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chartsheets/sheet1.xml" ContentType="application/vnd.openxmlformats-officedocument.spreadsheetml.chart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drawings/drawing9.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drawings/drawing1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Sharon\OneDrive\Desktop\Class\LouiseKickstarterAnalysis\"/>
    </mc:Choice>
  </mc:AlternateContent>
  <xr:revisionPtr revIDLastSave="0" documentId="8_{59D59246-1C5C-4FDE-B35B-244609313810}" xr6:coauthVersionLast="47" xr6:coauthVersionMax="47" xr10:uidLastSave="{00000000-0000-0000-0000-000000000000}"/>
  <bookViews>
    <workbookView xWindow="546" yWindow="0" windowWidth="22578" windowHeight="13836" tabRatio="859" firstSheet="6" activeTab="9" xr2:uid="{00000000-000D-0000-FFFF-FFFF00000000}"/>
  </bookViews>
  <sheets>
    <sheet name="Theater Outcomes by Launch Date" sheetId="22" r:id="rId1"/>
    <sheet name="Outcomes Based on Goals" sheetId="23" r:id="rId2"/>
    <sheet name="Kickstarter" sheetId="1" r:id="rId3"/>
    <sheet name="Category Statistics" sheetId="2" r:id="rId4"/>
    <sheet name="Subcategory Statistics" sheetId="5" r:id="rId5"/>
    <sheet name="Outcomes Based on Launch Date" sheetId="6" r:id="rId6"/>
    <sheet name="Edinburgh Research" sheetId="9" r:id="rId7"/>
    <sheet name="Successful US Kickstarters" sheetId="12" r:id="rId8"/>
    <sheet name="Failed US Kickstarters" sheetId="13" r:id="rId9"/>
    <sheet name="Descriptive Statistics" sheetId="14" r:id="rId10"/>
    <sheet name="Outcomes Based on Launch Da (2)" sheetId="7" r:id="rId11"/>
    <sheet name="Theater Outcomes by Launch w %" sheetId="25" r:id="rId12"/>
    <sheet name="Outcomes Based on Launch Da (3)" sheetId="24" r:id="rId13"/>
    <sheet name="Skill Drill 1.5.1" sheetId="10" r:id="rId14"/>
    <sheet name="Sheet3" sheetId="4" r:id="rId15"/>
    <sheet name="Sheet1 (2)" sheetId="3" r:id="rId16"/>
    <sheet name="Sheetx" sheetId="8" r:id="rId17"/>
    <sheet name="Chart1 - GB Musical BnW" sheetId="21" r:id="rId18"/>
    <sheet name="US Ptobk Kickstarters - Success" sheetId="15" r:id="rId19"/>
    <sheet name="US Ptobk Kickstarters - Failed" sheetId="16" r:id="rId20"/>
    <sheet name="US Ptobk Descriptive Statistics" sheetId="17" r:id="rId21"/>
    <sheet name="US Games Kickstarters - Success" sheetId="18" r:id="rId22"/>
    <sheet name="US Games Kickstarters - Failed" sheetId="19" r:id="rId23"/>
    <sheet name="US Games Descriptive Statistics" sheetId="20" r:id="rId24"/>
  </sheets>
  <definedNames>
    <definedName name="_xlnm._FilterDatabase" localSheetId="2" hidden="1">Kickstarter!$A$1:$U$4116</definedName>
    <definedName name="_xlnm._FilterDatabase" localSheetId="16" hidden="1">Sheetx!$N$1:$N$4115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Slicer_name">#N/A</definedName>
    <definedName name="Slicer_spotlight">#N/A</definedName>
  </definedNames>
  <calcPr calcId="191029"/>
  <pivotCaches>
    <pivotCache cacheId="25" r:id="rId25"/>
    <pivotCache cacheId="34" r:id="rId26"/>
    <pivotCache cacheId="27" r:id="rId27"/>
    <pivotCache cacheId="28" r:id="rId28"/>
  </pivotCaches>
  <extLs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K14" i="25"/>
  <c r="J14" i="25"/>
  <c r="I14" i="25"/>
  <c r="H14" i="25"/>
  <c r="K13" i="25"/>
  <c r="J13" i="25"/>
  <c r="I13" i="25"/>
  <c r="H13" i="25"/>
  <c r="J12" i="25"/>
  <c r="I12" i="25"/>
  <c r="H12" i="25"/>
  <c r="K12" i="25" s="1"/>
  <c r="J11" i="25"/>
  <c r="I11" i="25"/>
  <c r="H11" i="25"/>
  <c r="K11" i="25" s="1"/>
  <c r="K10" i="25"/>
  <c r="J10" i="25"/>
  <c r="I10" i="25"/>
  <c r="H10" i="25"/>
  <c r="K9" i="25"/>
  <c r="J9" i="25"/>
  <c r="I9" i="25"/>
  <c r="H9" i="25"/>
  <c r="J8" i="25"/>
  <c r="I8" i="25"/>
  <c r="H8" i="25"/>
  <c r="K8" i="25" s="1"/>
  <c r="J7" i="25"/>
  <c r="I7" i="25"/>
  <c r="H7" i="25"/>
  <c r="K7" i="25" s="1"/>
  <c r="K6" i="25"/>
  <c r="J6" i="25"/>
  <c r="I6" i="25"/>
  <c r="H6" i="25"/>
  <c r="K5" i="25"/>
  <c r="J5" i="25"/>
  <c r="I5" i="25"/>
  <c r="H5" i="25"/>
  <c r="J4" i="25"/>
  <c r="I4" i="25"/>
  <c r="H4" i="25"/>
  <c r="K4" i="25" s="1"/>
  <c r="J3" i="25"/>
  <c r="I3" i="25"/>
  <c r="H3" i="25"/>
  <c r="K3" i="25" s="1"/>
  <c r="J32" i="24"/>
  <c r="I32" i="24"/>
  <c r="H32" i="24"/>
  <c r="K32" i="24" s="1"/>
  <c r="E32" i="24"/>
  <c r="D32" i="24"/>
  <c r="C32" i="24"/>
  <c r="B32" i="24"/>
  <c r="F32" i="24" s="1"/>
  <c r="J31" i="24"/>
  <c r="I31" i="24"/>
  <c r="H31" i="24"/>
  <c r="K31" i="24" s="1"/>
  <c r="E31" i="24"/>
  <c r="D31" i="24"/>
  <c r="F31" i="24" s="1"/>
  <c r="C31" i="24"/>
  <c r="B31" i="24"/>
  <c r="J30" i="24"/>
  <c r="I30" i="24"/>
  <c r="H30" i="24"/>
  <c r="K30" i="24" s="1"/>
  <c r="E30" i="24"/>
  <c r="D30" i="24"/>
  <c r="C30" i="24"/>
  <c r="B30" i="24"/>
  <c r="F30" i="24" s="1"/>
  <c r="J29" i="24"/>
  <c r="I29" i="24"/>
  <c r="H29" i="24"/>
  <c r="K29" i="24" s="1"/>
  <c r="F29" i="24"/>
  <c r="E29" i="24"/>
  <c r="D29" i="24"/>
  <c r="C29" i="24"/>
  <c r="B29" i="24"/>
  <c r="J28" i="24"/>
  <c r="I28" i="24"/>
  <c r="H28" i="24"/>
  <c r="K28" i="24" s="1"/>
  <c r="E28" i="24"/>
  <c r="D28" i="24"/>
  <c r="C28" i="24"/>
  <c r="B28" i="24"/>
  <c r="F28" i="24" s="1"/>
  <c r="J27" i="24"/>
  <c r="I27" i="24"/>
  <c r="K27" i="24" s="1"/>
  <c r="H27" i="24"/>
  <c r="E27" i="24"/>
  <c r="D27" i="24"/>
  <c r="C27" i="24"/>
  <c r="B27" i="24"/>
  <c r="F27" i="24" s="1"/>
  <c r="J26" i="24"/>
  <c r="I26" i="24"/>
  <c r="H26" i="24"/>
  <c r="K26" i="24" s="1"/>
  <c r="E26" i="24"/>
  <c r="D26" i="24"/>
  <c r="C26" i="24"/>
  <c r="B26" i="24"/>
  <c r="F26" i="24" s="1"/>
  <c r="K25" i="24"/>
  <c r="J25" i="24"/>
  <c r="I25" i="24"/>
  <c r="H25" i="24"/>
  <c r="E25" i="24"/>
  <c r="D25" i="24"/>
  <c r="C25" i="24"/>
  <c r="B25" i="24"/>
  <c r="F25" i="24" s="1"/>
  <c r="J24" i="24"/>
  <c r="I24" i="24"/>
  <c r="H24" i="24"/>
  <c r="K24" i="24" s="1"/>
  <c r="E24" i="24"/>
  <c r="D24" i="24"/>
  <c r="C24" i="24"/>
  <c r="F24" i="24" s="1"/>
  <c r="B24" i="24"/>
  <c r="J23" i="24"/>
  <c r="I23" i="24"/>
  <c r="H23" i="24"/>
  <c r="K23" i="24" s="1"/>
  <c r="E23" i="24"/>
  <c r="D23" i="24"/>
  <c r="C23" i="24"/>
  <c r="B23" i="24"/>
  <c r="F23" i="24" s="1"/>
  <c r="J22" i="24"/>
  <c r="I22" i="24"/>
  <c r="H22" i="24"/>
  <c r="K22" i="24" s="1"/>
  <c r="E22" i="24"/>
  <c r="F22" i="24" s="1"/>
  <c r="D22" i="24"/>
  <c r="C22" i="24"/>
  <c r="B22" i="24"/>
  <c r="J21" i="24"/>
  <c r="I21" i="24"/>
  <c r="H21" i="24"/>
  <c r="K21" i="24" s="1"/>
  <c r="E21" i="24"/>
  <c r="D21" i="24"/>
  <c r="C21" i="24"/>
  <c r="B21" i="24"/>
  <c r="F21" i="24" s="1"/>
  <c r="C12" i="23"/>
  <c r="D4" i="23"/>
  <c r="D3" i="23"/>
  <c r="C4" i="23"/>
  <c r="C3" i="23"/>
  <c r="B4" i="23"/>
  <c r="B3" i="23"/>
  <c r="B13" i="23"/>
  <c r="B12" i="23"/>
  <c r="B11" i="23"/>
  <c r="B10" i="23"/>
  <c r="B9" i="23"/>
  <c r="B8" i="23"/>
  <c r="B7" i="23"/>
  <c r="B6" i="23"/>
  <c r="B5" i="23"/>
  <c r="B2" i="23"/>
  <c r="D13" i="23"/>
  <c r="D12" i="23"/>
  <c r="D11" i="23"/>
  <c r="D10" i="23"/>
  <c r="D9" i="23"/>
  <c r="D8" i="23"/>
  <c r="D7" i="23"/>
  <c r="D6" i="23"/>
  <c r="D5" i="23"/>
  <c r="D2" i="23"/>
  <c r="C13" i="23"/>
  <c r="C11" i="23"/>
  <c r="C10" i="23"/>
  <c r="C9" i="23"/>
  <c r="C8" i="23"/>
  <c r="C7" i="23"/>
  <c r="C6" i="23"/>
  <c r="C5" i="23"/>
  <c r="C2" i="23"/>
  <c r="C6" i="20"/>
  <c r="B6" i="20"/>
  <c r="C5" i="20"/>
  <c r="B5" i="20"/>
  <c r="C4" i="20"/>
  <c r="B4" i="20"/>
  <c r="C13" i="20"/>
  <c r="B13" i="20"/>
  <c r="C12" i="20"/>
  <c r="B12" i="20"/>
  <c r="C11" i="20"/>
  <c r="B11" i="20"/>
  <c r="C14" i="20"/>
  <c r="B14" i="20"/>
  <c r="C7" i="20"/>
  <c r="B7" i="20"/>
  <c r="C13" i="17"/>
  <c r="B13" i="17"/>
  <c r="C12" i="17"/>
  <c r="B12" i="17"/>
  <c r="C11" i="17"/>
  <c r="B11" i="17"/>
  <c r="C14" i="17"/>
  <c r="B14" i="17"/>
  <c r="C6" i="17"/>
  <c r="C7" i="17" s="1"/>
  <c r="C5" i="17"/>
  <c r="C4" i="17"/>
  <c r="B6" i="17"/>
  <c r="B5" i="17"/>
  <c r="B4" i="17"/>
  <c r="B11" i="14"/>
  <c r="C13" i="14"/>
  <c r="B13" i="14"/>
  <c r="C12" i="14"/>
  <c r="B12" i="14"/>
  <c r="C11" i="14"/>
  <c r="C7" i="14"/>
  <c r="C6" i="14"/>
  <c r="C5" i="14"/>
  <c r="C4" i="14"/>
  <c r="B7" i="14"/>
  <c r="B6" i="14"/>
  <c r="B5" i="14"/>
  <c r="B4" i="14"/>
  <c r="C10" i="20"/>
  <c r="B10" i="20"/>
  <c r="C9" i="20"/>
  <c r="B9" i="20"/>
  <c r="C3" i="20"/>
  <c r="B3" i="20"/>
  <c r="C2" i="20"/>
  <c r="B2" i="20"/>
  <c r="C10" i="17"/>
  <c r="C9" i="17"/>
  <c r="C3" i="17"/>
  <c r="B10" i="17"/>
  <c r="B9" i="17"/>
  <c r="B3" i="17"/>
  <c r="C2" i="17"/>
  <c r="B2" i="17"/>
  <c r="T97" i="19"/>
  <c r="S97" i="19"/>
  <c r="P97" i="19"/>
  <c r="O97" i="19"/>
  <c r="T96" i="19"/>
  <c r="S96" i="19"/>
  <c r="P96" i="19"/>
  <c r="O96" i="19"/>
  <c r="T95" i="19"/>
  <c r="S95" i="19"/>
  <c r="P95" i="19"/>
  <c r="O95" i="19"/>
  <c r="T94" i="19"/>
  <c r="S94" i="19"/>
  <c r="P94" i="19"/>
  <c r="O94" i="19"/>
  <c r="T93" i="19"/>
  <c r="S93" i="19"/>
  <c r="P93" i="19"/>
  <c r="O93" i="19"/>
  <c r="T92" i="19"/>
  <c r="S92" i="19"/>
  <c r="P92" i="19"/>
  <c r="O92" i="19"/>
  <c r="T91" i="19"/>
  <c r="S91" i="19"/>
  <c r="P91" i="19"/>
  <c r="O91" i="19"/>
  <c r="T90" i="19"/>
  <c r="S90" i="19"/>
  <c r="P90" i="19"/>
  <c r="O90" i="19"/>
  <c r="T89" i="19"/>
  <c r="S89" i="19"/>
  <c r="P89" i="19"/>
  <c r="O89" i="19"/>
  <c r="T88" i="19"/>
  <c r="S88" i="19"/>
  <c r="P88" i="19"/>
  <c r="O88" i="19"/>
  <c r="T87" i="19"/>
  <c r="S87" i="19"/>
  <c r="P87" i="19"/>
  <c r="O87" i="19"/>
  <c r="T86" i="19"/>
  <c r="S86" i="19"/>
  <c r="P86" i="19"/>
  <c r="O86" i="19"/>
  <c r="T85" i="19"/>
  <c r="S85" i="19"/>
  <c r="P85" i="19"/>
  <c r="O85" i="19"/>
  <c r="T84" i="19"/>
  <c r="S84" i="19"/>
  <c r="P84" i="19"/>
  <c r="O84" i="19"/>
  <c r="T83" i="19"/>
  <c r="S83" i="19"/>
  <c r="P83" i="19"/>
  <c r="O83" i="19"/>
  <c r="T82" i="19"/>
  <c r="S82" i="19"/>
  <c r="P82" i="19"/>
  <c r="O82" i="19"/>
  <c r="T81" i="19"/>
  <c r="S81" i="19"/>
  <c r="P81" i="19"/>
  <c r="O81" i="19"/>
  <c r="T80" i="19"/>
  <c r="S80" i="19"/>
  <c r="P80" i="19"/>
  <c r="O80" i="19"/>
  <c r="T79" i="19"/>
  <c r="S79" i="19"/>
  <c r="P79" i="19"/>
  <c r="O79" i="19"/>
  <c r="T78" i="19"/>
  <c r="S78" i="19"/>
  <c r="P78" i="19"/>
  <c r="O78" i="19"/>
  <c r="T77" i="19"/>
  <c r="S77" i="19"/>
  <c r="P77" i="19"/>
  <c r="O77" i="19"/>
  <c r="T76" i="19"/>
  <c r="S76" i="19"/>
  <c r="P76" i="19"/>
  <c r="O76" i="19"/>
  <c r="T75" i="19"/>
  <c r="S75" i="19"/>
  <c r="P75" i="19"/>
  <c r="O75" i="19"/>
  <c r="T74" i="19"/>
  <c r="S74" i="19"/>
  <c r="P74" i="19"/>
  <c r="O74" i="19"/>
  <c r="T73" i="19"/>
  <c r="S73" i="19"/>
  <c r="P73" i="19"/>
  <c r="O73" i="19"/>
  <c r="T72" i="19"/>
  <c r="S72" i="19"/>
  <c r="P72" i="19"/>
  <c r="O72" i="19"/>
  <c r="T71" i="19"/>
  <c r="S71" i="19"/>
  <c r="P71" i="19"/>
  <c r="O71" i="19"/>
  <c r="T70" i="19"/>
  <c r="S70" i="19"/>
  <c r="P70" i="19"/>
  <c r="O70" i="19"/>
  <c r="T69" i="19"/>
  <c r="S69" i="19"/>
  <c r="P69" i="19"/>
  <c r="O69" i="19"/>
  <c r="T68" i="19"/>
  <c r="S68" i="19"/>
  <c r="P68" i="19"/>
  <c r="O68" i="19"/>
  <c r="T67" i="19"/>
  <c r="S67" i="19"/>
  <c r="P67" i="19"/>
  <c r="O67" i="19"/>
  <c r="T66" i="19"/>
  <c r="S66" i="19"/>
  <c r="P66" i="19"/>
  <c r="O66" i="19"/>
  <c r="T65" i="19"/>
  <c r="S65" i="19"/>
  <c r="P65" i="19"/>
  <c r="O65" i="19"/>
  <c r="T64" i="19"/>
  <c r="S64" i="19"/>
  <c r="P64" i="19"/>
  <c r="O64" i="19"/>
  <c r="T63" i="19"/>
  <c r="S63" i="19"/>
  <c r="P63" i="19"/>
  <c r="O63" i="19"/>
  <c r="T62" i="19"/>
  <c r="S62" i="19"/>
  <c r="P62" i="19"/>
  <c r="O62" i="19"/>
  <c r="T61" i="19"/>
  <c r="S61" i="19"/>
  <c r="P61" i="19"/>
  <c r="O61" i="19"/>
  <c r="T60" i="19"/>
  <c r="S60" i="19"/>
  <c r="P60" i="19"/>
  <c r="O60" i="19"/>
  <c r="T59" i="19"/>
  <c r="S59" i="19"/>
  <c r="P59" i="19"/>
  <c r="O59" i="19"/>
  <c r="T58" i="19"/>
  <c r="S58" i="19"/>
  <c r="P58" i="19"/>
  <c r="O58" i="19"/>
  <c r="T57" i="19"/>
  <c r="S57" i="19"/>
  <c r="P57" i="19"/>
  <c r="O57" i="19"/>
  <c r="T56" i="19"/>
  <c r="S56" i="19"/>
  <c r="P56" i="19"/>
  <c r="O56" i="19"/>
  <c r="T55" i="19"/>
  <c r="S55" i="19"/>
  <c r="P55" i="19"/>
  <c r="O55" i="19"/>
  <c r="T54" i="19"/>
  <c r="S54" i="19"/>
  <c r="P54" i="19"/>
  <c r="O54" i="19"/>
  <c r="T53" i="19"/>
  <c r="S53" i="19"/>
  <c r="P53" i="19"/>
  <c r="O53" i="19"/>
  <c r="T52" i="19"/>
  <c r="S52" i="19"/>
  <c r="P52" i="19"/>
  <c r="O52" i="19"/>
  <c r="T51" i="19"/>
  <c r="S51" i="19"/>
  <c r="P51" i="19"/>
  <c r="O51" i="19"/>
  <c r="T50" i="19"/>
  <c r="S50" i="19"/>
  <c r="P50" i="19"/>
  <c r="O50" i="19"/>
  <c r="T49" i="19"/>
  <c r="S49" i="19"/>
  <c r="P49" i="19"/>
  <c r="O49" i="19"/>
  <c r="T48" i="19"/>
  <c r="S48" i="19"/>
  <c r="P48" i="19"/>
  <c r="O48" i="19"/>
  <c r="T47" i="19"/>
  <c r="S47" i="19"/>
  <c r="P47" i="19"/>
  <c r="O47" i="19"/>
  <c r="T46" i="19"/>
  <c r="S46" i="19"/>
  <c r="P46" i="19"/>
  <c r="O46" i="19"/>
  <c r="T45" i="19"/>
  <c r="S45" i="19"/>
  <c r="P45" i="19"/>
  <c r="O45" i="19"/>
  <c r="T44" i="19"/>
  <c r="S44" i="19"/>
  <c r="P44" i="19"/>
  <c r="O44" i="19"/>
  <c r="T43" i="19"/>
  <c r="S43" i="19"/>
  <c r="P43" i="19"/>
  <c r="O43" i="19"/>
  <c r="T42" i="19"/>
  <c r="S42" i="19"/>
  <c r="P42" i="19"/>
  <c r="O42" i="19"/>
  <c r="T41" i="19"/>
  <c r="S41" i="19"/>
  <c r="P41" i="19"/>
  <c r="O41" i="19"/>
  <c r="T40" i="19"/>
  <c r="S40" i="19"/>
  <c r="P40" i="19"/>
  <c r="O40" i="19"/>
  <c r="T39" i="19"/>
  <c r="S39" i="19"/>
  <c r="P39" i="19"/>
  <c r="O39" i="19"/>
  <c r="T38" i="19"/>
  <c r="S38" i="19"/>
  <c r="P38" i="19"/>
  <c r="O38" i="19"/>
  <c r="T37" i="19"/>
  <c r="S37" i="19"/>
  <c r="P37" i="19"/>
  <c r="O37" i="19"/>
  <c r="T36" i="19"/>
  <c r="S36" i="19"/>
  <c r="P36" i="19"/>
  <c r="O36" i="19"/>
  <c r="T35" i="19"/>
  <c r="S35" i="19"/>
  <c r="P35" i="19"/>
  <c r="O35" i="19"/>
  <c r="T34" i="19"/>
  <c r="S34" i="19"/>
  <c r="P34" i="19"/>
  <c r="O34" i="19"/>
  <c r="T33" i="19"/>
  <c r="S33" i="19"/>
  <c r="P33" i="19"/>
  <c r="O33" i="19"/>
  <c r="T32" i="19"/>
  <c r="S32" i="19"/>
  <c r="P32" i="19"/>
  <c r="O32" i="19"/>
  <c r="T31" i="19"/>
  <c r="S31" i="19"/>
  <c r="P31" i="19"/>
  <c r="O31" i="19"/>
  <c r="T30" i="19"/>
  <c r="S30" i="19"/>
  <c r="P30" i="19"/>
  <c r="O30" i="19"/>
  <c r="T29" i="19"/>
  <c r="S29" i="19"/>
  <c r="P29" i="19"/>
  <c r="O29" i="19"/>
  <c r="T28" i="19"/>
  <c r="S28" i="19"/>
  <c r="P28" i="19"/>
  <c r="O28" i="19"/>
  <c r="T27" i="19"/>
  <c r="S27" i="19"/>
  <c r="P27" i="19"/>
  <c r="O27" i="19"/>
  <c r="T26" i="19"/>
  <c r="S26" i="19"/>
  <c r="P26" i="19"/>
  <c r="O26" i="19"/>
  <c r="T25" i="19"/>
  <c r="S25" i="19"/>
  <c r="P25" i="19"/>
  <c r="O25" i="19"/>
  <c r="T24" i="19"/>
  <c r="S24" i="19"/>
  <c r="P24" i="19"/>
  <c r="O24" i="19"/>
  <c r="T23" i="19"/>
  <c r="S23" i="19"/>
  <c r="P23" i="19"/>
  <c r="O23" i="19"/>
  <c r="T22" i="19"/>
  <c r="S22" i="19"/>
  <c r="P22" i="19"/>
  <c r="O22" i="19"/>
  <c r="T21" i="19"/>
  <c r="S21" i="19"/>
  <c r="P21" i="19"/>
  <c r="O21" i="19"/>
  <c r="T20" i="19"/>
  <c r="S20" i="19"/>
  <c r="P20" i="19"/>
  <c r="O20" i="19"/>
  <c r="T19" i="19"/>
  <c r="S19" i="19"/>
  <c r="P19" i="19"/>
  <c r="O19" i="19"/>
  <c r="T18" i="19"/>
  <c r="S18" i="19"/>
  <c r="P18" i="19"/>
  <c r="O18" i="19"/>
  <c r="T17" i="19"/>
  <c r="S17" i="19"/>
  <c r="P17" i="19"/>
  <c r="O17" i="19"/>
  <c r="T16" i="19"/>
  <c r="S16" i="19"/>
  <c r="P16" i="19"/>
  <c r="O16" i="19"/>
  <c r="T15" i="19"/>
  <c r="S15" i="19"/>
  <c r="P15" i="19"/>
  <c r="O15" i="19"/>
  <c r="T14" i="19"/>
  <c r="S14" i="19"/>
  <c r="P14" i="19"/>
  <c r="O14" i="19"/>
  <c r="T13" i="19"/>
  <c r="S13" i="19"/>
  <c r="P13" i="19"/>
  <c r="O13" i="19"/>
  <c r="T12" i="19"/>
  <c r="S12" i="19"/>
  <c r="P12" i="19"/>
  <c r="O12" i="19"/>
  <c r="T11" i="19"/>
  <c r="S11" i="19"/>
  <c r="P11" i="19"/>
  <c r="O11" i="19"/>
  <c r="T10" i="19"/>
  <c r="S10" i="19"/>
  <c r="P10" i="19"/>
  <c r="O10" i="19"/>
  <c r="T9" i="19"/>
  <c r="S9" i="19"/>
  <c r="P9" i="19"/>
  <c r="O9" i="19"/>
  <c r="T8" i="19"/>
  <c r="S8" i="19"/>
  <c r="P8" i="19"/>
  <c r="O8" i="19"/>
  <c r="T7" i="19"/>
  <c r="S7" i="19"/>
  <c r="P7" i="19"/>
  <c r="O7" i="19"/>
  <c r="T6" i="19"/>
  <c r="S6" i="19"/>
  <c r="P6" i="19"/>
  <c r="O6" i="19"/>
  <c r="T5" i="19"/>
  <c r="S5" i="19"/>
  <c r="P5" i="19"/>
  <c r="O5" i="19"/>
  <c r="T4" i="19"/>
  <c r="S4" i="19"/>
  <c r="P4" i="19"/>
  <c r="O4" i="19"/>
  <c r="T3" i="19"/>
  <c r="S3" i="19"/>
  <c r="P3" i="19"/>
  <c r="O3" i="19"/>
  <c r="T2" i="19"/>
  <c r="S2" i="19"/>
  <c r="P2" i="19"/>
  <c r="O2" i="19"/>
  <c r="T53" i="18"/>
  <c r="S53" i="18"/>
  <c r="P53" i="18"/>
  <c r="O53" i="18"/>
  <c r="T52" i="18"/>
  <c r="S52" i="18"/>
  <c r="P52" i="18"/>
  <c r="O52" i="18"/>
  <c r="T51" i="18"/>
  <c r="S51" i="18"/>
  <c r="P51" i="18"/>
  <c r="O51" i="18"/>
  <c r="T50" i="18"/>
  <c r="S50" i="18"/>
  <c r="P50" i="18"/>
  <c r="O50" i="18"/>
  <c r="T49" i="18"/>
  <c r="S49" i="18"/>
  <c r="P49" i="18"/>
  <c r="O49" i="18"/>
  <c r="T48" i="18"/>
  <c r="S48" i="18"/>
  <c r="P48" i="18"/>
  <c r="O48" i="18"/>
  <c r="T47" i="18"/>
  <c r="S47" i="18"/>
  <c r="P47" i="18"/>
  <c r="O47" i="18"/>
  <c r="T46" i="18"/>
  <c r="S46" i="18"/>
  <c r="P46" i="18"/>
  <c r="O46" i="18"/>
  <c r="T45" i="18"/>
  <c r="S45" i="18"/>
  <c r="P45" i="18"/>
  <c r="O45" i="18"/>
  <c r="T44" i="18"/>
  <c r="S44" i="18"/>
  <c r="P44" i="18"/>
  <c r="O44" i="18"/>
  <c r="T43" i="18"/>
  <c r="S43" i="18"/>
  <c r="P43" i="18"/>
  <c r="O43" i="18"/>
  <c r="T42" i="18"/>
  <c r="S42" i="18"/>
  <c r="P42" i="18"/>
  <c r="O42" i="18"/>
  <c r="T41" i="18"/>
  <c r="S41" i="18"/>
  <c r="P41" i="18"/>
  <c r="O41" i="18"/>
  <c r="T40" i="18"/>
  <c r="S40" i="18"/>
  <c r="P40" i="18"/>
  <c r="O40" i="18"/>
  <c r="T39" i="18"/>
  <c r="S39" i="18"/>
  <c r="P39" i="18"/>
  <c r="O39" i="18"/>
  <c r="T38" i="18"/>
  <c r="S38" i="18"/>
  <c r="P38" i="18"/>
  <c r="O38" i="18"/>
  <c r="T37" i="18"/>
  <c r="S37" i="18"/>
  <c r="P37" i="18"/>
  <c r="O37" i="18"/>
  <c r="T36" i="18"/>
  <c r="S36" i="18"/>
  <c r="P36" i="18"/>
  <c r="O36" i="18"/>
  <c r="T35" i="18"/>
  <c r="S35" i="18"/>
  <c r="P35" i="18"/>
  <c r="O35" i="18"/>
  <c r="T34" i="18"/>
  <c r="S34" i="18"/>
  <c r="P34" i="18"/>
  <c r="O34" i="18"/>
  <c r="T33" i="18"/>
  <c r="S33" i="18"/>
  <c r="P33" i="18"/>
  <c r="O33" i="18"/>
  <c r="T32" i="18"/>
  <c r="S32" i="18"/>
  <c r="P32" i="18"/>
  <c r="O32" i="18"/>
  <c r="T31" i="18"/>
  <c r="S31" i="18"/>
  <c r="P31" i="18"/>
  <c r="O31" i="18"/>
  <c r="T30" i="18"/>
  <c r="S30" i="18"/>
  <c r="P30" i="18"/>
  <c r="O30" i="18"/>
  <c r="T29" i="18"/>
  <c r="S29" i="18"/>
  <c r="P29" i="18"/>
  <c r="O29" i="18"/>
  <c r="T28" i="18"/>
  <c r="S28" i="18"/>
  <c r="P28" i="18"/>
  <c r="O28" i="18"/>
  <c r="T27" i="18"/>
  <c r="S27" i="18"/>
  <c r="P27" i="18"/>
  <c r="O27" i="18"/>
  <c r="T26" i="18"/>
  <c r="S26" i="18"/>
  <c r="P26" i="18"/>
  <c r="O26" i="18"/>
  <c r="T25" i="18"/>
  <c r="S25" i="18"/>
  <c r="P25" i="18"/>
  <c r="O25" i="18"/>
  <c r="T24" i="18"/>
  <c r="S24" i="18"/>
  <c r="P24" i="18"/>
  <c r="O24" i="18"/>
  <c r="T23" i="18"/>
  <c r="S23" i="18"/>
  <c r="P23" i="18"/>
  <c r="O23" i="18"/>
  <c r="T22" i="18"/>
  <c r="S22" i="18"/>
  <c r="P22" i="18"/>
  <c r="O22" i="18"/>
  <c r="T21" i="18"/>
  <c r="S21" i="18"/>
  <c r="P21" i="18"/>
  <c r="O21" i="18"/>
  <c r="T20" i="18"/>
  <c r="S20" i="18"/>
  <c r="P20" i="18"/>
  <c r="O20" i="18"/>
  <c r="T19" i="18"/>
  <c r="S19" i="18"/>
  <c r="P19" i="18"/>
  <c r="O19" i="18"/>
  <c r="T18" i="18"/>
  <c r="S18" i="18"/>
  <c r="P18" i="18"/>
  <c r="O18" i="18"/>
  <c r="T17" i="18"/>
  <c r="S17" i="18"/>
  <c r="P17" i="18"/>
  <c r="O17" i="18"/>
  <c r="T16" i="18"/>
  <c r="S16" i="18"/>
  <c r="P16" i="18"/>
  <c r="O16" i="18"/>
  <c r="T15" i="18"/>
  <c r="S15" i="18"/>
  <c r="P15" i="18"/>
  <c r="O15" i="18"/>
  <c r="T14" i="18"/>
  <c r="S14" i="18"/>
  <c r="P14" i="18"/>
  <c r="O14" i="18"/>
  <c r="T13" i="18"/>
  <c r="S13" i="18"/>
  <c r="P13" i="18"/>
  <c r="O13" i="18"/>
  <c r="T12" i="18"/>
  <c r="S12" i="18"/>
  <c r="P12" i="18"/>
  <c r="O12" i="18"/>
  <c r="T11" i="18"/>
  <c r="S11" i="18"/>
  <c r="P11" i="18"/>
  <c r="O11" i="18"/>
  <c r="T10" i="18"/>
  <c r="S10" i="18"/>
  <c r="P10" i="18"/>
  <c r="O10" i="18"/>
  <c r="T9" i="18"/>
  <c r="S9" i="18"/>
  <c r="P9" i="18"/>
  <c r="O9" i="18"/>
  <c r="T8" i="18"/>
  <c r="S8" i="18"/>
  <c r="P8" i="18"/>
  <c r="O8" i="18"/>
  <c r="T7" i="18"/>
  <c r="S7" i="18"/>
  <c r="P7" i="18"/>
  <c r="O7" i="18"/>
  <c r="T6" i="18"/>
  <c r="S6" i="18"/>
  <c r="P6" i="18"/>
  <c r="O6" i="18"/>
  <c r="T5" i="18"/>
  <c r="S5" i="18"/>
  <c r="P5" i="18"/>
  <c r="O5" i="18"/>
  <c r="T4" i="18"/>
  <c r="S4" i="18"/>
  <c r="P4" i="18"/>
  <c r="O4" i="18"/>
  <c r="T3" i="18"/>
  <c r="S3" i="18"/>
  <c r="P3" i="18"/>
  <c r="O3" i="18"/>
  <c r="T2" i="18"/>
  <c r="S2" i="18"/>
  <c r="P2" i="18"/>
  <c r="O2" i="18"/>
  <c r="T35" i="16"/>
  <c r="S35" i="16"/>
  <c r="P35" i="16"/>
  <c r="O35" i="16"/>
  <c r="T34" i="16"/>
  <c r="S34" i="16"/>
  <c r="P34" i="16"/>
  <c r="O34" i="16"/>
  <c r="T33" i="16"/>
  <c r="S33" i="16"/>
  <c r="P33" i="16"/>
  <c r="O33" i="16"/>
  <c r="T32" i="16"/>
  <c r="S32" i="16"/>
  <c r="P32" i="16"/>
  <c r="O32" i="16"/>
  <c r="T31" i="16"/>
  <c r="S31" i="16"/>
  <c r="P31" i="16"/>
  <c r="O31" i="16"/>
  <c r="T30" i="16"/>
  <c r="S30" i="16"/>
  <c r="P30" i="16"/>
  <c r="O30" i="16"/>
  <c r="T29" i="16"/>
  <c r="S29" i="16"/>
  <c r="P29" i="16"/>
  <c r="O29" i="16"/>
  <c r="T28" i="16"/>
  <c r="S28" i="16"/>
  <c r="P28" i="16"/>
  <c r="O28" i="16"/>
  <c r="T27" i="16"/>
  <c r="S27" i="16"/>
  <c r="P27" i="16"/>
  <c r="O27" i="16"/>
  <c r="T26" i="16"/>
  <c r="S26" i="16"/>
  <c r="P26" i="16"/>
  <c r="O26" i="16"/>
  <c r="T25" i="16"/>
  <c r="S25" i="16"/>
  <c r="P25" i="16"/>
  <c r="O25" i="16"/>
  <c r="T24" i="16"/>
  <c r="S24" i="16"/>
  <c r="P24" i="16"/>
  <c r="O24" i="16"/>
  <c r="T23" i="16"/>
  <c r="S23" i="16"/>
  <c r="P23" i="16"/>
  <c r="O23" i="16"/>
  <c r="T22" i="16"/>
  <c r="S22" i="16"/>
  <c r="P22" i="16"/>
  <c r="O22" i="16"/>
  <c r="T21" i="16"/>
  <c r="S21" i="16"/>
  <c r="P21" i="16"/>
  <c r="O21" i="16"/>
  <c r="T20" i="16"/>
  <c r="S20" i="16"/>
  <c r="P20" i="16"/>
  <c r="O20" i="16"/>
  <c r="T19" i="16"/>
  <c r="S19" i="16"/>
  <c r="P19" i="16"/>
  <c r="O19" i="16"/>
  <c r="T18" i="16"/>
  <c r="S18" i="16"/>
  <c r="P18" i="16"/>
  <c r="O18" i="16"/>
  <c r="T17" i="16"/>
  <c r="S17" i="16"/>
  <c r="P17" i="16"/>
  <c r="O17" i="16"/>
  <c r="T16" i="16"/>
  <c r="S16" i="16"/>
  <c r="P16" i="16"/>
  <c r="O16" i="16"/>
  <c r="T15" i="16"/>
  <c r="S15" i="16"/>
  <c r="P15" i="16"/>
  <c r="O15" i="16"/>
  <c r="T14" i="16"/>
  <c r="S14" i="16"/>
  <c r="P14" i="16"/>
  <c r="O14" i="16"/>
  <c r="T13" i="16"/>
  <c r="S13" i="16"/>
  <c r="P13" i="16"/>
  <c r="O13" i="16"/>
  <c r="T12" i="16"/>
  <c r="S12" i="16"/>
  <c r="P12" i="16"/>
  <c r="O12" i="16"/>
  <c r="T11" i="16"/>
  <c r="S11" i="16"/>
  <c r="P11" i="16"/>
  <c r="O11" i="16"/>
  <c r="T10" i="16"/>
  <c r="S10" i="16"/>
  <c r="P10" i="16"/>
  <c r="O10" i="16"/>
  <c r="T9" i="16"/>
  <c r="S9" i="16"/>
  <c r="P9" i="16"/>
  <c r="O9" i="16"/>
  <c r="T8" i="16"/>
  <c r="S8" i="16"/>
  <c r="P8" i="16"/>
  <c r="O8" i="16"/>
  <c r="T7" i="16"/>
  <c r="S7" i="16"/>
  <c r="P7" i="16"/>
  <c r="O7" i="16"/>
  <c r="T6" i="16"/>
  <c r="S6" i="16"/>
  <c r="P6" i="16"/>
  <c r="O6" i="16"/>
  <c r="T5" i="16"/>
  <c r="S5" i="16"/>
  <c r="P5" i="16"/>
  <c r="O5" i="16"/>
  <c r="T4" i="16"/>
  <c r="S4" i="16"/>
  <c r="P4" i="16"/>
  <c r="O4" i="16"/>
  <c r="T3" i="16"/>
  <c r="S3" i="16"/>
  <c r="P3" i="16"/>
  <c r="O3" i="16"/>
  <c r="T2" i="16"/>
  <c r="S2" i="16"/>
  <c r="P2" i="16"/>
  <c r="O2" i="16"/>
  <c r="T63" i="15"/>
  <c r="S63" i="15"/>
  <c r="P63" i="15"/>
  <c r="O63" i="15"/>
  <c r="T62" i="15"/>
  <c r="S62" i="15"/>
  <c r="P62" i="15"/>
  <c r="O62" i="15"/>
  <c r="T61" i="15"/>
  <c r="S61" i="15"/>
  <c r="P61" i="15"/>
  <c r="O61" i="15"/>
  <c r="T60" i="15"/>
  <c r="S60" i="15"/>
  <c r="P60" i="15"/>
  <c r="O60" i="15"/>
  <c r="T59" i="15"/>
  <c r="S59" i="15"/>
  <c r="P59" i="15"/>
  <c r="O59" i="15"/>
  <c r="T58" i="15"/>
  <c r="S58" i="15"/>
  <c r="P58" i="15"/>
  <c r="O58" i="15"/>
  <c r="T57" i="15"/>
  <c r="S57" i="15"/>
  <c r="P57" i="15"/>
  <c r="O57" i="15"/>
  <c r="T56" i="15"/>
  <c r="S56" i="15"/>
  <c r="P56" i="15"/>
  <c r="O56" i="15"/>
  <c r="T55" i="15"/>
  <c r="S55" i="15"/>
  <c r="P55" i="15"/>
  <c r="O55" i="15"/>
  <c r="T54" i="15"/>
  <c r="S54" i="15"/>
  <c r="P54" i="15"/>
  <c r="O54" i="15"/>
  <c r="T53" i="15"/>
  <c r="S53" i="15"/>
  <c r="P53" i="15"/>
  <c r="O53" i="15"/>
  <c r="T52" i="15"/>
  <c r="S52" i="15"/>
  <c r="P52" i="15"/>
  <c r="O52" i="15"/>
  <c r="T51" i="15"/>
  <c r="S51" i="15"/>
  <c r="P51" i="15"/>
  <c r="O51" i="15"/>
  <c r="T50" i="15"/>
  <c r="S50" i="15"/>
  <c r="P50" i="15"/>
  <c r="O50" i="15"/>
  <c r="T49" i="15"/>
  <c r="S49" i="15"/>
  <c r="P49" i="15"/>
  <c r="O49" i="15"/>
  <c r="T48" i="15"/>
  <c r="S48" i="15"/>
  <c r="P48" i="15"/>
  <c r="O48" i="15"/>
  <c r="T47" i="15"/>
  <c r="S47" i="15"/>
  <c r="P47" i="15"/>
  <c r="O47" i="15"/>
  <c r="T46" i="15"/>
  <c r="S46" i="15"/>
  <c r="P46" i="15"/>
  <c r="O46" i="15"/>
  <c r="T45" i="15"/>
  <c r="S45" i="15"/>
  <c r="P45" i="15"/>
  <c r="O45" i="15"/>
  <c r="T44" i="15"/>
  <c r="S44" i="15"/>
  <c r="P44" i="15"/>
  <c r="O44" i="15"/>
  <c r="T43" i="15"/>
  <c r="S43" i="15"/>
  <c r="P43" i="15"/>
  <c r="O43" i="15"/>
  <c r="T42" i="15"/>
  <c r="S42" i="15"/>
  <c r="P42" i="15"/>
  <c r="O42" i="15"/>
  <c r="T41" i="15"/>
  <c r="S41" i="15"/>
  <c r="P41" i="15"/>
  <c r="O41" i="15"/>
  <c r="T40" i="15"/>
  <c r="S40" i="15"/>
  <c r="P40" i="15"/>
  <c r="O40" i="15"/>
  <c r="T39" i="15"/>
  <c r="S39" i="15"/>
  <c r="P39" i="15"/>
  <c r="O39" i="15"/>
  <c r="T38" i="15"/>
  <c r="S38" i="15"/>
  <c r="P38" i="15"/>
  <c r="O38" i="15"/>
  <c r="T37" i="15"/>
  <c r="S37" i="15"/>
  <c r="P37" i="15"/>
  <c r="O37" i="15"/>
  <c r="T36" i="15"/>
  <c r="S36" i="15"/>
  <c r="P36" i="15"/>
  <c r="O36" i="15"/>
  <c r="T35" i="15"/>
  <c r="S35" i="15"/>
  <c r="P35" i="15"/>
  <c r="O35" i="15"/>
  <c r="T34" i="15"/>
  <c r="S34" i="15"/>
  <c r="P34" i="15"/>
  <c r="O34" i="15"/>
  <c r="T33" i="15"/>
  <c r="S33" i="15"/>
  <c r="P33" i="15"/>
  <c r="O33" i="15"/>
  <c r="T32" i="15"/>
  <c r="S32" i="15"/>
  <c r="P32" i="15"/>
  <c r="O32" i="15"/>
  <c r="T31" i="15"/>
  <c r="S31" i="15"/>
  <c r="P31" i="15"/>
  <c r="O31" i="15"/>
  <c r="T30" i="15"/>
  <c r="S30" i="15"/>
  <c r="P30" i="15"/>
  <c r="O30" i="15"/>
  <c r="T29" i="15"/>
  <c r="S29" i="15"/>
  <c r="P29" i="15"/>
  <c r="O29" i="15"/>
  <c r="T28" i="15"/>
  <c r="S28" i="15"/>
  <c r="P28" i="15"/>
  <c r="O28" i="15"/>
  <c r="T27" i="15"/>
  <c r="S27" i="15"/>
  <c r="P27" i="15"/>
  <c r="O27" i="15"/>
  <c r="T26" i="15"/>
  <c r="S26" i="15"/>
  <c r="P26" i="15"/>
  <c r="O26" i="15"/>
  <c r="T25" i="15"/>
  <c r="S25" i="15"/>
  <c r="P25" i="15"/>
  <c r="O25" i="15"/>
  <c r="T24" i="15"/>
  <c r="S24" i="15"/>
  <c r="P24" i="15"/>
  <c r="O24" i="15"/>
  <c r="T23" i="15"/>
  <c r="S23" i="15"/>
  <c r="P23" i="15"/>
  <c r="O23" i="15"/>
  <c r="T22" i="15"/>
  <c r="S22" i="15"/>
  <c r="P22" i="15"/>
  <c r="O22" i="15"/>
  <c r="T21" i="15"/>
  <c r="S21" i="15"/>
  <c r="P21" i="15"/>
  <c r="O21" i="15"/>
  <c r="T20" i="15"/>
  <c r="S20" i="15"/>
  <c r="P20" i="15"/>
  <c r="O20" i="15"/>
  <c r="T19" i="15"/>
  <c r="S19" i="15"/>
  <c r="P19" i="15"/>
  <c r="O19" i="15"/>
  <c r="T18" i="15"/>
  <c r="S18" i="15"/>
  <c r="P18" i="15"/>
  <c r="O18" i="15"/>
  <c r="T17" i="15"/>
  <c r="S17" i="15"/>
  <c r="P17" i="15"/>
  <c r="O17" i="15"/>
  <c r="T16" i="15"/>
  <c r="S16" i="15"/>
  <c r="P16" i="15"/>
  <c r="O16" i="15"/>
  <c r="T15" i="15"/>
  <c r="S15" i="15"/>
  <c r="P15" i="15"/>
  <c r="O15" i="15"/>
  <c r="T14" i="15"/>
  <c r="S14" i="15"/>
  <c r="P14" i="15"/>
  <c r="O14" i="15"/>
  <c r="T13" i="15"/>
  <c r="S13" i="15"/>
  <c r="P13" i="15"/>
  <c r="O13" i="15"/>
  <c r="T12" i="15"/>
  <c r="S12" i="15"/>
  <c r="P12" i="15"/>
  <c r="O12" i="15"/>
  <c r="T11" i="15"/>
  <c r="S11" i="15"/>
  <c r="P11" i="15"/>
  <c r="O11" i="15"/>
  <c r="T10" i="15"/>
  <c r="S10" i="15"/>
  <c r="P10" i="15"/>
  <c r="O10" i="15"/>
  <c r="T9" i="15"/>
  <c r="S9" i="15"/>
  <c r="P9" i="15"/>
  <c r="O9" i="15"/>
  <c r="T8" i="15"/>
  <c r="S8" i="15"/>
  <c r="P8" i="15"/>
  <c r="O8" i="15"/>
  <c r="T7" i="15"/>
  <c r="S7" i="15"/>
  <c r="P7" i="15"/>
  <c r="O7" i="15"/>
  <c r="T6" i="15"/>
  <c r="S6" i="15"/>
  <c r="P6" i="15"/>
  <c r="O6" i="15"/>
  <c r="T5" i="15"/>
  <c r="S5" i="15"/>
  <c r="P5" i="15"/>
  <c r="O5" i="15"/>
  <c r="T4" i="15"/>
  <c r="S4" i="15"/>
  <c r="P4" i="15"/>
  <c r="O4" i="15"/>
  <c r="T3" i="15"/>
  <c r="S3" i="15"/>
  <c r="P3" i="15"/>
  <c r="O3" i="15"/>
  <c r="T2" i="15"/>
  <c r="S2" i="15"/>
  <c r="P2" i="15"/>
  <c r="O2" i="15"/>
  <c r="C10" i="14"/>
  <c r="B10" i="14"/>
  <c r="C9" i="14"/>
  <c r="B9" i="14"/>
  <c r="C3" i="14"/>
  <c r="B3" i="14"/>
  <c r="C2" i="14"/>
  <c r="B2" i="14"/>
  <c r="T413" i="12"/>
  <c r="S413" i="12"/>
  <c r="P413" i="12"/>
  <c r="O413" i="12"/>
  <c r="T412" i="12"/>
  <c r="S412" i="12"/>
  <c r="P412" i="12"/>
  <c r="O412" i="12"/>
  <c r="T411" i="12"/>
  <c r="S411" i="12"/>
  <c r="P411" i="12"/>
  <c r="O411" i="12"/>
  <c r="T410" i="12"/>
  <c r="S410" i="12"/>
  <c r="P410" i="12"/>
  <c r="O410" i="12"/>
  <c r="T409" i="12"/>
  <c r="S409" i="12"/>
  <c r="P409" i="12"/>
  <c r="O409" i="12"/>
  <c r="T408" i="12"/>
  <c r="S408" i="12"/>
  <c r="P408" i="12"/>
  <c r="O408" i="12"/>
  <c r="T407" i="12"/>
  <c r="S407" i="12"/>
  <c r="P407" i="12"/>
  <c r="O407" i="12"/>
  <c r="T406" i="12"/>
  <c r="S406" i="12"/>
  <c r="P406" i="12"/>
  <c r="O406" i="12"/>
  <c r="T405" i="12"/>
  <c r="S405" i="12"/>
  <c r="P405" i="12"/>
  <c r="O405" i="12"/>
  <c r="T404" i="12"/>
  <c r="S404" i="12"/>
  <c r="P404" i="12"/>
  <c r="O404" i="12"/>
  <c r="T403" i="12"/>
  <c r="S403" i="12"/>
  <c r="P403" i="12"/>
  <c r="O403" i="12"/>
  <c r="T402" i="12"/>
  <c r="S402" i="12"/>
  <c r="P402" i="12"/>
  <c r="O402" i="12"/>
  <c r="T401" i="12"/>
  <c r="S401" i="12"/>
  <c r="P401" i="12"/>
  <c r="O401" i="12"/>
  <c r="T400" i="12"/>
  <c r="S400" i="12"/>
  <c r="P400" i="12"/>
  <c r="O400" i="12"/>
  <c r="T399" i="12"/>
  <c r="S399" i="12"/>
  <c r="P399" i="12"/>
  <c r="O399" i="12"/>
  <c r="T398" i="12"/>
  <c r="S398" i="12"/>
  <c r="P398" i="12"/>
  <c r="O398" i="12"/>
  <c r="T397" i="12"/>
  <c r="S397" i="12"/>
  <c r="P397" i="12"/>
  <c r="O397" i="12"/>
  <c r="T396" i="12"/>
  <c r="S396" i="12"/>
  <c r="P396" i="12"/>
  <c r="O396" i="12"/>
  <c r="T395" i="12"/>
  <c r="S395" i="12"/>
  <c r="P395" i="12"/>
  <c r="O395" i="12"/>
  <c r="T394" i="12"/>
  <c r="S394" i="12"/>
  <c r="P394" i="12"/>
  <c r="O394" i="12"/>
  <c r="T393" i="12"/>
  <c r="S393" i="12"/>
  <c r="P393" i="12"/>
  <c r="O393" i="12"/>
  <c r="T392" i="12"/>
  <c r="S392" i="12"/>
  <c r="P392" i="12"/>
  <c r="O392" i="12"/>
  <c r="T391" i="12"/>
  <c r="S391" i="12"/>
  <c r="P391" i="12"/>
  <c r="O391" i="12"/>
  <c r="T390" i="12"/>
  <c r="S390" i="12"/>
  <c r="P390" i="12"/>
  <c r="O390" i="12"/>
  <c r="T389" i="12"/>
  <c r="S389" i="12"/>
  <c r="P389" i="12"/>
  <c r="O389" i="12"/>
  <c r="T388" i="12"/>
  <c r="S388" i="12"/>
  <c r="P388" i="12"/>
  <c r="O388" i="12"/>
  <c r="T387" i="12"/>
  <c r="S387" i="12"/>
  <c r="P387" i="12"/>
  <c r="O387" i="12"/>
  <c r="T386" i="12"/>
  <c r="S386" i="12"/>
  <c r="P386" i="12"/>
  <c r="O386" i="12"/>
  <c r="T385" i="12"/>
  <c r="S385" i="12"/>
  <c r="P385" i="12"/>
  <c r="O385" i="12"/>
  <c r="T384" i="12"/>
  <c r="S384" i="12"/>
  <c r="P384" i="12"/>
  <c r="O384" i="12"/>
  <c r="T383" i="12"/>
  <c r="S383" i="12"/>
  <c r="P383" i="12"/>
  <c r="O383" i="12"/>
  <c r="T382" i="12"/>
  <c r="S382" i="12"/>
  <c r="P382" i="12"/>
  <c r="O382" i="12"/>
  <c r="T381" i="12"/>
  <c r="S381" i="12"/>
  <c r="P381" i="12"/>
  <c r="O381" i="12"/>
  <c r="T380" i="12"/>
  <c r="S380" i="12"/>
  <c r="P380" i="12"/>
  <c r="O380" i="12"/>
  <c r="T379" i="12"/>
  <c r="S379" i="12"/>
  <c r="P379" i="12"/>
  <c r="O379" i="12"/>
  <c r="T378" i="12"/>
  <c r="S378" i="12"/>
  <c r="P378" i="12"/>
  <c r="O378" i="12"/>
  <c r="T377" i="12"/>
  <c r="S377" i="12"/>
  <c r="P377" i="12"/>
  <c r="O377" i="12"/>
  <c r="T376" i="12"/>
  <c r="S376" i="12"/>
  <c r="P376" i="12"/>
  <c r="O376" i="12"/>
  <c r="T375" i="12"/>
  <c r="S375" i="12"/>
  <c r="P375" i="12"/>
  <c r="O375" i="12"/>
  <c r="T374" i="12"/>
  <c r="S374" i="12"/>
  <c r="P374" i="12"/>
  <c r="O374" i="12"/>
  <c r="T373" i="12"/>
  <c r="S373" i="12"/>
  <c r="P373" i="12"/>
  <c r="O373" i="12"/>
  <c r="T372" i="12"/>
  <c r="S372" i="12"/>
  <c r="P372" i="12"/>
  <c r="O372" i="12"/>
  <c r="T371" i="12"/>
  <c r="S371" i="12"/>
  <c r="P371" i="12"/>
  <c r="O371" i="12"/>
  <c r="T370" i="12"/>
  <c r="S370" i="12"/>
  <c r="P370" i="12"/>
  <c r="O370" i="12"/>
  <c r="T369" i="12"/>
  <c r="S369" i="12"/>
  <c r="P369" i="12"/>
  <c r="O369" i="12"/>
  <c r="T368" i="12"/>
  <c r="S368" i="12"/>
  <c r="P368" i="12"/>
  <c r="O368" i="12"/>
  <c r="T367" i="12"/>
  <c r="S367" i="12"/>
  <c r="P367" i="12"/>
  <c r="O367" i="12"/>
  <c r="T366" i="12"/>
  <c r="S366" i="12"/>
  <c r="P366" i="12"/>
  <c r="O366" i="12"/>
  <c r="T365" i="12"/>
  <c r="S365" i="12"/>
  <c r="P365" i="12"/>
  <c r="O365" i="12"/>
  <c r="T364" i="12"/>
  <c r="S364" i="12"/>
  <c r="P364" i="12"/>
  <c r="O364" i="12"/>
  <c r="T363" i="12"/>
  <c r="S363" i="12"/>
  <c r="P363" i="12"/>
  <c r="O363" i="12"/>
  <c r="T362" i="12"/>
  <c r="S362" i="12"/>
  <c r="P362" i="12"/>
  <c r="O362" i="12"/>
  <c r="T361" i="12"/>
  <c r="S361" i="12"/>
  <c r="P361" i="12"/>
  <c r="O361" i="12"/>
  <c r="T360" i="12"/>
  <c r="S360" i="12"/>
  <c r="P360" i="12"/>
  <c r="O360" i="12"/>
  <c r="T359" i="12"/>
  <c r="S359" i="12"/>
  <c r="P359" i="12"/>
  <c r="O359" i="12"/>
  <c r="T358" i="12"/>
  <c r="S358" i="12"/>
  <c r="P358" i="12"/>
  <c r="O358" i="12"/>
  <c r="T357" i="12"/>
  <c r="S357" i="12"/>
  <c r="P357" i="12"/>
  <c r="O357" i="12"/>
  <c r="T356" i="12"/>
  <c r="S356" i="12"/>
  <c r="P356" i="12"/>
  <c r="O356" i="12"/>
  <c r="T355" i="12"/>
  <c r="S355" i="12"/>
  <c r="P355" i="12"/>
  <c r="O355" i="12"/>
  <c r="T354" i="12"/>
  <c r="S354" i="12"/>
  <c r="P354" i="12"/>
  <c r="O354" i="12"/>
  <c r="T353" i="12"/>
  <c r="S353" i="12"/>
  <c r="P353" i="12"/>
  <c r="O353" i="12"/>
  <c r="T352" i="12"/>
  <c r="S352" i="12"/>
  <c r="P352" i="12"/>
  <c r="O352" i="12"/>
  <c r="T351" i="12"/>
  <c r="S351" i="12"/>
  <c r="P351" i="12"/>
  <c r="O351" i="12"/>
  <c r="T350" i="12"/>
  <c r="S350" i="12"/>
  <c r="P350" i="12"/>
  <c r="O350" i="12"/>
  <c r="T349" i="12"/>
  <c r="S349" i="12"/>
  <c r="P349" i="12"/>
  <c r="O349" i="12"/>
  <c r="T348" i="12"/>
  <c r="S348" i="12"/>
  <c r="P348" i="12"/>
  <c r="O348" i="12"/>
  <c r="T347" i="12"/>
  <c r="S347" i="12"/>
  <c r="P347" i="12"/>
  <c r="O347" i="12"/>
  <c r="T346" i="12"/>
  <c r="S346" i="12"/>
  <c r="P346" i="12"/>
  <c r="O346" i="12"/>
  <c r="T345" i="12"/>
  <c r="S345" i="12"/>
  <c r="P345" i="12"/>
  <c r="O345" i="12"/>
  <c r="T344" i="12"/>
  <c r="S344" i="12"/>
  <c r="P344" i="12"/>
  <c r="O344" i="12"/>
  <c r="T343" i="12"/>
  <c r="S343" i="12"/>
  <c r="P343" i="12"/>
  <c r="O343" i="12"/>
  <c r="T342" i="12"/>
  <c r="S342" i="12"/>
  <c r="P342" i="12"/>
  <c r="O342" i="12"/>
  <c r="T341" i="12"/>
  <c r="S341" i="12"/>
  <c r="P341" i="12"/>
  <c r="O341" i="12"/>
  <c r="T340" i="12"/>
  <c r="S340" i="12"/>
  <c r="P340" i="12"/>
  <c r="O340" i="12"/>
  <c r="T339" i="12"/>
  <c r="S339" i="12"/>
  <c r="P339" i="12"/>
  <c r="O339" i="12"/>
  <c r="T338" i="12"/>
  <c r="S338" i="12"/>
  <c r="P338" i="12"/>
  <c r="O338" i="12"/>
  <c r="T337" i="12"/>
  <c r="S337" i="12"/>
  <c r="P337" i="12"/>
  <c r="O337" i="12"/>
  <c r="T336" i="12"/>
  <c r="S336" i="12"/>
  <c r="P336" i="12"/>
  <c r="O336" i="12"/>
  <c r="T335" i="12"/>
  <c r="S335" i="12"/>
  <c r="P335" i="12"/>
  <c r="O335" i="12"/>
  <c r="T334" i="12"/>
  <c r="S334" i="12"/>
  <c r="P334" i="12"/>
  <c r="O334" i="12"/>
  <c r="T333" i="12"/>
  <c r="S333" i="12"/>
  <c r="P333" i="12"/>
  <c r="O333" i="12"/>
  <c r="T332" i="12"/>
  <c r="S332" i="12"/>
  <c r="P332" i="12"/>
  <c r="O332" i="12"/>
  <c r="T331" i="12"/>
  <c r="S331" i="12"/>
  <c r="P331" i="12"/>
  <c r="O331" i="12"/>
  <c r="T330" i="12"/>
  <c r="S330" i="12"/>
  <c r="P330" i="12"/>
  <c r="O330" i="12"/>
  <c r="T329" i="12"/>
  <c r="S329" i="12"/>
  <c r="P329" i="12"/>
  <c r="O329" i="12"/>
  <c r="T328" i="12"/>
  <c r="S328" i="12"/>
  <c r="P328" i="12"/>
  <c r="O328" i="12"/>
  <c r="T327" i="12"/>
  <c r="S327" i="12"/>
  <c r="P327" i="12"/>
  <c r="O327" i="12"/>
  <c r="T326" i="12"/>
  <c r="S326" i="12"/>
  <c r="P326" i="12"/>
  <c r="O326" i="12"/>
  <c r="T325" i="12"/>
  <c r="S325" i="12"/>
  <c r="P325" i="12"/>
  <c r="O325" i="12"/>
  <c r="T324" i="12"/>
  <c r="S324" i="12"/>
  <c r="P324" i="12"/>
  <c r="O324" i="12"/>
  <c r="T323" i="12"/>
  <c r="S323" i="12"/>
  <c r="P323" i="12"/>
  <c r="O323" i="12"/>
  <c r="T322" i="12"/>
  <c r="S322" i="12"/>
  <c r="P322" i="12"/>
  <c r="O322" i="12"/>
  <c r="T321" i="12"/>
  <c r="S321" i="12"/>
  <c r="P321" i="12"/>
  <c r="O321" i="12"/>
  <c r="T320" i="12"/>
  <c r="S320" i="12"/>
  <c r="P320" i="12"/>
  <c r="O320" i="12"/>
  <c r="T319" i="12"/>
  <c r="S319" i="12"/>
  <c r="P319" i="12"/>
  <c r="O319" i="12"/>
  <c r="T318" i="12"/>
  <c r="S318" i="12"/>
  <c r="P318" i="12"/>
  <c r="O318" i="12"/>
  <c r="T317" i="12"/>
  <c r="S317" i="12"/>
  <c r="P317" i="12"/>
  <c r="O317" i="12"/>
  <c r="T316" i="12"/>
  <c r="S316" i="12"/>
  <c r="P316" i="12"/>
  <c r="O316" i="12"/>
  <c r="T315" i="12"/>
  <c r="S315" i="12"/>
  <c r="P315" i="12"/>
  <c r="O315" i="12"/>
  <c r="T314" i="12"/>
  <c r="S314" i="12"/>
  <c r="P314" i="12"/>
  <c r="O314" i="12"/>
  <c r="T313" i="12"/>
  <c r="S313" i="12"/>
  <c r="P313" i="12"/>
  <c r="O313" i="12"/>
  <c r="T312" i="12"/>
  <c r="S312" i="12"/>
  <c r="P312" i="12"/>
  <c r="O312" i="12"/>
  <c r="T311" i="12"/>
  <c r="S311" i="12"/>
  <c r="P311" i="12"/>
  <c r="O311" i="12"/>
  <c r="T310" i="12"/>
  <c r="S310" i="12"/>
  <c r="P310" i="12"/>
  <c r="O310" i="12"/>
  <c r="T309" i="12"/>
  <c r="S309" i="12"/>
  <c r="P309" i="12"/>
  <c r="O309" i="12"/>
  <c r="T308" i="12"/>
  <c r="S308" i="12"/>
  <c r="P308" i="12"/>
  <c r="O308" i="12"/>
  <c r="T307" i="12"/>
  <c r="S307" i="12"/>
  <c r="P307" i="12"/>
  <c r="O307" i="12"/>
  <c r="T306" i="12"/>
  <c r="S306" i="12"/>
  <c r="P306" i="12"/>
  <c r="O306" i="12"/>
  <c r="T305" i="12"/>
  <c r="S305" i="12"/>
  <c r="P305" i="12"/>
  <c r="O305" i="12"/>
  <c r="T304" i="12"/>
  <c r="S304" i="12"/>
  <c r="P304" i="12"/>
  <c r="O304" i="12"/>
  <c r="T303" i="12"/>
  <c r="S303" i="12"/>
  <c r="P303" i="12"/>
  <c r="O303" i="12"/>
  <c r="T302" i="12"/>
  <c r="S302" i="12"/>
  <c r="P302" i="12"/>
  <c r="O302" i="12"/>
  <c r="T301" i="12"/>
  <c r="S301" i="12"/>
  <c r="P301" i="12"/>
  <c r="O301" i="12"/>
  <c r="T300" i="12"/>
  <c r="S300" i="12"/>
  <c r="P300" i="12"/>
  <c r="O300" i="12"/>
  <c r="T299" i="12"/>
  <c r="S299" i="12"/>
  <c r="P299" i="12"/>
  <c r="O299" i="12"/>
  <c r="T298" i="12"/>
  <c r="S298" i="12"/>
  <c r="P298" i="12"/>
  <c r="O298" i="12"/>
  <c r="T297" i="12"/>
  <c r="S297" i="12"/>
  <c r="P297" i="12"/>
  <c r="O297" i="12"/>
  <c r="T296" i="12"/>
  <c r="S296" i="12"/>
  <c r="P296" i="12"/>
  <c r="O296" i="12"/>
  <c r="T295" i="12"/>
  <c r="S295" i="12"/>
  <c r="P295" i="12"/>
  <c r="O295" i="12"/>
  <c r="T294" i="12"/>
  <c r="S294" i="12"/>
  <c r="P294" i="12"/>
  <c r="O294" i="12"/>
  <c r="T293" i="12"/>
  <c r="S293" i="12"/>
  <c r="P293" i="12"/>
  <c r="O293" i="12"/>
  <c r="T292" i="12"/>
  <c r="S292" i="12"/>
  <c r="P292" i="12"/>
  <c r="O292" i="12"/>
  <c r="T291" i="12"/>
  <c r="S291" i="12"/>
  <c r="P291" i="12"/>
  <c r="O291" i="12"/>
  <c r="T290" i="12"/>
  <c r="S290" i="12"/>
  <c r="P290" i="12"/>
  <c r="O290" i="12"/>
  <c r="T289" i="12"/>
  <c r="S289" i="12"/>
  <c r="P289" i="12"/>
  <c r="O289" i="12"/>
  <c r="T288" i="12"/>
  <c r="S288" i="12"/>
  <c r="P288" i="12"/>
  <c r="O288" i="12"/>
  <c r="T287" i="12"/>
  <c r="S287" i="12"/>
  <c r="P287" i="12"/>
  <c r="O287" i="12"/>
  <c r="T286" i="12"/>
  <c r="S286" i="12"/>
  <c r="P286" i="12"/>
  <c r="O286" i="12"/>
  <c r="T285" i="12"/>
  <c r="S285" i="12"/>
  <c r="P285" i="12"/>
  <c r="O285" i="12"/>
  <c r="T284" i="12"/>
  <c r="S284" i="12"/>
  <c r="P284" i="12"/>
  <c r="O284" i="12"/>
  <c r="T283" i="12"/>
  <c r="S283" i="12"/>
  <c r="P283" i="12"/>
  <c r="O283" i="12"/>
  <c r="T282" i="12"/>
  <c r="S282" i="12"/>
  <c r="P282" i="12"/>
  <c r="O282" i="12"/>
  <c r="T281" i="12"/>
  <c r="S281" i="12"/>
  <c r="P281" i="12"/>
  <c r="O281" i="12"/>
  <c r="T280" i="12"/>
  <c r="S280" i="12"/>
  <c r="P280" i="12"/>
  <c r="O280" i="12"/>
  <c r="T279" i="12"/>
  <c r="S279" i="12"/>
  <c r="P279" i="12"/>
  <c r="O279" i="12"/>
  <c r="T278" i="12"/>
  <c r="S278" i="12"/>
  <c r="P278" i="12"/>
  <c r="O278" i="12"/>
  <c r="T277" i="12"/>
  <c r="S277" i="12"/>
  <c r="P277" i="12"/>
  <c r="O277" i="12"/>
  <c r="T276" i="12"/>
  <c r="S276" i="12"/>
  <c r="P276" i="12"/>
  <c r="O276" i="12"/>
  <c r="T275" i="12"/>
  <c r="S275" i="12"/>
  <c r="P275" i="12"/>
  <c r="O275" i="12"/>
  <c r="T274" i="12"/>
  <c r="S274" i="12"/>
  <c r="P274" i="12"/>
  <c r="O274" i="12"/>
  <c r="T273" i="12"/>
  <c r="S273" i="12"/>
  <c r="P273" i="12"/>
  <c r="O273" i="12"/>
  <c r="T272" i="12"/>
  <c r="S272" i="12"/>
  <c r="P272" i="12"/>
  <c r="O272" i="12"/>
  <c r="T271" i="12"/>
  <c r="S271" i="12"/>
  <c r="P271" i="12"/>
  <c r="O271" i="12"/>
  <c r="T270" i="12"/>
  <c r="S270" i="12"/>
  <c r="P270" i="12"/>
  <c r="O270" i="12"/>
  <c r="T269" i="12"/>
  <c r="S269" i="12"/>
  <c r="P269" i="12"/>
  <c r="O269" i="12"/>
  <c r="T268" i="12"/>
  <c r="S268" i="12"/>
  <c r="P268" i="12"/>
  <c r="O268" i="12"/>
  <c r="T267" i="12"/>
  <c r="S267" i="12"/>
  <c r="P267" i="12"/>
  <c r="O267" i="12"/>
  <c r="T266" i="12"/>
  <c r="S266" i="12"/>
  <c r="P266" i="12"/>
  <c r="O266" i="12"/>
  <c r="T265" i="12"/>
  <c r="S265" i="12"/>
  <c r="P265" i="12"/>
  <c r="O265" i="12"/>
  <c r="T264" i="12"/>
  <c r="S264" i="12"/>
  <c r="P264" i="12"/>
  <c r="O264" i="12"/>
  <c r="T263" i="12"/>
  <c r="S263" i="12"/>
  <c r="P263" i="12"/>
  <c r="O263" i="12"/>
  <c r="T262" i="12"/>
  <c r="S262" i="12"/>
  <c r="P262" i="12"/>
  <c r="O262" i="12"/>
  <c r="T261" i="12"/>
  <c r="S261" i="12"/>
  <c r="P261" i="12"/>
  <c r="O261" i="12"/>
  <c r="T260" i="12"/>
  <c r="S260" i="12"/>
  <c r="P260" i="12"/>
  <c r="O260" i="12"/>
  <c r="T259" i="12"/>
  <c r="S259" i="12"/>
  <c r="P259" i="12"/>
  <c r="O259" i="12"/>
  <c r="T258" i="12"/>
  <c r="S258" i="12"/>
  <c r="P258" i="12"/>
  <c r="O258" i="12"/>
  <c r="T257" i="12"/>
  <c r="S257" i="12"/>
  <c r="P257" i="12"/>
  <c r="O257" i="12"/>
  <c r="T256" i="12"/>
  <c r="S256" i="12"/>
  <c r="P256" i="12"/>
  <c r="O256" i="12"/>
  <c r="T255" i="12"/>
  <c r="S255" i="12"/>
  <c r="P255" i="12"/>
  <c r="O255" i="12"/>
  <c r="T254" i="12"/>
  <c r="S254" i="12"/>
  <c r="P254" i="12"/>
  <c r="O254" i="12"/>
  <c r="T253" i="12"/>
  <c r="S253" i="12"/>
  <c r="P253" i="12"/>
  <c r="O253" i="12"/>
  <c r="T252" i="12"/>
  <c r="S252" i="12"/>
  <c r="P252" i="12"/>
  <c r="O252" i="12"/>
  <c r="T251" i="12"/>
  <c r="S251" i="12"/>
  <c r="P251" i="12"/>
  <c r="O251" i="12"/>
  <c r="T250" i="12"/>
  <c r="S250" i="12"/>
  <c r="P250" i="12"/>
  <c r="O250" i="12"/>
  <c r="T249" i="12"/>
  <c r="S249" i="12"/>
  <c r="P249" i="12"/>
  <c r="O249" i="12"/>
  <c r="T248" i="12"/>
  <c r="S248" i="12"/>
  <c r="P248" i="12"/>
  <c r="O248" i="12"/>
  <c r="T247" i="12"/>
  <c r="S247" i="12"/>
  <c r="P247" i="12"/>
  <c r="O247" i="12"/>
  <c r="T246" i="12"/>
  <c r="S246" i="12"/>
  <c r="P246" i="12"/>
  <c r="O246" i="12"/>
  <c r="T245" i="12"/>
  <c r="S245" i="12"/>
  <c r="P245" i="12"/>
  <c r="O245" i="12"/>
  <c r="T244" i="12"/>
  <c r="S244" i="12"/>
  <c r="P244" i="12"/>
  <c r="O244" i="12"/>
  <c r="T243" i="12"/>
  <c r="S243" i="12"/>
  <c r="P243" i="12"/>
  <c r="O243" i="12"/>
  <c r="T242" i="12"/>
  <c r="S242" i="12"/>
  <c r="P242" i="12"/>
  <c r="O242" i="12"/>
  <c r="T241" i="12"/>
  <c r="S241" i="12"/>
  <c r="P241" i="12"/>
  <c r="O241" i="12"/>
  <c r="T240" i="12"/>
  <c r="S240" i="12"/>
  <c r="P240" i="12"/>
  <c r="O240" i="12"/>
  <c r="T239" i="12"/>
  <c r="S239" i="12"/>
  <c r="P239" i="12"/>
  <c r="O239" i="12"/>
  <c r="T238" i="12"/>
  <c r="S238" i="12"/>
  <c r="P238" i="12"/>
  <c r="O238" i="12"/>
  <c r="T237" i="12"/>
  <c r="S237" i="12"/>
  <c r="P237" i="12"/>
  <c r="O237" i="12"/>
  <c r="T236" i="12"/>
  <c r="S236" i="12"/>
  <c r="P236" i="12"/>
  <c r="O236" i="12"/>
  <c r="T235" i="12"/>
  <c r="S235" i="12"/>
  <c r="P235" i="12"/>
  <c r="O235" i="12"/>
  <c r="T234" i="12"/>
  <c r="S234" i="12"/>
  <c r="P234" i="12"/>
  <c r="O234" i="12"/>
  <c r="T233" i="12"/>
  <c r="S233" i="12"/>
  <c r="P233" i="12"/>
  <c r="O233" i="12"/>
  <c r="T232" i="12"/>
  <c r="S232" i="12"/>
  <c r="P232" i="12"/>
  <c r="O232" i="12"/>
  <c r="T231" i="12"/>
  <c r="S231" i="12"/>
  <c r="P231" i="12"/>
  <c r="O231" i="12"/>
  <c r="T230" i="12"/>
  <c r="S230" i="12"/>
  <c r="P230" i="12"/>
  <c r="O230" i="12"/>
  <c r="T229" i="12"/>
  <c r="S229" i="12"/>
  <c r="P229" i="12"/>
  <c r="O229" i="12"/>
  <c r="T228" i="12"/>
  <c r="S228" i="12"/>
  <c r="P228" i="12"/>
  <c r="O228" i="12"/>
  <c r="T227" i="12"/>
  <c r="S227" i="12"/>
  <c r="P227" i="12"/>
  <c r="O227" i="12"/>
  <c r="T226" i="12"/>
  <c r="S226" i="12"/>
  <c r="P226" i="12"/>
  <c r="O226" i="12"/>
  <c r="T225" i="12"/>
  <c r="S225" i="12"/>
  <c r="P225" i="12"/>
  <c r="O225" i="12"/>
  <c r="T224" i="12"/>
  <c r="S224" i="12"/>
  <c r="P224" i="12"/>
  <c r="O224" i="12"/>
  <c r="T223" i="12"/>
  <c r="S223" i="12"/>
  <c r="P223" i="12"/>
  <c r="O223" i="12"/>
  <c r="T222" i="12"/>
  <c r="S222" i="12"/>
  <c r="P222" i="12"/>
  <c r="O222" i="12"/>
  <c r="T221" i="12"/>
  <c r="S221" i="12"/>
  <c r="P221" i="12"/>
  <c r="O221" i="12"/>
  <c r="T220" i="12"/>
  <c r="S220" i="12"/>
  <c r="P220" i="12"/>
  <c r="O220" i="12"/>
  <c r="T219" i="12"/>
  <c r="S219" i="12"/>
  <c r="P219" i="12"/>
  <c r="O219" i="12"/>
  <c r="T218" i="12"/>
  <c r="S218" i="12"/>
  <c r="P218" i="12"/>
  <c r="O218" i="12"/>
  <c r="T217" i="12"/>
  <c r="S217" i="12"/>
  <c r="P217" i="12"/>
  <c r="O217" i="12"/>
  <c r="T216" i="12"/>
  <c r="S216" i="12"/>
  <c r="P216" i="12"/>
  <c r="O216" i="12"/>
  <c r="T215" i="12"/>
  <c r="S215" i="12"/>
  <c r="P215" i="12"/>
  <c r="O215" i="12"/>
  <c r="T214" i="12"/>
  <c r="S214" i="12"/>
  <c r="P214" i="12"/>
  <c r="O214" i="12"/>
  <c r="T213" i="12"/>
  <c r="S213" i="12"/>
  <c r="P213" i="12"/>
  <c r="O213" i="12"/>
  <c r="T212" i="12"/>
  <c r="S212" i="12"/>
  <c r="P212" i="12"/>
  <c r="O212" i="12"/>
  <c r="T211" i="12"/>
  <c r="S211" i="12"/>
  <c r="P211" i="12"/>
  <c r="O211" i="12"/>
  <c r="T210" i="12"/>
  <c r="S210" i="12"/>
  <c r="P210" i="12"/>
  <c r="O210" i="12"/>
  <c r="T209" i="12"/>
  <c r="S209" i="12"/>
  <c r="P209" i="12"/>
  <c r="O209" i="12"/>
  <c r="T208" i="12"/>
  <c r="S208" i="12"/>
  <c r="P208" i="12"/>
  <c r="O208" i="12"/>
  <c r="T207" i="12"/>
  <c r="S207" i="12"/>
  <c r="P207" i="12"/>
  <c r="O207" i="12"/>
  <c r="T206" i="12"/>
  <c r="S206" i="12"/>
  <c r="P206" i="12"/>
  <c r="O206" i="12"/>
  <c r="T205" i="12"/>
  <c r="S205" i="12"/>
  <c r="P205" i="12"/>
  <c r="O205" i="12"/>
  <c r="T204" i="12"/>
  <c r="S204" i="12"/>
  <c r="P204" i="12"/>
  <c r="O204" i="12"/>
  <c r="T203" i="12"/>
  <c r="S203" i="12"/>
  <c r="P203" i="12"/>
  <c r="O203" i="12"/>
  <c r="T202" i="12"/>
  <c r="S202" i="12"/>
  <c r="P202" i="12"/>
  <c r="O202" i="12"/>
  <c r="T201" i="12"/>
  <c r="S201" i="12"/>
  <c r="P201" i="12"/>
  <c r="O201" i="12"/>
  <c r="T200" i="12"/>
  <c r="S200" i="12"/>
  <c r="P200" i="12"/>
  <c r="O200" i="12"/>
  <c r="T199" i="12"/>
  <c r="S199" i="12"/>
  <c r="P199" i="12"/>
  <c r="O199" i="12"/>
  <c r="T198" i="12"/>
  <c r="S198" i="12"/>
  <c r="P198" i="12"/>
  <c r="O198" i="12"/>
  <c r="T197" i="12"/>
  <c r="S197" i="12"/>
  <c r="P197" i="12"/>
  <c r="O197" i="12"/>
  <c r="T196" i="12"/>
  <c r="S196" i="12"/>
  <c r="P196" i="12"/>
  <c r="O196" i="12"/>
  <c r="T195" i="12"/>
  <c r="S195" i="12"/>
  <c r="P195" i="12"/>
  <c r="O195" i="12"/>
  <c r="T194" i="12"/>
  <c r="S194" i="12"/>
  <c r="P194" i="12"/>
  <c r="O194" i="12"/>
  <c r="T193" i="12"/>
  <c r="S193" i="12"/>
  <c r="P193" i="12"/>
  <c r="O193" i="12"/>
  <c r="T192" i="12"/>
  <c r="S192" i="12"/>
  <c r="P192" i="12"/>
  <c r="O192" i="12"/>
  <c r="T191" i="12"/>
  <c r="S191" i="12"/>
  <c r="P191" i="12"/>
  <c r="O191" i="12"/>
  <c r="T190" i="12"/>
  <c r="S190" i="12"/>
  <c r="P190" i="12"/>
  <c r="O190" i="12"/>
  <c r="T189" i="12"/>
  <c r="S189" i="12"/>
  <c r="P189" i="12"/>
  <c r="O189" i="12"/>
  <c r="T188" i="12"/>
  <c r="S188" i="12"/>
  <c r="P188" i="12"/>
  <c r="O188" i="12"/>
  <c r="T187" i="12"/>
  <c r="S187" i="12"/>
  <c r="P187" i="12"/>
  <c r="O187" i="12"/>
  <c r="T186" i="12"/>
  <c r="S186" i="12"/>
  <c r="P186" i="12"/>
  <c r="O186" i="12"/>
  <c r="T185" i="12"/>
  <c r="S185" i="12"/>
  <c r="P185" i="12"/>
  <c r="O185" i="12"/>
  <c r="T184" i="12"/>
  <c r="S184" i="12"/>
  <c r="P184" i="12"/>
  <c r="O184" i="12"/>
  <c r="T183" i="12"/>
  <c r="S183" i="12"/>
  <c r="P183" i="12"/>
  <c r="O183" i="12"/>
  <c r="T182" i="12"/>
  <c r="S182" i="12"/>
  <c r="P182" i="12"/>
  <c r="O182" i="12"/>
  <c r="T181" i="12"/>
  <c r="S181" i="12"/>
  <c r="P181" i="12"/>
  <c r="O181" i="12"/>
  <c r="T180" i="12"/>
  <c r="S180" i="12"/>
  <c r="P180" i="12"/>
  <c r="O180" i="12"/>
  <c r="T179" i="12"/>
  <c r="S179" i="12"/>
  <c r="P179" i="12"/>
  <c r="O179" i="12"/>
  <c r="T178" i="12"/>
  <c r="S178" i="12"/>
  <c r="P178" i="12"/>
  <c r="O178" i="12"/>
  <c r="T177" i="12"/>
  <c r="S177" i="12"/>
  <c r="P177" i="12"/>
  <c r="O177" i="12"/>
  <c r="T176" i="12"/>
  <c r="S176" i="12"/>
  <c r="P176" i="12"/>
  <c r="O176" i="12"/>
  <c r="T175" i="12"/>
  <c r="S175" i="12"/>
  <c r="P175" i="12"/>
  <c r="O175" i="12"/>
  <c r="T174" i="12"/>
  <c r="S174" i="12"/>
  <c r="P174" i="12"/>
  <c r="O174" i="12"/>
  <c r="T173" i="12"/>
  <c r="S173" i="12"/>
  <c r="P173" i="12"/>
  <c r="O173" i="12"/>
  <c r="T172" i="12"/>
  <c r="S172" i="12"/>
  <c r="P172" i="12"/>
  <c r="O172" i="12"/>
  <c r="T171" i="12"/>
  <c r="S171" i="12"/>
  <c r="P171" i="12"/>
  <c r="O171" i="12"/>
  <c r="T170" i="12"/>
  <c r="S170" i="12"/>
  <c r="P170" i="12"/>
  <c r="O170" i="12"/>
  <c r="T169" i="12"/>
  <c r="S169" i="12"/>
  <c r="P169" i="12"/>
  <c r="O169" i="12"/>
  <c r="T168" i="12"/>
  <c r="S168" i="12"/>
  <c r="P168" i="12"/>
  <c r="O168" i="12"/>
  <c r="T167" i="12"/>
  <c r="S167" i="12"/>
  <c r="P167" i="12"/>
  <c r="O167" i="12"/>
  <c r="T166" i="12"/>
  <c r="S166" i="12"/>
  <c r="P166" i="12"/>
  <c r="O166" i="12"/>
  <c r="T165" i="12"/>
  <c r="S165" i="12"/>
  <c r="P165" i="12"/>
  <c r="O165" i="12"/>
  <c r="T164" i="12"/>
  <c r="S164" i="12"/>
  <c r="P164" i="12"/>
  <c r="O164" i="12"/>
  <c r="T163" i="12"/>
  <c r="S163" i="12"/>
  <c r="P163" i="12"/>
  <c r="O163" i="12"/>
  <c r="T162" i="12"/>
  <c r="S162" i="12"/>
  <c r="P162" i="12"/>
  <c r="O162" i="12"/>
  <c r="T161" i="12"/>
  <c r="S161" i="12"/>
  <c r="P161" i="12"/>
  <c r="O161" i="12"/>
  <c r="T160" i="12"/>
  <c r="S160" i="12"/>
  <c r="P160" i="12"/>
  <c r="O160" i="12"/>
  <c r="T159" i="12"/>
  <c r="S159" i="12"/>
  <c r="P159" i="12"/>
  <c r="O159" i="12"/>
  <c r="T158" i="12"/>
  <c r="S158" i="12"/>
  <c r="P158" i="12"/>
  <c r="O158" i="12"/>
  <c r="T157" i="12"/>
  <c r="S157" i="12"/>
  <c r="P157" i="12"/>
  <c r="O157" i="12"/>
  <c r="T156" i="12"/>
  <c r="S156" i="12"/>
  <c r="P156" i="12"/>
  <c r="O156" i="12"/>
  <c r="T155" i="12"/>
  <c r="S155" i="12"/>
  <c r="P155" i="12"/>
  <c r="O155" i="12"/>
  <c r="T154" i="12"/>
  <c r="S154" i="12"/>
  <c r="P154" i="12"/>
  <c r="O154" i="12"/>
  <c r="T153" i="12"/>
  <c r="S153" i="12"/>
  <c r="P153" i="12"/>
  <c r="O153" i="12"/>
  <c r="T152" i="12"/>
  <c r="S152" i="12"/>
  <c r="P152" i="12"/>
  <c r="O152" i="12"/>
  <c r="T151" i="12"/>
  <c r="S151" i="12"/>
  <c r="P151" i="12"/>
  <c r="O151" i="12"/>
  <c r="T150" i="12"/>
  <c r="S150" i="12"/>
  <c r="P150" i="12"/>
  <c r="O150" i="12"/>
  <c r="T149" i="12"/>
  <c r="S149" i="12"/>
  <c r="P149" i="12"/>
  <c r="O149" i="12"/>
  <c r="T148" i="12"/>
  <c r="S148" i="12"/>
  <c r="P148" i="12"/>
  <c r="O148" i="12"/>
  <c r="T147" i="12"/>
  <c r="S147" i="12"/>
  <c r="P147" i="12"/>
  <c r="O147" i="12"/>
  <c r="T146" i="12"/>
  <c r="S146" i="12"/>
  <c r="P146" i="12"/>
  <c r="O146" i="12"/>
  <c r="T145" i="12"/>
  <c r="S145" i="12"/>
  <c r="P145" i="12"/>
  <c r="O145" i="12"/>
  <c r="T144" i="12"/>
  <c r="S144" i="12"/>
  <c r="P144" i="12"/>
  <c r="O144" i="12"/>
  <c r="T143" i="12"/>
  <c r="S143" i="12"/>
  <c r="P143" i="12"/>
  <c r="O143" i="12"/>
  <c r="T142" i="12"/>
  <c r="S142" i="12"/>
  <c r="P142" i="12"/>
  <c r="O142" i="12"/>
  <c r="T141" i="12"/>
  <c r="S141" i="12"/>
  <c r="P141" i="12"/>
  <c r="O141" i="12"/>
  <c r="T140" i="12"/>
  <c r="S140" i="12"/>
  <c r="P140" i="12"/>
  <c r="O140" i="12"/>
  <c r="T139" i="12"/>
  <c r="S139" i="12"/>
  <c r="P139" i="12"/>
  <c r="O139" i="12"/>
  <c r="T138" i="12"/>
  <c r="S138" i="12"/>
  <c r="P138" i="12"/>
  <c r="O138" i="12"/>
  <c r="T137" i="12"/>
  <c r="S137" i="12"/>
  <c r="P137" i="12"/>
  <c r="O137" i="12"/>
  <c r="T136" i="12"/>
  <c r="S136" i="12"/>
  <c r="P136" i="12"/>
  <c r="O136" i="12"/>
  <c r="T135" i="12"/>
  <c r="S135" i="12"/>
  <c r="P135" i="12"/>
  <c r="O135" i="12"/>
  <c r="T134" i="12"/>
  <c r="S134" i="12"/>
  <c r="P134" i="12"/>
  <c r="O134" i="12"/>
  <c r="T133" i="12"/>
  <c r="S133" i="12"/>
  <c r="P133" i="12"/>
  <c r="O133" i="12"/>
  <c r="T132" i="12"/>
  <c r="S132" i="12"/>
  <c r="P132" i="12"/>
  <c r="O132" i="12"/>
  <c r="T131" i="12"/>
  <c r="S131" i="12"/>
  <c r="P131" i="12"/>
  <c r="O131" i="12"/>
  <c r="T130" i="12"/>
  <c r="S130" i="12"/>
  <c r="P130" i="12"/>
  <c r="O130" i="12"/>
  <c r="T129" i="12"/>
  <c r="S129" i="12"/>
  <c r="P129" i="12"/>
  <c r="O129" i="12"/>
  <c r="T128" i="12"/>
  <c r="S128" i="12"/>
  <c r="P128" i="12"/>
  <c r="O128" i="12"/>
  <c r="T127" i="12"/>
  <c r="S127" i="12"/>
  <c r="P127" i="12"/>
  <c r="O127" i="12"/>
  <c r="T126" i="12"/>
  <c r="S126" i="12"/>
  <c r="P126" i="12"/>
  <c r="O126" i="12"/>
  <c r="T125" i="12"/>
  <c r="S125" i="12"/>
  <c r="P125" i="12"/>
  <c r="O125" i="12"/>
  <c r="T124" i="12"/>
  <c r="S124" i="12"/>
  <c r="P124" i="12"/>
  <c r="O124" i="12"/>
  <c r="T123" i="12"/>
  <c r="S123" i="12"/>
  <c r="P123" i="12"/>
  <c r="O123" i="12"/>
  <c r="T122" i="12"/>
  <c r="S122" i="12"/>
  <c r="P122" i="12"/>
  <c r="O122" i="12"/>
  <c r="T121" i="12"/>
  <c r="S121" i="12"/>
  <c r="P121" i="12"/>
  <c r="O121" i="12"/>
  <c r="T120" i="12"/>
  <c r="S120" i="12"/>
  <c r="P120" i="12"/>
  <c r="O120" i="12"/>
  <c r="T119" i="12"/>
  <c r="S119" i="12"/>
  <c r="P119" i="12"/>
  <c r="O119" i="12"/>
  <c r="T118" i="12"/>
  <c r="S118" i="12"/>
  <c r="P118" i="12"/>
  <c r="O118" i="12"/>
  <c r="T117" i="12"/>
  <c r="S117" i="12"/>
  <c r="P117" i="12"/>
  <c r="O117" i="12"/>
  <c r="T116" i="12"/>
  <c r="S116" i="12"/>
  <c r="P116" i="12"/>
  <c r="O116" i="12"/>
  <c r="T115" i="12"/>
  <c r="S115" i="12"/>
  <c r="P115" i="12"/>
  <c r="O115" i="12"/>
  <c r="T114" i="12"/>
  <c r="S114" i="12"/>
  <c r="P114" i="12"/>
  <c r="O114" i="12"/>
  <c r="T113" i="12"/>
  <c r="S113" i="12"/>
  <c r="P113" i="12"/>
  <c r="O113" i="12"/>
  <c r="T112" i="12"/>
  <c r="S112" i="12"/>
  <c r="P112" i="12"/>
  <c r="O112" i="12"/>
  <c r="T111" i="12"/>
  <c r="S111" i="12"/>
  <c r="P111" i="12"/>
  <c r="O111" i="12"/>
  <c r="T110" i="12"/>
  <c r="S110" i="12"/>
  <c r="P110" i="12"/>
  <c r="O110" i="12"/>
  <c r="T109" i="12"/>
  <c r="S109" i="12"/>
  <c r="P109" i="12"/>
  <c r="O109" i="12"/>
  <c r="T108" i="12"/>
  <c r="S108" i="12"/>
  <c r="P108" i="12"/>
  <c r="O108" i="12"/>
  <c r="T107" i="12"/>
  <c r="S107" i="12"/>
  <c r="P107" i="12"/>
  <c r="O107" i="12"/>
  <c r="T106" i="12"/>
  <c r="S106" i="12"/>
  <c r="P106" i="12"/>
  <c r="O106" i="12"/>
  <c r="T105" i="12"/>
  <c r="S105" i="12"/>
  <c r="P105" i="12"/>
  <c r="O105" i="12"/>
  <c r="T104" i="12"/>
  <c r="S104" i="12"/>
  <c r="P104" i="12"/>
  <c r="O104" i="12"/>
  <c r="T103" i="12"/>
  <c r="S103" i="12"/>
  <c r="P103" i="12"/>
  <c r="O103" i="12"/>
  <c r="T102" i="12"/>
  <c r="S102" i="12"/>
  <c r="P102" i="12"/>
  <c r="O102" i="12"/>
  <c r="T101" i="12"/>
  <c r="S101" i="12"/>
  <c r="P101" i="12"/>
  <c r="O101" i="12"/>
  <c r="T100" i="12"/>
  <c r="S100" i="12"/>
  <c r="P100" i="12"/>
  <c r="O100" i="12"/>
  <c r="T99" i="12"/>
  <c r="S99" i="12"/>
  <c r="P99" i="12"/>
  <c r="O99" i="12"/>
  <c r="T98" i="12"/>
  <c r="S98" i="12"/>
  <c r="P98" i="12"/>
  <c r="O98" i="12"/>
  <c r="T97" i="12"/>
  <c r="S97" i="12"/>
  <c r="P97" i="12"/>
  <c r="O97" i="12"/>
  <c r="T96" i="12"/>
  <c r="S96" i="12"/>
  <c r="P96" i="12"/>
  <c r="O96" i="12"/>
  <c r="T95" i="12"/>
  <c r="S95" i="12"/>
  <c r="P95" i="12"/>
  <c r="O95" i="12"/>
  <c r="T94" i="12"/>
  <c r="S94" i="12"/>
  <c r="P94" i="12"/>
  <c r="O94" i="12"/>
  <c r="T93" i="12"/>
  <c r="S93" i="12"/>
  <c r="P93" i="12"/>
  <c r="O93" i="12"/>
  <c r="T92" i="12"/>
  <c r="S92" i="12"/>
  <c r="P92" i="12"/>
  <c r="O92" i="12"/>
  <c r="T91" i="12"/>
  <c r="S91" i="12"/>
  <c r="P91" i="12"/>
  <c r="O91" i="12"/>
  <c r="T90" i="12"/>
  <c r="S90" i="12"/>
  <c r="P90" i="12"/>
  <c r="O90" i="12"/>
  <c r="T89" i="12"/>
  <c r="S89" i="12"/>
  <c r="P89" i="12"/>
  <c r="O89" i="12"/>
  <c r="T88" i="12"/>
  <c r="S88" i="12"/>
  <c r="P88" i="12"/>
  <c r="O88" i="12"/>
  <c r="T87" i="12"/>
  <c r="S87" i="12"/>
  <c r="P87" i="12"/>
  <c r="O87" i="12"/>
  <c r="T86" i="12"/>
  <c r="S86" i="12"/>
  <c r="P86" i="12"/>
  <c r="O86" i="12"/>
  <c r="T85" i="12"/>
  <c r="S85" i="12"/>
  <c r="P85" i="12"/>
  <c r="O85" i="12"/>
  <c r="T84" i="12"/>
  <c r="S84" i="12"/>
  <c r="P84" i="12"/>
  <c r="O84" i="12"/>
  <c r="T83" i="12"/>
  <c r="S83" i="12"/>
  <c r="P83" i="12"/>
  <c r="O83" i="12"/>
  <c r="T82" i="12"/>
  <c r="S82" i="12"/>
  <c r="P82" i="12"/>
  <c r="O82" i="12"/>
  <c r="T81" i="12"/>
  <c r="S81" i="12"/>
  <c r="P81" i="12"/>
  <c r="O81" i="12"/>
  <c r="T80" i="12"/>
  <c r="S80" i="12"/>
  <c r="P80" i="12"/>
  <c r="O80" i="12"/>
  <c r="T79" i="12"/>
  <c r="S79" i="12"/>
  <c r="P79" i="12"/>
  <c r="O79" i="12"/>
  <c r="T78" i="12"/>
  <c r="S78" i="12"/>
  <c r="P78" i="12"/>
  <c r="O78" i="12"/>
  <c r="T77" i="12"/>
  <c r="S77" i="12"/>
  <c r="P77" i="12"/>
  <c r="O77" i="12"/>
  <c r="T76" i="12"/>
  <c r="S76" i="12"/>
  <c r="P76" i="12"/>
  <c r="O76" i="12"/>
  <c r="T75" i="12"/>
  <c r="S75" i="12"/>
  <c r="P75" i="12"/>
  <c r="O75" i="12"/>
  <c r="T74" i="12"/>
  <c r="S74" i="12"/>
  <c r="P74" i="12"/>
  <c r="O74" i="12"/>
  <c r="T73" i="12"/>
  <c r="S73" i="12"/>
  <c r="P73" i="12"/>
  <c r="O73" i="12"/>
  <c r="T72" i="12"/>
  <c r="S72" i="12"/>
  <c r="P72" i="12"/>
  <c r="O72" i="12"/>
  <c r="T71" i="12"/>
  <c r="S71" i="12"/>
  <c r="P71" i="12"/>
  <c r="O71" i="12"/>
  <c r="T70" i="12"/>
  <c r="S70" i="12"/>
  <c r="P70" i="12"/>
  <c r="O70" i="12"/>
  <c r="T69" i="12"/>
  <c r="S69" i="12"/>
  <c r="P69" i="12"/>
  <c r="O69" i="12"/>
  <c r="T68" i="12"/>
  <c r="S68" i="12"/>
  <c r="P68" i="12"/>
  <c r="O68" i="12"/>
  <c r="T67" i="12"/>
  <c r="S67" i="12"/>
  <c r="P67" i="12"/>
  <c r="O67" i="12"/>
  <c r="T66" i="12"/>
  <c r="S66" i="12"/>
  <c r="P66" i="12"/>
  <c r="O66" i="12"/>
  <c r="T65" i="12"/>
  <c r="S65" i="12"/>
  <c r="P65" i="12"/>
  <c r="O65" i="12"/>
  <c r="T64" i="12"/>
  <c r="S64" i="12"/>
  <c r="P64" i="12"/>
  <c r="O64" i="12"/>
  <c r="T63" i="12"/>
  <c r="S63" i="12"/>
  <c r="P63" i="12"/>
  <c r="O63" i="12"/>
  <c r="T62" i="12"/>
  <c r="S62" i="12"/>
  <c r="P62" i="12"/>
  <c r="O62" i="12"/>
  <c r="T61" i="12"/>
  <c r="S61" i="12"/>
  <c r="P61" i="12"/>
  <c r="O61" i="12"/>
  <c r="T60" i="12"/>
  <c r="S60" i="12"/>
  <c r="P60" i="12"/>
  <c r="O60" i="12"/>
  <c r="T59" i="12"/>
  <c r="S59" i="12"/>
  <c r="P59" i="12"/>
  <c r="O59" i="12"/>
  <c r="T58" i="12"/>
  <c r="S58" i="12"/>
  <c r="P58" i="12"/>
  <c r="O58" i="12"/>
  <c r="T57" i="12"/>
  <c r="S57" i="12"/>
  <c r="P57" i="12"/>
  <c r="O57" i="12"/>
  <c r="T56" i="12"/>
  <c r="S56" i="12"/>
  <c r="P56" i="12"/>
  <c r="O56" i="12"/>
  <c r="T55" i="12"/>
  <c r="S55" i="12"/>
  <c r="P55" i="12"/>
  <c r="O55" i="12"/>
  <c r="T54" i="12"/>
  <c r="S54" i="12"/>
  <c r="P54" i="12"/>
  <c r="O54" i="12"/>
  <c r="T53" i="12"/>
  <c r="S53" i="12"/>
  <c r="P53" i="12"/>
  <c r="O53" i="12"/>
  <c r="T52" i="12"/>
  <c r="S52" i="12"/>
  <c r="P52" i="12"/>
  <c r="O52" i="12"/>
  <c r="T51" i="12"/>
  <c r="S51" i="12"/>
  <c r="P51" i="12"/>
  <c r="O51" i="12"/>
  <c r="T50" i="12"/>
  <c r="S50" i="12"/>
  <c r="P50" i="12"/>
  <c r="O50" i="12"/>
  <c r="T49" i="12"/>
  <c r="S49" i="12"/>
  <c r="P49" i="12"/>
  <c r="O49" i="12"/>
  <c r="T48" i="12"/>
  <c r="S48" i="12"/>
  <c r="P48" i="12"/>
  <c r="O48" i="12"/>
  <c r="T47" i="12"/>
  <c r="S47" i="12"/>
  <c r="P47" i="12"/>
  <c r="O47" i="12"/>
  <c r="T46" i="12"/>
  <c r="S46" i="12"/>
  <c r="P46" i="12"/>
  <c r="O46" i="12"/>
  <c r="T45" i="12"/>
  <c r="S45" i="12"/>
  <c r="P45" i="12"/>
  <c r="O45" i="12"/>
  <c r="T44" i="12"/>
  <c r="S44" i="12"/>
  <c r="P44" i="12"/>
  <c r="O44" i="12"/>
  <c r="T43" i="12"/>
  <c r="S43" i="12"/>
  <c r="P43" i="12"/>
  <c r="O43" i="12"/>
  <c r="T42" i="12"/>
  <c r="S42" i="12"/>
  <c r="P42" i="12"/>
  <c r="O42" i="12"/>
  <c r="T41" i="12"/>
  <c r="S41" i="12"/>
  <c r="P41" i="12"/>
  <c r="O41" i="12"/>
  <c r="T40" i="12"/>
  <c r="S40" i="12"/>
  <c r="P40" i="12"/>
  <c r="O40" i="12"/>
  <c r="T39" i="12"/>
  <c r="S39" i="12"/>
  <c r="P39" i="12"/>
  <c r="O39" i="12"/>
  <c r="T38" i="12"/>
  <c r="S38" i="12"/>
  <c r="P38" i="12"/>
  <c r="O38" i="12"/>
  <c r="T37" i="12"/>
  <c r="S37" i="12"/>
  <c r="P37" i="12"/>
  <c r="O37" i="12"/>
  <c r="T36" i="12"/>
  <c r="S36" i="12"/>
  <c r="P36" i="12"/>
  <c r="O36" i="12"/>
  <c r="T35" i="12"/>
  <c r="S35" i="12"/>
  <c r="P35" i="12"/>
  <c r="O35" i="12"/>
  <c r="T34" i="12"/>
  <c r="S34" i="12"/>
  <c r="P34" i="12"/>
  <c r="O34" i="12"/>
  <c r="T33" i="12"/>
  <c r="S33" i="12"/>
  <c r="P33" i="12"/>
  <c r="O33" i="12"/>
  <c r="T32" i="12"/>
  <c r="S32" i="12"/>
  <c r="P32" i="12"/>
  <c r="O32" i="12"/>
  <c r="T31" i="12"/>
  <c r="S31" i="12"/>
  <c r="P31" i="12"/>
  <c r="O31" i="12"/>
  <c r="T30" i="12"/>
  <c r="S30" i="12"/>
  <c r="P30" i="12"/>
  <c r="O30" i="12"/>
  <c r="T29" i="12"/>
  <c r="S29" i="12"/>
  <c r="P29" i="12"/>
  <c r="O29" i="12"/>
  <c r="T28" i="12"/>
  <c r="S28" i="12"/>
  <c r="P28" i="12"/>
  <c r="O28" i="12"/>
  <c r="T27" i="12"/>
  <c r="S27" i="12"/>
  <c r="P27" i="12"/>
  <c r="O27" i="12"/>
  <c r="T26" i="12"/>
  <c r="S26" i="12"/>
  <c r="P26" i="12"/>
  <c r="O26" i="12"/>
  <c r="T25" i="12"/>
  <c r="S25" i="12"/>
  <c r="P25" i="12"/>
  <c r="O25" i="12"/>
  <c r="T24" i="12"/>
  <c r="S24" i="12"/>
  <c r="P24" i="12"/>
  <c r="O24" i="12"/>
  <c r="T23" i="12"/>
  <c r="S23" i="12"/>
  <c r="P23" i="12"/>
  <c r="O23" i="12"/>
  <c r="T22" i="12"/>
  <c r="S22" i="12"/>
  <c r="P22" i="12"/>
  <c r="O22" i="12"/>
  <c r="T21" i="12"/>
  <c r="S21" i="12"/>
  <c r="P21" i="12"/>
  <c r="O21" i="12"/>
  <c r="T20" i="12"/>
  <c r="S20" i="12"/>
  <c r="P20" i="12"/>
  <c r="O20" i="12"/>
  <c r="T19" i="12"/>
  <c r="S19" i="12"/>
  <c r="P19" i="12"/>
  <c r="O19" i="12"/>
  <c r="T18" i="12"/>
  <c r="S18" i="12"/>
  <c r="P18" i="12"/>
  <c r="O18" i="12"/>
  <c r="T17" i="12"/>
  <c r="S17" i="12"/>
  <c r="P17" i="12"/>
  <c r="O17" i="12"/>
  <c r="T16" i="12"/>
  <c r="S16" i="12"/>
  <c r="P16" i="12"/>
  <c r="O16" i="12"/>
  <c r="T15" i="12"/>
  <c r="S15" i="12"/>
  <c r="P15" i="12"/>
  <c r="O15" i="12"/>
  <c r="T14" i="12"/>
  <c r="S14" i="12"/>
  <c r="P14" i="12"/>
  <c r="O14" i="12"/>
  <c r="T13" i="12"/>
  <c r="S13" i="12"/>
  <c r="P13" i="12"/>
  <c r="O13" i="12"/>
  <c r="T12" i="12"/>
  <c r="S12" i="12"/>
  <c r="P12" i="12"/>
  <c r="O12" i="12"/>
  <c r="T11" i="12"/>
  <c r="S11" i="12"/>
  <c r="P11" i="12"/>
  <c r="O11" i="12"/>
  <c r="T10" i="12"/>
  <c r="S10" i="12"/>
  <c r="P10" i="12"/>
  <c r="O10" i="12"/>
  <c r="T9" i="12"/>
  <c r="S9" i="12"/>
  <c r="P9" i="12"/>
  <c r="O9" i="12"/>
  <c r="T8" i="12"/>
  <c r="S8" i="12"/>
  <c r="P8" i="12"/>
  <c r="O8" i="12"/>
  <c r="T7" i="12"/>
  <c r="S7" i="12"/>
  <c r="P7" i="12"/>
  <c r="O7" i="12"/>
  <c r="T6" i="12"/>
  <c r="S6" i="12"/>
  <c r="P6" i="12"/>
  <c r="O6" i="12"/>
  <c r="T5" i="12"/>
  <c r="S5" i="12"/>
  <c r="P5" i="12"/>
  <c r="O5" i="12"/>
  <c r="T4" i="12"/>
  <c r="S4" i="12"/>
  <c r="P4" i="12"/>
  <c r="O4" i="12"/>
  <c r="T3" i="12"/>
  <c r="S3" i="12"/>
  <c r="P3" i="12"/>
  <c r="O3" i="12"/>
  <c r="T2" i="12"/>
  <c r="S2" i="12"/>
  <c r="P2" i="12"/>
  <c r="O2" i="12"/>
  <c r="T251" i="13"/>
  <c r="S251" i="13"/>
  <c r="P251" i="13"/>
  <c r="O251" i="13"/>
  <c r="T250" i="13"/>
  <c r="S250" i="13"/>
  <c r="P250" i="13"/>
  <c r="O250" i="13"/>
  <c r="T249" i="13"/>
  <c r="S249" i="13"/>
  <c r="P249" i="13"/>
  <c r="O249" i="13"/>
  <c r="T248" i="13"/>
  <c r="S248" i="13"/>
  <c r="P248" i="13"/>
  <c r="O248" i="13"/>
  <c r="T247" i="13"/>
  <c r="S247" i="13"/>
  <c r="P247" i="13"/>
  <c r="O247" i="13"/>
  <c r="T246" i="13"/>
  <c r="S246" i="13"/>
  <c r="P246" i="13"/>
  <c r="O246" i="13"/>
  <c r="T245" i="13"/>
  <c r="S245" i="13"/>
  <c r="P245" i="13"/>
  <c r="O245" i="13"/>
  <c r="T244" i="13"/>
  <c r="S244" i="13"/>
  <c r="P244" i="13"/>
  <c r="O244" i="13"/>
  <c r="T243" i="13"/>
  <c r="S243" i="13"/>
  <c r="P243" i="13"/>
  <c r="O243" i="13"/>
  <c r="T242" i="13"/>
  <c r="S242" i="13"/>
  <c r="P242" i="13"/>
  <c r="O242" i="13"/>
  <c r="T241" i="13"/>
  <c r="S241" i="13"/>
  <c r="P241" i="13"/>
  <c r="O241" i="13"/>
  <c r="T240" i="13"/>
  <c r="S240" i="13"/>
  <c r="P240" i="13"/>
  <c r="O240" i="13"/>
  <c r="T239" i="13"/>
  <c r="S239" i="13"/>
  <c r="P239" i="13"/>
  <c r="O239" i="13"/>
  <c r="T238" i="13"/>
  <c r="S238" i="13"/>
  <c r="P238" i="13"/>
  <c r="O238" i="13"/>
  <c r="T237" i="13"/>
  <c r="S237" i="13"/>
  <c r="P237" i="13"/>
  <c r="O237" i="13"/>
  <c r="T236" i="13"/>
  <c r="S236" i="13"/>
  <c r="P236" i="13"/>
  <c r="O236" i="13"/>
  <c r="T235" i="13"/>
  <c r="S235" i="13"/>
  <c r="P235" i="13"/>
  <c r="O235" i="13"/>
  <c r="T234" i="13"/>
  <c r="S234" i="13"/>
  <c r="P234" i="13"/>
  <c r="O234" i="13"/>
  <c r="T233" i="13"/>
  <c r="S233" i="13"/>
  <c r="P233" i="13"/>
  <c r="O233" i="13"/>
  <c r="T232" i="13"/>
  <c r="S232" i="13"/>
  <c r="P232" i="13"/>
  <c r="O232" i="13"/>
  <c r="T231" i="13"/>
  <c r="S231" i="13"/>
  <c r="P231" i="13"/>
  <c r="O231" i="13"/>
  <c r="T230" i="13"/>
  <c r="S230" i="13"/>
  <c r="P230" i="13"/>
  <c r="O230" i="13"/>
  <c r="T229" i="13"/>
  <c r="S229" i="13"/>
  <c r="P229" i="13"/>
  <c r="O229" i="13"/>
  <c r="T228" i="13"/>
  <c r="S228" i="13"/>
  <c r="P228" i="13"/>
  <c r="O228" i="13"/>
  <c r="T227" i="13"/>
  <c r="S227" i="13"/>
  <c r="P227" i="13"/>
  <c r="O227" i="13"/>
  <c r="T226" i="13"/>
  <c r="S226" i="13"/>
  <c r="P226" i="13"/>
  <c r="O226" i="13"/>
  <c r="T225" i="13"/>
  <c r="S225" i="13"/>
  <c r="P225" i="13"/>
  <c r="O225" i="13"/>
  <c r="T224" i="13"/>
  <c r="S224" i="13"/>
  <c r="P224" i="13"/>
  <c r="O224" i="13"/>
  <c r="T223" i="13"/>
  <c r="S223" i="13"/>
  <c r="P223" i="13"/>
  <c r="O223" i="13"/>
  <c r="T222" i="13"/>
  <c r="S222" i="13"/>
  <c r="P222" i="13"/>
  <c r="O222" i="13"/>
  <c r="T221" i="13"/>
  <c r="S221" i="13"/>
  <c r="P221" i="13"/>
  <c r="O221" i="13"/>
  <c r="T220" i="13"/>
  <c r="S220" i="13"/>
  <c r="P220" i="13"/>
  <c r="O220" i="13"/>
  <c r="T219" i="13"/>
  <c r="S219" i="13"/>
  <c r="P219" i="13"/>
  <c r="O219" i="13"/>
  <c r="T218" i="13"/>
  <c r="S218" i="13"/>
  <c r="P218" i="13"/>
  <c r="O218" i="13"/>
  <c r="T217" i="13"/>
  <c r="S217" i="13"/>
  <c r="P217" i="13"/>
  <c r="O217" i="13"/>
  <c r="T216" i="13"/>
  <c r="S216" i="13"/>
  <c r="P216" i="13"/>
  <c r="O216" i="13"/>
  <c r="T215" i="13"/>
  <c r="S215" i="13"/>
  <c r="P215" i="13"/>
  <c r="O215" i="13"/>
  <c r="T214" i="13"/>
  <c r="S214" i="13"/>
  <c r="P214" i="13"/>
  <c r="O214" i="13"/>
  <c r="T213" i="13"/>
  <c r="S213" i="13"/>
  <c r="P213" i="13"/>
  <c r="O213" i="13"/>
  <c r="T212" i="13"/>
  <c r="S212" i="13"/>
  <c r="P212" i="13"/>
  <c r="O212" i="13"/>
  <c r="T211" i="13"/>
  <c r="S211" i="13"/>
  <c r="P211" i="13"/>
  <c r="O211" i="13"/>
  <c r="T210" i="13"/>
  <c r="S210" i="13"/>
  <c r="P210" i="13"/>
  <c r="O210" i="13"/>
  <c r="T209" i="13"/>
  <c r="S209" i="13"/>
  <c r="P209" i="13"/>
  <c r="O209" i="13"/>
  <c r="T208" i="13"/>
  <c r="S208" i="13"/>
  <c r="P208" i="13"/>
  <c r="O208" i="13"/>
  <c r="T207" i="13"/>
  <c r="S207" i="13"/>
  <c r="P207" i="13"/>
  <c r="O207" i="13"/>
  <c r="T206" i="13"/>
  <c r="S206" i="13"/>
  <c r="P206" i="13"/>
  <c r="O206" i="13"/>
  <c r="T205" i="13"/>
  <c r="S205" i="13"/>
  <c r="P205" i="13"/>
  <c r="O205" i="13"/>
  <c r="T204" i="13"/>
  <c r="S204" i="13"/>
  <c r="P204" i="13"/>
  <c r="O204" i="13"/>
  <c r="T203" i="13"/>
  <c r="S203" i="13"/>
  <c r="P203" i="13"/>
  <c r="O203" i="13"/>
  <c r="T202" i="13"/>
  <c r="S202" i="13"/>
  <c r="P202" i="13"/>
  <c r="O202" i="13"/>
  <c r="T201" i="13"/>
  <c r="S201" i="13"/>
  <c r="P201" i="13"/>
  <c r="O201" i="13"/>
  <c r="T200" i="13"/>
  <c r="S200" i="13"/>
  <c r="P200" i="13"/>
  <c r="O200" i="13"/>
  <c r="T199" i="13"/>
  <c r="S199" i="13"/>
  <c r="P199" i="13"/>
  <c r="O199" i="13"/>
  <c r="T198" i="13"/>
  <c r="S198" i="13"/>
  <c r="P198" i="13"/>
  <c r="O198" i="13"/>
  <c r="T197" i="13"/>
  <c r="S197" i="13"/>
  <c r="P197" i="13"/>
  <c r="O197" i="13"/>
  <c r="T196" i="13"/>
  <c r="S196" i="13"/>
  <c r="P196" i="13"/>
  <c r="O196" i="13"/>
  <c r="T195" i="13"/>
  <c r="S195" i="13"/>
  <c r="P195" i="13"/>
  <c r="O195" i="13"/>
  <c r="T194" i="13"/>
  <c r="S194" i="13"/>
  <c r="P194" i="13"/>
  <c r="O194" i="13"/>
  <c r="T193" i="13"/>
  <c r="S193" i="13"/>
  <c r="P193" i="13"/>
  <c r="O193" i="13"/>
  <c r="T192" i="13"/>
  <c r="S192" i="13"/>
  <c r="P192" i="13"/>
  <c r="O192" i="13"/>
  <c r="T191" i="13"/>
  <c r="S191" i="13"/>
  <c r="P191" i="13"/>
  <c r="O191" i="13"/>
  <c r="T190" i="13"/>
  <c r="S190" i="13"/>
  <c r="P190" i="13"/>
  <c r="O190" i="13"/>
  <c r="T189" i="13"/>
  <c r="S189" i="13"/>
  <c r="P189" i="13"/>
  <c r="O189" i="13"/>
  <c r="T188" i="13"/>
  <c r="S188" i="13"/>
  <c r="P188" i="13"/>
  <c r="O188" i="13"/>
  <c r="T187" i="13"/>
  <c r="S187" i="13"/>
  <c r="P187" i="13"/>
  <c r="O187" i="13"/>
  <c r="T186" i="13"/>
  <c r="S186" i="13"/>
  <c r="P186" i="13"/>
  <c r="O186" i="13"/>
  <c r="T185" i="13"/>
  <c r="S185" i="13"/>
  <c r="P185" i="13"/>
  <c r="O185" i="13"/>
  <c r="T184" i="13"/>
  <c r="S184" i="13"/>
  <c r="P184" i="13"/>
  <c r="O184" i="13"/>
  <c r="T183" i="13"/>
  <c r="S183" i="13"/>
  <c r="P183" i="13"/>
  <c r="O183" i="13"/>
  <c r="T182" i="13"/>
  <c r="S182" i="13"/>
  <c r="P182" i="13"/>
  <c r="O182" i="13"/>
  <c r="T181" i="13"/>
  <c r="S181" i="13"/>
  <c r="P181" i="13"/>
  <c r="O181" i="13"/>
  <c r="T180" i="13"/>
  <c r="S180" i="13"/>
  <c r="P180" i="13"/>
  <c r="O180" i="13"/>
  <c r="T179" i="13"/>
  <c r="S179" i="13"/>
  <c r="P179" i="13"/>
  <c r="O179" i="13"/>
  <c r="T178" i="13"/>
  <c r="S178" i="13"/>
  <c r="P178" i="13"/>
  <c r="O178" i="13"/>
  <c r="T177" i="13"/>
  <c r="S177" i="13"/>
  <c r="P177" i="13"/>
  <c r="O177" i="13"/>
  <c r="T176" i="13"/>
  <c r="S176" i="13"/>
  <c r="P176" i="13"/>
  <c r="O176" i="13"/>
  <c r="T175" i="13"/>
  <c r="S175" i="13"/>
  <c r="P175" i="13"/>
  <c r="O175" i="13"/>
  <c r="T174" i="13"/>
  <c r="S174" i="13"/>
  <c r="P174" i="13"/>
  <c r="O174" i="13"/>
  <c r="T173" i="13"/>
  <c r="S173" i="13"/>
  <c r="P173" i="13"/>
  <c r="O173" i="13"/>
  <c r="T172" i="13"/>
  <c r="S172" i="13"/>
  <c r="P172" i="13"/>
  <c r="O172" i="13"/>
  <c r="T171" i="13"/>
  <c r="S171" i="13"/>
  <c r="P171" i="13"/>
  <c r="O171" i="13"/>
  <c r="T170" i="13"/>
  <c r="S170" i="13"/>
  <c r="P170" i="13"/>
  <c r="O170" i="13"/>
  <c r="T169" i="13"/>
  <c r="S169" i="13"/>
  <c r="P169" i="13"/>
  <c r="O169" i="13"/>
  <c r="T168" i="13"/>
  <c r="S168" i="13"/>
  <c r="P168" i="13"/>
  <c r="O168" i="13"/>
  <c r="T167" i="13"/>
  <c r="S167" i="13"/>
  <c r="P167" i="13"/>
  <c r="O167" i="13"/>
  <c r="T166" i="13"/>
  <c r="S166" i="13"/>
  <c r="P166" i="13"/>
  <c r="O166" i="13"/>
  <c r="T165" i="13"/>
  <c r="S165" i="13"/>
  <c r="P165" i="13"/>
  <c r="O165" i="13"/>
  <c r="T164" i="13"/>
  <c r="S164" i="13"/>
  <c r="P164" i="13"/>
  <c r="O164" i="13"/>
  <c r="T163" i="13"/>
  <c r="S163" i="13"/>
  <c r="P163" i="13"/>
  <c r="O163" i="13"/>
  <c r="T162" i="13"/>
  <c r="S162" i="13"/>
  <c r="P162" i="13"/>
  <c r="O162" i="13"/>
  <c r="T161" i="13"/>
  <c r="S161" i="13"/>
  <c r="P161" i="13"/>
  <c r="O161" i="13"/>
  <c r="T160" i="13"/>
  <c r="S160" i="13"/>
  <c r="P160" i="13"/>
  <c r="O160" i="13"/>
  <c r="T159" i="13"/>
  <c r="S159" i="13"/>
  <c r="P159" i="13"/>
  <c r="O159" i="13"/>
  <c r="T158" i="13"/>
  <c r="S158" i="13"/>
  <c r="P158" i="13"/>
  <c r="O158" i="13"/>
  <c r="T157" i="13"/>
  <c r="S157" i="13"/>
  <c r="P157" i="13"/>
  <c r="O157" i="13"/>
  <c r="T156" i="13"/>
  <c r="S156" i="13"/>
  <c r="P156" i="13"/>
  <c r="O156" i="13"/>
  <c r="T155" i="13"/>
  <c r="S155" i="13"/>
  <c r="P155" i="13"/>
  <c r="O155" i="13"/>
  <c r="T154" i="13"/>
  <c r="S154" i="13"/>
  <c r="P154" i="13"/>
  <c r="O154" i="13"/>
  <c r="T153" i="13"/>
  <c r="S153" i="13"/>
  <c r="P153" i="13"/>
  <c r="O153" i="13"/>
  <c r="T152" i="13"/>
  <c r="S152" i="13"/>
  <c r="P152" i="13"/>
  <c r="O152" i="13"/>
  <c r="T151" i="13"/>
  <c r="S151" i="13"/>
  <c r="P151" i="13"/>
  <c r="O151" i="13"/>
  <c r="T150" i="13"/>
  <c r="S150" i="13"/>
  <c r="P150" i="13"/>
  <c r="O150" i="13"/>
  <c r="T149" i="13"/>
  <c r="S149" i="13"/>
  <c r="P149" i="13"/>
  <c r="O149" i="13"/>
  <c r="T148" i="13"/>
  <c r="S148" i="13"/>
  <c r="P148" i="13"/>
  <c r="O148" i="13"/>
  <c r="T147" i="13"/>
  <c r="S147" i="13"/>
  <c r="P147" i="13"/>
  <c r="O147" i="13"/>
  <c r="T146" i="13"/>
  <c r="S146" i="13"/>
  <c r="P146" i="13"/>
  <c r="O146" i="13"/>
  <c r="T145" i="13"/>
  <c r="S145" i="13"/>
  <c r="P145" i="13"/>
  <c r="O145" i="13"/>
  <c r="T144" i="13"/>
  <c r="S144" i="13"/>
  <c r="P144" i="13"/>
  <c r="O144" i="13"/>
  <c r="T143" i="13"/>
  <c r="S143" i="13"/>
  <c r="P143" i="13"/>
  <c r="O143" i="13"/>
  <c r="T142" i="13"/>
  <c r="S142" i="13"/>
  <c r="P142" i="13"/>
  <c r="O142" i="13"/>
  <c r="T141" i="13"/>
  <c r="S141" i="13"/>
  <c r="P141" i="13"/>
  <c r="O141" i="13"/>
  <c r="T140" i="13"/>
  <c r="S140" i="13"/>
  <c r="P140" i="13"/>
  <c r="O140" i="13"/>
  <c r="T139" i="13"/>
  <c r="S139" i="13"/>
  <c r="P139" i="13"/>
  <c r="O139" i="13"/>
  <c r="T138" i="13"/>
  <c r="S138" i="13"/>
  <c r="P138" i="13"/>
  <c r="O138" i="13"/>
  <c r="T137" i="13"/>
  <c r="S137" i="13"/>
  <c r="P137" i="13"/>
  <c r="O137" i="13"/>
  <c r="T136" i="13"/>
  <c r="S136" i="13"/>
  <c r="P136" i="13"/>
  <c r="O136" i="13"/>
  <c r="T135" i="13"/>
  <c r="S135" i="13"/>
  <c r="P135" i="13"/>
  <c r="O135" i="13"/>
  <c r="T134" i="13"/>
  <c r="S134" i="13"/>
  <c r="P134" i="13"/>
  <c r="O134" i="13"/>
  <c r="T133" i="13"/>
  <c r="S133" i="13"/>
  <c r="P133" i="13"/>
  <c r="O133" i="13"/>
  <c r="T132" i="13"/>
  <c r="S132" i="13"/>
  <c r="P132" i="13"/>
  <c r="O132" i="13"/>
  <c r="T131" i="13"/>
  <c r="S131" i="13"/>
  <c r="P131" i="13"/>
  <c r="O131" i="13"/>
  <c r="T130" i="13"/>
  <c r="S130" i="13"/>
  <c r="P130" i="13"/>
  <c r="O130" i="13"/>
  <c r="T129" i="13"/>
  <c r="S129" i="13"/>
  <c r="P129" i="13"/>
  <c r="O129" i="13"/>
  <c r="T128" i="13"/>
  <c r="S128" i="13"/>
  <c r="P128" i="13"/>
  <c r="O128" i="13"/>
  <c r="T127" i="13"/>
  <c r="S127" i="13"/>
  <c r="P127" i="13"/>
  <c r="O127" i="13"/>
  <c r="T126" i="13"/>
  <c r="S126" i="13"/>
  <c r="P126" i="13"/>
  <c r="O126" i="13"/>
  <c r="T125" i="13"/>
  <c r="S125" i="13"/>
  <c r="P125" i="13"/>
  <c r="O125" i="13"/>
  <c r="T124" i="13"/>
  <c r="S124" i="13"/>
  <c r="P124" i="13"/>
  <c r="O124" i="13"/>
  <c r="T123" i="13"/>
  <c r="S123" i="13"/>
  <c r="P123" i="13"/>
  <c r="O123" i="13"/>
  <c r="T122" i="13"/>
  <c r="S122" i="13"/>
  <c r="P122" i="13"/>
  <c r="O122" i="13"/>
  <c r="T121" i="13"/>
  <c r="S121" i="13"/>
  <c r="P121" i="13"/>
  <c r="O121" i="13"/>
  <c r="T120" i="13"/>
  <c r="S120" i="13"/>
  <c r="P120" i="13"/>
  <c r="O120" i="13"/>
  <c r="T119" i="13"/>
  <c r="S119" i="13"/>
  <c r="P119" i="13"/>
  <c r="O119" i="13"/>
  <c r="T118" i="13"/>
  <c r="S118" i="13"/>
  <c r="P118" i="13"/>
  <c r="O118" i="13"/>
  <c r="T117" i="13"/>
  <c r="S117" i="13"/>
  <c r="P117" i="13"/>
  <c r="O117" i="13"/>
  <c r="T116" i="13"/>
  <c r="S116" i="13"/>
  <c r="P116" i="13"/>
  <c r="O116" i="13"/>
  <c r="T115" i="13"/>
  <c r="S115" i="13"/>
  <c r="P115" i="13"/>
  <c r="O115" i="13"/>
  <c r="T114" i="13"/>
  <c r="S114" i="13"/>
  <c r="P114" i="13"/>
  <c r="O114" i="13"/>
  <c r="T113" i="13"/>
  <c r="S113" i="13"/>
  <c r="P113" i="13"/>
  <c r="O113" i="13"/>
  <c r="T112" i="13"/>
  <c r="S112" i="13"/>
  <c r="P112" i="13"/>
  <c r="O112" i="13"/>
  <c r="T111" i="13"/>
  <c r="S111" i="13"/>
  <c r="P111" i="13"/>
  <c r="O111" i="13"/>
  <c r="T110" i="13"/>
  <c r="S110" i="13"/>
  <c r="P110" i="13"/>
  <c r="O110" i="13"/>
  <c r="T109" i="13"/>
  <c r="S109" i="13"/>
  <c r="P109" i="13"/>
  <c r="O109" i="13"/>
  <c r="T108" i="13"/>
  <c r="S108" i="13"/>
  <c r="P108" i="13"/>
  <c r="O108" i="13"/>
  <c r="T107" i="13"/>
  <c r="S107" i="13"/>
  <c r="P107" i="13"/>
  <c r="O107" i="13"/>
  <c r="T106" i="13"/>
  <c r="S106" i="13"/>
  <c r="P106" i="13"/>
  <c r="O106" i="13"/>
  <c r="T105" i="13"/>
  <c r="S105" i="13"/>
  <c r="P105" i="13"/>
  <c r="O105" i="13"/>
  <c r="T104" i="13"/>
  <c r="S104" i="13"/>
  <c r="P104" i="13"/>
  <c r="O104" i="13"/>
  <c r="T103" i="13"/>
  <c r="S103" i="13"/>
  <c r="P103" i="13"/>
  <c r="O103" i="13"/>
  <c r="T102" i="13"/>
  <c r="S102" i="13"/>
  <c r="P102" i="13"/>
  <c r="O102" i="13"/>
  <c r="T101" i="13"/>
  <c r="S101" i="13"/>
  <c r="P101" i="13"/>
  <c r="O101" i="13"/>
  <c r="T100" i="13"/>
  <c r="S100" i="13"/>
  <c r="P100" i="13"/>
  <c r="O100" i="13"/>
  <c r="T99" i="13"/>
  <c r="S99" i="13"/>
  <c r="P99" i="13"/>
  <c r="O99" i="13"/>
  <c r="T98" i="13"/>
  <c r="S98" i="13"/>
  <c r="P98" i="13"/>
  <c r="O98" i="13"/>
  <c r="T97" i="13"/>
  <c r="S97" i="13"/>
  <c r="P97" i="13"/>
  <c r="O97" i="13"/>
  <c r="T96" i="13"/>
  <c r="S96" i="13"/>
  <c r="P96" i="13"/>
  <c r="O96" i="13"/>
  <c r="T95" i="13"/>
  <c r="S95" i="13"/>
  <c r="P95" i="13"/>
  <c r="O95" i="13"/>
  <c r="T94" i="13"/>
  <c r="S94" i="13"/>
  <c r="P94" i="13"/>
  <c r="O94" i="13"/>
  <c r="T93" i="13"/>
  <c r="S93" i="13"/>
  <c r="P93" i="13"/>
  <c r="O93" i="13"/>
  <c r="T92" i="13"/>
  <c r="S92" i="13"/>
  <c r="P92" i="13"/>
  <c r="O92" i="13"/>
  <c r="T91" i="13"/>
  <c r="S91" i="13"/>
  <c r="P91" i="13"/>
  <c r="O91" i="13"/>
  <c r="T90" i="13"/>
  <c r="S90" i="13"/>
  <c r="P90" i="13"/>
  <c r="O90" i="13"/>
  <c r="T89" i="13"/>
  <c r="S89" i="13"/>
  <c r="P89" i="13"/>
  <c r="O89" i="13"/>
  <c r="T88" i="13"/>
  <c r="S88" i="13"/>
  <c r="P88" i="13"/>
  <c r="O88" i="13"/>
  <c r="T87" i="13"/>
  <c r="S87" i="13"/>
  <c r="P87" i="13"/>
  <c r="O87" i="13"/>
  <c r="T86" i="13"/>
  <c r="S86" i="13"/>
  <c r="P86" i="13"/>
  <c r="O86" i="13"/>
  <c r="T85" i="13"/>
  <c r="S85" i="13"/>
  <c r="P85" i="13"/>
  <c r="O85" i="13"/>
  <c r="T84" i="13"/>
  <c r="S84" i="13"/>
  <c r="P84" i="13"/>
  <c r="O84" i="13"/>
  <c r="T83" i="13"/>
  <c r="S83" i="13"/>
  <c r="P83" i="13"/>
  <c r="O83" i="13"/>
  <c r="T82" i="13"/>
  <c r="S82" i="13"/>
  <c r="P82" i="13"/>
  <c r="O82" i="13"/>
  <c r="T81" i="13"/>
  <c r="S81" i="13"/>
  <c r="P81" i="13"/>
  <c r="O81" i="13"/>
  <c r="T80" i="13"/>
  <c r="S80" i="13"/>
  <c r="P80" i="13"/>
  <c r="O80" i="13"/>
  <c r="T79" i="13"/>
  <c r="S79" i="13"/>
  <c r="P79" i="13"/>
  <c r="O79" i="13"/>
  <c r="T78" i="13"/>
  <c r="S78" i="13"/>
  <c r="P78" i="13"/>
  <c r="O78" i="13"/>
  <c r="T77" i="13"/>
  <c r="S77" i="13"/>
  <c r="P77" i="13"/>
  <c r="O77" i="13"/>
  <c r="T76" i="13"/>
  <c r="S76" i="13"/>
  <c r="P76" i="13"/>
  <c r="O76" i="13"/>
  <c r="T75" i="13"/>
  <c r="S75" i="13"/>
  <c r="P75" i="13"/>
  <c r="O75" i="13"/>
  <c r="T74" i="13"/>
  <c r="S74" i="13"/>
  <c r="P74" i="13"/>
  <c r="O74" i="13"/>
  <c r="T73" i="13"/>
  <c r="S73" i="13"/>
  <c r="P73" i="13"/>
  <c r="O73" i="13"/>
  <c r="T72" i="13"/>
  <c r="S72" i="13"/>
  <c r="P72" i="13"/>
  <c r="O72" i="13"/>
  <c r="T71" i="13"/>
  <c r="S71" i="13"/>
  <c r="P71" i="13"/>
  <c r="O71" i="13"/>
  <c r="T70" i="13"/>
  <c r="S70" i="13"/>
  <c r="P70" i="13"/>
  <c r="O70" i="13"/>
  <c r="T69" i="13"/>
  <c r="S69" i="13"/>
  <c r="P69" i="13"/>
  <c r="O69" i="13"/>
  <c r="T68" i="13"/>
  <c r="S68" i="13"/>
  <c r="P68" i="13"/>
  <c r="O68" i="13"/>
  <c r="T67" i="13"/>
  <c r="S67" i="13"/>
  <c r="P67" i="13"/>
  <c r="O67" i="13"/>
  <c r="T66" i="13"/>
  <c r="S66" i="13"/>
  <c r="P66" i="13"/>
  <c r="O66" i="13"/>
  <c r="T65" i="13"/>
  <c r="S65" i="13"/>
  <c r="P65" i="13"/>
  <c r="O65" i="13"/>
  <c r="T64" i="13"/>
  <c r="S64" i="13"/>
  <c r="P64" i="13"/>
  <c r="O64" i="13"/>
  <c r="T63" i="13"/>
  <c r="S63" i="13"/>
  <c r="P63" i="13"/>
  <c r="O63" i="13"/>
  <c r="T62" i="13"/>
  <c r="S62" i="13"/>
  <c r="P62" i="13"/>
  <c r="O62" i="13"/>
  <c r="T61" i="13"/>
  <c r="S61" i="13"/>
  <c r="P61" i="13"/>
  <c r="O61" i="13"/>
  <c r="T60" i="13"/>
  <c r="S60" i="13"/>
  <c r="P60" i="13"/>
  <c r="O60" i="13"/>
  <c r="T59" i="13"/>
  <c r="S59" i="13"/>
  <c r="P59" i="13"/>
  <c r="O59" i="13"/>
  <c r="T58" i="13"/>
  <c r="S58" i="13"/>
  <c r="P58" i="13"/>
  <c r="O58" i="13"/>
  <c r="T57" i="13"/>
  <c r="S57" i="13"/>
  <c r="P57" i="13"/>
  <c r="O57" i="13"/>
  <c r="T56" i="13"/>
  <c r="S56" i="13"/>
  <c r="P56" i="13"/>
  <c r="O56" i="13"/>
  <c r="T55" i="13"/>
  <c r="S55" i="13"/>
  <c r="P55" i="13"/>
  <c r="O55" i="13"/>
  <c r="T54" i="13"/>
  <c r="S54" i="13"/>
  <c r="P54" i="13"/>
  <c r="O54" i="13"/>
  <c r="T53" i="13"/>
  <c r="S53" i="13"/>
  <c r="P53" i="13"/>
  <c r="O53" i="13"/>
  <c r="T52" i="13"/>
  <c r="S52" i="13"/>
  <c r="P52" i="13"/>
  <c r="O52" i="13"/>
  <c r="T51" i="13"/>
  <c r="S51" i="13"/>
  <c r="P51" i="13"/>
  <c r="O51" i="13"/>
  <c r="T50" i="13"/>
  <c r="S50" i="13"/>
  <c r="P50" i="13"/>
  <c r="O50" i="13"/>
  <c r="T49" i="13"/>
  <c r="S49" i="13"/>
  <c r="P49" i="13"/>
  <c r="O49" i="13"/>
  <c r="T48" i="13"/>
  <c r="S48" i="13"/>
  <c r="P48" i="13"/>
  <c r="O48" i="13"/>
  <c r="T47" i="13"/>
  <c r="S47" i="13"/>
  <c r="P47" i="13"/>
  <c r="O47" i="13"/>
  <c r="T46" i="13"/>
  <c r="S46" i="13"/>
  <c r="P46" i="13"/>
  <c r="O46" i="13"/>
  <c r="T45" i="13"/>
  <c r="S45" i="13"/>
  <c r="P45" i="13"/>
  <c r="O45" i="13"/>
  <c r="T44" i="13"/>
  <c r="S44" i="13"/>
  <c r="P44" i="13"/>
  <c r="O44" i="13"/>
  <c r="T43" i="13"/>
  <c r="S43" i="13"/>
  <c r="P43" i="13"/>
  <c r="O43" i="13"/>
  <c r="T42" i="13"/>
  <c r="S42" i="13"/>
  <c r="P42" i="13"/>
  <c r="O42" i="13"/>
  <c r="T41" i="13"/>
  <c r="S41" i="13"/>
  <c r="P41" i="13"/>
  <c r="O41" i="13"/>
  <c r="T40" i="13"/>
  <c r="S40" i="13"/>
  <c r="P40" i="13"/>
  <c r="O40" i="13"/>
  <c r="T39" i="13"/>
  <c r="S39" i="13"/>
  <c r="P39" i="13"/>
  <c r="O39" i="13"/>
  <c r="T38" i="13"/>
  <c r="S38" i="13"/>
  <c r="P38" i="13"/>
  <c r="O38" i="13"/>
  <c r="T37" i="13"/>
  <c r="S37" i="13"/>
  <c r="P37" i="13"/>
  <c r="O37" i="13"/>
  <c r="T36" i="13"/>
  <c r="S36" i="13"/>
  <c r="P36" i="13"/>
  <c r="O36" i="13"/>
  <c r="T35" i="13"/>
  <c r="S35" i="13"/>
  <c r="P35" i="13"/>
  <c r="O35" i="13"/>
  <c r="T34" i="13"/>
  <c r="S34" i="13"/>
  <c r="P34" i="13"/>
  <c r="O34" i="13"/>
  <c r="T33" i="13"/>
  <c r="S33" i="13"/>
  <c r="P33" i="13"/>
  <c r="O33" i="13"/>
  <c r="T32" i="13"/>
  <c r="S32" i="13"/>
  <c r="P32" i="13"/>
  <c r="O32" i="13"/>
  <c r="T31" i="13"/>
  <c r="S31" i="13"/>
  <c r="P31" i="13"/>
  <c r="O31" i="13"/>
  <c r="T30" i="13"/>
  <c r="S30" i="13"/>
  <c r="P30" i="13"/>
  <c r="O30" i="13"/>
  <c r="T29" i="13"/>
  <c r="S29" i="13"/>
  <c r="P29" i="13"/>
  <c r="O29" i="13"/>
  <c r="T28" i="13"/>
  <c r="S28" i="13"/>
  <c r="P28" i="13"/>
  <c r="O28" i="13"/>
  <c r="T27" i="13"/>
  <c r="S27" i="13"/>
  <c r="P27" i="13"/>
  <c r="O27" i="13"/>
  <c r="T26" i="13"/>
  <c r="S26" i="13"/>
  <c r="P26" i="13"/>
  <c r="O26" i="13"/>
  <c r="T25" i="13"/>
  <c r="S25" i="13"/>
  <c r="P25" i="13"/>
  <c r="O25" i="13"/>
  <c r="T24" i="13"/>
  <c r="S24" i="13"/>
  <c r="P24" i="13"/>
  <c r="O24" i="13"/>
  <c r="T23" i="13"/>
  <c r="S23" i="13"/>
  <c r="P23" i="13"/>
  <c r="O23" i="13"/>
  <c r="T22" i="13"/>
  <c r="S22" i="13"/>
  <c r="P22" i="13"/>
  <c r="O22" i="13"/>
  <c r="T21" i="13"/>
  <c r="S21" i="13"/>
  <c r="P21" i="13"/>
  <c r="O21" i="13"/>
  <c r="T20" i="13"/>
  <c r="S20" i="13"/>
  <c r="P20" i="13"/>
  <c r="O20" i="13"/>
  <c r="T19" i="13"/>
  <c r="S19" i="13"/>
  <c r="P19" i="13"/>
  <c r="O19" i="13"/>
  <c r="T18" i="13"/>
  <c r="S18" i="13"/>
  <c r="P18" i="13"/>
  <c r="O18" i="13"/>
  <c r="T17" i="13"/>
  <c r="S17" i="13"/>
  <c r="P17" i="13"/>
  <c r="O17" i="13"/>
  <c r="T16" i="13"/>
  <c r="S16" i="13"/>
  <c r="P16" i="13"/>
  <c r="O16" i="13"/>
  <c r="T15" i="13"/>
  <c r="S15" i="13"/>
  <c r="P15" i="13"/>
  <c r="O15" i="13"/>
  <c r="T14" i="13"/>
  <c r="S14" i="13"/>
  <c r="P14" i="13"/>
  <c r="O14" i="13"/>
  <c r="T13" i="13"/>
  <c r="S13" i="13"/>
  <c r="P13" i="13"/>
  <c r="O13" i="13"/>
  <c r="T12" i="13"/>
  <c r="S12" i="13"/>
  <c r="P12" i="13"/>
  <c r="O12" i="13"/>
  <c r="T11" i="13"/>
  <c r="S11" i="13"/>
  <c r="P11" i="13"/>
  <c r="O11" i="13"/>
  <c r="T10" i="13"/>
  <c r="S10" i="13"/>
  <c r="P10" i="13"/>
  <c r="O10" i="13"/>
  <c r="T9" i="13"/>
  <c r="S9" i="13"/>
  <c r="P9" i="13"/>
  <c r="O9" i="13"/>
  <c r="T8" i="13"/>
  <c r="S8" i="13"/>
  <c r="P8" i="13"/>
  <c r="O8" i="13"/>
  <c r="T7" i="13"/>
  <c r="S7" i="13"/>
  <c r="P7" i="13"/>
  <c r="O7" i="13"/>
  <c r="T6" i="13"/>
  <c r="S6" i="13"/>
  <c r="P6" i="13"/>
  <c r="O6" i="13"/>
  <c r="T5" i="13"/>
  <c r="S5" i="13"/>
  <c r="P5" i="13"/>
  <c r="O5" i="13"/>
  <c r="T4" i="13"/>
  <c r="S4" i="13"/>
  <c r="P4" i="13"/>
  <c r="O4" i="13"/>
  <c r="T3" i="13"/>
  <c r="S3" i="13"/>
  <c r="P3" i="13"/>
  <c r="O3" i="13"/>
  <c r="T2" i="13"/>
  <c r="S2" i="13"/>
  <c r="P2" i="13"/>
  <c r="O2" i="13"/>
  <c r="F3" i="9"/>
  <c r="F4" i="9"/>
  <c r="F5" i="9"/>
  <c r="F6" i="9"/>
  <c r="F2" i="9"/>
  <c r="D3" i="9"/>
  <c r="D4" i="9"/>
  <c r="D5" i="9"/>
  <c r="D6" i="9"/>
  <c r="D2" i="9"/>
  <c r="C3" i="9"/>
  <c r="C4" i="9"/>
  <c r="C5" i="9"/>
  <c r="C6" i="9"/>
  <c r="C2" i="9"/>
  <c r="B3" i="9"/>
  <c r="B4" i="9"/>
  <c r="B5" i="9"/>
  <c r="B6" i="9"/>
  <c r="B2" i="9"/>
  <c r="T4115" i="8"/>
  <c r="S4115" i="8"/>
  <c r="P4115" i="8"/>
  <c r="O4115" i="8"/>
  <c r="T4114" i="8"/>
  <c r="S4114" i="8"/>
  <c r="P4114" i="8"/>
  <c r="O4114" i="8"/>
  <c r="T4113" i="8"/>
  <c r="S4113" i="8"/>
  <c r="P4113" i="8"/>
  <c r="O4113" i="8"/>
  <c r="T4112" i="8"/>
  <c r="S4112" i="8"/>
  <c r="P4112" i="8"/>
  <c r="O4112" i="8"/>
  <c r="T4111" i="8"/>
  <c r="S4111" i="8"/>
  <c r="P4111" i="8"/>
  <c r="O4111" i="8"/>
  <c r="T4110" i="8"/>
  <c r="S4110" i="8"/>
  <c r="P4110" i="8"/>
  <c r="O4110" i="8"/>
  <c r="T4109" i="8"/>
  <c r="S4109" i="8"/>
  <c r="P4109" i="8"/>
  <c r="O4109" i="8"/>
  <c r="T4108" i="8"/>
  <c r="S4108" i="8"/>
  <c r="P4108" i="8"/>
  <c r="O4108" i="8"/>
  <c r="T4107" i="8"/>
  <c r="S4107" i="8"/>
  <c r="P4107" i="8"/>
  <c r="O4107" i="8"/>
  <c r="T4106" i="8"/>
  <c r="S4106" i="8"/>
  <c r="P4106" i="8"/>
  <c r="O4106" i="8"/>
  <c r="T4105" i="8"/>
  <c r="S4105" i="8"/>
  <c r="P4105" i="8"/>
  <c r="O4105" i="8"/>
  <c r="T4104" i="8"/>
  <c r="S4104" i="8"/>
  <c r="P4104" i="8"/>
  <c r="O4104" i="8"/>
  <c r="T4103" i="8"/>
  <c r="S4103" i="8"/>
  <c r="P4103" i="8"/>
  <c r="O4103" i="8"/>
  <c r="T4102" i="8"/>
  <c r="S4102" i="8"/>
  <c r="P4102" i="8"/>
  <c r="O4102" i="8"/>
  <c r="T4101" i="8"/>
  <c r="S4101" i="8"/>
  <c r="P4101" i="8"/>
  <c r="O4101" i="8"/>
  <c r="T4100" i="8"/>
  <c r="S4100" i="8"/>
  <c r="P4100" i="8"/>
  <c r="O4100" i="8"/>
  <c r="T4099" i="8"/>
  <c r="S4099" i="8"/>
  <c r="P4099" i="8"/>
  <c r="O4099" i="8"/>
  <c r="T4098" i="8"/>
  <c r="S4098" i="8"/>
  <c r="P4098" i="8"/>
  <c r="O4098" i="8"/>
  <c r="T4097" i="8"/>
  <c r="S4097" i="8"/>
  <c r="P4097" i="8"/>
  <c r="O4097" i="8"/>
  <c r="T4096" i="8"/>
  <c r="S4096" i="8"/>
  <c r="P4096" i="8"/>
  <c r="O4096" i="8"/>
  <c r="T4095" i="8"/>
  <c r="S4095" i="8"/>
  <c r="P4095" i="8"/>
  <c r="O4095" i="8"/>
  <c r="T4094" i="8"/>
  <c r="S4094" i="8"/>
  <c r="P4094" i="8"/>
  <c r="O4094" i="8"/>
  <c r="T4093" i="8"/>
  <c r="S4093" i="8"/>
  <c r="P4093" i="8"/>
  <c r="O4093" i="8"/>
  <c r="T4092" i="8"/>
  <c r="S4092" i="8"/>
  <c r="P4092" i="8"/>
  <c r="O4092" i="8"/>
  <c r="T4091" i="8"/>
  <c r="S4091" i="8"/>
  <c r="P4091" i="8"/>
  <c r="O4091" i="8"/>
  <c r="T4090" i="8"/>
  <c r="S4090" i="8"/>
  <c r="P4090" i="8"/>
  <c r="O4090" i="8"/>
  <c r="T4089" i="8"/>
  <c r="S4089" i="8"/>
  <c r="P4089" i="8"/>
  <c r="O4089" i="8"/>
  <c r="T4088" i="8"/>
  <c r="S4088" i="8"/>
  <c r="P4088" i="8"/>
  <c r="O4088" i="8"/>
  <c r="T4087" i="8"/>
  <c r="S4087" i="8"/>
  <c r="P4087" i="8"/>
  <c r="O4087" i="8"/>
  <c r="T4086" i="8"/>
  <c r="S4086" i="8"/>
  <c r="P4086" i="8"/>
  <c r="O4086" i="8"/>
  <c r="T4085" i="8"/>
  <c r="S4085" i="8"/>
  <c r="P4085" i="8"/>
  <c r="O4085" i="8"/>
  <c r="T4084" i="8"/>
  <c r="S4084" i="8"/>
  <c r="P4084" i="8"/>
  <c r="O4084" i="8"/>
  <c r="T4083" i="8"/>
  <c r="S4083" i="8"/>
  <c r="P4083" i="8"/>
  <c r="O4083" i="8"/>
  <c r="T4082" i="8"/>
  <c r="S4082" i="8"/>
  <c r="P4082" i="8"/>
  <c r="O4082" i="8"/>
  <c r="T4081" i="8"/>
  <c r="S4081" i="8"/>
  <c r="P4081" i="8"/>
  <c r="O4081" i="8"/>
  <c r="T4080" i="8"/>
  <c r="S4080" i="8"/>
  <c r="P4080" i="8"/>
  <c r="O4080" i="8"/>
  <c r="T4079" i="8"/>
  <c r="S4079" i="8"/>
  <c r="P4079" i="8"/>
  <c r="O4079" i="8"/>
  <c r="T4078" i="8"/>
  <c r="S4078" i="8"/>
  <c r="P4078" i="8"/>
  <c r="O4078" i="8"/>
  <c r="T4077" i="8"/>
  <c r="S4077" i="8"/>
  <c r="P4077" i="8"/>
  <c r="O4077" i="8"/>
  <c r="T4076" i="8"/>
  <c r="S4076" i="8"/>
  <c r="P4076" i="8"/>
  <c r="O4076" i="8"/>
  <c r="T4075" i="8"/>
  <c r="S4075" i="8"/>
  <c r="P4075" i="8"/>
  <c r="O4075" i="8"/>
  <c r="T4074" i="8"/>
  <c r="S4074" i="8"/>
  <c r="P4074" i="8"/>
  <c r="O4074" i="8"/>
  <c r="T4073" i="8"/>
  <c r="S4073" i="8"/>
  <c r="P4073" i="8"/>
  <c r="O4073" i="8"/>
  <c r="T4072" i="8"/>
  <c r="S4072" i="8"/>
  <c r="P4072" i="8"/>
  <c r="O4072" i="8"/>
  <c r="T4071" i="8"/>
  <c r="S4071" i="8"/>
  <c r="P4071" i="8"/>
  <c r="O4071" i="8"/>
  <c r="T4070" i="8"/>
  <c r="S4070" i="8"/>
  <c r="P4070" i="8"/>
  <c r="O4070" i="8"/>
  <c r="T4069" i="8"/>
  <c r="S4069" i="8"/>
  <c r="P4069" i="8"/>
  <c r="O4069" i="8"/>
  <c r="T4068" i="8"/>
  <c r="S4068" i="8"/>
  <c r="P4068" i="8"/>
  <c r="O4068" i="8"/>
  <c r="T4067" i="8"/>
  <c r="S4067" i="8"/>
  <c r="P4067" i="8"/>
  <c r="O4067" i="8"/>
  <c r="T4066" i="8"/>
  <c r="S4066" i="8"/>
  <c r="P4066" i="8"/>
  <c r="O4066" i="8"/>
  <c r="T4065" i="8"/>
  <c r="S4065" i="8"/>
  <c r="P4065" i="8"/>
  <c r="O4065" i="8"/>
  <c r="T4064" i="8"/>
  <c r="S4064" i="8"/>
  <c r="P4064" i="8"/>
  <c r="O4064" i="8"/>
  <c r="T4063" i="8"/>
  <c r="S4063" i="8"/>
  <c r="P4063" i="8"/>
  <c r="O4063" i="8"/>
  <c r="T4062" i="8"/>
  <c r="S4062" i="8"/>
  <c r="P4062" i="8"/>
  <c r="O4062" i="8"/>
  <c r="T4061" i="8"/>
  <c r="S4061" i="8"/>
  <c r="P4061" i="8"/>
  <c r="O4061" i="8"/>
  <c r="T4060" i="8"/>
  <c r="S4060" i="8"/>
  <c r="P4060" i="8"/>
  <c r="O4060" i="8"/>
  <c r="T4059" i="8"/>
  <c r="S4059" i="8"/>
  <c r="P4059" i="8"/>
  <c r="O4059" i="8"/>
  <c r="T4058" i="8"/>
  <c r="S4058" i="8"/>
  <c r="P4058" i="8"/>
  <c r="O4058" i="8"/>
  <c r="T4057" i="8"/>
  <c r="S4057" i="8"/>
  <c r="P4057" i="8"/>
  <c r="O4057" i="8"/>
  <c r="T4056" i="8"/>
  <c r="S4056" i="8"/>
  <c r="P4056" i="8"/>
  <c r="O4056" i="8"/>
  <c r="T4055" i="8"/>
  <c r="S4055" i="8"/>
  <c r="P4055" i="8"/>
  <c r="O4055" i="8"/>
  <c r="T4054" i="8"/>
  <c r="S4054" i="8"/>
  <c r="P4054" i="8"/>
  <c r="O4054" i="8"/>
  <c r="T4053" i="8"/>
  <c r="S4053" i="8"/>
  <c r="P4053" i="8"/>
  <c r="O4053" i="8"/>
  <c r="T4052" i="8"/>
  <c r="S4052" i="8"/>
  <c r="P4052" i="8"/>
  <c r="O4052" i="8"/>
  <c r="T4051" i="8"/>
  <c r="S4051" i="8"/>
  <c r="P4051" i="8"/>
  <c r="O4051" i="8"/>
  <c r="T4050" i="8"/>
  <c r="S4050" i="8"/>
  <c r="P4050" i="8"/>
  <c r="O4050" i="8"/>
  <c r="T4049" i="8"/>
  <c r="S4049" i="8"/>
  <c r="P4049" i="8"/>
  <c r="O4049" i="8"/>
  <c r="T4048" i="8"/>
  <c r="S4048" i="8"/>
  <c r="P4048" i="8"/>
  <c r="O4048" i="8"/>
  <c r="T4047" i="8"/>
  <c r="S4047" i="8"/>
  <c r="P4047" i="8"/>
  <c r="O4047" i="8"/>
  <c r="T4046" i="8"/>
  <c r="S4046" i="8"/>
  <c r="P4046" i="8"/>
  <c r="O4046" i="8"/>
  <c r="T4045" i="8"/>
  <c r="S4045" i="8"/>
  <c r="P4045" i="8"/>
  <c r="O4045" i="8"/>
  <c r="T4044" i="8"/>
  <c r="S4044" i="8"/>
  <c r="P4044" i="8"/>
  <c r="O4044" i="8"/>
  <c r="T4043" i="8"/>
  <c r="S4043" i="8"/>
  <c r="P4043" i="8"/>
  <c r="O4043" i="8"/>
  <c r="T4042" i="8"/>
  <c r="S4042" i="8"/>
  <c r="P4042" i="8"/>
  <c r="O4042" i="8"/>
  <c r="T4041" i="8"/>
  <c r="S4041" i="8"/>
  <c r="P4041" i="8"/>
  <c r="O4041" i="8"/>
  <c r="T4040" i="8"/>
  <c r="S4040" i="8"/>
  <c r="P4040" i="8"/>
  <c r="O4040" i="8"/>
  <c r="T4039" i="8"/>
  <c r="S4039" i="8"/>
  <c r="P4039" i="8"/>
  <c r="O4039" i="8"/>
  <c r="T4038" i="8"/>
  <c r="S4038" i="8"/>
  <c r="P4038" i="8"/>
  <c r="O4038" i="8"/>
  <c r="T4037" i="8"/>
  <c r="S4037" i="8"/>
  <c r="P4037" i="8"/>
  <c r="O4037" i="8"/>
  <c r="T4036" i="8"/>
  <c r="S4036" i="8"/>
  <c r="P4036" i="8"/>
  <c r="O4036" i="8"/>
  <c r="T4035" i="8"/>
  <c r="S4035" i="8"/>
  <c r="P4035" i="8"/>
  <c r="O4035" i="8"/>
  <c r="T4034" i="8"/>
  <c r="S4034" i="8"/>
  <c r="P4034" i="8"/>
  <c r="O4034" i="8"/>
  <c r="T4033" i="8"/>
  <c r="S4033" i="8"/>
  <c r="P4033" i="8"/>
  <c r="O4033" i="8"/>
  <c r="T4032" i="8"/>
  <c r="S4032" i="8"/>
  <c r="P4032" i="8"/>
  <c r="O4032" i="8"/>
  <c r="T4031" i="8"/>
  <c r="S4031" i="8"/>
  <c r="P4031" i="8"/>
  <c r="O4031" i="8"/>
  <c r="T4030" i="8"/>
  <c r="S4030" i="8"/>
  <c r="P4030" i="8"/>
  <c r="O4030" i="8"/>
  <c r="T4029" i="8"/>
  <c r="S4029" i="8"/>
  <c r="P4029" i="8"/>
  <c r="O4029" i="8"/>
  <c r="T4028" i="8"/>
  <c r="S4028" i="8"/>
  <c r="P4028" i="8"/>
  <c r="O4028" i="8"/>
  <c r="T4027" i="8"/>
  <c r="S4027" i="8"/>
  <c r="P4027" i="8"/>
  <c r="O4027" i="8"/>
  <c r="T4026" i="8"/>
  <c r="S4026" i="8"/>
  <c r="P4026" i="8"/>
  <c r="O4026" i="8"/>
  <c r="T4025" i="8"/>
  <c r="S4025" i="8"/>
  <c r="P4025" i="8"/>
  <c r="O4025" i="8"/>
  <c r="T4024" i="8"/>
  <c r="S4024" i="8"/>
  <c r="P4024" i="8"/>
  <c r="O4024" i="8"/>
  <c r="T4023" i="8"/>
  <c r="S4023" i="8"/>
  <c r="P4023" i="8"/>
  <c r="O4023" i="8"/>
  <c r="T4022" i="8"/>
  <c r="S4022" i="8"/>
  <c r="P4022" i="8"/>
  <c r="O4022" i="8"/>
  <c r="T4021" i="8"/>
  <c r="S4021" i="8"/>
  <c r="P4021" i="8"/>
  <c r="O4021" i="8"/>
  <c r="T4020" i="8"/>
  <c r="S4020" i="8"/>
  <c r="P4020" i="8"/>
  <c r="O4020" i="8"/>
  <c r="T4019" i="8"/>
  <c r="S4019" i="8"/>
  <c r="P4019" i="8"/>
  <c r="O4019" i="8"/>
  <c r="T4018" i="8"/>
  <c r="S4018" i="8"/>
  <c r="P4018" i="8"/>
  <c r="O4018" i="8"/>
  <c r="T4017" i="8"/>
  <c r="S4017" i="8"/>
  <c r="P4017" i="8"/>
  <c r="O4017" i="8"/>
  <c r="T4016" i="8"/>
  <c r="S4016" i="8"/>
  <c r="P4016" i="8"/>
  <c r="O4016" i="8"/>
  <c r="T4015" i="8"/>
  <c r="S4015" i="8"/>
  <c r="P4015" i="8"/>
  <c r="O4015" i="8"/>
  <c r="T4014" i="8"/>
  <c r="S4014" i="8"/>
  <c r="P4014" i="8"/>
  <c r="O4014" i="8"/>
  <c r="T4013" i="8"/>
  <c r="S4013" i="8"/>
  <c r="P4013" i="8"/>
  <c r="O4013" i="8"/>
  <c r="T4012" i="8"/>
  <c r="S4012" i="8"/>
  <c r="P4012" i="8"/>
  <c r="O4012" i="8"/>
  <c r="T4011" i="8"/>
  <c r="S4011" i="8"/>
  <c r="P4011" i="8"/>
  <c r="O4011" i="8"/>
  <c r="T4010" i="8"/>
  <c r="S4010" i="8"/>
  <c r="P4010" i="8"/>
  <c r="O4010" i="8"/>
  <c r="T4009" i="8"/>
  <c r="S4009" i="8"/>
  <c r="P4009" i="8"/>
  <c r="O4009" i="8"/>
  <c r="T4008" i="8"/>
  <c r="S4008" i="8"/>
  <c r="P4008" i="8"/>
  <c r="O4008" i="8"/>
  <c r="T4007" i="8"/>
  <c r="S4007" i="8"/>
  <c r="P4007" i="8"/>
  <c r="O4007" i="8"/>
  <c r="T4006" i="8"/>
  <c r="S4006" i="8"/>
  <c r="P4006" i="8"/>
  <c r="O4006" i="8"/>
  <c r="T4005" i="8"/>
  <c r="S4005" i="8"/>
  <c r="P4005" i="8"/>
  <c r="O4005" i="8"/>
  <c r="T4004" i="8"/>
  <c r="S4004" i="8"/>
  <c r="P4004" i="8"/>
  <c r="O4004" i="8"/>
  <c r="T4003" i="8"/>
  <c r="S4003" i="8"/>
  <c r="P4003" i="8"/>
  <c r="O4003" i="8"/>
  <c r="T4002" i="8"/>
  <c r="S4002" i="8"/>
  <c r="P4002" i="8"/>
  <c r="O4002" i="8"/>
  <c r="T4001" i="8"/>
  <c r="S4001" i="8"/>
  <c r="P4001" i="8"/>
  <c r="O4001" i="8"/>
  <c r="T4000" i="8"/>
  <c r="S4000" i="8"/>
  <c r="P4000" i="8"/>
  <c r="O4000" i="8"/>
  <c r="T3999" i="8"/>
  <c r="S3999" i="8"/>
  <c r="P3999" i="8"/>
  <c r="O3999" i="8"/>
  <c r="T3998" i="8"/>
  <c r="S3998" i="8"/>
  <c r="P3998" i="8"/>
  <c r="O3998" i="8"/>
  <c r="T3997" i="8"/>
  <c r="S3997" i="8"/>
  <c r="P3997" i="8"/>
  <c r="O3997" i="8"/>
  <c r="T3996" i="8"/>
  <c r="S3996" i="8"/>
  <c r="P3996" i="8"/>
  <c r="O3996" i="8"/>
  <c r="T3995" i="8"/>
  <c r="S3995" i="8"/>
  <c r="P3995" i="8"/>
  <c r="O3995" i="8"/>
  <c r="T3994" i="8"/>
  <c r="S3994" i="8"/>
  <c r="P3994" i="8"/>
  <c r="O3994" i="8"/>
  <c r="T3993" i="8"/>
  <c r="S3993" i="8"/>
  <c r="P3993" i="8"/>
  <c r="O3993" i="8"/>
  <c r="T3992" i="8"/>
  <c r="S3992" i="8"/>
  <c r="P3992" i="8"/>
  <c r="O3992" i="8"/>
  <c r="T3991" i="8"/>
  <c r="S3991" i="8"/>
  <c r="P3991" i="8"/>
  <c r="O3991" i="8"/>
  <c r="T3990" i="8"/>
  <c r="S3990" i="8"/>
  <c r="P3990" i="8"/>
  <c r="O3990" i="8"/>
  <c r="T3989" i="8"/>
  <c r="S3989" i="8"/>
  <c r="P3989" i="8"/>
  <c r="O3989" i="8"/>
  <c r="T3988" i="8"/>
  <c r="S3988" i="8"/>
  <c r="P3988" i="8"/>
  <c r="O3988" i="8"/>
  <c r="T3987" i="8"/>
  <c r="S3987" i="8"/>
  <c r="P3987" i="8"/>
  <c r="O3987" i="8"/>
  <c r="T3986" i="8"/>
  <c r="S3986" i="8"/>
  <c r="P3986" i="8"/>
  <c r="O3986" i="8"/>
  <c r="T3985" i="8"/>
  <c r="S3985" i="8"/>
  <c r="P3985" i="8"/>
  <c r="O3985" i="8"/>
  <c r="T3984" i="8"/>
  <c r="S3984" i="8"/>
  <c r="P3984" i="8"/>
  <c r="O3984" i="8"/>
  <c r="T3983" i="8"/>
  <c r="S3983" i="8"/>
  <c r="P3983" i="8"/>
  <c r="O3983" i="8"/>
  <c r="T3982" i="8"/>
  <c r="S3982" i="8"/>
  <c r="P3982" i="8"/>
  <c r="O3982" i="8"/>
  <c r="T3981" i="8"/>
  <c r="S3981" i="8"/>
  <c r="P3981" i="8"/>
  <c r="O3981" i="8"/>
  <c r="T3980" i="8"/>
  <c r="S3980" i="8"/>
  <c r="P3980" i="8"/>
  <c r="O3980" i="8"/>
  <c r="T3979" i="8"/>
  <c r="S3979" i="8"/>
  <c r="P3979" i="8"/>
  <c r="O3979" i="8"/>
  <c r="T3978" i="8"/>
  <c r="S3978" i="8"/>
  <c r="P3978" i="8"/>
  <c r="O3978" i="8"/>
  <c r="T3977" i="8"/>
  <c r="S3977" i="8"/>
  <c r="P3977" i="8"/>
  <c r="O3977" i="8"/>
  <c r="T3976" i="8"/>
  <c r="S3976" i="8"/>
  <c r="P3976" i="8"/>
  <c r="O3976" i="8"/>
  <c r="T3975" i="8"/>
  <c r="S3975" i="8"/>
  <c r="P3975" i="8"/>
  <c r="O3975" i="8"/>
  <c r="T3974" i="8"/>
  <c r="S3974" i="8"/>
  <c r="P3974" i="8"/>
  <c r="O3974" i="8"/>
  <c r="T3973" i="8"/>
  <c r="S3973" i="8"/>
  <c r="P3973" i="8"/>
  <c r="O3973" i="8"/>
  <c r="T3972" i="8"/>
  <c r="S3972" i="8"/>
  <c r="P3972" i="8"/>
  <c r="O3972" i="8"/>
  <c r="T3971" i="8"/>
  <c r="S3971" i="8"/>
  <c r="P3971" i="8"/>
  <c r="O3971" i="8"/>
  <c r="T3970" i="8"/>
  <c r="S3970" i="8"/>
  <c r="P3970" i="8"/>
  <c r="O3970" i="8"/>
  <c r="T3969" i="8"/>
  <c r="S3969" i="8"/>
  <c r="P3969" i="8"/>
  <c r="O3969" i="8"/>
  <c r="T3968" i="8"/>
  <c r="S3968" i="8"/>
  <c r="P3968" i="8"/>
  <c r="O3968" i="8"/>
  <c r="T3967" i="8"/>
  <c r="S3967" i="8"/>
  <c r="P3967" i="8"/>
  <c r="O3967" i="8"/>
  <c r="T3966" i="8"/>
  <c r="S3966" i="8"/>
  <c r="P3966" i="8"/>
  <c r="O3966" i="8"/>
  <c r="T3965" i="8"/>
  <c r="S3965" i="8"/>
  <c r="P3965" i="8"/>
  <c r="O3965" i="8"/>
  <c r="T3964" i="8"/>
  <c r="S3964" i="8"/>
  <c r="P3964" i="8"/>
  <c r="O3964" i="8"/>
  <c r="T3963" i="8"/>
  <c r="S3963" i="8"/>
  <c r="P3963" i="8"/>
  <c r="O3963" i="8"/>
  <c r="T3962" i="8"/>
  <c r="S3962" i="8"/>
  <c r="P3962" i="8"/>
  <c r="O3962" i="8"/>
  <c r="T3961" i="8"/>
  <c r="S3961" i="8"/>
  <c r="P3961" i="8"/>
  <c r="O3961" i="8"/>
  <c r="T3960" i="8"/>
  <c r="S3960" i="8"/>
  <c r="P3960" i="8"/>
  <c r="O3960" i="8"/>
  <c r="T3959" i="8"/>
  <c r="S3959" i="8"/>
  <c r="P3959" i="8"/>
  <c r="O3959" i="8"/>
  <c r="T3958" i="8"/>
  <c r="S3958" i="8"/>
  <c r="P3958" i="8"/>
  <c r="O3958" i="8"/>
  <c r="T3957" i="8"/>
  <c r="S3957" i="8"/>
  <c r="P3957" i="8"/>
  <c r="O3957" i="8"/>
  <c r="T3956" i="8"/>
  <c r="S3956" i="8"/>
  <c r="P3956" i="8"/>
  <c r="O3956" i="8"/>
  <c r="T3955" i="8"/>
  <c r="S3955" i="8"/>
  <c r="P3955" i="8"/>
  <c r="O3955" i="8"/>
  <c r="T3954" i="8"/>
  <c r="S3954" i="8"/>
  <c r="P3954" i="8"/>
  <c r="O3954" i="8"/>
  <c r="T3953" i="8"/>
  <c r="S3953" i="8"/>
  <c r="P3953" i="8"/>
  <c r="O3953" i="8"/>
  <c r="T3952" i="8"/>
  <c r="S3952" i="8"/>
  <c r="P3952" i="8"/>
  <c r="O3952" i="8"/>
  <c r="T3951" i="8"/>
  <c r="S3951" i="8"/>
  <c r="P3951" i="8"/>
  <c r="O3951" i="8"/>
  <c r="T3950" i="8"/>
  <c r="S3950" i="8"/>
  <c r="P3950" i="8"/>
  <c r="O3950" i="8"/>
  <c r="T3949" i="8"/>
  <c r="S3949" i="8"/>
  <c r="P3949" i="8"/>
  <c r="O3949" i="8"/>
  <c r="T3948" i="8"/>
  <c r="S3948" i="8"/>
  <c r="P3948" i="8"/>
  <c r="O3948" i="8"/>
  <c r="T3947" i="8"/>
  <c r="S3947" i="8"/>
  <c r="P3947" i="8"/>
  <c r="O3947" i="8"/>
  <c r="T3946" i="8"/>
  <c r="S3946" i="8"/>
  <c r="P3946" i="8"/>
  <c r="O3946" i="8"/>
  <c r="T3945" i="8"/>
  <c r="S3945" i="8"/>
  <c r="P3945" i="8"/>
  <c r="O3945" i="8"/>
  <c r="T3944" i="8"/>
  <c r="S3944" i="8"/>
  <c r="P3944" i="8"/>
  <c r="O3944" i="8"/>
  <c r="T3943" i="8"/>
  <c r="S3943" i="8"/>
  <c r="P3943" i="8"/>
  <c r="O3943" i="8"/>
  <c r="T3942" i="8"/>
  <c r="S3942" i="8"/>
  <c r="P3942" i="8"/>
  <c r="O3942" i="8"/>
  <c r="T3941" i="8"/>
  <c r="S3941" i="8"/>
  <c r="P3941" i="8"/>
  <c r="O3941" i="8"/>
  <c r="T3940" i="8"/>
  <c r="S3940" i="8"/>
  <c r="P3940" i="8"/>
  <c r="O3940" i="8"/>
  <c r="T3939" i="8"/>
  <c r="S3939" i="8"/>
  <c r="P3939" i="8"/>
  <c r="O3939" i="8"/>
  <c r="T3938" i="8"/>
  <c r="S3938" i="8"/>
  <c r="P3938" i="8"/>
  <c r="O3938" i="8"/>
  <c r="T3937" i="8"/>
  <c r="S3937" i="8"/>
  <c r="P3937" i="8"/>
  <c r="O3937" i="8"/>
  <c r="T3936" i="8"/>
  <c r="S3936" i="8"/>
  <c r="P3936" i="8"/>
  <c r="O3936" i="8"/>
  <c r="T3935" i="8"/>
  <c r="S3935" i="8"/>
  <c r="P3935" i="8"/>
  <c r="O3935" i="8"/>
  <c r="T3934" i="8"/>
  <c r="S3934" i="8"/>
  <c r="P3934" i="8"/>
  <c r="O3934" i="8"/>
  <c r="T3933" i="8"/>
  <c r="S3933" i="8"/>
  <c r="P3933" i="8"/>
  <c r="O3933" i="8"/>
  <c r="T3932" i="8"/>
  <c r="S3932" i="8"/>
  <c r="P3932" i="8"/>
  <c r="O3932" i="8"/>
  <c r="T3931" i="8"/>
  <c r="S3931" i="8"/>
  <c r="P3931" i="8"/>
  <c r="O3931" i="8"/>
  <c r="T3930" i="8"/>
  <c r="S3930" i="8"/>
  <c r="P3930" i="8"/>
  <c r="O3930" i="8"/>
  <c r="T3929" i="8"/>
  <c r="S3929" i="8"/>
  <c r="P3929" i="8"/>
  <c r="O3929" i="8"/>
  <c r="T3928" i="8"/>
  <c r="S3928" i="8"/>
  <c r="P3928" i="8"/>
  <c r="O3928" i="8"/>
  <c r="T3927" i="8"/>
  <c r="S3927" i="8"/>
  <c r="P3927" i="8"/>
  <c r="O3927" i="8"/>
  <c r="T3926" i="8"/>
  <c r="S3926" i="8"/>
  <c r="P3926" i="8"/>
  <c r="O3926" i="8"/>
  <c r="T3925" i="8"/>
  <c r="S3925" i="8"/>
  <c r="P3925" i="8"/>
  <c r="O3925" i="8"/>
  <c r="T3924" i="8"/>
  <c r="S3924" i="8"/>
  <c r="P3924" i="8"/>
  <c r="O3924" i="8"/>
  <c r="T3923" i="8"/>
  <c r="S3923" i="8"/>
  <c r="P3923" i="8"/>
  <c r="O3923" i="8"/>
  <c r="T3922" i="8"/>
  <c r="S3922" i="8"/>
  <c r="P3922" i="8"/>
  <c r="O3922" i="8"/>
  <c r="T3921" i="8"/>
  <c r="S3921" i="8"/>
  <c r="P3921" i="8"/>
  <c r="O3921" i="8"/>
  <c r="T3920" i="8"/>
  <c r="S3920" i="8"/>
  <c r="P3920" i="8"/>
  <c r="O3920" i="8"/>
  <c r="T3919" i="8"/>
  <c r="S3919" i="8"/>
  <c r="P3919" i="8"/>
  <c r="O3919" i="8"/>
  <c r="T3918" i="8"/>
  <c r="S3918" i="8"/>
  <c r="P3918" i="8"/>
  <c r="O3918" i="8"/>
  <c r="T3917" i="8"/>
  <c r="S3917" i="8"/>
  <c r="P3917" i="8"/>
  <c r="O3917" i="8"/>
  <c r="T3916" i="8"/>
  <c r="S3916" i="8"/>
  <c r="P3916" i="8"/>
  <c r="O3916" i="8"/>
  <c r="T3915" i="8"/>
  <c r="S3915" i="8"/>
  <c r="P3915" i="8"/>
  <c r="O3915" i="8"/>
  <c r="T3914" i="8"/>
  <c r="S3914" i="8"/>
  <c r="P3914" i="8"/>
  <c r="O3914" i="8"/>
  <c r="T3913" i="8"/>
  <c r="S3913" i="8"/>
  <c r="P3913" i="8"/>
  <c r="O3913" i="8"/>
  <c r="T3912" i="8"/>
  <c r="S3912" i="8"/>
  <c r="P3912" i="8"/>
  <c r="O3912" i="8"/>
  <c r="T3911" i="8"/>
  <c r="S3911" i="8"/>
  <c r="P3911" i="8"/>
  <c r="O3911" i="8"/>
  <c r="T3910" i="8"/>
  <c r="S3910" i="8"/>
  <c r="P3910" i="8"/>
  <c r="O3910" i="8"/>
  <c r="T3909" i="8"/>
  <c r="S3909" i="8"/>
  <c r="P3909" i="8"/>
  <c r="O3909" i="8"/>
  <c r="T3908" i="8"/>
  <c r="S3908" i="8"/>
  <c r="P3908" i="8"/>
  <c r="O3908" i="8"/>
  <c r="T3907" i="8"/>
  <c r="S3907" i="8"/>
  <c r="P3907" i="8"/>
  <c r="O3907" i="8"/>
  <c r="T3906" i="8"/>
  <c r="S3906" i="8"/>
  <c r="P3906" i="8"/>
  <c r="O3906" i="8"/>
  <c r="T3905" i="8"/>
  <c r="S3905" i="8"/>
  <c r="P3905" i="8"/>
  <c r="O3905" i="8"/>
  <c r="T3904" i="8"/>
  <c r="S3904" i="8"/>
  <c r="P3904" i="8"/>
  <c r="O3904" i="8"/>
  <c r="T3903" i="8"/>
  <c r="S3903" i="8"/>
  <c r="P3903" i="8"/>
  <c r="O3903" i="8"/>
  <c r="T3902" i="8"/>
  <c r="S3902" i="8"/>
  <c r="P3902" i="8"/>
  <c r="O3902" i="8"/>
  <c r="T3901" i="8"/>
  <c r="S3901" i="8"/>
  <c r="P3901" i="8"/>
  <c r="O3901" i="8"/>
  <c r="T3900" i="8"/>
  <c r="S3900" i="8"/>
  <c r="P3900" i="8"/>
  <c r="O3900" i="8"/>
  <c r="T3899" i="8"/>
  <c r="S3899" i="8"/>
  <c r="P3899" i="8"/>
  <c r="O3899" i="8"/>
  <c r="T3898" i="8"/>
  <c r="S3898" i="8"/>
  <c r="P3898" i="8"/>
  <c r="O3898" i="8"/>
  <c r="T3897" i="8"/>
  <c r="S3897" i="8"/>
  <c r="P3897" i="8"/>
  <c r="O3897" i="8"/>
  <c r="T3896" i="8"/>
  <c r="S3896" i="8"/>
  <c r="P3896" i="8"/>
  <c r="O3896" i="8"/>
  <c r="T3895" i="8"/>
  <c r="S3895" i="8"/>
  <c r="P3895" i="8"/>
  <c r="O3895" i="8"/>
  <c r="T3894" i="8"/>
  <c r="S3894" i="8"/>
  <c r="P3894" i="8"/>
  <c r="O3894" i="8"/>
  <c r="T3893" i="8"/>
  <c r="S3893" i="8"/>
  <c r="P3893" i="8"/>
  <c r="O3893" i="8"/>
  <c r="T3892" i="8"/>
  <c r="S3892" i="8"/>
  <c r="P3892" i="8"/>
  <c r="O3892" i="8"/>
  <c r="T3891" i="8"/>
  <c r="S3891" i="8"/>
  <c r="P3891" i="8"/>
  <c r="O3891" i="8"/>
  <c r="T3890" i="8"/>
  <c r="S3890" i="8"/>
  <c r="P3890" i="8"/>
  <c r="O3890" i="8"/>
  <c r="T3889" i="8"/>
  <c r="S3889" i="8"/>
  <c r="P3889" i="8"/>
  <c r="O3889" i="8"/>
  <c r="T3888" i="8"/>
  <c r="S3888" i="8"/>
  <c r="P3888" i="8"/>
  <c r="O3888" i="8"/>
  <c r="T3887" i="8"/>
  <c r="S3887" i="8"/>
  <c r="P3887" i="8"/>
  <c r="O3887" i="8"/>
  <c r="T3886" i="8"/>
  <c r="S3886" i="8"/>
  <c r="P3886" i="8"/>
  <c r="O3886" i="8"/>
  <c r="T3885" i="8"/>
  <c r="S3885" i="8"/>
  <c r="P3885" i="8"/>
  <c r="O3885" i="8"/>
  <c r="T3884" i="8"/>
  <c r="S3884" i="8"/>
  <c r="P3884" i="8"/>
  <c r="O3884" i="8"/>
  <c r="T3883" i="8"/>
  <c r="S3883" i="8"/>
  <c r="P3883" i="8"/>
  <c r="O3883" i="8"/>
  <c r="T3882" i="8"/>
  <c r="S3882" i="8"/>
  <c r="P3882" i="8"/>
  <c r="O3882" i="8"/>
  <c r="T3881" i="8"/>
  <c r="S3881" i="8"/>
  <c r="P3881" i="8"/>
  <c r="O3881" i="8"/>
  <c r="T3880" i="8"/>
  <c r="S3880" i="8"/>
  <c r="P3880" i="8"/>
  <c r="O3880" i="8"/>
  <c r="T3879" i="8"/>
  <c r="S3879" i="8"/>
  <c r="P3879" i="8"/>
  <c r="O3879" i="8"/>
  <c r="T3878" i="8"/>
  <c r="S3878" i="8"/>
  <c r="P3878" i="8"/>
  <c r="O3878" i="8"/>
  <c r="T3877" i="8"/>
  <c r="S3877" i="8"/>
  <c r="P3877" i="8"/>
  <c r="O3877" i="8"/>
  <c r="T3876" i="8"/>
  <c r="S3876" i="8"/>
  <c r="P3876" i="8"/>
  <c r="O3876" i="8"/>
  <c r="T3875" i="8"/>
  <c r="S3875" i="8"/>
  <c r="P3875" i="8"/>
  <c r="O3875" i="8"/>
  <c r="T3874" i="8"/>
  <c r="S3874" i="8"/>
  <c r="P3874" i="8"/>
  <c r="O3874" i="8"/>
  <c r="T3873" i="8"/>
  <c r="S3873" i="8"/>
  <c r="P3873" i="8"/>
  <c r="O3873" i="8"/>
  <c r="T3872" i="8"/>
  <c r="S3872" i="8"/>
  <c r="P3872" i="8"/>
  <c r="O3872" i="8"/>
  <c r="T3871" i="8"/>
  <c r="S3871" i="8"/>
  <c r="P3871" i="8"/>
  <c r="O3871" i="8"/>
  <c r="T3870" i="8"/>
  <c r="S3870" i="8"/>
  <c r="P3870" i="8"/>
  <c r="O3870" i="8"/>
  <c r="T3869" i="8"/>
  <c r="S3869" i="8"/>
  <c r="P3869" i="8"/>
  <c r="O3869" i="8"/>
  <c r="T3868" i="8"/>
  <c r="S3868" i="8"/>
  <c r="P3868" i="8"/>
  <c r="O3868" i="8"/>
  <c r="T3867" i="8"/>
  <c r="S3867" i="8"/>
  <c r="P3867" i="8"/>
  <c r="O3867" i="8"/>
  <c r="T3866" i="8"/>
  <c r="S3866" i="8"/>
  <c r="P3866" i="8"/>
  <c r="O3866" i="8"/>
  <c r="T3865" i="8"/>
  <c r="S3865" i="8"/>
  <c r="P3865" i="8"/>
  <c r="O3865" i="8"/>
  <c r="T3864" i="8"/>
  <c r="S3864" i="8"/>
  <c r="P3864" i="8"/>
  <c r="O3864" i="8"/>
  <c r="T3863" i="8"/>
  <c r="S3863" i="8"/>
  <c r="P3863" i="8"/>
  <c r="O3863" i="8"/>
  <c r="T3862" i="8"/>
  <c r="S3862" i="8"/>
  <c r="P3862" i="8"/>
  <c r="O3862" i="8"/>
  <c r="T3861" i="8"/>
  <c r="S3861" i="8"/>
  <c r="P3861" i="8"/>
  <c r="O3861" i="8"/>
  <c r="T3860" i="8"/>
  <c r="S3860" i="8"/>
  <c r="P3860" i="8"/>
  <c r="O3860" i="8"/>
  <c r="T3859" i="8"/>
  <c r="S3859" i="8"/>
  <c r="P3859" i="8"/>
  <c r="O3859" i="8"/>
  <c r="T3858" i="8"/>
  <c r="S3858" i="8"/>
  <c r="P3858" i="8"/>
  <c r="O3858" i="8"/>
  <c r="T3857" i="8"/>
  <c r="S3857" i="8"/>
  <c r="P3857" i="8"/>
  <c r="O3857" i="8"/>
  <c r="T3856" i="8"/>
  <c r="S3856" i="8"/>
  <c r="P3856" i="8"/>
  <c r="O3856" i="8"/>
  <c r="T3855" i="8"/>
  <c r="S3855" i="8"/>
  <c r="P3855" i="8"/>
  <c r="O3855" i="8"/>
  <c r="T3854" i="8"/>
  <c r="S3854" i="8"/>
  <c r="P3854" i="8"/>
  <c r="O3854" i="8"/>
  <c r="T3853" i="8"/>
  <c r="S3853" i="8"/>
  <c r="P3853" i="8"/>
  <c r="O3853" i="8"/>
  <c r="T3852" i="8"/>
  <c r="S3852" i="8"/>
  <c r="P3852" i="8"/>
  <c r="O3852" i="8"/>
  <c r="T3851" i="8"/>
  <c r="S3851" i="8"/>
  <c r="P3851" i="8"/>
  <c r="O3851" i="8"/>
  <c r="T3850" i="8"/>
  <c r="S3850" i="8"/>
  <c r="P3850" i="8"/>
  <c r="O3850" i="8"/>
  <c r="T3849" i="8"/>
  <c r="S3849" i="8"/>
  <c r="P3849" i="8"/>
  <c r="O3849" i="8"/>
  <c r="T3848" i="8"/>
  <c r="S3848" i="8"/>
  <c r="P3848" i="8"/>
  <c r="O3848" i="8"/>
  <c r="T3847" i="8"/>
  <c r="S3847" i="8"/>
  <c r="P3847" i="8"/>
  <c r="O3847" i="8"/>
  <c r="T3846" i="8"/>
  <c r="S3846" i="8"/>
  <c r="P3846" i="8"/>
  <c r="O3846" i="8"/>
  <c r="T3845" i="8"/>
  <c r="S3845" i="8"/>
  <c r="P3845" i="8"/>
  <c r="O3845" i="8"/>
  <c r="T3844" i="8"/>
  <c r="S3844" i="8"/>
  <c r="P3844" i="8"/>
  <c r="O3844" i="8"/>
  <c r="T3843" i="8"/>
  <c r="S3843" i="8"/>
  <c r="P3843" i="8"/>
  <c r="O3843" i="8"/>
  <c r="T3842" i="8"/>
  <c r="S3842" i="8"/>
  <c r="P3842" i="8"/>
  <c r="O3842" i="8"/>
  <c r="T3841" i="8"/>
  <c r="S3841" i="8"/>
  <c r="P3841" i="8"/>
  <c r="O3841" i="8"/>
  <c r="T3840" i="8"/>
  <c r="S3840" i="8"/>
  <c r="P3840" i="8"/>
  <c r="O3840" i="8"/>
  <c r="T3839" i="8"/>
  <c r="S3839" i="8"/>
  <c r="P3839" i="8"/>
  <c r="O3839" i="8"/>
  <c r="T3838" i="8"/>
  <c r="S3838" i="8"/>
  <c r="P3838" i="8"/>
  <c r="O3838" i="8"/>
  <c r="T3837" i="8"/>
  <c r="S3837" i="8"/>
  <c r="P3837" i="8"/>
  <c r="O3837" i="8"/>
  <c r="T3836" i="8"/>
  <c r="S3836" i="8"/>
  <c r="P3836" i="8"/>
  <c r="O3836" i="8"/>
  <c r="T3835" i="8"/>
  <c r="S3835" i="8"/>
  <c r="P3835" i="8"/>
  <c r="O3835" i="8"/>
  <c r="T3834" i="8"/>
  <c r="S3834" i="8"/>
  <c r="P3834" i="8"/>
  <c r="O3834" i="8"/>
  <c r="T3833" i="8"/>
  <c r="S3833" i="8"/>
  <c r="P3833" i="8"/>
  <c r="O3833" i="8"/>
  <c r="T3832" i="8"/>
  <c r="S3832" i="8"/>
  <c r="P3832" i="8"/>
  <c r="O3832" i="8"/>
  <c r="T3831" i="8"/>
  <c r="S3831" i="8"/>
  <c r="P3831" i="8"/>
  <c r="O3831" i="8"/>
  <c r="T3830" i="8"/>
  <c r="S3830" i="8"/>
  <c r="P3830" i="8"/>
  <c r="O3830" i="8"/>
  <c r="T3829" i="8"/>
  <c r="S3829" i="8"/>
  <c r="P3829" i="8"/>
  <c r="O3829" i="8"/>
  <c r="T3828" i="8"/>
  <c r="S3828" i="8"/>
  <c r="P3828" i="8"/>
  <c r="O3828" i="8"/>
  <c r="T3827" i="8"/>
  <c r="S3827" i="8"/>
  <c r="P3827" i="8"/>
  <c r="O3827" i="8"/>
  <c r="T3826" i="8"/>
  <c r="S3826" i="8"/>
  <c r="P3826" i="8"/>
  <c r="O3826" i="8"/>
  <c r="T3825" i="8"/>
  <c r="S3825" i="8"/>
  <c r="P3825" i="8"/>
  <c r="O3825" i="8"/>
  <c r="T3824" i="8"/>
  <c r="S3824" i="8"/>
  <c r="P3824" i="8"/>
  <c r="O3824" i="8"/>
  <c r="T3823" i="8"/>
  <c r="S3823" i="8"/>
  <c r="P3823" i="8"/>
  <c r="O3823" i="8"/>
  <c r="T3822" i="8"/>
  <c r="S3822" i="8"/>
  <c r="P3822" i="8"/>
  <c r="O3822" i="8"/>
  <c r="T3821" i="8"/>
  <c r="S3821" i="8"/>
  <c r="P3821" i="8"/>
  <c r="O3821" i="8"/>
  <c r="T3820" i="8"/>
  <c r="S3820" i="8"/>
  <c r="P3820" i="8"/>
  <c r="O3820" i="8"/>
  <c r="T3819" i="8"/>
  <c r="S3819" i="8"/>
  <c r="P3819" i="8"/>
  <c r="O3819" i="8"/>
  <c r="T3818" i="8"/>
  <c r="S3818" i="8"/>
  <c r="P3818" i="8"/>
  <c r="O3818" i="8"/>
  <c r="T3817" i="8"/>
  <c r="S3817" i="8"/>
  <c r="P3817" i="8"/>
  <c r="O3817" i="8"/>
  <c r="T3816" i="8"/>
  <c r="S3816" i="8"/>
  <c r="P3816" i="8"/>
  <c r="O3816" i="8"/>
  <c r="T3815" i="8"/>
  <c r="S3815" i="8"/>
  <c r="P3815" i="8"/>
  <c r="O3815" i="8"/>
  <c r="T3814" i="8"/>
  <c r="S3814" i="8"/>
  <c r="P3814" i="8"/>
  <c r="O3814" i="8"/>
  <c r="T3813" i="8"/>
  <c r="S3813" i="8"/>
  <c r="P3813" i="8"/>
  <c r="O3813" i="8"/>
  <c r="T3812" i="8"/>
  <c r="S3812" i="8"/>
  <c r="P3812" i="8"/>
  <c r="O3812" i="8"/>
  <c r="T3811" i="8"/>
  <c r="S3811" i="8"/>
  <c r="P3811" i="8"/>
  <c r="O3811" i="8"/>
  <c r="T3810" i="8"/>
  <c r="S3810" i="8"/>
  <c r="P3810" i="8"/>
  <c r="O3810" i="8"/>
  <c r="T3809" i="8"/>
  <c r="S3809" i="8"/>
  <c r="P3809" i="8"/>
  <c r="O3809" i="8"/>
  <c r="T3808" i="8"/>
  <c r="S3808" i="8"/>
  <c r="P3808" i="8"/>
  <c r="O3808" i="8"/>
  <c r="T3807" i="8"/>
  <c r="S3807" i="8"/>
  <c r="P3807" i="8"/>
  <c r="O3807" i="8"/>
  <c r="T3806" i="8"/>
  <c r="S3806" i="8"/>
  <c r="P3806" i="8"/>
  <c r="O3806" i="8"/>
  <c r="T3805" i="8"/>
  <c r="S3805" i="8"/>
  <c r="P3805" i="8"/>
  <c r="O3805" i="8"/>
  <c r="T3804" i="8"/>
  <c r="S3804" i="8"/>
  <c r="P3804" i="8"/>
  <c r="O3804" i="8"/>
  <c r="T3803" i="8"/>
  <c r="S3803" i="8"/>
  <c r="P3803" i="8"/>
  <c r="O3803" i="8"/>
  <c r="T3802" i="8"/>
  <c r="S3802" i="8"/>
  <c r="P3802" i="8"/>
  <c r="O3802" i="8"/>
  <c r="T3801" i="8"/>
  <c r="S3801" i="8"/>
  <c r="P3801" i="8"/>
  <c r="O3801" i="8"/>
  <c r="T3800" i="8"/>
  <c r="S3800" i="8"/>
  <c r="P3800" i="8"/>
  <c r="O3800" i="8"/>
  <c r="T3799" i="8"/>
  <c r="S3799" i="8"/>
  <c r="P3799" i="8"/>
  <c r="O3799" i="8"/>
  <c r="T3798" i="8"/>
  <c r="S3798" i="8"/>
  <c r="P3798" i="8"/>
  <c r="O3798" i="8"/>
  <c r="T3797" i="8"/>
  <c r="S3797" i="8"/>
  <c r="P3797" i="8"/>
  <c r="O3797" i="8"/>
  <c r="T3796" i="8"/>
  <c r="S3796" i="8"/>
  <c r="P3796" i="8"/>
  <c r="O3796" i="8"/>
  <c r="T3795" i="8"/>
  <c r="S3795" i="8"/>
  <c r="P3795" i="8"/>
  <c r="O3795" i="8"/>
  <c r="T3794" i="8"/>
  <c r="S3794" i="8"/>
  <c r="P3794" i="8"/>
  <c r="O3794" i="8"/>
  <c r="T3793" i="8"/>
  <c r="S3793" i="8"/>
  <c r="P3793" i="8"/>
  <c r="O3793" i="8"/>
  <c r="T3792" i="8"/>
  <c r="S3792" i="8"/>
  <c r="P3792" i="8"/>
  <c r="O3792" i="8"/>
  <c r="T3791" i="8"/>
  <c r="S3791" i="8"/>
  <c r="P3791" i="8"/>
  <c r="O3791" i="8"/>
  <c r="T3790" i="8"/>
  <c r="S3790" i="8"/>
  <c r="P3790" i="8"/>
  <c r="O3790" i="8"/>
  <c r="T3789" i="8"/>
  <c r="S3789" i="8"/>
  <c r="P3789" i="8"/>
  <c r="O3789" i="8"/>
  <c r="T3788" i="8"/>
  <c r="S3788" i="8"/>
  <c r="P3788" i="8"/>
  <c r="O3788" i="8"/>
  <c r="T3787" i="8"/>
  <c r="S3787" i="8"/>
  <c r="P3787" i="8"/>
  <c r="O3787" i="8"/>
  <c r="T3786" i="8"/>
  <c r="S3786" i="8"/>
  <c r="P3786" i="8"/>
  <c r="O3786" i="8"/>
  <c r="T3785" i="8"/>
  <c r="S3785" i="8"/>
  <c r="P3785" i="8"/>
  <c r="O3785" i="8"/>
  <c r="T3784" i="8"/>
  <c r="S3784" i="8"/>
  <c r="P3784" i="8"/>
  <c r="O3784" i="8"/>
  <c r="T3783" i="8"/>
  <c r="S3783" i="8"/>
  <c r="P3783" i="8"/>
  <c r="O3783" i="8"/>
  <c r="T3782" i="8"/>
  <c r="S3782" i="8"/>
  <c r="P3782" i="8"/>
  <c r="O3782" i="8"/>
  <c r="T3781" i="8"/>
  <c r="S3781" i="8"/>
  <c r="P3781" i="8"/>
  <c r="O3781" i="8"/>
  <c r="T3780" i="8"/>
  <c r="S3780" i="8"/>
  <c r="P3780" i="8"/>
  <c r="O3780" i="8"/>
  <c r="T3779" i="8"/>
  <c r="S3779" i="8"/>
  <c r="P3779" i="8"/>
  <c r="O3779" i="8"/>
  <c r="T3778" i="8"/>
  <c r="S3778" i="8"/>
  <c r="P3778" i="8"/>
  <c r="O3778" i="8"/>
  <c r="T3777" i="8"/>
  <c r="S3777" i="8"/>
  <c r="P3777" i="8"/>
  <c r="O3777" i="8"/>
  <c r="T3776" i="8"/>
  <c r="S3776" i="8"/>
  <c r="P3776" i="8"/>
  <c r="O3776" i="8"/>
  <c r="T3775" i="8"/>
  <c r="S3775" i="8"/>
  <c r="P3775" i="8"/>
  <c r="O3775" i="8"/>
  <c r="T3774" i="8"/>
  <c r="S3774" i="8"/>
  <c r="P3774" i="8"/>
  <c r="O3774" i="8"/>
  <c r="T3773" i="8"/>
  <c r="S3773" i="8"/>
  <c r="P3773" i="8"/>
  <c r="O3773" i="8"/>
  <c r="T3772" i="8"/>
  <c r="S3772" i="8"/>
  <c r="P3772" i="8"/>
  <c r="O3772" i="8"/>
  <c r="T3771" i="8"/>
  <c r="S3771" i="8"/>
  <c r="P3771" i="8"/>
  <c r="O3771" i="8"/>
  <c r="T3770" i="8"/>
  <c r="S3770" i="8"/>
  <c r="P3770" i="8"/>
  <c r="O3770" i="8"/>
  <c r="T3769" i="8"/>
  <c r="S3769" i="8"/>
  <c r="P3769" i="8"/>
  <c r="O3769" i="8"/>
  <c r="T3768" i="8"/>
  <c r="S3768" i="8"/>
  <c r="P3768" i="8"/>
  <c r="O3768" i="8"/>
  <c r="T3767" i="8"/>
  <c r="S3767" i="8"/>
  <c r="P3767" i="8"/>
  <c r="O3767" i="8"/>
  <c r="T3766" i="8"/>
  <c r="S3766" i="8"/>
  <c r="P3766" i="8"/>
  <c r="O3766" i="8"/>
  <c r="T3765" i="8"/>
  <c r="S3765" i="8"/>
  <c r="P3765" i="8"/>
  <c r="O3765" i="8"/>
  <c r="T3764" i="8"/>
  <c r="S3764" i="8"/>
  <c r="P3764" i="8"/>
  <c r="O3764" i="8"/>
  <c r="T3763" i="8"/>
  <c r="S3763" i="8"/>
  <c r="P3763" i="8"/>
  <c r="O3763" i="8"/>
  <c r="T3762" i="8"/>
  <c r="S3762" i="8"/>
  <c r="P3762" i="8"/>
  <c r="O3762" i="8"/>
  <c r="T3761" i="8"/>
  <c r="S3761" i="8"/>
  <c r="P3761" i="8"/>
  <c r="O3761" i="8"/>
  <c r="T3760" i="8"/>
  <c r="S3760" i="8"/>
  <c r="P3760" i="8"/>
  <c r="O3760" i="8"/>
  <c r="T3759" i="8"/>
  <c r="S3759" i="8"/>
  <c r="P3759" i="8"/>
  <c r="O3759" i="8"/>
  <c r="T3758" i="8"/>
  <c r="S3758" i="8"/>
  <c r="P3758" i="8"/>
  <c r="O3758" i="8"/>
  <c r="T3757" i="8"/>
  <c r="S3757" i="8"/>
  <c r="P3757" i="8"/>
  <c r="O3757" i="8"/>
  <c r="T3756" i="8"/>
  <c r="S3756" i="8"/>
  <c r="P3756" i="8"/>
  <c r="O3756" i="8"/>
  <c r="T3755" i="8"/>
  <c r="S3755" i="8"/>
  <c r="P3755" i="8"/>
  <c r="O3755" i="8"/>
  <c r="T3754" i="8"/>
  <c r="S3754" i="8"/>
  <c r="P3754" i="8"/>
  <c r="O3754" i="8"/>
  <c r="T3753" i="8"/>
  <c r="S3753" i="8"/>
  <c r="P3753" i="8"/>
  <c r="O3753" i="8"/>
  <c r="T3752" i="8"/>
  <c r="S3752" i="8"/>
  <c r="P3752" i="8"/>
  <c r="O3752" i="8"/>
  <c r="T3751" i="8"/>
  <c r="S3751" i="8"/>
  <c r="P3751" i="8"/>
  <c r="O3751" i="8"/>
  <c r="T3750" i="8"/>
  <c r="S3750" i="8"/>
  <c r="P3750" i="8"/>
  <c r="O3750" i="8"/>
  <c r="T3749" i="8"/>
  <c r="S3749" i="8"/>
  <c r="P3749" i="8"/>
  <c r="O3749" i="8"/>
  <c r="T3748" i="8"/>
  <c r="S3748" i="8"/>
  <c r="P3748" i="8"/>
  <c r="O3748" i="8"/>
  <c r="T3747" i="8"/>
  <c r="S3747" i="8"/>
  <c r="P3747" i="8"/>
  <c r="O3747" i="8"/>
  <c r="T3746" i="8"/>
  <c r="S3746" i="8"/>
  <c r="P3746" i="8"/>
  <c r="O3746" i="8"/>
  <c r="T3745" i="8"/>
  <c r="S3745" i="8"/>
  <c r="P3745" i="8"/>
  <c r="O3745" i="8"/>
  <c r="T3744" i="8"/>
  <c r="S3744" i="8"/>
  <c r="P3744" i="8"/>
  <c r="O3744" i="8"/>
  <c r="T3743" i="8"/>
  <c r="S3743" i="8"/>
  <c r="P3743" i="8"/>
  <c r="O3743" i="8"/>
  <c r="T3742" i="8"/>
  <c r="S3742" i="8"/>
  <c r="P3742" i="8"/>
  <c r="O3742" i="8"/>
  <c r="T3741" i="8"/>
  <c r="S3741" i="8"/>
  <c r="P3741" i="8"/>
  <c r="O3741" i="8"/>
  <c r="T3740" i="8"/>
  <c r="S3740" i="8"/>
  <c r="P3740" i="8"/>
  <c r="O3740" i="8"/>
  <c r="T3739" i="8"/>
  <c r="S3739" i="8"/>
  <c r="P3739" i="8"/>
  <c r="O3739" i="8"/>
  <c r="T3738" i="8"/>
  <c r="S3738" i="8"/>
  <c r="P3738" i="8"/>
  <c r="O3738" i="8"/>
  <c r="T3737" i="8"/>
  <c r="S3737" i="8"/>
  <c r="P3737" i="8"/>
  <c r="O3737" i="8"/>
  <c r="T3736" i="8"/>
  <c r="S3736" i="8"/>
  <c r="P3736" i="8"/>
  <c r="O3736" i="8"/>
  <c r="T3735" i="8"/>
  <c r="S3735" i="8"/>
  <c r="P3735" i="8"/>
  <c r="O3735" i="8"/>
  <c r="T3734" i="8"/>
  <c r="S3734" i="8"/>
  <c r="P3734" i="8"/>
  <c r="O3734" i="8"/>
  <c r="T3733" i="8"/>
  <c r="S3733" i="8"/>
  <c r="P3733" i="8"/>
  <c r="O3733" i="8"/>
  <c r="T3732" i="8"/>
  <c r="S3732" i="8"/>
  <c r="P3732" i="8"/>
  <c r="O3732" i="8"/>
  <c r="T3731" i="8"/>
  <c r="S3731" i="8"/>
  <c r="P3731" i="8"/>
  <c r="O3731" i="8"/>
  <c r="T3730" i="8"/>
  <c r="S3730" i="8"/>
  <c r="P3730" i="8"/>
  <c r="O3730" i="8"/>
  <c r="T3729" i="8"/>
  <c r="S3729" i="8"/>
  <c r="P3729" i="8"/>
  <c r="O3729" i="8"/>
  <c r="T3728" i="8"/>
  <c r="S3728" i="8"/>
  <c r="P3728" i="8"/>
  <c r="O3728" i="8"/>
  <c r="T3727" i="8"/>
  <c r="S3727" i="8"/>
  <c r="P3727" i="8"/>
  <c r="O3727" i="8"/>
  <c r="T3726" i="8"/>
  <c r="S3726" i="8"/>
  <c r="P3726" i="8"/>
  <c r="O3726" i="8"/>
  <c r="T3725" i="8"/>
  <c r="S3725" i="8"/>
  <c r="P3725" i="8"/>
  <c r="O3725" i="8"/>
  <c r="T3724" i="8"/>
  <c r="S3724" i="8"/>
  <c r="P3724" i="8"/>
  <c r="O3724" i="8"/>
  <c r="T3723" i="8"/>
  <c r="S3723" i="8"/>
  <c r="P3723" i="8"/>
  <c r="O3723" i="8"/>
  <c r="T3722" i="8"/>
  <c r="S3722" i="8"/>
  <c r="P3722" i="8"/>
  <c r="O3722" i="8"/>
  <c r="T3721" i="8"/>
  <c r="S3721" i="8"/>
  <c r="P3721" i="8"/>
  <c r="O3721" i="8"/>
  <c r="T3720" i="8"/>
  <c r="S3720" i="8"/>
  <c r="P3720" i="8"/>
  <c r="O3720" i="8"/>
  <c r="T3719" i="8"/>
  <c r="S3719" i="8"/>
  <c r="P3719" i="8"/>
  <c r="O3719" i="8"/>
  <c r="T3718" i="8"/>
  <c r="S3718" i="8"/>
  <c r="P3718" i="8"/>
  <c r="O3718" i="8"/>
  <c r="T3717" i="8"/>
  <c r="S3717" i="8"/>
  <c r="P3717" i="8"/>
  <c r="O3717" i="8"/>
  <c r="T3716" i="8"/>
  <c r="S3716" i="8"/>
  <c r="P3716" i="8"/>
  <c r="O3716" i="8"/>
  <c r="T3715" i="8"/>
  <c r="S3715" i="8"/>
  <c r="P3715" i="8"/>
  <c r="O3715" i="8"/>
  <c r="T3714" i="8"/>
  <c r="S3714" i="8"/>
  <c r="P3714" i="8"/>
  <c r="O3714" i="8"/>
  <c r="T3713" i="8"/>
  <c r="S3713" i="8"/>
  <c r="P3713" i="8"/>
  <c r="O3713" i="8"/>
  <c r="T3712" i="8"/>
  <c r="S3712" i="8"/>
  <c r="P3712" i="8"/>
  <c r="O3712" i="8"/>
  <c r="T3711" i="8"/>
  <c r="S3711" i="8"/>
  <c r="P3711" i="8"/>
  <c r="O3711" i="8"/>
  <c r="T3710" i="8"/>
  <c r="S3710" i="8"/>
  <c r="P3710" i="8"/>
  <c r="O3710" i="8"/>
  <c r="T3709" i="8"/>
  <c r="S3709" i="8"/>
  <c r="P3709" i="8"/>
  <c r="O3709" i="8"/>
  <c r="T3708" i="8"/>
  <c r="S3708" i="8"/>
  <c r="P3708" i="8"/>
  <c r="O3708" i="8"/>
  <c r="T3707" i="8"/>
  <c r="S3707" i="8"/>
  <c r="P3707" i="8"/>
  <c r="O3707" i="8"/>
  <c r="T3706" i="8"/>
  <c r="S3706" i="8"/>
  <c r="P3706" i="8"/>
  <c r="O3706" i="8"/>
  <c r="T3705" i="8"/>
  <c r="S3705" i="8"/>
  <c r="P3705" i="8"/>
  <c r="O3705" i="8"/>
  <c r="T3704" i="8"/>
  <c r="S3704" i="8"/>
  <c r="P3704" i="8"/>
  <c r="O3704" i="8"/>
  <c r="T3703" i="8"/>
  <c r="S3703" i="8"/>
  <c r="P3703" i="8"/>
  <c r="O3703" i="8"/>
  <c r="T3702" i="8"/>
  <c r="S3702" i="8"/>
  <c r="P3702" i="8"/>
  <c r="O3702" i="8"/>
  <c r="T3701" i="8"/>
  <c r="S3701" i="8"/>
  <c r="P3701" i="8"/>
  <c r="O3701" i="8"/>
  <c r="T3700" i="8"/>
  <c r="S3700" i="8"/>
  <c r="P3700" i="8"/>
  <c r="O3700" i="8"/>
  <c r="T3699" i="8"/>
  <c r="S3699" i="8"/>
  <c r="P3699" i="8"/>
  <c r="O3699" i="8"/>
  <c r="T3698" i="8"/>
  <c r="S3698" i="8"/>
  <c r="P3698" i="8"/>
  <c r="O3698" i="8"/>
  <c r="T3697" i="8"/>
  <c r="S3697" i="8"/>
  <c r="P3697" i="8"/>
  <c r="O3697" i="8"/>
  <c r="T3696" i="8"/>
  <c r="S3696" i="8"/>
  <c r="P3696" i="8"/>
  <c r="O3696" i="8"/>
  <c r="T3695" i="8"/>
  <c r="S3695" i="8"/>
  <c r="P3695" i="8"/>
  <c r="O3695" i="8"/>
  <c r="T3694" i="8"/>
  <c r="S3694" i="8"/>
  <c r="P3694" i="8"/>
  <c r="O3694" i="8"/>
  <c r="T3693" i="8"/>
  <c r="S3693" i="8"/>
  <c r="P3693" i="8"/>
  <c r="O3693" i="8"/>
  <c r="T3692" i="8"/>
  <c r="S3692" i="8"/>
  <c r="P3692" i="8"/>
  <c r="O3692" i="8"/>
  <c r="T3691" i="8"/>
  <c r="S3691" i="8"/>
  <c r="P3691" i="8"/>
  <c r="O3691" i="8"/>
  <c r="T3690" i="8"/>
  <c r="S3690" i="8"/>
  <c r="P3690" i="8"/>
  <c r="O3690" i="8"/>
  <c r="T3689" i="8"/>
  <c r="S3689" i="8"/>
  <c r="P3689" i="8"/>
  <c r="O3689" i="8"/>
  <c r="T3688" i="8"/>
  <c r="S3688" i="8"/>
  <c r="P3688" i="8"/>
  <c r="O3688" i="8"/>
  <c r="T3687" i="8"/>
  <c r="S3687" i="8"/>
  <c r="P3687" i="8"/>
  <c r="O3687" i="8"/>
  <c r="T3686" i="8"/>
  <c r="S3686" i="8"/>
  <c r="P3686" i="8"/>
  <c r="O3686" i="8"/>
  <c r="T3685" i="8"/>
  <c r="S3685" i="8"/>
  <c r="P3685" i="8"/>
  <c r="O3685" i="8"/>
  <c r="T3684" i="8"/>
  <c r="S3684" i="8"/>
  <c r="P3684" i="8"/>
  <c r="O3684" i="8"/>
  <c r="T3683" i="8"/>
  <c r="S3683" i="8"/>
  <c r="P3683" i="8"/>
  <c r="O3683" i="8"/>
  <c r="T3682" i="8"/>
  <c r="S3682" i="8"/>
  <c r="P3682" i="8"/>
  <c r="O3682" i="8"/>
  <c r="T3681" i="8"/>
  <c r="S3681" i="8"/>
  <c r="P3681" i="8"/>
  <c r="O3681" i="8"/>
  <c r="T3680" i="8"/>
  <c r="S3680" i="8"/>
  <c r="P3680" i="8"/>
  <c r="O3680" i="8"/>
  <c r="T3679" i="8"/>
  <c r="S3679" i="8"/>
  <c r="P3679" i="8"/>
  <c r="O3679" i="8"/>
  <c r="T3678" i="8"/>
  <c r="S3678" i="8"/>
  <c r="P3678" i="8"/>
  <c r="O3678" i="8"/>
  <c r="T3677" i="8"/>
  <c r="S3677" i="8"/>
  <c r="P3677" i="8"/>
  <c r="O3677" i="8"/>
  <c r="T3676" i="8"/>
  <c r="S3676" i="8"/>
  <c r="P3676" i="8"/>
  <c r="O3676" i="8"/>
  <c r="T3675" i="8"/>
  <c r="S3675" i="8"/>
  <c r="P3675" i="8"/>
  <c r="O3675" i="8"/>
  <c r="T3674" i="8"/>
  <c r="S3674" i="8"/>
  <c r="P3674" i="8"/>
  <c r="O3674" i="8"/>
  <c r="T3673" i="8"/>
  <c r="S3673" i="8"/>
  <c r="P3673" i="8"/>
  <c r="O3673" i="8"/>
  <c r="T3672" i="8"/>
  <c r="S3672" i="8"/>
  <c r="P3672" i="8"/>
  <c r="O3672" i="8"/>
  <c r="T3671" i="8"/>
  <c r="S3671" i="8"/>
  <c r="P3671" i="8"/>
  <c r="O3671" i="8"/>
  <c r="T3670" i="8"/>
  <c r="S3670" i="8"/>
  <c r="P3670" i="8"/>
  <c r="O3670" i="8"/>
  <c r="T3669" i="8"/>
  <c r="S3669" i="8"/>
  <c r="P3669" i="8"/>
  <c r="O3669" i="8"/>
  <c r="T3668" i="8"/>
  <c r="S3668" i="8"/>
  <c r="P3668" i="8"/>
  <c r="O3668" i="8"/>
  <c r="T3667" i="8"/>
  <c r="S3667" i="8"/>
  <c r="P3667" i="8"/>
  <c r="O3667" i="8"/>
  <c r="T3666" i="8"/>
  <c r="S3666" i="8"/>
  <c r="P3666" i="8"/>
  <c r="O3666" i="8"/>
  <c r="T3665" i="8"/>
  <c r="S3665" i="8"/>
  <c r="P3665" i="8"/>
  <c r="O3665" i="8"/>
  <c r="T3664" i="8"/>
  <c r="S3664" i="8"/>
  <c r="P3664" i="8"/>
  <c r="O3664" i="8"/>
  <c r="T3663" i="8"/>
  <c r="S3663" i="8"/>
  <c r="P3663" i="8"/>
  <c r="O3663" i="8"/>
  <c r="T3662" i="8"/>
  <c r="S3662" i="8"/>
  <c r="P3662" i="8"/>
  <c r="O3662" i="8"/>
  <c r="T3661" i="8"/>
  <c r="S3661" i="8"/>
  <c r="P3661" i="8"/>
  <c r="O3661" i="8"/>
  <c r="T3660" i="8"/>
  <c r="S3660" i="8"/>
  <c r="P3660" i="8"/>
  <c r="O3660" i="8"/>
  <c r="T3659" i="8"/>
  <c r="S3659" i="8"/>
  <c r="P3659" i="8"/>
  <c r="O3659" i="8"/>
  <c r="T3658" i="8"/>
  <c r="S3658" i="8"/>
  <c r="P3658" i="8"/>
  <c r="O3658" i="8"/>
  <c r="T3657" i="8"/>
  <c r="S3657" i="8"/>
  <c r="P3657" i="8"/>
  <c r="O3657" i="8"/>
  <c r="T3656" i="8"/>
  <c r="S3656" i="8"/>
  <c r="P3656" i="8"/>
  <c r="O3656" i="8"/>
  <c r="T3655" i="8"/>
  <c r="S3655" i="8"/>
  <c r="P3655" i="8"/>
  <c r="O3655" i="8"/>
  <c r="T3654" i="8"/>
  <c r="S3654" i="8"/>
  <c r="P3654" i="8"/>
  <c r="O3654" i="8"/>
  <c r="T3653" i="8"/>
  <c r="S3653" i="8"/>
  <c r="P3653" i="8"/>
  <c r="O3653" i="8"/>
  <c r="T3652" i="8"/>
  <c r="S3652" i="8"/>
  <c r="P3652" i="8"/>
  <c r="O3652" i="8"/>
  <c r="T3651" i="8"/>
  <c r="S3651" i="8"/>
  <c r="P3651" i="8"/>
  <c r="O3651" i="8"/>
  <c r="T3650" i="8"/>
  <c r="S3650" i="8"/>
  <c r="P3650" i="8"/>
  <c r="O3650" i="8"/>
  <c r="T3649" i="8"/>
  <c r="S3649" i="8"/>
  <c r="P3649" i="8"/>
  <c r="O3649" i="8"/>
  <c r="T3648" i="8"/>
  <c r="S3648" i="8"/>
  <c r="P3648" i="8"/>
  <c r="O3648" i="8"/>
  <c r="T3647" i="8"/>
  <c r="S3647" i="8"/>
  <c r="P3647" i="8"/>
  <c r="O3647" i="8"/>
  <c r="T3646" i="8"/>
  <c r="S3646" i="8"/>
  <c r="P3646" i="8"/>
  <c r="O3646" i="8"/>
  <c r="T3645" i="8"/>
  <c r="S3645" i="8"/>
  <c r="P3645" i="8"/>
  <c r="O3645" i="8"/>
  <c r="T3644" i="8"/>
  <c r="S3644" i="8"/>
  <c r="P3644" i="8"/>
  <c r="O3644" i="8"/>
  <c r="T3643" i="8"/>
  <c r="S3643" i="8"/>
  <c r="P3643" i="8"/>
  <c r="O3643" i="8"/>
  <c r="T3642" i="8"/>
  <c r="S3642" i="8"/>
  <c r="P3642" i="8"/>
  <c r="O3642" i="8"/>
  <c r="T3641" i="8"/>
  <c r="S3641" i="8"/>
  <c r="P3641" i="8"/>
  <c r="O3641" i="8"/>
  <c r="T3640" i="8"/>
  <c r="S3640" i="8"/>
  <c r="P3640" i="8"/>
  <c r="O3640" i="8"/>
  <c r="T3639" i="8"/>
  <c r="S3639" i="8"/>
  <c r="P3639" i="8"/>
  <c r="O3639" i="8"/>
  <c r="T3638" i="8"/>
  <c r="S3638" i="8"/>
  <c r="P3638" i="8"/>
  <c r="O3638" i="8"/>
  <c r="T3637" i="8"/>
  <c r="S3637" i="8"/>
  <c r="P3637" i="8"/>
  <c r="O3637" i="8"/>
  <c r="T3636" i="8"/>
  <c r="S3636" i="8"/>
  <c r="P3636" i="8"/>
  <c r="O3636" i="8"/>
  <c r="T3635" i="8"/>
  <c r="S3635" i="8"/>
  <c r="P3635" i="8"/>
  <c r="O3635" i="8"/>
  <c r="T3634" i="8"/>
  <c r="S3634" i="8"/>
  <c r="P3634" i="8"/>
  <c r="O3634" i="8"/>
  <c r="T3633" i="8"/>
  <c r="S3633" i="8"/>
  <c r="P3633" i="8"/>
  <c r="O3633" i="8"/>
  <c r="T3632" i="8"/>
  <c r="S3632" i="8"/>
  <c r="P3632" i="8"/>
  <c r="O3632" i="8"/>
  <c r="T3631" i="8"/>
  <c r="S3631" i="8"/>
  <c r="P3631" i="8"/>
  <c r="O3631" i="8"/>
  <c r="T3630" i="8"/>
  <c r="S3630" i="8"/>
  <c r="P3630" i="8"/>
  <c r="O3630" i="8"/>
  <c r="T3629" i="8"/>
  <c r="S3629" i="8"/>
  <c r="P3629" i="8"/>
  <c r="O3629" i="8"/>
  <c r="T3628" i="8"/>
  <c r="S3628" i="8"/>
  <c r="P3628" i="8"/>
  <c r="O3628" i="8"/>
  <c r="T3627" i="8"/>
  <c r="S3627" i="8"/>
  <c r="P3627" i="8"/>
  <c r="O3627" i="8"/>
  <c r="T3626" i="8"/>
  <c r="S3626" i="8"/>
  <c r="P3626" i="8"/>
  <c r="O3626" i="8"/>
  <c r="T3625" i="8"/>
  <c r="S3625" i="8"/>
  <c r="P3625" i="8"/>
  <c r="O3625" i="8"/>
  <c r="T3624" i="8"/>
  <c r="S3624" i="8"/>
  <c r="P3624" i="8"/>
  <c r="O3624" i="8"/>
  <c r="T3623" i="8"/>
  <c r="S3623" i="8"/>
  <c r="P3623" i="8"/>
  <c r="O3623" i="8"/>
  <c r="T3622" i="8"/>
  <c r="S3622" i="8"/>
  <c r="P3622" i="8"/>
  <c r="O3622" i="8"/>
  <c r="T3621" i="8"/>
  <c r="S3621" i="8"/>
  <c r="P3621" i="8"/>
  <c r="O3621" i="8"/>
  <c r="T3620" i="8"/>
  <c r="S3620" i="8"/>
  <c r="P3620" i="8"/>
  <c r="O3620" i="8"/>
  <c r="T3619" i="8"/>
  <c r="S3619" i="8"/>
  <c r="P3619" i="8"/>
  <c r="O3619" i="8"/>
  <c r="T3618" i="8"/>
  <c r="S3618" i="8"/>
  <c r="P3618" i="8"/>
  <c r="O3618" i="8"/>
  <c r="T3617" i="8"/>
  <c r="S3617" i="8"/>
  <c r="P3617" i="8"/>
  <c r="O3617" i="8"/>
  <c r="T3616" i="8"/>
  <c r="S3616" i="8"/>
  <c r="P3616" i="8"/>
  <c r="O3616" i="8"/>
  <c r="T3615" i="8"/>
  <c r="S3615" i="8"/>
  <c r="P3615" i="8"/>
  <c r="O3615" i="8"/>
  <c r="T3614" i="8"/>
  <c r="S3614" i="8"/>
  <c r="P3614" i="8"/>
  <c r="O3614" i="8"/>
  <c r="T3613" i="8"/>
  <c r="S3613" i="8"/>
  <c r="P3613" i="8"/>
  <c r="O3613" i="8"/>
  <c r="T3612" i="8"/>
  <c r="S3612" i="8"/>
  <c r="P3612" i="8"/>
  <c r="O3612" i="8"/>
  <c r="T3611" i="8"/>
  <c r="S3611" i="8"/>
  <c r="P3611" i="8"/>
  <c r="O3611" i="8"/>
  <c r="T3610" i="8"/>
  <c r="S3610" i="8"/>
  <c r="P3610" i="8"/>
  <c r="O3610" i="8"/>
  <c r="T3609" i="8"/>
  <c r="S3609" i="8"/>
  <c r="P3609" i="8"/>
  <c r="O3609" i="8"/>
  <c r="T3608" i="8"/>
  <c r="S3608" i="8"/>
  <c r="P3608" i="8"/>
  <c r="O3608" i="8"/>
  <c r="T3607" i="8"/>
  <c r="S3607" i="8"/>
  <c r="P3607" i="8"/>
  <c r="O3607" i="8"/>
  <c r="T3606" i="8"/>
  <c r="S3606" i="8"/>
  <c r="P3606" i="8"/>
  <c r="O3606" i="8"/>
  <c r="T3605" i="8"/>
  <c r="S3605" i="8"/>
  <c r="P3605" i="8"/>
  <c r="O3605" i="8"/>
  <c r="T3604" i="8"/>
  <c r="S3604" i="8"/>
  <c r="P3604" i="8"/>
  <c r="O3604" i="8"/>
  <c r="T3603" i="8"/>
  <c r="S3603" i="8"/>
  <c r="P3603" i="8"/>
  <c r="O3603" i="8"/>
  <c r="T3602" i="8"/>
  <c r="S3602" i="8"/>
  <c r="P3602" i="8"/>
  <c r="O3602" i="8"/>
  <c r="T3601" i="8"/>
  <c r="S3601" i="8"/>
  <c r="P3601" i="8"/>
  <c r="O3601" i="8"/>
  <c r="T3600" i="8"/>
  <c r="S3600" i="8"/>
  <c r="P3600" i="8"/>
  <c r="O3600" i="8"/>
  <c r="T3599" i="8"/>
  <c r="S3599" i="8"/>
  <c r="P3599" i="8"/>
  <c r="O3599" i="8"/>
  <c r="T3598" i="8"/>
  <c r="S3598" i="8"/>
  <c r="P3598" i="8"/>
  <c r="O3598" i="8"/>
  <c r="T3597" i="8"/>
  <c r="S3597" i="8"/>
  <c r="P3597" i="8"/>
  <c r="O3597" i="8"/>
  <c r="T3596" i="8"/>
  <c r="S3596" i="8"/>
  <c r="P3596" i="8"/>
  <c r="O3596" i="8"/>
  <c r="T3595" i="8"/>
  <c r="S3595" i="8"/>
  <c r="P3595" i="8"/>
  <c r="O3595" i="8"/>
  <c r="T3594" i="8"/>
  <c r="S3594" i="8"/>
  <c r="P3594" i="8"/>
  <c r="O3594" i="8"/>
  <c r="T3593" i="8"/>
  <c r="S3593" i="8"/>
  <c r="P3593" i="8"/>
  <c r="O3593" i="8"/>
  <c r="T3592" i="8"/>
  <c r="S3592" i="8"/>
  <c r="P3592" i="8"/>
  <c r="O3592" i="8"/>
  <c r="T3591" i="8"/>
  <c r="S3591" i="8"/>
  <c r="P3591" i="8"/>
  <c r="O3591" i="8"/>
  <c r="T3590" i="8"/>
  <c r="S3590" i="8"/>
  <c r="P3590" i="8"/>
  <c r="O3590" i="8"/>
  <c r="T3589" i="8"/>
  <c r="S3589" i="8"/>
  <c r="P3589" i="8"/>
  <c r="O3589" i="8"/>
  <c r="T3588" i="8"/>
  <c r="S3588" i="8"/>
  <c r="P3588" i="8"/>
  <c r="O3588" i="8"/>
  <c r="T3587" i="8"/>
  <c r="S3587" i="8"/>
  <c r="P3587" i="8"/>
  <c r="O3587" i="8"/>
  <c r="T3586" i="8"/>
  <c r="S3586" i="8"/>
  <c r="P3586" i="8"/>
  <c r="O3586" i="8"/>
  <c r="T3585" i="8"/>
  <c r="S3585" i="8"/>
  <c r="P3585" i="8"/>
  <c r="O3585" i="8"/>
  <c r="T3584" i="8"/>
  <c r="S3584" i="8"/>
  <c r="P3584" i="8"/>
  <c r="O3584" i="8"/>
  <c r="T3583" i="8"/>
  <c r="S3583" i="8"/>
  <c r="P3583" i="8"/>
  <c r="O3583" i="8"/>
  <c r="T3582" i="8"/>
  <c r="S3582" i="8"/>
  <c r="P3582" i="8"/>
  <c r="O3582" i="8"/>
  <c r="T3581" i="8"/>
  <c r="S3581" i="8"/>
  <c r="P3581" i="8"/>
  <c r="O3581" i="8"/>
  <c r="T3580" i="8"/>
  <c r="S3580" i="8"/>
  <c r="P3580" i="8"/>
  <c r="O3580" i="8"/>
  <c r="T3579" i="8"/>
  <c r="S3579" i="8"/>
  <c r="P3579" i="8"/>
  <c r="O3579" i="8"/>
  <c r="T3578" i="8"/>
  <c r="S3578" i="8"/>
  <c r="P3578" i="8"/>
  <c r="O3578" i="8"/>
  <c r="T3577" i="8"/>
  <c r="S3577" i="8"/>
  <c r="P3577" i="8"/>
  <c r="O3577" i="8"/>
  <c r="T3576" i="8"/>
  <c r="S3576" i="8"/>
  <c r="P3576" i="8"/>
  <c r="O3576" i="8"/>
  <c r="T3575" i="8"/>
  <c r="S3575" i="8"/>
  <c r="P3575" i="8"/>
  <c r="O3575" i="8"/>
  <c r="T3574" i="8"/>
  <c r="S3574" i="8"/>
  <c r="P3574" i="8"/>
  <c r="O3574" i="8"/>
  <c r="T3573" i="8"/>
  <c r="S3573" i="8"/>
  <c r="P3573" i="8"/>
  <c r="O3573" i="8"/>
  <c r="T3572" i="8"/>
  <c r="S3572" i="8"/>
  <c r="P3572" i="8"/>
  <c r="O3572" i="8"/>
  <c r="T3571" i="8"/>
  <c r="S3571" i="8"/>
  <c r="P3571" i="8"/>
  <c r="O3571" i="8"/>
  <c r="T3570" i="8"/>
  <c r="S3570" i="8"/>
  <c r="P3570" i="8"/>
  <c r="O3570" i="8"/>
  <c r="T3569" i="8"/>
  <c r="S3569" i="8"/>
  <c r="P3569" i="8"/>
  <c r="O3569" i="8"/>
  <c r="T3568" i="8"/>
  <c r="S3568" i="8"/>
  <c r="P3568" i="8"/>
  <c r="O3568" i="8"/>
  <c r="T3567" i="8"/>
  <c r="S3567" i="8"/>
  <c r="P3567" i="8"/>
  <c r="O3567" i="8"/>
  <c r="T3566" i="8"/>
  <c r="S3566" i="8"/>
  <c r="P3566" i="8"/>
  <c r="O3566" i="8"/>
  <c r="T3565" i="8"/>
  <c r="S3565" i="8"/>
  <c r="P3565" i="8"/>
  <c r="O3565" i="8"/>
  <c r="T3564" i="8"/>
  <c r="S3564" i="8"/>
  <c r="P3564" i="8"/>
  <c r="O3564" i="8"/>
  <c r="T3563" i="8"/>
  <c r="S3563" i="8"/>
  <c r="P3563" i="8"/>
  <c r="O3563" i="8"/>
  <c r="T3562" i="8"/>
  <c r="S3562" i="8"/>
  <c r="P3562" i="8"/>
  <c r="O3562" i="8"/>
  <c r="T3561" i="8"/>
  <c r="S3561" i="8"/>
  <c r="P3561" i="8"/>
  <c r="O3561" i="8"/>
  <c r="T3560" i="8"/>
  <c r="S3560" i="8"/>
  <c r="P3560" i="8"/>
  <c r="O3560" i="8"/>
  <c r="T3559" i="8"/>
  <c r="S3559" i="8"/>
  <c r="P3559" i="8"/>
  <c r="O3559" i="8"/>
  <c r="T3558" i="8"/>
  <c r="S3558" i="8"/>
  <c r="P3558" i="8"/>
  <c r="O3558" i="8"/>
  <c r="T3557" i="8"/>
  <c r="S3557" i="8"/>
  <c r="P3557" i="8"/>
  <c r="O3557" i="8"/>
  <c r="T3556" i="8"/>
  <c r="S3556" i="8"/>
  <c r="P3556" i="8"/>
  <c r="O3556" i="8"/>
  <c r="T3555" i="8"/>
  <c r="S3555" i="8"/>
  <c r="P3555" i="8"/>
  <c r="O3555" i="8"/>
  <c r="T3554" i="8"/>
  <c r="S3554" i="8"/>
  <c r="P3554" i="8"/>
  <c r="O3554" i="8"/>
  <c r="T3553" i="8"/>
  <c r="S3553" i="8"/>
  <c r="P3553" i="8"/>
  <c r="O3553" i="8"/>
  <c r="T3552" i="8"/>
  <c r="S3552" i="8"/>
  <c r="P3552" i="8"/>
  <c r="O3552" i="8"/>
  <c r="T3551" i="8"/>
  <c r="S3551" i="8"/>
  <c r="P3551" i="8"/>
  <c r="O3551" i="8"/>
  <c r="T3550" i="8"/>
  <c r="S3550" i="8"/>
  <c r="P3550" i="8"/>
  <c r="O3550" i="8"/>
  <c r="T3549" i="8"/>
  <c r="S3549" i="8"/>
  <c r="P3549" i="8"/>
  <c r="O3549" i="8"/>
  <c r="T3548" i="8"/>
  <c r="S3548" i="8"/>
  <c r="P3548" i="8"/>
  <c r="O3548" i="8"/>
  <c r="T3547" i="8"/>
  <c r="S3547" i="8"/>
  <c r="P3547" i="8"/>
  <c r="O3547" i="8"/>
  <c r="T3546" i="8"/>
  <c r="S3546" i="8"/>
  <c r="P3546" i="8"/>
  <c r="O3546" i="8"/>
  <c r="T3545" i="8"/>
  <c r="S3545" i="8"/>
  <c r="P3545" i="8"/>
  <c r="O3545" i="8"/>
  <c r="T3544" i="8"/>
  <c r="S3544" i="8"/>
  <c r="P3544" i="8"/>
  <c r="O3544" i="8"/>
  <c r="T3543" i="8"/>
  <c r="S3543" i="8"/>
  <c r="P3543" i="8"/>
  <c r="O3543" i="8"/>
  <c r="T3542" i="8"/>
  <c r="S3542" i="8"/>
  <c r="P3542" i="8"/>
  <c r="O3542" i="8"/>
  <c r="T3541" i="8"/>
  <c r="S3541" i="8"/>
  <c r="P3541" i="8"/>
  <c r="O3541" i="8"/>
  <c r="T3540" i="8"/>
  <c r="S3540" i="8"/>
  <c r="P3540" i="8"/>
  <c r="O3540" i="8"/>
  <c r="T3539" i="8"/>
  <c r="S3539" i="8"/>
  <c r="P3539" i="8"/>
  <c r="O3539" i="8"/>
  <c r="T3538" i="8"/>
  <c r="S3538" i="8"/>
  <c r="P3538" i="8"/>
  <c r="O3538" i="8"/>
  <c r="T3537" i="8"/>
  <c r="S3537" i="8"/>
  <c r="P3537" i="8"/>
  <c r="O3537" i="8"/>
  <c r="T3536" i="8"/>
  <c r="S3536" i="8"/>
  <c r="P3536" i="8"/>
  <c r="O3536" i="8"/>
  <c r="T3535" i="8"/>
  <c r="S3535" i="8"/>
  <c r="P3535" i="8"/>
  <c r="O3535" i="8"/>
  <c r="T3534" i="8"/>
  <c r="S3534" i="8"/>
  <c r="P3534" i="8"/>
  <c r="O3534" i="8"/>
  <c r="T3533" i="8"/>
  <c r="S3533" i="8"/>
  <c r="P3533" i="8"/>
  <c r="O3533" i="8"/>
  <c r="T3532" i="8"/>
  <c r="S3532" i="8"/>
  <c r="P3532" i="8"/>
  <c r="O3532" i="8"/>
  <c r="T3531" i="8"/>
  <c r="S3531" i="8"/>
  <c r="P3531" i="8"/>
  <c r="O3531" i="8"/>
  <c r="T3530" i="8"/>
  <c r="S3530" i="8"/>
  <c r="P3530" i="8"/>
  <c r="O3530" i="8"/>
  <c r="T3529" i="8"/>
  <c r="S3529" i="8"/>
  <c r="P3529" i="8"/>
  <c r="O3529" i="8"/>
  <c r="T3528" i="8"/>
  <c r="S3528" i="8"/>
  <c r="P3528" i="8"/>
  <c r="O3528" i="8"/>
  <c r="T3527" i="8"/>
  <c r="S3527" i="8"/>
  <c r="P3527" i="8"/>
  <c r="O3527" i="8"/>
  <c r="T3526" i="8"/>
  <c r="S3526" i="8"/>
  <c r="P3526" i="8"/>
  <c r="O3526" i="8"/>
  <c r="T3525" i="8"/>
  <c r="S3525" i="8"/>
  <c r="P3525" i="8"/>
  <c r="O3525" i="8"/>
  <c r="T3524" i="8"/>
  <c r="S3524" i="8"/>
  <c r="P3524" i="8"/>
  <c r="O3524" i="8"/>
  <c r="T3523" i="8"/>
  <c r="S3523" i="8"/>
  <c r="P3523" i="8"/>
  <c r="O3523" i="8"/>
  <c r="T3522" i="8"/>
  <c r="S3522" i="8"/>
  <c r="P3522" i="8"/>
  <c r="O3522" i="8"/>
  <c r="T3521" i="8"/>
  <c r="S3521" i="8"/>
  <c r="P3521" i="8"/>
  <c r="O3521" i="8"/>
  <c r="T3520" i="8"/>
  <c r="S3520" i="8"/>
  <c r="P3520" i="8"/>
  <c r="O3520" i="8"/>
  <c r="T3519" i="8"/>
  <c r="S3519" i="8"/>
  <c r="P3519" i="8"/>
  <c r="O3519" i="8"/>
  <c r="T3518" i="8"/>
  <c r="S3518" i="8"/>
  <c r="P3518" i="8"/>
  <c r="O3518" i="8"/>
  <c r="T3517" i="8"/>
  <c r="S3517" i="8"/>
  <c r="P3517" i="8"/>
  <c r="O3517" i="8"/>
  <c r="T3516" i="8"/>
  <c r="S3516" i="8"/>
  <c r="P3516" i="8"/>
  <c r="O3516" i="8"/>
  <c r="T3515" i="8"/>
  <c r="S3515" i="8"/>
  <c r="P3515" i="8"/>
  <c r="O3515" i="8"/>
  <c r="T3514" i="8"/>
  <c r="S3514" i="8"/>
  <c r="P3514" i="8"/>
  <c r="O3514" i="8"/>
  <c r="T3513" i="8"/>
  <c r="S3513" i="8"/>
  <c r="P3513" i="8"/>
  <c r="O3513" i="8"/>
  <c r="T3512" i="8"/>
  <c r="S3512" i="8"/>
  <c r="P3512" i="8"/>
  <c r="O3512" i="8"/>
  <c r="T3511" i="8"/>
  <c r="S3511" i="8"/>
  <c r="P3511" i="8"/>
  <c r="O3511" i="8"/>
  <c r="T3510" i="8"/>
  <c r="S3510" i="8"/>
  <c r="P3510" i="8"/>
  <c r="O3510" i="8"/>
  <c r="T3509" i="8"/>
  <c r="S3509" i="8"/>
  <c r="P3509" i="8"/>
  <c r="O3509" i="8"/>
  <c r="T3508" i="8"/>
  <c r="S3508" i="8"/>
  <c r="P3508" i="8"/>
  <c r="O3508" i="8"/>
  <c r="T3507" i="8"/>
  <c r="S3507" i="8"/>
  <c r="P3507" i="8"/>
  <c r="O3507" i="8"/>
  <c r="T3506" i="8"/>
  <c r="S3506" i="8"/>
  <c r="P3506" i="8"/>
  <c r="O3506" i="8"/>
  <c r="T3505" i="8"/>
  <c r="S3505" i="8"/>
  <c r="P3505" i="8"/>
  <c r="O3505" i="8"/>
  <c r="T3504" i="8"/>
  <c r="S3504" i="8"/>
  <c r="P3504" i="8"/>
  <c r="O3504" i="8"/>
  <c r="T3503" i="8"/>
  <c r="S3503" i="8"/>
  <c r="P3503" i="8"/>
  <c r="O3503" i="8"/>
  <c r="T3502" i="8"/>
  <c r="S3502" i="8"/>
  <c r="P3502" i="8"/>
  <c r="O3502" i="8"/>
  <c r="T3501" i="8"/>
  <c r="S3501" i="8"/>
  <c r="P3501" i="8"/>
  <c r="O3501" i="8"/>
  <c r="T3500" i="8"/>
  <c r="S3500" i="8"/>
  <c r="P3500" i="8"/>
  <c r="O3500" i="8"/>
  <c r="T3499" i="8"/>
  <c r="S3499" i="8"/>
  <c r="P3499" i="8"/>
  <c r="O3499" i="8"/>
  <c r="T3498" i="8"/>
  <c r="S3498" i="8"/>
  <c r="P3498" i="8"/>
  <c r="O3498" i="8"/>
  <c r="T3497" i="8"/>
  <c r="S3497" i="8"/>
  <c r="P3497" i="8"/>
  <c r="O3497" i="8"/>
  <c r="T3496" i="8"/>
  <c r="S3496" i="8"/>
  <c r="P3496" i="8"/>
  <c r="O3496" i="8"/>
  <c r="T3495" i="8"/>
  <c r="S3495" i="8"/>
  <c r="P3495" i="8"/>
  <c r="O3495" i="8"/>
  <c r="T3494" i="8"/>
  <c r="S3494" i="8"/>
  <c r="P3494" i="8"/>
  <c r="O3494" i="8"/>
  <c r="T3493" i="8"/>
  <c r="S3493" i="8"/>
  <c r="P3493" i="8"/>
  <c r="O3493" i="8"/>
  <c r="T3492" i="8"/>
  <c r="S3492" i="8"/>
  <c r="P3492" i="8"/>
  <c r="O3492" i="8"/>
  <c r="T3491" i="8"/>
  <c r="S3491" i="8"/>
  <c r="P3491" i="8"/>
  <c r="O3491" i="8"/>
  <c r="T3490" i="8"/>
  <c r="S3490" i="8"/>
  <c r="P3490" i="8"/>
  <c r="O3490" i="8"/>
  <c r="T3489" i="8"/>
  <c r="S3489" i="8"/>
  <c r="P3489" i="8"/>
  <c r="O3489" i="8"/>
  <c r="T3488" i="8"/>
  <c r="S3488" i="8"/>
  <c r="P3488" i="8"/>
  <c r="O3488" i="8"/>
  <c r="T3487" i="8"/>
  <c r="S3487" i="8"/>
  <c r="P3487" i="8"/>
  <c r="O3487" i="8"/>
  <c r="T3486" i="8"/>
  <c r="S3486" i="8"/>
  <c r="P3486" i="8"/>
  <c r="O3486" i="8"/>
  <c r="T3485" i="8"/>
  <c r="S3485" i="8"/>
  <c r="P3485" i="8"/>
  <c r="O3485" i="8"/>
  <c r="T3484" i="8"/>
  <c r="S3484" i="8"/>
  <c r="P3484" i="8"/>
  <c r="O3484" i="8"/>
  <c r="T3483" i="8"/>
  <c r="S3483" i="8"/>
  <c r="P3483" i="8"/>
  <c r="O3483" i="8"/>
  <c r="T3482" i="8"/>
  <c r="S3482" i="8"/>
  <c r="P3482" i="8"/>
  <c r="O3482" i="8"/>
  <c r="T3481" i="8"/>
  <c r="S3481" i="8"/>
  <c r="P3481" i="8"/>
  <c r="O3481" i="8"/>
  <c r="T3480" i="8"/>
  <c r="S3480" i="8"/>
  <c r="P3480" i="8"/>
  <c r="O3480" i="8"/>
  <c r="T3479" i="8"/>
  <c r="S3479" i="8"/>
  <c r="P3479" i="8"/>
  <c r="O3479" i="8"/>
  <c r="T3478" i="8"/>
  <c r="S3478" i="8"/>
  <c r="P3478" i="8"/>
  <c r="O3478" i="8"/>
  <c r="T3477" i="8"/>
  <c r="S3477" i="8"/>
  <c r="P3477" i="8"/>
  <c r="O3477" i="8"/>
  <c r="T3476" i="8"/>
  <c r="S3476" i="8"/>
  <c r="P3476" i="8"/>
  <c r="O3476" i="8"/>
  <c r="T3475" i="8"/>
  <c r="S3475" i="8"/>
  <c r="P3475" i="8"/>
  <c r="O3475" i="8"/>
  <c r="T3474" i="8"/>
  <c r="S3474" i="8"/>
  <c r="P3474" i="8"/>
  <c r="O3474" i="8"/>
  <c r="T3473" i="8"/>
  <c r="S3473" i="8"/>
  <c r="P3473" i="8"/>
  <c r="O3473" i="8"/>
  <c r="T3472" i="8"/>
  <c r="S3472" i="8"/>
  <c r="P3472" i="8"/>
  <c r="O3472" i="8"/>
  <c r="T3471" i="8"/>
  <c r="S3471" i="8"/>
  <c r="P3471" i="8"/>
  <c r="O3471" i="8"/>
  <c r="T3470" i="8"/>
  <c r="S3470" i="8"/>
  <c r="P3470" i="8"/>
  <c r="O3470" i="8"/>
  <c r="T3469" i="8"/>
  <c r="S3469" i="8"/>
  <c r="P3469" i="8"/>
  <c r="O3469" i="8"/>
  <c r="T3468" i="8"/>
  <c r="S3468" i="8"/>
  <c r="P3468" i="8"/>
  <c r="O3468" i="8"/>
  <c r="T3467" i="8"/>
  <c r="S3467" i="8"/>
  <c r="P3467" i="8"/>
  <c r="O3467" i="8"/>
  <c r="T3466" i="8"/>
  <c r="S3466" i="8"/>
  <c r="P3466" i="8"/>
  <c r="O3466" i="8"/>
  <c r="T3465" i="8"/>
  <c r="S3465" i="8"/>
  <c r="P3465" i="8"/>
  <c r="O3465" i="8"/>
  <c r="T3464" i="8"/>
  <c r="S3464" i="8"/>
  <c r="P3464" i="8"/>
  <c r="O3464" i="8"/>
  <c r="T3463" i="8"/>
  <c r="S3463" i="8"/>
  <c r="P3463" i="8"/>
  <c r="O3463" i="8"/>
  <c r="T3462" i="8"/>
  <c r="S3462" i="8"/>
  <c r="P3462" i="8"/>
  <c r="O3462" i="8"/>
  <c r="T3461" i="8"/>
  <c r="S3461" i="8"/>
  <c r="P3461" i="8"/>
  <c r="O3461" i="8"/>
  <c r="T3460" i="8"/>
  <c r="S3460" i="8"/>
  <c r="P3460" i="8"/>
  <c r="O3460" i="8"/>
  <c r="T3459" i="8"/>
  <c r="S3459" i="8"/>
  <c r="P3459" i="8"/>
  <c r="O3459" i="8"/>
  <c r="T3458" i="8"/>
  <c r="S3458" i="8"/>
  <c r="P3458" i="8"/>
  <c r="O3458" i="8"/>
  <c r="T3457" i="8"/>
  <c r="S3457" i="8"/>
  <c r="P3457" i="8"/>
  <c r="O3457" i="8"/>
  <c r="T3456" i="8"/>
  <c r="S3456" i="8"/>
  <c r="P3456" i="8"/>
  <c r="O3456" i="8"/>
  <c r="T3455" i="8"/>
  <c r="S3455" i="8"/>
  <c r="P3455" i="8"/>
  <c r="O3455" i="8"/>
  <c r="T3454" i="8"/>
  <c r="S3454" i="8"/>
  <c r="P3454" i="8"/>
  <c r="O3454" i="8"/>
  <c r="T3453" i="8"/>
  <c r="S3453" i="8"/>
  <c r="P3453" i="8"/>
  <c r="O3453" i="8"/>
  <c r="T3452" i="8"/>
  <c r="S3452" i="8"/>
  <c r="P3452" i="8"/>
  <c r="O3452" i="8"/>
  <c r="T3451" i="8"/>
  <c r="S3451" i="8"/>
  <c r="P3451" i="8"/>
  <c r="O3451" i="8"/>
  <c r="T3450" i="8"/>
  <c r="S3450" i="8"/>
  <c r="P3450" i="8"/>
  <c r="O3450" i="8"/>
  <c r="T3449" i="8"/>
  <c r="S3449" i="8"/>
  <c r="P3449" i="8"/>
  <c r="O3449" i="8"/>
  <c r="T3448" i="8"/>
  <c r="S3448" i="8"/>
  <c r="P3448" i="8"/>
  <c r="O3448" i="8"/>
  <c r="T3447" i="8"/>
  <c r="S3447" i="8"/>
  <c r="P3447" i="8"/>
  <c r="O3447" i="8"/>
  <c r="T3446" i="8"/>
  <c r="S3446" i="8"/>
  <c r="P3446" i="8"/>
  <c r="O3446" i="8"/>
  <c r="T3445" i="8"/>
  <c r="S3445" i="8"/>
  <c r="P3445" i="8"/>
  <c r="O3445" i="8"/>
  <c r="T3444" i="8"/>
  <c r="S3444" i="8"/>
  <c r="P3444" i="8"/>
  <c r="O3444" i="8"/>
  <c r="T3443" i="8"/>
  <c r="S3443" i="8"/>
  <c r="P3443" i="8"/>
  <c r="O3443" i="8"/>
  <c r="T3442" i="8"/>
  <c r="S3442" i="8"/>
  <c r="P3442" i="8"/>
  <c r="O3442" i="8"/>
  <c r="T3441" i="8"/>
  <c r="S3441" i="8"/>
  <c r="P3441" i="8"/>
  <c r="O3441" i="8"/>
  <c r="T3440" i="8"/>
  <c r="S3440" i="8"/>
  <c r="P3440" i="8"/>
  <c r="O3440" i="8"/>
  <c r="T3439" i="8"/>
  <c r="S3439" i="8"/>
  <c r="P3439" i="8"/>
  <c r="O3439" i="8"/>
  <c r="T3438" i="8"/>
  <c r="S3438" i="8"/>
  <c r="P3438" i="8"/>
  <c r="O3438" i="8"/>
  <c r="T3437" i="8"/>
  <c r="S3437" i="8"/>
  <c r="P3437" i="8"/>
  <c r="O3437" i="8"/>
  <c r="T3436" i="8"/>
  <c r="S3436" i="8"/>
  <c r="P3436" i="8"/>
  <c r="O3436" i="8"/>
  <c r="T3435" i="8"/>
  <c r="S3435" i="8"/>
  <c r="P3435" i="8"/>
  <c r="O3435" i="8"/>
  <c r="T3434" i="8"/>
  <c r="S3434" i="8"/>
  <c r="P3434" i="8"/>
  <c r="O3434" i="8"/>
  <c r="T3433" i="8"/>
  <c r="S3433" i="8"/>
  <c r="P3433" i="8"/>
  <c r="O3433" i="8"/>
  <c r="T3432" i="8"/>
  <c r="S3432" i="8"/>
  <c r="P3432" i="8"/>
  <c r="O3432" i="8"/>
  <c r="T3431" i="8"/>
  <c r="S3431" i="8"/>
  <c r="P3431" i="8"/>
  <c r="O3431" i="8"/>
  <c r="T3430" i="8"/>
  <c r="S3430" i="8"/>
  <c r="P3430" i="8"/>
  <c r="O3430" i="8"/>
  <c r="T3429" i="8"/>
  <c r="S3429" i="8"/>
  <c r="P3429" i="8"/>
  <c r="O3429" i="8"/>
  <c r="T3428" i="8"/>
  <c r="S3428" i="8"/>
  <c r="P3428" i="8"/>
  <c r="O3428" i="8"/>
  <c r="T3427" i="8"/>
  <c r="S3427" i="8"/>
  <c r="P3427" i="8"/>
  <c r="O3427" i="8"/>
  <c r="T3426" i="8"/>
  <c r="S3426" i="8"/>
  <c r="P3426" i="8"/>
  <c r="O3426" i="8"/>
  <c r="T3425" i="8"/>
  <c r="S3425" i="8"/>
  <c r="P3425" i="8"/>
  <c r="O3425" i="8"/>
  <c r="T3424" i="8"/>
  <c r="S3424" i="8"/>
  <c r="P3424" i="8"/>
  <c r="O3424" i="8"/>
  <c r="T3423" i="8"/>
  <c r="S3423" i="8"/>
  <c r="P3423" i="8"/>
  <c r="O3423" i="8"/>
  <c r="T3422" i="8"/>
  <c r="S3422" i="8"/>
  <c r="P3422" i="8"/>
  <c r="O3422" i="8"/>
  <c r="T3421" i="8"/>
  <c r="S3421" i="8"/>
  <c r="P3421" i="8"/>
  <c r="O3421" i="8"/>
  <c r="T3420" i="8"/>
  <c r="S3420" i="8"/>
  <c r="P3420" i="8"/>
  <c r="O3420" i="8"/>
  <c r="T3419" i="8"/>
  <c r="S3419" i="8"/>
  <c r="P3419" i="8"/>
  <c r="O3419" i="8"/>
  <c r="T3418" i="8"/>
  <c r="S3418" i="8"/>
  <c r="P3418" i="8"/>
  <c r="O3418" i="8"/>
  <c r="T3417" i="8"/>
  <c r="S3417" i="8"/>
  <c r="P3417" i="8"/>
  <c r="O3417" i="8"/>
  <c r="T3416" i="8"/>
  <c r="S3416" i="8"/>
  <c r="P3416" i="8"/>
  <c r="O3416" i="8"/>
  <c r="T3415" i="8"/>
  <c r="S3415" i="8"/>
  <c r="P3415" i="8"/>
  <c r="O3415" i="8"/>
  <c r="T3414" i="8"/>
  <c r="S3414" i="8"/>
  <c r="P3414" i="8"/>
  <c r="O3414" i="8"/>
  <c r="T3413" i="8"/>
  <c r="S3413" i="8"/>
  <c r="P3413" i="8"/>
  <c r="O3413" i="8"/>
  <c r="T3412" i="8"/>
  <c r="S3412" i="8"/>
  <c r="P3412" i="8"/>
  <c r="O3412" i="8"/>
  <c r="T3411" i="8"/>
  <c r="S3411" i="8"/>
  <c r="P3411" i="8"/>
  <c r="O3411" i="8"/>
  <c r="T3410" i="8"/>
  <c r="S3410" i="8"/>
  <c r="P3410" i="8"/>
  <c r="O3410" i="8"/>
  <c r="T3409" i="8"/>
  <c r="S3409" i="8"/>
  <c r="P3409" i="8"/>
  <c r="O3409" i="8"/>
  <c r="T3408" i="8"/>
  <c r="S3408" i="8"/>
  <c r="P3408" i="8"/>
  <c r="O3408" i="8"/>
  <c r="T3407" i="8"/>
  <c r="S3407" i="8"/>
  <c r="P3407" i="8"/>
  <c r="O3407" i="8"/>
  <c r="T3406" i="8"/>
  <c r="S3406" i="8"/>
  <c r="P3406" i="8"/>
  <c r="O3406" i="8"/>
  <c r="T3405" i="8"/>
  <c r="S3405" i="8"/>
  <c r="P3405" i="8"/>
  <c r="O3405" i="8"/>
  <c r="T3404" i="8"/>
  <c r="S3404" i="8"/>
  <c r="P3404" i="8"/>
  <c r="O3404" i="8"/>
  <c r="T3403" i="8"/>
  <c r="S3403" i="8"/>
  <c r="P3403" i="8"/>
  <c r="O3403" i="8"/>
  <c r="T3402" i="8"/>
  <c r="S3402" i="8"/>
  <c r="P3402" i="8"/>
  <c r="O3402" i="8"/>
  <c r="T3401" i="8"/>
  <c r="S3401" i="8"/>
  <c r="P3401" i="8"/>
  <c r="O3401" i="8"/>
  <c r="T3400" i="8"/>
  <c r="S3400" i="8"/>
  <c r="P3400" i="8"/>
  <c r="O3400" i="8"/>
  <c r="T3399" i="8"/>
  <c r="S3399" i="8"/>
  <c r="P3399" i="8"/>
  <c r="O3399" i="8"/>
  <c r="T3398" i="8"/>
  <c r="S3398" i="8"/>
  <c r="P3398" i="8"/>
  <c r="O3398" i="8"/>
  <c r="T3397" i="8"/>
  <c r="S3397" i="8"/>
  <c r="P3397" i="8"/>
  <c r="O3397" i="8"/>
  <c r="T3396" i="8"/>
  <c r="S3396" i="8"/>
  <c r="P3396" i="8"/>
  <c r="O3396" i="8"/>
  <c r="T3395" i="8"/>
  <c r="S3395" i="8"/>
  <c r="P3395" i="8"/>
  <c r="O3395" i="8"/>
  <c r="T3394" i="8"/>
  <c r="S3394" i="8"/>
  <c r="P3394" i="8"/>
  <c r="O3394" i="8"/>
  <c r="T3393" i="8"/>
  <c r="S3393" i="8"/>
  <c r="P3393" i="8"/>
  <c r="O3393" i="8"/>
  <c r="T3392" i="8"/>
  <c r="S3392" i="8"/>
  <c r="P3392" i="8"/>
  <c r="O3392" i="8"/>
  <c r="T3391" i="8"/>
  <c r="S3391" i="8"/>
  <c r="P3391" i="8"/>
  <c r="O3391" i="8"/>
  <c r="T3390" i="8"/>
  <c r="S3390" i="8"/>
  <c r="P3390" i="8"/>
  <c r="O3390" i="8"/>
  <c r="T3389" i="8"/>
  <c r="S3389" i="8"/>
  <c r="P3389" i="8"/>
  <c r="O3389" i="8"/>
  <c r="T3388" i="8"/>
  <c r="S3388" i="8"/>
  <c r="P3388" i="8"/>
  <c r="O3388" i="8"/>
  <c r="T3387" i="8"/>
  <c r="S3387" i="8"/>
  <c r="P3387" i="8"/>
  <c r="O3387" i="8"/>
  <c r="T3386" i="8"/>
  <c r="S3386" i="8"/>
  <c r="P3386" i="8"/>
  <c r="O3386" i="8"/>
  <c r="T3385" i="8"/>
  <c r="S3385" i="8"/>
  <c r="P3385" i="8"/>
  <c r="O3385" i="8"/>
  <c r="T3384" i="8"/>
  <c r="S3384" i="8"/>
  <c r="P3384" i="8"/>
  <c r="O3384" i="8"/>
  <c r="T3383" i="8"/>
  <c r="S3383" i="8"/>
  <c r="P3383" i="8"/>
  <c r="O3383" i="8"/>
  <c r="T3382" i="8"/>
  <c r="S3382" i="8"/>
  <c r="P3382" i="8"/>
  <c r="O3382" i="8"/>
  <c r="T3381" i="8"/>
  <c r="S3381" i="8"/>
  <c r="P3381" i="8"/>
  <c r="O3381" i="8"/>
  <c r="T3380" i="8"/>
  <c r="S3380" i="8"/>
  <c r="P3380" i="8"/>
  <c r="O3380" i="8"/>
  <c r="T3379" i="8"/>
  <c r="S3379" i="8"/>
  <c r="P3379" i="8"/>
  <c r="O3379" i="8"/>
  <c r="T3378" i="8"/>
  <c r="S3378" i="8"/>
  <c r="P3378" i="8"/>
  <c r="O3378" i="8"/>
  <c r="T3377" i="8"/>
  <c r="S3377" i="8"/>
  <c r="P3377" i="8"/>
  <c r="O3377" i="8"/>
  <c r="T3376" i="8"/>
  <c r="S3376" i="8"/>
  <c r="P3376" i="8"/>
  <c r="O3376" i="8"/>
  <c r="T3375" i="8"/>
  <c r="S3375" i="8"/>
  <c r="P3375" i="8"/>
  <c r="O3375" i="8"/>
  <c r="T3374" i="8"/>
  <c r="S3374" i="8"/>
  <c r="P3374" i="8"/>
  <c r="O3374" i="8"/>
  <c r="T3373" i="8"/>
  <c r="S3373" i="8"/>
  <c r="P3373" i="8"/>
  <c r="O3373" i="8"/>
  <c r="T3372" i="8"/>
  <c r="S3372" i="8"/>
  <c r="P3372" i="8"/>
  <c r="O3372" i="8"/>
  <c r="T3371" i="8"/>
  <c r="S3371" i="8"/>
  <c r="P3371" i="8"/>
  <c r="O3371" i="8"/>
  <c r="T3370" i="8"/>
  <c r="S3370" i="8"/>
  <c r="P3370" i="8"/>
  <c r="O3370" i="8"/>
  <c r="T3369" i="8"/>
  <c r="S3369" i="8"/>
  <c r="P3369" i="8"/>
  <c r="O3369" i="8"/>
  <c r="T3368" i="8"/>
  <c r="S3368" i="8"/>
  <c r="P3368" i="8"/>
  <c r="O3368" i="8"/>
  <c r="T3367" i="8"/>
  <c r="S3367" i="8"/>
  <c r="P3367" i="8"/>
  <c r="O3367" i="8"/>
  <c r="T3366" i="8"/>
  <c r="S3366" i="8"/>
  <c r="P3366" i="8"/>
  <c r="O3366" i="8"/>
  <c r="T3365" i="8"/>
  <c r="S3365" i="8"/>
  <c r="P3365" i="8"/>
  <c r="O3365" i="8"/>
  <c r="T3364" i="8"/>
  <c r="S3364" i="8"/>
  <c r="P3364" i="8"/>
  <c r="O3364" i="8"/>
  <c r="T3363" i="8"/>
  <c r="S3363" i="8"/>
  <c r="P3363" i="8"/>
  <c r="O3363" i="8"/>
  <c r="T3362" i="8"/>
  <c r="S3362" i="8"/>
  <c r="P3362" i="8"/>
  <c r="O3362" i="8"/>
  <c r="T3361" i="8"/>
  <c r="S3361" i="8"/>
  <c r="P3361" i="8"/>
  <c r="O3361" i="8"/>
  <c r="T3360" i="8"/>
  <c r="S3360" i="8"/>
  <c r="P3360" i="8"/>
  <c r="O3360" i="8"/>
  <c r="T3359" i="8"/>
  <c r="S3359" i="8"/>
  <c r="P3359" i="8"/>
  <c r="O3359" i="8"/>
  <c r="T3358" i="8"/>
  <c r="S3358" i="8"/>
  <c r="P3358" i="8"/>
  <c r="O3358" i="8"/>
  <c r="T3357" i="8"/>
  <c r="S3357" i="8"/>
  <c r="P3357" i="8"/>
  <c r="O3357" i="8"/>
  <c r="T3356" i="8"/>
  <c r="S3356" i="8"/>
  <c r="P3356" i="8"/>
  <c r="O3356" i="8"/>
  <c r="T3355" i="8"/>
  <c r="S3355" i="8"/>
  <c r="P3355" i="8"/>
  <c r="O3355" i="8"/>
  <c r="T3354" i="8"/>
  <c r="S3354" i="8"/>
  <c r="P3354" i="8"/>
  <c r="O3354" i="8"/>
  <c r="T3353" i="8"/>
  <c r="S3353" i="8"/>
  <c r="P3353" i="8"/>
  <c r="O3353" i="8"/>
  <c r="T3352" i="8"/>
  <c r="S3352" i="8"/>
  <c r="P3352" i="8"/>
  <c r="O3352" i="8"/>
  <c r="T3351" i="8"/>
  <c r="S3351" i="8"/>
  <c r="P3351" i="8"/>
  <c r="O3351" i="8"/>
  <c r="T3350" i="8"/>
  <c r="S3350" i="8"/>
  <c r="P3350" i="8"/>
  <c r="O3350" i="8"/>
  <c r="T3349" i="8"/>
  <c r="S3349" i="8"/>
  <c r="P3349" i="8"/>
  <c r="O3349" i="8"/>
  <c r="T3348" i="8"/>
  <c r="S3348" i="8"/>
  <c r="P3348" i="8"/>
  <c r="O3348" i="8"/>
  <c r="T3347" i="8"/>
  <c r="S3347" i="8"/>
  <c r="P3347" i="8"/>
  <c r="O3347" i="8"/>
  <c r="T3346" i="8"/>
  <c r="S3346" i="8"/>
  <c r="P3346" i="8"/>
  <c r="O3346" i="8"/>
  <c r="T3345" i="8"/>
  <c r="S3345" i="8"/>
  <c r="P3345" i="8"/>
  <c r="O3345" i="8"/>
  <c r="T3344" i="8"/>
  <c r="S3344" i="8"/>
  <c r="P3344" i="8"/>
  <c r="O3344" i="8"/>
  <c r="T3343" i="8"/>
  <c r="S3343" i="8"/>
  <c r="P3343" i="8"/>
  <c r="O3343" i="8"/>
  <c r="T3342" i="8"/>
  <c r="S3342" i="8"/>
  <c r="P3342" i="8"/>
  <c r="O3342" i="8"/>
  <c r="T3341" i="8"/>
  <c r="S3341" i="8"/>
  <c r="P3341" i="8"/>
  <c r="O3341" i="8"/>
  <c r="T3340" i="8"/>
  <c r="S3340" i="8"/>
  <c r="P3340" i="8"/>
  <c r="O3340" i="8"/>
  <c r="T3339" i="8"/>
  <c r="S3339" i="8"/>
  <c r="P3339" i="8"/>
  <c r="O3339" i="8"/>
  <c r="T3338" i="8"/>
  <c r="S3338" i="8"/>
  <c r="P3338" i="8"/>
  <c r="O3338" i="8"/>
  <c r="T3337" i="8"/>
  <c r="S3337" i="8"/>
  <c r="P3337" i="8"/>
  <c r="O3337" i="8"/>
  <c r="T3336" i="8"/>
  <c r="S3336" i="8"/>
  <c r="P3336" i="8"/>
  <c r="O3336" i="8"/>
  <c r="T3335" i="8"/>
  <c r="S3335" i="8"/>
  <c r="P3335" i="8"/>
  <c r="O3335" i="8"/>
  <c r="T3334" i="8"/>
  <c r="S3334" i="8"/>
  <c r="P3334" i="8"/>
  <c r="O3334" i="8"/>
  <c r="T3333" i="8"/>
  <c r="S3333" i="8"/>
  <c r="P3333" i="8"/>
  <c r="O3333" i="8"/>
  <c r="T3332" i="8"/>
  <c r="S3332" i="8"/>
  <c r="P3332" i="8"/>
  <c r="O3332" i="8"/>
  <c r="T3331" i="8"/>
  <c r="S3331" i="8"/>
  <c r="P3331" i="8"/>
  <c r="O3331" i="8"/>
  <c r="T3330" i="8"/>
  <c r="S3330" i="8"/>
  <c r="P3330" i="8"/>
  <c r="O3330" i="8"/>
  <c r="T3329" i="8"/>
  <c r="S3329" i="8"/>
  <c r="P3329" i="8"/>
  <c r="O3329" i="8"/>
  <c r="T3328" i="8"/>
  <c r="S3328" i="8"/>
  <c r="P3328" i="8"/>
  <c r="O3328" i="8"/>
  <c r="T3327" i="8"/>
  <c r="S3327" i="8"/>
  <c r="P3327" i="8"/>
  <c r="O3327" i="8"/>
  <c r="T3326" i="8"/>
  <c r="S3326" i="8"/>
  <c r="P3326" i="8"/>
  <c r="O3326" i="8"/>
  <c r="T3325" i="8"/>
  <c r="S3325" i="8"/>
  <c r="P3325" i="8"/>
  <c r="O3325" i="8"/>
  <c r="T3324" i="8"/>
  <c r="S3324" i="8"/>
  <c r="P3324" i="8"/>
  <c r="O3324" i="8"/>
  <c r="T3323" i="8"/>
  <c r="S3323" i="8"/>
  <c r="P3323" i="8"/>
  <c r="O3323" i="8"/>
  <c r="T3322" i="8"/>
  <c r="S3322" i="8"/>
  <c r="P3322" i="8"/>
  <c r="O3322" i="8"/>
  <c r="T3321" i="8"/>
  <c r="S3321" i="8"/>
  <c r="P3321" i="8"/>
  <c r="O3321" i="8"/>
  <c r="T3320" i="8"/>
  <c r="S3320" i="8"/>
  <c r="P3320" i="8"/>
  <c r="O3320" i="8"/>
  <c r="T3319" i="8"/>
  <c r="S3319" i="8"/>
  <c r="P3319" i="8"/>
  <c r="O3319" i="8"/>
  <c r="T3318" i="8"/>
  <c r="S3318" i="8"/>
  <c r="P3318" i="8"/>
  <c r="O3318" i="8"/>
  <c r="T3317" i="8"/>
  <c r="S3317" i="8"/>
  <c r="P3317" i="8"/>
  <c r="O3317" i="8"/>
  <c r="T3316" i="8"/>
  <c r="S3316" i="8"/>
  <c r="P3316" i="8"/>
  <c r="O3316" i="8"/>
  <c r="T3315" i="8"/>
  <c r="S3315" i="8"/>
  <c r="P3315" i="8"/>
  <c r="O3315" i="8"/>
  <c r="T3314" i="8"/>
  <c r="S3314" i="8"/>
  <c r="P3314" i="8"/>
  <c r="O3314" i="8"/>
  <c r="T3313" i="8"/>
  <c r="S3313" i="8"/>
  <c r="P3313" i="8"/>
  <c r="O3313" i="8"/>
  <c r="T3312" i="8"/>
  <c r="S3312" i="8"/>
  <c r="P3312" i="8"/>
  <c r="O3312" i="8"/>
  <c r="T3311" i="8"/>
  <c r="S3311" i="8"/>
  <c r="P3311" i="8"/>
  <c r="O3311" i="8"/>
  <c r="T3310" i="8"/>
  <c r="S3310" i="8"/>
  <c r="P3310" i="8"/>
  <c r="O3310" i="8"/>
  <c r="T3309" i="8"/>
  <c r="S3309" i="8"/>
  <c r="P3309" i="8"/>
  <c r="O3309" i="8"/>
  <c r="T3308" i="8"/>
  <c r="S3308" i="8"/>
  <c r="P3308" i="8"/>
  <c r="O3308" i="8"/>
  <c r="T3307" i="8"/>
  <c r="S3307" i="8"/>
  <c r="P3307" i="8"/>
  <c r="O3307" i="8"/>
  <c r="T3306" i="8"/>
  <c r="S3306" i="8"/>
  <c r="P3306" i="8"/>
  <c r="O3306" i="8"/>
  <c r="T3305" i="8"/>
  <c r="S3305" i="8"/>
  <c r="P3305" i="8"/>
  <c r="O3305" i="8"/>
  <c r="T3304" i="8"/>
  <c r="S3304" i="8"/>
  <c r="P3304" i="8"/>
  <c r="O3304" i="8"/>
  <c r="T3303" i="8"/>
  <c r="S3303" i="8"/>
  <c r="P3303" i="8"/>
  <c r="O3303" i="8"/>
  <c r="T3302" i="8"/>
  <c r="S3302" i="8"/>
  <c r="P3302" i="8"/>
  <c r="O3302" i="8"/>
  <c r="T3301" i="8"/>
  <c r="S3301" i="8"/>
  <c r="P3301" i="8"/>
  <c r="O3301" i="8"/>
  <c r="T3300" i="8"/>
  <c r="S3300" i="8"/>
  <c r="P3300" i="8"/>
  <c r="O3300" i="8"/>
  <c r="T3299" i="8"/>
  <c r="S3299" i="8"/>
  <c r="P3299" i="8"/>
  <c r="O3299" i="8"/>
  <c r="T3298" i="8"/>
  <c r="S3298" i="8"/>
  <c r="P3298" i="8"/>
  <c r="O3298" i="8"/>
  <c r="T3297" i="8"/>
  <c r="S3297" i="8"/>
  <c r="P3297" i="8"/>
  <c r="O3297" i="8"/>
  <c r="T3296" i="8"/>
  <c r="S3296" i="8"/>
  <c r="P3296" i="8"/>
  <c r="O3296" i="8"/>
  <c r="T3295" i="8"/>
  <c r="S3295" i="8"/>
  <c r="P3295" i="8"/>
  <c r="O3295" i="8"/>
  <c r="T3294" i="8"/>
  <c r="S3294" i="8"/>
  <c r="P3294" i="8"/>
  <c r="O3294" i="8"/>
  <c r="T3293" i="8"/>
  <c r="S3293" i="8"/>
  <c r="P3293" i="8"/>
  <c r="O3293" i="8"/>
  <c r="T3292" i="8"/>
  <c r="S3292" i="8"/>
  <c r="P3292" i="8"/>
  <c r="O3292" i="8"/>
  <c r="T3291" i="8"/>
  <c r="S3291" i="8"/>
  <c r="P3291" i="8"/>
  <c r="O3291" i="8"/>
  <c r="T3290" i="8"/>
  <c r="S3290" i="8"/>
  <c r="P3290" i="8"/>
  <c r="O3290" i="8"/>
  <c r="T3289" i="8"/>
  <c r="S3289" i="8"/>
  <c r="P3289" i="8"/>
  <c r="O3289" i="8"/>
  <c r="T3288" i="8"/>
  <c r="S3288" i="8"/>
  <c r="P3288" i="8"/>
  <c r="O3288" i="8"/>
  <c r="T3287" i="8"/>
  <c r="S3287" i="8"/>
  <c r="P3287" i="8"/>
  <c r="O3287" i="8"/>
  <c r="T3286" i="8"/>
  <c r="S3286" i="8"/>
  <c r="P3286" i="8"/>
  <c r="O3286" i="8"/>
  <c r="T3285" i="8"/>
  <c r="S3285" i="8"/>
  <c r="P3285" i="8"/>
  <c r="O3285" i="8"/>
  <c r="T3284" i="8"/>
  <c r="S3284" i="8"/>
  <c r="P3284" i="8"/>
  <c r="O3284" i="8"/>
  <c r="T3283" i="8"/>
  <c r="S3283" i="8"/>
  <c r="P3283" i="8"/>
  <c r="O3283" i="8"/>
  <c r="T3282" i="8"/>
  <c r="S3282" i="8"/>
  <c r="P3282" i="8"/>
  <c r="O3282" i="8"/>
  <c r="T3281" i="8"/>
  <c r="S3281" i="8"/>
  <c r="P3281" i="8"/>
  <c r="O3281" i="8"/>
  <c r="T3280" i="8"/>
  <c r="S3280" i="8"/>
  <c r="P3280" i="8"/>
  <c r="O3280" i="8"/>
  <c r="T3279" i="8"/>
  <c r="S3279" i="8"/>
  <c r="P3279" i="8"/>
  <c r="O3279" i="8"/>
  <c r="T3278" i="8"/>
  <c r="S3278" i="8"/>
  <c r="P3278" i="8"/>
  <c r="O3278" i="8"/>
  <c r="T3277" i="8"/>
  <c r="S3277" i="8"/>
  <c r="P3277" i="8"/>
  <c r="O3277" i="8"/>
  <c r="T3276" i="8"/>
  <c r="S3276" i="8"/>
  <c r="P3276" i="8"/>
  <c r="O3276" i="8"/>
  <c r="T3275" i="8"/>
  <c r="S3275" i="8"/>
  <c r="P3275" i="8"/>
  <c r="O3275" i="8"/>
  <c r="T3274" i="8"/>
  <c r="S3274" i="8"/>
  <c r="P3274" i="8"/>
  <c r="O3274" i="8"/>
  <c r="T3273" i="8"/>
  <c r="S3273" i="8"/>
  <c r="P3273" i="8"/>
  <c r="O3273" i="8"/>
  <c r="T3272" i="8"/>
  <c r="S3272" i="8"/>
  <c r="P3272" i="8"/>
  <c r="O3272" i="8"/>
  <c r="T3271" i="8"/>
  <c r="S3271" i="8"/>
  <c r="P3271" i="8"/>
  <c r="O3271" i="8"/>
  <c r="T3270" i="8"/>
  <c r="S3270" i="8"/>
  <c r="P3270" i="8"/>
  <c r="O3270" i="8"/>
  <c r="T3269" i="8"/>
  <c r="S3269" i="8"/>
  <c r="P3269" i="8"/>
  <c r="O3269" i="8"/>
  <c r="T3268" i="8"/>
  <c r="S3268" i="8"/>
  <c r="P3268" i="8"/>
  <c r="O3268" i="8"/>
  <c r="T3267" i="8"/>
  <c r="S3267" i="8"/>
  <c r="P3267" i="8"/>
  <c r="O3267" i="8"/>
  <c r="T3266" i="8"/>
  <c r="S3266" i="8"/>
  <c r="P3266" i="8"/>
  <c r="O3266" i="8"/>
  <c r="T3265" i="8"/>
  <c r="S3265" i="8"/>
  <c r="P3265" i="8"/>
  <c r="O3265" i="8"/>
  <c r="T3264" i="8"/>
  <c r="S3264" i="8"/>
  <c r="P3264" i="8"/>
  <c r="O3264" i="8"/>
  <c r="T3263" i="8"/>
  <c r="S3263" i="8"/>
  <c r="P3263" i="8"/>
  <c r="O3263" i="8"/>
  <c r="T3262" i="8"/>
  <c r="S3262" i="8"/>
  <c r="P3262" i="8"/>
  <c r="O3262" i="8"/>
  <c r="T3261" i="8"/>
  <c r="S3261" i="8"/>
  <c r="P3261" i="8"/>
  <c r="O3261" i="8"/>
  <c r="T3260" i="8"/>
  <c r="S3260" i="8"/>
  <c r="P3260" i="8"/>
  <c r="O3260" i="8"/>
  <c r="T3259" i="8"/>
  <c r="S3259" i="8"/>
  <c r="P3259" i="8"/>
  <c r="O3259" i="8"/>
  <c r="T3258" i="8"/>
  <c r="S3258" i="8"/>
  <c r="P3258" i="8"/>
  <c r="O3258" i="8"/>
  <c r="T3257" i="8"/>
  <c r="S3257" i="8"/>
  <c r="P3257" i="8"/>
  <c r="O3257" i="8"/>
  <c r="T3256" i="8"/>
  <c r="S3256" i="8"/>
  <c r="P3256" i="8"/>
  <c r="O3256" i="8"/>
  <c r="T3255" i="8"/>
  <c r="S3255" i="8"/>
  <c r="P3255" i="8"/>
  <c r="O3255" i="8"/>
  <c r="T3254" i="8"/>
  <c r="S3254" i="8"/>
  <c r="P3254" i="8"/>
  <c r="O3254" i="8"/>
  <c r="T3253" i="8"/>
  <c r="S3253" i="8"/>
  <c r="P3253" i="8"/>
  <c r="O3253" i="8"/>
  <c r="T3252" i="8"/>
  <c r="S3252" i="8"/>
  <c r="P3252" i="8"/>
  <c r="O3252" i="8"/>
  <c r="T3251" i="8"/>
  <c r="S3251" i="8"/>
  <c r="P3251" i="8"/>
  <c r="O3251" i="8"/>
  <c r="T3250" i="8"/>
  <c r="S3250" i="8"/>
  <c r="P3250" i="8"/>
  <c r="O3250" i="8"/>
  <c r="T3249" i="8"/>
  <c r="S3249" i="8"/>
  <c r="P3249" i="8"/>
  <c r="O3249" i="8"/>
  <c r="T3248" i="8"/>
  <c r="S3248" i="8"/>
  <c r="P3248" i="8"/>
  <c r="O3248" i="8"/>
  <c r="T3247" i="8"/>
  <c r="S3247" i="8"/>
  <c r="P3247" i="8"/>
  <c r="O3247" i="8"/>
  <c r="T3246" i="8"/>
  <c r="S3246" i="8"/>
  <c r="P3246" i="8"/>
  <c r="O3246" i="8"/>
  <c r="T3245" i="8"/>
  <c r="S3245" i="8"/>
  <c r="P3245" i="8"/>
  <c r="O3245" i="8"/>
  <c r="T3244" i="8"/>
  <c r="S3244" i="8"/>
  <c r="P3244" i="8"/>
  <c r="O3244" i="8"/>
  <c r="T3243" i="8"/>
  <c r="S3243" i="8"/>
  <c r="P3243" i="8"/>
  <c r="O3243" i="8"/>
  <c r="T3242" i="8"/>
  <c r="S3242" i="8"/>
  <c r="P3242" i="8"/>
  <c r="O3242" i="8"/>
  <c r="T3241" i="8"/>
  <c r="S3241" i="8"/>
  <c r="P3241" i="8"/>
  <c r="O3241" i="8"/>
  <c r="T3240" i="8"/>
  <c r="S3240" i="8"/>
  <c r="P3240" i="8"/>
  <c r="O3240" i="8"/>
  <c r="T3239" i="8"/>
  <c r="S3239" i="8"/>
  <c r="P3239" i="8"/>
  <c r="O3239" i="8"/>
  <c r="T3238" i="8"/>
  <c r="S3238" i="8"/>
  <c r="P3238" i="8"/>
  <c r="O3238" i="8"/>
  <c r="T3237" i="8"/>
  <c r="S3237" i="8"/>
  <c r="P3237" i="8"/>
  <c r="O3237" i="8"/>
  <c r="T3236" i="8"/>
  <c r="S3236" i="8"/>
  <c r="P3236" i="8"/>
  <c r="O3236" i="8"/>
  <c r="T3235" i="8"/>
  <c r="S3235" i="8"/>
  <c r="P3235" i="8"/>
  <c r="O3235" i="8"/>
  <c r="T3234" i="8"/>
  <c r="S3234" i="8"/>
  <c r="P3234" i="8"/>
  <c r="O3234" i="8"/>
  <c r="T3233" i="8"/>
  <c r="S3233" i="8"/>
  <c r="P3233" i="8"/>
  <c r="O3233" i="8"/>
  <c r="T3232" i="8"/>
  <c r="S3232" i="8"/>
  <c r="P3232" i="8"/>
  <c r="O3232" i="8"/>
  <c r="T3231" i="8"/>
  <c r="S3231" i="8"/>
  <c r="P3231" i="8"/>
  <c r="O3231" i="8"/>
  <c r="T3230" i="8"/>
  <c r="S3230" i="8"/>
  <c r="P3230" i="8"/>
  <c r="O3230" i="8"/>
  <c r="T3229" i="8"/>
  <c r="S3229" i="8"/>
  <c r="P3229" i="8"/>
  <c r="O3229" i="8"/>
  <c r="T3228" i="8"/>
  <c r="S3228" i="8"/>
  <c r="P3228" i="8"/>
  <c r="O3228" i="8"/>
  <c r="T3227" i="8"/>
  <c r="S3227" i="8"/>
  <c r="P3227" i="8"/>
  <c r="O3227" i="8"/>
  <c r="T3226" i="8"/>
  <c r="S3226" i="8"/>
  <c r="P3226" i="8"/>
  <c r="O3226" i="8"/>
  <c r="T3225" i="8"/>
  <c r="S3225" i="8"/>
  <c r="P3225" i="8"/>
  <c r="O3225" i="8"/>
  <c r="T3224" i="8"/>
  <c r="S3224" i="8"/>
  <c r="P3224" i="8"/>
  <c r="O3224" i="8"/>
  <c r="T3223" i="8"/>
  <c r="S3223" i="8"/>
  <c r="P3223" i="8"/>
  <c r="O3223" i="8"/>
  <c r="T3222" i="8"/>
  <c r="S3222" i="8"/>
  <c r="P3222" i="8"/>
  <c r="O3222" i="8"/>
  <c r="T3221" i="8"/>
  <c r="S3221" i="8"/>
  <c r="P3221" i="8"/>
  <c r="O3221" i="8"/>
  <c r="T3220" i="8"/>
  <c r="S3220" i="8"/>
  <c r="P3220" i="8"/>
  <c r="O3220" i="8"/>
  <c r="T3219" i="8"/>
  <c r="S3219" i="8"/>
  <c r="P3219" i="8"/>
  <c r="O3219" i="8"/>
  <c r="T3218" i="8"/>
  <c r="S3218" i="8"/>
  <c r="P3218" i="8"/>
  <c r="O3218" i="8"/>
  <c r="T3217" i="8"/>
  <c r="S3217" i="8"/>
  <c r="P3217" i="8"/>
  <c r="O3217" i="8"/>
  <c r="T3216" i="8"/>
  <c r="S3216" i="8"/>
  <c r="P3216" i="8"/>
  <c r="O3216" i="8"/>
  <c r="T3215" i="8"/>
  <c r="S3215" i="8"/>
  <c r="P3215" i="8"/>
  <c r="O3215" i="8"/>
  <c r="T3214" i="8"/>
  <c r="S3214" i="8"/>
  <c r="P3214" i="8"/>
  <c r="O3214" i="8"/>
  <c r="T3213" i="8"/>
  <c r="S3213" i="8"/>
  <c r="P3213" i="8"/>
  <c r="O3213" i="8"/>
  <c r="T3212" i="8"/>
  <c r="S3212" i="8"/>
  <c r="P3212" i="8"/>
  <c r="O3212" i="8"/>
  <c r="T3211" i="8"/>
  <c r="S3211" i="8"/>
  <c r="P3211" i="8"/>
  <c r="O3211" i="8"/>
  <c r="T3210" i="8"/>
  <c r="S3210" i="8"/>
  <c r="P3210" i="8"/>
  <c r="O3210" i="8"/>
  <c r="T3209" i="8"/>
  <c r="S3209" i="8"/>
  <c r="P3209" i="8"/>
  <c r="O3209" i="8"/>
  <c r="T3208" i="8"/>
  <c r="S3208" i="8"/>
  <c r="P3208" i="8"/>
  <c r="O3208" i="8"/>
  <c r="T3207" i="8"/>
  <c r="S3207" i="8"/>
  <c r="P3207" i="8"/>
  <c r="O3207" i="8"/>
  <c r="T3206" i="8"/>
  <c r="S3206" i="8"/>
  <c r="P3206" i="8"/>
  <c r="O3206" i="8"/>
  <c r="T3205" i="8"/>
  <c r="S3205" i="8"/>
  <c r="P3205" i="8"/>
  <c r="O3205" i="8"/>
  <c r="T3204" i="8"/>
  <c r="S3204" i="8"/>
  <c r="P3204" i="8"/>
  <c r="O3204" i="8"/>
  <c r="T3203" i="8"/>
  <c r="S3203" i="8"/>
  <c r="P3203" i="8"/>
  <c r="O3203" i="8"/>
  <c r="T3202" i="8"/>
  <c r="S3202" i="8"/>
  <c r="P3202" i="8"/>
  <c r="O3202" i="8"/>
  <c r="T3201" i="8"/>
  <c r="S3201" i="8"/>
  <c r="P3201" i="8"/>
  <c r="O3201" i="8"/>
  <c r="T3200" i="8"/>
  <c r="S3200" i="8"/>
  <c r="P3200" i="8"/>
  <c r="O3200" i="8"/>
  <c r="T3199" i="8"/>
  <c r="S3199" i="8"/>
  <c r="P3199" i="8"/>
  <c r="O3199" i="8"/>
  <c r="T3198" i="8"/>
  <c r="S3198" i="8"/>
  <c r="P3198" i="8"/>
  <c r="O3198" i="8"/>
  <c r="T3197" i="8"/>
  <c r="S3197" i="8"/>
  <c r="P3197" i="8"/>
  <c r="O3197" i="8"/>
  <c r="T3196" i="8"/>
  <c r="S3196" i="8"/>
  <c r="P3196" i="8"/>
  <c r="O3196" i="8"/>
  <c r="T3195" i="8"/>
  <c r="S3195" i="8"/>
  <c r="P3195" i="8"/>
  <c r="O3195" i="8"/>
  <c r="T3194" i="8"/>
  <c r="S3194" i="8"/>
  <c r="P3194" i="8"/>
  <c r="O3194" i="8"/>
  <c r="T3193" i="8"/>
  <c r="S3193" i="8"/>
  <c r="P3193" i="8"/>
  <c r="O3193" i="8"/>
  <c r="T3192" i="8"/>
  <c r="S3192" i="8"/>
  <c r="P3192" i="8"/>
  <c r="O3192" i="8"/>
  <c r="T3191" i="8"/>
  <c r="S3191" i="8"/>
  <c r="P3191" i="8"/>
  <c r="O3191" i="8"/>
  <c r="T3190" i="8"/>
  <c r="S3190" i="8"/>
  <c r="P3190" i="8"/>
  <c r="O3190" i="8"/>
  <c r="T3189" i="8"/>
  <c r="S3189" i="8"/>
  <c r="P3189" i="8"/>
  <c r="O3189" i="8"/>
  <c r="T3188" i="8"/>
  <c r="S3188" i="8"/>
  <c r="P3188" i="8"/>
  <c r="O3188" i="8"/>
  <c r="T3187" i="8"/>
  <c r="S3187" i="8"/>
  <c r="P3187" i="8"/>
  <c r="O3187" i="8"/>
  <c r="T3186" i="8"/>
  <c r="S3186" i="8"/>
  <c r="P3186" i="8"/>
  <c r="O3186" i="8"/>
  <c r="T3185" i="8"/>
  <c r="S3185" i="8"/>
  <c r="P3185" i="8"/>
  <c r="O3185" i="8"/>
  <c r="T3184" i="8"/>
  <c r="S3184" i="8"/>
  <c r="P3184" i="8"/>
  <c r="O3184" i="8"/>
  <c r="T3183" i="8"/>
  <c r="S3183" i="8"/>
  <c r="P3183" i="8"/>
  <c r="O3183" i="8"/>
  <c r="T3182" i="8"/>
  <c r="S3182" i="8"/>
  <c r="P3182" i="8"/>
  <c r="O3182" i="8"/>
  <c r="T3181" i="8"/>
  <c r="S3181" i="8"/>
  <c r="P3181" i="8"/>
  <c r="O3181" i="8"/>
  <c r="T3180" i="8"/>
  <c r="S3180" i="8"/>
  <c r="P3180" i="8"/>
  <c r="O3180" i="8"/>
  <c r="T3179" i="8"/>
  <c r="S3179" i="8"/>
  <c r="P3179" i="8"/>
  <c r="O3179" i="8"/>
  <c r="T3178" i="8"/>
  <c r="S3178" i="8"/>
  <c r="P3178" i="8"/>
  <c r="O3178" i="8"/>
  <c r="T3177" i="8"/>
  <c r="S3177" i="8"/>
  <c r="P3177" i="8"/>
  <c r="O3177" i="8"/>
  <c r="T3176" i="8"/>
  <c r="S3176" i="8"/>
  <c r="P3176" i="8"/>
  <c r="O3176" i="8"/>
  <c r="T3175" i="8"/>
  <c r="S3175" i="8"/>
  <c r="P3175" i="8"/>
  <c r="O3175" i="8"/>
  <c r="T3174" i="8"/>
  <c r="S3174" i="8"/>
  <c r="P3174" i="8"/>
  <c r="O3174" i="8"/>
  <c r="T3173" i="8"/>
  <c r="S3173" i="8"/>
  <c r="P3173" i="8"/>
  <c r="O3173" i="8"/>
  <c r="T3172" i="8"/>
  <c r="S3172" i="8"/>
  <c r="P3172" i="8"/>
  <c r="O3172" i="8"/>
  <c r="T3171" i="8"/>
  <c r="S3171" i="8"/>
  <c r="P3171" i="8"/>
  <c r="O3171" i="8"/>
  <c r="T3170" i="8"/>
  <c r="S3170" i="8"/>
  <c r="P3170" i="8"/>
  <c r="O3170" i="8"/>
  <c r="T3169" i="8"/>
  <c r="S3169" i="8"/>
  <c r="P3169" i="8"/>
  <c r="O3169" i="8"/>
  <c r="T3168" i="8"/>
  <c r="S3168" i="8"/>
  <c r="P3168" i="8"/>
  <c r="O3168" i="8"/>
  <c r="T3167" i="8"/>
  <c r="S3167" i="8"/>
  <c r="P3167" i="8"/>
  <c r="O3167" i="8"/>
  <c r="T3166" i="8"/>
  <c r="S3166" i="8"/>
  <c r="P3166" i="8"/>
  <c r="O3166" i="8"/>
  <c r="T3165" i="8"/>
  <c r="S3165" i="8"/>
  <c r="P3165" i="8"/>
  <c r="O3165" i="8"/>
  <c r="T3164" i="8"/>
  <c r="S3164" i="8"/>
  <c r="P3164" i="8"/>
  <c r="O3164" i="8"/>
  <c r="T3163" i="8"/>
  <c r="S3163" i="8"/>
  <c r="P3163" i="8"/>
  <c r="O3163" i="8"/>
  <c r="T3162" i="8"/>
  <c r="S3162" i="8"/>
  <c r="P3162" i="8"/>
  <c r="O3162" i="8"/>
  <c r="T3161" i="8"/>
  <c r="S3161" i="8"/>
  <c r="P3161" i="8"/>
  <c r="O3161" i="8"/>
  <c r="T3160" i="8"/>
  <c r="S3160" i="8"/>
  <c r="P3160" i="8"/>
  <c r="O3160" i="8"/>
  <c r="T3159" i="8"/>
  <c r="S3159" i="8"/>
  <c r="P3159" i="8"/>
  <c r="O3159" i="8"/>
  <c r="T3158" i="8"/>
  <c r="S3158" i="8"/>
  <c r="P3158" i="8"/>
  <c r="O3158" i="8"/>
  <c r="T3157" i="8"/>
  <c r="S3157" i="8"/>
  <c r="P3157" i="8"/>
  <c r="O3157" i="8"/>
  <c r="T3156" i="8"/>
  <c r="S3156" i="8"/>
  <c r="P3156" i="8"/>
  <c r="O3156" i="8"/>
  <c r="T3155" i="8"/>
  <c r="S3155" i="8"/>
  <c r="P3155" i="8"/>
  <c r="O3155" i="8"/>
  <c r="T3154" i="8"/>
  <c r="S3154" i="8"/>
  <c r="P3154" i="8"/>
  <c r="O3154" i="8"/>
  <c r="T3153" i="8"/>
  <c r="S3153" i="8"/>
  <c r="P3153" i="8"/>
  <c r="O3153" i="8"/>
  <c r="T3152" i="8"/>
  <c r="S3152" i="8"/>
  <c r="P3152" i="8"/>
  <c r="O3152" i="8"/>
  <c r="T3151" i="8"/>
  <c r="S3151" i="8"/>
  <c r="P3151" i="8"/>
  <c r="O3151" i="8"/>
  <c r="T3150" i="8"/>
  <c r="S3150" i="8"/>
  <c r="P3150" i="8"/>
  <c r="O3150" i="8"/>
  <c r="T3149" i="8"/>
  <c r="S3149" i="8"/>
  <c r="P3149" i="8"/>
  <c r="O3149" i="8"/>
  <c r="T3148" i="8"/>
  <c r="S3148" i="8"/>
  <c r="P3148" i="8"/>
  <c r="O3148" i="8"/>
  <c r="T3147" i="8"/>
  <c r="S3147" i="8"/>
  <c r="P3147" i="8"/>
  <c r="O3147" i="8"/>
  <c r="T3146" i="8"/>
  <c r="S3146" i="8"/>
  <c r="P3146" i="8"/>
  <c r="O3146" i="8"/>
  <c r="T3145" i="8"/>
  <c r="S3145" i="8"/>
  <c r="P3145" i="8"/>
  <c r="O3145" i="8"/>
  <c r="T3144" i="8"/>
  <c r="S3144" i="8"/>
  <c r="P3144" i="8"/>
  <c r="O3144" i="8"/>
  <c r="T3143" i="8"/>
  <c r="S3143" i="8"/>
  <c r="P3143" i="8"/>
  <c r="O3143" i="8"/>
  <c r="T3142" i="8"/>
  <c r="S3142" i="8"/>
  <c r="P3142" i="8"/>
  <c r="O3142" i="8"/>
  <c r="T3141" i="8"/>
  <c r="S3141" i="8"/>
  <c r="P3141" i="8"/>
  <c r="O3141" i="8"/>
  <c r="T3140" i="8"/>
  <c r="S3140" i="8"/>
  <c r="P3140" i="8"/>
  <c r="O3140" i="8"/>
  <c r="T3139" i="8"/>
  <c r="S3139" i="8"/>
  <c r="P3139" i="8"/>
  <c r="O3139" i="8"/>
  <c r="T3138" i="8"/>
  <c r="S3138" i="8"/>
  <c r="P3138" i="8"/>
  <c r="O3138" i="8"/>
  <c r="T3137" i="8"/>
  <c r="S3137" i="8"/>
  <c r="P3137" i="8"/>
  <c r="O3137" i="8"/>
  <c r="T3136" i="8"/>
  <c r="S3136" i="8"/>
  <c r="P3136" i="8"/>
  <c r="O3136" i="8"/>
  <c r="T3135" i="8"/>
  <c r="S3135" i="8"/>
  <c r="P3135" i="8"/>
  <c r="O3135" i="8"/>
  <c r="T3134" i="8"/>
  <c r="S3134" i="8"/>
  <c r="P3134" i="8"/>
  <c r="O3134" i="8"/>
  <c r="T3133" i="8"/>
  <c r="S3133" i="8"/>
  <c r="P3133" i="8"/>
  <c r="O3133" i="8"/>
  <c r="T3132" i="8"/>
  <c r="S3132" i="8"/>
  <c r="P3132" i="8"/>
  <c r="O3132" i="8"/>
  <c r="T3131" i="8"/>
  <c r="S3131" i="8"/>
  <c r="P3131" i="8"/>
  <c r="O3131" i="8"/>
  <c r="T3130" i="8"/>
  <c r="S3130" i="8"/>
  <c r="P3130" i="8"/>
  <c r="O3130" i="8"/>
  <c r="T3129" i="8"/>
  <c r="S3129" i="8"/>
  <c r="P3129" i="8"/>
  <c r="O3129" i="8"/>
  <c r="T3128" i="8"/>
  <c r="S3128" i="8"/>
  <c r="P3128" i="8"/>
  <c r="O3128" i="8"/>
  <c r="T3127" i="8"/>
  <c r="S3127" i="8"/>
  <c r="P3127" i="8"/>
  <c r="O3127" i="8"/>
  <c r="T3126" i="8"/>
  <c r="S3126" i="8"/>
  <c r="P3126" i="8"/>
  <c r="O3126" i="8"/>
  <c r="T3125" i="8"/>
  <c r="S3125" i="8"/>
  <c r="P3125" i="8"/>
  <c r="O3125" i="8"/>
  <c r="T3124" i="8"/>
  <c r="S3124" i="8"/>
  <c r="P3124" i="8"/>
  <c r="O3124" i="8"/>
  <c r="T3123" i="8"/>
  <c r="S3123" i="8"/>
  <c r="P3123" i="8"/>
  <c r="O3123" i="8"/>
  <c r="T3122" i="8"/>
  <c r="S3122" i="8"/>
  <c r="P3122" i="8"/>
  <c r="O3122" i="8"/>
  <c r="T3121" i="8"/>
  <c r="S3121" i="8"/>
  <c r="P3121" i="8"/>
  <c r="O3121" i="8"/>
  <c r="T3120" i="8"/>
  <c r="S3120" i="8"/>
  <c r="P3120" i="8"/>
  <c r="O3120" i="8"/>
  <c r="T3119" i="8"/>
  <c r="S3119" i="8"/>
  <c r="P3119" i="8"/>
  <c r="O3119" i="8"/>
  <c r="T3118" i="8"/>
  <c r="S3118" i="8"/>
  <c r="P3118" i="8"/>
  <c r="O3118" i="8"/>
  <c r="T3117" i="8"/>
  <c r="S3117" i="8"/>
  <c r="P3117" i="8"/>
  <c r="O3117" i="8"/>
  <c r="T3116" i="8"/>
  <c r="S3116" i="8"/>
  <c r="P3116" i="8"/>
  <c r="O3116" i="8"/>
  <c r="T3115" i="8"/>
  <c r="S3115" i="8"/>
  <c r="P3115" i="8"/>
  <c r="O3115" i="8"/>
  <c r="T3114" i="8"/>
  <c r="S3114" i="8"/>
  <c r="P3114" i="8"/>
  <c r="O3114" i="8"/>
  <c r="T3113" i="8"/>
  <c r="S3113" i="8"/>
  <c r="P3113" i="8"/>
  <c r="O3113" i="8"/>
  <c r="T3112" i="8"/>
  <c r="S3112" i="8"/>
  <c r="P3112" i="8"/>
  <c r="O3112" i="8"/>
  <c r="T3111" i="8"/>
  <c r="S3111" i="8"/>
  <c r="P3111" i="8"/>
  <c r="O3111" i="8"/>
  <c r="T3110" i="8"/>
  <c r="S3110" i="8"/>
  <c r="P3110" i="8"/>
  <c r="O3110" i="8"/>
  <c r="T3109" i="8"/>
  <c r="S3109" i="8"/>
  <c r="P3109" i="8"/>
  <c r="O3109" i="8"/>
  <c r="T3108" i="8"/>
  <c r="S3108" i="8"/>
  <c r="P3108" i="8"/>
  <c r="O3108" i="8"/>
  <c r="T3107" i="8"/>
  <c r="S3107" i="8"/>
  <c r="P3107" i="8"/>
  <c r="O3107" i="8"/>
  <c r="T3106" i="8"/>
  <c r="S3106" i="8"/>
  <c r="P3106" i="8"/>
  <c r="O3106" i="8"/>
  <c r="T3105" i="8"/>
  <c r="S3105" i="8"/>
  <c r="P3105" i="8"/>
  <c r="O3105" i="8"/>
  <c r="T3104" i="8"/>
  <c r="S3104" i="8"/>
  <c r="P3104" i="8"/>
  <c r="O3104" i="8"/>
  <c r="T3103" i="8"/>
  <c r="S3103" i="8"/>
  <c r="P3103" i="8"/>
  <c r="O3103" i="8"/>
  <c r="T3102" i="8"/>
  <c r="S3102" i="8"/>
  <c r="P3102" i="8"/>
  <c r="O3102" i="8"/>
  <c r="T3101" i="8"/>
  <c r="S3101" i="8"/>
  <c r="P3101" i="8"/>
  <c r="O3101" i="8"/>
  <c r="T3100" i="8"/>
  <c r="S3100" i="8"/>
  <c r="P3100" i="8"/>
  <c r="O3100" i="8"/>
  <c r="T3099" i="8"/>
  <c r="S3099" i="8"/>
  <c r="P3099" i="8"/>
  <c r="O3099" i="8"/>
  <c r="T3098" i="8"/>
  <c r="S3098" i="8"/>
  <c r="P3098" i="8"/>
  <c r="O3098" i="8"/>
  <c r="T3097" i="8"/>
  <c r="S3097" i="8"/>
  <c r="P3097" i="8"/>
  <c r="O3097" i="8"/>
  <c r="T3096" i="8"/>
  <c r="S3096" i="8"/>
  <c r="P3096" i="8"/>
  <c r="O3096" i="8"/>
  <c r="T3095" i="8"/>
  <c r="S3095" i="8"/>
  <c r="P3095" i="8"/>
  <c r="O3095" i="8"/>
  <c r="T3094" i="8"/>
  <c r="S3094" i="8"/>
  <c r="P3094" i="8"/>
  <c r="O3094" i="8"/>
  <c r="T3093" i="8"/>
  <c r="S3093" i="8"/>
  <c r="P3093" i="8"/>
  <c r="O3093" i="8"/>
  <c r="T3092" i="8"/>
  <c r="S3092" i="8"/>
  <c r="P3092" i="8"/>
  <c r="O3092" i="8"/>
  <c r="T3091" i="8"/>
  <c r="S3091" i="8"/>
  <c r="P3091" i="8"/>
  <c r="O3091" i="8"/>
  <c r="T3090" i="8"/>
  <c r="S3090" i="8"/>
  <c r="P3090" i="8"/>
  <c r="O3090" i="8"/>
  <c r="T3089" i="8"/>
  <c r="S3089" i="8"/>
  <c r="P3089" i="8"/>
  <c r="O3089" i="8"/>
  <c r="T3088" i="8"/>
  <c r="S3088" i="8"/>
  <c r="P3088" i="8"/>
  <c r="O3088" i="8"/>
  <c r="T3087" i="8"/>
  <c r="S3087" i="8"/>
  <c r="P3087" i="8"/>
  <c r="O3087" i="8"/>
  <c r="T3086" i="8"/>
  <c r="S3086" i="8"/>
  <c r="P3086" i="8"/>
  <c r="O3086" i="8"/>
  <c r="T3085" i="8"/>
  <c r="S3085" i="8"/>
  <c r="P3085" i="8"/>
  <c r="O3085" i="8"/>
  <c r="T3084" i="8"/>
  <c r="S3084" i="8"/>
  <c r="P3084" i="8"/>
  <c r="O3084" i="8"/>
  <c r="T3083" i="8"/>
  <c r="S3083" i="8"/>
  <c r="P3083" i="8"/>
  <c r="O3083" i="8"/>
  <c r="T3082" i="8"/>
  <c r="S3082" i="8"/>
  <c r="P3082" i="8"/>
  <c r="O3082" i="8"/>
  <c r="T3081" i="8"/>
  <c r="S3081" i="8"/>
  <c r="P3081" i="8"/>
  <c r="O3081" i="8"/>
  <c r="T3080" i="8"/>
  <c r="S3080" i="8"/>
  <c r="P3080" i="8"/>
  <c r="O3080" i="8"/>
  <c r="T3079" i="8"/>
  <c r="S3079" i="8"/>
  <c r="P3079" i="8"/>
  <c r="O3079" i="8"/>
  <c r="T3078" i="8"/>
  <c r="S3078" i="8"/>
  <c r="P3078" i="8"/>
  <c r="O3078" i="8"/>
  <c r="T3077" i="8"/>
  <c r="S3077" i="8"/>
  <c r="P3077" i="8"/>
  <c r="O3077" i="8"/>
  <c r="T3076" i="8"/>
  <c r="S3076" i="8"/>
  <c r="P3076" i="8"/>
  <c r="O3076" i="8"/>
  <c r="T3075" i="8"/>
  <c r="S3075" i="8"/>
  <c r="P3075" i="8"/>
  <c r="O3075" i="8"/>
  <c r="T3074" i="8"/>
  <c r="S3074" i="8"/>
  <c r="P3074" i="8"/>
  <c r="O3074" i="8"/>
  <c r="T3073" i="8"/>
  <c r="S3073" i="8"/>
  <c r="P3073" i="8"/>
  <c r="O3073" i="8"/>
  <c r="T3072" i="8"/>
  <c r="S3072" i="8"/>
  <c r="P3072" i="8"/>
  <c r="O3072" i="8"/>
  <c r="T3071" i="8"/>
  <c r="S3071" i="8"/>
  <c r="P3071" i="8"/>
  <c r="O3071" i="8"/>
  <c r="T3070" i="8"/>
  <c r="S3070" i="8"/>
  <c r="P3070" i="8"/>
  <c r="O3070" i="8"/>
  <c r="T3069" i="8"/>
  <c r="S3069" i="8"/>
  <c r="P3069" i="8"/>
  <c r="O3069" i="8"/>
  <c r="T3068" i="8"/>
  <c r="S3068" i="8"/>
  <c r="P3068" i="8"/>
  <c r="O3068" i="8"/>
  <c r="T3067" i="8"/>
  <c r="S3067" i="8"/>
  <c r="P3067" i="8"/>
  <c r="O3067" i="8"/>
  <c r="T3066" i="8"/>
  <c r="S3066" i="8"/>
  <c r="P3066" i="8"/>
  <c r="O3066" i="8"/>
  <c r="T3065" i="8"/>
  <c r="S3065" i="8"/>
  <c r="P3065" i="8"/>
  <c r="O3065" i="8"/>
  <c r="T3064" i="8"/>
  <c r="S3064" i="8"/>
  <c r="P3064" i="8"/>
  <c r="O3064" i="8"/>
  <c r="T3063" i="8"/>
  <c r="S3063" i="8"/>
  <c r="P3063" i="8"/>
  <c r="O3063" i="8"/>
  <c r="T3062" i="8"/>
  <c r="S3062" i="8"/>
  <c r="P3062" i="8"/>
  <c r="O3062" i="8"/>
  <c r="T3061" i="8"/>
  <c r="S3061" i="8"/>
  <c r="P3061" i="8"/>
  <c r="O3061" i="8"/>
  <c r="T3060" i="8"/>
  <c r="S3060" i="8"/>
  <c r="P3060" i="8"/>
  <c r="O3060" i="8"/>
  <c r="T3059" i="8"/>
  <c r="S3059" i="8"/>
  <c r="P3059" i="8"/>
  <c r="O3059" i="8"/>
  <c r="T3058" i="8"/>
  <c r="S3058" i="8"/>
  <c r="P3058" i="8"/>
  <c r="O3058" i="8"/>
  <c r="T3057" i="8"/>
  <c r="S3057" i="8"/>
  <c r="P3057" i="8"/>
  <c r="O3057" i="8"/>
  <c r="T3056" i="8"/>
  <c r="S3056" i="8"/>
  <c r="P3056" i="8"/>
  <c r="O3056" i="8"/>
  <c r="T3055" i="8"/>
  <c r="S3055" i="8"/>
  <c r="P3055" i="8"/>
  <c r="O3055" i="8"/>
  <c r="T3054" i="8"/>
  <c r="S3054" i="8"/>
  <c r="P3054" i="8"/>
  <c r="O3054" i="8"/>
  <c r="T3053" i="8"/>
  <c r="S3053" i="8"/>
  <c r="P3053" i="8"/>
  <c r="O3053" i="8"/>
  <c r="T3052" i="8"/>
  <c r="S3052" i="8"/>
  <c r="P3052" i="8"/>
  <c r="O3052" i="8"/>
  <c r="T3051" i="8"/>
  <c r="S3051" i="8"/>
  <c r="P3051" i="8"/>
  <c r="O3051" i="8"/>
  <c r="T3050" i="8"/>
  <c r="S3050" i="8"/>
  <c r="P3050" i="8"/>
  <c r="O3050" i="8"/>
  <c r="T3049" i="8"/>
  <c r="S3049" i="8"/>
  <c r="P3049" i="8"/>
  <c r="O3049" i="8"/>
  <c r="T3048" i="8"/>
  <c r="S3048" i="8"/>
  <c r="P3048" i="8"/>
  <c r="O3048" i="8"/>
  <c r="T3047" i="8"/>
  <c r="S3047" i="8"/>
  <c r="P3047" i="8"/>
  <c r="O3047" i="8"/>
  <c r="T3046" i="8"/>
  <c r="S3046" i="8"/>
  <c r="P3046" i="8"/>
  <c r="O3046" i="8"/>
  <c r="T3045" i="8"/>
  <c r="S3045" i="8"/>
  <c r="P3045" i="8"/>
  <c r="O3045" i="8"/>
  <c r="T3044" i="8"/>
  <c r="S3044" i="8"/>
  <c r="P3044" i="8"/>
  <c r="O3044" i="8"/>
  <c r="T3043" i="8"/>
  <c r="S3043" i="8"/>
  <c r="P3043" i="8"/>
  <c r="O3043" i="8"/>
  <c r="T3042" i="8"/>
  <c r="S3042" i="8"/>
  <c r="P3042" i="8"/>
  <c r="O3042" i="8"/>
  <c r="T3041" i="8"/>
  <c r="S3041" i="8"/>
  <c r="P3041" i="8"/>
  <c r="O3041" i="8"/>
  <c r="T3040" i="8"/>
  <c r="S3040" i="8"/>
  <c r="P3040" i="8"/>
  <c r="O3040" i="8"/>
  <c r="T3039" i="8"/>
  <c r="S3039" i="8"/>
  <c r="P3039" i="8"/>
  <c r="O3039" i="8"/>
  <c r="T3038" i="8"/>
  <c r="S3038" i="8"/>
  <c r="P3038" i="8"/>
  <c r="O3038" i="8"/>
  <c r="T3037" i="8"/>
  <c r="S3037" i="8"/>
  <c r="P3037" i="8"/>
  <c r="O3037" i="8"/>
  <c r="T3036" i="8"/>
  <c r="S3036" i="8"/>
  <c r="P3036" i="8"/>
  <c r="O3036" i="8"/>
  <c r="T3035" i="8"/>
  <c r="S3035" i="8"/>
  <c r="P3035" i="8"/>
  <c r="O3035" i="8"/>
  <c r="T3034" i="8"/>
  <c r="S3034" i="8"/>
  <c r="P3034" i="8"/>
  <c r="O3034" i="8"/>
  <c r="T3033" i="8"/>
  <c r="S3033" i="8"/>
  <c r="P3033" i="8"/>
  <c r="O3033" i="8"/>
  <c r="T3032" i="8"/>
  <c r="S3032" i="8"/>
  <c r="P3032" i="8"/>
  <c r="O3032" i="8"/>
  <c r="T3031" i="8"/>
  <c r="S3031" i="8"/>
  <c r="P3031" i="8"/>
  <c r="O3031" i="8"/>
  <c r="T3030" i="8"/>
  <c r="S3030" i="8"/>
  <c r="P3030" i="8"/>
  <c r="O3030" i="8"/>
  <c r="T3029" i="8"/>
  <c r="S3029" i="8"/>
  <c r="P3029" i="8"/>
  <c r="O3029" i="8"/>
  <c r="T3028" i="8"/>
  <c r="S3028" i="8"/>
  <c r="P3028" i="8"/>
  <c r="O3028" i="8"/>
  <c r="T3027" i="8"/>
  <c r="S3027" i="8"/>
  <c r="P3027" i="8"/>
  <c r="O3027" i="8"/>
  <c r="T3026" i="8"/>
  <c r="S3026" i="8"/>
  <c r="P3026" i="8"/>
  <c r="O3026" i="8"/>
  <c r="T3025" i="8"/>
  <c r="S3025" i="8"/>
  <c r="P3025" i="8"/>
  <c r="O3025" i="8"/>
  <c r="T3024" i="8"/>
  <c r="S3024" i="8"/>
  <c r="P3024" i="8"/>
  <c r="O3024" i="8"/>
  <c r="T3023" i="8"/>
  <c r="S3023" i="8"/>
  <c r="P3023" i="8"/>
  <c r="O3023" i="8"/>
  <c r="T3022" i="8"/>
  <c r="S3022" i="8"/>
  <c r="P3022" i="8"/>
  <c r="O3022" i="8"/>
  <c r="T3021" i="8"/>
  <c r="S3021" i="8"/>
  <c r="P3021" i="8"/>
  <c r="O3021" i="8"/>
  <c r="T3020" i="8"/>
  <c r="S3020" i="8"/>
  <c r="P3020" i="8"/>
  <c r="O3020" i="8"/>
  <c r="T3019" i="8"/>
  <c r="S3019" i="8"/>
  <c r="P3019" i="8"/>
  <c r="O3019" i="8"/>
  <c r="T3018" i="8"/>
  <c r="S3018" i="8"/>
  <c r="P3018" i="8"/>
  <c r="O3018" i="8"/>
  <c r="T3017" i="8"/>
  <c r="S3017" i="8"/>
  <c r="P3017" i="8"/>
  <c r="O3017" i="8"/>
  <c r="T3016" i="8"/>
  <c r="S3016" i="8"/>
  <c r="P3016" i="8"/>
  <c r="O3016" i="8"/>
  <c r="T3015" i="8"/>
  <c r="S3015" i="8"/>
  <c r="P3015" i="8"/>
  <c r="O3015" i="8"/>
  <c r="T3014" i="8"/>
  <c r="S3014" i="8"/>
  <c r="P3014" i="8"/>
  <c r="O3014" i="8"/>
  <c r="T3013" i="8"/>
  <c r="S3013" i="8"/>
  <c r="P3013" i="8"/>
  <c r="O3013" i="8"/>
  <c r="T3012" i="8"/>
  <c r="S3012" i="8"/>
  <c r="P3012" i="8"/>
  <c r="O3012" i="8"/>
  <c r="T3011" i="8"/>
  <c r="S3011" i="8"/>
  <c r="P3011" i="8"/>
  <c r="O3011" i="8"/>
  <c r="T3010" i="8"/>
  <c r="S3010" i="8"/>
  <c r="P3010" i="8"/>
  <c r="O3010" i="8"/>
  <c r="T3009" i="8"/>
  <c r="S3009" i="8"/>
  <c r="P3009" i="8"/>
  <c r="O3009" i="8"/>
  <c r="T3008" i="8"/>
  <c r="S3008" i="8"/>
  <c r="P3008" i="8"/>
  <c r="O3008" i="8"/>
  <c r="T3007" i="8"/>
  <c r="S3007" i="8"/>
  <c r="P3007" i="8"/>
  <c r="O3007" i="8"/>
  <c r="T3006" i="8"/>
  <c r="S3006" i="8"/>
  <c r="P3006" i="8"/>
  <c r="O3006" i="8"/>
  <c r="T3005" i="8"/>
  <c r="S3005" i="8"/>
  <c r="P3005" i="8"/>
  <c r="O3005" i="8"/>
  <c r="T3004" i="8"/>
  <c r="S3004" i="8"/>
  <c r="P3004" i="8"/>
  <c r="O3004" i="8"/>
  <c r="T3003" i="8"/>
  <c r="S3003" i="8"/>
  <c r="P3003" i="8"/>
  <c r="O3003" i="8"/>
  <c r="T3002" i="8"/>
  <c r="S3002" i="8"/>
  <c r="P3002" i="8"/>
  <c r="O3002" i="8"/>
  <c r="T3001" i="8"/>
  <c r="S3001" i="8"/>
  <c r="P3001" i="8"/>
  <c r="O3001" i="8"/>
  <c r="T3000" i="8"/>
  <c r="S3000" i="8"/>
  <c r="P3000" i="8"/>
  <c r="O3000" i="8"/>
  <c r="T2999" i="8"/>
  <c r="S2999" i="8"/>
  <c r="P2999" i="8"/>
  <c r="O2999" i="8"/>
  <c r="T2998" i="8"/>
  <c r="S2998" i="8"/>
  <c r="P2998" i="8"/>
  <c r="O2998" i="8"/>
  <c r="T2997" i="8"/>
  <c r="S2997" i="8"/>
  <c r="P2997" i="8"/>
  <c r="O2997" i="8"/>
  <c r="T2996" i="8"/>
  <c r="S2996" i="8"/>
  <c r="P2996" i="8"/>
  <c r="O2996" i="8"/>
  <c r="T2995" i="8"/>
  <c r="S2995" i="8"/>
  <c r="P2995" i="8"/>
  <c r="O2995" i="8"/>
  <c r="T2994" i="8"/>
  <c r="S2994" i="8"/>
  <c r="P2994" i="8"/>
  <c r="O2994" i="8"/>
  <c r="T2993" i="8"/>
  <c r="S2993" i="8"/>
  <c r="P2993" i="8"/>
  <c r="O2993" i="8"/>
  <c r="T2992" i="8"/>
  <c r="S2992" i="8"/>
  <c r="P2992" i="8"/>
  <c r="O2992" i="8"/>
  <c r="T2991" i="8"/>
  <c r="S2991" i="8"/>
  <c r="P2991" i="8"/>
  <c r="O2991" i="8"/>
  <c r="T2990" i="8"/>
  <c r="S2990" i="8"/>
  <c r="P2990" i="8"/>
  <c r="O2990" i="8"/>
  <c r="T2989" i="8"/>
  <c r="S2989" i="8"/>
  <c r="P2989" i="8"/>
  <c r="O2989" i="8"/>
  <c r="T2988" i="8"/>
  <c r="S2988" i="8"/>
  <c r="P2988" i="8"/>
  <c r="O2988" i="8"/>
  <c r="T2987" i="8"/>
  <c r="S2987" i="8"/>
  <c r="P2987" i="8"/>
  <c r="O2987" i="8"/>
  <c r="T2986" i="8"/>
  <c r="S2986" i="8"/>
  <c r="P2986" i="8"/>
  <c r="O2986" i="8"/>
  <c r="T2985" i="8"/>
  <c r="S2985" i="8"/>
  <c r="P2985" i="8"/>
  <c r="O2985" i="8"/>
  <c r="T2984" i="8"/>
  <c r="S2984" i="8"/>
  <c r="P2984" i="8"/>
  <c r="O2984" i="8"/>
  <c r="T2983" i="8"/>
  <c r="S2983" i="8"/>
  <c r="P2983" i="8"/>
  <c r="O2983" i="8"/>
  <c r="T2982" i="8"/>
  <c r="S2982" i="8"/>
  <c r="P2982" i="8"/>
  <c r="O2982" i="8"/>
  <c r="T2981" i="8"/>
  <c r="S2981" i="8"/>
  <c r="P2981" i="8"/>
  <c r="O2981" i="8"/>
  <c r="T2980" i="8"/>
  <c r="S2980" i="8"/>
  <c r="P2980" i="8"/>
  <c r="O2980" i="8"/>
  <c r="T2979" i="8"/>
  <c r="S2979" i="8"/>
  <c r="P2979" i="8"/>
  <c r="O2979" i="8"/>
  <c r="T2978" i="8"/>
  <c r="S2978" i="8"/>
  <c r="P2978" i="8"/>
  <c r="O2978" i="8"/>
  <c r="T2977" i="8"/>
  <c r="S2977" i="8"/>
  <c r="P2977" i="8"/>
  <c r="O2977" i="8"/>
  <c r="T2976" i="8"/>
  <c r="S2976" i="8"/>
  <c r="P2976" i="8"/>
  <c r="O2976" i="8"/>
  <c r="T2975" i="8"/>
  <c r="S2975" i="8"/>
  <c r="P2975" i="8"/>
  <c r="O2975" i="8"/>
  <c r="T2974" i="8"/>
  <c r="S2974" i="8"/>
  <c r="P2974" i="8"/>
  <c r="O2974" i="8"/>
  <c r="T2973" i="8"/>
  <c r="S2973" i="8"/>
  <c r="P2973" i="8"/>
  <c r="O2973" i="8"/>
  <c r="T2972" i="8"/>
  <c r="S2972" i="8"/>
  <c r="P2972" i="8"/>
  <c r="O2972" i="8"/>
  <c r="T2971" i="8"/>
  <c r="S2971" i="8"/>
  <c r="P2971" i="8"/>
  <c r="O2971" i="8"/>
  <c r="T2970" i="8"/>
  <c r="S2970" i="8"/>
  <c r="P2970" i="8"/>
  <c r="O2970" i="8"/>
  <c r="T2969" i="8"/>
  <c r="S2969" i="8"/>
  <c r="P2969" i="8"/>
  <c r="O2969" i="8"/>
  <c r="T2968" i="8"/>
  <c r="S2968" i="8"/>
  <c r="P2968" i="8"/>
  <c r="O2968" i="8"/>
  <c r="T2967" i="8"/>
  <c r="S2967" i="8"/>
  <c r="P2967" i="8"/>
  <c r="O2967" i="8"/>
  <c r="T2966" i="8"/>
  <c r="S2966" i="8"/>
  <c r="P2966" i="8"/>
  <c r="O2966" i="8"/>
  <c r="T2965" i="8"/>
  <c r="S2965" i="8"/>
  <c r="P2965" i="8"/>
  <c r="O2965" i="8"/>
  <c r="T2964" i="8"/>
  <c r="S2964" i="8"/>
  <c r="P2964" i="8"/>
  <c r="O2964" i="8"/>
  <c r="T2963" i="8"/>
  <c r="S2963" i="8"/>
  <c r="P2963" i="8"/>
  <c r="O2963" i="8"/>
  <c r="T2962" i="8"/>
  <c r="S2962" i="8"/>
  <c r="P2962" i="8"/>
  <c r="O2962" i="8"/>
  <c r="T2961" i="8"/>
  <c r="S2961" i="8"/>
  <c r="P2961" i="8"/>
  <c r="O2961" i="8"/>
  <c r="T2960" i="8"/>
  <c r="S2960" i="8"/>
  <c r="P2960" i="8"/>
  <c r="O2960" i="8"/>
  <c r="T2959" i="8"/>
  <c r="S2959" i="8"/>
  <c r="P2959" i="8"/>
  <c r="O2959" i="8"/>
  <c r="T2958" i="8"/>
  <c r="S2958" i="8"/>
  <c r="P2958" i="8"/>
  <c r="O2958" i="8"/>
  <c r="T2957" i="8"/>
  <c r="S2957" i="8"/>
  <c r="P2957" i="8"/>
  <c r="O2957" i="8"/>
  <c r="T2956" i="8"/>
  <c r="S2956" i="8"/>
  <c r="P2956" i="8"/>
  <c r="O2956" i="8"/>
  <c r="T2955" i="8"/>
  <c r="S2955" i="8"/>
  <c r="P2955" i="8"/>
  <c r="O2955" i="8"/>
  <c r="T2954" i="8"/>
  <c r="S2954" i="8"/>
  <c r="P2954" i="8"/>
  <c r="O2954" i="8"/>
  <c r="T2953" i="8"/>
  <c r="S2953" i="8"/>
  <c r="P2953" i="8"/>
  <c r="O2953" i="8"/>
  <c r="T2952" i="8"/>
  <c r="S2952" i="8"/>
  <c r="P2952" i="8"/>
  <c r="O2952" i="8"/>
  <c r="T2951" i="8"/>
  <c r="S2951" i="8"/>
  <c r="P2951" i="8"/>
  <c r="O2951" i="8"/>
  <c r="T2950" i="8"/>
  <c r="S2950" i="8"/>
  <c r="P2950" i="8"/>
  <c r="O2950" i="8"/>
  <c r="T2949" i="8"/>
  <c r="S2949" i="8"/>
  <c r="P2949" i="8"/>
  <c r="O2949" i="8"/>
  <c r="T2948" i="8"/>
  <c r="S2948" i="8"/>
  <c r="P2948" i="8"/>
  <c r="O2948" i="8"/>
  <c r="T2947" i="8"/>
  <c r="S2947" i="8"/>
  <c r="P2947" i="8"/>
  <c r="O2947" i="8"/>
  <c r="T2946" i="8"/>
  <c r="S2946" i="8"/>
  <c r="P2946" i="8"/>
  <c r="O2946" i="8"/>
  <c r="T2945" i="8"/>
  <c r="S2945" i="8"/>
  <c r="P2945" i="8"/>
  <c r="O2945" i="8"/>
  <c r="T2944" i="8"/>
  <c r="S2944" i="8"/>
  <c r="P2944" i="8"/>
  <c r="O2944" i="8"/>
  <c r="T2943" i="8"/>
  <c r="S2943" i="8"/>
  <c r="P2943" i="8"/>
  <c r="O2943" i="8"/>
  <c r="T2942" i="8"/>
  <c r="S2942" i="8"/>
  <c r="P2942" i="8"/>
  <c r="O2942" i="8"/>
  <c r="T2941" i="8"/>
  <c r="S2941" i="8"/>
  <c r="P2941" i="8"/>
  <c r="O2941" i="8"/>
  <c r="T2940" i="8"/>
  <c r="S2940" i="8"/>
  <c r="P2940" i="8"/>
  <c r="O2940" i="8"/>
  <c r="T2939" i="8"/>
  <c r="S2939" i="8"/>
  <c r="P2939" i="8"/>
  <c r="O2939" i="8"/>
  <c r="T2938" i="8"/>
  <c r="S2938" i="8"/>
  <c r="P2938" i="8"/>
  <c r="O2938" i="8"/>
  <c r="T2937" i="8"/>
  <c r="S2937" i="8"/>
  <c r="P2937" i="8"/>
  <c r="O2937" i="8"/>
  <c r="T2936" i="8"/>
  <c r="S2936" i="8"/>
  <c r="P2936" i="8"/>
  <c r="O2936" i="8"/>
  <c r="T2935" i="8"/>
  <c r="S2935" i="8"/>
  <c r="P2935" i="8"/>
  <c r="O2935" i="8"/>
  <c r="T2934" i="8"/>
  <c r="S2934" i="8"/>
  <c r="P2934" i="8"/>
  <c r="O2934" i="8"/>
  <c r="T2933" i="8"/>
  <c r="S2933" i="8"/>
  <c r="P2933" i="8"/>
  <c r="O2933" i="8"/>
  <c r="T2932" i="8"/>
  <c r="S2932" i="8"/>
  <c r="P2932" i="8"/>
  <c r="O2932" i="8"/>
  <c r="T2931" i="8"/>
  <c r="S2931" i="8"/>
  <c r="P2931" i="8"/>
  <c r="O2931" i="8"/>
  <c r="T2930" i="8"/>
  <c r="S2930" i="8"/>
  <c r="P2930" i="8"/>
  <c r="O2930" i="8"/>
  <c r="T2929" i="8"/>
  <c r="S2929" i="8"/>
  <c r="P2929" i="8"/>
  <c r="O2929" i="8"/>
  <c r="T2928" i="8"/>
  <c r="S2928" i="8"/>
  <c r="P2928" i="8"/>
  <c r="O2928" i="8"/>
  <c r="T2927" i="8"/>
  <c r="S2927" i="8"/>
  <c r="P2927" i="8"/>
  <c r="O2927" i="8"/>
  <c r="T2926" i="8"/>
  <c r="S2926" i="8"/>
  <c r="P2926" i="8"/>
  <c r="O2926" i="8"/>
  <c r="T2925" i="8"/>
  <c r="S2925" i="8"/>
  <c r="P2925" i="8"/>
  <c r="O2925" i="8"/>
  <c r="T2924" i="8"/>
  <c r="S2924" i="8"/>
  <c r="P2924" i="8"/>
  <c r="O2924" i="8"/>
  <c r="T2923" i="8"/>
  <c r="S2923" i="8"/>
  <c r="P2923" i="8"/>
  <c r="O2923" i="8"/>
  <c r="T2922" i="8"/>
  <c r="S2922" i="8"/>
  <c r="P2922" i="8"/>
  <c r="O2922" i="8"/>
  <c r="T2921" i="8"/>
  <c r="S2921" i="8"/>
  <c r="P2921" i="8"/>
  <c r="O2921" i="8"/>
  <c r="T2920" i="8"/>
  <c r="S2920" i="8"/>
  <c r="P2920" i="8"/>
  <c r="O2920" i="8"/>
  <c r="T2919" i="8"/>
  <c r="S2919" i="8"/>
  <c r="P2919" i="8"/>
  <c r="O2919" i="8"/>
  <c r="T2918" i="8"/>
  <c r="S2918" i="8"/>
  <c r="P2918" i="8"/>
  <c r="O2918" i="8"/>
  <c r="T2917" i="8"/>
  <c r="S2917" i="8"/>
  <c r="P2917" i="8"/>
  <c r="O2917" i="8"/>
  <c r="T2916" i="8"/>
  <c r="S2916" i="8"/>
  <c r="P2916" i="8"/>
  <c r="O2916" i="8"/>
  <c r="T2915" i="8"/>
  <c r="S2915" i="8"/>
  <c r="P2915" i="8"/>
  <c r="O2915" i="8"/>
  <c r="T2914" i="8"/>
  <c r="S2914" i="8"/>
  <c r="P2914" i="8"/>
  <c r="O2914" i="8"/>
  <c r="T2913" i="8"/>
  <c r="S2913" i="8"/>
  <c r="P2913" i="8"/>
  <c r="O2913" i="8"/>
  <c r="T2912" i="8"/>
  <c r="S2912" i="8"/>
  <c r="P2912" i="8"/>
  <c r="O2912" i="8"/>
  <c r="T2911" i="8"/>
  <c r="S2911" i="8"/>
  <c r="P2911" i="8"/>
  <c r="O2911" i="8"/>
  <c r="T2910" i="8"/>
  <c r="S2910" i="8"/>
  <c r="P2910" i="8"/>
  <c r="O2910" i="8"/>
  <c r="T2909" i="8"/>
  <c r="S2909" i="8"/>
  <c r="P2909" i="8"/>
  <c r="O2909" i="8"/>
  <c r="T2908" i="8"/>
  <c r="S2908" i="8"/>
  <c r="P2908" i="8"/>
  <c r="O2908" i="8"/>
  <c r="T2907" i="8"/>
  <c r="S2907" i="8"/>
  <c r="P2907" i="8"/>
  <c r="O2907" i="8"/>
  <c r="T2906" i="8"/>
  <c r="S2906" i="8"/>
  <c r="P2906" i="8"/>
  <c r="O2906" i="8"/>
  <c r="T2905" i="8"/>
  <c r="S2905" i="8"/>
  <c r="P2905" i="8"/>
  <c r="O2905" i="8"/>
  <c r="T2904" i="8"/>
  <c r="S2904" i="8"/>
  <c r="P2904" i="8"/>
  <c r="O2904" i="8"/>
  <c r="T2903" i="8"/>
  <c r="S2903" i="8"/>
  <c r="P2903" i="8"/>
  <c r="O2903" i="8"/>
  <c r="T2902" i="8"/>
  <c r="S2902" i="8"/>
  <c r="P2902" i="8"/>
  <c r="O2902" i="8"/>
  <c r="T2901" i="8"/>
  <c r="S2901" i="8"/>
  <c r="P2901" i="8"/>
  <c r="O2901" i="8"/>
  <c r="T2900" i="8"/>
  <c r="S2900" i="8"/>
  <c r="P2900" i="8"/>
  <c r="O2900" i="8"/>
  <c r="T2899" i="8"/>
  <c r="S2899" i="8"/>
  <c r="P2899" i="8"/>
  <c r="O2899" i="8"/>
  <c r="T2898" i="8"/>
  <c r="S2898" i="8"/>
  <c r="P2898" i="8"/>
  <c r="O2898" i="8"/>
  <c r="T2897" i="8"/>
  <c r="S2897" i="8"/>
  <c r="P2897" i="8"/>
  <c r="O2897" i="8"/>
  <c r="T2896" i="8"/>
  <c r="S2896" i="8"/>
  <c r="P2896" i="8"/>
  <c r="O2896" i="8"/>
  <c r="T2895" i="8"/>
  <c r="S2895" i="8"/>
  <c r="P2895" i="8"/>
  <c r="O2895" i="8"/>
  <c r="T2894" i="8"/>
  <c r="S2894" i="8"/>
  <c r="P2894" i="8"/>
  <c r="O2894" i="8"/>
  <c r="T2893" i="8"/>
  <c r="S2893" i="8"/>
  <c r="P2893" i="8"/>
  <c r="O2893" i="8"/>
  <c r="T2892" i="8"/>
  <c r="S2892" i="8"/>
  <c r="P2892" i="8"/>
  <c r="O2892" i="8"/>
  <c r="T2891" i="8"/>
  <c r="S2891" i="8"/>
  <c r="P2891" i="8"/>
  <c r="O2891" i="8"/>
  <c r="T2890" i="8"/>
  <c r="S2890" i="8"/>
  <c r="P2890" i="8"/>
  <c r="O2890" i="8"/>
  <c r="T2889" i="8"/>
  <c r="S2889" i="8"/>
  <c r="P2889" i="8"/>
  <c r="O2889" i="8"/>
  <c r="T2888" i="8"/>
  <c r="S2888" i="8"/>
  <c r="P2888" i="8"/>
  <c r="O2888" i="8"/>
  <c r="T2887" i="8"/>
  <c r="S2887" i="8"/>
  <c r="P2887" i="8"/>
  <c r="O2887" i="8"/>
  <c r="T2886" i="8"/>
  <c r="S2886" i="8"/>
  <c r="P2886" i="8"/>
  <c r="O2886" i="8"/>
  <c r="T2885" i="8"/>
  <c r="S2885" i="8"/>
  <c r="P2885" i="8"/>
  <c r="O2885" i="8"/>
  <c r="T2884" i="8"/>
  <c r="S2884" i="8"/>
  <c r="P2884" i="8"/>
  <c r="O2884" i="8"/>
  <c r="T2883" i="8"/>
  <c r="S2883" i="8"/>
  <c r="P2883" i="8"/>
  <c r="O2883" i="8"/>
  <c r="T2882" i="8"/>
  <c r="S2882" i="8"/>
  <c r="P2882" i="8"/>
  <c r="O2882" i="8"/>
  <c r="T2881" i="8"/>
  <c r="S2881" i="8"/>
  <c r="P2881" i="8"/>
  <c r="O2881" i="8"/>
  <c r="T2880" i="8"/>
  <c r="S2880" i="8"/>
  <c r="P2880" i="8"/>
  <c r="O2880" i="8"/>
  <c r="T2879" i="8"/>
  <c r="S2879" i="8"/>
  <c r="P2879" i="8"/>
  <c r="O2879" i="8"/>
  <c r="T2878" i="8"/>
  <c r="S2878" i="8"/>
  <c r="P2878" i="8"/>
  <c r="O2878" i="8"/>
  <c r="T2877" i="8"/>
  <c r="S2877" i="8"/>
  <c r="P2877" i="8"/>
  <c r="O2877" i="8"/>
  <c r="T2876" i="8"/>
  <c r="S2876" i="8"/>
  <c r="P2876" i="8"/>
  <c r="O2876" i="8"/>
  <c r="T2875" i="8"/>
  <c r="S2875" i="8"/>
  <c r="P2875" i="8"/>
  <c r="O2875" i="8"/>
  <c r="T2874" i="8"/>
  <c r="S2874" i="8"/>
  <c r="P2874" i="8"/>
  <c r="O2874" i="8"/>
  <c r="T2873" i="8"/>
  <c r="S2873" i="8"/>
  <c r="P2873" i="8"/>
  <c r="O2873" i="8"/>
  <c r="T2872" i="8"/>
  <c r="S2872" i="8"/>
  <c r="P2872" i="8"/>
  <c r="O2872" i="8"/>
  <c r="T2871" i="8"/>
  <c r="S2871" i="8"/>
  <c r="P2871" i="8"/>
  <c r="O2871" i="8"/>
  <c r="T2870" i="8"/>
  <c r="S2870" i="8"/>
  <c r="P2870" i="8"/>
  <c r="O2870" i="8"/>
  <c r="T2869" i="8"/>
  <c r="S2869" i="8"/>
  <c r="P2869" i="8"/>
  <c r="O2869" i="8"/>
  <c r="T2868" i="8"/>
  <c r="S2868" i="8"/>
  <c r="P2868" i="8"/>
  <c r="O2868" i="8"/>
  <c r="T2867" i="8"/>
  <c r="S2867" i="8"/>
  <c r="P2867" i="8"/>
  <c r="O2867" i="8"/>
  <c r="T2866" i="8"/>
  <c r="S2866" i="8"/>
  <c r="P2866" i="8"/>
  <c r="O2866" i="8"/>
  <c r="T2865" i="8"/>
  <c r="S2865" i="8"/>
  <c r="P2865" i="8"/>
  <c r="O2865" i="8"/>
  <c r="T2864" i="8"/>
  <c r="S2864" i="8"/>
  <c r="P2864" i="8"/>
  <c r="O2864" i="8"/>
  <c r="T2863" i="8"/>
  <c r="S2863" i="8"/>
  <c r="P2863" i="8"/>
  <c r="O2863" i="8"/>
  <c r="T2862" i="8"/>
  <c r="S2862" i="8"/>
  <c r="P2862" i="8"/>
  <c r="O2862" i="8"/>
  <c r="T2861" i="8"/>
  <c r="S2861" i="8"/>
  <c r="P2861" i="8"/>
  <c r="O2861" i="8"/>
  <c r="T2860" i="8"/>
  <c r="S2860" i="8"/>
  <c r="P2860" i="8"/>
  <c r="O2860" i="8"/>
  <c r="T2859" i="8"/>
  <c r="S2859" i="8"/>
  <c r="P2859" i="8"/>
  <c r="O2859" i="8"/>
  <c r="T2858" i="8"/>
  <c r="S2858" i="8"/>
  <c r="P2858" i="8"/>
  <c r="O2858" i="8"/>
  <c r="T2857" i="8"/>
  <c r="S2857" i="8"/>
  <c r="P2857" i="8"/>
  <c r="O2857" i="8"/>
  <c r="T2856" i="8"/>
  <c r="S2856" i="8"/>
  <c r="P2856" i="8"/>
  <c r="O2856" i="8"/>
  <c r="T2855" i="8"/>
  <c r="S2855" i="8"/>
  <c r="P2855" i="8"/>
  <c r="O2855" i="8"/>
  <c r="T2854" i="8"/>
  <c r="S2854" i="8"/>
  <c r="P2854" i="8"/>
  <c r="O2854" i="8"/>
  <c r="T2853" i="8"/>
  <c r="S2853" i="8"/>
  <c r="P2853" i="8"/>
  <c r="O2853" i="8"/>
  <c r="T2852" i="8"/>
  <c r="S2852" i="8"/>
  <c r="P2852" i="8"/>
  <c r="O2852" i="8"/>
  <c r="T2851" i="8"/>
  <c r="S2851" i="8"/>
  <c r="P2851" i="8"/>
  <c r="O2851" i="8"/>
  <c r="T2850" i="8"/>
  <c r="S2850" i="8"/>
  <c r="P2850" i="8"/>
  <c r="O2850" i="8"/>
  <c r="T2849" i="8"/>
  <c r="S2849" i="8"/>
  <c r="P2849" i="8"/>
  <c r="O2849" i="8"/>
  <c r="T2848" i="8"/>
  <c r="S2848" i="8"/>
  <c r="P2848" i="8"/>
  <c r="O2848" i="8"/>
  <c r="T2847" i="8"/>
  <c r="S2847" i="8"/>
  <c r="P2847" i="8"/>
  <c r="O2847" i="8"/>
  <c r="T2846" i="8"/>
  <c r="S2846" i="8"/>
  <c r="P2846" i="8"/>
  <c r="O2846" i="8"/>
  <c r="T2845" i="8"/>
  <c r="S2845" i="8"/>
  <c r="P2845" i="8"/>
  <c r="O2845" i="8"/>
  <c r="T2844" i="8"/>
  <c r="S2844" i="8"/>
  <c r="P2844" i="8"/>
  <c r="O2844" i="8"/>
  <c r="T2843" i="8"/>
  <c r="S2843" i="8"/>
  <c r="P2843" i="8"/>
  <c r="O2843" i="8"/>
  <c r="T2842" i="8"/>
  <c r="S2842" i="8"/>
  <c r="P2842" i="8"/>
  <c r="O2842" i="8"/>
  <c r="T2841" i="8"/>
  <c r="S2841" i="8"/>
  <c r="P2841" i="8"/>
  <c r="O2841" i="8"/>
  <c r="T2840" i="8"/>
  <c r="S2840" i="8"/>
  <c r="P2840" i="8"/>
  <c r="O2840" i="8"/>
  <c r="T2839" i="8"/>
  <c r="S2839" i="8"/>
  <c r="P2839" i="8"/>
  <c r="O2839" i="8"/>
  <c r="T2838" i="8"/>
  <c r="S2838" i="8"/>
  <c r="P2838" i="8"/>
  <c r="O2838" i="8"/>
  <c r="T2837" i="8"/>
  <c r="S2837" i="8"/>
  <c r="P2837" i="8"/>
  <c r="O2837" i="8"/>
  <c r="T2836" i="8"/>
  <c r="S2836" i="8"/>
  <c r="P2836" i="8"/>
  <c r="O2836" i="8"/>
  <c r="T2835" i="8"/>
  <c r="S2835" i="8"/>
  <c r="P2835" i="8"/>
  <c r="O2835" i="8"/>
  <c r="T2834" i="8"/>
  <c r="S2834" i="8"/>
  <c r="P2834" i="8"/>
  <c r="O2834" i="8"/>
  <c r="T2833" i="8"/>
  <c r="S2833" i="8"/>
  <c r="P2833" i="8"/>
  <c r="O2833" i="8"/>
  <c r="T2832" i="8"/>
  <c r="S2832" i="8"/>
  <c r="P2832" i="8"/>
  <c r="O2832" i="8"/>
  <c r="T2831" i="8"/>
  <c r="S2831" i="8"/>
  <c r="P2831" i="8"/>
  <c r="O2831" i="8"/>
  <c r="T2830" i="8"/>
  <c r="S2830" i="8"/>
  <c r="P2830" i="8"/>
  <c r="O2830" i="8"/>
  <c r="T2829" i="8"/>
  <c r="S2829" i="8"/>
  <c r="P2829" i="8"/>
  <c r="O2829" i="8"/>
  <c r="T2828" i="8"/>
  <c r="S2828" i="8"/>
  <c r="P2828" i="8"/>
  <c r="O2828" i="8"/>
  <c r="T2827" i="8"/>
  <c r="S2827" i="8"/>
  <c r="P2827" i="8"/>
  <c r="O2827" i="8"/>
  <c r="T2826" i="8"/>
  <c r="S2826" i="8"/>
  <c r="P2826" i="8"/>
  <c r="O2826" i="8"/>
  <c r="T2825" i="8"/>
  <c r="S2825" i="8"/>
  <c r="P2825" i="8"/>
  <c r="O2825" i="8"/>
  <c r="T2824" i="8"/>
  <c r="S2824" i="8"/>
  <c r="P2824" i="8"/>
  <c r="O2824" i="8"/>
  <c r="T2823" i="8"/>
  <c r="S2823" i="8"/>
  <c r="P2823" i="8"/>
  <c r="O2823" i="8"/>
  <c r="T2822" i="8"/>
  <c r="S2822" i="8"/>
  <c r="P2822" i="8"/>
  <c r="O2822" i="8"/>
  <c r="T2821" i="8"/>
  <c r="S2821" i="8"/>
  <c r="P2821" i="8"/>
  <c r="O2821" i="8"/>
  <c r="T2820" i="8"/>
  <c r="S2820" i="8"/>
  <c r="P2820" i="8"/>
  <c r="O2820" i="8"/>
  <c r="T2819" i="8"/>
  <c r="S2819" i="8"/>
  <c r="P2819" i="8"/>
  <c r="O2819" i="8"/>
  <c r="T2818" i="8"/>
  <c r="S2818" i="8"/>
  <c r="P2818" i="8"/>
  <c r="O2818" i="8"/>
  <c r="T2817" i="8"/>
  <c r="S2817" i="8"/>
  <c r="P2817" i="8"/>
  <c r="O2817" i="8"/>
  <c r="T2816" i="8"/>
  <c r="S2816" i="8"/>
  <c r="P2816" i="8"/>
  <c r="O2816" i="8"/>
  <c r="T2815" i="8"/>
  <c r="S2815" i="8"/>
  <c r="P2815" i="8"/>
  <c r="O2815" i="8"/>
  <c r="T2814" i="8"/>
  <c r="S2814" i="8"/>
  <c r="P2814" i="8"/>
  <c r="O2814" i="8"/>
  <c r="T2813" i="8"/>
  <c r="S2813" i="8"/>
  <c r="P2813" i="8"/>
  <c r="O2813" i="8"/>
  <c r="T2812" i="8"/>
  <c r="S2812" i="8"/>
  <c r="P2812" i="8"/>
  <c r="O2812" i="8"/>
  <c r="T2811" i="8"/>
  <c r="S2811" i="8"/>
  <c r="P2811" i="8"/>
  <c r="O2811" i="8"/>
  <c r="T2810" i="8"/>
  <c r="S2810" i="8"/>
  <c r="P2810" i="8"/>
  <c r="O2810" i="8"/>
  <c r="T2809" i="8"/>
  <c r="S2809" i="8"/>
  <c r="P2809" i="8"/>
  <c r="O2809" i="8"/>
  <c r="T2808" i="8"/>
  <c r="S2808" i="8"/>
  <c r="P2808" i="8"/>
  <c r="O2808" i="8"/>
  <c r="T2807" i="8"/>
  <c r="S2807" i="8"/>
  <c r="P2807" i="8"/>
  <c r="O2807" i="8"/>
  <c r="T2806" i="8"/>
  <c r="S2806" i="8"/>
  <c r="P2806" i="8"/>
  <c r="O2806" i="8"/>
  <c r="T2805" i="8"/>
  <c r="S2805" i="8"/>
  <c r="P2805" i="8"/>
  <c r="O2805" i="8"/>
  <c r="T2804" i="8"/>
  <c r="S2804" i="8"/>
  <c r="P2804" i="8"/>
  <c r="O2804" i="8"/>
  <c r="T2803" i="8"/>
  <c r="S2803" i="8"/>
  <c r="P2803" i="8"/>
  <c r="O2803" i="8"/>
  <c r="T2802" i="8"/>
  <c r="S2802" i="8"/>
  <c r="P2802" i="8"/>
  <c r="O2802" i="8"/>
  <c r="T2801" i="8"/>
  <c r="S2801" i="8"/>
  <c r="P2801" i="8"/>
  <c r="O2801" i="8"/>
  <c r="T2800" i="8"/>
  <c r="S2800" i="8"/>
  <c r="P2800" i="8"/>
  <c r="O2800" i="8"/>
  <c r="T2799" i="8"/>
  <c r="S2799" i="8"/>
  <c r="P2799" i="8"/>
  <c r="O2799" i="8"/>
  <c r="T2798" i="8"/>
  <c r="S2798" i="8"/>
  <c r="P2798" i="8"/>
  <c r="O2798" i="8"/>
  <c r="T2797" i="8"/>
  <c r="S2797" i="8"/>
  <c r="P2797" i="8"/>
  <c r="O2797" i="8"/>
  <c r="T2796" i="8"/>
  <c r="S2796" i="8"/>
  <c r="P2796" i="8"/>
  <c r="O2796" i="8"/>
  <c r="T2795" i="8"/>
  <c r="S2795" i="8"/>
  <c r="P2795" i="8"/>
  <c r="O2795" i="8"/>
  <c r="T2794" i="8"/>
  <c r="S2794" i="8"/>
  <c r="P2794" i="8"/>
  <c r="O2794" i="8"/>
  <c r="T2793" i="8"/>
  <c r="S2793" i="8"/>
  <c r="P2793" i="8"/>
  <c r="O2793" i="8"/>
  <c r="T2792" i="8"/>
  <c r="S2792" i="8"/>
  <c r="P2792" i="8"/>
  <c r="O2792" i="8"/>
  <c r="T2791" i="8"/>
  <c r="S2791" i="8"/>
  <c r="P2791" i="8"/>
  <c r="O2791" i="8"/>
  <c r="T2790" i="8"/>
  <c r="S2790" i="8"/>
  <c r="P2790" i="8"/>
  <c r="O2790" i="8"/>
  <c r="T2789" i="8"/>
  <c r="S2789" i="8"/>
  <c r="P2789" i="8"/>
  <c r="O2789" i="8"/>
  <c r="T2788" i="8"/>
  <c r="S2788" i="8"/>
  <c r="P2788" i="8"/>
  <c r="O2788" i="8"/>
  <c r="T2787" i="8"/>
  <c r="S2787" i="8"/>
  <c r="P2787" i="8"/>
  <c r="O2787" i="8"/>
  <c r="T2786" i="8"/>
  <c r="S2786" i="8"/>
  <c r="P2786" i="8"/>
  <c r="O2786" i="8"/>
  <c r="T2785" i="8"/>
  <c r="S2785" i="8"/>
  <c r="P2785" i="8"/>
  <c r="O2785" i="8"/>
  <c r="T2784" i="8"/>
  <c r="S2784" i="8"/>
  <c r="P2784" i="8"/>
  <c r="O2784" i="8"/>
  <c r="T2783" i="8"/>
  <c r="S2783" i="8"/>
  <c r="P2783" i="8"/>
  <c r="O2783" i="8"/>
  <c r="T2782" i="8"/>
  <c r="S2782" i="8"/>
  <c r="P2782" i="8"/>
  <c r="O2782" i="8"/>
  <c r="T2781" i="8"/>
  <c r="S2781" i="8"/>
  <c r="P2781" i="8"/>
  <c r="O2781" i="8"/>
  <c r="T2780" i="8"/>
  <c r="S2780" i="8"/>
  <c r="P2780" i="8"/>
  <c r="O2780" i="8"/>
  <c r="T2779" i="8"/>
  <c r="S2779" i="8"/>
  <c r="P2779" i="8"/>
  <c r="O2779" i="8"/>
  <c r="T2778" i="8"/>
  <c r="S2778" i="8"/>
  <c r="P2778" i="8"/>
  <c r="O2778" i="8"/>
  <c r="T2777" i="8"/>
  <c r="S2777" i="8"/>
  <c r="P2777" i="8"/>
  <c r="O2777" i="8"/>
  <c r="T2776" i="8"/>
  <c r="S2776" i="8"/>
  <c r="P2776" i="8"/>
  <c r="O2776" i="8"/>
  <c r="T2775" i="8"/>
  <c r="S2775" i="8"/>
  <c r="P2775" i="8"/>
  <c r="O2775" i="8"/>
  <c r="T2774" i="8"/>
  <c r="S2774" i="8"/>
  <c r="P2774" i="8"/>
  <c r="O2774" i="8"/>
  <c r="T2773" i="8"/>
  <c r="S2773" i="8"/>
  <c r="P2773" i="8"/>
  <c r="O2773" i="8"/>
  <c r="T2772" i="8"/>
  <c r="S2772" i="8"/>
  <c r="P2772" i="8"/>
  <c r="O2772" i="8"/>
  <c r="T2771" i="8"/>
  <c r="S2771" i="8"/>
  <c r="P2771" i="8"/>
  <c r="O2771" i="8"/>
  <c r="T2770" i="8"/>
  <c r="S2770" i="8"/>
  <c r="P2770" i="8"/>
  <c r="O2770" i="8"/>
  <c r="T2769" i="8"/>
  <c r="S2769" i="8"/>
  <c r="P2769" i="8"/>
  <c r="O2769" i="8"/>
  <c r="T2768" i="8"/>
  <c r="S2768" i="8"/>
  <c r="P2768" i="8"/>
  <c r="O2768" i="8"/>
  <c r="T2767" i="8"/>
  <c r="S2767" i="8"/>
  <c r="P2767" i="8"/>
  <c r="O2767" i="8"/>
  <c r="T2766" i="8"/>
  <c r="S2766" i="8"/>
  <c r="P2766" i="8"/>
  <c r="O2766" i="8"/>
  <c r="T2765" i="8"/>
  <c r="S2765" i="8"/>
  <c r="P2765" i="8"/>
  <c r="O2765" i="8"/>
  <c r="T2764" i="8"/>
  <c r="S2764" i="8"/>
  <c r="P2764" i="8"/>
  <c r="O2764" i="8"/>
  <c r="T2763" i="8"/>
  <c r="S2763" i="8"/>
  <c r="P2763" i="8"/>
  <c r="O2763" i="8"/>
  <c r="T2762" i="8"/>
  <c r="S2762" i="8"/>
  <c r="P2762" i="8"/>
  <c r="O2762" i="8"/>
  <c r="T2761" i="8"/>
  <c r="S2761" i="8"/>
  <c r="P2761" i="8"/>
  <c r="O2761" i="8"/>
  <c r="T2760" i="8"/>
  <c r="S2760" i="8"/>
  <c r="P2760" i="8"/>
  <c r="O2760" i="8"/>
  <c r="T2759" i="8"/>
  <c r="S2759" i="8"/>
  <c r="P2759" i="8"/>
  <c r="O2759" i="8"/>
  <c r="T2758" i="8"/>
  <c r="S2758" i="8"/>
  <c r="P2758" i="8"/>
  <c r="O2758" i="8"/>
  <c r="T2757" i="8"/>
  <c r="S2757" i="8"/>
  <c r="P2757" i="8"/>
  <c r="O2757" i="8"/>
  <c r="T2756" i="8"/>
  <c r="S2756" i="8"/>
  <c r="P2756" i="8"/>
  <c r="O2756" i="8"/>
  <c r="T2755" i="8"/>
  <c r="S2755" i="8"/>
  <c r="P2755" i="8"/>
  <c r="O2755" i="8"/>
  <c r="T2754" i="8"/>
  <c r="S2754" i="8"/>
  <c r="P2754" i="8"/>
  <c r="O2754" i="8"/>
  <c r="T2753" i="8"/>
  <c r="S2753" i="8"/>
  <c r="P2753" i="8"/>
  <c r="O2753" i="8"/>
  <c r="T2752" i="8"/>
  <c r="S2752" i="8"/>
  <c r="P2752" i="8"/>
  <c r="O2752" i="8"/>
  <c r="T2751" i="8"/>
  <c r="S2751" i="8"/>
  <c r="P2751" i="8"/>
  <c r="O2751" i="8"/>
  <c r="T2750" i="8"/>
  <c r="S2750" i="8"/>
  <c r="P2750" i="8"/>
  <c r="O2750" i="8"/>
  <c r="T2749" i="8"/>
  <c r="S2749" i="8"/>
  <c r="P2749" i="8"/>
  <c r="O2749" i="8"/>
  <c r="T2748" i="8"/>
  <c r="S2748" i="8"/>
  <c r="P2748" i="8"/>
  <c r="O2748" i="8"/>
  <c r="T2747" i="8"/>
  <c r="S2747" i="8"/>
  <c r="P2747" i="8"/>
  <c r="O2747" i="8"/>
  <c r="T2746" i="8"/>
  <c r="S2746" i="8"/>
  <c r="P2746" i="8"/>
  <c r="O2746" i="8"/>
  <c r="T2745" i="8"/>
  <c r="S2745" i="8"/>
  <c r="P2745" i="8"/>
  <c r="O2745" i="8"/>
  <c r="T2744" i="8"/>
  <c r="S2744" i="8"/>
  <c r="P2744" i="8"/>
  <c r="O2744" i="8"/>
  <c r="T2743" i="8"/>
  <c r="S2743" i="8"/>
  <c r="P2743" i="8"/>
  <c r="O2743" i="8"/>
  <c r="T2742" i="8"/>
  <c r="S2742" i="8"/>
  <c r="P2742" i="8"/>
  <c r="O2742" i="8"/>
  <c r="T2741" i="8"/>
  <c r="S2741" i="8"/>
  <c r="P2741" i="8"/>
  <c r="O2741" i="8"/>
  <c r="T2740" i="8"/>
  <c r="S2740" i="8"/>
  <c r="P2740" i="8"/>
  <c r="O2740" i="8"/>
  <c r="T2739" i="8"/>
  <c r="S2739" i="8"/>
  <c r="P2739" i="8"/>
  <c r="O2739" i="8"/>
  <c r="T2738" i="8"/>
  <c r="S2738" i="8"/>
  <c r="P2738" i="8"/>
  <c r="O2738" i="8"/>
  <c r="T2737" i="8"/>
  <c r="S2737" i="8"/>
  <c r="P2737" i="8"/>
  <c r="O2737" i="8"/>
  <c r="T2736" i="8"/>
  <c r="S2736" i="8"/>
  <c r="P2736" i="8"/>
  <c r="O2736" i="8"/>
  <c r="T2735" i="8"/>
  <c r="S2735" i="8"/>
  <c r="P2735" i="8"/>
  <c r="O2735" i="8"/>
  <c r="T2734" i="8"/>
  <c r="S2734" i="8"/>
  <c r="P2734" i="8"/>
  <c r="O2734" i="8"/>
  <c r="T2733" i="8"/>
  <c r="S2733" i="8"/>
  <c r="P2733" i="8"/>
  <c r="O2733" i="8"/>
  <c r="T2732" i="8"/>
  <c r="S2732" i="8"/>
  <c r="P2732" i="8"/>
  <c r="O2732" i="8"/>
  <c r="T2731" i="8"/>
  <c r="S2731" i="8"/>
  <c r="P2731" i="8"/>
  <c r="O2731" i="8"/>
  <c r="T2730" i="8"/>
  <c r="S2730" i="8"/>
  <c r="P2730" i="8"/>
  <c r="O2730" i="8"/>
  <c r="T2729" i="8"/>
  <c r="S2729" i="8"/>
  <c r="P2729" i="8"/>
  <c r="O2729" i="8"/>
  <c r="T2728" i="8"/>
  <c r="S2728" i="8"/>
  <c r="P2728" i="8"/>
  <c r="O2728" i="8"/>
  <c r="T2727" i="8"/>
  <c r="S2727" i="8"/>
  <c r="P2727" i="8"/>
  <c r="O2727" i="8"/>
  <c r="T2726" i="8"/>
  <c r="S2726" i="8"/>
  <c r="P2726" i="8"/>
  <c r="O2726" i="8"/>
  <c r="T2725" i="8"/>
  <c r="S2725" i="8"/>
  <c r="P2725" i="8"/>
  <c r="O2725" i="8"/>
  <c r="T2724" i="8"/>
  <c r="S2724" i="8"/>
  <c r="P2724" i="8"/>
  <c r="O2724" i="8"/>
  <c r="T2723" i="8"/>
  <c r="S2723" i="8"/>
  <c r="P2723" i="8"/>
  <c r="O2723" i="8"/>
  <c r="T2722" i="8"/>
  <c r="S2722" i="8"/>
  <c r="P2722" i="8"/>
  <c r="O2722" i="8"/>
  <c r="T2721" i="8"/>
  <c r="S2721" i="8"/>
  <c r="P2721" i="8"/>
  <c r="O2721" i="8"/>
  <c r="T2720" i="8"/>
  <c r="S2720" i="8"/>
  <c r="P2720" i="8"/>
  <c r="O2720" i="8"/>
  <c r="T2719" i="8"/>
  <c r="S2719" i="8"/>
  <c r="P2719" i="8"/>
  <c r="O2719" i="8"/>
  <c r="T2718" i="8"/>
  <c r="S2718" i="8"/>
  <c r="P2718" i="8"/>
  <c r="O2718" i="8"/>
  <c r="T2717" i="8"/>
  <c r="S2717" i="8"/>
  <c r="P2717" i="8"/>
  <c r="O2717" i="8"/>
  <c r="T2716" i="8"/>
  <c r="S2716" i="8"/>
  <c r="P2716" i="8"/>
  <c r="O2716" i="8"/>
  <c r="T2715" i="8"/>
  <c r="S2715" i="8"/>
  <c r="P2715" i="8"/>
  <c r="O2715" i="8"/>
  <c r="T2714" i="8"/>
  <c r="S2714" i="8"/>
  <c r="P2714" i="8"/>
  <c r="O2714" i="8"/>
  <c r="T2713" i="8"/>
  <c r="S2713" i="8"/>
  <c r="P2713" i="8"/>
  <c r="O2713" i="8"/>
  <c r="T2712" i="8"/>
  <c r="S2712" i="8"/>
  <c r="P2712" i="8"/>
  <c r="O2712" i="8"/>
  <c r="T2711" i="8"/>
  <c r="S2711" i="8"/>
  <c r="P2711" i="8"/>
  <c r="O2711" i="8"/>
  <c r="T2710" i="8"/>
  <c r="S2710" i="8"/>
  <c r="P2710" i="8"/>
  <c r="O2710" i="8"/>
  <c r="T2709" i="8"/>
  <c r="S2709" i="8"/>
  <c r="P2709" i="8"/>
  <c r="O2709" i="8"/>
  <c r="T2708" i="8"/>
  <c r="S2708" i="8"/>
  <c r="P2708" i="8"/>
  <c r="O2708" i="8"/>
  <c r="T2707" i="8"/>
  <c r="S2707" i="8"/>
  <c r="P2707" i="8"/>
  <c r="O2707" i="8"/>
  <c r="T2706" i="8"/>
  <c r="S2706" i="8"/>
  <c r="P2706" i="8"/>
  <c r="O2706" i="8"/>
  <c r="T2705" i="8"/>
  <c r="S2705" i="8"/>
  <c r="P2705" i="8"/>
  <c r="O2705" i="8"/>
  <c r="T2704" i="8"/>
  <c r="S2704" i="8"/>
  <c r="P2704" i="8"/>
  <c r="O2704" i="8"/>
  <c r="T2703" i="8"/>
  <c r="S2703" i="8"/>
  <c r="P2703" i="8"/>
  <c r="O2703" i="8"/>
  <c r="T2702" i="8"/>
  <c r="S2702" i="8"/>
  <c r="P2702" i="8"/>
  <c r="O2702" i="8"/>
  <c r="T2701" i="8"/>
  <c r="S2701" i="8"/>
  <c r="P2701" i="8"/>
  <c r="O2701" i="8"/>
  <c r="T2700" i="8"/>
  <c r="S2700" i="8"/>
  <c r="P2700" i="8"/>
  <c r="O2700" i="8"/>
  <c r="T2699" i="8"/>
  <c r="S2699" i="8"/>
  <c r="P2699" i="8"/>
  <c r="O2699" i="8"/>
  <c r="T2698" i="8"/>
  <c r="S2698" i="8"/>
  <c r="P2698" i="8"/>
  <c r="O2698" i="8"/>
  <c r="T2697" i="8"/>
  <c r="S2697" i="8"/>
  <c r="P2697" i="8"/>
  <c r="O2697" i="8"/>
  <c r="T2696" i="8"/>
  <c r="S2696" i="8"/>
  <c r="P2696" i="8"/>
  <c r="O2696" i="8"/>
  <c r="T2695" i="8"/>
  <c r="S2695" i="8"/>
  <c r="P2695" i="8"/>
  <c r="O2695" i="8"/>
  <c r="T2694" i="8"/>
  <c r="S2694" i="8"/>
  <c r="P2694" i="8"/>
  <c r="O2694" i="8"/>
  <c r="T2693" i="8"/>
  <c r="S2693" i="8"/>
  <c r="P2693" i="8"/>
  <c r="O2693" i="8"/>
  <c r="T2692" i="8"/>
  <c r="S2692" i="8"/>
  <c r="P2692" i="8"/>
  <c r="O2692" i="8"/>
  <c r="T2691" i="8"/>
  <c r="S2691" i="8"/>
  <c r="P2691" i="8"/>
  <c r="O2691" i="8"/>
  <c r="T2690" i="8"/>
  <c r="S2690" i="8"/>
  <c r="P2690" i="8"/>
  <c r="O2690" i="8"/>
  <c r="T2689" i="8"/>
  <c r="S2689" i="8"/>
  <c r="P2689" i="8"/>
  <c r="O2689" i="8"/>
  <c r="T2688" i="8"/>
  <c r="S2688" i="8"/>
  <c r="P2688" i="8"/>
  <c r="O2688" i="8"/>
  <c r="T2687" i="8"/>
  <c r="S2687" i="8"/>
  <c r="P2687" i="8"/>
  <c r="O2687" i="8"/>
  <c r="T2686" i="8"/>
  <c r="S2686" i="8"/>
  <c r="P2686" i="8"/>
  <c r="O2686" i="8"/>
  <c r="T2685" i="8"/>
  <c r="S2685" i="8"/>
  <c r="P2685" i="8"/>
  <c r="O2685" i="8"/>
  <c r="T2684" i="8"/>
  <c r="S2684" i="8"/>
  <c r="P2684" i="8"/>
  <c r="O2684" i="8"/>
  <c r="T2683" i="8"/>
  <c r="S2683" i="8"/>
  <c r="P2683" i="8"/>
  <c r="O2683" i="8"/>
  <c r="T2682" i="8"/>
  <c r="S2682" i="8"/>
  <c r="P2682" i="8"/>
  <c r="O2682" i="8"/>
  <c r="T2681" i="8"/>
  <c r="S2681" i="8"/>
  <c r="P2681" i="8"/>
  <c r="O2681" i="8"/>
  <c r="T2680" i="8"/>
  <c r="S2680" i="8"/>
  <c r="P2680" i="8"/>
  <c r="O2680" i="8"/>
  <c r="T2679" i="8"/>
  <c r="S2679" i="8"/>
  <c r="P2679" i="8"/>
  <c r="O2679" i="8"/>
  <c r="T2678" i="8"/>
  <c r="S2678" i="8"/>
  <c r="P2678" i="8"/>
  <c r="O2678" i="8"/>
  <c r="T2677" i="8"/>
  <c r="S2677" i="8"/>
  <c r="P2677" i="8"/>
  <c r="O2677" i="8"/>
  <c r="T2676" i="8"/>
  <c r="S2676" i="8"/>
  <c r="P2676" i="8"/>
  <c r="O2676" i="8"/>
  <c r="T2675" i="8"/>
  <c r="S2675" i="8"/>
  <c r="P2675" i="8"/>
  <c r="O2675" i="8"/>
  <c r="T2674" i="8"/>
  <c r="S2674" i="8"/>
  <c r="P2674" i="8"/>
  <c r="O2674" i="8"/>
  <c r="T2673" i="8"/>
  <c r="S2673" i="8"/>
  <c r="P2673" i="8"/>
  <c r="O2673" i="8"/>
  <c r="T2672" i="8"/>
  <c r="S2672" i="8"/>
  <c r="P2672" i="8"/>
  <c r="O2672" i="8"/>
  <c r="T2671" i="8"/>
  <c r="S2671" i="8"/>
  <c r="P2671" i="8"/>
  <c r="O2671" i="8"/>
  <c r="T2670" i="8"/>
  <c r="S2670" i="8"/>
  <c r="P2670" i="8"/>
  <c r="O2670" i="8"/>
  <c r="T2669" i="8"/>
  <c r="S2669" i="8"/>
  <c r="P2669" i="8"/>
  <c r="O2669" i="8"/>
  <c r="T2668" i="8"/>
  <c r="S2668" i="8"/>
  <c r="P2668" i="8"/>
  <c r="O2668" i="8"/>
  <c r="T2667" i="8"/>
  <c r="S2667" i="8"/>
  <c r="P2667" i="8"/>
  <c r="O2667" i="8"/>
  <c r="T2666" i="8"/>
  <c r="S2666" i="8"/>
  <c r="P2666" i="8"/>
  <c r="O2666" i="8"/>
  <c r="T2665" i="8"/>
  <c r="S2665" i="8"/>
  <c r="P2665" i="8"/>
  <c r="O2665" i="8"/>
  <c r="T2664" i="8"/>
  <c r="S2664" i="8"/>
  <c r="P2664" i="8"/>
  <c r="O2664" i="8"/>
  <c r="T2663" i="8"/>
  <c r="S2663" i="8"/>
  <c r="P2663" i="8"/>
  <c r="O2663" i="8"/>
  <c r="T2662" i="8"/>
  <c r="S2662" i="8"/>
  <c r="P2662" i="8"/>
  <c r="O2662" i="8"/>
  <c r="T2661" i="8"/>
  <c r="S2661" i="8"/>
  <c r="P2661" i="8"/>
  <c r="O2661" i="8"/>
  <c r="T2660" i="8"/>
  <c r="S2660" i="8"/>
  <c r="P2660" i="8"/>
  <c r="O2660" i="8"/>
  <c r="T2659" i="8"/>
  <c r="S2659" i="8"/>
  <c r="P2659" i="8"/>
  <c r="O2659" i="8"/>
  <c r="T2658" i="8"/>
  <c r="S2658" i="8"/>
  <c r="P2658" i="8"/>
  <c r="O2658" i="8"/>
  <c r="T2657" i="8"/>
  <c r="S2657" i="8"/>
  <c r="P2657" i="8"/>
  <c r="O2657" i="8"/>
  <c r="T2656" i="8"/>
  <c r="S2656" i="8"/>
  <c r="P2656" i="8"/>
  <c r="O2656" i="8"/>
  <c r="T2655" i="8"/>
  <c r="S2655" i="8"/>
  <c r="P2655" i="8"/>
  <c r="O2655" i="8"/>
  <c r="T2654" i="8"/>
  <c r="S2654" i="8"/>
  <c r="P2654" i="8"/>
  <c r="O2654" i="8"/>
  <c r="T2653" i="8"/>
  <c r="S2653" i="8"/>
  <c r="P2653" i="8"/>
  <c r="O2653" i="8"/>
  <c r="T2652" i="8"/>
  <c r="S2652" i="8"/>
  <c r="P2652" i="8"/>
  <c r="O2652" i="8"/>
  <c r="T2651" i="8"/>
  <c r="S2651" i="8"/>
  <c r="P2651" i="8"/>
  <c r="O2651" i="8"/>
  <c r="T2650" i="8"/>
  <c r="S2650" i="8"/>
  <c r="P2650" i="8"/>
  <c r="O2650" i="8"/>
  <c r="T2649" i="8"/>
  <c r="S2649" i="8"/>
  <c r="P2649" i="8"/>
  <c r="O2649" i="8"/>
  <c r="T2648" i="8"/>
  <c r="S2648" i="8"/>
  <c r="P2648" i="8"/>
  <c r="O2648" i="8"/>
  <c r="T2647" i="8"/>
  <c r="S2647" i="8"/>
  <c r="P2647" i="8"/>
  <c r="O2647" i="8"/>
  <c r="T2646" i="8"/>
  <c r="S2646" i="8"/>
  <c r="P2646" i="8"/>
  <c r="O2646" i="8"/>
  <c r="T2645" i="8"/>
  <c r="S2645" i="8"/>
  <c r="P2645" i="8"/>
  <c r="O2645" i="8"/>
  <c r="T2644" i="8"/>
  <c r="S2644" i="8"/>
  <c r="P2644" i="8"/>
  <c r="O2644" i="8"/>
  <c r="T2643" i="8"/>
  <c r="S2643" i="8"/>
  <c r="P2643" i="8"/>
  <c r="O2643" i="8"/>
  <c r="T2642" i="8"/>
  <c r="S2642" i="8"/>
  <c r="P2642" i="8"/>
  <c r="O2642" i="8"/>
  <c r="T2641" i="8"/>
  <c r="S2641" i="8"/>
  <c r="P2641" i="8"/>
  <c r="O2641" i="8"/>
  <c r="T2640" i="8"/>
  <c r="S2640" i="8"/>
  <c r="P2640" i="8"/>
  <c r="O2640" i="8"/>
  <c r="T2639" i="8"/>
  <c r="S2639" i="8"/>
  <c r="P2639" i="8"/>
  <c r="O2639" i="8"/>
  <c r="T2638" i="8"/>
  <c r="S2638" i="8"/>
  <c r="P2638" i="8"/>
  <c r="O2638" i="8"/>
  <c r="T2637" i="8"/>
  <c r="S2637" i="8"/>
  <c r="P2637" i="8"/>
  <c r="O2637" i="8"/>
  <c r="T2636" i="8"/>
  <c r="S2636" i="8"/>
  <c r="P2636" i="8"/>
  <c r="O2636" i="8"/>
  <c r="T2635" i="8"/>
  <c r="S2635" i="8"/>
  <c r="P2635" i="8"/>
  <c r="O2635" i="8"/>
  <c r="T2634" i="8"/>
  <c r="S2634" i="8"/>
  <c r="P2634" i="8"/>
  <c r="O2634" i="8"/>
  <c r="T2633" i="8"/>
  <c r="S2633" i="8"/>
  <c r="P2633" i="8"/>
  <c r="O2633" i="8"/>
  <c r="T2632" i="8"/>
  <c r="S2632" i="8"/>
  <c r="P2632" i="8"/>
  <c r="O2632" i="8"/>
  <c r="T2631" i="8"/>
  <c r="S2631" i="8"/>
  <c r="P2631" i="8"/>
  <c r="O2631" i="8"/>
  <c r="T2630" i="8"/>
  <c r="S2630" i="8"/>
  <c r="P2630" i="8"/>
  <c r="O2630" i="8"/>
  <c r="T2629" i="8"/>
  <c r="S2629" i="8"/>
  <c r="P2629" i="8"/>
  <c r="O2629" i="8"/>
  <c r="T2628" i="8"/>
  <c r="S2628" i="8"/>
  <c r="P2628" i="8"/>
  <c r="O2628" i="8"/>
  <c r="T2627" i="8"/>
  <c r="S2627" i="8"/>
  <c r="P2627" i="8"/>
  <c r="O2627" i="8"/>
  <c r="T2626" i="8"/>
  <c r="S2626" i="8"/>
  <c r="P2626" i="8"/>
  <c r="O2626" i="8"/>
  <c r="T2625" i="8"/>
  <c r="S2625" i="8"/>
  <c r="P2625" i="8"/>
  <c r="O2625" i="8"/>
  <c r="T2624" i="8"/>
  <c r="S2624" i="8"/>
  <c r="P2624" i="8"/>
  <c r="O2624" i="8"/>
  <c r="T2623" i="8"/>
  <c r="S2623" i="8"/>
  <c r="P2623" i="8"/>
  <c r="O2623" i="8"/>
  <c r="T2622" i="8"/>
  <c r="S2622" i="8"/>
  <c r="P2622" i="8"/>
  <c r="O2622" i="8"/>
  <c r="T2621" i="8"/>
  <c r="S2621" i="8"/>
  <c r="P2621" i="8"/>
  <c r="O2621" i="8"/>
  <c r="T2620" i="8"/>
  <c r="S2620" i="8"/>
  <c r="P2620" i="8"/>
  <c r="O2620" i="8"/>
  <c r="T2619" i="8"/>
  <c r="S2619" i="8"/>
  <c r="P2619" i="8"/>
  <c r="O2619" i="8"/>
  <c r="T2618" i="8"/>
  <c r="S2618" i="8"/>
  <c r="P2618" i="8"/>
  <c r="O2618" i="8"/>
  <c r="T2617" i="8"/>
  <c r="S2617" i="8"/>
  <c r="P2617" i="8"/>
  <c r="O2617" i="8"/>
  <c r="T2616" i="8"/>
  <c r="S2616" i="8"/>
  <c r="P2616" i="8"/>
  <c r="O2616" i="8"/>
  <c r="T2615" i="8"/>
  <c r="S2615" i="8"/>
  <c r="P2615" i="8"/>
  <c r="O2615" i="8"/>
  <c r="T2614" i="8"/>
  <c r="S2614" i="8"/>
  <c r="P2614" i="8"/>
  <c r="O2614" i="8"/>
  <c r="T2613" i="8"/>
  <c r="S2613" i="8"/>
  <c r="P2613" i="8"/>
  <c r="O2613" i="8"/>
  <c r="T2612" i="8"/>
  <c r="S2612" i="8"/>
  <c r="P2612" i="8"/>
  <c r="O2612" i="8"/>
  <c r="T2611" i="8"/>
  <c r="S2611" i="8"/>
  <c r="P2611" i="8"/>
  <c r="O2611" i="8"/>
  <c r="T2610" i="8"/>
  <c r="S2610" i="8"/>
  <c r="P2610" i="8"/>
  <c r="O2610" i="8"/>
  <c r="T2609" i="8"/>
  <c r="S2609" i="8"/>
  <c r="P2609" i="8"/>
  <c r="O2609" i="8"/>
  <c r="T2608" i="8"/>
  <c r="S2608" i="8"/>
  <c r="P2608" i="8"/>
  <c r="O2608" i="8"/>
  <c r="T2607" i="8"/>
  <c r="S2607" i="8"/>
  <c r="P2607" i="8"/>
  <c r="O2607" i="8"/>
  <c r="T2606" i="8"/>
  <c r="S2606" i="8"/>
  <c r="P2606" i="8"/>
  <c r="O2606" i="8"/>
  <c r="T2605" i="8"/>
  <c r="S2605" i="8"/>
  <c r="P2605" i="8"/>
  <c r="O2605" i="8"/>
  <c r="T2604" i="8"/>
  <c r="S2604" i="8"/>
  <c r="P2604" i="8"/>
  <c r="O2604" i="8"/>
  <c r="T2603" i="8"/>
  <c r="S2603" i="8"/>
  <c r="P2603" i="8"/>
  <c r="O2603" i="8"/>
  <c r="T2602" i="8"/>
  <c r="S2602" i="8"/>
  <c r="P2602" i="8"/>
  <c r="O2602" i="8"/>
  <c r="T2601" i="8"/>
  <c r="S2601" i="8"/>
  <c r="P2601" i="8"/>
  <c r="O2601" i="8"/>
  <c r="T2600" i="8"/>
  <c r="S2600" i="8"/>
  <c r="P2600" i="8"/>
  <c r="O2600" i="8"/>
  <c r="T2599" i="8"/>
  <c r="S2599" i="8"/>
  <c r="P2599" i="8"/>
  <c r="O2599" i="8"/>
  <c r="T2598" i="8"/>
  <c r="S2598" i="8"/>
  <c r="P2598" i="8"/>
  <c r="O2598" i="8"/>
  <c r="T2597" i="8"/>
  <c r="S2597" i="8"/>
  <c r="P2597" i="8"/>
  <c r="O2597" i="8"/>
  <c r="T2596" i="8"/>
  <c r="S2596" i="8"/>
  <c r="P2596" i="8"/>
  <c r="O2596" i="8"/>
  <c r="T2595" i="8"/>
  <c r="S2595" i="8"/>
  <c r="P2595" i="8"/>
  <c r="O2595" i="8"/>
  <c r="T2594" i="8"/>
  <c r="S2594" i="8"/>
  <c r="P2594" i="8"/>
  <c r="O2594" i="8"/>
  <c r="T2593" i="8"/>
  <c r="S2593" i="8"/>
  <c r="P2593" i="8"/>
  <c r="O2593" i="8"/>
  <c r="T2592" i="8"/>
  <c r="S2592" i="8"/>
  <c r="P2592" i="8"/>
  <c r="O2592" i="8"/>
  <c r="T2591" i="8"/>
  <c r="S2591" i="8"/>
  <c r="P2591" i="8"/>
  <c r="O2591" i="8"/>
  <c r="T2590" i="8"/>
  <c r="S2590" i="8"/>
  <c r="P2590" i="8"/>
  <c r="O2590" i="8"/>
  <c r="T2589" i="8"/>
  <c r="S2589" i="8"/>
  <c r="P2589" i="8"/>
  <c r="O2589" i="8"/>
  <c r="T2588" i="8"/>
  <c r="S2588" i="8"/>
  <c r="P2588" i="8"/>
  <c r="O2588" i="8"/>
  <c r="T2587" i="8"/>
  <c r="S2587" i="8"/>
  <c r="P2587" i="8"/>
  <c r="O2587" i="8"/>
  <c r="T2586" i="8"/>
  <c r="S2586" i="8"/>
  <c r="P2586" i="8"/>
  <c r="O2586" i="8"/>
  <c r="T2585" i="8"/>
  <c r="S2585" i="8"/>
  <c r="P2585" i="8"/>
  <c r="O2585" i="8"/>
  <c r="T2584" i="8"/>
  <c r="S2584" i="8"/>
  <c r="P2584" i="8"/>
  <c r="O2584" i="8"/>
  <c r="T2583" i="8"/>
  <c r="S2583" i="8"/>
  <c r="P2583" i="8"/>
  <c r="O2583" i="8"/>
  <c r="T2582" i="8"/>
  <c r="S2582" i="8"/>
  <c r="P2582" i="8"/>
  <c r="O2582" i="8"/>
  <c r="T2581" i="8"/>
  <c r="S2581" i="8"/>
  <c r="P2581" i="8"/>
  <c r="O2581" i="8"/>
  <c r="T2580" i="8"/>
  <c r="S2580" i="8"/>
  <c r="P2580" i="8"/>
  <c r="O2580" i="8"/>
  <c r="T2579" i="8"/>
  <c r="S2579" i="8"/>
  <c r="P2579" i="8"/>
  <c r="O2579" i="8"/>
  <c r="T2578" i="8"/>
  <c r="S2578" i="8"/>
  <c r="P2578" i="8"/>
  <c r="O2578" i="8"/>
  <c r="T2577" i="8"/>
  <c r="S2577" i="8"/>
  <c r="P2577" i="8"/>
  <c r="O2577" i="8"/>
  <c r="T2576" i="8"/>
  <c r="S2576" i="8"/>
  <c r="P2576" i="8"/>
  <c r="O2576" i="8"/>
  <c r="T2575" i="8"/>
  <c r="S2575" i="8"/>
  <c r="P2575" i="8"/>
  <c r="O2575" i="8"/>
  <c r="T2574" i="8"/>
  <c r="S2574" i="8"/>
  <c r="P2574" i="8"/>
  <c r="O2574" i="8"/>
  <c r="T2573" i="8"/>
  <c r="S2573" i="8"/>
  <c r="P2573" i="8"/>
  <c r="O2573" i="8"/>
  <c r="T2572" i="8"/>
  <c r="S2572" i="8"/>
  <c r="P2572" i="8"/>
  <c r="O2572" i="8"/>
  <c r="T2571" i="8"/>
  <c r="S2571" i="8"/>
  <c r="P2571" i="8"/>
  <c r="O2571" i="8"/>
  <c r="T2570" i="8"/>
  <c r="S2570" i="8"/>
  <c r="P2570" i="8"/>
  <c r="O2570" i="8"/>
  <c r="T2569" i="8"/>
  <c r="S2569" i="8"/>
  <c r="P2569" i="8"/>
  <c r="O2569" i="8"/>
  <c r="T2568" i="8"/>
  <c r="S2568" i="8"/>
  <c r="P2568" i="8"/>
  <c r="O2568" i="8"/>
  <c r="T2567" i="8"/>
  <c r="S2567" i="8"/>
  <c r="P2567" i="8"/>
  <c r="O2567" i="8"/>
  <c r="T2566" i="8"/>
  <c r="S2566" i="8"/>
  <c r="P2566" i="8"/>
  <c r="O2566" i="8"/>
  <c r="T2565" i="8"/>
  <c r="S2565" i="8"/>
  <c r="P2565" i="8"/>
  <c r="O2565" i="8"/>
  <c r="T2564" i="8"/>
  <c r="S2564" i="8"/>
  <c r="P2564" i="8"/>
  <c r="O2564" i="8"/>
  <c r="T2563" i="8"/>
  <c r="S2563" i="8"/>
  <c r="P2563" i="8"/>
  <c r="O2563" i="8"/>
  <c r="T2562" i="8"/>
  <c r="S2562" i="8"/>
  <c r="P2562" i="8"/>
  <c r="O2562" i="8"/>
  <c r="T2561" i="8"/>
  <c r="S2561" i="8"/>
  <c r="P2561" i="8"/>
  <c r="O2561" i="8"/>
  <c r="T2560" i="8"/>
  <c r="S2560" i="8"/>
  <c r="P2560" i="8"/>
  <c r="O2560" i="8"/>
  <c r="T2559" i="8"/>
  <c r="S2559" i="8"/>
  <c r="P2559" i="8"/>
  <c r="O2559" i="8"/>
  <c r="T2558" i="8"/>
  <c r="S2558" i="8"/>
  <c r="P2558" i="8"/>
  <c r="O2558" i="8"/>
  <c r="T2557" i="8"/>
  <c r="S2557" i="8"/>
  <c r="P2557" i="8"/>
  <c r="O2557" i="8"/>
  <c r="T2556" i="8"/>
  <c r="S2556" i="8"/>
  <c r="P2556" i="8"/>
  <c r="O2556" i="8"/>
  <c r="T2555" i="8"/>
  <c r="S2555" i="8"/>
  <c r="P2555" i="8"/>
  <c r="O2555" i="8"/>
  <c r="T2554" i="8"/>
  <c r="S2554" i="8"/>
  <c r="P2554" i="8"/>
  <c r="O2554" i="8"/>
  <c r="T2553" i="8"/>
  <c r="S2553" i="8"/>
  <c r="P2553" i="8"/>
  <c r="O2553" i="8"/>
  <c r="T2552" i="8"/>
  <c r="S2552" i="8"/>
  <c r="P2552" i="8"/>
  <c r="O2552" i="8"/>
  <c r="T2551" i="8"/>
  <c r="S2551" i="8"/>
  <c r="P2551" i="8"/>
  <c r="O2551" i="8"/>
  <c r="T2550" i="8"/>
  <c r="S2550" i="8"/>
  <c r="P2550" i="8"/>
  <c r="O2550" i="8"/>
  <c r="T2549" i="8"/>
  <c r="S2549" i="8"/>
  <c r="P2549" i="8"/>
  <c r="O2549" i="8"/>
  <c r="T2548" i="8"/>
  <c r="S2548" i="8"/>
  <c r="P2548" i="8"/>
  <c r="O2548" i="8"/>
  <c r="T2547" i="8"/>
  <c r="S2547" i="8"/>
  <c r="P2547" i="8"/>
  <c r="O2547" i="8"/>
  <c r="T2546" i="8"/>
  <c r="S2546" i="8"/>
  <c r="P2546" i="8"/>
  <c r="O2546" i="8"/>
  <c r="T2545" i="8"/>
  <c r="S2545" i="8"/>
  <c r="P2545" i="8"/>
  <c r="O2545" i="8"/>
  <c r="T2544" i="8"/>
  <c r="S2544" i="8"/>
  <c r="P2544" i="8"/>
  <c r="O2544" i="8"/>
  <c r="T2543" i="8"/>
  <c r="S2543" i="8"/>
  <c r="P2543" i="8"/>
  <c r="O2543" i="8"/>
  <c r="T2542" i="8"/>
  <c r="S2542" i="8"/>
  <c r="P2542" i="8"/>
  <c r="O2542" i="8"/>
  <c r="T2541" i="8"/>
  <c r="S2541" i="8"/>
  <c r="P2541" i="8"/>
  <c r="O2541" i="8"/>
  <c r="T2540" i="8"/>
  <c r="S2540" i="8"/>
  <c r="P2540" i="8"/>
  <c r="O2540" i="8"/>
  <c r="T2539" i="8"/>
  <c r="S2539" i="8"/>
  <c r="P2539" i="8"/>
  <c r="O2539" i="8"/>
  <c r="T2538" i="8"/>
  <c r="S2538" i="8"/>
  <c r="P2538" i="8"/>
  <c r="O2538" i="8"/>
  <c r="T2537" i="8"/>
  <c r="S2537" i="8"/>
  <c r="P2537" i="8"/>
  <c r="O2537" i="8"/>
  <c r="T2536" i="8"/>
  <c r="S2536" i="8"/>
  <c r="P2536" i="8"/>
  <c r="O2536" i="8"/>
  <c r="T2535" i="8"/>
  <c r="S2535" i="8"/>
  <c r="P2535" i="8"/>
  <c r="O2535" i="8"/>
  <c r="T2534" i="8"/>
  <c r="S2534" i="8"/>
  <c r="P2534" i="8"/>
  <c r="O2534" i="8"/>
  <c r="T2533" i="8"/>
  <c r="S2533" i="8"/>
  <c r="P2533" i="8"/>
  <c r="O2533" i="8"/>
  <c r="T2532" i="8"/>
  <c r="S2532" i="8"/>
  <c r="P2532" i="8"/>
  <c r="O2532" i="8"/>
  <c r="T2531" i="8"/>
  <c r="S2531" i="8"/>
  <c r="P2531" i="8"/>
  <c r="O2531" i="8"/>
  <c r="T2530" i="8"/>
  <c r="S2530" i="8"/>
  <c r="P2530" i="8"/>
  <c r="O2530" i="8"/>
  <c r="T2529" i="8"/>
  <c r="S2529" i="8"/>
  <c r="P2529" i="8"/>
  <c r="O2529" i="8"/>
  <c r="T2528" i="8"/>
  <c r="S2528" i="8"/>
  <c r="P2528" i="8"/>
  <c r="O2528" i="8"/>
  <c r="T2527" i="8"/>
  <c r="S2527" i="8"/>
  <c r="P2527" i="8"/>
  <c r="O2527" i="8"/>
  <c r="T2526" i="8"/>
  <c r="S2526" i="8"/>
  <c r="P2526" i="8"/>
  <c r="O2526" i="8"/>
  <c r="T2525" i="8"/>
  <c r="S2525" i="8"/>
  <c r="P2525" i="8"/>
  <c r="O2525" i="8"/>
  <c r="T2524" i="8"/>
  <c r="S2524" i="8"/>
  <c r="P2524" i="8"/>
  <c r="O2524" i="8"/>
  <c r="T2523" i="8"/>
  <c r="S2523" i="8"/>
  <c r="P2523" i="8"/>
  <c r="O2523" i="8"/>
  <c r="T2522" i="8"/>
  <c r="S2522" i="8"/>
  <c r="P2522" i="8"/>
  <c r="O2522" i="8"/>
  <c r="T2521" i="8"/>
  <c r="S2521" i="8"/>
  <c r="P2521" i="8"/>
  <c r="O2521" i="8"/>
  <c r="T2520" i="8"/>
  <c r="S2520" i="8"/>
  <c r="P2520" i="8"/>
  <c r="O2520" i="8"/>
  <c r="T2519" i="8"/>
  <c r="S2519" i="8"/>
  <c r="P2519" i="8"/>
  <c r="O2519" i="8"/>
  <c r="T2518" i="8"/>
  <c r="S2518" i="8"/>
  <c r="P2518" i="8"/>
  <c r="O2518" i="8"/>
  <c r="T2517" i="8"/>
  <c r="S2517" i="8"/>
  <c r="P2517" i="8"/>
  <c r="O2517" i="8"/>
  <c r="T2516" i="8"/>
  <c r="S2516" i="8"/>
  <c r="P2516" i="8"/>
  <c r="O2516" i="8"/>
  <c r="T2515" i="8"/>
  <c r="S2515" i="8"/>
  <c r="P2515" i="8"/>
  <c r="O2515" i="8"/>
  <c r="T2514" i="8"/>
  <c r="S2514" i="8"/>
  <c r="P2514" i="8"/>
  <c r="O2514" i="8"/>
  <c r="T2513" i="8"/>
  <c r="S2513" i="8"/>
  <c r="P2513" i="8"/>
  <c r="O2513" i="8"/>
  <c r="T2512" i="8"/>
  <c r="S2512" i="8"/>
  <c r="P2512" i="8"/>
  <c r="O2512" i="8"/>
  <c r="T2511" i="8"/>
  <c r="S2511" i="8"/>
  <c r="P2511" i="8"/>
  <c r="O2511" i="8"/>
  <c r="T2510" i="8"/>
  <c r="S2510" i="8"/>
  <c r="P2510" i="8"/>
  <c r="O2510" i="8"/>
  <c r="T2509" i="8"/>
  <c r="S2509" i="8"/>
  <c r="P2509" i="8"/>
  <c r="O2509" i="8"/>
  <c r="T2508" i="8"/>
  <c r="S2508" i="8"/>
  <c r="P2508" i="8"/>
  <c r="O2508" i="8"/>
  <c r="T2507" i="8"/>
  <c r="S2507" i="8"/>
  <c r="P2507" i="8"/>
  <c r="O2507" i="8"/>
  <c r="T2506" i="8"/>
  <c r="S2506" i="8"/>
  <c r="P2506" i="8"/>
  <c r="O2506" i="8"/>
  <c r="T2505" i="8"/>
  <c r="S2505" i="8"/>
  <c r="P2505" i="8"/>
  <c r="O2505" i="8"/>
  <c r="T2504" i="8"/>
  <c r="S2504" i="8"/>
  <c r="P2504" i="8"/>
  <c r="O2504" i="8"/>
  <c r="T2503" i="8"/>
  <c r="S2503" i="8"/>
  <c r="P2503" i="8"/>
  <c r="O2503" i="8"/>
  <c r="T2502" i="8"/>
  <c r="S2502" i="8"/>
  <c r="P2502" i="8"/>
  <c r="O2502" i="8"/>
  <c r="T2501" i="8"/>
  <c r="S2501" i="8"/>
  <c r="P2501" i="8"/>
  <c r="O2501" i="8"/>
  <c r="T2500" i="8"/>
  <c r="S2500" i="8"/>
  <c r="P2500" i="8"/>
  <c r="O2500" i="8"/>
  <c r="T2499" i="8"/>
  <c r="S2499" i="8"/>
  <c r="P2499" i="8"/>
  <c r="O2499" i="8"/>
  <c r="T2498" i="8"/>
  <c r="S2498" i="8"/>
  <c r="P2498" i="8"/>
  <c r="O2498" i="8"/>
  <c r="T2497" i="8"/>
  <c r="S2497" i="8"/>
  <c r="P2497" i="8"/>
  <c r="O2497" i="8"/>
  <c r="T2496" i="8"/>
  <c r="S2496" i="8"/>
  <c r="P2496" i="8"/>
  <c r="O2496" i="8"/>
  <c r="T2495" i="8"/>
  <c r="S2495" i="8"/>
  <c r="P2495" i="8"/>
  <c r="O2495" i="8"/>
  <c r="T2494" i="8"/>
  <c r="S2494" i="8"/>
  <c r="P2494" i="8"/>
  <c r="O2494" i="8"/>
  <c r="T2493" i="8"/>
  <c r="S2493" i="8"/>
  <c r="P2493" i="8"/>
  <c r="O2493" i="8"/>
  <c r="T2492" i="8"/>
  <c r="S2492" i="8"/>
  <c r="P2492" i="8"/>
  <c r="O2492" i="8"/>
  <c r="T2491" i="8"/>
  <c r="S2491" i="8"/>
  <c r="P2491" i="8"/>
  <c r="O2491" i="8"/>
  <c r="T2490" i="8"/>
  <c r="S2490" i="8"/>
  <c r="P2490" i="8"/>
  <c r="O2490" i="8"/>
  <c r="T2489" i="8"/>
  <c r="S2489" i="8"/>
  <c r="P2489" i="8"/>
  <c r="O2489" i="8"/>
  <c r="T2488" i="8"/>
  <c r="S2488" i="8"/>
  <c r="P2488" i="8"/>
  <c r="O2488" i="8"/>
  <c r="T2487" i="8"/>
  <c r="S2487" i="8"/>
  <c r="P2487" i="8"/>
  <c r="O2487" i="8"/>
  <c r="T2486" i="8"/>
  <c r="S2486" i="8"/>
  <c r="P2486" i="8"/>
  <c r="O2486" i="8"/>
  <c r="T2485" i="8"/>
  <c r="S2485" i="8"/>
  <c r="P2485" i="8"/>
  <c r="O2485" i="8"/>
  <c r="T2484" i="8"/>
  <c r="S2484" i="8"/>
  <c r="P2484" i="8"/>
  <c r="O2484" i="8"/>
  <c r="T2483" i="8"/>
  <c r="S2483" i="8"/>
  <c r="P2483" i="8"/>
  <c r="O2483" i="8"/>
  <c r="T2482" i="8"/>
  <c r="S2482" i="8"/>
  <c r="P2482" i="8"/>
  <c r="O2482" i="8"/>
  <c r="T2481" i="8"/>
  <c r="S2481" i="8"/>
  <c r="P2481" i="8"/>
  <c r="O2481" i="8"/>
  <c r="T2480" i="8"/>
  <c r="S2480" i="8"/>
  <c r="P2480" i="8"/>
  <c r="O2480" i="8"/>
  <c r="T2479" i="8"/>
  <c r="S2479" i="8"/>
  <c r="P2479" i="8"/>
  <c r="O2479" i="8"/>
  <c r="T2478" i="8"/>
  <c r="S2478" i="8"/>
  <c r="P2478" i="8"/>
  <c r="O2478" i="8"/>
  <c r="T2477" i="8"/>
  <c r="S2477" i="8"/>
  <c r="P2477" i="8"/>
  <c r="O2477" i="8"/>
  <c r="T2476" i="8"/>
  <c r="S2476" i="8"/>
  <c r="P2476" i="8"/>
  <c r="O2476" i="8"/>
  <c r="T2475" i="8"/>
  <c r="S2475" i="8"/>
  <c r="P2475" i="8"/>
  <c r="O2475" i="8"/>
  <c r="T2474" i="8"/>
  <c r="S2474" i="8"/>
  <c r="P2474" i="8"/>
  <c r="O2474" i="8"/>
  <c r="T2473" i="8"/>
  <c r="S2473" i="8"/>
  <c r="P2473" i="8"/>
  <c r="O2473" i="8"/>
  <c r="T2472" i="8"/>
  <c r="S2472" i="8"/>
  <c r="P2472" i="8"/>
  <c r="O2472" i="8"/>
  <c r="T2471" i="8"/>
  <c r="S2471" i="8"/>
  <c r="P2471" i="8"/>
  <c r="O2471" i="8"/>
  <c r="T2470" i="8"/>
  <c r="S2470" i="8"/>
  <c r="P2470" i="8"/>
  <c r="O2470" i="8"/>
  <c r="T2469" i="8"/>
  <c r="S2469" i="8"/>
  <c r="P2469" i="8"/>
  <c r="O2469" i="8"/>
  <c r="T2468" i="8"/>
  <c r="S2468" i="8"/>
  <c r="P2468" i="8"/>
  <c r="O2468" i="8"/>
  <c r="T2467" i="8"/>
  <c r="S2467" i="8"/>
  <c r="P2467" i="8"/>
  <c r="O2467" i="8"/>
  <c r="T2466" i="8"/>
  <c r="S2466" i="8"/>
  <c r="P2466" i="8"/>
  <c r="O2466" i="8"/>
  <c r="T2465" i="8"/>
  <c r="S2465" i="8"/>
  <c r="P2465" i="8"/>
  <c r="O2465" i="8"/>
  <c r="T2464" i="8"/>
  <c r="S2464" i="8"/>
  <c r="P2464" i="8"/>
  <c r="O2464" i="8"/>
  <c r="T2463" i="8"/>
  <c r="S2463" i="8"/>
  <c r="P2463" i="8"/>
  <c r="O2463" i="8"/>
  <c r="T2462" i="8"/>
  <c r="S2462" i="8"/>
  <c r="P2462" i="8"/>
  <c r="O2462" i="8"/>
  <c r="T2461" i="8"/>
  <c r="S2461" i="8"/>
  <c r="P2461" i="8"/>
  <c r="O2461" i="8"/>
  <c r="T2460" i="8"/>
  <c r="S2460" i="8"/>
  <c r="P2460" i="8"/>
  <c r="O2460" i="8"/>
  <c r="T2459" i="8"/>
  <c r="S2459" i="8"/>
  <c r="P2459" i="8"/>
  <c r="O2459" i="8"/>
  <c r="T2458" i="8"/>
  <c r="S2458" i="8"/>
  <c r="P2458" i="8"/>
  <c r="O2458" i="8"/>
  <c r="T2457" i="8"/>
  <c r="S2457" i="8"/>
  <c r="P2457" i="8"/>
  <c r="O2457" i="8"/>
  <c r="T2456" i="8"/>
  <c r="S2456" i="8"/>
  <c r="P2456" i="8"/>
  <c r="O2456" i="8"/>
  <c r="T2455" i="8"/>
  <c r="S2455" i="8"/>
  <c r="P2455" i="8"/>
  <c r="O2455" i="8"/>
  <c r="T2454" i="8"/>
  <c r="S2454" i="8"/>
  <c r="P2454" i="8"/>
  <c r="O2454" i="8"/>
  <c r="T2453" i="8"/>
  <c r="S2453" i="8"/>
  <c r="P2453" i="8"/>
  <c r="O2453" i="8"/>
  <c r="T2452" i="8"/>
  <c r="S2452" i="8"/>
  <c r="P2452" i="8"/>
  <c r="O2452" i="8"/>
  <c r="T2451" i="8"/>
  <c r="S2451" i="8"/>
  <c r="P2451" i="8"/>
  <c r="O2451" i="8"/>
  <c r="T2450" i="8"/>
  <c r="S2450" i="8"/>
  <c r="P2450" i="8"/>
  <c r="O2450" i="8"/>
  <c r="T2449" i="8"/>
  <c r="S2449" i="8"/>
  <c r="P2449" i="8"/>
  <c r="O2449" i="8"/>
  <c r="T2448" i="8"/>
  <c r="S2448" i="8"/>
  <c r="P2448" i="8"/>
  <c r="O2448" i="8"/>
  <c r="T2447" i="8"/>
  <c r="S2447" i="8"/>
  <c r="P2447" i="8"/>
  <c r="O2447" i="8"/>
  <c r="T2446" i="8"/>
  <c r="S2446" i="8"/>
  <c r="P2446" i="8"/>
  <c r="O2446" i="8"/>
  <c r="T2445" i="8"/>
  <c r="S2445" i="8"/>
  <c r="P2445" i="8"/>
  <c r="O2445" i="8"/>
  <c r="T2444" i="8"/>
  <c r="S2444" i="8"/>
  <c r="P2444" i="8"/>
  <c r="O2444" i="8"/>
  <c r="T2443" i="8"/>
  <c r="S2443" i="8"/>
  <c r="P2443" i="8"/>
  <c r="O2443" i="8"/>
  <c r="T2442" i="8"/>
  <c r="S2442" i="8"/>
  <c r="P2442" i="8"/>
  <c r="O2442" i="8"/>
  <c r="T2441" i="8"/>
  <c r="S2441" i="8"/>
  <c r="P2441" i="8"/>
  <c r="O2441" i="8"/>
  <c r="T2440" i="8"/>
  <c r="S2440" i="8"/>
  <c r="P2440" i="8"/>
  <c r="O2440" i="8"/>
  <c r="T2439" i="8"/>
  <c r="S2439" i="8"/>
  <c r="P2439" i="8"/>
  <c r="O2439" i="8"/>
  <c r="T2438" i="8"/>
  <c r="S2438" i="8"/>
  <c r="P2438" i="8"/>
  <c r="O2438" i="8"/>
  <c r="T2437" i="8"/>
  <c r="S2437" i="8"/>
  <c r="P2437" i="8"/>
  <c r="O2437" i="8"/>
  <c r="T2436" i="8"/>
  <c r="S2436" i="8"/>
  <c r="P2436" i="8"/>
  <c r="O2436" i="8"/>
  <c r="T2435" i="8"/>
  <c r="S2435" i="8"/>
  <c r="P2435" i="8"/>
  <c r="O2435" i="8"/>
  <c r="T2434" i="8"/>
  <c r="S2434" i="8"/>
  <c r="P2434" i="8"/>
  <c r="O2434" i="8"/>
  <c r="T2433" i="8"/>
  <c r="S2433" i="8"/>
  <c r="P2433" i="8"/>
  <c r="O2433" i="8"/>
  <c r="T2432" i="8"/>
  <c r="S2432" i="8"/>
  <c r="P2432" i="8"/>
  <c r="O2432" i="8"/>
  <c r="T2431" i="8"/>
  <c r="S2431" i="8"/>
  <c r="P2431" i="8"/>
  <c r="O2431" i="8"/>
  <c r="T2430" i="8"/>
  <c r="S2430" i="8"/>
  <c r="P2430" i="8"/>
  <c r="O2430" i="8"/>
  <c r="T2429" i="8"/>
  <c r="S2429" i="8"/>
  <c r="P2429" i="8"/>
  <c r="O2429" i="8"/>
  <c r="T2428" i="8"/>
  <c r="S2428" i="8"/>
  <c r="P2428" i="8"/>
  <c r="O2428" i="8"/>
  <c r="T2427" i="8"/>
  <c r="S2427" i="8"/>
  <c r="P2427" i="8"/>
  <c r="O2427" i="8"/>
  <c r="T2426" i="8"/>
  <c r="S2426" i="8"/>
  <c r="P2426" i="8"/>
  <c r="O2426" i="8"/>
  <c r="T2425" i="8"/>
  <c r="S2425" i="8"/>
  <c r="P2425" i="8"/>
  <c r="O2425" i="8"/>
  <c r="T2424" i="8"/>
  <c r="S2424" i="8"/>
  <c r="P2424" i="8"/>
  <c r="O2424" i="8"/>
  <c r="T2423" i="8"/>
  <c r="S2423" i="8"/>
  <c r="P2423" i="8"/>
  <c r="O2423" i="8"/>
  <c r="T2422" i="8"/>
  <c r="S2422" i="8"/>
  <c r="P2422" i="8"/>
  <c r="O2422" i="8"/>
  <c r="T2421" i="8"/>
  <c r="S2421" i="8"/>
  <c r="P2421" i="8"/>
  <c r="O2421" i="8"/>
  <c r="T2420" i="8"/>
  <c r="S2420" i="8"/>
  <c r="P2420" i="8"/>
  <c r="O2420" i="8"/>
  <c r="T2419" i="8"/>
  <c r="S2419" i="8"/>
  <c r="P2419" i="8"/>
  <c r="O2419" i="8"/>
  <c r="T2418" i="8"/>
  <c r="S2418" i="8"/>
  <c r="P2418" i="8"/>
  <c r="O2418" i="8"/>
  <c r="T2417" i="8"/>
  <c r="S2417" i="8"/>
  <c r="P2417" i="8"/>
  <c r="O2417" i="8"/>
  <c r="T2416" i="8"/>
  <c r="S2416" i="8"/>
  <c r="P2416" i="8"/>
  <c r="O2416" i="8"/>
  <c r="T2415" i="8"/>
  <c r="S2415" i="8"/>
  <c r="P2415" i="8"/>
  <c r="O2415" i="8"/>
  <c r="T2414" i="8"/>
  <c r="S2414" i="8"/>
  <c r="P2414" i="8"/>
  <c r="O2414" i="8"/>
  <c r="T2413" i="8"/>
  <c r="S2413" i="8"/>
  <c r="P2413" i="8"/>
  <c r="O2413" i="8"/>
  <c r="T2412" i="8"/>
  <c r="S2412" i="8"/>
  <c r="P2412" i="8"/>
  <c r="O2412" i="8"/>
  <c r="T2411" i="8"/>
  <c r="S2411" i="8"/>
  <c r="P2411" i="8"/>
  <c r="O2411" i="8"/>
  <c r="T2410" i="8"/>
  <c r="S2410" i="8"/>
  <c r="P2410" i="8"/>
  <c r="O2410" i="8"/>
  <c r="T2409" i="8"/>
  <c r="S2409" i="8"/>
  <c r="P2409" i="8"/>
  <c r="O2409" i="8"/>
  <c r="T2408" i="8"/>
  <c r="S2408" i="8"/>
  <c r="P2408" i="8"/>
  <c r="O2408" i="8"/>
  <c r="T2407" i="8"/>
  <c r="S2407" i="8"/>
  <c r="P2407" i="8"/>
  <c r="O2407" i="8"/>
  <c r="T2406" i="8"/>
  <c r="S2406" i="8"/>
  <c r="P2406" i="8"/>
  <c r="O2406" i="8"/>
  <c r="T2405" i="8"/>
  <c r="S2405" i="8"/>
  <c r="P2405" i="8"/>
  <c r="O2405" i="8"/>
  <c r="T2404" i="8"/>
  <c r="S2404" i="8"/>
  <c r="P2404" i="8"/>
  <c r="O2404" i="8"/>
  <c r="T2403" i="8"/>
  <c r="S2403" i="8"/>
  <c r="P2403" i="8"/>
  <c r="O2403" i="8"/>
  <c r="T2402" i="8"/>
  <c r="S2402" i="8"/>
  <c r="P2402" i="8"/>
  <c r="O2402" i="8"/>
  <c r="T2401" i="8"/>
  <c r="S2401" i="8"/>
  <c r="P2401" i="8"/>
  <c r="O2401" i="8"/>
  <c r="T2400" i="8"/>
  <c r="S2400" i="8"/>
  <c r="P2400" i="8"/>
  <c r="O2400" i="8"/>
  <c r="T2399" i="8"/>
  <c r="S2399" i="8"/>
  <c r="P2399" i="8"/>
  <c r="O2399" i="8"/>
  <c r="T2398" i="8"/>
  <c r="S2398" i="8"/>
  <c r="P2398" i="8"/>
  <c r="O2398" i="8"/>
  <c r="T2397" i="8"/>
  <c r="S2397" i="8"/>
  <c r="P2397" i="8"/>
  <c r="O2397" i="8"/>
  <c r="T2396" i="8"/>
  <c r="S2396" i="8"/>
  <c r="P2396" i="8"/>
  <c r="O2396" i="8"/>
  <c r="T2395" i="8"/>
  <c r="S2395" i="8"/>
  <c r="P2395" i="8"/>
  <c r="O2395" i="8"/>
  <c r="T2394" i="8"/>
  <c r="S2394" i="8"/>
  <c r="P2394" i="8"/>
  <c r="O2394" i="8"/>
  <c r="T2393" i="8"/>
  <c r="S2393" i="8"/>
  <c r="P2393" i="8"/>
  <c r="O2393" i="8"/>
  <c r="T2392" i="8"/>
  <c r="S2392" i="8"/>
  <c r="P2392" i="8"/>
  <c r="O2392" i="8"/>
  <c r="T2391" i="8"/>
  <c r="S2391" i="8"/>
  <c r="P2391" i="8"/>
  <c r="O2391" i="8"/>
  <c r="T2390" i="8"/>
  <c r="S2390" i="8"/>
  <c r="P2390" i="8"/>
  <c r="O2390" i="8"/>
  <c r="T2389" i="8"/>
  <c r="S2389" i="8"/>
  <c r="P2389" i="8"/>
  <c r="O2389" i="8"/>
  <c r="T2388" i="8"/>
  <c r="S2388" i="8"/>
  <c r="P2388" i="8"/>
  <c r="O2388" i="8"/>
  <c r="T2387" i="8"/>
  <c r="S2387" i="8"/>
  <c r="P2387" i="8"/>
  <c r="O2387" i="8"/>
  <c r="T2386" i="8"/>
  <c r="S2386" i="8"/>
  <c r="P2386" i="8"/>
  <c r="O2386" i="8"/>
  <c r="T2385" i="8"/>
  <c r="S2385" i="8"/>
  <c r="P2385" i="8"/>
  <c r="O2385" i="8"/>
  <c r="T2384" i="8"/>
  <c r="S2384" i="8"/>
  <c r="P2384" i="8"/>
  <c r="O2384" i="8"/>
  <c r="T2383" i="8"/>
  <c r="S2383" i="8"/>
  <c r="P2383" i="8"/>
  <c r="O2383" i="8"/>
  <c r="T2382" i="8"/>
  <c r="S2382" i="8"/>
  <c r="P2382" i="8"/>
  <c r="O2382" i="8"/>
  <c r="T2381" i="8"/>
  <c r="S2381" i="8"/>
  <c r="P2381" i="8"/>
  <c r="O2381" i="8"/>
  <c r="T2380" i="8"/>
  <c r="S2380" i="8"/>
  <c r="P2380" i="8"/>
  <c r="O2380" i="8"/>
  <c r="T2379" i="8"/>
  <c r="S2379" i="8"/>
  <c r="P2379" i="8"/>
  <c r="O2379" i="8"/>
  <c r="T2378" i="8"/>
  <c r="S2378" i="8"/>
  <c r="P2378" i="8"/>
  <c r="O2378" i="8"/>
  <c r="T2377" i="8"/>
  <c r="S2377" i="8"/>
  <c r="P2377" i="8"/>
  <c r="O2377" i="8"/>
  <c r="T2376" i="8"/>
  <c r="S2376" i="8"/>
  <c r="P2376" i="8"/>
  <c r="O2376" i="8"/>
  <c r="T2375" i="8"/>
  <c r="S2375" i="8"/>
  <c r="P2375" i="8"/>
  <c r="O2375" i="8"/>
  <c r="T2374" i="8"/>
  <c r="S2374" i="8"/>
  <c r="P2374" i="8"/>
  <c r="O2374" i="8"/>
  <c r="T2373" i="8"/>
  <c r="S2373" i="8"/>
  <c r="P2373" i="8"/>
  <c r="O2373" i="8"/>
  <c r="T2372" i="8"/>
  <c r="S2372" i="8"/>
  <c r="P2372" i="8"/>
  <c r="O2372" i="8"/>
  <c r="T2371" i="8"/>
  <c r="S2371" i="8"/>
  <c r="P2371" i="8"/>
  <c r="O2371" i="8"/>
  <c r="T2370" i="8"/>
  <c r="S2370" i="8"/>
  <c r="P2370" i="8"/>
  <c r="O2370" i="8"/>
  <c r="T2369" i="8"/>
  <c r="S2369" i="8"/>
  <c r="P2369" i="8"/>
  <c r="O2369" i="8"/>
  <c r="T2368" i="8"/>
  <c r="S2368" i="8"/>
  <c r="P2368" i="8"/>
  <c r="O2368" i="8"/>
  <c r="T2367" i="8"/>
  <c r="S2367" i="8"/>
  <c r="P2367" i="8"/>
  <c r="O2367" i="8"/>
  <c r="T2366" i="8"/>
  <c r="S2366" i="8"/>
  <c r="P2366" i="8"/>
  <c r="O2366" i="8"/>
  <c r="T2365" i="8"/>
  <c r="S2365" i="8"/>
  <c r="P2365" i="8"/>
  <c r="O2365" i="8"/>
  <c r="T2364" i="8"/>
  <c r="S2364" i="8"/>
  <c r="P2364" i="8"/>
  <c r="O2364" i="8"/>
  <c r="T2363" i="8"/>
  <c r="S2363" i="8"/>
  <c r="P2363" i="8"/>
  <c r="O2363" i="8"/>
  <c r="T2362" i="8"/>
  <c r="S2362" i="8"/>
  <c r="P2362" i="8"/>
  <c r="O2362" i="8"/>
  <c r="T2361" i="8"/>
  <c r="S2361" i="8"/>
  <c r="P2361" i="8"/>
  <c r="O2361" i="8"/>
  <c r="T2360" i="8"/>
  <c r="S2360" i="8"/>
  <c r="P2360" i="8"/>
  <c r="O2360" i="8"/>
  <c r="T2359" i="8"/>
  <c r="S2359" i="8"/>
  <c r="P2359" i="8"/>
  <c r="O2359" i="8"/>
  <c r="T2358" i="8"/>
  <c r="S2358" i="8"/>
  <c r="P2358" i="8"/>
  <c r="O2358" i="8"/>
  <c r="T2357" i="8"/>
  <c r="S2357" i="8"/>
  <c r="P2357" i="8"/>
  <c r="O2357" i="8"/>
  <c r="T2356" i="8"/>
  <c r="S2356" i="8"/>
  <c r="P2356" i="8"/>
  <c r="O2356" i="8"/>
  <c r="T2355" i="8"/>
  <c r="S2355" i="8"/>
  <c r="P2355" i="8"/>
  <c r="O2355" i="8"/>
  <c r="T2354" i="8"/>
  <c r="S2354" i="8"/>
  <c r="P2354" i="8"/>
  <c r="O2354" i="8"/>
  <c r="T2353" i="8"/>
  <c r="S2353" i="8"/>
  <c r="P2353" i="8"/>
  <c r="O2353" i="8"/>
  <c r="T2352" i="8"/>
  <c r="S2352" i="8"/>
  <c r="P2352" i="8"/>
  <c r="O2352" i="8"/>
  <c r="T2351" i="8"/>
  <c r="S2351" i="8"/>
  <c r="P2351" i="8"/>
  <c r="O2351" i="8"/>
  <c r="T2350" i="8"/>
  <c r="S2350" i="8"/>
  <c r="P2350" i="8"/>
  <c r="O2350" i="8"/>
  <c r="T2349" i="8"/>
  <c r="S2349" i="8"/>
  <c r="P2349" i="8"/>
  <c r="O2349" i="8"/>
  <c r="T2348" i="8"/>
  <c r="S2348" i="8"/>
  <c r="P2348" i="8"/>
  <c r="O2348" i="8"/>
  <c r="T2347" i="8"/>
  <c r="S2347" i="8"/>
  <c r="P2347" i="8"/>
  <c r="O2347" i="8"/>
  <c r="T2346" i="8"/>
  <c r="S2346" i="8"/>
  <c r="P2346" i="8"/>
  <c r="O2346" i="8"/>
  <c r="T2345" i="8"/>
  <c r="S2345" i="8"/>
  <c r="P2345" i="8"/>
  <c r="O2345" i="8"/>
  <c r="T2344" i="8"/>
  <c r="S2344" i="8"/>
  <c r="P2344" i="8"/>
  <c r="O2344" i="8"/>
  <c r="T2343" i="8"/>
  <c r="S2343" i="8"/>
  <c r="P2343" i="8"/>
  <c r="O2343" i="8"/>
  <c r="T2342" i="8"/>
  <c r="S2342" i="8"/>
  <c r="P2342" i="8"/>
  <c r="O2342" i="8"/>
  <c r="T2341" i="8"/>
  <c r="S2341" i="8"/>
  <c r="P2341" i="8"/>
  <c r="O2341" i="8"/>
  <c r="T2340" i="8"/>
  <c r="S2340" i="8"/>
  <c r="P2340" i="8"/>
  <c r="O2340" i="8"/>
  <c r="T2339" i="8"/>
  <c r="S2339" i="8"/>
  <c r="P2339" i="8"/>
  <c r="O2339" i="8"/>
  <c r="T2338" i="8"/>
  <c r="S2338" i="8"/>
  <c r="P2338" i="8"/>
  <c r="O2338" i="8"/>
  <c r="T2337" i="8"/>
  <c r="S2337" i="8"/>
  <c r="P2337" i="8"/>
  <c r="O2337" i="8"/>
  <c r="T2336" i="8"/>
  <c r="S2336" i="8"/>
  <c r="P2336" i="8"/>
  <c r="O2336" i="8"/>
  <c r="T2335" i="8"/>
  <c r="S2335" i="8"/>
  <c r="P2335" i="8"/>
  <c r="O2335" i="8"/>
  <c r="T2334" i="8"/>
  <c r="S2334" i="8"/>
  <c r="P2334" i="8"/>
  <c r="O2334" i="8"/>
  <c r="T2333" i="8"/>
  <c r="S2333" i="8"/>
  <c r="P2333" i="8"/>
  <c r="O2333" i="8"/>
  <c r="T2332" i="8"/>
  <c r="S2332" i="8"/>
  <c r="P2332" i="8"/>
  <c r="O2332" i="8"/>
  <c r="T2331" i="8"/>
  <c r="S2331" i="8"/>
  <c r="P2331" i="8"/>
  <c r="O2331" i="8"/>
  <c r="T2330" i="8"/>
  <c r="S2330" i="8"/>
  <c r="P2330" i="8"/>
  <c r="O2330" i="8"/>
  <c r="T2329" i="8"/>
  <c r="S2329" i="8"/>
  <c r="P2329" i="8"/>
  <c r="O2329" i="8"/>
  <c r="T2328" i="8"/>
  <c r="S2328" i="8"/>
  <c r="P2328" i="8"/>
  <c r="O2328" i="8"/>
  <c r="T2327" i="8"/>
  <c r="S2327" i="8"/>
  <c r="P2327" i="8"/>
  <c r="O2327" i="8"/>
  <c r="T2326" i="8"/>
  <c r="S2326" i="8"/>
  <c r="P2326" i="8"/>
  <c r="O2326" i="8"/>
  <c r="T2325" i="8"/>
  <c r="S2325" i="8"/>
  <c r="P2325" i="8"/>
  <c r="O2325" i="8"/>
  <c r="T2324" i="8"/>
  <c r="S2324" i="8"/>
  <c r="P2324" i="8"/>
  <c r="O2324" i="8"/>
  <c r="T2323" i="8"/>
  <c r="S2323" i="8"/>
  <c r="P2323" i="8"/>
  <c r="O2323" i="8"/>
  <c r="T2322" i="8"/>
  <c r="S2322" i="8"/>
  <c r="P2322" i="8"/>
  <c r="O2322" i="8"/>
  <c r="T2321" i="8"/>
  <c r="S2321" i="8"/>
  <c r="P2321" i="8"/>
  <c r="O2321" i="8"/>
  <c r="T2320" i="8"/>
  <c r="S2320" i="8"/>
  <c r="P2320" i="8"/>
  <c r="O2320" i="8"/>
  <c r="T2319" i="8"/>
  <c r="S2319" i="8"/>
  <c r="P2319" i="8"/>
  <c r="O2319" i="8"/>
  <c r="T2318" i="8"/>
  <c r="S2318" i="8"/>
  <c r="P2318" i="8"/>
  <c r="O2318" i="8"/>
  <c r="T2317" i="8"/>
  <c r="S2317" i="8"/>
  <c r="P2317" i="8"/>
  <c r="O2317" i="8"/>
  <c r="T2316" i="8"/>
  <c r="S2316" i="8"/>
  <c r="P2316" i="8"/>
  <c r="O2316" i="8"/>
  <c r="T2315" i="8"/>
  <c r="S2315" i="8"/>
  <c r="P2315" i="8"/>
  <c r="O2315" i="8"/>
  <c r="T2314" i="8"/>
  <c r="S2314" i="8"/>
  <c r="P2314" i="8"/>
  <c r="O2314" i="8"/>
  <c r="T2313" i="8"/>
  <c r="S2313" i="8"/>
  <c r="P2313" i="8"/>
  <c r="O2313" i="8"/>
  <c r="T2312" i="8"/>
  <c r="S2312" i="8"/>
  <c r="P2312" i="8"/>
  <c r="O2312" i="8"/>
  <c r="T2311" i="8"/>
  <c r="S2311" i="8"/>
  <c r="P2311" i="8"/>
  <c r="O2311" i="8"/>
  <c r="T2310" i="8"/>
  <c r="S2310" i="8"/>
  <c r="P2310" i="8"/>
  <c r="O2310" i="8"/>
  <c r="T2309" i="8"/>
  <c r="S2309" i="8"/>
  <c r="P2309" i="8"/>
  <c r="O2309" i="8"/>
  <c r="T2308" i="8"/>
  <c r="S2308" i="8"/>
  <c r="P2308" i="8"/>
  <c r="O2308" i="8"/>
  <c r="T2307" i="8"/>
  <c r="S2307" i="8"/>
  <c r="P2307" i="8"/>
  <c r="O2307" i="8"/>
  <c r="T2306" i="8"/>
  <c r="S2306" i="8"/>
  <c r="P2306" i="8"/>
  <c r="O2306" i="8"/>
  <c r="T2305" i="8"/>
  <c r="S2305" i="8"/>
  <c r="P2305" i="8"/>
  <c r="O2305" i="8"/>
  <c r="T2304" i="8"/>
  <c r="S2304" i="8"/>
  <c r="P2304" i="8"/>
  <c r="O2304" i="8"/>
  <c r="T2303" i="8"/>
  <c r="S2303" i="8"/>
  <c r="P2303" i="8"/>
  <c r="O2303" i="8"/>
  <c r="T2302" i="8"/>
  <c r="S2302" i="8"/>
  <c r="P2302" i="8"/>
  <c r="O2302" i="8"/>
  <c r="T2301" i="8"/>
  <c r="S2301" i="8"/>
  <c r="P2301" i="8"/>
  <c r="O2301" i="8"/>
  <c r="T2300" i="8"/>
  <c r="S2300" i="8"/>
  <c r="P2300" i="8"/>
  <c r="O2300" i="8"/>
  <c r="T2299" i="8"/>
  <c r="S2299" i="8"/>
  <c r="P2299" i="8"/>
  <c r="O2299" i="8"/>
  <c r="T2298" i="8"/>
  <c r="S2298" i="8"/>
  <c r="P2298" i="8"/>
  <c r="O2298" i="8"/>
  <c r="T2297" i="8"/>
  <c r="S2297" i="8"/>
  <c r="P2297" i="8"/>
  <c r="O2297" i="8"/>
  <c r="T2296" i="8"/>
  <c r="S2296" i="8"/>
  <c r="P2296" i="8"/>
  <c r="O2296" i="8"/>
  <c r="T2295" i="8"/>
  <c r="S2295" i="8"/>
  <c r="P2295" i="8"/>
  <c r="O2295" i="8"/>
  <c r="T2294" i="8"/>
  <c r="S2294" i="8"/>
  <c r="P2294" i="8"/>
  <c r="O2294" i="8"/>
  <c r="T2293" i="8"/>
  <c r="S2293" i="8"/>
  <c r="P2293" i="8"/>
  <c r="O2293" i="8"/>
  <c r="T2292" i="8"/>
  <c r="S2292" i="8"/>
  <c r="P2292" i="8"/>
  <c r="O2292" i="8"/>
  <c r="T2291" i="8"/>
  <c r="S2291" i="8"/>
  <c r="P2291" i="8"/>
  <c r="O2291" i="8"/>
  <c r="T2290" i="8"/>
  <c r="S2290" i="8"/>
  <c r="P2290" i="8"/>
  <c r="O2290" i="8"/>
  <c r="T2289" i="8"/>
  <c r="S2289" i="8"/>
  <c r="P2289" i="8"/>
  <c r="O2289" i="8"/>
  <c r="T2288" i="8"/>
  <c r="S2288" i="8"/>
  <c r="P2288" i="8"/>
  <c r="O2288" i="8"/>
  <c r="T2287" i="8"/>
  <c r="S2287" i="8"/>
  <c r="P2287" i="8"/>
  <c r="O2287" i="8"/>
  <c r="T2286" i="8"/>
  <c r="S2286" i="8"/>
  <c r="P2286" i="8"/>
  <c r="O2286" i="8"/>
  <c r="T2285" i="8"/>
  <c r="S2285" i="8"/>
  <c r="P2285" i="8"/>
  <c r="O2285" i="8"/>
  <c r="T2284" i="8"/>
  <c r="S2284" i="8"/>
  <c r="P2284" i="8"/>
  <c r="O2284" i="8"/>
  <c r="T2283" i="8"/>
  <c r="S2283" i="8"/>
  <c r="P2283" i="8"/>
  <c r="O2283" i="8"/>
  <c r="T2282" i="8"/>
  <c r="S2282" i="8"/>
  <c r="P2282" i="8"/>
  <c r="O2282" i="8"/>
  <c r="T2281" i="8"/>
  <c r="S2281" i="8"/>
  <c r="P2281" i="8"/>
  <c r="O2281" i="8"/>
  <c r="T2280" i="8"/>
  <c r="S2280" i="8"/>
  <c r="P2280" i="8"/>
  <c r="O2280" i="8"/>
  <c r="T2279" i="8"/>
  <c r="S2279" i="8"/>
  <c r="P2279" i="8"/>
  <c r="O2279" i="8"/>
  <c r="T2278" i="8"/>
  <c r="S2278" i="8"/>
  <c r="P2278" i="8"/>
  <c r="O2278" i="8"/>
  <c r="T2277" i="8"/>
  <c r="S2277" i="8"/>
  <c r="P2277" i="8"/>
  <c r="O2277" i="8"/>
  <c r="T2276" i="8"/>
  <c r="S2276" i="8"/>
  <c r="P2276" i="8"/>
  <c r="O2276" i="8"/>
  <c r="T2275" i="8"/>
  <c r="S2275" i="8"/>
  <c r="P2275" i="8"/>
  <c r="O2275" i="8"/>
  <c r="T2274" i="8"/>
  <c r="S2274" i="8"/>
  <c r="P2274" i="8"/>
  <c r="O2274" i="8"/>
  <c r="T2273" i="8"/>
  <c r="S2273" i="8"/>
  <c r="P2273" i="8"/>
  <c r="O2273" i="8"/>
  <c r="T2272" i="8"/>
  <c r="S2272" i="8"/>
  <c r="P2272" i="8"/>
  <c r="O2272" i="8"/>
  <c r="T2271" i="8"/>
  <c r="S2271" i="8"/>
  <c r="P2271" i="8"/>
  <c r="O2271" i="8"/>
  <c r="T2270" i="8"/>
  <c r="S2270" i="8"/>
  <c r="P2270" i="8"/>
  <c r="O2270" i="8"/>
  <c r="T2269" i="8"/>
  <c r="S2269" i="8"/>
  <c r="P2269" i="8"/>
  <c r="O2269" i="8"/>
  <c r="T2268" i="8"/>
  <c r="S2268" i="8"/>
  <c r="P2268" i="8"/>
  <c r="O2268" i="8"/>
  <c r="T2267" i="8"/>
  <c r="S2267" i="8"/>
  <c r="P2267" i="8"/>
  <c r="O2267" i="8"/>
  <c r="T2266" i="8"/>
  <c r="S2266" i="8"/>
  <c r="P2266" i="8"/>
  <c r="O2266" i="8"/>
  <c r="T2265" i="8"/>
  <c r="S2265" i="8"/>
  <c r="P2265" i="8"/>
  <c r="O2265" i="8"/>
  <c r="T2264" i="8"/>
  <c r="S2264" i="8"/>
  <c r="P2264" i="8"/>
  <c r="O2264" i="8"/>
  <c r="T2263" i="8"/>
  <c r="S2263" i="8"/>
  <c r="P2263" i="8"/>
  <c r="O2263" i="8"/>
  <c r="T2262" i="8"/>
  <c r="S2262" i="8"/>
  <c r="P2262" i="8"/>
  <c r="O2262" i="8"/>
  <c r="T2261" i="8"/>
  <c r="S2261" i="8"/>
  <c r="P2261" i="8"/>
  <c r="O2261" i="8"/>
  <c r="T2260" i="8"/>
  <c r="S2260" i="8"/>
  <c r="P2260" i="8"/>
  <c r="O2260" i="8"/>
  <c r="T2259" i="8"/>
  <c r="S2259" i="8"/>
  <c r="P2259" i="8"/>
  <c r="O2259" i="8"/>
  <c r="T2258" i="8"/>
  <c r="S2258" i="8"/>
  <c r="P2258" i="8"/>
  <c r="O2258" i="8"/>
  <c r="T2257" i="8"/>
  <c r="S2257" i="8"/>
  <c r="P2257" i="8"/>
  <c r="O2257" i="8"/>
  <c r="T2256" i="8"/>
  <c r="S2256" i="8"/>
  <c r="P2256" i="8"/>
  <c r="O2256" i="8"/>
  <c r="T2255" i="8"/>
  <c r="S2255" i="8"/>
  <c r="P2255" i="8"/>
  <c r="O2255" i="8"/>
  <c r="T2254" i="8"/>
  <c r="S2254" i="8"/>
  <c r="P2254" i="8"/>
  <c r="O2254" i="8"/>
  <c r="T2253" i="8"/>
  <c r="S2253" i="8"/>
  <c r="P2253" i="8"/>
  <c r="O2253" i="8"/>
  <c r="T2252" i="8"/>
  <c r="S2252" i="8"/>
  <c r="P2252" i="8"/>
  <c r="O2252" i="8"/>
  <c r="T2251" i="8"/>
  <c r="S2251" i="8"/>
  <c r="P2251" i="8"/>
  <c r="O2251" i="8"/>
  <c r="T2250" i="8"/>
  <c r="S2250" i="8"/>
  <c r="P2250" i="8"/>
  <c r="O2250" i="8"/>
  <c r="T2249" i="8"/>
  <c r="S2249" i="8"/>
  <c r="P2249" i="8"/>
  <c r="O2249" i="8"/>
  <c r="T2248" i="8"/>
  <c r="S2248" i="8"/>
  <c r="P2248" i="8"/>
  <c r="O2248" i="8"/>
  <c r="T2247" i="8"/>
  <c r="S2247" i="8"/>
  <c r="P2247" i="8"/>
  <c r="O2247" i="8"/>
  <c r="T2246" i="8"/>
  <c r="S2246" i="8"/>
  <c r="P2246" i="8"/>
  <c r="O2246" i="8"/>
  <c r="T2245" i="8"/>
  <c r="S2245" i="8"/>
  <c r="P2245" i="8"/>
  <c r="O2245" i="8"/>
  <c r="T2244" i="8"/>
  <c r="S2244" i="8"/>
  <c r="P2244" i="8"/>
  <c r="O2244" i="8"/>
  <c r="T2243" i="8"/>
  <c r="S2243" i="8"/>
  <c r="P2243" i="8"/>
  <c r="O2243" i="8"/>
  <c r="T2242" i="8"/>
  <c r="S2242" i="8"/>
  <c r="P2242" i="8"/>
  <c r="O2242" i="8"/>
  <c r="T2241" i="8"/>
  <c r="S2241" i="8"/>
  <c r="P2241" i="8"/>
  <c r="O2241" i="8"/>
  <c r="T2240" i="8"/>
  <c r="S2240" i="8"/>
  <c r="P2240" i="8"/>
  <c r="O2240" i="8"/>
  <c r="T2239" i="8"/>
  <c r="S2239" i="8"/>
  <c r="P2239" i="8"/>
  <c r="O2239" i="8"/>
  <c r="T2238" i="8"/>
  <c r="S2238" i="8"/>
  <c r="P2238" i="8"/>
  <c r="O2238" i="8"/>
  <c r="T2237" i="8"/>
  <c r="S2237" i="8"/>
  <c r="P2237" i="8"/>
  <c r="O2237" i="8"/>
  <c r="T2236" i="8"/>
  <c r="S2236" i="8"/>
  <c r="P2236" i="8"/>
  <c r="O2236" i="8"/>
  <c r="T2235" i="8"/>
  <c r="S2235" i="8"/>
  <c r="P2235" i="8"/>
  <c r="O2235" i="8"/>
  <c r="T2234" i="8"/>
  <c r="S2234" i="8"/>
  <c r="P2234" i="8"/>
  <c r="O2234" i="8"/>
  <c r="T2233" i="8"/>
  <c r="S2233" i="8"/>
  <c r="P2233" i="8"/>
  <c r="O2233" i="8"/>
  <c r="T2232" i="8"/>
  <c r="S2232" i="8"/>
  <c r="P2232" i="8"/>
  <c r="O2232" i="8"/>
  <c r="T2231" i="8"/>
  <c r="S2231" i="8"/>
  <c r="P2231" i="8"/>
  <c r="O2231" i="8"/>
  <c r="T2230" i="8"/>
  <c r="S2230" i="8"/>
  <c r="P2230" i="8"/>
  <c r="O2230" i="8"/>
  <c r="T2229" i="8"/>
  <c r="S2229" i="8"/>
  <c r="P2229" i="8"/>
  <c r="O2229" i="8"/>
  <c r="T2228" i="8"/>
  <c r="S2228" i="8"/>
  <c r="P2228" i="8"/>
  <c r="O2228" i="8"/>
  <c r="T2227" i="8"/>
  <c r="S2227" i="8"/>
  <c r="P2227" i="8"/>
  <c r="O2227" i="8"/>
  <c r="T2226" i="8"/>
  <c r="S2226" i="8"/>
  <c r="P2226" i="8"/>
  <c r="O2226" i="8"/>
  <c r="T2225" i="8"/>
  <c r="S2225" i="8"/>
  <c r="P2225" i="8"/>
  <c r="O2225" i="8"/>
  <c r="T2224" i="8"/>
  <c r="S2224" i="8"/>
  <c r="P2224" i="8"/>
  <c r="O2224" i="8"/>
  <c r="T2223" i="8"/>
  <c r="S2223" i="8"/>
  <c r="P2223" i="8"/>
  <c r="O2223" i="8"/>
  <c r="T2222" i="8"/>
  <c r="S2222" i="8"/>
  <c r="P2222" i="8"/>
  <c r="O2222" i="8"/>
  <c r="T2221" i="8"/>
  <c r="S2221" i="8"/>
  <c r="P2221" i="8"/>
  <c r="O2221" i="8"/>
  <c r="T2220" i="8"/>
  <c r="S2220" i="8"/>
  <c r="P2220" i="8"/>
  <c r="O2220" i="8"/>
  <c r="T2219" i="8"/>
  <c r="S2219" i="8"/>
  <c r="P2219" i="8"/>
  <c r="O2219" i="8"/>
  <c r="T2218" i="8"/>
  <c r="S2218" i="8"/>
  <c r="P2218" i="8"/>
  <c r="O2218" i="8"/>
  <c r="T2217" i="8"/>
  <c r="S2217" i="8"/>
  <c r="P2217" i="8"/>
  <c r="O2217" i="8"/>
  <c r="T2216" i="8"/>
  <c r="S2216" i="8"/>
  <c r="P2216" i="8"/>
  <c r="O2216" i="8"/>
  <c r="T2215" i="8"/>
  <c r="S2215" i="8"/>
  <c r="P2215" i="8"/>
  <c r="O2215" i="8"/>
  <c r="T2214" i="8"/>
  <c r="S2214" i="8"/>
  <c r="P2214" i="8"/>
  <c r="O2214" i="8"/>
  <c r="T2213" i="8"/>
  <c r="S2213" i="8"/>
  <c r="P2213" i="8"/>
  <c r="O2213" i="8"/>
  <c r="T2212" i="8"/>
  <c r="S2212" i="8"/>
  <c r="P2212" i="8"/>
  <c r="O2212" i="8"/>
  <c r="T2211" i="8"/>
  <c r="S2211" i="8"/>
  <c r="P2211" i="8"/>
  <c r="O2211" i="8"/>
  <c r="T2210" i="8"/>
  <c r="S2210" i="8"/>
  <c r="P2210" i="8"/>
  <c r="O2210" i="8"/>
  <c r="T2209" i="8"/>
  <c r="S2209" i="8"/>
  <c r="P2209" i="8"/>
  <c r="O2209" i="8"/>
  <c r="T2208" i="8"/>
  <c r="S2208" i="8"/>
  <c r="P2208" i="8"/>
  <c r="O2208" i="8"/>
  <c r="T2207" i="8"/>
  <c r="S2207" i="8"/>
  <c r="P2207" i="8"/>
  <c r="O2207" i="8"/>
  <c r="T2206" i="8"/>
  <c r="S2206" i="8"/>
  <c r="P2206" i="8"/>
  <c r="O2206" i="8"/>
  <c r="T2205" i="8"/>
  <c r="S2205" i="8"/>
  <c r="P2205" i="8"/>
  <c r="O2205" i="8"/>
  <c r="T2204" i="8"/>
  <c r="S2204" i="8"/>
  <c r="P2204" i="8"/>
  <c r="O2204" i="8"/>
  <c r="T2203" i="8"/>
  <c r="S2203" i="8"/>
  <c r="P2203" i="8"/>
  <c r="O2203" i="8"/>
  <c r="T2202" i="8"/>
  <c r="S2202" i="8"/>
  <c r="P2202" i="8"/>
  <c r="O2202" i="8"/>
  <c r="T2201" i="8"/>
  <c r="S2201" i="8"/>
  <c r="P2201" i="8"/>
  <c r="O2201" i="8"/>
  <c r="T2200" i="8"/>
  <c r="S2200" i="8"/>
  <c r="P2200" i="8"/>
  <c r="O2200" i="8"/>
  <c r="T2199" i="8"/>
  <c r="S2199" i="8"/>
  <c r="P2199" i="8"/>
  <c r="O2199" i="8"/>
  <c r="T2198" i="8"/>
  <c r="S2198" i="8"/>
  <c r="P2198" i="8"/>
  <c r="O2198" i="8"/>
  <c r="T2197" i="8"/>
  <c r="S2197" i="8"/>
  <c r="P2197" i="8"/>
  <c r="O2197" i="8"/>
  <c r="T2196" i="8"/>
  <c r="S2196" i="8"/>
  <c r="P2196" i="8"/>
  <c r="O2196" i="8"/>
  <c r="T2195" i="8"/>
  <c r="S2195" i="8"/>
  <c r="P2195" i="8"/>
  <c r="O2195" i="8"/>
  <c r="T2194" i="8"/>
  <c r="S2194" i="8"/>
  <c r="P2194" i="8"/>
  <c r="O2194" i="8"/>
  <c r="T2193" i="8"/>
  <c r="S2193" i="8"/>
  <c r="P2193" i="8"/>
  <c r="O2193" i="8"/>
  <c r="T2192" i="8"/>
  <c r="S2192" i="8"/>
  <c r="P2192" i="8"/>
  <c r="O2192" i="8"/>
  <c r="T2191" i="8"/>
  <c r="S2191" i="8"/>
  <c r="P2191" i="8"/>
  <c r="O2191" i="8"/>
  <c r="T2190" i="8"/>
  <c r="S2190" i="8"/>
  <c r="P2190" i="8"/>
  <c r="O2190" i="8"/>
  <c r="T2189" i="8"/>
  <c r="S2189" i="8"/>
  <c r="P2189" i="8"/>
  <c r="O2189" i="8"/>
  <c r="T2188" i="8"/>
  <c r="S2188" i="8"/>
  <c r="P2188" i="8"/>
  <c r="O2188" i="8"/>
  <c r="T2187" i="8"/>
  <c r="S2187" i="8"/>
  <c r="P2187" i="8"/>
  <c r="O2187" i="8"/>
  <c r="T2186" i="8"/>
  <c r="S2186" i="8"/>
  <c r="P2186" i="8"/>
  <c r="O2186" i="8"/>
  <c r="T2185" i="8"/>
  <c r="S2185" i="8"/>
  <c r="P2185" i="8"/>
  <c r="O2185" i="8"/>
  <c r="T2184" i="8"/>
  <c r="S2184" i="8"/>
  <c r="P2184" i="8"/>
  <c r="O2184" i="8"/>
  <c r="T2183" i="8"/>
  <c r="S2183" i="8"/>
  <c r="P2183" i="8"/>
  <c r="O2183" i="8"/>
  <c r="T2182" i="8"/>
  <c r="S2182" i="8"/>
  <c r="P2182" i="8"/>
  <c r="O2182" i="8"/>
  <c r="T2181" i="8"/>
  <c r="S2181" i="8"/>
  <c r="P2181" i="8"/>
  <c r="O2181" i="8"/>
  <c r="T2180" i="8"/>
  <c r="S2180" i="8"/>
  <c r="P2180" i="8"/>
  <c r="O2180" i="8"/>
  <c r="T2179" i="8"/>
  <c r="S2179" i="8"/>
  <c r="P2179" i="8"/>
  <c r="O2179" i="8"/>
  <c r="T2178" i="8"/>
  <c r="S2178" i="8"/>
  <c r="P2178" i="8"/>
  <c r="O2178" i="8"/>
  <c r="T2177" i="8"/>
  <c r="S2177" i="8"/>
  <c r="P2177" i="8"/>
  <c r="O2177" i="8"/>
  <c r="T2176" i="8"/>
  <c r="S2176" i="8"/>
  <c r="P2176" i="8"/>
  <c r="O2176" i="8"/>
  <c r="T2175" i="8"/>
  <c r="S2175" i="8"/>
  <c r="P2175" i="8"/>
  <c r="O2175" i="8"/>
  <c r="T2174" i="8"/>
  <c r="S2174" i="8"/>
  <c r="P2174" i="8"/>
  <c r="O2174" i="8"/>
  <c r="T2173" i="8"/>
  <c r="S2173" i="8"/>
  <c r="P2173" i="8"/>
  <c r="O2173" i="8"/>
  <c r="T2172" i="8"/>
  <c r="S2172" i="8"/>
  <c r="P2172" i="8"/>
  <c r="O2172" i="8"/>
  <c r="T2171" i="8"/>
  <c r="S2171" i="8"/>
  <c r="P2171" i="8"/>
  <c r="O2171" i="8"/>
  <c r="T2170" i="8"/>
  <c r="S2170" i="8"/>
  <c r="P2170" i="8"/>
  <c r="O2170" i="8"/>
  <c r="T2169" i="8"/>
  <c r="S2169" i="8"/>
  <c r="P2169" i="8"/>
  <c r="O2169" i="8"/>
  <c r="T2168" i="8"/>
  <c r="S2168" i="8"/>
  <c r="P2168" i="8"/>
  <c r="O2168" i="8"/>
  <c r="T2167" i="8"/>
  <c r="S2167" i="8"/>
  <c r="P2167" i="8"/>
  <c r="O2167" i="8"/>
  <c r="T2166" i="8"/>
  <c r="S2166" i="8"/>
  <c r="P2166" i="8"/>
  <c r="O2166" i="8"/>
  <c r="T2165" i="8"/>
  <c r="S2165" i="8"/>
  <c r="P2165" i="8"/>
  <c r="O2165" i="8"/>
  <c r="T2164" i="8"/>
  <c r="S2164" i="8"/>
  <c r="P2164" i="8"/>
  <c r="O2164" i="8"/>
  <c r="T2163" i="8"/>
  <c r="S2163" i="8"/>
  <c r="P2163" i="8"/>
  <c r="O2163" i="8"/>
  <c r="T2162" i="8"/>
  <c r="S2162" i="8"/>
  <c r="P2162" i="8"/>
  <c r="O2162" i="8"/>
  <c r="T2161" i="8"/>
  <c r="S2161" i="8"/>
  <c r="P2161" i="8"/>
  <c r="O2161" i="8"/>
  <c r="T2160" i="8"/>
  <c r="S2160" i="8"/>
  <c r="P2160" i="8"/>
  <c r="O2160" i="8"/>
  <c r="T2159" i="8"/>
  <c r="S2159" i="8"/>
  <c r="P2159" i="8"/>
  <c r="O2159" i="8"/>
  <c r="T2158" i="8"/>
  <c r="S2158" i="8"/>
  <c r="P2158" i="8"/>
  <c r="O2158" i="8"/>
  <c r="T2157" i="8"/>
  <c r="S2157" i="8"/>
  <c r="P2157" i="8"/>
  <c r="O2157" i="8"/>
  <c r="T2156" i="8"/>
  <c r="S2156" i="8"/>
  <c r="P2156" i="8"/>
  <c r="O2156" i="8"/>
  <c r="T2155" i="8"/>
  <c r="S2155" i="8"/>
  <c r="P2155" i="8"/>
  <c r="O2155" i="8"/>
  <c r="T2154" i="8"/>
  <c r="S2154" i="8"/>
  <c r="P2154" i="8"/>
  <c r="O2154" i="8"/>
  <c r="T2153" i="8"/>
  <c r="S2153" i="8"/>
  <c r="P2153" i="8"/>
  <c r="O2153" i="8"/>
  <c r="T2152" i="8"/>
  <c r="S2152" i="8"/>
  <c r="P2152" i="8"/>
  <c r="O2152" i="8"/>
  <c r="T2151" i="8"/>
  <c r="S2151" i="8"/>
  <c r="P2151" i="8"/>
  <c r="O2151" i="8"/>
  <c r="T2150" i="8"/>
  <c r="S2150" i="8"/>
  <c r="P2150" i="8"/>
  <c r="O2150" i="8"/>
  <c r="T2149" i="8"/>
  <c r="S2149" i="8"/>
  <c r="P2149" i="8"/>
  <c r="O2149" i="8"/>
  <c r="T2148" i="8"/>
  <c r="S2148" i="8"/>
  <c r="P2148" i="8"/>
  <c r="O2148" i="8"/>
  <c r="T2147" i="8"/>
  <c r="S2147" i="8"/>
  <c r="P2147" i="8"/>
  <c r="O2147" i="8"/>
  <c r="T2146" i="8"/>
  <c r="S2146" i="8"/>
  <c r="P2146" i="8"/>
  <c r="O2146" i="8"/>
  <c r="T2145" i="8"/>
  <c r="S2145" i="8"/>
  <c r="P2145" i="8"/>
  <c r="O2145" i="8"/>
  <c r="T2144" i="8"/>
  <c r="S2144" i="8"/>
  <c r="P2144" i="8"/>
  <c r="O2144" i="8"/>
  <c r="T2143" i="8"/>
  <c r="S2143" i="8"/>
  <c r="P2143" i="8"/>
  <c r="O2143" i="8"/>
  <c r="T2142" i="8"/>
  <c r="S2142" i="8"/>
  <c r="P2142" i="8"/>
  <c r="O2142" i="8"/>
  <c r="T2141" i="8"/>
  <c r="S2141" i="8"/>
  <c r="P2141" i="8"/>
  <c r="O2141" i="8"/>
  <c r="T2140" i="8"/>
  <c r="S2140" i="8"/>
  <c r="P2140" i="8"/>
  <c r="O2140" i="8"/>
  <c r="T2139" i="8"/>
  <c r="S2139" i="8"/>
  <c r="P2139" i="8"/>
  <c r="O2139" i="8"/>
  <c r="T2138" i="8"/>
  <c r="S2138" i="8"/>
  <c r="P2138" i="8"/>
  <c r="O2138" i="8"/>
  <c r="T2137" i="8"/>
  <c r="S2137" i="8"/>
  <c r="P2137" i="8"/>
  <c r="O2137" i="8"/>
  <c r="T2136" i="8"/>
  <c r="S2136" i="8"/>
  <c r="P2136" i="8"/>
  <c r="O2136" i="8"/>
  <c r="T2135" i="8"/>
  <c r="S2135" i="8"/>
  <c r="P2135" i="8"/>
  <c r="O2135" i="8"/>
  <c r="T2134" i="8"/>
  <c r="S2134" i="8"/>
  <c r="P2134" i="8"/>
  <c r="O2134" i="8"/>
  <c r="T2133" i="8"/>
  <c r="S2133" i="8"/>
  <c r="P2133" i="8"/>
  <c r="O2133" i="8"/>
  <c r="T2132" i="8"/>
  <c r="S2132" i="8"/>
  <c r="P2132" i="8"/>
  <c r="O2132" i="8"/>
  <c r="T2131" i="8"/>
  <c r="S2131" i="8"/>
  <c r="P2131" i="8"/>
  <c r="O2131" i="8"/>
  <c r="T2130" i="8"/>
  <c r="S2130" i="8"/>
  <c r="P2130" i="8"/>
  <c r="O2130" i="8"/>
  <c r="T2129" i="8"/>
  <c r="S2129" i="8"/>
  <c r="P2129" i="8"/>
  <c r="O2129" i="8"/>
  <c r="T2128" i="8"/>
  <c r="S2128" i="8"/>
  <c r="P2128" i="8"/>
  <c r="O2128" i="8"/>
  <c r="T2127" i="8"/>
  <c r="S2127" i="8"/>
  <c r="P2127" i="8"/>
  <c r="O2127" i="8"/>
  <c r="T2126" i="8"/>
  <c r="S2126" i="8"/>
  <c r="P2126" i="8"/>
  <c r="O2126" i="8"/>
  <c r="T2125" i="8"/>
  <c r="S2125" i="8"/>
  <c r="P2125" i="8"/>
  <c r="O2125" i="8"/>
  <c r="T2124" i="8"/>
  <c r="S2124" i="8"/>
  <c r="P2124" i="8"/>
  <c r="O2124" i="8"/>
  <c r="T2123" i="8"/>
  <c r="S2123" i="8"/>
  <c r="P2123" i="8"/>
  <c r="O2123" i="8"/>
  <c r="T2122" i="8"/>
  <c r="S2122" i="8"/>
  <c r="P2122" i="8"/>
  <c r="O2122" i="8"/>
  <c r="T2121" i="8"/>
  <c r="S2121" i="8"/>
  <c r="P2121" i="8"/>
  <c r="O2121" i="8"/>
  <c r="T2120" i="8"/>
  <c r="S2120" i="8"/>
  <c r="P2120" i="8"/>
  <c r="O2120" i="8"/>
  <c r="T2119" i="8"/>
  <c r="S2119" i="8"/>
  <c r="P2119" i="8"/>
  <c r="O2119" i="8"/>
  <c r="T2118" i="8"/>
  <c r="S2118" i="8"/>
  <c r="P2118" i="8"/>
  <c r="O2118" i="8"/>
  <c r="T2117" i="8"/>
  <c r="S2117" i="8"/>
  <c r="P2117" i="8"/>
  <c r="O2117" i="8"/>
  <c r="T2116" i="8"/>
  <c r="S2116" i="8"/>
  <c r="P2116" i="8"/>
  <c r="O2116" i="8"/>
  <c r="T2115" i="8"/>
  <c r="S2115" i="8"/>
  <c r="P2115" i="8"/>
  <c r="O2115" i="8"/>
  <c r="T2114" i="8"/>
  <c r="S2114" i="8"/>
  <c r="P2114" i="8"/>
  <c r="O2114" i="8"/>
  <c r="T2113" i="8"/>
  <c r="S2113" i="8"/>
  <c r="P2113" i="8"/>
  <c r="O2113" i="8"/>
  <c r="T2112" i="8"/>
  <c r="S2112" i="8"/>
  <c r="P2112" i="8"/>
  <c r="O2112" i="8"/>
  <c r="T2111" i="8"/>
  <c r="S2111" i="8"/>
  <c r="P2111" i="8"/>
  <c r="O2111" i="8"/>
  <c r="T2110" i="8"/>
  <c r="S2110" i="8"/>
  <c r="P2110" i="8"/>
  <c r="O2110" i="8"/>
  <c r="T2109" i="8"/>
  <c r="S2109" i="8"/>
  <c r="P2109" i="8"/>
  <c r="O2109" i="8"/>
  <c r="T2108" i="8"/>
  <c r="S2108" i="8"/>
  <c r="P2108" i="8"/>
  <c r="O2108" i="8"/>
  <c r="T2107" i="8"/>
  <c r="S2107" i="8"/>
  <c r="P2107" i="8"/>
  <c r="O2107" i="8"/>
  <c r="T2106" i="8"/>
  <c r="S2106" i="8"/>
  <c r="P2106" i="8"/>
  <c r="O2106" i="8"/>
  <c r="T2105" i="8"/>
  <c r="S2105" i="8"/>
  <c r="P2105" i="8"/>
  <c r="O2105" i="8"/>
  <c r="T2104" i="8"/>
  <c r="S2104" i="8"/>
  <c r="P2104" i="8"/>
  <c r="O2104" i="8"/>
  <c r="T2103" i="8"/>
  <c r="S2103" i="8"/>
  <c r="P2103" i="8"/>
  <c r="O2103" i="8"/>
  <c r="T2102" i="8"/>
  <c r="S2102" i="8"/>
  <c r="P2102" i="8"/>
  <c r="O2102" i="8"/>
  <c r="T2101" i="8"/>
  <c r="S2101" i="8"/>
  <c r="P2101" i="8"/>
  <c r="O2101" i="8"/>
  <c r="T2100" i="8"/>
  <c r="S2100" i="8"/>
  <c r="P2100" i="8"/>
  <c r="O2100" i="8"/>
  <c r="T2099" i="8"/>
  <c r="S2099" i="8"/>
  <c r="P2099" i="8"/>
  <c r="O2099" i="8"/>
  <c r="T2098" i="8"/>
  <c r="S2098" i="8"/>
  <c r="P2098" i="8"/>
  <c r="O2098" i="8"/>
  <c r="T2097" i="8"/>
  <c r="S2097" i="8"/>
  <c r="P2097" i="8"/>
  <c r="O2097" i="8"/>
  <c r="T2096" i="8"/>
  <c r="S2096" i="8"/>
  <c r="P2096" i="8"/>
  <c r="O2096" i="8"/>
  <c r="T2095" i="8"/>
  <c r="S2095" i="8"/>
  <c r="P2095" i="8"/>
  <c r="O2095" i="8"/>
  <c r="T2094" i="8"/>
  <c r="S2094" i="8"/>
  <c r="P2094" i="8"/>
  <c r="O2094" i="8"/>
  <c r="T2093" i="8"/>
  <c r="S2093" i="8"/>
  <c r="P2093" i="8"/>
  <c r="O2093" i="8"/>
  <c r="T2092" i="8"/>
  <c r="S2092" i="8"/>
  <c r="P2092" i="8"/>
  <c r="O2092" i="8"/>
  <c r="T2091" i="8"/>
  <c r="S2091" i="8"/>
  <c r="P2091" i="8"/>
  <c r="O2091" i="8"/>
  <c r="T2090" i="8"/>
  <c r="S2090" i="8"/>
  <c r="P2090" i="8"/>
  <c r="O2090" i="8"/>
  <c r="T2089" i="8"/>
  <c r="S2089" i="8"/>
  <c r="P2089" i="8"/>
  <c r="O2089" i="8"/>
  <c r="T2088" i="8"/>
  <c r="S2088" i="8"/>
  <c r="P2088" i="8"/>
  <c r="O2088" i="8"/>
  <c r="T2087" i="8"/>
  <c r="S2087" i="8"/>
  <c r="P2087" i="8"/>
  <c r="O2087" i="8"/>
  <c r="T2086" i="8"/>
  <c r="S2086" i="8"/>
  <c r="P2086" i="8"/>
  <c r="O2086" i="8"/>
  <c r="T2085" i="8"/>
  <c r="S2085" i="8"/>
  <c r="P2085" i="8"/>
  <c r="O2085" i="8"/>
  <c r="T2084" i="8"/>
  <c r="S2084" i="8"/>
  <c r="P2084" i="8"/>
  <c r="O2084" i="8"/>
  <c r="T2083" i="8"/>
  <c r="S2083" i="8"/>
  <c r="P2083" i="8"/>
  <c r="O2083" i="8"/>
  <c r="T2082" i="8"/>
  <c r="S2082" i="8"/>
  <c r="P2082" i="8"/>
  <c r="O2082" i="8"/>
  <c r="T2081" i="8"/>
  <c r="S2081" i="8"/>
  <c r="P2081" i="8"/>
  <c r="O2081" i="8"/>
  <c r="T2080" i="8"/>
  <c r="S2080" i="8"/>
  <c r="P2080" i="8"/>
  <c r="O2080" i="8"/>
  <c r="T2079" i="8"/>
  <c r="S2079" i="8"/>
  <c r="P2079" i="8"/>
  <c r="O2079" i="8"/>
  <c r="T2078" i="8"/>
  <c r="S2078" i="8"/>
  <c r="P2078" i="8"/>
  <c r="O2078" i="8"/>
  <c r="T2077" i="8"/>
  <c r="S2077" i="8"/>
  <c r="P2077" i="8"/>
  <c r="O2077" i="8"/>
  <c r="T2076" i="8"/>
  <c r="S2076" i="8"/>
  <c r="P2076" i="8"/>
  <c r="O2076" i="8"/>
  <c r="T2075" i="8"/>
  <c r="S2075" i="8"/>
  <c r="P2075" i="8"/>
  <c r="O2075" i="8"/>
  <c r="T2074" i="8"/>
  <c r="S2074" i="8"/>
  <c r="P2074" i="8"/>
  <c r="O2074" i="8"/>
  <c r="T2073" i="8"/>
  <c r="S2073" i="8"/>
  <c r="P2073" i="8"/>
  <c r="O2073" i="8"/>
  <c r="T2072" i="8"/>
  <c r="S2072" i="8"/>
  <c r="P2072" i="8"/>
  <c r="O2072" i="8"/>
  <c r="T2071" i="8"/>
  <c r="S2071" i="8"/>
  <c r="P2071" i="8"/>
  <c r="O2071" i="8"/>
  <c r="T2070" i="8"/>
  <c r="S2070" i="8"/>
  <c r="P2070" i="8"/>
  <c r="O2070" i="8"/>
  <c r="T2069" i="8"/>
  <c r="S2069" i="8"/>
  <c r="P2069" i="8"/>
  <c r="O2069" i="8"/>
  <c r="T2068" i="8"/>
  <c r="S2068" i="8"/>
  <c r="P2068" i="8"/>
  <c r="O2068" i="8"/>
  <c r="T2067" i="8"/>
  <c r="S2067" i="8"/>
  <c r="P2067" i="8"/>
  <c r="O2067" i="8"/>
  <c r="T2066" i="8"/>
  <c r="S2066" i="8"/>
  <c r="P2066" i="8"/>
  <c r="O2066" i="8"/>
  <c r="T2065" i="8"/>
  <c r="S2065" i="8"/>
  <c r="P2065" i="8"/>
  <c r="O2065" i="8"/>
  <c r="T2064" i="8"/>
  <c r="S2064" i="8"/>
  <c r="P2064" i="8"/>
  <c r="O2064" i="8"/>
  <c r="T2063" i="8"/>
  <c r="S2063" i="8"/>
  <c r="P2063" i="8"/>
  <c r="O2063" i="8"/>
  <c r="T2062" i="8"/>
  <c r="S2062" i="8"/>
  <c r="P2062" i="8"/>
  <c r="O2062" i="8"/>
  <c r="T2061" i="8"/>
  <c r="S2061" i="8"/>
  <c r="P2061" i="8"/>
  <c r="O2061" i="8"/>
  <c r="T2060" i="8"/>
  <c r="S2060" i="8"/>
  <c r="P2060" i="8"/>
  <c r="O2060" i="8"/>
  <c r="T2059" i="8"/>
  <c r="S2059" i="8"/>
  <c r="P2059" i="8"/>
  <c r="O2059" i="8"/>
  <c r="T2058" i="8"/>
  <c r="S2058" i="8"/>
  <c r="P2058" i="8"/>
  <c r="O2058" i="8"/>
  <c r="T2057" i="8"/>
  <c r="S2057" i="8"/>
  <c r="P2057" i="8"/>
  <c r="O2057" i="8"/>
  <c r="T2056" i="8"/>
  <c r="S2056" i="8"/>
  <c r="P2056" i="8"/>
  <c r="O2056" i="8"/>
  <c r="T2055" i="8"/>
  <c r="S2055" i="8"/>
  <c r="P2055" i="8"/>
  <c r="O2055" i="8"/>
  <c r="T2054" i="8"/>
  <c r="S2054" i="8"/>
  <c r="P2054" i="8"/>
  <c r="O2054" i="8"/>
  <c r="T2053" i="8"/>
  <c r="S2053" i="8"/>
  <c r="P2053" i="8"/>
  <c r="O2053" i="8"/>
  <c r="T2052" i="8"/>
  <c r="S2052" i="8"/>
  <c r="P2052" i="8"/>
  <c r="O2052" i="8"/>
  <c r="T2051" i="8"/>
  <c r="S2051" i="8"/>
  <c r="P2051" i="8"/>
  <c r="O2051" i="8"/>
  <c r="T2050" i="8"/>
  <c r="S2050" i="8"/>
  <c r="P2050" i="8"/>
  <c r="O2050" i="8"/>
  <c r="T2049" i="8"/>
  <c r="S2049" i="8"/>
  <c r="P2049" i="8"/>
  <c r="O2049" i="8"/>
  <c r="T2048" i="8"/>
  <c r="S2048" i="8"/>
  <c r="P2048" i="8"/>
  <c r="O2048" i="8"/>
  <c r="T2047" i="8"/>
  <c r="S2047" i="8"/>
  <c r="P2047" i="8"/>
  <c r="O2047" i="8"/>
  <c r="T2046" i="8"/>
  <c r="S2046" i="8"/>
  <c r="P2046" i="8"/>
  <c r="O2046" i="8"/>
  <c r="T2045" i="8"/>
  <c r="S2045" i="8"/>
  <c r="P2045" i="8"/>
  <c r="O2045" i="8"/>
  <c r="T2044" i="8"/>
  <c r="S2044" i="8"/>
  <c r="P2044" i="8"/>
  <c r="O2044" i="8"/>
  <c r="T2043" i="8"/>
  <c r="S2043" i="8"/>
  <c r="P2043" i="8"/>
  <c r="O2043" i="8"/>
  <c r="T2042" i="8"/>
  <c r="S2042" i="8"/>
  <c r="P2042" i="8"/>
  <c r="O2042" i="8"/>
  <c r="T2041" i="8"/>
  <c r="S2041" i="8"/>
  <c r="P2041" i="8"/>
  <c r="O2041" i="8"/>
  <c r="T2040" i="8"/>
  <c r="S2040" i="8"/>
  <c r="P2040" i="8"/>
  <c r="O2040" i="8"/>
  <c r="T2039" i="8"/>
  <c r="S2039" i="8"/>
  <c r="P2039" i="8"/>
  <c r="O2039" i="8"/>
  <c r="T2038" i="8"/>
  <c r="S2038" i="8"/>
  <c r="P2038" i="8"/>
  <c r="O2038" i="8"/>
  <c r="T2037" i="8"/>
  <c r="S2037" i="8"/>
  <c r="P2037" i="8"/>
  <c r="O2037" i="8"/>
  <c r="T2036" i="8"/>
  <c r="S2036" i="8"/>
  <c r="P2036" i="8"/>
  <c r="O2036" i="8"/>
  <c r="T2035" i="8"/>
  <c r="S2035" i="8"/>
  <c r="P2035" i="8"/>
  <c r="O2035" i="8"/>
  <c r="T2034" i="8"/>
  <c r="S2034" i="8"/>
  <c r="P2034" i="8"/>
  <c r="O2034" i="8"/>
  <c r="T2033" i="8"/>
  <c r="S2033" i="8"/>
  <c r="P2033" i="8"/>
  <c r="O2033" i="8"/>
  <c r="T2032" i="8"/>
  <c r="S2032" i="8"/>
  <c r="P2032" i="8"/>
  <c r="O2032" i="8"/>
  <c r="T2031" i="8"/>
  <c r="S2031" i="8"/>
  <c r="P2031" i="8"/>
  <c r="O2031" i="8"/>
  <c r="T2030" i="8"/>
  <c r="S2030" i="8"/>
  <c r="P2030" i="8"/>
  <c r="O2030" i="8"/>
  <c r="T2029" i="8"/>
  <c r="S2029" i="8"/>
  <c r="P2029" i="8"/>
  <c r="O2029" i="8"/>
  <c r="T2028" i="8"/>
  <c r="S2028" i="8"/>
  <c r="P2028" i="8"/>
  <c r="O2028" i="8"/>
  <c r="T2027" i="8"/>
  <c r="S2027" i="8"/>
  <c r="P2027" i="8"/>
  <c r="O2027" i="8"/>
  <c r="T2026" i="8"/>
  <c r="S2026" i="8"/>
  <c r="P2026" i="8"/>
  <c r="O2026" i="8"/>
  <c r="T2025" i="8"/>
  <c r="S2025" i="8"/>
  <c r="P2025" i="8"/>
  <c r="O2025" i="8"/>
  <c r="T2024" i="8"/>
  <c r="S2024" i="8"/>
  <c r="P2024" i="8"/>
  <c r="O2024" i="8"/>
  <c r="T2023" i="8"/>
  <c r="S2023" i="8"/>
  <c r="P2023" i="8"/>
  <c r="O2023" i="8"/>
  <c r="T2022" i="8"/>
  <c r="S2022" i="8"/>
  <c r="P2022" i="8"/>
  <c r="O2022" i="8"/>
  <c r="T2021" i="8"/>
  <c r="S2021" i="8"/>
  <c r="P2021" i="8"/>
  <c r="O2021" i="8"/>
  <c r="T2020" i="8"/>
  <c r="S2020" i="8"/>
  <c r="P2020" i="8"/>
  <c r="O2020" i="8"/>
  <c r="T2019" i="8"/>
  <c r="S2019" i="8"/>
  <c r="P2019" i="8"/>
  <c r="O2019" i="8"/>
  <c r="T2018" i="8"/>
  <c r="S2018" i="8"/>
  <c r="P2018" i="8"/>
  <c r="O2018" i="8"/>
  <c r="T2017" i="8"/>
  <c r="S2017" i="8"/>
  <c r="P2017" i="8"/>
  <c r="O2017" i="8"/>
  <c r="T2016" i="8"/>
  <c r="S2016" i="8"/>
  <c r="P2016" i="8"/>
  <c r="O2016" i="8"/>
  <c r="T2015" i="8"/>
  <c r="S2015" i="8"/>
  <c r="P2015" i="8"/>
  <c r="O2015" i="8"/>
  <c r="T2014" i="8"/>
  <c r="S2014" i="8"/>
  <c r="P2014" i="8"/>
  <c r="O2014" i="8"/>
  <c r="T2013" i="8"/>
  <c r="S2013" i="8"/>
  <c r="P2013" i="8"/>
  <c r="O2013" i="8"/>
  <c r="T2012" i="8"/>
  <c r="S2012" i="8"/>
  <c r="P2012" i="8"/>
  <c r="O2012" i="8"/>
  <c r="T2011" i="8"/>
  <c r="S2011" i="8"/>
  <c r="P2011" i="8"/>
  <c r="O2011" i="8"/>
  <c r="T2010" i="8"/>
  <c r="S2010" i="8"/>
  <c r="P2010" i="8"/>
  <c r="O2010" i="8"/>
  <c r="T2009" i="8"/>
  <c r="S2009" i="8"/>
  <c r="P2009" i="8"/>
  <c r="O2009" i="8"/>
  <c r="T2008" i="8"/>
  <c r="S2008" i="8"/>
  <c r="P2008" i="8"/>
  <c r="O2008" i="8"/>
  <c r="T2007" i="8"/>
  <c r="S2007" i="8"/>
  <c r="P2007" i="8"/>
  <c r="O2007" i="8"/>
  <c r="T2006" i="8"/>
  <c r="S2006" i="8"/>
  <c r="P2006" i="8"/>
  <c r="O2006" i="8"/>
  <c r="T2005" i="8"/>
  <c r="S2005" i="8"/>
  <c r="P2005" i="8"/>
  <c r="O2005" i="8"/>
  <c r="T2004" i="8"/>
  <c r="S2004" i="8"/>
  <c r="P2004" i="8"/>
  <c r="O2004" i="8"/>
  <c r="T2003" i="8"/>
  <c r="S2003" i="8"/>
  <c r="P2003" i="8"/>
  <c r="O2003" i="8"/>
  <c r="T2002" i="8"/>
  <c r="S2002" i="8"/>
  <c r="P2002" i="8"/>
  <c r="O2002" i="8"/>
  <c r="T2001" i="8"/>
  <c r="S2001" i="8"/>
  <c r="P2001" i="8"/>
  <c r="O2001" i="8"/>
  <c r="T2000" i="8"/>
  <c r="S2000" i="8"/>
  <c r="P2000" i="8"/>
  <c r="O2000" i="8"/>
  <c r="T1999" i="8"/>
  <c r="S1999" i="8"/>
  <c r="P1999" i="8"/>
  <c r="O1999" i="8"/>
  <c r="T1998" i="8"/>
  <c r="S1998" i="8"/>
  <c r="P1998" i="8"/>
  <c r="O1998" i="8"/>
  <c r="T1997" i="8"/>
  <c r="S1997" i="8"/>
  <c r="P1997" i="8"/>
  <c r="O1997" i="8"/>
  <c r="T1996" i="8"/>
  <c r="S1996" i="8"/>
  <c r="P1996" i="8"/>
  <c r="O1996" i="8"/>
  <c r="T1995" i="8"/>
  <c r="S1995" i="8"/>
  <c r="P1995" i="8"/>
  <c r="O1995" i="8"/>
  <c r="T1994" i="8"/>
  <c r="S1994" i="8"/>
  <c r="P1994" i="8"/>
  <c r="O1994" i="8"/>
  <c r="T1993" i="8"/>
  <c r="S1993" i="8"/>
  <c r="P1993" i="8"/>
  <c r="O1993" i="8"/>
  <c r="T1992" i="8"/>
  <c r="S1992" i="8"/>
  <c r="P1992" i="8"/>
  <c r="O1992" i="8"/>
  <c r="T1991" i="8"/>
  <c r="S1991" i="8"/>
  <c r="P1991" i="8"/>
  <c r="O1991" i="8"/>
  <c r="T1990" i="8"/>
  <c r="S1990" i="8"/>
  <c r="P1990" i="8"/>
  <c r="O1990" i="8"/>
  <c r="T1989" i="8"/>
  <c r="S1989" i="8"/>
  <c r="P1989" i="8"/>
  <c r="O1989" i="8"/>
  <c r="T1988" i="8"/>
  <c r="S1988" i="8"/>
  <c r="P1988" i="8"/>
  <c r="O1988" i="8"/>
  <c r="T1987" i="8"/>
  <c r="S1987" i="8"/>
  <c r="P1987" i="8"/>
  <c r="O1987" i="8"/>
  <c r="T1986" i="8"/>
  <c r="S1986" i="8"/>
  <c r="P1986" i="8"/>
  <c r="O1986" i="8"/>
  <c r="T1985" i="8"/>
  <c r="S1985" i="8"/>
  <c r="P1985" i="8"/>
  <c r="O1985" i="8"/>
  <c r="T1984" i="8"/>
  <c r="S1984" i="8"/>
  <c r="P1984" i="8"/>
  <c r="O1984" i="8"/>
  <c r="T1983" i="8"/>
  <c r="S1983" i="8"/>
  <c r="P1983" i="8"/>
  <c r="O1983" i="8"/>
  <c r="T1982" i="8"/>
  <c r="S1982" i="8"/>
  <c r="P1982" i="8"/>
  <c r="O1982" i="8"/>
  <c r="T1981" i="8"/>
  <c r="S1981" i="8"/>
  <c r="P1981" i="8"/>
  <c r="O1981" i="8"/>
  <c r="T1980" i="8"/>
  <c r="S1980" i="8"/>
  <c r="P1980" i="8"/>
  <c r="O1980" i="8"/>
  <c r="T1979" i="8"/>
  <c r="S1979" i="8"/>
  <c r="P1979" i="8"/>
  <c r="O1979" i="8"/>
  <c r="T1978" i="8"/>
  <c r="S1978" i="8"/>
  <c r="P1978" i="8"/>
  <c r="O1978" i="8"/>
  <c r="T1977" i="8"/>
  <c r="S1977" i="8"/>
  <c r="P1977" i="8"/>
  <c r="O1977" i="8"/>
  <c r="T1976" i="8"/>
  <c r="S1976" i="8"/>
  <c r="P1976" i="8"/>
  <c r="O1976" i="8"/>
  <c r="T1975" i="8"/>
  <c r="S1975" i="8"/>
  <c r="P1975" i="8"/>
  <c r="O1975" i="8"/>
  <c r="T1974" i="8"/>
  <c r="S1974" i="8"/>
  <c r="P1974" i="8"/>
  <c r="O1974" i="8"/>
  <c r="T1973" i="8"/>
  <c r="S1973" i="8"/>
  <c r="P1973" i="8"/>
  <c r="O1973" i="8"/>
  <c r="T1972" i="8"/>
  <c r="S1972" i="8"/>
  <c r="P1972" i="8"/>
  <c r="O1972" i="8"/>
  <c r="T1971" i="8"/>
  <c r="S1971" i="8"/>
  <c r="P1971" i="8"/>
  <c r="O1971" i="8"/>
  <c r="T1970" i="8"/>
  <c r="S1970" i="8"/>
  <c r="P1970" i="8"/>
  <c r="O1970" i="8"/>
  <c r="T1969" i="8"/>
  <c r="S1969" i="8"/>
  <c r="P1969" i="8"/>
  <c r="O1969" i="8"/>
  <c r="T1968" i="8"/>
  <c r="S1968" i="8"/>
  <c r="P1968" i="8"/>
  <c r="O1968" i="8"/>
  <c r="T1967" i="8"/>
  <c r="S1967" i="8"/>
  <c r="P1967" i="8"/>
  <c r="O1967" i="8"/>
  <c r="T1966" i="8"/>
  <c r="S1966" i="8"/>
  <c r="P1966" i="8"/>
  <c r="O1966" i="8"/>
  <c r="T1965" i="8"/>
  <c r="S1965" i="8"/>
  <c r="P1965" i="8"/>
  <c r="O1965" i="8"/>
  <c r="T1964" i="8"/>
  <c r="S1964" i="8"/>
  <c r="P1964" i="8"/>
  <c r="O1964" i="8"/>
  <c r="T1963" i="8"/>
  <c r="S1963" i="8"/>
  <c r="P1963" i="8"/>
  <c r="O1963" i="8"/>
  <c r="T1962" i="8"/>
  <c r="S1962" i="8"/>
  <c r="P1962" i="8"/>
  <c r="O1962" i="8"/>
  <c r="T1961" i="8"/>
  <c r="S1961" i="8"/>
  <c r="P1961" i="8"/>
  <c r="O1961" i="8"/>
  <c r="T1960" i="8"/>
  <c r="S1960" i="8"/>
  <c r="P1960" i="8"/>
  <c r="O1960" i="8"/>
  <c r="T1959" i="8"/>
  <c r="S1959" i="8"/>
  <c r="P1959" i="8"/>
  <c r="O1959" i="8"/>
  <c r="T1958" i="8"/>
  <c r="S1958" i="8"/>
  <c r="P1958" i="8"/>
  <c r="O1958" i="8"/>
  <c r="T1957" i="8"/>
  <c r="S1957" i="8"/>
  <c r="P1957" i="8"/>
  <c r="O1957" i="8"/>
  <c r="T1956" i="8"/>
  <c r="S1956" i="8"/>
  <c r="P1956" i="8"/>
  <c r="O1956" i="8"/>
  <c r="T1955" i="8"/>
  <c r="S1955" i="8"/>
  <c r="P1955" i="8"/>
  <c r="O1955" i="8"/>
  <c r="T1954" i="8"/>
  <c r="S1954" i="8"/>
  <c r="P1954" i="8"/>
  <c r="O1954" i="8"/>
  <c r="T1953" i="8"/>
  <c r="S1953" i="8"/>
  <c r="P1953" i="8"/>
  <c r="O1953" i="8"/>
  <c r="T1952" i="8"/>
  <c r="S1952" i="8"/>
  <c r="P1952" i="8"/>
  <c r="O1952" i="8"/>
  <c r="T1951" i="8"/>
  <c r="S1951" i="8"/>
  <c r="P1951" i="8"/>
  <c r="O1951" i="8"/>
  <c r="T1950" i="8"/>
  <c r="S1950" i="8"/>
  <c r="P1950" i="8"/>
  <c r="O1950" i="8"/>
  <c r="T1949" i="8"/>
  <c r="S1949" i="8"/>
  <c r="P1949" i="8"/>
  <c r="O1949" i="8"/>
  <c r="T1948" i="8"/>
  <c r="S1948" i="8"/>
  <c r="P1948" i="8"/>
  <c r="O1948" i="8"/>
  <c r="T1947" i="8"/>
  <c r="S1947" i="8"/>
  <c r="P1947" i="8"/>
  <c r="O1947" i="8"/>
  <c r="T1946" i="8"/>
  <c r="S1946" i="8"/>
  <c r="P1946" i="8"/>
  <c r="O1946" i="8"/>
  <c r="T1945" i="8"/>
  <c r="S1945" i="8"/>
  <c r="P1945" i="8"/>
  <c r="O1945" i="8"/>
  <c r="T1944" i="8"/>
  <c r="S1944" i="8"/>
  <c r="P1944" i="8"/>
  <c r="O1944" i="8"/>
  <c r="T1943" i="8"/>
  <c r="S1943" i="8"/>
  <c r="P1943" i="8"/>
  <c r="O1943" i="8"/>
  <c r="T1942" i="8"/>
  <c r="S1942" i="8"/>
  <c r="P1942" i="8"/>
  <c r="O1942" i="8"/>
  <c r="T1941" i="8"/>
  <c r="S1941" i="8"/>
  <c r="P1941" i="8"/>
  <c r="O1941" i="8"/>
  <c r="T1940" i="8"/>
  <c r="S1940" i="8"/>
  <c r="P1940" i="8"/>
  <c r="O1940" i="8"/>
  <c r="T1939" i="8"/>
  <c r="S1939" i="8"/>
  <c r="P1939" i="8"/>
  <c r="O1939" i="8"/>
  <c r="T1938" i="8"/>
  <c r="S1938" i="8"/>
  <c r="P1938" i="8"/>
  <c r="O1938" i="8"/>
  <c r="T1937" i="8"/>
  <c r="S1937" i="8"/>
  <c r="P1937" i="8"/>
  <c r="O1937" i="8"/>
  <c r="T1936" i="8"/>
  <c r="S1936" i="8"/>
  <c r="P1936" i="8"/>
  <c r="O1936" i="8"/>
  <c r="T1935" i="8"/>
  <c r="S1935" i="8"/>
  <c r="P1935" i="8"/>
  <c r="O1935" i="8"/>
  <c r="T1934" i="8"/>
  <c r="S1934" i="8"/>
  <c r="P1934" i="8"/>
  <c r="O1934" i="8"/>
  <c r="T1933" i="8"/>
  <c r="S1933" i="8"/>
  <c r="P1933" i="8"/>
  <c r="O1933" i="8"/>
  <c r="T1932" i="8"/>
  <c r="S1932" i="8"/>
  <c r="P1932" i="8"/>
  <c r="O1932" i="8"/>
  <c r="T1931" i="8"/>
  <c r="S1931" i="8"/>
  <c r="P1931" i="8"/>
  <c r="O1931" i="8"/>
  <c r="T1930" i="8"/>
  <c r="S1930" i="8"/>
  <c r="P1930" i="8"/>
  <c r="O1930" i="8"/>
  <c r="T1929" i="8"/>
  <c r="S1929" i="8"/>
  <c r="P1929" i="8"/>
  <c r="O1929" i="8"/>
  <c r="T1928" i="8"/>
  <c r="S1928" i="8"/>
  <c r="P1928" i="8"/>
  <c r="O1928" i="8"/>
  <c r="T1927" i="8"/>
  <c r="S1927" i="8"/>
  <c r="P1927" i="8"/>
  <c r="O1927" i="8"/>
  <c r="T1926" i="8"/>
  <c r="S1926" i="8"/>
  <c r="P1926" i="8"/>
  <c r="O1926" i="8"/>
  <c r="T1925" i="8"/>
  <c r="S1925" i="8"/>
  <c r="P1925" i="8"/>
  <c r="O1925" i="8"/>
  <c r="T1924" i="8"/>
  <c r="S1924" i="8"/>
  <c r="P1924" i="8"/>
  <c r="O1924" i="8"/>
  <c r="T1923" i="8"/>
  <c r="S1923" i="8"/>
  <c r="P1923" i="8"/>
  <c r="O1923" i="8"/>
  <c r="T1922" i="8"/>
  <c r="S1922" i="8"/>
  <c r="P1922" i="8"/>
  <c r="O1922" i="8"/>
  <c r="T1921" i="8"/>
  <c r="S1921" i="8"/>
  <c r="P1921" i="8"/>
  <c r="O1921" i="8"/>
  <c r="T1920" i="8"/>
  <c r="S1920" i="8"/>
  <c r="P1920" i="8"/>
  <c r="O1920" i="8"/>
  <c r="T1919" i="8"/>
  <c r="S1919" i="8"/>
  <c r="P1919" i="8"/>
  <c r="O1919" i="8"/>
  <c r="T1918" i="8"/>
  <c r="S1918" i="8"/>
  <c r="P1918" i="8"/>
  <c r="O1918" i="8"/>
  <c r="T1917" i="8"/>
  <c r="S1917" i="8"/>
  <c r="P1917" i="8"/>
  <c r="O1917" i="8"/>
  <c r="T1916" i="8"/>
  <c r="S1916" i="8"/>
  <c r="P1916" i="8"/>
  <c r="O1916" i="8"/>
  <c r="T1915" i="8"/>
  <c r="S1915" i="8"/>
  <c r="P1915" i="8"/>
  <c r="O1915" i="8"/>
  <c r="T1914" i="8"/>
  <c r="S1914" i="8"/>
  <c r="P1914" i="8"/>
  <c r="O1914" i="8"/>
  <c r="T1913" i="8"/>
  <c r="S1913" i="8"/>
  <c r="P1913" i="8"/>
  <c r="O1913" i="8"/>
  <c r="T1912" i="8"/>
  <c r="S1912" i="8"/>
  <c r="P1912" i="8"/>
  <c r="O1912" i="8"/>
  <c r="T1911" i="8"/>
  <c r="S1911" i="8"/>
  <c r="P1911" i="8"/>
  <c r="O1911" i="8"/>
  <c r="T1910" i="8"/>
  <c r="S1910" i="8"/>
  <c r="P1910" i="8"/>
  <c r="O1910" i="8"/>
  <c r="T1909" i="8"/>
  <c r="S1909" i="8"/>
  <c r="P1909" i="8"/>
  <c r="O1909" i="8"/>
  <c r="T1908" i="8"/>
  <c r="S1908" i="8"/>
  <c r="P1908" i="8"/>
  <c r="O1908" i="8"/>
  <c r="T1907" i="8"/>
  <c r="S1907" i="8"/>
  <c r="P1907" i="8"/>
  <c r="O1907" i="8"/>
  <c r="T1906" i="8"/>
  <c r="S1906" i="8"/>
  <c r="P1906" i="8"/>
  <c r="O1906" i="8"/>
  <c r="T1905" i="8"/>
  <c r="S1905" i="8"/>
  <c r="P1905" i="8"/>
  <c r="O1905" i="8"/>
  <c r="T1904" i="8"/>
  <c r="S1904" i="8"/>
  <c r="P1904" i="8"/>
  <c r="O1904" i="8"/>
  <c r="T1903" i="8"/>
  <c r="S1903" i="8"/>
  <c r="P1903" i="8"/>
  <c r="O1903" i="8"/>
  <c r="T1902" i="8"/>
  <c r="S1902" i="8"/>
  <c r="P1902" i="8"/>
  <c r="O1902" i="8"/>
  <c r="T1901" i="8"/>
  <c r="S1901" i="8"/>
  <c r="P1901" i="8"/>
  <c r="O1901" i="8"/>
  <c r="T1900" i="8"/>
  <c r="S1900" i="8"/>
  <c r="P1900" i="8"/>
  <c r="O1900" i="8"/>
  <c r="T1899" i="8"/>
  <c r="S1899" i="8"/>
  <c r="P1899" i="8"/>
  <c r="O1899" i="8"/>
  <c r="T1898" i="8"/>
  <c r="S1898" i="8"/>
  <c r="P1898" i="8"/>
  <c r="O1898" i="8"/>
  <c r="T1897" i="8"/>
  <c r="S1897" i="8"/>
  <c r="P1897" i="8"/>
  <c r="O1897" i="8"/>
  <c r="T1896" i="8"/>
  <c r="S1896" i="8"/>
  <c r="P1896" i="8"/>
  <c r="O1896" i="8"/>
  <c r="T1895" i="8"/>
  <c r="S1895" i="8"/>
  <c r="P1895" i="8"/>
  <c r="O1895" i="8"/>
  <c r="T1894" i="8"/>
  <c r="S1894" i="8"/>
  <c r="P1894" i="8"/>
  <c r="O1894" i="8"/>
  <c r="T1893" i="8"/>
  <c r="S1893" i="8"/>
  <c r="P1893" i="8"/>
  <c r="O1893" i="8"/>
  <c r="T1892" i="8"/>
  <c r="S1892" i="8"/>
  <c r="P1892" i="8"/>
  <c r="O1892" i="8"/>
  <c r="T1891" i="8"/>
  <c r="S1891" i="8"/>
  <c r="P1891" i="8"/>
  <c r="O1891" i="8"/>
  <c r="T1890" i="8"/>
  <c r="S1890" i="8"/>
  <c r="P1890" i="8"/>
  <c r="O1890" i="8"/>
  <c r="T1889" i="8"/>
  <c r="S1889" i="8"/>
  <c r="P1889" i="8"/>
  <c r="O1889" i="8"/>
  <c r="T1888" i="8"/>
  <c r="S1888" i="8"/>
  <c r="P1888" i="8"/>
  <c r="O1888" i="8"/>
  <c r="T1887" i="8"/>
  <c r="S1887" i="8"/>
  <c r="P1887" i="8"/>
  <c r="O1887" i="8"/>
  <c r="T1886" i="8"/>
  <c r="S1886" i="8"/>
  <c r="P1886" i="8"/>
  <c r="O1886" i="8"/>
  <c r="T1885" i="8"/>
  <c r="S1885" i="8"/>
  <c r="P1885" i="8"/>
  <c r="O1885" i="8"/>
  <c r="T1884" i="8"/>
  <c r="S1884" i="8"/>
  <c r="P1884" i="8"/>
  <c r="O1884" i="8"/>
  <c r="T1883" i="8"/>
  <c r="S1883" i="8"/>
  <c r="P1883" i="8"/>
  <c r="O1883" i="8"/>
  <c r="T1882" i="8"/>
  <c r="S1882" i="8"/>
  <c r="P1882" i="8"/>
  <c r="O1882" i="8"/>
  <c r="T1881" i="8"/>
  <c r="S1881" i="8"/>
  <c r="P1881" i="8"/>
  <c r="O1881" i="8"/>
  <c r="T1880" i="8"/>
  <c r="S1880" i="8"/>
  <c r="P1880" i="8"/>
  <c r="O1880" i="8"/>
  <c r="T1879" i="8"/>
  <c r="S1879" i="8"/>
  <c r="P1879" i="8"/>
  <c r="O1879" i="8"/>
  <c r="T1878" i="8"/>
  <c r="S1878" i="8"/>
  <c r="P1878" i="8"/>
  <c r="O1878" i="8"/>
  <c r="T1877" i="8"/>
  <c r="S1877" i="8"/>
  <c r="P1877" i="8"/>
  <c r="O1877" i="8"/>
  <c r="T1876" i="8"/>
  <c r="S1876" i="8"/>
  <c r="P1876" i="8"/>
  <c r="O1876" i="8"/>
  <c r="T1875" i="8"/>
  <c r="S1875" i="8"/>
  <c r="P1875" i="8"/>
  <c r="O1875" i="8"/>
  <c r="T1874" i="8"/>
  <c r="S1874" i="8"/>
  <c r="P1874" i="8"/>
  <c r="O1874" i="8"/>
  <c r="T1873" i="8"/>
  <c r="S1873" i="8"/>
  <c r="P1873" i="8"/>
  <c r="O1873" i="8"/>
  <c r="T1872" i="8"/>
  <c r="S1872" i="8"/>
  <c r="P1872" i="8"/>
  <c r="O1872" i="8"/>
  <c r="T1871" i="8"/>
  <c r="S1871" i="8"/>
  <c r="P1871" i="8"/>
  <c r="O1871" i="8"/>
  <c r="T1870" i="8"/>
  <c r="S1870" i="8"/>
  <c r="P1870" i="8"/>
  <c r="O1870" i="8"/>
  <c r="T1869" i="8"/>
  <c r="S1869" i="8"/>
  <c r="P1869" i="8"/>
  <c r="O1869" i="8"/>
  <c r="T1868" i="8"/>
  <c r="S1868" i="8"/>
  <c r="P1868" i="8"/>
  <c r="O1868" i="8"/>
  <c r="T1867" i="8"/>
  <c r="S1867" i="8"/>
  <c r="P1867" i="8"/>
  <c r="O1867" i="8"/>
  <c r="T1866" i="8"/>
  <c r="S1866" i="8"/>
  <c r="P1866" i="8"/>
  <c r="O1866" i="8"/>
  <c r="T1865" i="8"/>
  <c r="S1865" i="8"/>
  <c r="P1865" i="8"/>
  <c r="O1865" i="8"/>
  <c r="T1864" i="8"/>
  <c r="S1864" i="8"/>
  <c r="P1864" i="8"/>
  <c r="O1864" i="8"/>
  <c r="T1863" i="8"/>
  <c r="S1863" i="8"/>
  <c r="P1863" i="8"/>
  <c r="O1863" i="8"/>
  <c r="T1862" i="8"/>
  <c r="S1862" i="8"/>
  <c r="P1862" i="8"/>
  <c r="O1862" i="8"/>
  <c r="T1861" i="8"/>
  <c r="S1861" i="8"/>
  <c r="P1861" i="8"/>
  <c r="O1861" i="8"/>
  <c r="T1860" i="8"/>
  <c r="S1860" i="8"/>
  <c r="P1860" i="8"/>
  <c r="O1860" i="8"/>
  <c r="T1859" i="8"/>
  <c r="S1859" i="8"/>
  <c r="P1859" i="8"/>
  <c r="O1859" i="8"/>
  <c r="T1858" i="8"/>
  <c r="S1858" i="8"/>
  <c r="P1858" i="8"/>
  <c r="O1858" i="8"/>
  <c r="T1857" i="8"/>
  <c r="S1857" i="8"/>
  <c r="P1857" i="8"/>
  <c r="O1857" i="8"/>
  <c r="T1856" i="8"/>
  <c r="S1856" i="8"/>
  <c r="P1856" i="8"/>
  <c r="O1856" i="8"/>
  <c r="T1855" i="8"/>
  <c r="S1855" i="8"/>
  <c r="P1855" i="8"/>
  <c r="O1855" i="8"/>
  <c r="T1854" i="8"/>
  <c r="S1854" i="8"/>
  <c r="P1854" i="8"/>
  <c r="O1854" i="8"/>
  <c r="T1853" i="8"/>
  <c r="S1853" i="8"/>
  <c r="P1853" i="8"/>
  <c r="O1853" i="8"/>
  <c r="T1852" i="8"/>
  <c r="S1852" i="8"/>
  <c r="P1852" i="8"/>
  <c r="O1852" i="8"/>
  <c r="T1851" i="8"/>
  <c r="S1851" i="8"/>
  <c r="P1851" i="8"/>
  <c r="O1851" i="8"/>
  <c r="T1850" i="8"/>
  <c r="S1850" i="8"/>
  <c r="P1850" i="8"/>
  <c r="O1850" i="8"/>
  <c r="T1849" i="8"/>
  <c r="S1849" i="8"/>
  <c r="P1849" i="8"/>
  <c r="O1849" i="8"/>
  <c r="T1848" i="8"/>
  <c r="S1848" i="8"/>
  <c r="P1848" i="8"/>
  <c r="O1848" i="8"/>
  <c r="T1847" i="8"/>
  <c r="S1847" i="8"/>
  <c r="P1847" i="8"/>
  <c r="O1847" i="8"/>
  <c r="T1846" i="8"/>
  <c r="S1846" i="8"/>
  <c r="P1846" i="8"/>
  <c r="O1846" i="8"/>
  <c r="T1845" i="8"/>
  <c r="S1845" i="8"/>
  <c r="P1845" i="8"/>
  <c r="O1845" i="8"/>
  <c r="T1844" i="8"/>
  <c r="S1844" i="8"/>
  <c r="P1844" i="8"/>
  <c r="O1844" i="8"/>
  <c r="T1843" i="8"/>
  <c r="S1843" i="8"/>
  <c r="P1843" i="8"/>
  <c r="O1843" i="8"/>
  <c r="T1842" i="8"/>
  <c r="S1842" i="8"/>
  <c r="P1842" i="8"/>
  <c r="O1842" i="8"/>
  <c r="T1841" i="8"/>
  <c r="S1841" i="8"/>
  <c r="P1841" i="8"/>
  <c r="O1841" i="8"/>
  <c r="T1840" i="8"/>
  <c r="S1840" i="8"/>
  <c r="P1840" i="8"/>
  <c r="O1840" i="8"/>
  <c r="T1839" i="8"/>
  <c r="S1839" i="8"/>
  <c r="P1839" i="8"/>
  <c r="O1839" i="8"/>
  <c r="T1838" i="8"/>
  <c r="S1838" i="8"/>
  <c r="P1838" i="8"/>
  <c r="O1838" i="8"/>
  <c r="T1837" i="8"/>
  <c r="S1837" i="8"/>
  <c r="P1837" i="8"/>
  <c r="O1837" i="8"/>
  <c r="T1836" i="8"/>
  <c r="S1836" i="8"/>
  <c r="P1836" i="8"/>
  <c r="O1836" i="8"/>
  <c r="T1835" i="8"/>
  <c r="S1835" i="8"/>
  <c r="P1835" i="8"/>
  <c r="O1835" i="8"/>
  <c r="T1834" i="8"/>
  <c r="S1834" i="8"/>
  <c r="P1834" i="8"/>
  <c r="O1834" i="8"/>
  <c r="T1833" i="8"/>
  <c r="S1833" i="8"/>
  <c r="P1833" i="8"/>
  <c r="O1833" i="8"/>
  <c r="T1832" i="8"/>
  <c r="S1832" i="8"/>
  <c r="P1832" i="8"/>
  <c r="O1832" i="8"/>
  <c r="T1831" i="8"/>
  <c r="S1831" i="8"/>
  <c r="P1831" i="8"/>
  <c r="O1831" i="8"/>
  <c r="T1830" i="8"/>
  <c r="S1830" i="8"/>
  <c r="P1830" i="8"/>
  <c r="O1830" i="8"/>
  <c r="T1829" i="8"/>
  <c r="S1829" i="8"/>
  <c r="P1829" i="8"/>
  <c r="O1829" i="8"/>
  <c r="T1828" i="8"/>
  <c r="S1828" i="8"/>
  <c r="P1828" i="8"/>
  <c r="O1828" i="8"/>
  <c r="T1827" i="8"/>
  <c r="S1827" i="8"/>
  <c r="P1827" i="8"/>
  <c r="O1827" i="8"/>
  <c r="T1826" i="8"/>
  <c r="S1826" i="8"/>
  <c r="P1826" i="8"/>
  <c r="O1826" i="8"/>
  <c r="T1825" i="8"/>
  <c r="S1825" i="8"/>
  <c r="P1825" i="8"/>
  <c r="O1825" i="8"/>
  <c r="T1824" i="8"/>
  <c r="S1824" i="8"/>
  <c r="P1824" i="8"/>
  <c r="O1824" i="8"/>
  <c r="T1823" i="8"/>
  <c r="S1823" i="8"/>
  <c r="P1823" i="8"/>
  <c r="O1823" i="8"/>
  <c r="T1822" i="8"/>
  <c r="S1822" i="8"/>
  <c r="P1822" i="8"/>
  <c r="O1822" i="8"/>
  <c r="T1821" i="8"/>
  <c r="S1821" i="8"/>
  <c r="P1821" i="8"/>
  <c r="O1821" i="8"/>
  <c r="T1820" i="8"/>
  <c r="S1820" i="8"/>
  <c r="P1820" i="8"/>
  <c r="O1820" i="8"/>
  <c r="T1819" i="8"/>
  <c r="S1819" i="8"/>
  <c r="P1819" i="8"/>
  <c r="O1819" i="8"/>
  <c r="T1818" i="8"/>
  <c r="S1818" i="8"/>
  <c r="P1818" i="8"/>
  <c r="O1818" i="8"/>
  <c r="T1817" i="8"/>
  <c r="S1817" i="8"/>
  <c r="P1817" i="8"/>
  <c r="O1817" i="8"/>
  <c r="T1816" i="8"/>
  <c r="S1816" i="8"/>
  <c r="P1816" i="8"/>
  <c r="O1816" i="8"/>
  <c r="T1815" i="8"/>
  <c r="S1815" i="8"/>
  <c r="P1815" i="8"/>
  <c r="O1815" i="8"/>
  <c r="T1814" i="8"/>
  <c r="S1814" i="8"/>
  <c r="P1814" i="8"/>
  <c r="O1814" i="8"/>
  <c r="T1813" i="8"/>
  <c r="S1813" i="8"/>
  <c r="P1813" i="8"/>
  <c r="O1813" i="8"/>
  <c r="T1812" i="8"/>
  <c r="S1812" i="8"/>
  <c r="P1812" i="8"/>
  <c r="O1812" i="8"/>
  <c r="T1811" i="8"/>
  <c r="S1811" i="8"/>
  <c r="P1811" i="8"/>
  <c r="O1811" i="8"/>
  <c r="T1810" i="8"/>
  <c r="S1810" i="8"/>
  <c r="P1810" i="8"/>
  <c r="O1810" i="8"/>
  <c r="T1809" i="8"/>
  <c r="S1809" i="8"/>
  <c r="P1809" i="8"/>
  <c r="O1809" i="8"/>
  <c r="T1808" i="8"/>
  <c r="S1808" i="8"/>
  <c r="P1808" i="8"/>
  <c r="O1808" i="8"/>
  <c r="T1807" i="8"/>
  <c r="S1807" i="8"/>
  <c r="P1807" i="8"/>
  <c r="O1807" i="8"/>
  <c r="T1806" i="8"/>
  <c r="S1806" i="8"/>
  <c r="P1806" i="8"/>
  <c r="O1806" i="8"/>
  <c r="T1805" i="8"/>
  <c r="S1805" i="8"/>
  <c r="P1805" i="8"/>
  <c r="O1805" i="8"/>
  <c r="T1804" i="8"/>
  <c r="S1804" i="8"/>
  <c r="P1804" i="8"/>
  <c r="O1804" i="8"/>
  <c r="T1803" i="8"/>
  <c r="S1803" i="8"/>
  <c r="P1803" i="8"/>
  <c r="O1803" i="8"/>
  <c r="T1802" i="8"/>
  <c r="S1802" i="8"/>
  <c r="P1802" i="8"/>
  <c r="O1802" i="8"/>
  <c r="T1801" i="8"/>
  <c r="S1801" i="8"/>
  <c r="P1801" i="8"/>
  <c r="O1801" i="8"/>
  <c r="T1800" i="8"/>
  <c r="S1800" i="8"/>
  <c r="P1800" i="8"/>
  <c r="O1800" i="8"/>
  <c r="T1799" i="8"/>
  <c r="S1799" i="8"/>
  <c r="P1799" i="8"/>
  <c r="O1799" i="8"/>
  <c r="T1798" i="8"/>
  <c r="S1798" i="8"/>
  <c r="P1798" i="8"/>
  <c r="O1798" i="8"/>
  <c r="T1797" i="8"/>
  <c r="S1797" i="8"/>
  <c r="P1797" i="8"/>
  <c r="O1797" i="8"/>
  <c r="T1796" i="8"/>
  <c r="S1796" i="8"/>
  <c r="P1796" i="8"/>
  <c r="O1796" i="8"/>
  <c r="T1795" i="8"/>
  <c r="S1795" i="8"/>
  <c r="P1795" i="8"/>
  <c r="O1795" i="8"/>
  <c r="T1794" i="8"/>
  <c r="S1794" i="8"/>
  <c r="P1794" i="8"/>
  <c r="O1794" i="8"/>
  <c r="T1793" i="8"/>
  <c r="S1793" i="8"/>
  <c r="P1793" i="8"/>
  <c r="O1793" i="8"/>
  <c r="T1792" i="8"/>
  <c r="S1792" i="8"/>
  <c r="P1792" i="8"/>
  <c r="O1792" i="8"/>
  <c r="T1791" i="8"/>
  <c r="S1791" i="8"/>
  <c r="P1791" i="8"/>
  <c r="O1791" i="8"/>
  <c r="T1790" i="8"/>
  <c r="S1790" i="8"/>
  <c r="P1790" i="8"/>
  <c r="O1790" i="8"/>
  <c r="T1789" i="8"/>
  <c r="S1789" i="8"/>
  <c r="P1789" i="8"/>
  <c r="O1789" i="8"/>
  <c r="T1788" i="8"/>
  <c r="S1788" i="8"/>
  <c r="P1788" i="8"/>
  <c r="O1788" i="8"/>
  <c r="T1787" i="8"/>
  <c r="S1787" i="8"/>
  <c r="P1787" i="8"/>
  <c r="O1787" i="8"/>
  <c r="T1786" i="8"/>
  <c r="S1786" i="8"/>
  <c r="P1786" i="8"/>
  <c r="O1786" i="8"/>
  <c r="T1785" i="8"/>
  <c r="S1785" i="8"/>
  <c r="P1785" i="8"/>
  <c r="O1785" i="8"/>
  <c r="T1784" i="8"/>
  <c r="S1784" i="8"/>
  <c r="P1784" i="8"/>
  <c r="O1784" i="8"/>
  <c r="T1783" i="8"/>
  <c r="S1783" i="8"/>
  <c r="P1783" i="8"/>
  <c r="O1783" i="8"/>
  <c r="T1782" i="8"/>
  <c r="S1782" i="8"/>
  <c r="P1782" i="8"/>
  <c r="O1782" i="8"/>
  <c r="T1781" i="8"/>
  <c r="S1781" i="8"/>
  <c r="P1781" i="8"/>
  <c r="O1781" i="8"/>
  <c r="T1780" i="8"/>
  <c r="S1780" i="8"/>
  <c r="P1780" i="8"/>
  <c r="O1780" i="8"/>
  <c r="T1779" i="8"/>
  <c r="S1779" i="8"/>
  <c r="P1779" i="8"/>
  <c r="O1779" i="8"/>
  <c r="T1778" i="8"/>
  <c r="S1778" i="8"/>
  <c r="P1778" i="8"/>
  <c r="O1778" i="8"/>
  <c r="T1777" i="8"/>
  <c r="S1777" i="8"/>
  <c r="P1777" i="8"/>
  <c r="O1777" i="8"/>
  <c r="T1776" i="8"/>
  <c r="S1776" i="8"/>
  <c r="P1776" i="8"/>
  <c r="O1776" i="8"/>
  <c r="T1775" i="8"/>
  <c r="S1775" i="8"/>
  <c r="P1775" i="8"/>
  <c r="O1775" i="8"/>
  <c r="T1774" i="8"/>
  <c r="S1774" i="8"/>
  <c r="P1774" i="8"/>
  <c r="O1774" i="8"/>
  <c r="T1773" i="8"/>
  <c r="S1773" i="8"/>
  <c r="P1773" i="8"/>
  <c r="O1773" i="8"/>
  <c r="T1772" i="8"/>
  <c r="S1772" i="8"/>
  <c r="P1772" i="8"/>
  <c r="O1772" i="8"/>
  <c r="T1771" i="8"/>
  <c r="S1771" i="8"/>
  <c r="P1771" i="8"/>
  <c r="O1771" i="8"/>
  <c r="T1770" i="8"/>
  <c r="S1770" i="8"/>
  <c r="P1770" i="8"/>
  <c r="O1770" i="8"/>
  <c r="T1769" i="8"/>
  <c r="S1769" i="8"/>
  <c r="P1769" i="8"/>
  <c r="O1769" i="8"/>
  <c r="T1768" i="8"/>
  <c r="S1768" i="8"/>
  <c r="P1768" i="8"/>
  <c r="O1768" i="8"/>
  <c r="T1767" i="8"/>
  <c r="S1767" i="8"/>
  <c r="P1767" i="8"/>
  <c r="O1767" i="8"/>
  <c r="T1766" i="8"/>
  <c r="S1766" i="8"/>
  <c r="P1766" i="8"/>
  <c r="O1766" i="8"/>
  <c r="T1765" i="8"/>
  <c r="S1765" i="8"/>
  <c r="P1765" i="8"/>
  <c r="O1765" i="8"/>
  <c r="T1764" i="8"/>
  <c r="S1764" i="8"/>
  <c r="P1764" i="8"/>
  <c r="O1764" i="8"/>
  <c r="T1763" i="8"/>
  <c r="S1763" i="8"/>
  <c r="P1763" i="8"/>
  <c r="O1763" i="8"/>
  <c r="T1762" i="8"/>
  <c r="S1762" i="8"/>
  <c r="P1762" i="8"/>
  <c r="O1762" i="8"/>
  <c r="T1761" i="8"/>
  <c r="S1761" i="8"/>
  <c r="P1761" i="8"/>
  <c r="O1761" i="8"/>
  <c r="T1760" i="8"/>
  <c r="S1760" i="8"/>
  <c r="P1760" i="8"/>
  <c r="O1760" i="8"/>
  <c r="T1759" i="8"/>
  <c r="S1759" i="8"/>
  <c r="P1759" i="8"/>
  <c r="O1759" i="8"/>
  <c r="T1758" i="8"/>
  <c r="S1758" i="8"/>
  <c r="P1758" i="8"/>
  <c r="O1758" i="8"/>
  <c r="T1757" i="8"/>
  <c r="S1757" i="8"/>
  <c r="P1757" i="8"/>
  <c r="O1757" i="8"/>
  <c r="T1756" i="8"/>
  <c r="S1756" i="8"/>
  <c r="P1756" i="8"/>
  <c r="O1756" i="8"/>
  <c r="T1755" i="8"/>
  <c r="S1755" i="8"/>
  <c r="P1755" i="8"/>
  <c r="O1755" i="8"/>
  <c r="T1754" i="8"/>
  <c r="S1754" i="8"/>
  <c r="P1754" i="8"/>
  <c r="O1754" i="8"/>
  <c r="T1753" i="8"/>
  <c r="S1753" i="8"/>
  <c r="P1753" i="8"/>
  <c r="O1753" i="8"/>
  <c r="T1752" i="8"/>
  <c r="S1752" i="8"/>
  <c r="P1752" i="8"/>
  <c r="O1752" i="8"/>
  <c r="T1751" i="8"/>
  <c r="S1751" i="8"/>
  <c r="P1751" i="8"/>
  <c r="O1751" i="8"/>
  <c r="T1750" i="8"/>
  <c r="S1750" i="8"/>
  <c r="P1750" i="8"/>
  <c r="O1750" i="8"/>
  <c r="T1749" i="8"/>
  <c r="S1749" i="8"/>
  <c r="P1749" i="8"/>
  <c r="O1749" i="8"/>
  <c r="T1748" i="8"/>
  <c r="S1748" i="8"/>
  <c r="P1748" i="8"/>
  <c r="O1748" i="8"/>
  <c r="T1747" i="8"/>
  <c r="S1747" i="8"/>
  <c r="P1747" i="8"/>
  <c r="O1747" i="8"/>
  <c r="T1746" i="8"/>
  <c r="S1746" i="8"/>
  <c r="P1746" i="8"/>
  <c r="O1746" i="8"/>
  <c r="T1745" i="8"/>
  <c r="S1745" i="8"/>
  <c r="P1745" i="8"/>
  <c r="O1745" i="8"/>
  <c r="T1744" i="8"/>
  <c r="S1744" i="8"/>
  <c r="P1744" i="8"/>
  <c r="O1744" i="8"/>
  <c r="T1743" i="8"/>
  <c r="S1743" i="8"/>
  <c r="P1743" i="8"/>
  <c r="O1743" i="8"/>
  <c r="T1742" i="8"/>
  <c r="S1742" i="8"/>
  <c r="P1742" i="8"/>
  <c r="O1742" i="8"/>
  <c r="T1741" i="8"/>
  <c r="S1741" i="8"/>
  <c r="P1741" i="8"/>
  <c r="O1741" i="8"/>
  <c r="T1740" i="8"/>
  <c r="S1740" i="8"/>
  <c r="P1740" i="8"/>
  <c r="O1740" i="8"/>
  <c r="T1739" i="8"/>
  <c r="S1739" i="8"/>
  <c r="P1739" i="8"/>
  <c r="O1739" i="8"/>
  <c r="T1738" i="8"/>
  <c r="S1738" i="8"/>
  <c r="P1738" i="8"/>
  <c r="O1738" i="8"/>
  <c r="T1737" i="8"/>
  <c r="S1737" i="8"/>
  <c r="P1737" i="8"/>
  <c r="O1737" i="8"/>
  <c r="T1736" i="8"/>
  <c r="S1736" i="8"/>
  <c r="P1736" i="8"/>
  <c r="O1736" i="8"/>
  <c r="T1735" i="8"/>
  <c r="S1735" i="8"/>
  <c r="P1735" i="8"/>
  <c r="O1735" i="8"/>
  <c r="T1734" i="8"/>
  <c r="S1734" i="8"/>
  <c r="P1734" i="8"/>
  <c r="O1734" i="8"/>
  <c r="T1733" i="8"/>
  <c r="S1733" i="8"/>
  <c r="P1733" i="8"/>
  <c r="O1733" i="8"/>
  <c r="T1732" i="8"/>
  <c r="S1732" i="8"/>
  <c r="P1732" i="8"/>
  <c r="O1732" i="8"/>
  <c r="T1731" i="8"/>
  <c r="S1731" i="8"/>
  <c r="P1731" i="8"/>
  <c r="O1731" i="8"/>
  <c r="T1730" i="8"/>
  <c r="S1730" i="8"/>
  <c r="P1730" i="8"/>
  <c r="O1730" i="8"/>
  <c r="T1729" i="8"/>
  <c r="S1729" i="8"/>
  <c r="P1729" i="8"/>
  <c r="O1729" i="8"/>
  <c r="T1728" i="8"/>
  <c r="S1728" i="8"/>
  <c r="P1728" i="8"/>
  <c r="O1728" i="8"/>
  <c r="T1727" i="8"/>
  <c r="S1727" i="8"/>
  <c r="P1727" i="8"/>
  <c r="O1727" i="8"/>
  <c r="T1726" i="8"/>
  <c r="S1726" i="8"/>
  <c r="P1726" i="8"/>
  <c r="O1726" i="8"/>
  <c r="T1725" i="8"/>
  <c r="S1725" i="8"/>
  <c r="P1725" i="8"/>
  <c r="O1725" i="8"/>
  <c r="T1724" i="8"/>
  <c r="S1724" i="8"/>
  <c r="P1724" i="8"/>
  <c r="O1724" i="8"/>
  <c r="T1723" i="8"/>
  <c r="S1723" i="8"/>
  <c r="P1723" i="8"/>
  <c r="O1723" i="8"/>
  <c r="T1722" i="8"/>
  <c r="S1722" i="8"/>
  <c r="P1722" i="8"/>
  <c r="O1722" i="8"/>
  <c r="T1721" i="8"/>
  <c r="S1721" i="8"/>
  <c r="P1721" i="8"/>
  <c r="O1721" i="8"/>
  <c r="T1720" i="8"/>
  <c r="S1720" i="8"/>
  <c r="P1720" i="8"/>
  <c r="O1720" i="8"/>
  <c r="T1719" i="8"/>
  <c r="S1719" i="8"/>
  <c r="P1719" i="8"/>
  <c r="O1719" i="8"/>
  <c r="T1718" i="8"/>
  <c r="S1718" i="8"/>
  <c r="P1718" i="8"/>
  <c r="O1718" i="8"/>
  <c r="T1717" i="8"/>
  <c r="S1717" i="8"/>
  <c r="P1717" i="8"/>
  <c r="O1717" i="8"/>
  <c r="T1716" i="8"/>
  <c r="S1716" i="8"/>
  <c r="P1716" i="8"/>
  <c r="O1716" i="8"/>
  <c r="T1715" i="8"/>
  <c r="S1715" i="8"/>
  <c r="P1715" i="8"/>
  <c r="O1715" i="8"/>
  <c r="T1714" i="8"/>
  <c r="S1714" i="8"/>
  <c r="P1714" i="8"/>
  <c r="O1714" i="8"/>
  <c r="T1713" i="8"/>
  <c r="S1713" i="8"/>
  <c r="P1713" i="8"/>
  <c r="O1713" i="8"/>
  <c r="T1712" i="8"/>
  <c r="S1712" i="8"/>
  <c r="P1712" i="8"/>
  <c r="O1712" i="8"/>
  <c r="T1711" i="8"/>
  <c r="S1711" i="8"/>
  <c r="P1711" i="8"/>
  <c r="O1711" i="8"/>
  <c r="T1710" i="8"/>
  <c r="S1710" i="8"/>
  <c r="P1710" i="8"/>
  <c r="O1710" i="8"/>
  <c r="T1709" i="8"/>
  <c r="S1709" i="8"/>
  <c r="P1709" i="8"/>
  <c r="O1709" i="8"/>
  <c r="T1708" i="8"/>
  <c r="S1708" i="8"/>
  <c r="P1708" i="8"/>
  <c r="O1708" i="8"/>
  <c r="T1707" i="8"/>
  <c r="S1707" i="8"/>
  <c r="P1707" i="8"/>
  <c r="O1707" i="8"/>
  <c r="T1706" i="8"/>
  <c r="S1706" i="8"/>
  <c r="P1706" i="8"/>
  <c r="O1706" i="8"/>
  <c r="T1705" i="8"/>
  <c r="S1705" i="8"/>
  <c r="P1705" i="8"/>
  <c r="O1705" i="8"/>
  <c r="T1704" i="8"/>
  <c r="S1704" i="8"/>
  <c r="P1704" i="8"/>
  <c r="O1704" i="8"/>
  <c r="T1703" i="8"/>
  <c r="S1703" i="8"/>
  <c r="P1703" i="8"/>
  <c r="O1703" i="8"/>
  <c r="T1702" i="8"/>
  <c r="S1702" i="8"/>
  <c r="P1702" i="8"/>
  <c r="O1702" i="8"/>
  <c r="T1701" i="8"/>
  <c r="S1701" i="8"/>
  <c r="P1701" i="8"/>
  <c r="O1701" i="8"/>
  <c r="T1700" i="8"/>
  <c r="S1700" i="8"/>
  <c r="P1700" i="8"/>
  <c r="O1700" i="8"/>
  <c r="T1699" i="8"/>
  <c r="S1699" i="8"/>
  <c r="P1699" i="8"/>
  <c r="O1699" i="8"/>
  <c r="T1698" i="8"/>
  <c r="S1698" i="8"/>
  <c r="P1698" i="8"/>
  <c r="O1698" i="8"/>
  <c r="T1697" i="8"/>
  <c r="S1697" i="8"/>
  <c r="P1697" i="8"/>
  <c r="O1697" i="8"/>
  <c r="T1696" i="8"/>
  <c r="S1696" i="8"/>
  <c r="P1696" i="8"/>
  <c r="O1696" i="8"/>
  <c r="T1695" i="8"/>
  <c r="S1695" i="8"/>
  <c r="P1695" i="8"/>
  <c r="O1695" i="8"/>
  <c r="T1694" i="8"/>
  <c r="S1694" i="8"/>
  <c r="P1694" i="8"/>
  <c r="O1694" i="8"/>
  <c r="T1693" i="8"/>
  <c r="S1693" i="8"/>
  <c r="P1693" i="8"/>
  <c r="O1693" i="8"/>
  <c r="T1692" i="8"/>
  <c r="S1692" i="8"/>
  <c r="P1692" i="8"/>
  <c r="O1692" i="8"/>
  <c r="T1691" i="8"/>
  <c r="S1691" i="8"/>
  <c r="P1691" i="8"/>
  <c r="O1691" i="8"/>
  <c r="T1690" i="8"/>
  <c r="S1690" i="8"/>
  <c r="P1690" i="8"/>
  <c r="O1690" i="8"/>
  <c r="T1689" i="8"/>
  <c r="S1689" i="8"/>
  <c r="P1689" i="8"/>
  <c r="O1689" i="8"/>
  <c r="T1688" i="8"/>
  <c r="S1688" i="8"/>
  <c r="P1688" i="8"/>
  <c r="O1688" i="8"/>
  <c r="T1687" i="8"/>
  <c r="S1687" i="8"/>
  <c r="P1687" i="8"/>
  <c r="O1687" i="8"/>
  <c r="T1686" i="8"/>
  <c r="S1686" i="8"/>
  <c r="P1686" i="8"/>
  <c r="O1686" i="8"/>
  <c r="T1685" i="8"/>
  <c r="S1685" i="8"/>
  <c r="P1685" i="8"/>
  <c r="O1685" i="8"/>
  <c r="T1684" i="8"/>
  <c r="S1684" i="8"/>
  <c r="P1684" i="8"/>
  <c r="O1684" i="8"/>
  <c r="T1683" i="8"/>
  <c r="S1683" i="8"/>
  <c r="P1683" i="8"/>
  <c r="O1683" i="8"/>
  <c r="T1682" i="8"/>
  <c r="S1682" i="8"/>
  <c r="P1682" i="8"/>
  <c r="O1682" i="8"/>
  <c r="T1681" i="8"/>
  <c r="S1681" i="8"/>
  <c r="P1681" i="8"/>
  <c r="O1681" i="8"/>
  <c r="T1680" i="8"/>
  <c r="S1680" i="8"/>
  <c r="P1680" i="8"/>
  <c r="O1680" i="8"/>
  <c r="T1679" i="8"/>
  <c r="S1679" i="8"/>
  <c r="P1679" i="8"/>
  <c r="O1679" i="8"/>
  <c r="T1678" i="8"/>
  <c r="S1678" i="8"/>
  <c r="P1678" i="8"/>
  <c r="O1678" i="8"/>
  <c r="T1677" i="8"/>
  <c r="S1677" i="8"/>
  <c r="P1677" i="8"/>
  <c r="O1677" i="8"/>
  <c r="T1676" i="8"/>
  <c r="S1676" i="8"/>
  <c r="P1676" i="8"/>
  <c r="O1676" i="8"/>
  <c r="T1675" i="8"/>
  <c r="S1675" i="8"/>
  <c r="P1675" i="8"/>
  <c r="O1675" i="8"/>
  <c r="T1674" i="8"/>
  <c r="S1674" i="8"/>
  <c r="P1674" i="8"/>
  <c r="O1674" i="8"/>
  <c r="T1673" i="8"/>
  <c r="S1673" i="8"/>
  <c r="P1673" i="8"/>
  <c r="O1673" i="8"/>
  <c r="T1672" i="8"/>
  <c r="S1672" i="8"/>
  <c r="P1672" i="8"/>
  <c r="O1672" i="8"/>
  <c r="T1671" i="8"/>
  <c r="S1671" i="8"/>
  <c r="P1671" i="8"/>
  <c r="O1671" i="8"/>
  <c r="T1670" i="8"/>
  <c r="S1670" i="8"/>
  <c r="P1670" i="8"/>
  <c r="O1670" i="8"/>
  <c r="T1669" i="8"/>
  <c r="S1669" i="8"/>
  <c r="P1669" i="8"/>
  <c r="O1669" i="8"/>
  <c r="T1668" i="8"/>
  <c r="S1668" i="8"/>
  <c r="P1668" i="8"/>
  <c r="O1668" i="8"/>
  <c r="T1667" i="8"/>
  <c r="S1667" i="8"/>
  <c r="P1667" i="8"/>
  <c r="O1667" i="8"/>
  <c r="T1666" i="8"/>
  <c r="S1666" i="8"/>
  <c r="P1666" i="8"/>
  <c r="O1666" i="8"/>
  <c r="T1665" i="8"/>
  <c r="S1665" i="8"/>
  <c r="P1665" i="8"/>
  <c r="O1665" i="8"/>
  <c r="T1664" i="8"/>
  <c r="S1664" i="8"/>
  <c r="P1664" i="8"/>
  <c r="O1664" i="8"/>
  <c r="T1663" i="8"/>
  <c r="S1663" i="8"/>
  <c r="P1663" i="8"/>
  <c r="O1663" i="8"/>
  <c r="T1662" i="8"/>
  <c r="S1662" i="8"/>
  <c r="P1662" i="8"/>
  <c r="O1662" i="8"/>
  <c r="T1661" i="8"/>
  <c r="S1661" i="8"/>
  <c r="P1661" i="8"/>
  <c r="O1661" i="8"/>
  <c r="T1660" i="8"/>
  <c r="S1660" i="8"/>
  <c r="P1660" i="8"/>
  <c r="O1660" i="8"/>
  <c r="T1659" i="8"/>
  <c r="S1659" i="8"/>
  <c r="P1659" i="8"/>
  <c r="O1659" i="8"/>
  <c r="T1658" i="8"/>
  <c r="S1658" i="8"/>
  <c r="P1658" i="8"/>
  <c r="O1658" i="8"/>
  <c r="T1657" i="8"/>
  <c r="S1657" i="8"/>
  <c r="P1657" i="8"/>
  <c r="O1657" i="8"/>
  <c r="T1656" i="8"/>
  <c r="S1656" i="8"/>
  <c r="P1656" i="8"/>
  <c r="O1656" i="8"/>
  <c r="T1655" i="8"/>
  <c r="S1655" i="8"/>
  <c r="P1655" i="8"/>
  <c r="O1655" i="8"/>
  <c r="T1654" i="8"/>
  <c r="S1654" i="8"/>
  <c r="P1654" i="8"/>
  <c r="O1654" i="8"/>
  <c r="T1653" i="8"/>
  <c r="S1653" i="8"/>
  <c r="P1653" i="8"/>
  <c r="O1653" i="8"/>
  <c r="T1652" i="8"/>
  <c r="S1652" i="8"/>
  <c r="P1652" i="8"/>
  <c r="O1652" i="8"/>
  <c r="T1651" i="8"/>
  <c r="S1651" i="8"/>
  <c r="P1651" i="8"/>
  <c r="O1651" i="8"/>
  <c r="T1650" i="8"/>
  <c r="S1650" i="8"/>
  <c r="P1650" i="8"/>
  <c r="O1650" i="8"/>
  <c r="T1649" i="8"/>
  <c r="S1649" i="8"/>
  <c r="P1649" i="8"/>
  <c r="O1649" i="8"/>
  <c r="T1648" i="8"/>
  <c r="S1648" i="8"/>
  <c r="P1648" i="8"/>
  <c r="O1648" i="8"/>
  <c r="T1647" i="8"/>
  <c r="S1647" i="8"/>
  <c r="P1647" i="8"/>
  <c r="O1647" i="8"/>
  <c r="T1646" i="8"/>
  <c r="S1646" i="8"/>
  <c r="P1646" i="8"/>
  <c r="O1646" i="8"/>
  <c r="T1645" i="8"/>
  <c r="S1645" i="8"/>
  <c r="P1645" i="8"/>
  <c r="O1645" i="8"/>
  <c r="T1644" i="8"/>
  <c r="S1644" i="8"/>
  <c r="P1644" i="8"/>
  <c r="O1644" i="8"/>
  <c r="T1643" i="8"/>
  <c r="S1643" i="8"/>
  <c r="P1643" i="8"/>
  <c r="O1643" i="8"/>
  <c r="T1642" i="8"/>
  <c r="S1642" i="8"/>
  <c r="P1642" i="8"/>
  <c r="O1642" i="8"/>
  <c r="T1641" i="8"/>
  <c r="S1641" i="8"/>
  <c r="P1641" i="8"/>
  <c r="O1641" i="8"/>
  <c r="T1640" i="8"/>
  <c r="S1640" i="8"/>
  <c r="P1640" i="8"/>
  <c r="O1640" i="8"/>
  <c r="T1639" i="8"/>
  <c r="S1639" i="8"/>
  <c r="P1639" i="8"/>
  <c r="O1639" i="8"/>
  <c r="T1638" i="8"/>
  <c r="S1638" i="8"/>
  <c r="P1638" i="8"/>
  <c r="O1638" i="8"/>
  <c r="T1637" i="8"/>
  <c r="S1637" i="8"/>
  <c r="P1637" i="8"/>
  <c r="O1637" i="8"/>
  <c r="T1636" i="8"/>
  <c r="S1636" i="8"/>
  <c r="P1636" i="8"/>
  <c r="O1636" i="8"/>
  <c r="T1635" i="8"/>
  <c r="S1635" i="8"/>
  <c r="P1635" i="8"/>
  <c r="O1635" i="8"/>
  <c r="T1634" i="8"/>
  <c r="S1634" i="8"/>
  <c r="P1634" i="8"/>
  <c r="O1634" i="8"/>
  <c r="T1633" i="8"/>
  <c r="S1633" i="8"/>
  <c r="P1633" i="8"/>
  <c r="O1633" i="8"/>
  <c r="T1632" i="8"/>
  <c r="S1632" i="8"/>
  <c r="P1632" i="8"/>
  <c r="O1632" i="8"/>
  <c r="T1631" i="8"/>
  <c r="S1631" i="8"/>
  <c r="P1631" i="8"/>
  <c r="O1631" i="8"/>
  <c r="T1630" i="8"/>
  <c r="S1630" i="8"/>
  <c r="P1630" i="8"/>
  <c r="O1630" i="8"/>
  <c r="T1629" i="8"/>
  <c r="S1629" i="8"/>
  <c r="P1629" i="8"/>
  <c r="O1629" i="8"/>
  <c r="T1628" i="8"/>
  <c r="S1628" i="8"/>
  <c r="P1628" i="8"/>
  <c r="O1628" i="8"/>
  <c r="T1627" i="8"/>
  <c r="S1627" i="8"/>
  <c r="P1627" i="8"/>
  <c r="O1627" i="8"/>
  <c r="T1626" i="8"/>
  <c r="S1626" i="8"/>
  <c r="P1626" i="8"/>
  <c r="O1626" i="8"/>
  <c r="T1625" i="8"/>
  <c r="S1625" i="8"/>
  <c r="P1625" i="8"/>
  <c r="O1625" i="8"/>
  <c r="T1624" i="8"/>
  <c r="S1624" i="8"/>
  <c r="P1624" i="8"/>
  <c r="O1624" i="8"/>
  <c r="T1623" i="8"/>
  <c r="S1623" i="8"/>
  <c r="P1623" i="8"/>
  <c r="O1623" i="8"/>
  <c r="T1622" i="8"/>
  <c r="S1622" i="8"/>
  <c r="P1622" i="8"/>
  <c r="O1622" i="8"/>
  <c r="T1621" i="8"/>
  <c r="S1621" i="8"/>
  <c r="P1621" i="8"/>
  <c r="O1621" i="8"/>
  <c r="T1620" i="8"/>
  <c r="S1620" i="8"/>
  <c r="P1620" i="8"/>
  <c r="O1620" i="8"/>
  <c r="T1619" i="8"/>
  <c r="S1619" i="8"/>
  <c r="P1619" i="8"/>
  <c r="O1619" i="8"/>
  <c r="T1618" i="8"/>
  <c r="S1618" i="8"/>
  <c r="P1618" i="8"/>
  <c r="O1618" i="8"/>
  <c r="T1617" i="8"/>
  <c r="S1617" i="8"/>
  <c r="P1617" i="8"/>
  <c r="O1617" i="8"/>
  <c r="T1616" i="8"/>
  <c r="S1616" i="8"/>
  <c r="P1616" i="8"/>
  <c r="O1616" i="8"/>
  <c r="T1615" i="8"/>
  <c r="S1615" i="8"/>
  <c r="P1615" i="8"/>
  <c r="O1615" i="8"/>
  <c r="T1614" i="8"/>
  <c r="S1614" i="8"/>
  <c r="P1614" i="8"/>
  <c r="O1614" i="8"/>
  <c r="T1613" i="8"/>
  <c r="S1613" i="8"/>
  <c r="P1613" i="8"/>
  <c r="O1613" i="8"/>
  <c r="T1612" i="8"/>
  <c r="S1612" i="8"/>
  <c r="P1612" i="8"/>
  <c r="O1612" i="8"/>
  <c r="T1611" i="8"/>
  <c r="S1611" i="8"/>
  <c r="P1611" i="8"/>
  <c r="O1611" i="8"/>
  <c r="T1610" i="8"/>
  <c r="S1610" i="8"/>
  <c r="P1610" i="8"/>
  <c r="O1610" i="8"/>
  <c r="T1609" i="8"/>
  <c r="S1609" i="8"/>
  <c r="P1609" i="8"/>
  <c r="O1609" i="8"/>
  <c r="T1608" i="8"/>
  <c r="S1608" i="8"/>
  <c r="P1608" i="8"/>
  <c r="O1608" i="8"/>
  <c r="T1607" i="8"/>
  <c r="S1607" i="8"/>
  <c r="P1607" i="8"/>
  <c r="O1607" i="8"/>
  <c r="T1606" i="8"/>
  <c r="S1606" i="8"/>
  <c r="P1606" i="8"/>
  <c r="O1606" i="8"/>
  <c r="T1605" i="8"/>
  <c r="S1605" i="8"/>
  <c r="P1605" i="8"/>
  <c r="O1605" i="8"/>
  <c r="T1604" i="8"/>
  <c r="S1604" i="8"/>
  <c r="P1604" i="8"/>
  <c r="O1604" i="8"/>
  <c r="T1603" i="8"/>
  <c r="S1603" i="8"/>
  <c r="P1603" i="8"/>
  <c r="O1603" i="8"/>
  <c r="T1602" i="8"/>
  <c r="S1602" i="8"/>
  <c r="P1602" i="8"/>
  <c r="O1602" i="8"/>
  <c r="T1601" i="8"/>
  <c r="S1601" i="8"/>
  <c r="P1601" i="8"/>
  <c r="O1601" i="8"/>
  <c r="T1600" i="8"/>
  <c r="S1600" i="8"/>
  <c r="P1600" i="8"/>
  <c r="O1600" i="8"/>
  <c r="T1599" i="8"/>
  <c r="S1599" i="8"/>
  <c r="P1599" i="8"/>
  <c r="O1599" i="8"/>
  <c r="T1598" i="8"/>
  <c r="S1598" i="8"/>
  <c r="P1598" i="8"/>
  <c r="O1598" i="8"/>
  <c r="T1597" i="8"/>
  <c r="S1597" i="8"/>
  <c r="P1597" i="8"/>
  <c r="O1597" i="8"/>
  <c r="T1596" i="8"/>
  <c r="S1596" i="8"/>
  <c r="P1596" i="8"/>
  <c r="O1596" i="8"/>
  <c r="T1595" i="8"/>
  <c r="S1595" i="8"/>
  <c r="P1595" i="8"/>
  <c r="O1595" i="8"/>
  <c r="T1594" i="8"/>
  <c r="S1594" i="8"/>
  <c r="P1594" i="8"/>
  <c r="O1594" i="8"/>
  <c r="T1593" i="8"/>
  <c r="S1593" i="8"/>
  <c r="P1593" i="8"/>
  <c r="O1593" i="8"/>
  <c r="T1592" i="8"/>
  <c r="S1592" i="8"/>
  <c r="P1592" i="8"/>
  <c r="O1592" i="8"/>
  <c r="T1591" i="8"/>
  <c r="S1591" i="8"/>
  <c r="P1591" i="8"/>
  <c r="O1591" i="8"/>
  <c r="T1590" i="8"/>
  <c r="S1590" i="8"/>
  <c r="P1590" i="8"/>
  <c r="O1590" i="8"/>
  <c r="T1589" i="8"/>
  <c r="S1589" i="8"/>
  <c r="P1589" i="8"/>
  <c r="O1589" i="8"/>
  <c r="T1588" i="8"/>
  <c r="S1588" i="8"/>
  <c r="P1588" i="8"/>
  <c r="O1588" i="8"/>
  <c r="T1587" i="8"/>
  <c r="S1587" i="8"/>
  <c r="P1587" i="8"/>
  <c r="O1587" i="8"/>
  <c r="T1586" i="8"/>
  <c r="S1586" i="8"/>
  <c r="P1586" i="8"/>
  <c r="O1586" i="8"/>
  <c r="T1585" i="8"/>
  <c r="S1585" i="8"/>
  <c r="P1585" i="8"/>
  <c r="O1585" i="8"/>
  <c r="T1584" i="8"/>
  <c r="S1584" i="8"/>
  <c r="P1584" i="8"/>
  <c r="O1584" i="8"/>
  <c r="T1583" i="8"/>
  <c r="S1583" i="8"/>
  <c r="P1583" i="8"/>
  <c r="O1583" i="8"/>
  <c r="T1582" i="8"/>
  <c r="S1582" i="8"/>
  <c r="P1582" i="8"/>
  <c r="O1582" i="8"/>
  <c r="T1581" i="8"/>
  <c r="S1581" i="8"/>
  <c r="P1581" i="8"/>
  <c r="O1581" i="8"/>
  <c r="T1580" i="8"/>
  <c r="S1580" i="8"/>
  <c r="P1580" i="8"/>
  <c r="O1580" i="8"/>
  <c r="T1579" i="8"/>
  <c r="S1579" i="8"/>
  <c r="P1579" i="8"/>
  <c r="O1579" i="8"/>
  <c r="T1578" i="8"/>
  <c r="S1578" i="8"/>
  <c r="P1578" i="8"/>
  <c r="O1578" i="8"/>
  <c r="T1577" i="8"/>
  <c r="S1577" i="8"/>
  <c r="P1577" i="8"/>
  <c r="O1577" i="8"/>
  <c r="T1576" i="8"/>
  <c r="S1576" i="8"/>
  <c r="P1576" i="8"/>
  <c r="O1576" i="8"/>
  <c r="T1575" i="8"/>
  <c r="S1575" i="8"/>
  <c r="P1575" i="8"/>
  <c r="O1575" i="8"/>
  <c r="T1574" i="8"/>
  <c r="S1574" i="8"/>
  <c r="P1574" i="8"/>
  <c r="O1574" i="8"/>
  <c r="T1573" i="8"/>
  <c r="S1573" i="8"/>
  <c r="P1573" i="8"/>
  <c r="O1573" i="8"/>
  <c r="T1572" i="8"/>
  <c r="S1572" i="8"/>
  <c r="P1572" i="8"/>
  <c r="O1572" i="8"/>
  <c r="T1571" i="8"/>
  <c r="S1571" i="8"/>
  <c r="P1571" i="8"/>
  <c r="O1571" i="8"/>
  <c r="T1570" i="8"/>
  <c r="S1570" i="8"/>
  <c r="P1570" i="8"/>
  <c r="O1570" i="8"/>
  <c r="T1569" i="8"/>
  <c r="S1569" i="8"/>
  <c r="P1569" i="8"/>
  <c r="O1569" i="8"/>
  <c r="T1568" i="8"/>
  <c r="S1568" i="8"/>
  <c r="P1568" i="8"/>
  <c r="O1568" i="8"/>
  <c r="T1567" i="8"/>
  <c r="S1567" i="8"/>
  <c r="P1567" i="8"/>
  <c r="O1567" i="8"/>
  <c r="T1566" i="8"/>
  <c r="S1566" i="8"/>
  <c r="P1566" i="8"/>
  <c r="O1566" i="8"/>
  <c r="T1565" i="8"/>
  <c r="S1565" i="8"/>
  <c r="P1565" i="8"/>
  <c r="O1565" i="8"/>
  <c r="T1564" i="8"/>
  <c r="S1564" i="8"/>
  <c r="P1564" i="8"/>
  <c r="O1564" i="8"/>
  <c r="T1563" i="8"/>
  <c r="S1563" i="8"/>
  <c r="P1563" i="8"/>
  <c r="O1563" i="8"/>
  <c r="T1562" i="8"/>
  <c r="S1562" i="8"/>
  <c r="P1562" i="8"/>
  <c r="O1562" i="8"/>
  <c r="T1561" i="8"/>
  <c r="S1561" i="8"/>
  <c r="P1561" i="8"/>
  <c r="O1561" i="8"/>
  <c r="T1560" i="8"/>
  <c r="S1560" i="8"/>
  <c r="P1560" i="8"/>
  <c r="O1560" i="8"/>
  <c r="T1559" i="8"/>
  <c r="S1559" i="8"/>
  <c r="P1559" i="8"/>
  <c r="O1559" i="8"/>
  <c r="T1558" i="8"/>
  <c r="S1558" i="8"/>
  <c r="P1558" i="8"/>
  <c r="O1558" i="8"/>
  <c r="T1557" i="8"/>
  <c r="S1557" i="8"/>
  <c r="P1557" i="8"/>
  <c r="O1557" i="8"/>
  <c r="T1556" i="8"/>
  <c r="S1556" i="8"/>
  <c r="P1556" i="8"/>
  <c r="O1556" i="8"/>
  <c r="T1555" i="8"/>
  <c r="S1555" i="8"/>
  <c r="P1555" i="8"/>
  <c r="O1555" i="8"/>
  <c r="T1554" i="8"/>
  <c r="S1554" i="8"/>
  <c r="P1554" i="8"/>
  <c r="O1554" i="8"/>
  <c r="T1553" i="8"/>
  <c r="S1553" i="8"/>
  <c r="P1553" i="8"/>
  <c r="O1553" i="8"/>
  <c r="T1552" i="8"/>
  <c r="S1552" i="8"/>
  <c r="P1552" i="8"/>
  <c r="O1552" i="8"/>
  <c r="T1551" i="8"/>
  <c r="S1551" i="8"/>
  <c r="P1551" i="8"/>
  <c r="O1551" i="8"/>
  <c r="T1550" i="8"/>
  <c r="S1550" i="8"/>
  <c r="P1550" i="8"/>
  <c r="O1550" i="8"/>
  <c r="T1549" i="8"/>
  <c r="S1549" i="8"/>
  <c r="P1549" i="8"/>
  <c r="O1549" i="8"/>
  <c r="T1548" i="8"/>
  <c r="S1548" i="8"/>
  <c r="P1548" i="8"/>
  <c r="O1548" i="8"/>
  <c r="T1547" i="8"/>
  <c r="S1547" i="8"/>
  <c r="P1547" i="8"/>
  <c r="O1547" i="8"/>
  <c r="T1546" i="8"/>
  <c r="S1546" i="8"/>
  <c r="P1546" i="8"/>
  <c r="O1546" i="8"/>
  <c r="T1545" i="8"/>
  <c r="S1545" i="8"/>
  <c r="P1545" i="8"/>
  <c r="O1545" i="8"/>
  <c r="T1544" i="8"/>
  <c r="S1544" i="8"/>
  <c r="P1544" i="8"/>
  <c r="O1544" i="8"/>
  <c r="T1543" i="8"/>
  <c r="S1543" i="8"/>
  <c r="P1543" i="8"/>
  <c r="O1543" i="8"/>
  <c r="T1542" i="8"/>
  <c r="S1542" i="8"/>
  <c r="P1542" i="8"/>
  <c r="O1542" i="8"/>
  <c r="T1541" i="8"/>
  <c r="S1541" i="8"/>
  <c r="P1541" i="8"/>
  <c r="O1541" i="8"/>
  <c r="T1540" i="8"/>
  <c r="S1540" i="8"/>
  <c r="P1540" i="8"/>
  <c r="O1540" i="8"/>
  <c r="T1539" i="8"/>
  <c r="S1539" i="8"/>
  <c r="P1539" i="8"/>
  <c r="O1539" i="8"/>
  <c r="T1538" i="8"/>
  <c r="S1538" i="8"/>
  <c r="P1538" i="8"/>
  <c r="O1538" i="8"/>
  <c r="T1537" i="8"/>
  <c r="S1537" i="8"/>
  <c r="P1537" i="8"/>
  <c r="O1537" i="8"/>
  <c r="T1536" i="8"/>
  <c r="S1536" i="8"/>
  <c r="P1536" i="8"/>
  <c r="O1536" i="8"/>
  <c r="T1535" i="8"/>
  <c r="S1535" i="8"/>
  <c r="P1535" i="8"/>
  <c r="O1535" i="8"/>
  <c r="T1534" i="8"/>
  <c r="S1534" i="8"/>
  <c r="P1534" i="8"/>
  <c r="O1534" i="8"/>
  <c r="T1533" i="8"/>
  <c r="S1533" i="8"/>
  <c r="P1533" i="8"/>
  <c r="O1533" i="8"/>
  <c r="T1532" i="8"/>
  <c r="S1532" i="8"/>
  <c r="P1532" i="8"/>
  <c r="O1532" i="8"/>
  <c r="T1531" i="8"/>
  <c r="S1531" i="8"/>
  <c r="P1531" i="8"/>
  <c r="O1531" i="8"/>
  <c r="T1530" i="8"/>
  <c r="S1530" i="8"/>
  <c r="P1530" i="8"/>
  <c r="O1530" i="8"/>
  <c r="T1529" i="8"/>
  <c r="S1529" i="8"/>
  <c r="P1529" i="8"/>
  <c r="O1529" i="8"/>
  <c r="T1528" i="8"/>
  <c r="S1528" i="8"/>
  <c r="P1528" i="8"/>
  <c r="O1528" i="8"/>
  <c r="T1527" i="8"/>
  <c r="S1527" i="8"/>
  <c r="P1527" i="8"/>
  <c r="O1527" i="8"/>
  <c r="T1526" i="8"/>
  <c r="S1526" i="8"/>
  <c r="P1526" i="8"/>
  <c r="O1526" i="8"/>
  <c r="T1525" i="8"/>
  <c r="S1525" i="8"/>
  <c r="P1525" i="8"/>
  <c r="O1525" i="8"/>
  <c r="T1524" i="8"/>
  <c r="S1524" i="8"/>
  <c r="P1524" i="8"/>
  <c r="O1524" i="8"/>
  <c r="T1523" i="8"/>
  <c r="S1523" i="8"/>
  <c r="P1523" i="8"/>
  <c r="O1523" i="8"/>
  <c r="T1522" i="8"/>
  <c r="S1522" i="8"/>
  <c r="P1522" i="8"/>
  <c r="O1522" i="8"/>
  <c r="T1521" i="8"/>
  <c r="S1521" i="8"/>
  <c r="P1521" i="8"/>
  <c r="O1521" i="8"/>
  <c r="T1520" i="8"/>
  <c r="S1520" i="8"/>
  <c r="P1520" i="8"/>
  <c r="O1520" i="8"/>
  <c r="T1519" i="8"/>
  <c r="S1519" i="8"/>
  <c r="P1519" i="8"/>
  <c r="O1519" i="8"/>
  <c r="T1518" i="8"/>
  <c r="S1518" i="8"/>
  <c r="P1518" i="8"/>
  <c r="O1518" i="8"/>
  <c r="T1517" i="8"/>
  <c r="S1517" i="8"/>
  <c r="P1517" i="8"/>
  <c r="O1517" i="8"/>
  <c r="T1516" i="8"/>
  <c r="S1516" i="8"/>
  <c r="P1516" i="8"/>
  <c r="O1516" i="8"/>
  <c r="T1515" i="8"/>
  <c r="S1515" i="8"/>
  <c r="P1515" i="8"/>
  <c r="O1515" i="8"/>
  <c r="T1514" i="8"/>
  <c r="S1514" i="8"/>
  <c r="P1514" i="8"/>
  <c r="O1514" i="8"/>
  <c r="T1513" i="8"/>
  <c r="S1513" i="8"/>
  <c r="P1513" i="8"/>
  <c r="O1513" i="8"/>
  <c r="T1512" i="8"/>
  <c r="S1512" i="8"/>
  <c r="P1512" i="8"/>
  <c r="O1512" i="8"/>
  <c r="T1511" i="8"/>
  <c r="S1511" i="8"/>
  <c r="P1511" i="8"/>
  <c r="O1511" i="8"/>
  <c r="T1510" i="8"/>
  <c r="S1510" i="8"/>
  <c r="P1510" i="8"/>
  <c r="O1510" i="8"/>
  <c r="T1509" i="8"/>
  <c r="S1509" i="8"/>
  <c r="P1509" i="8"/>
  <c r="O1509" i="8"/>
  <c r="T1508" i="8"/>
  <c r="S1508" i="8"/>
  <c r="P1508" i="8"/>
  <c r="O1508" i="8"/>
  <c r="T1507" i="8"/>
  <c r="S1507" i="8"/>
  <c r="P1507" i="8"/>
  <c r="O1507" i="8"/>
  <c r="T1506" i="8"/>
  <c r="S1506" i="8"/>
  <c r="P1506" i="8"/>
  <c r="O1506" i="8"/>
  <c r="T1505" i="8"/>
  <c r="S1505" i="8"/>
  <c r="P1505" i="8"/>
  <c r="O1505" i="8"/>
  <c r="T1504" i="8"/>
  <c r="S1504" i="8"/>
  <c r="P1504" i="8"/>
  <c r="O1504" i="8"/>
  <c r="T1503" i="8"/>
  <c r="S1503" i="8"/>
  <c r="P1503" i="8"/>
  <c r="O1503" i="8"/>
  <c r="T1502" i="8"/>
  <c r="S1502" i="8"/>
  <c r="P1502" i="8"/>
  <c r="O1502" i="8"/>
  <c r="T1501" i="8"/>
  <c r="S1501" i="8"/>
  <c r="P1501" i="8"/>
  <c r="O1501" i="8"/>
  <c r="T1500" i="8"/>
  <c r="S1500" i="8"/>
  <c r="P1500" i="8"/>
  <c r="O1500" i="8"/>
  <c r="T1499" i="8"/>
  <c r="S1499" i="8"/>
  <c r="P1499" i="8"/>
  <c r="O1499" i="8"/>
  <c r="T1498" i="8"/>
  <c r="S1498" i="8"/>
  <c r="P1498" i="8"/>
  <c r="O1498" i="8"/>
  <c r="T1497" i="8"/>
  <c r="S1497" i="8"/>
  <c r="P1497" i="8"/>
  <c r="O1497" i="8"/>
  <c r="T1496" i="8"/>
  <c r="S1496" i="8"/>
  <c r="P1496" i="8"/>
  <c r="O1496" i="8"/>
  <c r="T1495" i="8"/>
  <c r="S1495" i="8"/>
  <c r="P1495" i="8"/>
  <c r="O1495" i="8"/>
  <c r="T1494" i="8"/>
  <c r="S1494" i="8"/>
  <c r="P1494" i="8"/>
  <c r="O1494" i="8"/>
  <c r="T1493" i="8"/>
  <c r="S1493" i="8"/>
  <c r="P1493" i="8"/>
  <c r="O1493" i="8"/>
  <c r="T1492" i="8"/>
  <c r="S1492" i="8"/>
  <c r="P1492" i="8"/>
  <c r="O1492" i="8"/>
  <c r="T1491" i="8"/>
  <c r="S1491" i="8"/>
  <c r="P1491" i="8"/>
  <c r="O1491" i="8"/>
  <c r="T1490" i="8"/>
  <c r="S1490" i="8"/>
  <c r="P1490" i="8"/>
  <c r="O1490" i="8"/>
  <c r="T1489" i="8"/>
  <c r="S1489" i="8"/>
  <c r="P1489" i="8"/>
  <c r="O1489" i="8"/>
  <c r="T1488" i="8"/>
  <c r="S1488" i="8"/>
  <c r="P1488" i="8"/>
  <c r="O1488" i="8"/>
  <c r="T1487" i="8"/>
  <c r="S1487" i="8"/>
  <c r="P1487" i="8"/>
  <c r="O1487" i="8"/>
  <c r="T1486" i="8"/>
  <c r="S1486" i="8"/>
  <c r="P1486" i="8"/>
  <c r="O1486" i="8"/>
  <c r="T1485" i="8"/>
  <c r="S1485" i="8"/>
  <c r="P1485" i="8"/>
  <c r="O1485" i="8"/>
  <c r="T1484" i="8"/>
  <c r="S1484" i="8"/>
  <c r="P1484" i="8"/>
  <c r="O1484" i="8"/>
  <c r="T1483" i="8"/>
  <c r="S1483" i="8"/>
  <c r="P1483" i="8"/>
  <c r="O1483" i="8"/>
  <c r="T1482" i="8"/>
  <c r="S1482" i="8"/>
  <c r="P1482" i="8"/>
  <c r="O1482" i="8"/>
  <c r="T1481" i="8"/>
  <c r="S1481" i="8"/>
  <c r="P1481" i="8"/>
  <c r="O1481" i="8"/>
  <c r="T1480" i="8"/>
  <c r="S1480" i="8"/>
  <c r="P1480" i="8"/>
  <c r="O1480" i="8"/>
  <c r="T1479" i="8"/>
  <c r="S1479" i="8"/>
  <c r="P1479" i="8"/>
  <c r="O1479" i="8"/>
  <c r="T1478" i="8"/>
  <c r="S1478" i="8"/>
  <c r="P1478" i="8"/>
  <c r="O1478" i="8"/>
  <c r="T1477" i="8"/>
  <c r="S1477" i="8"/>
  <c r="P1477" i="8"/>
  <c r="O1477" i="8"/>
  <c r="T1476" i="8"/>
  <c r="S1476" i="8"/>
  <c r="P1476" i="8"/>
  <c r="O1476" i="8"/>
  <c r="T1475" i="8"/>
  <c r="S1475" i="8"/>
  <c r="P1475" i="8"/>
  <c r="O1475" i="8"/>
  <c r="T1474" i="8"/>
  <c r="S1474" i="8"/>
  <c r="P1474" i="8"/>
  <c r="O1474" i="8"/>
  <c r="T1473" i="8"/>
  <c r="S1473" i="8"/>
  <c r="P1473" i="8"/>
  <c r="O1473" i="8"/>
  <c r="T1472" i="8"/>
  <c r="S1472" i="8"/>
  <c r="P1472" i="8"/>
  <c r="O1472" i="8"/>
  <c r="T1471" i="8"/>
  <c r="S1471" i="8"/>
  <c r="P1471" i="8"/>
  <c r="O1471" i="8"/>
  <c r="T1470" i="8"/>
  <c r="S1470" i="8"/>
  <c r="P1470" i="8"/>
  <c r="O1470" i="8"/>
  <c r="T1469" i="8"/>
  <c r="S1469" i="8"/>
  <c r="P1469" i="8"/>
  <c r="O1469" i="8"/>
  <c r="T1468" i="8"/>
  <c r="S1468" i="8"/>
  <c r="P1468" i="8"/>
  <c r="O1468" i="8"/>
  <c r="T1467" i="8"/>
  <c r="S1467" i="8"/>
  <c r="P1467" i="8"/>
  <c r="O1467" i="8"/>
  <c r="T1466" i="8"/>
  <c r="S1466" i="8"/>
  <c r="P1466" i="8"/>
  <c r="O1466" i="8"/>
  <c r="T1465" i="8"/>
  <c r="S1465" i="8"/>
  <c r="P1465" i="8"/>
  <c r="O1465" i="8"/>
  <c r="T1464" i="8"/>
  <c r="S1464" i="8"/>
  <c r="P1464" i="8"/>
  <c r="O1464" i="8"/>
  <c r="T1463" i="8"/>
  <c r="S1463" i="8"/>
  <c r="P1463" i="8"/>
  <c r="O1463" i="8"/>
  <c r="T1462" i="8"/>
  <c r="S1462" i="8"/>
  <c r="P1462" i="8"/>
  <c r="O1462" i="8"/>
  <c r="T1461" i="8"/>
  <c r="S1461" i="8"/>
  <c r="P1461" i="8"/>
  <c r="O1461" i="8"/>
  <c r="T1460" i="8"/>
  <c r="S1460" i="8"/>
  <c r="P1460" i="8"/>
  <c r="O1460" i="8"/>
  <c r="T1459" i="8"/>
  <c r="S1459" i="8"/>
  <c r="P1459" i="8"/>
  <c r="O1459" i="8"/>
  <c r="T1458" i="8"/>
  <c r="S1458" i="8"/>
  <c r="P1458" i="8"/>
  <c r="O1458" i="8"/>
  <c r="T1457" i="8"/>
  <c r="S1457" i="8"/>
  <c r="P1457" i="8"/>
  <c r="O1457" i="8"/>
  <c r="T1456" i="8"/>
  <c r="S1456" i="8"/>
  <c r="P1456" i="8"/>
  <c r="O1456" i="8"/>
  <c r="T1455" i="8"/>
  <c r="S1455" i="8"/>
  <c r="P1455" i="8"/>
  <c r="O1455" i="8"/>
  <c r="T1454" i="8"/>
  <c r="S1454" i="8"/>
  <c r="P1454" i="8"/>
  <c r="O1454" i="8"/>
  <c r="T1453" i="8"/>
  <c r="S1453" i="8"/>
  <c r="P1453" i="8"/>
  <c r="O1453" i="8"/>
  <c r="T1452" i="8"/>
  <c r="S1452" i="8"/>
  <c r="P1452" i="8"/>
  <c r="O1452" i="8"/>
  <c r="T1451" i="8"/>
  <c r="S1451" i="8"/>
  <c r="P1451" i="8"/>
  <c r="O1451" i="8"/>
  <c r="T1450" i="8"/>
  <c r="S1450" i="8"/>
  <c r="P1450" i="8"/>
  <c r="O1450" i="8"/>
  <c r="T1449" i="8"/>
  <c r="S1449" i="8"/>
  <c r="P1449" i="8"/>
  <c r="O1449" i="8"/>
  <c r="T1448" i="8"/>
  <c r="S1448" i="8"/>
  <c r="P1448" i="8"/>
  <c r="O1448" i="8"/>
  <c r="T1447" i="8"/>
  <c r="S1447" i="8"/>
  <c r="P1447" i="8"/>
  <c r="O1447" i="8"/>
  <c r="T1446" i="8"/>
  <c r="S1446" i="8"/>
  <c r="P1446" i="8"/>
  <c r="O1446" i="8"/>
  <c r="T1445" i="8"/>
  <c r="S1445" i="8"/>
  <c r="P1445" i="8"/>
  <c r="O1445" i="8"/>
  <c r="T1444" i="8"/>
  <c r="S1444" i="8"/>
  <c r="P1444" i="8"/>
  <c r="O1444" i="8"/>
  <c r="T1443" i="8"/>
  <c r="S1443" i="8"/>
  <c r="P1443" i="8"/>
  <c r="O1443" i="8"/>
  <c r="T1442" i="8"/>
  <c r="S1442" i="8"/>
  <c r="P1442" i="8"/>
  <c r="O1442" i="8"/>
  <c r="T1441" i="8"/>
  <c r="S1441" i="8"/>
  <c r="P1441" i="8"/>
  <c r="O1441" i="8"/>
  <c r="T1440" i="8"/>
  <c r="S1440" i="8"/>
  <c r="P1440" i="8"/>
  <c r="O1440" i="8"/>
  <c r="T1439" i="8"/>
  <c r="S1439" i="8"/>
  <c r="P1439" i="8"/>
  <c r="O1439" i="8"/>
  <c r="T1438" i="8"/>
  <c r="S1438" i="8"/>
  <c r="P1438" i="8"/>
  <c r="O1438" i="8"/>
  <c r="T1437" i="8"/>
  <c r="S1437" i="8"/>
  <c r="P1437" i="8"/>
  <c r="O1437" i="8"/>
  <c r="T1436" i="8"/>
  <c r="S1436" i="8"/>
  <c r="P1436" i="8"/>
  <c r="O1436" i="8"/>
  <c r="T1435" i="8"/>
  <c r="S1435" i="8"/>
  <c r="P1435" i="8"/>
  <c r="O1435" i="8"/>
  <c r="T1434" i="8"/>
  <c r="S1434" i="8"/>
  <c r="P1434" i="8"/>
  <c r="O1434" i="8"/>
  <c r="T1433" i="8"/>
  <c r="S1433" i="8"/>
  <c r="P1433" i="8"/>
  <c r="O1433" i="8"/>
  <c r="T1432" i="8"/>
  <c r="S1432" i="8"/>
  <c r="P1432" i="8"/>
  <c r="O1432" i="8"/>
  <c r="T1431" i="8"/>
  <c r="S1431" i="8"/>
  <c r="P1431" i="8"/>
  <c r="O1431" i="8"/>
  <c r="T1430" i="8"/>
  <c r="S1430" i="8"/>
  <c r="P1430" i="8"/>
  <c r="O1430" i="8"/>
  <c r="T1429" i="8"/>
  <c r="S1429" i="8"/>
  <c r="P1429" i="8"/>
  <c r="O1429" i="8"/>
  <c r="T1428" i="8"/>
  <c r="S1428" i="8"/>
  <c r="P1428" i="8"/>
  <c r="O1428" i="8"/>
  <c r="T1427" i="8"/>
  <c r="S1427" i="8"/>
  <c r="P1427" i="8"/>
  <c r="O1427" i="8"/>
  <c r="T1426" i="8"/>
  <c r="S1426" i="8"/>
  <c r="P1426" i="8"/>
  <c r="O1426" i="8"/>
  <c r="T1425" i="8"/>
  <c r="S1425" i="8"/>
  <c r="P1425" i="8"/>
  <c r="O1425" i="8"/>
  <c r="T1424" i="8"/>
  <c r="S1424" i="8"/>
  <c r="P1424" i="8"/>
  <c r="O1424" i="8"/>
  <c r="T1423" i="8"/>
  <c r="S1423" i="8"/>
  <c r="P1423" i="8"/>
  <c r="O1423" i="8"/>
  <c r="T1422" i="8"/>
  <c r="S1422" i="8"/>
  <c r="P1422" i="8"/>
  <c r="O1422" i="8"/>
  <c r="T1421" i="8"/>
  <c r="S1421" i="8"/>
  <c r="P1421" i="8"/>
  <c r="O1421" i="8"/>
  <c r="T1420" i="8"/>
  <c r="S1420" i="8"/>
  <c r="P1420" i="8"/>
  <c r="O1420" i="8"/>
  <c r="T1419" i="8"/>
  <c r="S1419" i="8"/>
  <c r="P1419" i="8"/>
  <c r="O1419" i="8"/>
  <c r="T1418" i="8"/>
  <c r="S1418" i="8"/>
  <c r="P1418" i="8"/>
  <c r="O1418" i="8"/>
  <c r="T1417" i="8"/>
  <c r="S1417" i="8"/>
  <c r="P1417" i="8"/>
  <c r="O1417" i="8"/>
  <c r="T1416" i="8"/>
  <c r="S1416" i="8"/>
  <c r="P1416" i="8"/>
  <c r="O1416" i="8"/>
  <c r="T1415" i="8"/>
  <c r="S1415" i="8"/>
  <c r="P1415" i="8"/>
  <c r="O1415" i="8"/>
  <c r="T1414" i="8"/>
  <c r="S1414" i="8"/>
  <c r="P1414" i="8"/>
  <c r="O1414" i="8"/>
  <c r="T1413" i="8"/>
  <c r="S1413" i="8"/>
  <c r="P1413" i="8"/>
  <c r="O1413" i="8"/>
  <c r="T1412" i="8"/>
  <c r="S1412" i="8"/>
  <c r="P1412" i="8"/>
  <c r="O1412" i="8"/>
  <c r="T1411" i="8"/>
  <c r="S1411" i="8"/>
  <c r="P1411" i="8"/>
  <c r="O1411" i="8"/>
  <c r="T1410" i="8"/>
  <c r="S1410" i="8"/>
  <c r="P1410" i="8"/>
  <c r="O1410" i="8"/>
  <c r="T1409" i="8"/>
  <c r="S1409" i="8"/>
  <c r="P1409" i="8"/>
  <c r="O1409" i="8"/>
  <c r="T1408" i="8"/>
  <c r="S1408" i="8"/>
  <c r="P1408" i="8"/>
  <c r="O1408" i="8"/>
  <c r="T1407" i="8"/>
  <c r="S1407" i="8"/>
  <c r="P1407" i="8"/>
  <c r="O1407" i="8"/>
  <c r="T1406" i="8"/>
  <c r="S1406" i="8"/>
  <c r="P1406" i="8"/>
  <c r="O1406" i="8"/>
  <c r="T1405" i="8"/>
  <c r="S1405" i="8"/>
  <c r="P1405" i="8"/>
  <c r="O1405" i="8"/>
  <c r="T1404" i="8"/>
  <c r="S1404" i="8"/>
  <c r="P1404" i="8"/>
  <c r="O1404" i="8"/>
  <c r="T1403" i="8"/>
  <c r="S1403" i="8"/>
  <c r="P1403" i="8"/>
  <c r="O1403" i="8"/>
  <c r="T1402" i="8"/>
  <c r="S1402" i="8"/>
  <c r="P1402" i="8"/>
  <c r="O1402" i="8"/>
  <c r="T1401" i="8"/>
  <c r="S1401" i="8"/>
  <c r="P1401" i="8"/>
  <c r="O1401" i="8"/>
  <c r="T1400" i="8"/>
  <c r="S1400" i="8"/>
  <c r="P1400" i="8"/>
  <c r="O1400" i="8"/>
  <c r="T1399" i="8"/>
  <c r="S1399" i="8"/>
  <c r="P1399" i="8"/>
  <c r="O1399" i="8"/>
  <c r="T1398" i="8"/>
  <c r="S1398" i="8"/>
  <c r="P1398" i="8"/>
  <c r="O1398" i="8"/>
  <c r="T1397" i="8"/>
  <c r="S1397" i="8"/>
  <c r="P1397" i="8"/>
  <c r="O1397" i="8"/>
  <c r="T1396" i="8"/>
  <c r="S1396" i="8"/>
  <c r="P1396" i="8"/>
  <c r="O1396" i="8"/>
  <c r="T1395" i="8"/>
  <c r="S1395" i="8"/>
  <c r="P1395" i="8"/>
  <c r="O1395" i="8"/>
  <c r="T1394" i="8"/>
  <c r="S1394" i="8"/>
  <c r="P1394" i="8"/>
  <c r="O1394" i="8"/>
  <c r="T1393" i="8"/>
  <c r="S1393" i="8"/>
  <c r="P1393" i="8"/>
  <c r="O1393" i="8"/>
  <c r="T1392" i="8"/>
  <c r="S1392" i="8"/>
  <c r="P1392" i="8"/>
  <c r="O1392" i="8"/>
  <c r="T1391" i="8"/>
  <c r="S1391" i="8"/>
  <c r="P1391" i="8"/>
  <c r="O1391" i="8"/>
  <c r="T1390" i="8"/>
  <c r="S1390" i="8"/>
  <c r="P1390" i="8"/>
  <c r="O1390" i="8"/>
  <c r="T1389" i="8"/>
  <c r="S1389" i="8"/>
  <c r="P1389" i="8"/>
  <c r="O1389" i="8"/>
  <c r="T1388" i="8"/>
  <c r="S1388" i="8"/>
  <c r="P1388" i="8"/>
  <c r="O1388" i="8"/>
  <c r="T1387" i="8"/>
  <c r="S1387" i="8"/>
  <c r="P1387" i="8"/>
  <c r="O1387" i="8"/>
  <c r="T1386" i="8"/>
  <c r="S1386" i="8"/>
  <c r="P1386" i="8"/>
  <c r="O1386" i="8"/>
  <c r="T1385" i="8"/>
  <c r="S1385" i="8"/>
  <c r="P1385" i="8"/>
  <c r="O1385" i="8"/>
  <c r="T1384" i="8"/>
  <c r="S1384" i="8"/>
  <c r="P1384" i="8"/>
  <c r="O1384" i="8"/>
  <c r="T1383" i="8"/>
  <c r="S1383" i="8"/>
  <c r="P1383" i="8"/>
  <c r="O1383" i="8"/>
  <c r="T1382" i="8"/>
  <c r="S1382" i="8"/>
  <c r="P1382" i="8"/>
  <c r="O1382" i="8"/>
  <c r="T1381" i="8"/>
  <c r="S1381" i="8"/>
  <c r="P1381" i="8"/>
  <c r="O1381" i="8"/>
  <c r="T1380" i="8"/>
  <c r="S1380" i="8"/>
  <c r="P1380" i="8"/>
  <c r="O1380" i="8"/>
  <c r="T1379" i="8"/>
  <c r="S1379" i="8"/>
  <c r="P1379" i="8"/>
  <c r="O1379" i="8"/>
  <c r="T1378" i="8"/>
  <c r="S1378" i="8"/>
  <c r="P1378" i="8"/>
  <c r="O1378" i="8"/>
  <c r="T1377" i="8"/>
  <c r="S1377" i="8"/>
  <c r="P1377" i="8"/>
  <c r="O1377" i="8"/>
  <c r="T1376" i="8"/>
  <c r="S1376" i="8"/>
  <c r="P1376" i="8"/>
  <c r="O1376" i="8"/>
  <c r="T1375" i="8"/>
  <c r="S1375" i="8"/>
  <c r="P1375" i="8"/>
  <c r="O1375" i="8"/>
  <c r="T1374" i="8"/>
  <c r="S1374" i="8"/>
  <c r="P1374" i="8"/>
  <c r="O1374" i="8"/>
  <c r="T1373" i="8"/>
  <c r="S1373" i="8"/>
  <c r="P1373" i="8"/>
  <c r="O1373" i="8"/>
  <c r="T1372" i="8"/>
  <c r="S1372" i="8"/>
  <c r="P1372" i="8"/>
  <c r="O1372" i="8"/>
  <c r="T1371" i="8"/>
  <c r="S1371" i="8"/>
  <c r="P1371" i="8"/>
  <c r="O1371" i="8"/>
  <c r="T1370" i="8"/>
  <c r="S1370" i="8"/>
  <c r="P1370" i="8"/>
  <c r="O1370" i="8"/>
  <c r="T1369" i="8"/>
  <c r="S1369" i="8"/>
  <c r="P1369" i="8"/>
  <c r="O1369" i="8"/>
  <c r="T1368" i="8"/>
  <c r="S1368" i="8"/>
  <c r="P1368" i="8"/>
  <c r="O1368" i="8"/>
  <c r="T1367" i="8"/>
  <c r="S1367" i="8"/>
  <c r="P1367" i="8"/>
  <c r="O1367" i="8"/>
  <c r="T1366" i="8"/>
  <c r="S1366" i="8"/>
  <c r="P1366" i="8"/>
  <c r="O1366" i="8"/>
  <c r="T1365" i="8"/>
  <c r="S1365" i="8"/>
  <c r="P1365" i="8"/>
  <c r="O1365" i="8"/>
  <c r="T1364" i="8"/>
  <c r="S1364" i="8"/>
  <c r="P1364" i="8"/>
  <c r="O1364" i="8"/>
  <c r="T1363" i="8"/>
  <c r="S1363" i="8"/>
  <c r="P1363" i="8"/>
  <c r="O1363" i="8"/>
  <c r="T1362" i="8"/>
  <c r="S1362" i="8"/>
  <c r="P1362" i="8"/>
  <c r="O1362" i="8"/>
  <c r="T1361" i="8"/>
  <c r="S1361" i="8"/>
  <c r="P1361" i="8"/>
  <c r="O1361" i="8"/>
  <c r="T1360" i="8"/>
  <c r="S1360" i="8"/>
  <c r="P1360" i="8"/>
  <c r="O1360" i="8"/>
  <c r="T1359" i="8"/>
  <c r="S1359" i="8"/>
  <c r="P1359" i="8"/>
  <c r="O1359" i="8"/>
  <c r="T1358" i="8"/>
  <c r="S1358" i="8"/>
  <c r="P1358" i="8"/>
  <c r="O1358" i="8"/>
  <c r="T1357" i="8"/>
  <c r="S1357" i="8"/>
  <c r="P1357" i="8"/>
  <c r="O1357" i="8"/>
  <c r="T1356" i="8"/>
  <c r="S1356" i="8"/>
  <c r="P1356" i="8"/>
  <c r="O1356" i="8"/>
  <c r="T1355" i="8"/>
  <c r="S1355" i="8"/>
  <c r="P1355" i="8"/>
  <c r="O1355" i="8"/>
  <c r="T1354" i="8"/>
  <c r="S1354" i="8"/>
  <c r="P1354" i="8"/>
  <c r="O1354" i="8"/>
  <c r="T1353" i="8"/>
  <c r="S1353" i="8"/>
  <c r="P1353" i="8"/>
  <c r="O1353" i="8"/>
  <c r="T1352" i="8"/>
  <c r="S1352" i="8"/>
  <c r="P1352" i="8"/>
  <c r="O1352" i="8"/>
  <c r="T1351" i="8"/>
  <c r="S1351" i="8"/>
  <c r="P1351" i="8"/>
  <c r="O1351" i="8"/>
  <c r="T1350" i="8"/>
  <c r="S1350" i="8"/>
  <c r="P1350" i="8"/>
  <c r="O1350" i="8"/>
  <c r="T1349" i="8"/>
  <c r="S1349" i="8"/>
  <c r="P1349" i="8"/>
  <c r="O1349" i="8"/>
  <c r="T1348" i="8"/>
  <c r="S1348" i="8"/>
  <c r="P1348" i="8"/>
  <c r="O1348" i="8"/>
  <c r="T1347" i="8"/>
  <c r="S1347" i="8"/>
  <c r="P1347" i="8"/>
  <c r="O1347" i="8"/>
  <c r="T1346" i="8"/>
  <c r="S1346" i="8"/>
  <c r="P1346" i="8"/>
  <c r="O1346" i="8"/>
  <c r="T1345" i="8"/>
  <c r="S1345" i="8"/>
  <c r="P1345" i="8"/>
  <c r="O1345" i="8"/>
  <c r="T1344" i="8"/>
  <c r="S1344" i="8"/>
  <c r="P1344" i="8"/>
  <c r="O1344" i="8"/>
  <c r="T1343" i="8"/>
  <c r="S1343" i="8"/>
  <c r="P1343" i="8"/>
  <c r="O1343" i="8"/>
  <c r="T1342" i="8"/>
  <c r="S1342" i="8"/>
  <c r="P1342" i="8"/>
  <c r="O1342" i="8"/>
  <c r="T1341" i="8"/>
  <c r="S1341" i="8"/>
  <c r="P1341" i="8"/>
  <c r="O1341" i="8"/>
  <c r="T1340" i="8"/>
  <c r="S1340" i="8"/>
  <c r="P1340" i="8"/>
  <c r="O1340" i="8"/>
  <c r="T1339" i="8"/>
  <c r="S1339" i="8"/>
  <c r="P1339" i="8"/>
  <c r="O1339" i="8"/>
  <c r="T1338" i="8"/>
  <c r="S1338" i="8"/>
  <c r="P1338" i="8"/>
  <c r="O1338" i="8"/>
  <c r="T1337" i="8"/>
  <c r="S1337" i="8"/>
  <c r="P1337" i="8"/>
  <c r="O1337" i="8"/>
  <c r="T1336" i="8"/>
  <c r="S1336" i="8"/>
  <c r="P1336" i="8"/>
  <c r="O1336" i="8"/>
  <c r="T1335" i="8"/>
  <c r="S1335" i="8"/>
  <c r="P1335" i="8"/>
  <c r="O1335" i="8"/>
  <c r="T1334" i="8"/>
  <c r="S1334" i="8"/>
  <c r="P1334" i="8"/>
  <c r="O1334" i="8"/>
  <c r="T1333" i="8"/>
  <c r="S1333" i="8"/>
  <c r="P1333" i="8"/>
  <c r="O1333" i="8"/>
  <c r="T1332" i="8"/>
  <c r="S1332" i="8"/>
  <c r="P1332" i="8"/>
  <c r="O1332" i="8"/>
  <c r="T1331" i="8"/>
  <c r="S1331" i="8"/>
  <c r="P1331" i="8"/>
  <c r="O1331" i="8"/>
  <c r="T1330" i="8"/>
  <c r="S1330" i="8"/>
  <c r="P1330" i="8"/>
  <c r="O1330" i="8"/>
  <c r="T1329" i="8"/>
  <c r="S1329" i="8"/>
  <c r="P1329" i="8"/>
  <c r="O1329" i="8"/>
  <c r="T1328" i="8"/>
  <c r="S1328" i="8"/>
  <c r="P1328" i="8"/>
  <c r="O1328" i="8"/>
  <c r="T1327" i="8"/>
  <c r="S1327" i="8"/>
  <c r="P1327" i="8"/>
  <c r="O1327" i="8"/>
  <c r="T1326" i="8"/>
  <c r="S1326" i="8"/>
  <c r="P1326" i="8"/>
  <c r="O1326" i="8"/>
  <c r="T1325" i="8"/>
  <c r="S1325" i="8"/>
  <c r="P1325" i="8"/>
  <c r="O1325" i="8"/>
  <c r="T1324" i="8"/>
  <c r="S1324" i="8"/>
  <c r="P1324" i="8"/>
  <c r="O1324" i="8"/>
  <c r="T1323" i="8"/>
  <c r="S1323" i="8"/>
  <c r="P1323" i="8"/>
  <c r="O1323" i="8"/>
  <c r="T1322" i="8"/>
  <c r="S1322" i="8"/>
  <c r="P1322" i="8"/>
  <c r="O1322" i="8"/>
  <c r="T1321" i="8"/>
  <c r="S1321" i="8"/>
  <c r="P1321" i="8"/>
  <c r="O1321" i="8"/>
  <c r="T1320" i="8"/>
  <c r="S1320" i="8"/>
  <c r="P1320" i="8"/>
  <c r="O1320" i="8"/>
  <c r="T1319" i="8"/>
  <c r="S1319" i="8"/>
  <c r="P1319" i="8"/>
  <c r="O1319" i="8"/>
  <c r="T1318" i="8"/>
  <c r="S1318" i="8"/>
  <c r="P1318" i="8"/>
  <c r="O1318" i="8"/>
  <c r="T1317" i="8"/>
  <c r="S1317" i="8"/>
  <c r="P1317" i="8"/>
  <c r="O1317" i="8"/>
  <c r="T1316" i="8"/>
  <c r="S1316" i="8"/>
  <c r="P1316" i="8"/>
  <c r="O1316" i="8"/>
  <c r="T1315" i="8"/>
  <c r="S1315" i="8"/>
  <c r="P1315" i="8"/>
  <c r="O1315" i="8"/>
  <c r="T1314" i="8"/>
  <c r="S1314" i="8"/>
  <c r="P1314" i="8"/>
  <c r="O1314" i="8"/>
  <c r="T1313" i="8"/>
  <c r="S1313" i="8"/>
  <c r="P1313" i="8"/>
  <c r="O1313" i="8"/>
  <c r="T1312" i="8"/>
  <c r="S1312" i="8"/>
  <c r="P1312" i="8"/>
  <c r="O1312" i="8"/>
  <c r="T1311" i="8"/>
  <c r="S1311" i="8"/>
  <c r="P1311" i="8"/>
  <c r="O1311" i="8"/>
  <c r="T1310" i="8"/>
  <c r="S1310" i="8"/>
  <c r="P1310" i="8"/>
  <c r="O1310" i="8"/>
  <c r="T1309" i="8"/>
  <c r="S1309" i="8"/>
  <c r="P1309" i="8"/>
  <c r="O1309" i="8"/>
  <c r="T1308" i="8"/>
  <c r="S1308" i="8"/>
  <c r="P1308" i="8"/>
  <c r="O1308" i="8"/>
  <c r="T1307" i="8"/>
  <c r="S1307" i="8"/>
  <c r="P1307" i="8"/>
  <c r="O1307" i="8"/>
  <c r="T1306" i="8"/>
  <c r="S1306" i="8"/>
  <c r="P1306" i="8"/>
  <c r="O1306" i="8"/>
  <c r="T1305" i="8"/>
  <c r="S1305" i="8"/>
  <c r="P1305" i="8"/>
  <c r="O1305" i="8"/>
  <c r="T1304" i="8"/>
  <c r="S1304" i="8"/>
  <c r="P1304" i="8"/>
  <c r="O1304" i="8"/>
  <c r="T1303" i="8"/>
  <c r="S1303" i="8"/>
  <c r="P1303" i="8"/>
  <c r="O1303" i="8"/>
  <c r="T1302" i="8"/>
  <c r="S1302" i="8"/>
  <c r="P1302" i="8"/>
  <c r="O1302" i="8"/>
  <c r="T1301" i="8"/>
  <c r="S1301" i="8"/>
  <c r="P1301" i="8"/>
  <c r="O1301" i="8"/>
  <c r="T1300" i="8"/>
  <c r="S1300" i="8"/>
  <c r="P1300" i="8"/>
  <c r="O1300" i="8"/>
  <c r="T1299" i="8"/>
  <c r="S1299" i="8"/>
  <c r="P1299" i="8"/>
  <c r="O1299" i="8"/>
  <c r="T1298" i="8"/>
  <c r="S1298" i="8"/>
  <c r="P1298" i="8"/>
  <c r="O1298" i="8"/>
  <c r="T1297" i="8"/>
  <c r="S1297" i="8"/>
  <c r="P1297" i="8"/>
  <c r="O1297" i="8"/>
  <c r="T1296" i="8"/>
  <c r="S1296" i="8"/>
  <c r="P1296" i="8"/>
  <c r="O1296" i="8"/>
  <c r="T1295" i="8"/>
  <c r="S1295" i="8"/>
  <c r="P1295" i="8"/>
  <c r="O1295" i="8"/>
  <c r="T1294" i="8"/>
  <c r="S1294" i="8"/>
  <c r="P1294" i="8"/>
  <c r="O1294" i="8"/>
  <c r="T1293" i="8"/>
  <c r="S1293" i="8"/>
  <c r="P1293" i="8"/>
  <c r="O1293" i="8"/>
  <c r="T1292" i="8"/>
  <c r="S1292" i="8"/>
  <c r="P1292" i="8"/>
  <c r="O1292" i="8"/>
  <c r="T1291" i="8"/>
  <c r="S1291" i="8"/>
  <c r="P1291" i="8"/>
  <c r="O1291" i="8"/>
  <c r="T1290" i="8"/>
  <c r="S1290" i="8"/>
  <c r="P1290" i="8"/>
  <c r="O1290" i="8"/>
  <c r="T1289" i="8"/>
  <c r="S1289" i="8"/>
  <c r="P1289" i="8"/>
  <c r="O1289" i="8"/>
  <c r="T1288" i="8"/>
  <c r="S1288" i="8"/>
  <c r="P1288" i="8"/>
  <c r="O1288" i="8"/>
  <c r="T1287" i="8"/>
  <c r="S1287" i="8"/>
  <c r="P1287" i="8"/>
  <c r="O1287" i="8"/>
  <c r="T1286" i="8"/>
  <c r="S1286" i="8"/>
  <c r="P1286" i="8"/>
  <c r="O1286" i="8"/>
  <c r="T1285" i="8"/>
  <c r="S1285" i="8"/>
  <c r="P1285" i="8"/>
  <c r="O1285" i="8"/>
  <c r="T1284" i="8"/>
  <c r="S1284" i="8"/>
  <c r="P1284" i="8"/>
  <c r="O1284" i="8"/>
  <c r="T1283" i="8"/>
  <c r="S1283" i="8"/>
  <c r="P1283" i="8"/>
  <c r="O1283" i="8"/>
  <c r="T1282" i="8"/>
  <c r="S1282" i="8"/>
  <c r="P1282" i="8"/>
  <c r="O1282" i="8"/>
  <c r="T1281" i="8"/>
  <c r="S1281" i="8"/>
  <c r="P1281" i="8"/>
  <c r="O1281" i="8"/>
  <c r="T1280" i="8"/>
  <c r="S1280" i="8"/>
  <c r="P1280" i="8"/>
  <c r="O1280" i="8"/>
  <c r="T1279" i="8"/>
  <c r="S1279" i="8"/>
  <c r="P1279" i="8"/>
  <c r="O1279" i="8"/>
  <c r="T1278" i="8"/>
  <c r="S1278" i="8"/>
  <c r="P1278" i="8"/>
  <c r="O1278" i="8"/>
  <c r="T1277" i="8"/>
  <c r="S1277" i="8"/>
  <c r="P1277" i="8"/>
  <c r="O1277" i="8"/>
  <c r="T1276" i="8"/>
  <c r="S1276" i="8"/>
  <c r="P1276" i="8"/>
  <c r="O1276" i="8"/>
  <c r="T1275" i="8"/>
  <c r="S1275" i="8"/>
  <c r="P1275" i="8"/>
  <c r="O1275" i="8"/>
  <c r="T1274" i="8"/>
  <c r="S1274" i="8"/>
  <c r="P1274" i="8"/>
  <c r="O1274" i="8"/>
  <c r="T1273" i="8"/>
  <c r="S1273" i="8"/>
  <c r="P1273" i="8"/>
  <c r="O1273" i="8"/>
  <c r="T1272" i="8"/>
  <c r="S1272" i="8"/>
  <c r="P1272" i="8"/>
  <c r="O1272" i="8"/>
  <c r="T1271" i="8"/>
  <c r="S1271" i="8"/>
  <c r="P1271" i="8"/>
  <c r="O1271" i="8"/>
  <c r="T1270" i="8"/>
  <c r="S1270" i="8"/>
  <c r="P1270" i="8"/>
  <c r="O1270" i="8"/>
  <c r="T1269" i="8"/>
  <c r="S1269" i="8"/>
  <c r="P1269" i="8"/>
  <c r="O1269" i="8"/>
  <c r="T1268" i="8"/>
  <c r="S1268" i="8"/>
  <c r="P1268" i="8"/>
  <c r="O1268" i="8"/>
  <c r="T1267" i="8"/>
  <c r="S1267" i="8"/>
  <c r="P1267" i="8"/>
  <c r="O1267" i="8"/>
  <c r="T1266" i="8"/>
  <c r="S1266" i="8"/>
  <c r="P1266" i="8"/>
  <c r="O1266" i="8"/>
  <c r="T1265" i="8"/>
  <c r="S1265" i="8"/>
  <c r="P1265" i="8"/>
  <c r="O1265" i="8"/>
  <c r="T1264" i="8"/>
  <c r="S1264" i="8"/>
  <c r="P1264" i="8"/>
  <c r="O1264" i="8"/>
  <c r="T1263" i="8"/>
  <c r="S1263" i="8"/>
  <c r="P1263" i="8"/>
  <c r="O1263" i="8"/>
  <c r="T1262" i="8"/>
  <c r="S1262" i="8"/>
  <c r="P1262" i="8"/>
  <c r="O1262" i="8"/>
  <c r="T1261" i="8"/>
  <c r="S1261" i="8"/>
  <c r="P1261" i="8"/>
  <c r="O1261" i="8"/>
  <c r="T1260" i="8"/>
  <c r="S1260" i="8"/>
  <c r="P1260" i="8"/>
  <c r="O1260" i="8"/>
  <c r="T1259" i="8"/>
  <c r="S1259" i="8"/>
  <c r="P1259" i="8"/>
  <c r="O1259" i="8"/>
  <c r="T1258" i="8"/>
  <c r="S1258" i="8"/>
  <c r="P1258" i="8"/>
  <c r="O1258" i="8"/>
  <c r="T1257" i="8"/>
  <c r="S1257" i="8"/>
  <c r="P1257" i="8"/>
  <c r="O1257" i="8"/>
  <c r="T1256" i="8"/>
  <c r="S1256" i="8"/>
  <c r="P1256" i="8"/>
  <c r="O1256" i="8"/>
  <c r="T1255" i="8"/>
  <c r="S1255" i="8"/>
  <c r="P1255" i="8"/>
  <c r="O1255" i="8"/>
  <c r="T1254" i="8"/>
  <c r="S1254" i="8"/>
  <c r="P1254" i="8"/>
  <c r="O1254" i="8"/>
  <c r="T1253" i="8"/>
  <c r="S1253" i="8"/>
  <c r="P1253" i="8"/>
  <c r="O1253" i="8"/>
  <c r="T1252" i="8"/>
  <c r="S1252" i="8"/>
  <c r="P1252" i="8"/>
  <c r="O1252" i="8"/>
  <c r="T1251" i="8"/>
  <c r="S1251" i="8"/>
  <c r="P1251" i="8"/>
  <c r="O1251" i="8"/>
  <c r="T1250" i="8"/>
  <c r="S1250" i="8"/>
  <c r="P1250" i="8"/>
  <c r="O1250" i="8"/>
  <c r="T1249" i="8"/>
  <c r="S1249" i="8"/>
  <c r="P1249" i="8"/>
  <c r="O1249" i="8"/>
  <c r="T1248" i="8"/>
  <c r="S1248" i="8"/>
  <c r="P1248" i="8"/>
  <c r="O1248" i="8"/>
  <c r="T1247" i="8"/>
  <c r="S1247" i="8"/>
  <c r="P1247" i="8"/>
  <c r="O1247" i="8"/>
  <c r="T1246" i="8"/>
  <c r="S1246" i="8"/>
  <c r="P1246" i="8"/>
  <c r="O1246" i="8"/>
  <c r="T1245" i="8"/>
  <c r="S1245" i="8"/>
  <c r="P1245" i="8"/>
  <c r="O1245" i="8"/>
  <c r="T1244" i="8"/>
  <c r="S1244" i="8"/>
  <c r="P1244" i="8"/>
  <c r="O1244" i="8"/>
  <c r="T1243" i="8"/>
  <c r="S1243" i="8"/>
  <c r="P1243" i="8"/>
  <c r="O1243" i="8"/>
  <c r="T1242" i="8"/>
  <c r="S1242" i="8"/>
  <c r="P1242" i="8"/>
  <c r="O1242" i="8"/>
  <c r="T1241" i="8"/>
  <c r="S1241" i="8"/>
  <c r="P1241" i="8"/>
  <c r="O1241" i="8"/>
  <c r="T1240" i="8"/>
  <c r="S1240" i="8"/>
  <c r="P1240" i="8"/>
  <c r="O1240" i="8"/>
  <c r="T1239" i="8"/>
  <c r="S1239" i="8"/>
  <c r="P1239" i="8"/>
  <c r="O1239" i="8"/>
  <c r="T1238" i="8"/>
  <c r="S1238" i="8"/>
  <c r="P1238" i="8"/>
  <c r="O1238" i="8"/>
  <c r="T1237" i="8"/>
  <c r="S1237" i="8"/>
  <c r="P1237" i="8"/>
  <c r="O1237" i="8"/>
  <c r="T1236" i="8"/>
  <c r="S1236" i="8"/>
  <c r="P1236" i="8"/>
  <c r="O1236" i="8"/>
  <c r="T1235" i="8"/>
  <c r="S1235" i="8"/>
  <c r="P1235" i="8"/>
  <c r="O1235" i="8"/>
  <c r="T1234" i="8"/>
  <c r="S1234" i="8"/>
  <c r="P1234" i="8"/>
  <c r="O1234" i="8"/>
  <c r="T1233" i="8"/>
  <c r="S1233" i="8"/>
  <c r="P1233" i="8"/>
  <c r="O1233" i="8"/>
  <c r="T1232" i="8"/>
  <c r="S1232" i="8"/>
  <c r="P1232" i="8"/>
  <c r="O1232" i="8"/>
  <c r="T1231" i="8"/>
  <c r="S1231" i="8"/>
  <c r="P1231" i="8"/>
  <c r="O1231" i="8"/>
  <c r="T1230" i="8"/>
  <c r="S1230" i="8"/>
  <c r="P1230" i="8"/>
  <c r="O1230" i="8"/>
  <c r="T1229" i="8"/>
  <c r="S1229" i="8"/>
  <c r="P1229" i="8"/>
  <c r="O1229" i="8"/>
  <c r="T1228" i="8"/>
  <c r="S1228" i="8"/>
  <c r="P1228" i="8"/>
  <c r="O1228" i="8"/>
  <c r="T1227" i="8"/>
  <c r="S1227" i="8"/>
  <c r="P1227" i="8"/>
  <c r="O1227" i="8"/>
  <c r="T1226" i="8"/>
  <c r="S1226" i="8"/>
  <c r="P1226" i="8"/>
  <c r="O1226" i="8"/>
  <c r="T1225" i="8"/>
  <c r="S1225" i="8"/>
  <c r="P1225" i="8"/>
  <c r="O1225" i="8"/>
  <c r="T1224" i="8"/>
  <c r="S1224" i="8"/>
  <c r="P1224" i="8"/>
  <c r="O1224" i="8"/>
  <c r="T1223" i="8"/>
  <c r="S1223" i="8"/>
  <c r="P1223" i="8"/>
  <c r="O1223" i="8"/>
  <c r="T1222" i="8"/>
  <c r="S1222" i="8"/>
  <c r="P1222" i="8"/>
  <c r="O1222" i="8"/>
  <c r="T1221" i="8"/>
  <c r="S1221" i="8"/>
  <c r="P1221" i="8"/>
  <c r="O1221" i="8"/>
  <c r="T1220" i="8"/>
  <c r="S1220" i="8"/>
  <c r="P1220" i="8"/>
  <c r="O1220" i="8"/>
  <c r="T1219" i="8"/>
  <c r="S1219" i="8"/>
  <c r="P1219" i="8"/>
  <c r="O1219" i="8"/>
  <c r="T1218" i="8"/>
  <c r="S1218" i="8"/>
  <c r="P1218" i="8"/>
  <c r="O1218" i="8"/>
  <c r="T1217" i="8"/>
  <c r="S1217" i="8"/>
  <c r="P1217" i="8"/>
  <c r="O1217" i="8"/>
  <c r="T1216" i="8"/>
  <c r="S1216" i="8"/>
  <c r="P1216" i="8"/>
  <c r="O1216" i="8"/>
  <c r="T1215" i="8"/>
  <c r="S1215" i="8"/>
  <c r="P1215" i="8"/>
  <c r="O1215" i="8"/>
  <c r="T1214" i="8"/>
  <c r="S1214" i="8"/>
  <c r="P1214" i="8"/>
  <c r="O1214" i="8"/>
  <c r="T1213" i="8"/>
  <c r="S1213" i="8"/>
  <c r="P1213" i="8"/>
  <c r="O1213" i="8"/>
  <c r="T1212" i="8"/>
  <c r="S1212" i="8"/>
  <c r="P1212" i="8"/>
  <c r="O1212" i="8"/>
  <c r="T1211" i="8"/>
  <c r="S1211" i="8"/>
  <c r="P1211" i="8"/>
  <c r="O1211" i="8"/>
  <c r="T1210" i="8"/>
  <c r="S1210" i="8"/>
  <c r="P1210" i="8"/>
  <c r="O1210" i="8"/>
  <c r="T1209" i="8"/>
  <c r="S1209" i="8"/>
  <c r="P1209" i="8"/>
  <c r="O1209" i="8"/>
  <c r="T1208" i="8"/>
  <c r="S1208" i="8"/>
  <c r="P1208" i="8"/>
  <c r="O1208" i="8"/>
  <c r="T1207" i="8"/>
  <c r="S1207" i="8"/>
  <c r="P1207" i="8"/>
  <c r="O1207" i="8"/>
  <c r="T1206" i="8"/>
  <c r="S1206" i="8"/>
  <c r="P1206" i="8"/>
  <c r="O1206" i="8"/>
  <c r="T1205" i="8"/>
  <c r="S1205" i="8"/>
  <c r="P1205" i="8"/>
  <c r="O1205" i="8"/>
  <c r="T1204" i="8"/>
  <c r="S1204" i="8"/>
  <c r="P1204" i="8"/>
  <c r="O1204" i="8"/>
  <c r="T1203" i="8"/>
  <c r="S1203" i="8"/>
  <c r="P1203" i="8"/>
  <c r="O1203" i="8"/>
  <c r="T1202" i="8"/>
  <c r="S1202" i="8"/>
  <c r="P1202" i="8"/>
  <c r="O1202" i="8"/>
  <c r="T1201" i="8"/>
  <c r="S1201" i="8"/>
  <c r="P1201" i="8"/>
  <c r="O1201" i="8"/>
  <c r="T1200" i="8"/>
  <c r="S1200" i="8"/>
  <c r="P1200" i="8"/>
  <c r="O1200" i="8"/>
  <c r="T1199" i="8"/>
  <c r="S1199" i="8"/>
  <c r="P1199" i="8"/>
  <c r="O1199" i="8"/>
  <c r="T1198" i="8"/>
  <c r="S1198" i="8"/>
  <c r="P1198" i="8"/>
  <c r="O1198" i="8"/>
  <c r="T1197" i="8"/>
  <c r="S1197" i="8"/>
  <c r="P1197" i="8"/>
  <c r="O1197" i="8"/>
  <c r="T1196" i="8"/>
  <c r="S1196" i="8"/>
  <c r="P1196" i="8"/>
  <c r="O1196" i="8"/>
  <c r="T1195" i="8"/>
  <c r="S1195" i="8"/>
  <c r="P1195" i="8"/>
  <c r="O1195" i="8"/>
  <c r="T1194" i="8"/>
  <c r="S1194" i="8"/>
  <c r="P1194" i="8"/>
  <c r="O1194" i="8"/>
  <c r="T1193" i="8"/>
  <c r="S1193" i="8"/>
  <c r="P1193" i="8"/>
  <c r="O1193" i="8"/>
  <c r="T1192" i="8"/>
  <c r="S1192" i="8"/>
  <c r="P1192" i="8"/>
  <c r="O1192" i="8"/>
  <c r="T1191" i="8"/>
  <c r="S1191" i="8"/>
  <c r="P1191" i="8"/>
  <c r="O1191" i="8"/>
  <c r="T1190" i="8"/>
  <c r="S1190" i="8"/>
  <c r="P1190" i="8"/>
  <c r="O1190" i="8"/>
  <c r="T1189" i="8"/>
  <c r="S1189" i="8"/>
  <c r="P1189" i="8"/>
  <c r="O1189" i="8"/>
  <c r="T1188" i="8"/>
  <c r="S1188" i="8"/>
  <c r="P1188" i="8"/>
  <c r="O1188" i="8"/>
  <c r="T1187" i="8"/>
  <c r="S1187" i="8"/>
  <c r="P1187" i="8"/>
  <c r="O1187" i="8"/>
  <c r="T1186" i="8"/>
  <c r="S1186" i="8"/>
  <c r="P1186" i="8"/>
  <c r="O1186" i="8"/>
  <c r="T1185" i="8"/>
  <c r="S1185" i="8"/>
  <c r="P1185" i="8"/>
  <c r="O1185" i="8"/>
  <c r="T1184" i="8"/>
  <c r="S1184" i="8"/>
  <c r="P1184" i="8"/>
  <c r="O1184" i="8"/>
  <c r="T1183" i="8"/>
  <c r="S1183" i="8"/>
  <c r="P1183" i="8"/>
  <c r="O1183" i="8"/>
  <c r="T1182" i="8"/>
  <c r="S1182" i="8"/>
  <c r="P1182" i="8"/>
  <c r="O1182" i="8"/>
  <c r="T1181" i="8"/>
  <c r="S1181" i="8"/>
  <c r="P1181" i="8"/>
  <c r="O1181" i="8"/>
  <c r="T1180" i="8"/>
  <c r="S1180" i="8"/>
  <c r="P1180" i="8"/>
  <c r="O1180" i="8"/>
  <c r="T1179" i="8"/>
  <c r="S1179" i="8"/>
  <c r="P1179" i="8"/>
  <c r="O1179" i="8"/>
  <c r="T1178" i="8"/>
  <c r="S1178" i="8"/>
  <c r="P1178" i="8"/>
  <c r="O1178" i="8"/>
  <c r="T1177" i="8"/>
  <c r="S1177" i="8"/>
  <c r="P1177" i="8"/>
  <c r="O1177" i="8"/>
  <c r="T1176" i="8"/>
  <c r="S1176" i="8"/>
  <c r="P1176" i="8"/>
  <c r="O1176" i="8"/>
  <c r="T1175" i="8"/>
  <c r="S1175" i="8"/>
  <c r="P1175" i="8"/>
  <c r="O1175" i="8"/>
  <c r="T1174" i="8"/>
  <c r="S1174" i="8"/>
  <c r="P1174" i="8"/>
  <c r="O1174" i="8"/>
  <c r="T1173" i="8"/>
  <c r="S1173" i="8"/>
  <c r="P1173" i="8"/>
  <c r="O1173" i="8"/>
  <c r="T1172" i="8"/>
  <c r="S1172" i="8"/>
  <c r="P1172" i="8"/>
  <c r="O1172" i="8"/>
  <c r="T1171" i="8"/>
  <c r="S1171" i="8"/>
  <c r="P1171" i="8"/>
  <c r="O1171" i="8"/>
  <c r="T1170" i="8"/>
  <c r="S1170" i="8"/>
  <c r="P1170" i="8"/>
  <c r="O1170" i="8"/>
  <c r="T1169" i="8"/>
  <c r="S1169" i="8"/>
  <c r="P1169" i="8"/>
  <c r="O1169" i="8"/>
  <c r="T1168" i="8"/>
  <c r="S1168" i="8"/>
  <c r="P1168" i="8"/>
  <c r="O1168" i="8"/>
  <c r="T1167" i="8"/>
  <c r="S1167" i="8"/>
  <c r="P1167" i="8"/>
  <c r="O1167" i="8"/>
  <c r="T1166" i="8"/>
  <c r="S1166" i="8"/>
  <c r="P1166" i="8"/>
  <c r="O1166" i="8"/>
  <c r="T1165" i="8"/>
  <c r="S1165" i="8"/>
  <c r="P1165" i="8"/>
  <c r="O1165" i="8"/>
  <c r="T1164" i="8"/>
  <c r="S1164" i="8"/>
  <c r="P1164" i="8"/>
  <c r="O1164" i="8"/>
  <c r="T1163" i="8"/>
  <c r="S1163" i="8"/>
  <c r="P1163" i="8"/>
  <c r="O1163" i="8"/>
  <c r="T1162" i="8"/>
  <c r="S1162" i="8"/>
  <c r="P1162" i="8"/>
  <c r="O1162" i="8"/>
  <c r="T1161" i="8"/>
  <c r="S1161" i="8"/>
  <c r="P1161" i="8"/>
  <c r="O1161" i="8"/>
  <c r="T1160" i="8"/>
  <c r="S1160" i="8"/>
  <c r="P1160" i="8"/>
  <c r="O1160" i="8"/>
  <c r="T1159" i="8"/>
  <c r="S1159" i="8"/>
  <c r="P1159" i="8"/>
  <c r="O1159" i="8"/>
  <c r="T1158" i="8"/>
  <c r="S1158" i="8"/>
  <c r="P1158" i="8"/>
  <c r="O1158" i="8"/>
  <c r="T1157" i="8"/>
  <c r="S1157" i="8"/>
  <c r="P1157" i="8"/>
  <c r="O1157" i="8"/>
  <c r="T1156" i="8"/>
  <c r="S1156" i="8"/>
  <c r="P1156" i="8"/>
  <c r="O1156" i="8"/>
  <c r="T1155" i="8"/>
  <c r="S1155" i="8"/>
  <c r="P1155" i="8"/>
  <c r="O1155" i="8"/>
  <c r="T1154" i="8"/>
  <c r="S1154" i="8"/>
  <c r="P1154" i="8"/>
  <c r="O1154" i="8"/>
  <c r="T1153" i="8"/>
  <c r="S1153" i="8"/>
  <c r="P1153" i="8"/>
  <c r="O1153" i="8"/>
  <c r="T1152" i="8"/>
  <c r="S1152" i="8"/>
  <c r="P1152" i="8"/>
  <c r="O1152" i="8"/>
  <c r="T1151" i="8"/>
  <c r="S1151" i="8"/>
  <c r="P1151" i="8"/>
  <c r="O1151" i="8"/>
  <c r="T1150" i="8"/>
  <c r="S1150" i="8"/>
  <c r="P1150" i="8"/>
  <c r="O1150" i="8"/>
  <c r="T1149" i="8"/>
  <c r="S1149" i="8"/>
  <c r="P1149" i="8"/>
  <c r="O1149" i="8"/>
  <c r="T1148" i="8"/>
  <c r="S1148" i="8"/>
  <c r="P1148" i="8"/>
  <c r="O1148" i="8"/>
  <c r="T1147" i="8"/>
  <c r="S1147" i="8"/>
  <c r="P1147" i="8"/>
  <c r="O1147" i="8"/>
  <c r="T1146" i="8"/>
  <c r="S1146" i="8"/>
  <c r="P1146" i="8"/>
  <c r="O1146" i="8"/>
  <c r="T1145" i="8"/>
  <c r="S1145" i="8"/>
  <c r="P1145" i="8"/>
  <c r="O1145" i="8"/>
  <c r="T1144" i="8"/>
  <c r="S1144" i="8"/>
  <c r="P1144" i="8"/>
  <c r="O1144" i="8"/>
  <c r="T1143" i="8"/>
  <c r="S1143" i="8"/>
  <c r="P1143" i="8"/>
  <c r="O1143" i="8"/>
  <c r="T1142" i="8"/>
  <c r="S1142" i="8"/>
  <c r="P1142" i="8"/>
  <c r="O1142" i="8"/>
  <c r="T1141" i="8"/>
  <c r="S1141" i="8"/>
  <c r="P1141" i="8"/>
  <c r="O1141" i="8"/>
  <c r="T1140" i="8"/>
  <c r="S1140" i="8"/>
  <c r="P1140" i="8"/>
  <c r="O1140" i="8"/>
  <c r="T1139" i="8"/>
  <c r="S1139" i="8"/>
  <c r="P1139" i="8"/>
  <c r="O1139" i="8"/>
  <c r="T1138" i="8"/>
  <c r="S1138" i="8"/>
  <c r="P1138" i="8"/>
  <c r="O1138" i="8"/>
  <c r="T1137" i="8"/>
  <c r="S1137" i="8"/>
  <c r="P1137" i="8"/>
  <c r="O1137" i="8"/>
  <c r="T1136" i="8"/>
  <c r="S1136" i="8"/>
  <c r="P1136" i="8"/>
  <c r="O1136" i="8"/>
  <c r="T1135" i="8"/>
  <c r="S1135" i="8"/>
  <c r="P1135" i="8"/>
  <c r="O1135" i="8"/>
  <c r="T1134" i="8"/>
  <c r="S1134" i="8"/>
  <c r="P1134" i="8"/>
  <c r="O1134" i="8"/>
  <c r="T1133" i="8"/>
  <c r="S1133" i="8"/>
  <c r="P1133" i="8"/>
  <c r="O1133" i="8"/>
  <c r="T1132" i="8"/>
  <c r="S1132" i="8"/>
  <c r="P1132" i="8"/>
  <c r="O1132" i="8"/>
  <c r="T1131" i="8"/>
  <c r="S1131" i="8"/>
  <c r="P1131" i="8"/>
  <c r="O1131" i="8"/>
  <c r="T1130" i="8"/>
  <c r="S1130" i="8"/>
  <c r="P1130" i="8"/>
  <c r="O1130" i="8"/>
  <c r="T1129" i="8"/>
  <c r="S1129" i="8"/>
  <c r="P1129" i="8"/>
  <c r="O1129" i="8"/>
  <c r="T1128" i="8"/>
  <c r="S1128" i="8"/>
  <c r="P1128" i="8"/>
  <c r="O1128" i="8"/>
  <c r="T1127" i="8"/>
  <c r="S1127" i="8"/>
  <c r="P1127" i="8"/>
  <c r="O1127" i="8"/>
  <c r="T1126" i="8"/>
  <c r="S1126" i="8"/>
  <c r="P1126" i="8"/>
  <c r="O1126" i="8"/>
  <c r="T1125" i="8"/>
  <c r="S1125" i="8"/>
  <c r="P1125" i="8"/>
  <c r="O1125" i="8"/>
  <c r="T1124" i="8"/>
  <c r="S1124" i="8"/>
  <c r="P1124" i="8"/>
  <c r="O1124" i="8"/>
  <c r="T1123" i="8"/>
  <c r="S1123" i="8"/>
  <c r="P1123" i="8"/>
  <c r="O1123" i="8"/>
  <c r="T1122" i="8"/>
  <c r="S1122" i="8"/>
  <c r="P1122" i="8"/>
  <c r="O1122" i="8"/>
  <c r="T1121" i="8"/>
  <c r="S1121" i="8"/>
  <c r="P1121" i="8"/>
  <c r="O1121" i="8"/>
  <c r="T1120" i="8"/>
  <c r="S1120" i="8"/>
  <c r="P1120" i="8"/>
  <c r="O1120" i="8"/>
  <c r="T1119" i="8"/>
  <c r="S1119" i="8"/>
  <c r="P1119" i="8"/>
  <c r="O1119" i="8"/>
  <c r="T1118" i="8"/>
  <c r="S1118" i="8"/>
  <c r="P1118" i="8"/>
  <c r="O1118" i="8"/>
  <c r="T1117" i="8"/>
  <c r="S1117" i="8"/>
  <c r="P1117" i="8"/>
  <c r="O1117" i="8"/>
  <c r="T1116" i="8"/>
  <c r="S1116" i="8"/>
  <c r="P1116" i="8"/>
  <c r="O1116" i="8"/>
  <c r="T1115" i="8"/>
  <c r="S1115" i="8"/>
  <c r="P1115" i="8"/>
  <c r="O1115" i="8"/>
  <c r="T1114" i="8"/>
  <c r="S1114" i="8"/>
  <c r="P1114" i="8"/>
  <c r="O1114" i="8"/>
  <c r="T1113" i="8"/>
  <c r="S1113" i="8"/>
  <c r="P1113" i="8"/>
  <c r="O1113" i="8"/>
  <c r="T1112" i="8"/>
  <c r="S1112" i="8"/>
  <c r="P1112" i="8"/>
  <c r="O1112" i="8"/>
  <c r="T1111" i="8"/>
  <c r="S1111" i="8"/>
  <c r="P1111" i="8"/>
  <c r="O1111" i="8"/>
  <c r="T1110" i="8"/>
  <c r="S1110" i="8"/>
  <c r="P1110" i="8"/>
  <c r="O1110" i="8"/>
  <c r="T1109" i="8"/>
  <c r="S1109" i="8"/>
  <c r="P1109" i="8"/>
  <c r="O1109" i="8"/>
  <c r="T1108" i="8"/>
  <c r="S1108" i="8"/>
  <c r="P1108" i="8"/>
  <c r="O1108" i="8"/>
  <c r="T1107" i="8"/>
  <c r="S1107" i="8"/>
  <c r="P1107" i="8"/>
  <c r="O1107" i="8"/>
  <c r="T1106" i="8"/>
  <c r="S1106" i="8"/>
  <c r="P1106" i="8"/>
  <c r="O1106" i="8"/>
  <c r="T1105" i="8"/>
  <c r="S1105" i="8"/>
  <c r="P1105" i="8"/>
  <c r="O1105" i="8"/>
  <c r="T1104" i="8"/>
  <c r="S1104" i="8"/>
  <c r="P1104" i="8"/>
  <c r="O1104" i="8"/>
  <c r="T1103" i="8"/>
  <c r="S1103" i="8"/>
  <c r="P1103" i="8"/>
  <c r="O1103" i="8"/>
  <c r="T1102" i="8"/>
  <c r="S1102" i="8"/>
  <c r="P1102" i="8"/>
  <c r="O1102" i="8"/>
  <c r="T1101" i="8"/>
  <c r="S1101" i="8"/>
  <c r="P1101" i="8"/>
  <c r="O1101" i="8"/>
  <c r="T1100" i="8"/>
  <c r="S1100" i="8"/>
  <c r="P1100" i="8"/>
  <c r="O1100" i="8"/>
  <c r="T1099" i="8"/>
  <c r="S1099" i="8"/>
  <c r="P1099" i="8"/>
  <c r="O1099" i="8"/>
  <c r="T1098" i="8"/>
  <c r="S1098" i="8"/>
  <c r="P1098" i="8"/>
  <c r="O1098" i="8"/>
  <c r="T1097" i="8"/>
  <c r="S1097" i="8"/>
  <c r="P1097" i="8"/>
  <c r="O1097" i="8"/>
  <c r="T1096" i="8"/>
  <c r="S1096" i="8"/>
  <c r="P1096" i="8"/>
  <c r="O1096" i="8"/>
  <c r="T1095" i="8"/>
  <c r="S1095" i="8"/>
  <c r="P1095" i="8"/>
  <c r="O1095" i="8"/>
  <c r="T1094" i="8"/>
  <c r="S1094" i="8"/>
  <c r="P1094" i="8"/>
  <c r="O1094" i="8"/>
  <c r="T1093" i="8"/>
  <c r="S1093" i="8"/>
  <c r="P1093" i="8"/>
  <c r="O1093" i="8"/>
  <c r="T1092" i="8"/>
  <c r="S1092" i="8"/>
  <c r="P1092" i="8"/>
  <c r="O1092" i="8"/>
  <c r="T1091" i="8"/>
  <c r="S1091" i="8"/>
  <c r="P1091" i="8"/>
  <c r="O1091" i="8"/>
  <c r="T1090" i="8"/>
  <c r="S1090" i="8"/>
  <c r="P1090" i="8"/>
  <c r="O1090" i="8"/>
  <c r="T1089" i="8"/>
  <c r="S1089" i="8"/>
  <c r="P1089" i="8"/>
  <c r="O1089" i="8"/>
  <c r="T1088" i="8"/>
  <c r="S1088" i="8"/>
  <c r="P1088" i="8"/>
  <c r="O1088" i="8"/>
  <c r="T1087" i="8"/>
  <c r="S1087" i="8"/>
  <c r="P1087" i="8"/>
  <c r="O1087" i="8"/>
  <c r="T1086" i="8"/>
  <c r="S1086" i="8"/>
  <c r="P1086" i="8"/>
  <c r="O1086" i="8"/>
  <c r="T1085" i="8"/>
  <c r="S1085" i="8"/>
  <c r="P1085" i="8"/>
  <c r="O1085" i="8"/>
  <c r="T1084" i="8"/>
  <c r="S1084" i="8"/>
  <c r="P1084" i="8"/>
  <c r="O1084" i="8"/>
  <c r="T1083" i="8"/>
  <c r="S1083" i="8"/>
  <c r="P1083" i="8"/>
  <c r="O1083" i="8"/>
  <c r="T1082" i="8"/>
  <c r="S1082" i="8"/>
  <c r="P1082" i="8"/>
  <c r="O1082" i="8"/>
  <c r="T1081" i="8"/>
  <c r="S1081" i="8"/>
  <c r="P1081" i="8"/>
  <c r="O1081" i="8"/>
  <c r="T1080" i="8"/>
  <c r="S1080" i="8"/>
  <c r="P1080" i="8"/>
  <c r="O1080" i="8"/>
  <c r="T1079" i="8"/>
  <c r="S1079" i="8"/>
  <c r="P1079" i="8"/>
  <c r="O1079" i="8"/>
  <c r="T1078" i="8"/>
  <c r="S1078" i="8"/>
  <c r="P1078" i="8"/>
  <c r="O1078" i="8"/>
  <c r="T1077" i="8"/>
  <c r="S1077" i="8"/>
  <c r="P1077" i="8"/>
  <c r="O1077" i="8"/>
  <c r="T1076" i="8"/>
  <c r="S1076" i="8"/>
  <c r="P1076" i="8"/>
  <c r="O1076" i="8"/>
  <c r="T1075" i="8"/>
  <c r="S1075" i="8"/>
  <c r="P1075" i="8"/>
  <c r="O1075" i="8"/>
  <c r="T1074" i="8"/>
  <c r="S1074" i="8"/>
  <c r="P1074" i="8"/>
  <c r="O1074" i="8"/>
  <c r="T1073" i="8"/>
  <c r="S1073" i="8"/>
  <c r="P1073" i="8"/>
  <c r="O1073" i="8"/>
  <c r="T1072" i="8"/>
  <c r="S1072" i="8"/>
  <c r="P1072" i="8"/>
  <c r="O1072" i="8"/>
  <c r="T1071" i="8"/>
  <c r="S1071" i="8"/>
  <c r="P1071" i="8"/>
  <c r="O1071" i="8"/>
  <c r="T1070" i="8"/>
  <c r="S1070" i="8"/>
  <c r="P1070" i="8"/>
  <c r="O1070" i="8"/>
  <c r="T1069" i="8"/>
  <c r="S1069" i="8"/>
  <c r="P1069" i="8"/>
  <c r="O1069" i="8"/>
  <c r="T1068" i="8"/>
  <c r="S1068" i="8"/>
  <c r="P1068" i="8"/>
  <c r="O1068" i="8"/>
  <c r="T1067" i="8"/>
  <c r="S1067" i="8"/>
  <c r="P1067" i="8"/>
  <c r="O1067" i="8"/>
  <c r="T1066" i="8"/>
  <c r="S1066" i="8"/>
  <c r="P1066" i="8"/>
  <c r="O1066" i="8"/>
  <c r="T1065" i="8"/>
  <c r="S1065" i="8"/>
  <c r="P1065" i="8"/>
  <c r="O1065" i="8"/>
  <c r="T1064" i="8"/>
  <c r="S1064" i="8"/>
  <c r="P1064" i="8"/>
  <c r="O1064" i="8"/>
  <c r="T1063" i="8"/>
  <c r="S1063" i="8"/>
  <c r="P1063" i="8"/>
  <c r="O1063" i="8"/>
  <c r="T1062" i="8"/>
  <c r="S1062" i="8"/>
  <c r="P1062" i="8"/>
  <c r="O1062" i="8"/>
  <c r="T1061" i="8"/>
  <c r="S1061" i="8"/>
  <c r="P1061" i="8"/>
  <c r="O1061" i="8"/>
  <c r="T1060" i="8"/>
  <c r="S1060" i="8"/>
  <c r="P1060" i="8"/>
  <c r="O1060" i="8"/>
  <c r="T1059" i="8"/>
  <c r="S1059" i="8"/>
  <c r="P1059" i="8"/>
  <c r="O1059" i="8"/>
  <c r="T1058" i="8"/>
  <c r="S1058" i="8"/>
  <c r="P1058" i="8"/>
  <c r="O1058" i="8"/>
  <c r="T1057" i="8"/>
  <c r="S1057" i="8"/>
  <c r="P1057" i="8"/>
  <c r="O1057" i="8"/>
  <c r="T1056" i="8"/>
  <c r="S1056" i="8"/>
  <c r="P1056" i="8"/>
  <c r="O1056" i="8"/>
  <c r="T1055" i="8"/>
  <c r="S1055" i="8"/>
  <c r="P1055" i="8"/>
  <c r="O1055" i="8"/>
  <c r="T1054" i="8"/>
  <c r="S1054" i="8"/>
  <c r="P1054" i="8"/>
  <c r="O1054" i="8"/>
  <c r="T1053" i="8"/>
  <c r="S1053" i="8"/>
  <c r="P1053" i="8"/>
  <c r="O1053" i="8"/>
  <c r="T1052" i="8"/>
  <c r="S1052" i="8"/>
  <c r="P1052" i="8"/>
  <c r="O1052" i="8"/>
  <c r="T1051" i="8"/>
  <c r="S1051" i="8"/>
  <c r="P1051" i="8"/>
  <c r="O1051" i="8"/>
  <c r="T1050" i="8"/>
  <c r="S1050" i="8"/>
  <c r="P1050" i="8"/>
  <c r="O1050" i="8"/>
  <c r="T1049" i="8"/>
  <c r="S1049" i="8"/>
  <c r="P1049" i="8"/>
  <c r="O1049" i="8"/>
  <c r="T1048" i="8"/>
  <c r="S1048" i="8"/>
  <c r="P1048" i="8"/>
  <c r="O1048" i="8"/>
  <c r="T1047" i="8"/>
  <c r="S1047" i="8"/>
  <c r="P1047" i="8"/>
  <c r="O1047" i="8"/>
  <c r="T1046" i="8"/>
  <c r="S1046" i="8"/>
  <c r="P1046" i="8"/>
  <c r="O1046" i="8"/>
  <c r="T1045" i="8"/>
  <c r="S1045" i="8"/>
  <c r="P1045" i="8"/>
  <c r="O1045" i="8"/>
  <c r="T1044" i="8"/>
  <c r="S1044" i="8"/>
  <c r="P1044" i="8"/>
  <c r="O1044" i="8"/>
  <c r="T1043" i="8"/>
  <c r="S1043" i="8"/>
  <c r="P1043" i="8"/>
  <c r="O1043" i="8"/>
  <c r="T1042" i="8"/>
  <c r="S1042" i="8"/>
  <c r="P1042" i="8"/>
  <c r="O1042" i="8"/>
  <c r="T1041" i="8"/>
  <c r="S1041" i="8"/>
  <c r="P1041" i="8"/>
  <c r="O1041" i="8"/>
  <c r="T1040" i="8"/>
  <c r="S1040" i="8"/>
  <c r="P1040" i="8"/>
  <c r="O1040" i="8"/>
  <c r="T1039" i="8"/>
  <c r="S1039" i="8"/>
  <c r="P1039" i="8"/>
  <c r="O1039" i="8"/>
  <c r="T1038" i="8"/>
  <c r="S1038" i="8"/>
  <c r="P1038" i="8"/>
  <c r="O1038" i="8"/>
  <c r="T1037" i="8"/>
  <c r="S1037" i="8"/>
  <c r="P1037" i="8"/>
  <c r="O1037" i="8"/>
  <c r="T1036" i="8"/>
  <c r="S1036" i="8"/>
  <c r="P1036" i="8"/>
  <c r="O1036" i="8"/>
  <c r="T1035" i="8"/>
  <c r="S1035" i="8"/>
  <c r="P1035" i="8"/>
  <c r="O1035" i="8"/>
  <c r="T1034" i="8"/>
  <c r="S1034" i="8"/>
  <c r="P1034" i="8"/>
  <c r="O1034" i="8"/>
  <c r="T1033" i="8"/>
  <c r="S1033" i="8"/>
  <c r="P1033" i="8"/>
  <c r="O1033" i="8"/>
  <c r="T1032" i="8"/>
  <c r="S1032" i="8"/>
  <c r="P1032" i="8"/>
  <c r="O1032" i="8"/>
  <c r="T1031" i="8"/>
  <c r="S1031" i="8"/>
  <c r="P1031" i="8"/>
  <c r="O1031" i="8"/>
  <c r="T1030" i="8"/>
  <c r="S1030" i="8"/>
  <c r="P1030" i="8"/>
  <c r="O1030" i="8"/>
  <c r="T1029" i="8"/>
  <c r="S1029" i="8"/>
  <c r="P1029" i="8"/>
  <c r="O1029" i="8"/>
  <c r="T1028" i="8"/>
  <c r="S1028" i="8"/>
  <c r="P1028" i="8"/>
  <c r="O1028" i="8"/>
  <c r="T1027" i="8"/>
  <c r="S1027" i="8"/>
  <c r="P1027" i="8"/>
  <c r="O1027" i="8"/>
  <c r="T1026" i="8"/>
  <c r="S1026" i="8"/>
  <c r="P1026" i="8"/>
  <c r="O1026" i="8"/>
  <c r="T1025" i="8"/>
  <c r="S1025" i="8"/>
  <c r="P1025" i="8"/>
  <c r="O1025" i="8"/>
  <c r="T1024" i="8"/>
  <c r="S1024" i="8"/>
  <c r="P1024" i="8"/>
  <c r="O1024" i="8"/>
  <c r="T1023" i="8"/>
  <c r="S1023" i="8"/>
  <c r="P1023" i="8"/>
  <c r="O1023" i="8"/>
  <c r="T1022" i="8"/>
  <c r="S1022" i="8"/>
  <c r="P1022" i="8"/>
  <c r="O1022" i="8"/>
  <c r="T1021" i="8"/>
  <c r="S1021" i="8"/>
  <c r="P1021" i="8"/>
  <c r="O1021" i="8"/>
  <c r="T1020" i="8"/>
  <c r="S1020" i="8"/>
  <c r="P1020" i="8"/>
  <c r="O1020" i="8"/>
  <c r="T1019" i="8"/>
  <c r="S1019" i="8"/>
  <c r="P1019" i="8"/>
  <c r="O1019" i="8"/>
  <c r="T1018" i="8"/>
  <c r="S1018" i="8"/>
  <c r="P1018" i="8"/>
  <c r="O1018" i="8"/>
  <c r="T1017" i="8"/>
  <c r="S1017" i="8"/>
  <c r="P1017" i="8"/>
  <c r="O1017" i="8"/>
  <c r="T1016" i="8"/>
  <c r="S1016" i="8"/>
  <c r="P1016" i="8"/>
  <c r="O1016" i="8"/>
  <c r="T1015" i="8"/>
  <c r="S1015" i="8"/>
  <c r="P1015" i="8"/>
  <c r="O1015" i="8"/>
  <c r="T1014" i="8"/>
  <c r="S1014" i="8"/>
  <c r="P1014" i="8"/>
  <c r="O1014" i="8"/>
  <c r="T1013" i="8"/>
  <c r="S1013" i="8"/>
  <c r="P1013" i="8"/>
  <c r="O1013" i="8"/>
  <c r="T1012" i="8"/>
  <c r="S1012" i="8"/>
  <c r="P1012" i="8"/>
  <c r="O1012" i="8"/>
  <c r="T1011" i="8"/>
  <c r="S1011" i="8"/>
  <c r="P1011" i="8"/>
  <c r="O1011" i="8"/>
  <c r="T1010" i="8"/>
  <c r="S1010" i="8"/>
  <c r="P1010" i="8"/>
  <c r="O1010" i="8"/>
  <c r="T1009" i="8"/>
  <c r="S1009" i="8"/>
  <c r="P1009" i="8"/>
  <c r="O1009" i="8"/>
  <c r="T1008" i="8"/>
  <c r="S1008" i="8"/>
  <c r="P1008" i="8"/>
  <c r="O1008" i="8"/>
  <c r="T1007" i="8"/>
  <c r="S1007" i="8"/>
  <c r="P1007" i="8"/>
  <c r="O1007" i="8"/>
  <c r="T1006" i="8"/>
  <c r="S1006" i="8"/>
  <c r="P1006" i="8"/>
  <c r="O1006" i="8"/>
  <c r="T1005" i="8"/>
  <c r="S1005" i="8"/>
  <c r="P1005" i="8"/>
  <c r="O1005" i="8"/>
  <c r="T1004" i="8"/>
  <c r="S1004" i="8"/>
  <c r="P1004" i="8"/>
  <c r="O1004" i="8"/>
  <c r="T1003" i="8"/>
  <c r="S1003" i="8"/>
  <c r="P1003" i="8"/>
  <c r="O1003" i="8"/>
  <c r="T1002" i="8"/>
  <c r="S1002" i="8"/>
  <c r="P1002" i="8"/>
  <c r="O1002" i="8"/>
  <c r="T1001" i="8"/>
  <c r="S1001" i="8"/>
  <c r="P1001" i="8"/>
  <c r="O1001" i="8"/>
  <c r="T1000" i="8"/>
  <c r="S1000" i="8"/>
  <c r="P1000" i="8"/>
  <c r="O1000" i="8"/>
  <c r="T999" i="8"/>
  <c r="S999" i="8"/>
  <c r="P999" i="8"/>
  <c r="O999" i="8"/>
  <c r="T998" i="8"/>
  <c r="S998" i="8"/>
  <c r="P998" i="8"/>
  <c r="O998" i="8"/>
  <c r="T997" i="8"/>
  <c r="S997" i="8"/>
  <c r="P997" i="8"/>
  <c r="O997" i="8"/>
  <c r="T996" i="8"/>
  <c r="S996" i="8"/>
  <c r="P996" i="8"/>
  <c r="O996" i="8"/>
  <c r="T995" i="8"/>
  <c r="S995" i="8"/>
  <c r="P995" i="8"/>
  <c r="O995" i="8"/>
  <c r="T994" i="8"/>
  <c r="S994" i="8"/>
  <c r="P994" i="8"/>
  <c r="O994" i="8"/>
  <c r="T993" i="8"/>
  <c r="S993" i="8"/>
  <c r="P993" i="8"/>
  <c r="O993" i="8"/>
  <c r="T992" i="8"/>
  <c r="S992" i="8"/>
  <c r="P992" i="8"/>
  <c r="O992" i="8"/>
  <c r="T991" i="8"/>
  <c r="S991" i="8"/>
  <c r="P991" i="8"/>
  <c r="O991" i="8"/>
  <c r="T990" i="8"/>
  <c r="S990" i="8"/>
  <c r="P990" i="8"/>
  <c r="O990" i="8"/>
  <c r="T989" i="8"/>
  <c r="S989" i="8"/>
  <c r="P989" i="8"/>
  <c r="O989" i="8"/>
  <c r="T988" i="8"/>
  <c r="S988" i="8"/>
  <c r="P988" i="8"/>
  <c r="O988" i="8"/>
  <c r="T987" i="8"/>
  <c r="S987" i="8"/>
  <c r="P987" i="8"/>
  <c r="O987" i="8"/>
  <c r="T986" i="8"/>
  <c r="S986" i="8"/>
  <c r="P986" i="8"/>
  <c r="O986" i="8"/>
  <c r="T985" i="8"/>
  <c r="S985" i="8"/>
  <c r="P985" i="8"/>
  <c r="O985" i="8"/>
  <c r="T984" i="8"/>
  <c r="S984" i="8"/>
  <c r="P984" i="8"/>
  <c r="O984" i="8"/>
  <c r="T983" i="8"/>
  <c r="S983" i="8"/>
  <c r="P983" i="8"/>
  <c r="O983" i="8"/>
  <c r="T982" i="8"/>
  <c r="S982" i="8"/>
  <c r="P982" i="8"/>
  <c r="O982" i="8"/>
  <c r="T981" i="8"/>
  <c r="S981" i="8"/>
  <c r="P981" i="8"/>
  <c r="O981" i="8"/>
  <c r="T980" i="8"/>
  <c r="S980" i="8"/>
  <c r="P980" i="8"/>
  <c r="O980" i="8"/>
  <c r="T979" i="8"/>
  <c r="S979" i="8"/>
  <c r="P979" i="8"/>
  <c r="O979" i="8"/>
  <c r="T978" i="8"/>
  <c r="S978" i="8"/>
  <c r="P978" i="8"/>
  <c r="O978" i="8"/>
  <c r="T977" i="8"/>
  <c r="S977" i="8"/>
  <c r="P977" i="8"/>
  <c r="O977" i="8"/>
  <c r="T976" i="8"/>
  <c r="S976" i="8"/>
  <c r="P976" i="8"/>
  <c r="O976" i="8"/>
  <c r="T975" i="8"/>
  <c r="S975" i="8"/>
  <c r="P975" i="8"/>
  <c r="O975" i="8"/>
  <c r="T974" i="8"/>
  <c r="S974" i="8"/>
  <c r="P974" i="8"/>
  <c r="O974" i="8"/>
  <c r="T973" i="8"/>
  <c r="S973" i="8"/>
  <c r="P973" i="8"/>
  <c r="O973" i="8"/>
  <c r="T972" i="8"/>
  <c r="S972" i="8"/>
  <c r="P972" i="8"/>
  <c r="O972" i="8"/>
  <c r="T971" i="8"/>
  <c r="S971" i="8"/>
  <c r="P971" i="8"/>
  <c r="O971" i="8"/>
  <c r="T970" i="8"/>
  <c r="S970" i="8"/>
  <c r="P970" i="8"/>
  <c r="O970" i="8"/>
  <c r="T969" i="8"/>
  <c r="S969" i="8"/>
  <c r="P969" i="8"/>
  <c r="O969" i="8"/>
  <c r="T968" i="8"/>
  <c r="S968" i="8"/>
  <c r="P968" i="8"/>
  <c r="O968" i="8"/>
  <c r="T967" i="8"/>
  <c r="S967" i="8"/>
  <c r="P967" i="8"/>
  <c r="O967" i="8"/>
  <c r="T966" i="8"/>
  <c r="S966" i="8"/>
  <c r="P966" i="8"/>
  <c r="O966" i="8"/>
  <c r="T965" i="8"/>
  <c r="S965" i="8"/>
  <c r="P965" i="8"/>
  <c r="O965" i="8"/>
  <c r="T964" i="8"/>
  <c r="S964" i="8"/>
  <c r="P964" i="8"/>
  <c r="O964" i="8"/>
  <c r="T963" i="8"/>
  <c r="S963" i="8"/>
  <c r="P963" i="8"/>
  <c r="O963" i="8"/>
  <c r="T962" i="8"/>
  <c r="S962" i="8"/>
  <c r="P962" i="8"/>
  <c r="O962" i="8"/>
  <c r="T961" i="8"/>
  <c r="S961" i="8"/>
  <c r="P961" i="8"/>
  <c r="O961" i="8"/>
  <c r="T960" i="8"/>
  <c r="S960" i="8"/>
  <c r="P960" i="8"/>
  <c r="O960" i="8"/>
  <c r="T959" i="8"/>
  <c r="S959" i="8"/>
  <c r="P959" i="8"/>
  <c r="O959" i="8"/>
  <c r="T958" i="8"/>
  <c r="S958" i="8"/>
  <c r="P958" i="8"/>
  <c r="O958" i="8"/>
  <c r="T957" i="8"/>
  <c r="S957" i="8"/>
  <c r="P957" i="8"/>
  <c r="O957" i="8"/>
  <c r="T956" i="8"/>
  <c r="S956" i="8"/>
  <c r="P956" i="8"/>
  <c r="O956" i="8"/>
  <c r="T955" i="8"/>
  <c r="S955" i="8"/>
  <c r="P955" i="8"/>
  <c r="O955" i="8"/>
  <c r="T954" i="8"/>
  <c r="S954" i="8"/>
  <c r="P954" i="8"/>
  <c r="O954" i="8"/>
  <c r="T953" i="8"/>
  <c r="S953" i="8"/>
  <c r="P953" i="8"/>
  <c r="O953" i="8"/>
  <c r="T952" i="8"/>
  <c r="S952" i="8"/>
  <c r="P952" i="8"/>
  <c r="O952" i="8"/>
  <c r="T951" i="8"/>
  <c r="S951" i="8"/>
  <c r="P951" i="8"/>
  <c r="O951" i="8"/>
  <c r="T950" i="8"/>
  <c r="S950" i="8"/>
  <c r="P950" i="8"/>
  <c r="O950" i="8"/>
  <c r="T949" i="8"/>
  <c r="S949" i="8"/>
  <c r="P949" i="8"/>
  <c r="O949" i="8"/>
  <c r="T948" i="8"/>
  <c r="S948" i="8"/>
  <c r="P948" i="8"/>
  <c r="O948" i="8"/>
  <c r="T947" i="8"/>
  <c r="S947" i="8"/>
  <c r="P947" i="8"/>
  <c r="O947" i="8"/>
  <c r="T946" i="8"/>
  <c r="S946" i="8"/>
  <c r="P946" i="8"/>
  <c r="O946" i="8"/>
  <c r="T945" i="8"/>
  <c r="S945" i="8"/>
  <c r="P945" i="8"/>
  <c r="O945" i="8"/>
  <c r="T944" i="8"/>
  <c r="S944" i="8"/>
  <c r="P944" i="8"/>
  <c r="O944" i="8"/>
  <c r="T943" i="8"/>
  <c r="S943" i="8"/>
  <c r="P943" i="8"/>
  <c r="O943" i="8"/>
  <c r="T942" i="8"/>
  <c r="S942" i="8"/>
  <c r="P942" i="8"/>
  <c r="O942" i="8"/>
  <c r="T941" i="8"/>
  <c r="S941" i="8"/>
  <c r="P941" i="8"/>
  <c r="O941" i="8"/>
  <c r="T940" i="8"/>
  <c r="S940" i="8"/>
  <c r="P940" i="8"/>
  <c r="O940" i="8"/>
  <c r="T939" i="8"/>
  <c r="S939" i="8"/>
  <c r="P939" i="8"/>
  <c r="O939" i="8"/>
  <c r="T938" i="8"/>
  <c r="S938" i="8"/>
  <c r="P938" i="8"/>
  <c r="O938" i="8"/>
  <c r="T937" i="8"/>
  <c r="S937" i="8"/>
  <c r="P937" i="8"/>
  <c r="O937" i="8"/>
  <c r="T936" i="8"/>
  <c r="S936" i="8"/>
  <c r="P936" i="8"/>
  <c r="O936" i="8"/>
  <c r="T935" i="8"/>
  <c r="S935" i="8"/>
  <c r="P935" i="8"/>
  <c r="O935" i="8"/>
  <c r="T934" i="8"/>
  <c r="S934" i="8"/>
  <c r="P934" i="8"/>
  <c r="O934" i="8"/>
  <c r="T933" i="8"/>
  <c r="S933" i="8"/>
  <c r="P933" i="8"/>
  <c r="O933" i="8"/>
  <c r="T932" i="8"/>
  <c r="S932" i="8"/>
  <c r="P932" i="8"/>
  <c r="O932" i="8"/>
  <c r="T931" i="8"/>
  <c r="S931" i="8"/>
  <c r="P931" i="8"/>
  <c r="O931" i="8"/>
  <c r="T930" i="8"/>
  <c r="S930" i="8"/>
  <c r="P930" i="8"/>
  <c r="O930" i="8"/>
  <c r="T929" i="8"/>
  <c r="S929" i="8"/>
  <c r="P929" i="8"/>
  <c r="O929" i="8"/>
  <c r="T928" i="8"/>
  <c r="S928" i="8"/>
  <c r="P928" i="8"/>
  <c r="O928" i="8"/>
  <c r="T927" i="8"/>
  <c r="S927" i="8"/>
  <c r="P927" i="8"/>
  <c r="O927" i="8"/>
  <c r="T926" i="8"/>
  <c r="S926" i="8"/>
  <c r="P926" i="8"/>
  <c r="O926" i="8"/>
  <c r="T925" i="8"/>
  <c r="S925" i="8"/>
  <c r="P925" i="8"/>
  <c r="O925" i="8"/>
  <c r="T924" i="8"/>
  <c r="S924" i="8"/>
  <c r="P924" i="8"/>
  <c r="O924" i="8"/>
  <c r="T923" i="8"/>
  <c r="S923" i="8"/>
  <c r="P923" i="8"/>
  <c r="O923" i="8"/>
  <c r="T922" i="8"/>
  <c r="S922" i="8"/>
  <c r="P922" i="8"/>
  <c r="O922" i="8"/>
  <c r="T921" i="8"/>
  <c r="S921" i="8"/>
  <c r="P921" i="8"/>
  <c r="O921" i="8"/>
  <c r="T920" i="8"/>
  <c r="S920" i="8"/>
  <c r="P920" i="8"/>
  <c r="O920" i="8"/>
  <c r="T919" i="8"/>
  <c r="S919" i="8"/>
  <c r="P919" i="8"/>
  <c r="O919" i="8"/>
  <c r="T918" i="8"/>
  <c r="S918" i="8"/>
  <c r="P918" i="8"/>
  <c r="O918" i="8"/>
  <c r="T917" i="8"/>
  <c r="S917" i="8"/>
  <c r="P917" i="8"/>
  <c r="O917" i="8"/>
  <c r="T916" i="8"/>
  <c r="S916" i="8"/>
  <c r="P916" i="8"/>
  <c r="O916" i="8"/>
  <c r="T915" i="8"/>
  <c r="S915" i="8"/>
  <c r="P915" i="8"/>
  <c r="O915" i="8"/>
  <c r="T914" i="8"/>
  <c r="S914" i="8"/>
  <c r="P914" i="8"/>
  <c r="O914" i="8"/>
  <c r="T913" i="8"/>
  <c r="S913" i="8"/>
  <c r="P913" i="8"/>
  <c r="O913" i="8"/>
  <c r="T912" i="8"/>
  <c r="S912" i="8"/>
  <c r="P912" i="8"/>
  <c r="O912" i="8"/>
  <c r="T911" i="8"/>
  <c r="S911" i="8"/>
  <c r="P911" i="8"/>
  <c r="O911" i="8"/>
  <c r="T910" i="8"/>
  <c r="S910" i="8"/>
  <c r="P910" i="8"/>
  <c r="O910" i="8"/>
  <c r="T909" i="8"/>
  <c r="S909" i="8"/>
  <c r="P909" i="8"/>
  <c r="O909" i="8"/>
  <c r="T908" i="8"/>
  <c r="S908" i="8"/>
  <c r="P908" i="8"/>
  <c r="O908" i="8"/>
  <c r="T907" i="8"/>
  <c r="S907" i="8"/>
  <c r="P907" i="8"/>
  <c r="O907" i="8"/>
  <c r="T906" i="8"/>
  <c r="S906" i="8"/>
  <c r="P906" i="8"/>
  <c r="O906" i="8"/>
  <c r="T905" i="8"/>
  <c r="S905" i="8"/>
  <c r="P905" i="8"/>
  <c r="O905" i="8"/>
  <c r="T904" i="8"/>
  <c r="S904" i="8"/>
  <c r="P904" i="8"/>
  <c r="O904" i="8"/>
  <c r="T903" i="8"/>
  <c r="S903" i="8"/>
  <c r="P903" i="8"/>
  <c r="O903" i="8"/>
  <c r="T902" i="8"/>
  <c r="S902" i="8"/>
  <c r="P902" i="8"/>
  <c r="O902" i="8"/>
  <c r="T901" i="8"/>
  <c r="S901" i="8"/>
  <c r="P901" i="8"/>
  <c r="O901" i="8"/>
  <c r="T900" i="8"/>
  <c r="S900" i="8"/>
  <c r="P900" i="8"/>
  <c r="O900" i="8"/>
  <c r="T899" i="8"/>
  <c r="S899" i="8"/>
  <c r="P899" i="8"/>
  <c r="O899" i="8"/>
  <c r="T898" i="8"/>
  <c r="S898" i="8"/>
  <c r="P898" i="8"/>
  <c r="O898" i="8"/>
  <c r="T897" i="8"/>
  <c r="S897" i="8"/>
  <c r="P897" i="8"/>
  <c r="O897" i="8"/>
  <c r="T896" i="8"/>
  <c r="S896" i="8"/>
  <c r="P896" i="8"/>
  <c r="O896" i="8"/>
  <c r="T895" i="8"/>
  <c r="S895" i="8"/>
  <c r="P895" i="8"/>
  <c r="O895" i="8"/>
  <c r="T894" i="8"/>
  <c r="S894" i="8"/>
  <c r="P894" i="8"/>
  <c r="O894" i="8"/>
  <c r="T893" i="8"/>
  <c r="S893" i="8"/>
  <c r="P893" i="8"/>
  <c r="O893" i="8"/>
  <c r="T892" i="8"/>
  <c r="S892" i="8"/>
  <c r="P892" i="8"/>
  <c r="O892" i="8"/>
  <c r="T891" i="8"/>
  <c r="S891" i="8"/>
  <c r="P891" i="8"/>
  <c r="O891" i="8"/>
  <c r="T890" i="8"/>
  <c r="S890" i="8"/>
  <c r="P890" i="8"/>
  <c r="O890" i="8"/>
  <c r="T889" i="8"/>
  <c r="S889" i="8"/>
  <c r="P889" i="8"/>
  <c r="O889" i="8"/>
  <c r="T888" i="8"/>
  <c r="S888" i="8"/>
  <c r="P888" i="8"/>
  <c r="O888" i="8"/>
  <c r="T887" i="8"/>
  <c r="S887" i="8"/>
  <c r="P887" i="8"/>
  <c r="O887" i="8"/>
  <c r="T886" i="8"/>
  <c r="S886" i="8"/>
  <c r="P886" i="8"/>
  <c r="O886" i="8"/>
  <c r="T885" i="8"/>
  <c r="S885" i="8"/>
  <c r="P885" i="8"/>
  <c r="O885" i="8"/>
  <c r="T884" i="8"/>
  <c r="S884" i="8"/>
  <c r="P884" i="8"/>
  <c r="O884" i="8"/>
  <c r="T883" i="8"/>
  <c r="S883" i="8"/>
  <c r="P883" i="8"/>
  <c r="O883" i="8"/>
  <c r="T882" i="8"/>
  <c r="S882" i="8"/>
  <c r="P882" i="8"/>
  <c r="O882" i="8"/>
  <c r="T881" i="8"/>
  <c r="S881" i="8"/>
  <c r="P881" i="8"/>
  <c r="O881" i="8"/>
  <c r="T880" i="8"/>
  <c r="S880" i="8"/>
  <c r="P880" i="8"/>
  <c r="O880" i="8"/>
  <c r="T879" i="8"/>
  <c r="S879" i="8"/>
  <c r="P879" i="8"/>
  <c r="O879" i="8"/>
  <c r="T878" i="8"/>
  <c r="S878" i="8"/>
  <c r="P878" i="8"/>
  <c r="O878" i="8"/>
  <c r="T877" i="8"/>
  <c r="S877" i="8"/>
  <c r="P877" i="8"/>
  <c r="O877" i="8"/>
  <c r="T876" i="8"/>
  <c r="S876" i="8"/>
  <c r="P876" i="8"/>
  <c r="O876" i="8"/>
  <c r="T875" i="8"/>
  <c r="S875" i="8"/>
  <c r="P875" i="8"/>
  <c r="O875" i="8"/>
  <c r="T874" i="8"/>
  <c r="S874" i="8"/>
  <c r="P874" i="8"/>
  <c r="O874" i="8"/>
  <c r="T873" i="8"/>
  <c r="S873" i="8"/>
  <c r="P873" i="8"/>
  <c r="O873" i="8"/>
  <c r="T872" i="8"/>
  <c r="S872" i="8"/>
  <c r="P872" i="8"/>
  <c r="O872" i="8"/>
  <c r="T871" i="8"/>
  <c r="S871" i="8"/>
  <c r="P871" i="8"/>
  <c r="O871" i="8"/>
  <c r="T870" i="8"/>
  <c r="S870" i="8"/>
  <c r="P870" i="8"/>
  <c r="O870" i="8"/>
  <c r="T869" i="8"/>
  <c r="S869" i="8"/>
  <c r="P869" i="8"/>
  <c r="O869" i="8"/>
  <c r="T868" i="8"/>
  <c r="S868" i="8"/>
  <c r="P868" i="8"/>
  <c r="O868" i="8"/>
  <c r="T867" i="8"/>
  <c r="S867" i="8"/>
  <c r="P867" i="8"/>
  <c r="O867" i="8"/>
  <c r="T866" i="8"/>
  <c r="S866" i="8"/>
  <c r="P866" i="8"/>
  <c r="O866" i="8"/>
  <c r="T865" i="8"/>
  <c r="S865" i="8"/>
  <c r="P865" i="8"/>
  <c r="O865" i="8"/>
  <c r="T864" i="8"/>
  <c r="S864" i="8"/>
  <c r="P864" i="8"/>
  <c r="O864" i="8"/>
  <c r="T863" i="8"/>
  <c r="S863" i="8"/>
  <c r="P863" i="8"/>
  <c r="O863" i="8"/>
  <c r="T862" i="8"/>
  <c r="S862" i="8"/>
  <c r="P862" i="8"/>
  <c r="O862" i="8"/>
  <c r="T861" i="8"/>
  <c r="S861" i="8"/>
  <c r="P861" i="8"/>
  <c r="O861" i="8"/>
  <c r="T860" i="8"/>
  <c r="S860" i="8"/>
  <c r="P860" i="8"/>
  <c r="O860" i="8"/>
  <c r="T859" i="8"/>
  <c r="S859" i="8"/>
  <c r="P859" i="8"/>
  <c r="O859" i="8"/>
  <c r="T858" i="8"/>
  <c r="S858" i="8"/>
  <c r="P858" i="8"/>
  <c r="O858" i="8"/>
  <c r="T857" i="8"/>
  <c r="S857" i="8"/>
  <c r="P857" i="8"/>
  <c r="O857" i="8"/>
  <c r="T856" i="8"/>
  <c r="S856" i="8"/>
  <c r="P856" i="8"/>
  <c r="O856" i="8"/>
  <c r="T855" i="8"/>
  <c r="S855" i="8"/>
  <c r="P855" i="8"/>
  <c r="O855" i="8"/>
  <c r="T854" i="8"/>
  <c r="S854" i="8"/>
  <c r="P854" i="8"/>
  <c r="O854" i="8"/>
  <c r="T853" i="8"/>
  <c r="S853" i="8"/>
  <c r="P853" i="8"/>
  <c r="O853" i="8"/>
  <c r="T852" i="8"/>
  <c r="S852" i="8"/>
  <c r="P852" i="8"/>
  <c r="O852" i="8"/>
  <c r="T851" i="8"/>
  <c r="S851" i="8"/>
  <c r="P851" i="8"/>
  <c r="O851" i="8"/>
  <c r="T850" i="8"/>
  <c r="S850" i="8"/>
  <c r="P850" i="8"/>
  <c r="O850" i="8"/>
  <c r="T849" i="8"/>
  <c r="S849" i="8"/>
  <c r="P849" i="8"/>
  <c r="O849" i="8"/>
  <c r="T848" i="8"/>
  <c r="S848" i="8"/>
  <c r="P848" i="8"/>
  <c r="O848" i="8"/>
  <c r="T847" i="8"/>
  <c r="S847" i="8"/>
  <c r="P847" i="8"/>
  <c r="O847" i="8"/>
  <c r="T846" i="8"/>
  <c r="S846" i="8"/>
  <c r="P846" i="8"/>
  <c r="O846" i="8"/>
  <c r="T845" i="8"/>
  <c r="S845" i="8"/>
  <c r="P845" i="8"/>
  <c r="O845" i="8"/>
  <c r="T844" i="8"/>
  <c r="S844" i="8"/>
  <c r="P844" i="8"/>
  <c r="O844" i="8"/>
  <c r="T843" i="8"/>
  <c r="S843" i="8"/>
  <c r="P843" i="8"/>
  <c r="O843" i="8"/>
  <c r="T842" i="8"/>
  <c r="S842" i="8"/>
  <c r="P842" i="8"/>
  <c r="O842" i="8"/>
  <c r="T841" i="8"/>
  <c r="S841" i="8"/>
  <c r="P841" i="8"/>
  <c r="O841" i="8"/>
  <c r="T840" i="8"/>
  <c r="S840" i="8"/>
  <c r="P840" i="8"/>
  <c r="O840" i="8"/>
  <c r="T839" i="8"/>
  <c r="S839" i="8"/>
  <c r="P839" i="8"/>
  <c r="O839" i="8"/>
  <c r="T838" i="8"/>
  <c r="S838" i="8"/>
  <c r="P838" i="8"/>
  <c r="O838" i="8"/>
  <c r="T837" i="8"/>
  <c r="S837" i="8"/>
  <c r="P837" i="8"/>
  <c r="O837" i="8"/>
  <c r="T836" i="8"/>
  <c r="S836" i="8"/>
  <c r="P836" i="8"/>
  <c r="O836" i="8"/>
  <c r="T835" i="8"/>
  <c r="S835" i="8"/>
  <c r="P835" i="8"/>
  <c r="O835" i="8"/>
  <c r="T834" i="8"/>
  <c r="S834" i="8"/>
  <c r="P834" i="8"/>
  <c r="O834" i="8"/>
  <c r="T833" i="8"/>
  <c r="S833" i="8"/>
  <c r="P833" i="8"/>
  <c r="O833" i="8"/>
  <c r="T832" i="8"/>
  <c r="S832" i="8"/>
  <c r="P832" i="8"/>
  <c r="O832" i="8"/>
  <c r="T831" i="8"/>
  <c r="S831" i="8"/>
  <c r="P831" i="8"/>
  <c r="O831" i="8"/>
  <c r="T830" i="8"/>
  <c r="S830" i="8"/>
  <c r="P830" i="8"/>
  <c r="O830" i="8"/>
  <c r="T829" i="8"/>
  <c r="S829" i="8"/>
  <c r="P829" i="8"/>
  <c r="O829" i="8"/>
  <c r="T828" i="8"/>
  <c r="S828" i="8"/>
  <c r="P828" i="8"/>
  <c r="O828" i="8"/>
  <c r="T827" i="8"/>
  <c r="S827" i="8"/>
  <c r="P827" i="8"/>
  <c r="O827" i="8"/>
  <c r="T826" i="8"/>
  <c r="S826" i="8"/>
  <c r="P826" i="8"/>
  <c r="O826" i="8"/>
  <c r="T825" i="8"/>
  <c r="S825" i="8"/>
  <c r="P825" i="8"/>
  <c r="O825" i="8"/>
  <c r="T824" i="8"/>
  <c r="S824" i="8"/>
  <c r="P824" i="8"/>
  <c r="O824" i="8"/>
  <c r="T823" i="8"/>
  <c r="S823" i="8"/>
  <c r="P823" i="8"/>
  <c r="O823" i="8"/>
  <c r="T822" i="8"/>
  <c r="S822" i="8"/>
  <c r="P822" i="8"/>
  <c r="O822" i="8"/>
  <c r="T821" i="8"/>
  <c r="S821" i="8"/>
  <c r="P821" i="8"/>
  <c r="O821" i="8"/>
  <c r="T820" i="8"/>
  <c r="S820" i="8"/>
  <c r="P820" i="8"/>
  <c r="O820" i="8"/>
  <c r="T819" i="8"/>
  <c r="S819" i="8"/>
  <c r="P819" i="8"/>
  <c r="O819" i="8"/>
  <c r="T818" i="8"/>
  <c r="S818" i="8"/>
  <c r="P818" i="8"/>
  <c r="O818" i="8"/>
  <c r="T817" i="8"/>
  <c r="S817" i="8"/>
  <c r="P817" i="8"/>
  <c r="O817" i="8"/>
  <c r="T816" i="8"/>
  <c r="S816" i="8"/>
  <c r="P816" i="8"/>
  <c r="O816" i="8"/>
  <c r="T815" i="8"/>
  <c r="S815" i="8"/>
  <c r="P815" i="8"/>
  <c r="O815" i="8"/>
  <c r="T814" i="8"/>
  <c r="S814" i="8"/>
  <c r="P814" i="8"/>
  <c r="O814" i="8"/>
  <c r="T813" i="8"/>
  <c r="S813" i="8"/>
  <c r="P813" i="8"/>
  <c r="O813" i="8"/>
  <c r="T812" i="8"/>
  <c r="S812" i="8"/>
  <c r="P812" i="8"/>
  <c r="O812" i="8"/>
  <c r="T811" i="8"/>
  <c r="S811" i="8"/>
  <c r="P811" i="8"/>
  <c r="O811" i="8"/>
  <c r="T810" i="8"/>
  <c r="S810" i="8"/>
  <c r="P810" i="8"/>
  <c r="O810" i="8"/>
  <c r="T809" i="8"/>
  <c r="S809" i="8"/>
  <c r="P809" i="8"/>
  <c r="O809" i="8"/>
  <c r="T808" i="8"/>
  <c r="S808" i="8"/>
  <c r="P808" i="8"/>
  <c r="O808" i="8"/>
  <c r="T807" i="8"/>
  <c r="S807" i="8"/>
  <c r="P807" i="8"/>
  <c r="O807" i="8"/>
  <c r="T806" i="8"/>
  <c r="S806" i="8"/>
  <c r="P806" i="8"/>
  <c r="O806" i="8"/>
  <c r="T805" i="8"/>
  <c r="S805" i="8"/>
  <c r="P805" i="8"/>
  <c r="O805" i="8"/>
  <c r="T804" i="8"/>
  <c r="S804" i="8"/>
  <c r="P804" i="8"/>
  <c r="O804" i="8"/>
  <c r="T803" i="8"/>
  <c r="S803" i="8"/>
  <c r="P803" i="8"/>
  <c r="O803" i="8"/>
  <c r="T802" i="8"/>
  <c r="S802" i="8"/>
  <c r="P802" i="8"/>
  <c r="O802" i="8"/>
  <c r="T801" i="8"/>
  <c r="S801" i="8"/>
  <c r="P801" i="8"/>
  <c r="O801" i="8"/>
  <c r="T800" i="8"/>
  <c r="S800" i="8"/>
  <c r="P800" i="8"/>
  <c r="O800" i="8"/>
  <c r="T799" i="8"/>
  <c r="S799" i="8"/>
  <c r="P799" i="8"/>
  <c r="O799" i="8"/>
  <c r="T798" i="8"/>
  <c r="S798" i="8"/>
  <c r="P798" i="8"/>
  <c r="O798" i="8"/>
  <c r="T797" i="8"/>
  <c r="S797" i="8"/>
  <c r="P797" i="8"/>
  <c r="O797" i="8"/>
  <c r="T796" i="8"/>
  <c r="S796" i="8"/>
  <c r="P796" i="8"/>
  <c r="O796" i="8"/>
  <c r="T795" i="8"/>
  <c r="S795" i="8"/>
  <c r="P795" i="8"/>
  <c r="O795" i="8"/>
  <c r="T794" i="8"/>
  <c r="S794" i="8"/>
  <c r="P794" i="8"/>
  <c r="O794" i="8"/>
  <c r="T793" i="8"/>
  <c r="S793" i="8"/>
  <c r="P793" i="8"/>
  <c r="O793" i="8"/>
  <c r="T792" i="8"/>
  <c r="S792" i="8"/>
  <c r="P792" i="8"/>
  <c r="O792" i="8"/>
  <c r="T791" i="8"/>
  <c r="S791" i="8"/>
  <c r="P791" i="8"/>
  <c r="O791" i="8"/>
  <c r="T790" i="8"/>
  <c r="S790" i="8"/>
  <c r="P790" i="8"/>
  <c r="O790" i="8"/>
  <c r="T789" i="8"/>
  <c r="S789" i="8"/>
  <c r="P789" i="8"/>
  <c r="O789" i="8"/>
  <c r="T788" i="8"/>
  <c r="S788" i="8"/>
  <c r="P788" i="8"/>
  <c r="O788" i="8"/>
  <c r="T787" i="8"/>
  <c r="S787" i="8"/>
  <c r="P787" i="8"/>
  <c r="O787" i="8"/>
  <c r="T786" i="8"/>
  <c r="S786" i="8"/>
  <c r="P786" i="8"/>
  <c r="O786" i="8"/>
  <c r="T785" i="8"/>
  <c r="S785" i="8"/>
  <c r="P785" i="8"/>
  <c r="O785" i="8"/>
  <c r="T784" i="8"/>
  <c r="S784" i="8"/>
  <c r="P784" i="8"/>
  <c r="O784" i="8"/>
  <c r="T783" i="8"/>
  <c r="S783" i="8"/>
  <c r="P783" i="8"/>
  <c r="O783" i="8"/>
  <c r="T782" i="8"/>
  <c r="S782" i="8"/>
  <c r="P782" i="8"/>
  <c r="O782" i="8"/>
  <c r="T781" i="8"/>
  <c r="S781" i="8"/>
  <c r="P781" i="8"/>
  <c r="O781" i="8"/>
  <c r="T780" i="8"/>
  <c r="S780" i="8"/>
  <c r="P780" i="8"/>
  <c r="O780" i="8"/>
  <c r="T779" i="8"/>
  <c r="S779" i="8"/>
  <c r="P779" i="8"/>
  <c r="O779" i="8"/>
  <c r="T778" i="8"/>
  <c r="S778" i="8"/>
  <c r="P778" i="8"/>
  <c r="O778" i="8"/>
  <c r="T777" i="8"/>
  <c r="S777" i="8"/>
  <c r="P777" i="8"/>
  <c r="O777" i="8"/>
  <c r="T776" i="8"/>
  <c r="S776" i="8"/>
  <c r="P776" i="8"/>
  <c r="O776" i="8"/>
  <c r="T775" i="8"/>
  <c r="S775" i="8"/>
  <c r="P775" i="8"/>
  <c r="O775" i="8"/>
  <c r="T774" i="8"/>
  <c r="S774" i="8"/>
  <c r="P774" i="8"/>
  <c r="O774" i="8"/>
  <c r="T773" i="8"/>
  <c r="S773" i="8"/>
  <c r="P773" i="8"/>
  <c r="O773" i="8"/>
  <c r="T772" i="8"/>
  <c r="S772" i="8"/>
  <c r="P772" i="8"/>
  <c r="O772" i="8"/>
  <c r="T771" i="8"/>
  <c r="S771" i="8"/>
  <c r="P771" i="8"/>
  <c r="O771" i="8"/>
  <c r="T770" i="8"/>
  <c r="S770" i="8"/>
  <c r="P770" i="8"/>
  <c r="O770" i="8"/>
  <c r="T769" i="8"/>
  <c r="S769" i="8"/>
  <c r="P769" i="8"/>
  <c r="O769" i="8"/>
  <c r="T768" i="8"/>
  <c r="S768" i="8"/>
  <c r="P768" i="8"/>
  <c r="O768" i="8"/>
  <c r="T767" i="8"/>
  <c r="S767" i="8"/>
  <c r="P767" i="8"/>
  <c r="O767" i="8"/>
  <c r="T766" i="8"/>
  <c r="S766" i="8"/>
  <c r="P766" i="8"/>
  <c r="O766" i="8"/>
  <c r="T765" i="8"/>
  <c r="S765" i="8"/>
  <c r="P765" i="8"/>
  <c r="O765" i="8"/>
  <c r="T764" i="8"/>
  <c r="S764" i="8"/>
  <c r="P764" i="8"/>
  <c r="O764" i="8"/>
  <c r="T763" i="8"/>
  <c r="S763" i="8"/>
  <c r="P763" i="8"/>
  <c r="O763" i="8"/>
  <c r="T762" i="8"/>
  <c r="S762" i="8"/>
  <c r="P762" i="8"/>
  <c r="O762" i="8"/>
  <c r="T761" i="8"/>
  <c r="S761" i="8"/>
  <c r="P761" i="8"/>
  <c r="O761" i="8"/>
  <c r="T760" i="8"/>
  <c r="S760" i="8"/>
  <c r="P760" i="8"/>
  <c r="O760" i="8"/>
  <c r="T759" i="8"/>
  <c r="S759" i="8"/>
  <c r="P759" i="8"/>
  <c r="O759" i="8"/>
  <c r="T758" i="8"/>
  <c r="S758" i="8"/>
  <c r="P758" i="8"/>
  <c r="O758" i="8"/>
  <c r="T757" i="8"/>
  <c r="S757" i="8"/>
  <c r="P757" i="8"/>
  <c r="O757" i="8"/>
  <c r="T756" i="8"/>
  <c r="S756" i="8"/>
  <c r="P756" i="8"/>
  <c r="O756" i="8"/>
  <c r="T755" i="8"/>
  <c r="S755" i="8"/>
  <c r="P755" i="8"/>
  <c r="O755" i="8"/>
  <c r="T754" i="8"/>
  <c r="S754" i="8"/>
  <c r="P754" i="8"/>
  <c r="O754" i="8"/>
  <c r="T753" i="8"/>
  <c r="S753" i="8"/>
  <c r="P753" i="8"/>
  <c r="O753" i="8"/>
  <c r="T752" i="8"/>
  <c r="S752" i="8"/>
  <c r="P752" i="8"/>
  <c r="O752" i="8"/>
  <c r="T751" i="8"/>
  <c r="S751" i="8"/>
  <c r="P751" i="8"/>
  <c r="O751" i="8"/>
  <c r="T750" i="8"/>
  <c r="S750" i="8"/>
  <c r="P750" i="8"/>
  <c r="O750" i="8"/>
  <c r="T749" i="8"/>
  <c r="S749" i="8"/>
  <c r="P749" i="8"/>
  <c r="O749" i="8"/>
  <c r="T748" i="8"/>
  <c r="S748" i="8"/>
  <c r="P748" i="8"/>
  <c r="O748" i="8"/>
  <c r="T747" i="8"/>
  <c r="S747" i="8"/>
  <c r="P747" i="8"/>
  <c r="O747" i="8"/>
  <c r="T746" i="8"/>
  <c r="S746" i="8"/>
  <c r="P746" i="8"/>
  <c r="O746" i="8"/>
  <c r="T745" i="8"/>
  <c r="S745" i="8"/>
  <c r="P745" i="8"/>
  <c r="O745" i="8"/>
  <c r="T744" i="8"/>
  <c r="S744" i="8"/>
  <c r="P744" i="8"/>
  <c r="O744" i="8"/>
  <c r="T743" i="8"/>
  <c r="S743" i="8"/>
  <c r="P743" i="8"/>
  <c r="O743" i="8"/>
  <c r="T742" i="8"/>
  <c r="S742" i="8"/>
  <c r="P742" i="8"/>
  <c r="O742" i="8"/>
  <c r="T741" i="8"/>
  <c r="S741" i="8"/>
  <c r="P741" i="8"/>
  <c r="O741" i="8"/>
  <c r="T740" i="8"/>
  <c r="S740" i="8"/>
  <c r="P740" i="8"/>
  <c r="O740" i="8"/>
  <c r="T739" i="8"/>
  <c r="S739" i="8"/>
  <c r="P739" i="8"/>
  <c r="O739" i="8"/>
  <c r="T738" i="8"/>
  <c r="S738" i="8"/>
  <c r="P738" i="8"/>
  <c r="O738" i="8"/>
  <c r="T737" i="8"/>
  <c r="S737" i="8"/>
  <c r="P737" i="8"/>
  <c r="O737" i="8"/>
  <c r="T736" i="8"/>
  <c r="S736" i="8"/>
  <c r="P736" i="8"/>
  <c r="O736" i="8"/>
  <c r="T735" i="8"/>
  <c r="S735" i="8"/>
  <c r="P735" i="8"/>
  <c r="O735" i="8"/>
  <c r="T734" i="8"/>
  <c r="S734" i="8"/>
  <c r="P734" i="8"/>
  <c r="O734" i="8"/>
  <c r="T733" i="8"/>
  <c r="S733" i="8"/>
  <c r="P733" i="8"/>
  <c r="O733" i="8"/>
  <c r="T732" i="8"/>
  <c r="S732" i="8"/>
  <c r="P732" i="8"/>
  <c r="O732" i="8"/>
  <c r="T731" i="8"/>
  <c r="S731" i="8"/>
  <c r="P731" i="8"/>
  <c r="O731" i="8"/>
  <c r="T730" i="8"/>
  <c r="S730" i="8"/>
  <c r="P730" i="8"/>
  <c r="O730" i="8"/>
  <c r="T729" i="8"/>
  <c r="S729" i="8"/>
  <c r="P729" i="8"/>
  <c r="O729" i="8"/>
  <c r="T728" i="8"/>
  <c r="S728" i="8"/>
  <c r="P728" i="8"/>
  <c r="O728" i="8"/>
  <c r="T727" i="8"/>
  <c r="S727" i="8"/>
  <c r="P727" i="8"/>
  <c r="O727" i="8"/>
  <c r="T726" i="8"/>
  <c r="S726" i="8"/>
  <c r="P726" i="8"/>
  <c r="O726" i="8"/>
  <c r="T725" i="8"/>
  <c r="S725" i="8"/>
  <c r="P725" i="8"/>
  <c r="O725" i="8"/>
  <c r="T724" i="8"/>
  <c r="S724" i="8"/>
  <c r="P724" i="8"/>
  <c r="O724" i="8"/>
  <c r="T723" i="8"/>
  <c r="S723" i="8"/>
  <c r="P723" i="8"/>
  <c r="O723" i="8"/>
  <c r="T722" i="8"/>
  <c r="S722" i="8"/>
  <c r="P722" i="8"/>
  <c r="O722" i="8"/>
  <c r="T721" i="8"/>
  <c r="S721" i="8"/>
  <c r="P721" i="8"/>
  <c r="O721" i="8"/>
  <c r="T720" i="8"/>
  <c r="S720" i="8"/>
  <c r="P720" i="8"/>
  <c r="O720" i="8"/>
  <c r="T719" i="8"/>
  <c r="S719" i="8"/>
  <c r="P719" i="8"/>
  <c r="O719" i="8"/>
  <c r="T718" i="8"/>
  <c r="S718" i="8"/>
  <c r="P718" i="8"/>
  <c r="O718" i="8"/>
  <c r="T717" i="8"/>
  <c r="S717" i="8"/>
  <c r="P717" i="8"/>
  <c r="O717" i="8"/>
  <c r="T716" i="8"/>
  <c r="S716" i="8"/>
  <c r="P716" i="8"/>
  <c r="O716" i="8"/>
  <c r="T715" i="8"/>
  <c r="S715" i="8"/>
  <c r="P715" i="8"/>
  <c r="O715" i="8"/>
  <c r="T714" i="8"/>
  <c r="S714" i="8"/>
  <c r="P714" i="8"/>
  <c r="O714" i="8"/>
  <c r="T713" i="8"/>
  <c r="S713" i="8"/>
  <c r="P713" i="8"/>
  <c r="O713" i="8"/>
  <c r="T712" i="8"/>
  <c r="S712" i="8"/>
  <c r="P712" i="8"/>
  <c r="O712" i="8"/>
  <c r="T711" i="8"/>
  <c r="S711" i="8"/>
  <c r="P711" i="8"/>
  <c r="O711" i="8"/>
  <c r="T710" i="8"/>
  <c r="S710" i="8"/>
  <c r="P710" i="8"/>
  <c r="O710" i="8"/>
  <c r="T709" i="8"/>
  <c r="S709" i="8"/>
  <c r="P709" i="8"/>
  <c r="O709" i="8"/>
  <c r="T708" i="8"/>
  <c r="S708" i="8"/>
  <c r="P708" i="8"/>
  <c r="O708" i="8"/>
  <c r="T707" i="8"/>
  <c r="S707" i="8"/>
  <c r="P707" i="8"/>
  <c r="O707" i="8"/>
  <c r="T706" i="8"/>
  <c r="S706" i="8"/>
  <c r="P706" i="8"/>
  <c r="O706" i="8"/>
  <c r="T705" i="8"/>
  <c r="S705" i="8"/>
  <c r="P705" i="8"/>
  <c r="O705" i="8"/>
  <c r="T704" i="8"/>
  <c r="S704" i="8"/>
  <c r="P704" i="8"/>
  <c r="O704" i="8"/>
  <c r="T703" i="8"/>
  <c r="S703" i="8"/>
  <c r="P703" i="8"/>
  <c r="O703" i="8"/>
  <c r="T702" i="8"/>
  <c r="S702" i="8"/>
  <c r="P702" i="8"/>
  <c r="O702" i="8"/>
  <c r="T701" i="8"/>
  <c r="S701" i="8"/>
  <c r="P701" i="8"/>
  <c r="O701" i="8"/>
  <c r="T700" i="8"/>
  <c r="S700" i="8"/>
  <c r="P700" i="8"/>
  <c r="O700" i="8"/>
  <c r="T699" i="8"/>
  <c r="S699" i="8"/>
  <c r="P699" i="8"/>
  <c r="O699" i="8"/>
  <c r="T698" i="8"/>
  <c r="S698" i="8"/>
  <c r="P698" i="8"/>
  <c r="O698" i="8"/>
  <c r="T697" i="8"/>
  <c r="S697" i="8"/>
  <c r="P697" i="8"/>
  <c r="O697" i="8"/>
  <c r="T696" i="8"/>
  <c r="S696" i="8"/>
  <c r="P696" i="8"/>
  <c r="O696" i="8"/>
  <c r="T695" i="8"/>
  <c r="S695" i="8"/>
  <c r="P695" i="8"/>
  <c r="O695" i="8"/>
  <c r="T694" i="8"/>
  <c r="S694" i="8"/>
  <c r="P694" i="8"/>
  <c r="O694" i="8"/>
  <c r="T693" i="8"/>
  <c r="S693" i="8"/>
  <c r="P693" i="8"/>
  <c r="O693" i="8"/>
  <c r="T692" i="8"/>
  <c r="S692" i="8"/>
  <c r="P692" i="8"/>
  <c r="O692" i="8"/>
  <c r="T691" i="8"/>
  <c r="S691" i="8"/>
  <c r="P691" i="8"/>
  <c r="O691" i="8"/>
  <c r="T690" i="8"/>
  <c r="S690" i="8"/>
  <c r="P690" i="8"/>
  <c r="O690" i="8"/>
  <c r="T689" i="8"/>
  <c r="S689" i="8"/>
  <c r="P689" i="8"/>
  <c r="O689" i="8"/>
  <c r="T688" i="8"/>
  <c r="S688" i="8"/>
  <c r="P688" i="8"/>
  <c r="O688" i="8"/>
  <c r="T687" i="8"/>
  <c r="S687" i="8"/>
  <c r="P687" i="8"/>
  <c r="O687" i="8"/>
  <c r="T686" i="8"/>
  <c r="S686" i="8"/>
  <c r="P686" i="8"/>
  <c r="O686" i="8"/>
  <c r="T685" i="8"/>
  <c r="S685" i="8"/>
  <c r="P685" i="8"/>
  <c r="O685" i="8"/>
  <c r="T684" i="8"/>
  <c r="S684" i="8"/>
  <c r="P684" i="8"/>
  <c r="O684" i="8"/>
  <c r="T683" i="8"/>
  <c r="S683" i="8"/>
  <c r="P683" i="8"/>
  <c r="O683" i="8"/>
  <c r="T682" i="8"/>
  <c r="S682" i="8"/>
  <c r="P682" i="8"/>
  <c r="O682" i="8"/>
  <c r="T681" i="8"/>
  <c r="S681" i="8"/>
  <c r="P681" i="8"/>
  <c r="O681" i="8"/>
  <c r="T680" i="8"/>
  <c r="S680" i="8"/>
  <c r="P680" i="8"/>
  <c r="O680" i="8"/>
  <c r="T679" i="8"/>
  <c r="S679" i="8"/>
  <c r="P679" i="8"/>
  <c r="O679" i="8"/>
  <c r="T678" i="8"/>
  <c r="S678" i="8"/>
  <c r="P678" i="8"/>
  <c r="O678" i="8"/>
  <c r="T677" i="8"/>
  <c r="S677" i="8"/>
  <c r="P677" i="8"/>
  <c r="O677" i="8"/>
  <c r="T676" i="8"/>
  <c r="S676" i="8"/>
  <c r="P676" i="8"/>
  <c r="O676" i="8"/>
  <c r="T675" i="8"/>
  <c r="S675" i="8"/>
  <c r="P675" i="8"/>
  <c r="O675" i="8"/>
  <c r="T674" i="8"/>
  <c r="S674" i="8"/>
  <c r="P674" i="8"/>
  <c r="O674" i="8"/>
  <c r="T673" i="8"/>
  <c r="S673" i="8"/>
  <c r="P673" i="8"/>
  <c r="O673" i="8"/>
  <c r="T672" i="8"/>
  <c r="S672" i="8"/>
  <c r="P672" i="8"/>
  <c r="O672" i="8"/>
  <c r="T671" i="8"/>
  <c r="S671" i="8"/>
  <c r="P671" i="8"/>
  <c r="O671" i="8"/>
  <c r="T670" i="8"/>
  <c r="S670" i="8"/>
  <c r="P670" i="8"/>
  <c r="O670" i="8"/>
  <c r="T669" i="8"/>
  <c r="S669" i="8"/>
  <c r="P669" i="8"/>
  <c r="O669" i="8"/>
  <c r="T668" i="8"/>
  <c r="S668" i="8"/>
  <c r="P668" i="8"/>
  <c r="O668" i="8"/>
  <c r="T667" i="8"/>
  <c r="S667" i="8"/>
  <c r="P667" i="8"/>
  <c r="O667" i="8"/>
  <c r="T666" i="8"/>
  <c r="S666" i="8"/>
  <c r="P666" i="8"/>
  <c r="O666" i="8"/>
  <c r="T665" i="8"/>
  <c r="S665" i="8"/>
  <c r="P665" i="8"/>
  <c r="O665" i="8"/>
  <c r="T664" i="8"/>
  <c r="S664" i="8"/>
  <c r="P664" i="8"/>
  <c r="O664" i="8"/>
  <c r="T663" i="8"/>
  <c r="S663" i="8"/>
  <c r="P663" i="8"/>
  <c r="O663" i="8"/>
  <c r="T662" i="8"/>
  <c r="S662" i="8"/>
  <c r="P662" i="8"/>
  <c r="O662" i="8"/>
  <c r="T661" i="8"/>
  <c r="S661" i="8"/>
  <c r="P661" i="8"/>
  <c r="O661" i="8"/>
  <c r="T660" i="8"/>
  <c r="S660" i="8"/>
  <c r="P660" i="8"/>
  <c r="O660" i="8"/>
  <c r="T659" i="8"/>
  <c r="S659" i="8"/>
  <c r="P659" i="8"/>
  <c r="O659" i="8"/>
  <c r="T658" i="8"/>
  <c r="S658" i="8"/>
  <c r="P658" i="8"/>
  <c r="O658" i="8"/>
  <c r="T657" i="8"/>
  <c r="S657" i="8"/>
  <c r="P657" i="8"/>
  <c r="O657" i="8"/>
  <c r="T656" i="8"/>
  <c r="S656" i="8"/>
  <c r="P656" i="8"/>
  <c r="O656" i="8"/>
  <c r="T655" i="8"/>
  <c r="S655" i="8"/>
  <c r="P655" i="8"/>
  <c r="O655" i="8"/>
  <c r="T654" i="8"/>
  <c r="S654" i="8"/>
  <c r="P654" i="8"/>
  <c r="O654" i="8"/>
  <c r="T653" i="8"/>
  <c r="S653" i="8"/>
  <c r="P653" i="8"/>
  <c r="O653" i="8"/>
  <c r="T652" i="8"/>
  <c r="S652" i="8"/>
  <c r="P652" i="8"/>
  <c r="O652" i="8"/>
  <c r="T651" i="8"/>
  <c r="S651" i="8"/>
  <c r="P651" i="8"/>
  <c r="O651" i="8"/>
  <c r="T650" i="8"/>
  <c r="S650" i="8"/>
  <c r="P650" i="8"/>
  <c r="O650" i="8"/>
  <c r="T649" i="8"/>
  <c r="S649" i="8"/>
  <c r="P649" i="8"/>
  <c r="O649" i="8"/>
  <c r="T648" i="8"/>
  <c r="S648" i="8"/>
  <c r="P648" i="8"/>
  <c r="O648" i="8"/>
  <c r="T647" i="8"/>
  <c r="S647" i="8"/>
  <c r="P647" i="8"/>
  <c r="O647" i="8"/>
  <c r="T646" i="8"/>
  <c r="S646" i="8"/>
  <c r="P646" i="8"/>
  <c r="O646" i="8"/>
  <c r="T645" i="8"/>
  <c r="S645" i="8"/>
  <c r="P645" i="8"/>
  <c r="O645" i="8"/>
  <c r="T644" i="8"/>
  <c r="S644" i="8"/>
  <c r="P644" i="8"/>
  <c r="O644" i="8"/>
  <c r="T643" i="8"/>
  <c r="S643" i="8"/>
  <c r="P643" i="8"/>
  <c r="O643" i="8"/>
  <c r="T642" i="8"/>
  <c r="S642" i="8"/>
  <c r="P642" i="8"/>
  <c r="O642" i="8"/>
  <c r="T641" i="8"/>
  <c r="S641" i="8"/>
  <c r="P641" i="8"/>
  <c r="O641" i="8"/>
  <c r="T640" i="8"/>
  <c r="S640" i="8"/>
  <c r="P640" i="8"/>
  <c r="O640" i="8"/>
  <c r="T639" i="8"/>
  <c r="S639" i="8"/>
  <c r="P639" i="8"/>
  <c r="O639" i="8"/>
  <c r="T638" i="8"/>
  <c r="S638" i="8"/>
  <c r="P638" i="8"/>
  <c r="O638" i="8"/>
  <c r="T637" i="8"/>
  <c r="S637" i="8"/>
  <c r="P637" i="8"/>
  <c r="O637" i="8"/>
  <c r="T636" i="8"/>
  <c r="S636" i="8"/>
  <c r="P636" i="8"/>
  <c r="O636" i="8"/>
  <c r="T635" i="8"/>
  <c r="S635" i="8"/>
  <c r="P635" i="8"/>
  <c r="O635" i="8"/>
  <c r="T634" i="8"/>
  <c r="S634" i="8"/>
  <c r="P634" i="8"/>
  <c r="O634" i="8"/>
  <c r="T633" i="8"/>
  <c r="S633" i="8"/>
  <c r="P633" i="8"/>
  <c r="O633" i="8"/>
  <c r="T632" i="8"/>
  <c r="S632" i="8"/>
  <c r="P632" i="8"/>
  <c r="O632" i="8"/>
  <c r="T631" i="8"/>
  <c r="S631" i="8"/>
  <c r="P631" i="8"/>
  <c r="O631" i="8"/>
  <c r="T630" i="8"/>
  <c r="S630" i="8"/>
  <c r="P630" i="8"/>
  <c r="O630" i="8"/>
  <c r="T629" i="8"/>
  <c r="S629" i="8"/>
  <c r="P629" i="8"/>
  <c r="O629" i="8"/>
  <c r="T628" i="8"/>
  <c r="S628" i="8"/>
  <c r="P628" i="8"/>
  <c r="O628" i="8"/>
  <c r="T627" i="8"/>
  <c r="S627" i="8"/>
  <c r="P627" i="8"/>
  <c r="O627" i="8"/>
  <c r="T626" i="8"/>
  <c r="S626" i="8"/>
  <c r="P626" i="8"/>
  <c r="O626" i="8"/>
  <c r="T625" i="8"/>
  <c r="S625" i="8"/>
  <c r="P625" i="8"/>
  <c r="O625" i="8"/>
  <c r="T624" i="8"/>
  <c r="S624" i="8"/>
  <c r="P624" i="8"/>
  <c r="O624" i="8"/>
  <c r="T623" i="8"/>
  <c r="S623" i="8"/>
  <c r="P623" i="8"/>
  <c r="O623" i="8"/>
  <c r="T622" i="8"/>
  <c r="S622" i="8"/>
  <c r="P622" i="8"/>
  <c r="O622" i="8"/>
  <c r="T621" i="8"/>
  <c r="S621" i="8"/>
  <c r="P621" i="8"/>
  <c r="O621" i="8"/>
  <c r="T620" i="8"/>
  <c r="S620" i="8"/>
  <c r="P620" i="8"/>
  <c r="O620" i="8"/>
  <c r="T619" i="8"/>
  <c r="S619" i="8"/>
  <c r="P619" i="8"/>
  <c r="O619" i="8"/>
  <c r="T618" i="8"/>
  <c r="S618" i="8"/>
  <c r="P618" i="8"/>
  <c r="O618" i="8"/>
  <c r="T617" i="8"/>
  <c r="S617" i="8"/>
  <c r="P617" i="8"/>
  <c r="O617" i="8"/>
  <c r="T616" i="8"/>
  <c r="S616" i="8"/>
  <c r="P616" i="8"/>
  <c r="O616" i="8"/>
  <c r="T615" i="8"/>
  <c r="S615" i="8"/>
  <c r="P615" i="8"/>
  <c r="O615" i="8"/>
  <c r="T614" i="8"/>
  <c r="S614" i="8"/>
  <c r="P614" i="8"/>
  <c r="O614" i="8"/>
  <c r="T613" i="8"/>
  <c r="S613" i="8"/>
  <c r="P613" i="8"/>
  <c r="O613" i="8"/>
  <c r="T612" i="8"/>
  <c r="S612" i="8"/>
  <c r="P612" i="8"/>
  <c r="O612" i="8"/>
  <c r="T611" i="8"/>
  <c r="S611" i="8"/>
  <c r="P611" i="8"/>
  <c r="O611" i="8"/>
  <c r="T610" i="8"/>
  <c r="S610" i="8"/>
  <c r="P610" i="8"/>
  <c r="O610" i="8"/>
  <c r="T609" i="8"/>
  <c r="S609" i="8"/>
  <c r="P609" i="8"/>
  <c r="O609" i="8"/>
  <c r="T608" i="8"/>
  <c r="S608" i="8"/>
  <c r="P608" i="8"/>
  <c r="O608" i="8"/>
  <c r="T607" i="8"/>
  <c r="S607" i="8"/>
  <c r="P607" i="8"/>
  <c r="O607" i="8"/>
  <c r="T606" i="8"/>
  <c r="S606" i="8"/>
  <c r="P606" i="8"/>
  <c r="O606" i="8"/>
  <c r="T605" i="8"/>
  <c r="S605" i="8"/>
  <c r="P605" i="8"/>
  <c r="O605" i="8"/>
  <c r="T604" i="8"/>
  <c r="S604" i="8"/>
  <c r="P604" i="8"/>
  <c r="O604" i="8"/>
  <c r="T603" i="8"/>
  <c r="S603" i="8"/>
  <c r="P603" i="8"/>
  <c r="O603" i="8"/>
  <c r="T602" i="8"/>
  <c r="S602" i="8"/>
  <c r="P602" i="8"/>
  <c r="O602" i="8"/>
  <c r="T601" i="8"/>
  <c r="S601" i="8"/>
  <c r="P601" i="8"/>
  <c r="O601" i="8"/>
  <c r="T600" i="8"/>
  <c r="S600" i="8"/>
  <c r="P600" i="8"/>
  <c r="O600" i="8"/>
  <c r="T599" i="8"/>
  <c r="S599" i="8"/>
  <c r="P599" i="8"/>
  <c r="O599" i="8"/>
  <c r="T598" i="8"/>
  <c r="S598" i="8"/>
  <c r="P598" i="8"/>
  <c r="O598" i="8"/>
  <c r="T597" i="8"/>
  <c r="S597" i="8"/>
  <c r="P597" i="8"/>
  <c r="O597" i="8"/>
  <c r="T596" i="8"/>
  <c r="S596" i="8"/>
  <c r="P596" i="8"/>
  <c r="O596" i="8"/>
  <c r="T595" i="8"/>
  <c r="S595" i="8"/>
  <c r="P595" i="8"/>
  <c r="O595" i="8"/>
  <c r="T594" i="8"/>
  <c r="S594" i="8"/>
  <c r="P594" i="8"/>
  <c r="O594" i="8"/>
  <c r="T593" i="8"/>
  <c r="S593" i="8"/>
  <c r="P593" i="8"/>
  <c r="O593" i="8"/>
  <c r="T592" i="8"/>
  <c r="S592" i="8"/>
  <c r="P592" i="8"/>
  <c r="O592" i="8"/>
  <c r="T591" i="8"/>
  <c r="S591" i="8"/>
  <c r="P591" i="8"/>
  <c r="O591" i="8"/>
  <c r="T590" i="8"/>
  <c r="S590" i="8"/>
  <c r="P590" i="8"/>
  <c r="O590" i="8"/>
  <c r="T589" i="8"/>
  <c r="S589" i="8"/>
  <c r="P589" i="8"/>
  <c r="O589" i="8"/>
  <c r="T588" i="8"/>
  <c r="S588" i="8"/>
  <c r="P588" i="8"/>
  <c r="O588" i="8"/>
  <c r="T587" i="8"/>
  <c r="S587" i="8"/>
  <c r="P587" i="8"/>
  <c r="O587" i="8"/>
  <c r="T586" i="8"/>
  <c r="S586" i="8"/>
  <c r="P586" i="8"/>
  <c r="O586" i="8"/>
  <c r="T585" i="8"/>
  <c r="S585" i="8"/>
  <c r="P585" i="8"/>
  <c r="O585" i="8"/>
  <c r="T584" i="8"/>
  <c r="S584" i="8"/>
  <c r="P584" i="8"/>
  <c r="O584" i="8"/>
  <c r="T583" i="8"/>
  <c r="S583" i="8"/>
  <c r="P583" i="8"/>
  <c r="O583" i="8"/>
  <c r="T582" i="8"/>
  <c r="S582" i="8"/>
  <c r="P582" i="8"/>
  <c r="O582" i="8"/>
  <c r="T581" i="8"/>
  <c r="S581" i="8"/>
  <c r="P581" i="8"/>
  <c r="O581" i="8"/>
  <c r="T580" i="8"/>
  <c r="S580" i="8"/>
  <c r="P580" i="8"/>
  <c r="O580" i="8"/>
  <c r="T579" i="8"/>
  <c r="S579" i="8"/>
  <c r="P579" i="8"/>
  <c r="O579" i="8"/>
  <c r="T578" i="8"/>
  <c r="S578" i="8"/>
  <c r="P578" i="8"/>
  <c r="O578" i="8"/>
  <c r="T577" i="8"/>
  <c r="S577" i="8"/>
  <c r="P577" i="8"/>
  <c r="O577" i="8"/>
  <c r="T576" i="8"/>
  <c r="S576" i="8"/>
  <c r="P576" i="8"/>
  <c r="O576" i="8"/>
  <c r="T575" i="8"/>
  <c r="S575" i="8"/>
  <c r="P575" i="8"/>
  <c r="O575" i="8"/>
  <c r="T574" i="8"/>
  <c r="S574" i="8"/>
  <c r="P574" i="8"/>
  <c r="O574" i="8"/>
  <c r="T573" i="8"/>
  <c r="S573" i="8"/>
  <c r="P573" i="8"/>
  <c r="O573" i="8"/>
  <c r="T572" i="8"/>
  <c r="S572" i="8"/>
  <c r="P572" i="8"/>
  <c r="O572" i="8"/>
  <c r="T571" i="8"/>
  <c r="S571" i="8"/>
  <c r="P571" i="8"/>
  <c r="O571" i="8"/>
  <c r="T570" i="8"/>
  <c r="S570" i="8"/>
  <c r="P570" i="8"/>
  <c r="O570" i="8"/>
  <c r="T569" i="8"/>
  <c r="S569" i="8"/>
  <c r="P569" i="8"/>
  <c r="O569" i="8"/>
  <c r="T568" i="8"/>
  <c r="S568" i="8"/>
  <c r="P568" i="8"/>
  <c r="O568" i="8"/>
  <c r="T567" i="8"/>
  <c r="S567" i="8"/>
  <c r="P567" i="8"/>
  <c r="O567" i="8"/>
  <c r="T566" i="8"/>
  <c r="S566" i="8"/>
  <c r="P566" i="8"/>
  <c r="O566" i="8"/>
  <c r="T565" i="8"/>
  <c r="S565" i="8"/>
  <c r="P565" i="8"/>
  <c r="O565" i="8"/>
  <c r="T564" i="8"/>
  <c r="S564" i="8"/>
  <c r="P564" i="8"/>
  <c r="O564" i="8"/>
  <c r="T563" i="8"/>
  <c r="S563" i="8"/>
  <c r="P563" i="8"/>
  <c r="O563" i="8"/>
  <c r="T562" i="8"/>
  <c r="S562" i="8"/>
  <c r="P562" i="8"/>
  <c r="O562" i="8"/>
  <c r="T561" i="8"/>
  <c r="S561" i="8"/>
  <c r="P561" i="8"/>
  <c r="O561" i="8"/>
  <c r="T560" i="8"/>
  <c r="S560" i="8"/>
  <c r="P560" i="8"/>
  <c r="O560" i="8"/>
  <c r="T559" i="8"/>
  <c r="S559" i="8"/>
  <c r="P559" i="8"/>
  <c r="O559" i="8"/>
  <c r="T558" i="8"/>
  <c r="S558" i="8"/>
  <c r="P558" i="8"/>
  <c r="O558" i="8"/>
  <c r="T557" i="8"/>
  <c r="S557" i="8"/>
  <c r="P557" i="8"/>
  <c r="O557" i="8"/>
  <c r="T556" i="8"/>
  <c r="S556" i="8"/>
  <c r="P556" i="8"/>
  <c r="O556" i="8"/>
  <c r="T555" i="8"/>
  <c r="S555" i="8"/>
  <c r="P555" i="8"/>
  <c r="O555" i="8"/>
  <c r="T554" i="8"/>
  <c r="S554" i="8"/>
  <c r="P554" i="8"/>
  <c r="O554" i="8"/>
  <c r="T553" i="8"/>
  <c r="S553" i="8"/>
  <c r="P553" i="8"/>
  <c r="O553" i="8"/>
  <c r="T552" i="8"/>
  <c r="S552" i="8"/>
  <c r="P552" i="8"/>
  <c r="O552" i="8"/>
  <c r="T551" i="8"/>
  <c r="S551" i="8"/>
  <c r="P551" i="8"/>
  <c r="O551" i="8"/>
  <c r="T550" i="8"/>
  <c r="S550" i="8"/>
  <c r="P550" i="8"/>
  <c r="O550" i="8"/>
  <c r="T549" i="8"/>
  <c r="S549" i="8"/>
  <c r="P549" i="8"/>
  <c r="O549" i="8"/>
  <c r="T548" i="8"/>
  <c r="S548" i="8"/>
  <c r="P548" i="8"/>
  <c r="O548" i="8"/>
  <c r="T547" i="8"/>
  <c r="S547" i="8"/>
  <c r="P547" i="8"/>
  <c r="O547" i="8"/>
  <c r="T546" i="8"/>
  <c r="S546" i="8"/>
  <c r="P546" i="8"/>
  <c r="O546" i="8"/>
  <c r="T545" i="8"/>
  <c r="S545" i="8"/>
  <c r="P545" i="8"/>
  <c r="O545" i="8"/>
  <c r="T544" i="8"/>
  <c r="S544" i="8"/>
  <c r="P544" i="8"/>
  <c r="O544" i="8"/>
  <c r="T543" i="8"/>
  <c r="S543" i="8"/>
  <c r="P543" i="8"/>
  <c r="O543" i="8"/>
  <c r="T542" i="8"/>
  <c r="S542" i="8"/>
  <c r="P542" i="8"/>
  <c r="O542" i="8"/>
  <c r="T541" i="8"/>
  <c r="S541" i="8"/>
  <c r="P541" i="8"/>
  <c r="O541" i="8"/>
  <c r="T540" i="8"/>
  <c r="S540" i="8"/>
  <c r="P540" i="8"/>
  <c r="O540" i="8"/>
  <c r="T539" i="8"/>
  <c r="S539" i="8"/>
  <c r="P539" i="8"/>
  <c r="O539" i="8"/>
  <c r="T538" i="8"/>
  <c r="S538" i="8"/>
  <c r="P538" i="8"/>
  <c r="O538" i="8"/>
  <c r="T537" i="8"/>
  <c r="S537" i="8"/>
  <c r="P537" i="8"/>
  <c r="O537" i="8"/>
  <c r="T536" i="8"/>
  <c r="S536" i="8"/>
  <c r="P536" i="8"/>
  <c r="O536" i="8"/>
  <c r="T535" i="8"/>
  <c r="S535" i="8"/>
  <c r="P535" i="8"/>
  <c r="O535" i="8"/>
  <c r="T534" i="8"/>
  <c r="S534" i="8"/>
  <c r="P534" i="8"/>
  <c r="O534" i="8"/>
  <c r="T533" i="8"/>
  <c r="S533" i="8"/>
  <c r="P533" i="8"/>
  <c r="O533" i="8"/>
  <c r="T532" i="8"/>
  <c r="S532" i="8"/>
  <c r="P532" i="8"/>
  <c r="O532" i="8"/>
  <c r="T531" i="8"/>
  <c r="S531" i="8"/>
  <c r="P531" i="8"/>
  <c r="O531" i="8"/>
  <c r="T530" i="8"/>
  <c r="S530" i="8"/>
  <c r="P530" i="8"/>
  <c r="O530" i="8"/>
  <c r="T529" i="8"/>
  <c r="S529" i="8"/>
  <c r="P529" i="8"/>
  <c r="O529" i="8"/>
  <c r="T528" i="8"/>
  <c r="S528" i="8"/>
  <c r="P528" i="8"/>
  <c r="O528" i="8"/>
  <c r="T527" i="8"/>
  <c r="S527" i="8"/>
  <c r="P527" i="8"/>
  <c r="O527" i="8"/>
  <c r="T526" i="8"/>
  <c r="S526" i="8"/>
  <c r="P526" i="8"/>
  <c r="O526" i="8"/>
  <c r="T525" i="8"/>
  <c r="S525" i="8"/>
  <c r="P525" i="8"/>
  <c r="O525" i="8"/>
  <c r="T524" i="8"/>
  <c r="S524" i="8"/>
  <c r="P524" i="8"/>
  <c r="O524" i="8"/>
  <c r="T523" i="8"/>
  <c r="S523" i="8"/>
  <c r="P523" i="8"/>
  <c r="O523" i="8"/>
  <c r="T522" i="8"/>
  <c r="S522" i="8"/>
  <c r="P522" i="8"/>
  <c r="O522" i="8"/>
  <c r="T521" i="8"/>
  <c r="S521" i="8"/>
  <c r="P521" i="8"/>
  <c r="O521" i="8"/>
  <c r="T520" i="8"/>
  <c r="S520" i="8"/>
  <c r="P520" i="8"/>
  <c r="O520" i="8"/>
  <c r="T519" i="8"/>
  <c r="S519" i="8"/>
  <c r="P519" i="8"/>
  <c r="O519" i="8"/>
  <c r="T518" i="8"/>
  <c r="S518" i="8"/>
  <c r="P518" i="8"/>
  <c r="O518" i="8"/>
  <c r="T517" i="8"/>
  <c r="S517" i="8"/>
  <c r="P517" i="8"/>
  <c r="O517" i="8"/>
  <c r="T516" i="8"/>
  <c r="S516" i="8"/>
  <c r="P516" i="8"/>
  <c r="O516" i="8"/>
  <c r="T515" i="8"/>
  <c r="S515" i="8"/>
  <c r="P515" i="8"/>
  <c r="O515" i="8"/>
  <c r="T514" i="8"/>
  <c r="S514" i="8"/>
  <c r="P514" i="8"/>
  <c r="O514" i="8"/>
  <c r="T513" i="8"/>
  <c r="S513" i="8"/>
  <c r="P513" i="8"/>
  <c r="O513" i="8"/>
  <c r="T512" i="8"/>
  <c r="S512" i="8"/>
  <c r="P512" i="8"/>
  <c r="O512" i="8"/>
  <c r="T511" i="8"/>
  <c r="S511" i="8"/>
  <c r="P511" i="8"/>
  <c r="O511" i="8"/>
  <c r="T510" i="8"/>
  <c r="S510" i="8"/>
  <c r="P510" i="8"/>
  <c r="O510" i="8"/>
  <c r="T509" i="8"/>
  <c r="S509" i="8"/>
  <c r="P509" i="8"/>
  <c r="O509" i="8"/>
  <c r="T508" i="8"/>
  <c r="S508" i="8"/>
  <c r="P508" i="8"/>
  <c r="O508" i="8"/>
  <c r="T507" i="8"/>
  <c r="S507" i="8"/>
  <c r="P507" i="8"/>
  <c r="O507" i="8"/>
  <c r="T506" i="8"/>
  <c r="S506" i="8"/>
  <c r="P506" i="8"/>
  <c r="O506" i="8"/>
  <c r="T505" i="8"/>
  <c r="S505" i="8"/>
  <c r="P505" i="8"/>
  <c r="O505" i="8"/>
  <c r="T504" i="8"/>
  <c r="S504" i="8"/>
  <c r="P504" i="8"/>
  <c r="O504" i="8"/>
  <c r="T503" i="8"/>
  <c r="S503" i="8"/>
  <c r="P503" i="8"/>
  <c r="O503" i="8"/>
  <c r="T502" i="8"/>
  <c r="S502" i="8"/>
  <c r="P502" i="8"/>
  <c r="O502" i="8"/>
  <c r="T501" i="8"/>
  <c r="S501" i="8"/>
  <c r="P501" i="8"/>
  <c r="O501" i="8"/>
  <c r="T500" i="8"/>
  <c r="S500" i="8"/>
  <c r="P500" i="8"/>
  <c r="O500" i="8"/>
  <c r="T499" i="8"/>
  <c r="S499" i="8"/>
  <c r="P499" i="8"/>
  <c r="O499" i="8"/>
  <c r="T498" i="8"/>
  <c r="S498" i="8"/>
  <c r="P498" i="8"/>
  <c r="O498" i="8"/>
  <c r="T497" i="8"/>
  <c r="S497" i="8"/>
  <c r="P497" i="8"/>
  <c r="O497" i="8"/>
  <c r="T496" i="8"/>
  <c r="S496" i="8"/>
  <c r="P496" i="8"/>
  <c r="O496" i="8"/>
  <c r="T495" i="8"/>
  <c r="S495" i="8"/>
  <c r="P495" i="8"/>
  <c r="O495" i="8"/>
  <c r="T494" i="8"/>
  <c r="S494" i="8"/>
  <c r="P494" i="8"/>
  <c r="O494" i="8"/>
  <c r="T493" i="8"/>
  <c r="S493" i="8"/>
  <c r="P493" i="8"/>
  <c r="O493" i="8"/>
  <c r="T492" i="8"/>
  <c r="S492" i="8"/>
  <c r="P492" i="8"/>
  <c r="O492" i="8"/>
  <c r="T491" i="8"/>
  <c r="S491" i="8"/>
  <c r="P491" i="8"/>
  <c r="O491" i="8"/>
  <c r="T490" i="8"/>
  <c r="S490" i="8"/>
  <c r="P490" i="8"/>
  <c r="O490" i="8"/>
  <c r="T489" i="8"/>
  <c r="S489" i="8"/>
  <c r="P489" i="8"/>
  <c r="O489" i="8"/>
  <c r="T488" i="8"/>
  <c r="S488" i="8"/>
  <c r="P488" i="8"/>
  <c r="O488" i="8"/>
  <c r="T487" i="8"/>
  <c r="S487" i="8"/>
  <c r="P487" i="8"/>
  <c r="O487" i="8"/>
  <c r="T486" i="8"/>
  <c r="S486" i="8"/>
  <c r="P486" i="8"/>
  <c r="O486" i="8"/>
  <c r="T485" i="8"/>
  <c r="S485" i="8"/>
  <c r="P485" i="8"/>
  <c r="O485" i="8"/>
  <c r="T484" i="8"/>
  <c r="S484" i="8"/>
  <c r="P484" i="8"/>
  <c r="O484" i="8"/>
  <c r="T483" i="8"/>
  <c r="S483" i="8"/>
  <c r="P483" i="8"/>
  <c r="O483" i="8"/>
  <c r="T482" i="8"/>
  <c r="S482" i="8"/>
  <c r="P482" i="8"/>
  <c r="O482" i="8"/>
  <c r="T481" i="8"/>
  <c r="S481" i="8"/>
  <c r="P481" i="8"/>
  <c r="O481" i="8"/>
  <c r="T480" i="8"/>
  <c r="S480" i="8"/>
  <c r="P480" i="8"/>
  <c r="O480" i="8"/>
  <c r="T479" i="8"/>
  <c r="S479" i="8"/>
  <c r="P479" i="8"/>
  <c r="O479" i="8"/>
  <c r="T478" i="8"/>
  <c r="S478" i="8"/>
  <c r="P478" i="8"/>
  <c r="O478" i="8"/>
  <c r="T477" i="8"/>
  <c r="S477" i="8"/>
  <c r="P477" i="8"/>
  <c r="O477" i="8"/>
  <c r="T476" i="8"/>
  <c r="S476" i="8"/>
  <c r="P476" i="8"/>
  <c r="O476" i="8"/>
  <c r="T475" i="8"/>
  <c r="S475" i="8"/>
  <c r="P475" i="8"/>
  <c r="O475" i="8"/>
  <c r="T474" i="8"/>
  <c r="S474" i="8"/>
  <c r="P474" i="8"/>
  <c r="O474" i="8"/>
  <c r="T473" i="8"/>
  <c r="S473" i="8"/>
  <c r="P473" i="8"/>
  <c r="O473" i="8"/>
  <c r="T472" i="8"/>
  <c r="S472" i="8"/>
  <c r="P472" i="8"/>
  <c r="O472" i="8"/>
  <c r="T471" i="8"/>
  <c r="S471" i="8"/>
  <c r="P471" i="8"/>
  <c r="O471" i="8"/>
  <c r="T470" i="8"/>
  <c r="S470" i="8"/>
  <c r="P470" i="8"/>
  <c r="O470" i="8"/>
  <c r="T469" i="8"/>
  <c r="S469" i="8"/>
  <c r="P469" i="8"/>
  <c r="O469" i="8"/>
  <c r="T468" i="8"/>
  <c r="S468" i="8"/>
  <c r="P468" i="8"/>
  <c r="O468" i="8"/>
  <c r="T467" i="8"/>
  <c r="S467" i="8"/>
  <c r="P467" i="8"/>
  <c r="O467" i="8"/>
  <c r="T466" i="8"/>
  <c r="S466" i="8"/>
  <c r="P466" i="8"/>
  <c r="O466" i="8"/>
  <c r="T465" i="8"/>
  <c r="S465" i="8"/>
  <c r="P465" i="8"/>
  <c r="O465" i="8"/>
  <c r="T464" i="8"/>
  <c r="S464" i="8"/>
  <c r="P464" i="8"/>
  <c r="O464" i="8"/>
  <c r="T463" i="8"/>
  <c r="S463" i="8"/>
  <c r="P463" i="8"/>
  <c r="O463" i="8"/>
  <c r="T462" i="8"/>
  <c r="S462" i="8"/>
  <c r="P462" i="8"/>
  <c r="O462" i="8"/>
  <c r="T461" i="8"/>
  <c r="S461" i="8"/>
  <c r="P461" i="8"/>
  <c r="O461" i="8"/>
  <c r="T460" i="8"/>
  <c r="S460" i="8"/>
  <c r="P460" i="8"/>
  <c r="O460" i="8"/>
  <c r="T459" i="8"/>
  <c r="S459" i="8"/>
  <c r="P459" i="8"/>
  <c r="O459" i="8"/>
  <c r="T458" i="8"/>
  <c r="S458" i="8"/>
  <c r="P458" i="8"/>
  <c r="O458" i="8"/>
  <c r="T457" i="8"/>
  <c r="S457" i="8"/>
  <c r="P457" i="8"/>
  <c r="O457" i="8"/>
  <c r="T456" i="8"/>
  <c r="S456" i="8"/>
  <c r="P456" i="8"/>
  <c r="O456" i="8"/>
  <c r="T455" i="8"/>
  <c r="S455" i="8"/>
  <c r="P455" i="8"/>
  <c r="O455" i="8"/>
  <c r="T454" i="8"/>
  <c r="S454" i="8"/>
  <c r="P454" i="8"/>
  <c r="O454" i="8"/>
  <c r="T453" i="8"/>
  <c r="S453" i="8"/>
  <c r="P453" i="8"/>
  <c r="O453" i="8"/>
  <c r="T452" i="8"/>
  <c r="S452" i="8"/>
  <c r="P452" i="8"/>
  <c r="O452" i="8"/>
  <c r="T451" i="8"/>
  <c r="S451" i="8"/>
  <c r="P451" i="8"/>
  <c r="O451" i="8"/>
  <c r="T450" i="8"/>
  <c r="S450" i="8"/>
  <c r="P450" i="8"/>
  <c r="O450" i="8"/>
  <c r="T449" i="8"/>
  <c r="S449" i="8"/>
  <c r="P449" i="8"/>
  <c r="O449" i="8"/>
  <c r="T448" i="8"/>
  <c r="S448" i="8"/>
  <c r="P448" i="8"/>
  <c r="O448" i="8"/>
  <c r="T447" i="8"/>
  <c r="S447" i="8"/>
  <c r="P447" i="8"/>
  <c r="O447" i="8"/>
  <c r="T446" i="8"/>
  <c r="S446" i="8"/>
  <c r="P446" i="8"/>
  <c r="O446" i="8"/>
  <c r="T445" i="8"/>
  <c r="S445" i="8"/>
  <c r="P445" i="8"/>
  <c r="O445" i="8"/>
  <c r="T444" i="8"/>
  <c r="S444" i="8"/>
  <c r="P444" i="8"/>
  <c r="O444" i="8"/>
  <c r="T443" i="8"/>
  <c r="S443" i="8"/>
  <c r="P443" i="8"/>
  <c r="O443" i="8"/>
  <c r="T442" i="8"/>
  <c r="S442" i="8"/>
  <c r="P442" i="8"/>
  <c r="O442" i="8"/>
  <c r="T441" i="8"/>
  <c r="S441" i="8"/>
  <c r="P441" i="8"/>
  <c r="O441" i="8"/>
  <c r="T440" i="8"/>
  <c r="S440" i="8"/>
  <c r="P440" i="8"/>
  <c r="O440" i="8"/>
  <c r="T439" i="8"/>
  <c r="S439" i="8"/>
  <c r="P439" i="8"/>
  <c r="O439" i="8"/>
  <c r="T438" i="8"/>
  <c r="S438" i="8"/>
  <c r="P438" i="8"/>
  <c r="O438" i="8"/>
  <c r="T437" i="8"/>
  <c r="S437" i="8"/>
  <c r="P437" i="8"/>
  <c r="O437" i="8"/>
  <c r="T436" i="8"/>
  <c r="S436" i="8"/>
  <c r="P436" i="8"/>
  <c r="O436" i="8"/>
  <c r="T435" i="8"/>
  <c r="S435" i="8"/>
  <c r="P435" i="8"/>
  <c r="O435" i="8"/>
  <c r="T434" i="8"/>
  <c r="S434" i="8"/>
  <c r="P434" i="8"/>
  <c r="O434" i="8"/>
  <c r="T433" i="8"/>
  <c r="S433" i="8"/>
  <c r="P433" i="8"/>
  <c r="O433" i="8"/>
  <c r="T432" i="8"/>
  <c r="S432" i="8"/>
  <c r="P432" i="8"/>
  <c r="O432" i="8"/>
  <c r="T431" i="8"/>
  <c r="S431" i="8"/>
  <c r="P431" i="8"/>
  <c r="O431" i="8"/>
  <c r="T430" i="8"/>
  <c r="S430" i="8"/>
  <c r="P430" i="8"/>
  <c r="O430" i="8"/>
  <c r="T429" i="8"/>
  <c r="S429" i="8"/>
  <c r="P429" i="8"/>
  <c r="O429" i="8"/>
  <c r="T428" i="8"/>
  <c r="S428" i="8"/>
  <c r="P428" i="8"/>
  <c r="O428" i="8"/>
  <c r="T427" i="8"/>
  <c r="S427" i="8"/>
  <c r="P427" i="8"/>
  <c r="O427" i="8"/>
  <c r="T426" i="8"/>
  <c r="S426" i="8"/>
  <c r="P426" i="8"/>
  <c r="O426" i="8"/>
  <c r="T425" i="8"/>
  <c r="S425" i="8"/>
  <c r="P425" i="8"/>
  <c r="O425" i="8"/>
  <c r="T424" i="8"/>
  <c r="S424" i="8"/>
  <c r="P424" i="8"/>
  <c r="O424" i="8"/>
  <c r="T423" i="8"/>
  <c r="S423" i="8"/>
  <c r="P423" i="8"/>
  <c r="O423" i="8"/>
  <c r="T422" i="8"/>
  <c r="S422" i="8"/>
  <c r="P422" i="8"/>
  <c r="O422" i="8"/>
  <c r="T421" i="8"/>
  <c r="S421" i="8"/>
  <c r="P421" i="8"/>
  <c r="O421" i="8"/>
  <c r="T420" i="8"/>
  <c r="S420" i="8"/>
  <c r="P420" i="8"/>
  <c r="O420" i="8"/>
  <c r="T419" i="8"/>
  <c r="S419" i="8"/>
  <c r="P419" i="8"/>
  <c r="O419" i="8"/>
  <c r="T418" i="8"/>
  <c r="S418" i="8"/>
  <c r="P418" i="8"/>
  <c r="O418" i="8"/>
  <c r="T417" i="8"/>
  <c r="S417" i="8"/>
  <c r="P417" i="8"/>
  <c r="O417" i="8"/>
  <c r="T416" i="8"/>
  <c r="S416" i="8"/>
  <c r="P416" i="8"/>
  <c r="O416" i="8"/>
  <c r="T415" i="8"/>
  <c r="S415" i="8"/>
  <c r="P415" i="8"/>
  <c r="O415" i="8"/>
  <c r="T414" i="8"/>
  <c r="S414" i="8"/>
  <c r="P414" i="8"/>
  <c r="O414" i="8"/>
  <c r="T413" i="8"/>
  <c r="S413" i="8"/>
  <c r="P413" i="8"/>
  <c r="O413" i="8"/>
  <c r="T412" i="8"/>
  <c r="S412" i="8"/>
  <c r="P412" i="8"/>
  <c r="O412" i="8"/>
  <c r="T411" i="8"/>
  <c r="S411" i="8"/>
  <c r="P411" i="8"/>
  <c r="O411" i="8"/>
  <c r="T410" i="8"/>
  <c r="S410" i="8"/>
  <c r="P410" i="8"/>
  <c r="O410" i="8"/>
  <c r="T409" i="8"/>
  <c r="S409" i="8"/>
  <c r="P409" i="8"/>
  <c r="O409" i="8"/>
  <c r="T408" i="8"/>
  <c r="S408" i="8"/>
  <c r="P408" i="8"/>
  <c r="O408" i="8"/>
  <c r="T407" i="8"/>
  <c r="S407" i="8"/>
  <c r="P407" i="8"/>
  <c r="O407" i="8"/>
  <c r="T406" i="8"/>
  <c r="S406" i="8"/>
  <c r="P406" i="8"/>
  <c r="O406" i="8"/>
  <c r="T405" i="8"/>
  <c r="S405" i="8"/>
  <c r="P405" i="8"/>
  <c r="O405" i="8"/>
  <c r="T404" i="8"/>
  <c r="S404" i="8"/>
  <c r="P404" i="8"/>
  <c r="O404" i="8"/>
  <c r="T403" i="8"/>
  <c r="S403" i="8"/>
  <c r="P403" i="8"/>
  <c r="O403" i="8"/>
  <c r="T402" i="8"/>
  <c r="S402" i="8"/>
  <c r="P402" i="8"/>
  <c r="O402" i="8"/>
  <c r="T401" i="8"/>
  <c r="S401" i="8"/>
  <c r="P401" i="8"/>
  <c r="O401" i="8"/>
  <c r="T400" i="8"/>
  <c r="S400" i="8"/>
  <c r="P400" i="8"/>
  <c r="O400" i="8"/>
  <c r="T399" i="8"/>
  <c r="S399" i="8"/>
  <c r="P399" i="8"/>
  <c r="O399" i="8"/>
  <c r="T398" i="8"/>
  <c r="S398" i="8"/>
  <c r="P398" i="8"/>
  <c r="O398" i="8"/>
  <c r="T397" i="8"/>
  <c r="S397" i="8"/>
  <c r="P397" i="8"/>
  <c r="O397" i="8"/>
  <c r="T396" i="8"/>
  <c r="S396" i="8"/>
  <c r="P396" i="8"/>
  <c r="O396" i="8"/>
  <c r="T395" i="8"/>
  <c r="S395" i="8"/>
  <c r="P395" i="8"/>
  <c r="O395" i="8"/>
  <c r="T394" i="8"/>
  <c r="S394" i="8"/>
  <c r="P394" i="8"/>
  <c r="O394" i="8"/>
  <c r="T393" i="8"/>
  <c r="S393" i="8"/>
  <c r="P393" i="8"/>
  <c r="O393" i="8"/>
  <c r="T392" i="8"/>
  <c r="S392" i="8"/>
  <c r="P392" i="8"/>
  <c r="O392" i="8"/>
  <c r="T391" i="8"/>
  <c r="S391" i="8"/>
  <c r="P391" i="8"/>
  <c r="O391" i="8"/>
  <c r="T390" i="8"/>
  <c r="S390" i="8"/>
  <c r="P390" i="8"/>
  <c r="O390" i="8"/>
  <c r="T389" i="8"/>
  <c r="S389" i="8"/>
  <c r="P389" i="8"/>
  <c r="O389" i="8"/>
  <c r="T388" i="8"/>
  <c r="S388" i="8"/>
  <c r="P388" i="8"/>
  <c r="O388" i="8"/>
  <c r="T387" i="8"/>
  <c r="S387" i="8"/>
  <c r="P387" i="8"/>
  <c r="O387" i="8"/>
  <c r="T386" i="8"/>
  <c r="S386" i="8"/>
  <c r="P386" i="8"/>
  <c r="O386" i="8"/>
  <c r="T385" i="8"/>
  <c r="S385" i="8"/>
  <c r="P385" i="8"/>
  <c r="O385" i="8"/>
  <c r="T384" i="8"/>
  <c r="S384" i="8"/>
  <c r="P384" i="8"/>
  <c r="O384" i="8"/>
  <c r="T383" i="8"/>
  <c r="S383" i="8"/>
  <c r="P383" i="8"/>
  <c r="O383" i="8"/>
  <c r="T382" i="8"/>
  <c r="S382" i="8"/>
  <c r="P382" i="8"/>
  <c r="O382" i="8"/>
  <c r="T381" i="8"/>
  <c r="S381" i="8"/>
  <c r="P381" i="8"/>
  <c r="O381" i="8"/>
  <c r="T380" i="8"/>
  <c r="S380" i="8"/>
  <c r="P380" i="8"/>
  <c r="O380" i="8"/>
  <c r="T379" i="8"/>
  <c r="S379" i="8"/>
  <c r="P379" i="8"/>
  <c r="O379" i="8"/>
  <c r="T378" i="8"/>
  <c r="S378" i="8"/>
  <c r="P378" i="8"/>
  <c r="O378" i="8"/>
  <c r="T377" i="8"/>
  <c r="S377" i="8"/>
  <c r="P377" i="8"/>
  <c r="O377" i="8"/>
  <c r="T376" i="8"/>
  <c r="S376" i="8"/>
  <c r="P376" i="8"/>
  <c r="O376" i="8"/>
  <c r="T375" i="8"/>
  <c r="S375" i="8"/>
  <c r="P375" i="8"/>
  <c r="O375" i="8"/>
  <c r="T374" i="8"/>
  <c r="S374" i="8"/>
  <c r="P374" i="8"/>
  <c r="O374" i="8"/>
  <c r="T373" i="8"/>
  <c r="S373" i="8"/>
  <c r="P373" i="8"/>
  <c r="O373" i="8"/>
  <c r="T372" i="8"/>
  <c r="S372" i="8"/>
  <c r="P372" i="8"/>
  <c r="O372" i="8"/>
  <c r="T371" i="8"/>
  <c r="S371" i="8"/>
  <c r="P371" i="8"/>
  <c r="O371" i="8"/>
  <c r="T370" i="8"/>
  <c r="S370" i="8"/>
  <c r="P370" i="8"/>
  <c r="O370" i="8"/>
  <c r="T369" i="8"/>
  <c r="S369" i="8"/>
  <c r="P369" i="8"/>
  <c r="O369" i="8"/>
  <c r="T368" i="8"/>
  <c r="S368" i="8"/>
  <c r="P368" i="8"/>
  <c r="O368" i="8"/>
  <c r="T367" i="8"/>
  <c r="S367" i="8"/>
  <c r="P367" i="8"/>
  <c r="O367" i="8"/>
  <c r="T366" i="8"/>
  <c r="S366" i="8"/>
  <c r="P366" i="8"/>
  <c r="O366" i="8"/>
  <c r="T365" i="8"/>
  <c r="S365" i="8"/>
  <c r="P365" i="8"/>
  <c r="O365" i="8"/>
  <c r="T364" i="8"/>
  <c r="S364" i="8"/>
  <c r="P364" i="8"/>
  <c r="O364" i="8"/>
  <c r="T363" i="8"/>
  <c r="S363" i="8"/>
  <c r="P363" i="8"/>
  <c r="O363" i="8"/>
  <c r="T362" i="8"/>
  <c r="S362" i="8"/>
  <c r="P362" i="8"/>
  <c r="O362" i="8"/>
  <c r="T361" i="8"/>
  <c r="S361" i="8"/>
  <c r="P361" i="8"/>
  <c r="O361" i="8"/>
  <c r="T360" i="8"/>
  <c r="S360" i="8"/>
  <c r="P360" i="8"/>
  <c r="O360" i="8"/>
  <c r="T359" i="8"/>
  <c r="S359" i="8"/>
  <c r="P359" i="8"/>
  <c r="O359" i="8"/>
  <c r="T358" i="8"/>
  <c r="S358" i="8"/>
  <c r="P358" i="8"/>
  <c r="O358" i="8"/>
  <c r="T357" i="8"/>
  <c r="S357" i="8"/>
  <c r="P357" i="8"/>
  <c r="O357" i="8"/>
  <c r="T356" i="8"/>
  <c r="S356" i="8"/>
  <c r="P356" i="8"/>
  <c r="O356" i="8"/>
  <c r="T355" i="8"/>
  <c r="S355" i="8"/>
  <c r="P355" i="8"/>
  <c r="O355" i="8"/>
  <c r="T354" i="8"/>
  <c r="S354" i="8"/>
  <c r="P354" i="8"/>
  <c r="O354" i="8"/>
  <c r="T353" i="8"/>
  <c r="S353" i="8"/>
  <c r="P353" i="8"/>
  <c r="O353" i="8"/>
  <c r="T352" i="8"/>
  <c r="S352" i="8"/>
  <c r="P352" i="8"/>
  <c r="O352" i="8"/>
  <c r="T351" i="8"/>
  <c r="S351" i="8"/>
  <c r="P351" i="8"/>
  <c r="O351" i="8"/>
  <c r="T350" i="8"/>
  <c r="S350" i="8"/>
  <c r="P350" i="8"/>
  <c r="O350" i="8"/>
  <c r="T349" i="8"/>
  <c r="S349" i="8"/>
  <c r="P349" i="8"/>
  <c r="O349" i="8"/>
  <c r="T348" i="8"/>
  <c r="S348" i="8"/>
  <c r="P348" i="8"/>
  <c r="O348" i="8"/>
  <c r="T347" i="8"/>
  <c r="S347" i="8"/>
  <c r="P347" i="8"/>
  <c r="O347" i="8"/>
  <c r="T346" i="8"/>
  <c r="S346" i="8"/>
  <c r="P346" i="8"/>
  <c r="O346" i="8"/>
  <c r="T345" i="8"/>
  <c r="S345" i="8"/>
  <c r="P345" i="8"/>
  <c r="O345" i="8"/>
  <c r="T344" i="8"/>
  <c r="S344" i="8"/>
  <c r="P344" i="8"/>
  <c r="O344" i="8"/>
  <c r="T343" i="8"/>
  <c r="S343" i="8"/>
  <c r="P343" i="8"/>
  <c r="O343" i="8"/>
  <c r="T342" i="8"/>
  <c r="S342" i="8"/>
  <c r="P342" i="8"/>
  <c r="O342" i="8"/>
  <c r="T341" i="8"/>
  <c r="S341" i="8"/>
  <c r="P341" i="8"/>
  <c r="O341" i="8"/>
  <c r="T340" i="8"/>
  <c r="S340" i="8"/>
  <c r="P340" i="8"/>
  <c r="O340" i="8"/>
  <c r="T339" i="8"/>
  <c r="S339" i="8"/>
  <c r="P339" i="8"/>
  <c r="O339" i="8"/>
  <c r="T338" i="8"/>
  <c r="S338" i="8"/>
  <c r="P338" i="8"/>
  <c r="O338" i="8"/>
  <c r="T337" i="8"/>
  <c r="S337" i="8"/>
  <c r="P337" i="8"/>
  <c r="O337" i="8"/>
  <c r="T336" i="8"/>
  <c r="S336" i="8"/>
  <c r="P336" i="8"/>
  <c r="O336" i="8"/>
  <c r="T335" i="8"/>
  <c r="S335" i="8"/>
  <c r="P335" i="8"/>
  <c r="O335" i="8"/>
  <c r="T334" i="8"/>
  <c r="S334" i="8"/>
  <c r="P334" i="8"/>
  <c r="O334" i="8"/>
  <c r="T333" i="8"/>
  <c r="S333" i="8"/>
  <c r="P333" i="8"/>
  <c r="O333" i="8"/>
  <c r="T332" i="8"/>
  <c r="S332" i="8"/>
  <c r="P332" i="8"/>
  <c r="O332" i="8"/>
  <c r="T331" i="8"/>
  <c r="S331" i="8"/>
  <c r="P331" i="8"/>
  <c r="O331" i="8"/>
  <c r="T330" i="8"/>
  <c r="S330" i="8"/>
  <c r="P330" i="8"/>
  <c r="O330" i="8"/>
  <c r="T329" i="8"/>
  <c r="S329" i="8"/>
  <c r="P329" i="8"/>
  <c r="O329" i="8"/>
  <c r="T328" i="8"/>
  <c r="S328" i="8"/>
  <c r="P328" i="8"/>
  <c r="O328" i="8"/>
  <c r="T327" i="8"/>
  <c r="S327" i="8"/>
  <c r="P327" i="8"/>
  <c r="O327" i="8"/>
  <c r="T326" i="8"/>
  <c r="S326" i="8"/>
  <c r="P326" i="8"/>
  <c r="O326" i="8"/>
  <c r="T325" i="8"/>
  <c r="S325" i="8"/>
  <c r="P325" i="8"/>
  <c r="O325" i="8"/>
  <c r="T324" i="8"/>
  <c r="S324" i="8"/>
  <c r="P324" i="8"/>
  <c r="O324" i="8"/>
  <c r="T323" i="8"/>
  <c r="S323" i="8"/>
  <c r="P323" i="8"/>
  <c r="O323" i="8"/>
  <c r="T322" i="8"/>
  <c r="S322" i="8"/>
  <c r="P322" i="8"/>
  <c r="O322" i="8"/>
  <c r="T321" i="8"/>
  <c r="S321" i="8"/>
  <c r="P321" i="8"/>
  <c r="O321" i="8"/>
  <c r="T320" i="8"/>
  <c r="S320" i="8"/>
  <c r="P320" i="8"/>
  <c r="O320" i="8"/>
  <c r="T319" i="8"/>
  <c r="S319" i="8"/>
  <c r="P319" i="8"/>
  <c r="O319" i="8"/>
  <c r="T318" i="8"/>
  <c r="S318" i="8"/>
  <c r="P318" i="8"/>
  <c r="O318" i="8"/>
  <c r="T317" i="8"/>
  <c r="S317" i="8"/>
  <c r="P317" i="8"/>
  <c r="O317" i="8"/>
  <c r="T316" i="8"/>
  <c r="S316" i="8"/>
  <c r="P316" i="8"/>
  <c r="O316" i="8"/>
  <c r="T315" i="8"/>
  <c r="S315" i="8"/>
  <c r="P315" i="8"/>
  <c r="O315" i="8"/>
  <c r="T314" i="8"/>
  <c r="S314" i="8"/>
  <c r="P314" i="8"/>
  <c r="O314" i="8"/>
  <c r="T313" i="8"/>
  <c r="S313" i="8"/>
  <c r="P313" i="8"/>
  <c r="O313" i="8"/>
  <c r="T312" i="8"/>
  <c r="S312" i="8"/>
  <c r="P312" i="8"/>
  <c r="O312" i="8"/>
  <c r="T311" i="8"/>
  <c r="S311" i="8"/>
  <c r="P311" i="8"/>
  <c r="O311" i="8"/>
  <c r="T310" i="8"/>
  <c r="S310" i="8"/>
  <c r="P310" i="8"/>
  <c r="O310" i="8"/>
  <c r="T309" i="8"/>
  <c r="S309" i="8"/>
  <c r="P309" i="8"/>
  <c r="O309" i="8"/>
  <c r="T308" i="8"/>
  <c r="S308" i="8"/>
  <c r="P308" i="8"/>
  <c r="O308" i="8"/>
  <c r="T307" i="8"/>
  <c r="S307" i="8"/>
  <c r="P307" i="8"/>
  <c r="O307" i="8"/>
  <c r="T306" i="8"/>
  <c r="S306" i="8"/>
  <c r="P306" i="8"/>
  <c r="O306" i="8"/>
  <c r="T305" i="8"/>
  <c r="S305" i="8"/>
  <c r="P305" i="8"/>
  <c r="O305" i="8"/>
  <c r="T304" i="8"/>
  <c r="S304" i="8"/>
  <c r="P304" i="8"/>
  <c r="O304" i="8"/>
  <c r="T303" i="8"/>
  <c r="S303" i="8"/>
  <c r="P303" i="8"/>
  <c r="O303" i="8"/>
  <c r="T302" i="8"/>
  <c r="S302" i="8"/>
  <c r="P302" i="8"/>
  <c r="O302" i="8"/>
  <c r="T301" i="8"/>
  <c r="S301" i="8"/>
  <c r="P301" i="8"/>
  <c r="O301" i="8"/>
  <c r="T300" i="8"/>
  <c r="S300" i="8"/>
  <c r="P300" i="8"/>
  <c r="O300" i="8"/>
  <c r="T299" i="8"/>
  <c r="S299" i="8"/>
  <c r="P299" i="8"/>
  <c r="O299" i="8"/>
  <c r="T298" i="8"/>
  <c r="S298" i="8"/>
  <c r="P298" i="8"/>
  <c r="O298" i="8"/>
  <c r="T297" i="8"/>
  <c r="S297" i="8"/>
  <c r="P297" i="8"/>
  <c r="O297" i="8"/>
  <c r="T296" i="8"/>
  <c r="S296" i="8"/>
  <c r="P296" i="8"/>
  <c r="O296" i="8"/>
  <c r="T295" i="8"/>
  <c r="S295" i="8"/>
  <c r="P295" i="8"/>
  <c r="O295" i="8"/>
  <c r="T294" i="8"/>
  <c r="S294" i="8"/>
  <c r="P294" i="8"/>
  <c r="O294" i="8"/>
  <c r="T293" i="8"/>
  <c r="S293" i="8"/>
  <c r="P293" i="8"/>
  <c r="O293" i="8"/>
  <c r="T292" i="8"/>
  <c r="S292" i="8"/>
  <c r="P292" i="8"/>
  <c r="O292" i="8"/>
  <c r="T291" i="8"/>
  <c r="S291" i="8"/>
  <c r="P291" i="8"/>
  <c r="O291" i="8"/>
  <c r="T290" i="8"/>
  <c r="S290" i="8"/>
  <c r="P290" i="8"/>
  <c r="O290" i="8"/>
  <c r="T289" i="8"/>
  <c r="S289" i="8"/>
  <c r="P289" i="8"/>
  <c r="O289" i="8"/>
  <c r="T288" i="8"/>
  <c r="S288" i="8"/>
  <c r="P288" i="8"/>
  <c r="O288" i="8"/>
  <c r="T287" i="8"/>
  <c r="S287" i="8"/>
  <c r="P287" i="8"/>
  <c r="O287" i="8"/>
  <c r="T286" i="8"/>
  <c r="S286" i="8"/>
  <c r="P286" i="8"/>
  <c r="O286" i="8"/>
  <c r="T285" i="8"/>
  <c r="S285" i="8"/>
  <c r="P285" i="8"/>
  <c r="O285" i="8"/>
  <c r="T284" i="8"/>
  <c r="S284" i="8"/>
  <c r="P284" i="8"/>
  <c r="O284" i="8"/>
  <c r="T283" i="8"/>
  <c r="S283" i="8"/>
  <c r="P283" i="8"/>
  <c r="O283" i="8"/>
  <c r="T282" i="8"/>
  <c r="S282" i="8"/>
  <c r="P282" i="8"/>
  <c r="O282" i="8"/>
  <c r="T281" i="8"/>
  <c r="S281" i="8"/>
  <c r="P281" i="8"/>
  <c r="O281" i="8"/>
  <c r="T280" i="8"/>
  <c r="S280" i="8"/>
  <c r="P280" i="8"/>
  <c r="O280" i="8"/>
  <c r="T279" i="8"/>
  <c r="S279" i="8"/>
  <c r="P279" i="8"/>
  <c r="O279" i="8"/>
  <c r="T278" i="8"/>
  <c r="S278" i="8"/>
  <c r="P278" i="8"/>
  <c r="O278" i="8"/>
  <c r="T277" i="8"/>
  <c r="S277" i="8"/>
  <c r="P277" i="8"/>
  <c r="O277" i="8"/>
  <c r="T276" i="8"/>
  <c r="S276" i="8"/>
  <c r="P276" i="8"/>
  <c r="O276" i="8"/>
  <c r="T275" i="8"/>
  <c r="S275" i="8"/>
  <c r="P275" i="8"/>
  <c r="O275" i="8"/>
  <c r="T274" i="8"/>
  <c r="S274" i="8"/>
  <c r="P274" i="8"/>
  <c r="O274" i="8"/>
  <c r="T273" i="8"/>
  <c r="S273" i="8"/>
  <c r="P273" i="8"/>
  <c r="O273" i="8"/>
  <c r="T272" i="8"/>
  <c r="S272" i="8"/>
  <c r="P272" i="8"/>
  <c r="O272" i="8"/>
  <c r="T271" i="8"/>
  <c r="S271" i="8"/>
  <c r="P271" i="8"/>
  <c r="O271" i="8"/>
  <c r="T270" i="8"/>
  <c r="S270" i="8"/>
  <c r="P270" i="8"/>
  <c r="O270" i="8"/>
  <c r="T269" i="8"/>
  <c r="S269" i="8"/>
  <c r="P269" i="8"/>
  <c r="O269" i="8"/>
  <c r="T268" i="8"/>
  <c r="S268" i="8"/>
  <c r="P268" i="8"/>
  <c r="O268" i="8"/>
  <c r="T267" i="8"/>
  <c r="S267" i="8"/>
  <c r="P267" i="8"/>
  <c r="O267" i="8"/>
  <c r="T266" i="8"/>
  <c r="S266" i="8"/>
  <c r="P266" i="8"/>
  <c r="O266" i="8"/>
  <c r="T265" i="8"/>
  <c r="S265" i="8"/>
  <c r="P265" i="8"/>
  <c r="O265" i="8"/>
  <c r="T264" i="8"/>
  <c r="S264" i="8"/>
  <c r="P264" i="8"/>
  <c r="O264" i="8"/>
  <c r="T263" i="8"/>
  <c r="S263" i="8"/>
  <c r="P263" i="8"/>
  <c r="O263" i="8"/>
  <c r="T262" i="8"/>
  <c r="S262" i="8"/>
  <c r="P262" i="8"/>
  <c r="O262" i="8"/>
  <c r="T261" i="8"/>
  <c r="S261" i="8"/>
  <c r="P261" i="8"/>
  <c r="O261" i="8"/>
  <c r="T260" i="8"/>
  <c r="S260" i="8"/>
  <c r="P260" i="8"/>
  <c r="O260" i="8"/>
  <c r="T259" i="8"/>
  <c r="S259" i="8"/>
  <c r="P259" i="8"/>
  <c r="O259" i="8"/>
  <c r="T258" i="8"/>
  <c r="S258" i="8"/>
  <c r="P258" i="8"/>
  <c r="O258" i="8"/>
  <c r="T257" i="8"/>
  <c r="S257" i="8"/>
  <c r="P257" i="8"/>
  <c r="O257" i="8"/>
  <c r="T256" i="8"/>
  <c r="S256" i="8"/>
  <c r="P256" i="8"/>
  <c r="O256" i="8"/>
  <c r="T255" i="8"/>
  <c r="S255" i="8"/>
  <c r="P255" i="8"/>
  <c r="O255" i="8"/>
  <c r="T254" i="8"/>
  <c r="S254" i="8"/>
  <c r="P254" i="8"/>
  <c r="O254" i="8"/>
  <c r="T253" i="8"/>
  <c r="S253" i="8"/>
  <c r="P253" i="8"/>
  <c r="O253" i="8"/>
  <c r="T252" i="8"/>
  <c r="S252" i="8"/>
  <c r="P252" i="8"/>
  <c r="O252" i="8"/>
  <c r="T251" i="8"/>
  <c r="S251" i="8"/>
  <c r="P251" i="8"/>
  <c r="O251" i="8"/>
  <c r="T250" i="8"/>
  <c r="S250" i="8"/>
  <c r="P250" i="8"/>
  <c r="O250" i="8"/>
  <c r="T249" i="8"/>
  <c r="S249" i="8"/>
  <c r="P249" i="8"/>
  <c r="O249" i="8"/>
  <c r="T248" i="8"/>
  <c r="S248" i="8"/>
  <c r="P248" i="8"/>
  <c r="O248" i="8"/>
  <c r="T247" i="8"/>
  <c r="S247" i="8"/>
  <c r="P247" i="8"/>
  <c r="O247" i="8"/>
  <c r="T246" i="8"/>
  <c r="S246" i="8"/>
  <c r="P246" i="8"/>
  <c r="O246" i="8"/>
  <c r="T245" i="8"/>
  <c r="S245" i="8"/>
  <c r="P245" i="8"/>
  <c r="O245" i="8"/>
  <c r="T244" i="8"/>
  <c r="S244" i="8"/>
  <c r="P244" i="8"/>
  <c r="O244" i="8"/>
  <c r="T243" i="8"/>
  <c r="S243" i="8"/>
  <c r="P243" i="8"/>
  <c r="O243" i="8"/>
  <c r="T242" i="8"/>
  <c r="S242" i="8"/>
  <c r="P242" i="8"/>
  <c r="O242" i="8"/>
  <c r="T241" i="8"/>
  <c r="S241" i="8"/>
  <c r="P241" i="8"/>
  <c r="O241" i="8"/>
  <c r="T240" i="8"/>
  <c r="S240" i="8"/>
  <c r="P240" i="8"/>
  <c r="O240" i="8"/>
  <c r="T239" i="8"/>
  <c r="S239" i="8"/>
  <c r="P239" i="8"/>
  <c r="O239" i="8"/>
  <c r="T238" i="8"/>
  <c r="S238" i="8"/>
  <c r="P238" i="8"/>
  <c r="O238" i="8"/>
  <c r="T237" i="8"/>
  <c r="S237" i="8"/>
  <c r="P237" i="8"/>
  <c r="O237" i="8"/>
  <c r="T236" i="8"/>
  <c r="S236" i="8"/>
  <c r="P236" i="8"/>
  <c r="O236" i="8"/>
  <c r="T235" i="8"/>
  <c r="S235" i="8"/>
  <c r="P235" i="8"/>
  <c r="O235" i="8"/>
  <c r="T234" i="8"/>
  <c r="S234" i="8"/>
  <c r="P234" i="8"/>
  <c r="O234" i="8"/>
  <c r="T233" i="8"/>
  <c r="S233" i="8"/>
  <c r="P233" i="8"/>
  <c r="O233" i="8"/>
  <c r="T232" i="8"/>
  <c r="S232" i="8"/>
  <c r="P232" i="8"/>
  <c r="O232" i="8"/>
  <c r="T231" i="8"/>
  <c r="S231" i="8"/>
  <c r="P231" i="8"/>
  <c r="O231" i="8"/>
  <c r="T230" i="8"/>
  <c r="S230" i="8"/>
  <c r="P230" i="8"/>
  <c r="O230" i="8"/>
  <c r="T229" i="8"/>
  <c r="S229" i="8"/>
  <c r="P229" i="8"/>
  <c r="O229" i="8"/>
  <c r="T228" i="8"/>
  <c r="S228" i="8"/>
  <c r="P228" i="8"/>
  <c r="O228" i="8"/>
  <c r="T227" i="8"/>
  <c r="S227" i="8"/>
  <c r="P227" i="8"/>
  <c r="O227" i="8"/>
  <c r="T226" i="8"/>
  <c r="S226" i="8"/>
  <c r="P226" i="8"/>
  <c r="O226" i="8"/>
  <c r="T225" i="8"/>
  <c r="S225" i="8"/>
  <c r="P225" i="8"/>
  <c r="O225" i="8"/>
  <c r="T224" i="8"/>
  <c r="S224" i="8"/>
  <c r="P224" i="8"/>
  <c r="O224" i="8"/>
  <c r="T223" i="8"/>
  <c r="S223" i="8"/>
  <c r="P223" i="8"/>
  <c r="O223" i="8"/>
  <c r="T222" i="8"/>
  <c r="S222" i="8"/>
  <c r="P222" i="8"/>
  <c r="O222" i="8"/>
  <c r="T221" i="8"/>
  <c r="S221" i="8"/>
  <c r="P221" i="8"/>
  <c r="O221" i="8"/>
  <c r="T220" i="8"/>
  <c r="S220" i="8"/>
  <c r="P220" i="8"/>
  <c r="O220" i="8"/>
  <c r="T219" i="8"/>
  <c r="S219" i="8"/>
  <c r="P219" i="8"/>
  <c r="O219" i="8"/>
  <c r="T218" i="8"/>
  <c r="S218" i="8"/>
  <c r="P218" i="8"/>
  <c r="O218" i="8"/>
  <c r="T217" i="8"/>
  <c r="S217" i="8"/>
  <c r="P217" i="8"/>
  <c r="O217" i="8"/>
  <c r="T216" i="8"/>
  <c r="S216" i="8"/>
  <c r="P216" i="8"/>
  <c r="O216" i="8"/>
  <c r="T215" i="8"/>
  <c r="S215" i="8"/>
  <c r="P215" i="8"/>
  <c r="O215" i="8"/>
  <c r="T214" i="8"/>
  <c r="S214" i="8"/>
  <c r="P214" i="8"/>
  <c r="O214" i="8"/>
  <c r="T213" i="8"/>
  <c r="S213" i="8"/>
  <c r="P213" i="8"/>
  <c r="O213" i="8"/>
  <c r="T212" i="8"/>
  <c r="S212" i="8"/>
  <c r="P212" i="8"/>
  <c r="O212" i="8"/>
  <c r="T211" i="8"/>
  <c r="S211" i="8"/>
  <c r="P211" i="8"/>
  <c r="O211" i="8"/>
  <c r="T210" i="8"/>
  <c r="S210" i="8"/>
  <c r="P210" i="8"/>
  <c r="O210" i="8"/>
  <c r="T209" i="8"/>
  <c r="S209" i="8"/>
  <c r="P209" i="8"/>
  <c r="O209" i="8"/>
  <c r="T208" i="8"/>
  <c r="S208" i="8"/>
  <c r="P208" i="8"/>
  <c r="O208" i="8"/>
  <c r="T207" i="8"/>
  <c r="S207" i="8"/>
  <c r="P207" i="8"/>
  <c r="O207" i="8"/>
  <c r="T206" i="8"/>
  <c r="S206" i="8"/>
  <c r="P206" i="8"/>
  <c r="O206" i="8"/>
  <c r="T205" i="8"/>
  <c r="S205" i="8"/>
  <c r="P205" i="8"/>
  <c r="O205" i="8"/>
  <c r="T204" i="8"/>
  <c r="S204" i="8"/>
  <c r="P204" i="8"/>
  <c r="O204" i="8"/>
  <c r="T203" i="8"/>
  <c r="S203" i="8"/>
  <c r="P203" i="8"/>
  <c r="O203" i="8"/>
  <c r="T202" i="8"/>
  <c r="S202" i="8"/>
  <c r="P202" i="8"/>
  <c r="O202" i="8"/>
  <c r="T201" i="8"/>
  <c r="S201" i="8"/>
  <c r="P201" i="8"/>
  <c r="O201" i="8"/>
  <c r="T200" i="8"/>
  <c r="S200" i="8"/>
  <c r="P200" i="8"/>
  <c r="O200" i="8"/>
  <c r="T199" i="8"/>
  <c r="S199" i="8"/>
  <c r="P199" i="8"/>
  <c r="O199" i="8"/>
  <c r="T198" i="8"/>
  <c r="S198" i="8"/>
  <c r="P198" i="8"/>
  <c r="O198" i="8"/>
  <c r="T197" i="8"/>
  <c r="S197" i="8"/>
  <c r="P197" i="8"/>
  <c r="O197" i="8"/>
  <c r="T196" i="8"/>
  <c r="S196" i="8"/>
  <c r="P196" i="8"/>
  <c r="O196" i="8"/>
  <c r="T195" i="8"/>
  <c r="S195" i="8"/>
  <c r="P195" i="8"/>
  <c r="O195" i="8"/>
  <c r="T194" i="8"/>
  <c r="S194" i="8"/>
  <c r="P194" i="8"/>
  <c r="O194" i="8"/>
  <c r="T193" i="8"/>
  <c r="S193" i="8"/>
  <c r="P193" i="8"/>
  <c r="O193" i="8"/>
  <c r="T192" i="8"/>
  <c r="S192" i="8"/>
  <c r="P192" i="8"/>
  <c r="O192" i="8"/>
  <c r="T191" i="8"/>
  <c r="S191" i="8"/>
  <c r="P191" i="8"/>
  <c r="O191" i="8"/>
  <c r="T190" i="8"/>
  <c r="S190" i="8"/>
  <c r="P190" i="8"/>
  <c r="O190" i="8"/>
  <c r="T189" i="8"/>
  <c r="S189" i="8"/>
  <c r="P189" i="8"/>
  <c r="O189" i="8"/>
  <c r="T188" i="8"/>
  <c r="S188" i="8"/>
  <c r="P188" i="8"/>
  <c r="O188" i="8"/>
  <c r="T187" i="8"/>
  <c r="S187" i="8"/>
  <c r="P187" i="8"/>
  <c r="O187" i="8"/>
  <c r="T186" i="8"/>
  <c r="S186" i="8"/>
  <c r="P186" i="8"/>
  <c r="O186" i="8"/>
  <c r="T185" i="8"/>
  <c r="S185" i="8"/>
  <c r="P185" i="8"/>
  <c r="O185" i="8"/>
  <c r="T184" i="8"/>
  <c r="S184" i="8"/>
  <c r="P184" i="8"/>
  <c r="O184" i="8"/>
  <c r="T183" i="8"/>
  <c r="S183" i="8"/>
  <c r="P183" i="8"/>
  <c r="O183" i="8"/>
  <c r="T182" i="8"/>
  <c r="S182" i="8"/>
  <c r="P182" i="8"/>
  <c r="O182" i="8"/>
  <c r="T181" i="8"/>
  <c r="S181" i="8"/>
  <c r="P181" i="8"/>
  <c r="O181" i="8"/>
  <c r="T180" i="8"/>
  <c r="S180" i="8"/>
  <c r="P180" i="8"/>
  <c r="O180" i="8"/>
  <c r="T179" i="8"/>
  <c r="S179" i="8"/>
  <c r="P179" i="8"/>
  <c r="O179" i="8"/>
  <c r="T178" i="8"/>
  <c r="S178" i="8"/>
  <c r="P178" i="8"/>
  <c r="O178" i="8"/>
  <c r="T177" i="8"/>
  <c r="S177" i="8"/>
  <c r="P177" i="8"/>
  <c r="O177" i="8"/>
  <c r="T176" i="8"/>
  <c r="S176" i="8"/>
  <c r="P176" i="8"/>
  <c r="O176" i="8"/>
  <c r="T175" i="8"/>
  <c r="S175" i="8"/>
  <c r="P175" i="8"/>
  <c r="O175" i="8"/>
  <c r="T174" i="8"/>
  <c r="S174" i="8"/>
  <c r="P174" i="8"/>
  <c r="O174" i="8"/>
  <c r="T173" i="8"/>
  <c r="S173" i="8"/>
  <c r="P173" i="8"/>
  <c r="O173" i="8"/>
  <c r="T172" i="8"/>
  <c r="S172" i="8"/>
  <c r="P172" i="8"/>
  <c r="O172" i="8"/>
  <c r="T171" i="8"/>
  <c r="S171" i="8"/>
  <c r="P171" i="8"/>
  <c r="O171" i="8"/>
  <c r="T170" i="8"/>
  <c r="S170" i="8"/>
  <c r="P170" i="8"/>
  <c r="O170" i="8"/>
  <c r="T169" i="8"/>
  <c r="S169" i="8"/>
  <c r="P169" i="8"/>
  <c r="O169" i="8"/>
  <c r="T168" i="8"/>
  <c r="S168" i="8"/>
  <c r="P168" i="8"/>
  <c r="O168" i="8"/>
  <c r="T167" i="8"/>
  <c r="S167" i="8"/>
  <c r="P167" i="8"/>
  <c r="O167" i="8"/>
  <c r="T166" i="8"/>
  <c r="S166" i="8"/>
  <c r="P166" i="8"/>
  <c r="O166" i="8"/>
  <c r="T165" i="8"/>
  <c r="S165" i="8"/>
  <c r="P165" i="8"/>
  <c r="O165" i="8"/>
  <c r="T164" i="8"/>
  <c r="S164" i="8"/>
  <c r="P164" i="8"/>
  <c r="O164" i="8"/>
  <c r="T163" i="8"/>
  <c r="S163" i="8"/>
  <c r="P163" i="8"/>
  <c r="O163" i="8"/>
  <c r="T162" i="8"/>
  <c r="S162" i="8"/>
  <c r="P162" i="8"/>
  <c r="O162" i="8"/>
  <c r="T161" i="8"/>
  <c r="S161" i="8"/>
  <c r="P161" i="8"/>
  <c r="O161" i="8"/>
  <c r="T160" i="8"/>
  <c r="S160" i="8"/>
  <c r="P160" i="8"/>
  <c r="O160" i="8"/>
  <c r="T159" i="8"/>
  <c r="S159" i="8"/>
  <c r="P159" i="8"/>
  <c r="O159" i="8"/>
  <c r="T158" i="8"/>
  <c r="S158" i="8"/>
  <c r="P158" i="8"/>
  <c r="O158" i="8"/>
  <c r="T157" i="8"/>
  <c r="S157" i="8"/>
  <c r="P157" i="8"/>
  <c r="O157" i="8"/>
  <c r="T156" i="8"/>
  <c r="S156" i="8"/>
  <c r="P156" i="8"/>
  <c r="O156" i="8"/>
  <c r="T155" i="8"/>
  <c r="S155" i="8"/>
  <c r="P155" i="8"/>
  <c r="O155" i="8"/>
  <c r="T154" i="8"/>
  <c r="S154" i="8"/>
  <c r="P154" i="8"/>
  <c r="O154" i="8"/>
  <c r="T153" i="8"/>
  <c r="S153" i="8"/>
  <c r="P153" i="8"/>
  <c r="O153" i="8"/>
  <c r="T152" i="8"/>
  <c r="S152" i="8"/>
  <c r="P152" i="8"/>
  <c r="O152" i="8"/>
  <c r="T151" i="8"/>
  <c r="S151" i="8"/>
  <c r="P151" i="8"/>
  <c r="O151" i="8"/>
  <c r="T150" i="8"/>
  <c r="S150" i="8"/>
  <c r="P150" i="8"/>
  <c r="O150" i="8"/>
  <c r="T149" i="8"/>
  <c r="S149" i="8"/>
  <c r="P149" i="8"/>
  <c r="O149" i="8"/>
  <c r="T148" i="8"/>
  <c r="S148" i="8"/>
  <c r="P148" i="8"/>
  <c r="O148" i="8"/>
  <c r="T147" i="8"/>
  <c r="S147" i="8"/>
  <c r="P147" i="8"/>
  <c r="O147" i="8"/>
  <c r="T146" i="8"/>
  <c r="S146" i="8"/>
  <c r="P146" i="8"/>
  <c r="O146" i="8"/>
  <c r="T145" i="8"/>
  <c r="S145" i="8"/>
  <c r="P145" i="8"/>
  <c r="O145" i="8"/>
  <c r="T144" i="8"/>
  <c r="S144" i="8"/>
  <c r="P144" i="8"/>
  <c r="O144" i="8"/>
  <c r="T143" i="8"/>
  <c r="S143" i="8"/>
  <c r="P143" i="8"/>
  <c r="O143" i="8"/>
  <c r="T142" i="8"/>
  <c r="S142" i="8"/>
  <c r="P142" i="8"/>
  <c r="O142" i="8"/>
  <c r="T141" i="8"/>
  <c r="S141" i="8"/>
  <c r="P141" i="8"/>
  <c r="O141" i="8"/>
  <c r="T140" i="8"/>
  <c r="S140" i="8"/>
  <c r="P140" i="8"/>
  <c r="O140" i="8"/>
  <c r="T139" i="8"/>
  <c r="S139" i="8"/>
  <c r="P139" i="8"/>
  <c r="O139" i="8"/>
  <c r="T138" i="8"/>
  <c r="S138" i="8"/>
  <c r="P138" i="8"/>
  <c r="O138" i="8"/>
  <c r="T137" i="8"/>
  <c r="S137" i="8"/>
  <c r="P137" i="8"/>
  <c r="O137" i="8"/>
  <c r="T136" i="8"/>
  <c r="S136" i="8"/>
  <c r="P136" i="8"/>
  <c r="O136" i="8"/>
  <c r="T135" i="8"/>
  <c r="S135" i="8"/>
  <c r="P135" i="8"/>
  <c r="O135" i="8"/>
  <c r="T134" i="8"/>
  <c r="S134" i="8"/>
  <c r="P134" i="8"/>
  <c r="O134" i="8"/>
  <c r="T133" i="8"/>
  <c r="S133" i="8"/>
  <c r="P133" i="8"/>
  <c r="O133" i="8"/>
  <c r="T132" i="8"/>
  <c r="S132" i="8"/>
  <c r="P132" i="8"/>
  <c r="O132" i="8"/>
  <c r="T131" i="8"/>
  <c r="S131" i="8"/>
  <c r="P131" i="8"/>
  <c r="O131" i="8"/>
  <c r="T130" i="8"/>
  <c r="S130" i="8"/>
  <c r="P130" i="8"/>
  <c r="O130" i="8"/>
  <c r="T129" i="8"/>
  <c r="S129" i="8"/>
  <c r="P129" i="8"/>
  <c r="O129" i="8"/>
  <c r="T128" i="8"/>
  <c r="S128" i="8"/>
  <c r="P128" i="8"/>
  <c r="O128" i="8"/>
  <c r="T127" i="8"/>
  <c r="S127" i="8"/>
  <c r="P127" i="8"/>
  <c r="O127" i="8"/>
  <c r="T126" i="8"/>
  <c r="S126" i="8"/>
  <c r="P126" i="8"/>
  <c r="O126" i="8"/>
  <c r="T125" i="8"/>
  <c r="S125" i="8"/>
  <c r="P125" i="8"/>
  <c r="O125" i="8"/>
  <c r="T124" i="8"/>
  <c r="S124" i="8"/>
  <c r="P124" i="8"/>
  <c r="O124" i="8"/>
  <c r="T123" i="8"/>
  <c r="S123" i="8"/>
  <c r="P123" i="8"/>
  <c r="O123" i="8"/>
  <c r="T122" i="8"/>
  <c r="S122" i="8"/>
  <c r="P122" i="8"/>
  <c r="O122" i="8"/>
  <c r="T121" i="8"/>
  <c r="S121" i="8"/>
  <c r="P121" i="8"/>
  <c r="O121" i="8"/>
  <c r="T120" i="8"/>
  <c r="S120" i="8"/>
  <c r="P120" i="8"/>
  <c r="O120" i="8"/>
  <c r="T119" i="8"/>
  <c r="S119" i="8"/>
  <c r="P119" i="8"/>
  <c r="O119" i="8"/>
  <c r="T118" i="8"/>
  <c r="S118" i="8"/>
  <c r="P118" i="8"/>
  <c r="O118" i="8"/>
  <c r="T117" i="8"/>
  <c r="S117" i="8"/>
  <c r="P117" i="8"/>
  <c r="O117" i="8"/>
  <c r="T116" i="8"/>
  <c r="S116" i="8"/>
  <c r="P116" i="8"/>
  <c r="O116" i="8"/>
  <c r="T115" i="8"/>
  <c r="S115" i="8"/>
  <c r="P115" i="8"/>
  <c r="O115" i="8"/>
  <c r="T114" i="8"/>
  <c r="S114" i="8"/>
  <c r="P114" i="8"/>
  <c r="O114" i="8"/>
  <c r="T113" i="8"/>
  <c r="S113" i="8"/>
  <c r="P113" i="8"/>
  <c r="O113" i="8"/>
  <c r="T112" i="8"/>
  <c r="S112" i="8"/>
  <c r="P112" i="8"/>
  <c r="O112" i="8"/>
  <c r="T111" i="8"/>
  <c r="S111" i="8"/>
  <c r="P111" i="8"/>
  <c r="O111" i="8"/>
  <c r="T110" i="8"/>
  <c r="S110" i="8"/>
  <c r="P110" i="8"/>
  <c r="O110" i="8"/>
  <c r="T109" i="8"/>
  <c r="S109" i="8"/>
  <c r="P109" i="8"/>
  <c r="O109" i="8"/>
  <c r="T108" i="8"/>
  <c r="S108" i="8"/>
  <c r="P108" i="8"/>
  <c r="O108" i="8"/>
  <c r="T107" i="8"/>
  <c r="S107" i="8"/>
  <c r="P107" i="8"/>
  <c r="O107" i="8"/>
  <c r="T106" i="8"/>
  <c r="S106" i="8"/>
  <c r="P106" i="8"/>
  <c r="O106" i="8"/>
  <c r="T105" i="8"/>
  <c r="S105" i="8"/>
  <c r="P105" i="8"/>
  <c r="O105" i="8"/>
  <c r="T104" i="8"/>
  <c r="S104" i="8"/>
  <c r="P104" i="8"/>
  <c r="O104" i="8"/>
  <c r="T103" i="8"/>
  <c r="S103" i="8"/>
  <c r="P103" i="8"/>
  <c r="O103" i="8"/>
  <c r="T102" i="8"/>
  <c r="S102" i="8"/>
  <c r="P102" i="8"/>
  <c r="O102" i="8"/>
  <c r="T101" i="8"/>
  <c r="S101" i="8"/>
  <c r="P101" i="8"/>
  <c r="O101" i="8"/>
  <c r="T100" i="8"/>
  <c r="S100" i="8"/>
  <c r="P100" i="8"/>
  <c r="O100" i="8"/>
  <c r="T99" i="8"/>
  <c r="S99" i="8"/>
  <c r="P99" i="8"/>
  <c r="O99" i="8"/>
  <c r="T98" i="8"/>
  <c r="S98" i="8"/>
  <c r="P98" i="8"/>
  <c r="O98" i="8"/>
  <c r="T97" i="8"/>
  <c r="S97" i="8"/>
  <c r="P97" i="8"/>
  <c r="O97" i="8"/>
  <c r="T96" i="8"/>
  <c r="S96" i="8"/>
  <c r="P96" i="8"/>
  <c r="O96" i="8"/>
  <c r="T95" i="8"/>
  <c r="S95" i="8"/>
  <c r="P95" i="8"/>
  <c r="O95" i="8"/>
  <c r="T94" i="8"/>
  <c r="S94" i="8"/>
  <c r="P94" i="8"/>
  <c r="O94" i="8"/>
  <c r="T93" i="8"/>
  <c r="S93" i="8"/>
  <c r="P93" i="8"/>
  <c r="O93" i="8"/>
  <c r="T92" i="8"/>
  <c r="S92" i="8"/>
  <c r="P92" i="8"/>
  <c r="O92" i="8"/>
  <c r="T91" i="8"/>
  <c r="S91" i="8"/>
  <c r="P91" i="8"/>
  <c r="O91" i="8"/>
  <c r="T90" i="8"/>
  <c r="S90" i="8"/>
  <c r="P90" i="8"/>
  <c r="O90" i="8"/>
  <c r="T89" i="8"/>
  <c r="S89" i="8"/>
  <c r="P89" i="8"/>
  <c r="O89" i="8"/>
  <c r="T88" i="8"/>
  <c r="S88" i="8"/>
  <c r="P88" i="8"/>
  <c r="O88" i="8"/>
  <c r="T87" i="8"/>
  <c r="S87" i="8"/>
  <c r="P87" i="8"/>
  <c r="O87" i="8"/>
  <c r="T86" i="8"/>
  <c r="S86" i="8"/>
  <c r="P86" i="8"/>
  <c r="O86" i="8"/>
  <c r="T85" i="8"/>
  <c r="S85" i="8"/>
  <c r="P85" i="8"/>
  <c r="O85" i="8"/>
  <c r="T84" i="8"/>
  <c r="S84" i="8"/>
  <c r="P84" i="8"/>
  <c r="O84" i="8"/>
  <c r="T83" i="8"/>
  <c r="S83" i="8"/>
  <c r="P83" i="8"/>
  <c r="O83" i="8"/>
  <c r="T82" i="8"/>
  <c r="S82" i="8"/>
  <c r="P82" i="8"/>
  <c r="O82" i="8"/>
  <c r="T81" i="8"/>
  <c r="S81" i="8"/>
  <c r="P81" i="8"/>
  <c r="O81" i="8"/>
  <c r="T80" i="8"/>
  <c r="S80" i="8"/>
  <c r="P80" i="8"/>
  <c r="O80" i="8"/>
  <c r="T79" i="8"/>
  <c r="S79" i="8"/>
  <c r="P79" i="8"/>
  <c r="O79" i="8"/>
  <c r="T78" i="8"/>
  <c r="S78" i="8"/>
  <c r="P78" i="8"/>
  <c r="O78" i="8"/>
  <c r="T77" i="8"/>
  <c r="S77" i="8"/>
  <c r="P77" i="8"/>
  <c r="O77" i="8"/>
  <c r="T76" i="8"/>
  <c r="S76" i="8"/>
  <c r="P76" i="8"/>
  <c r="O76" i="8"/>
  <c r="T75" i="8"/>
  <c r="S75" i="8"/>
  <c r="P75" i="8"/>
  <c r="O75" i="8"/>
  <c r="T74" i="8"/>
  <c r="S74" i="8"/>
  <c r="P74" i="8"/>
  <c r="O74" i="8"/>
  <c r="T73" i="8"/>
  <c r="S73" i="8"/>
  <c r="P73" i="8"/>
  <c r="O73" i="8"/>
  <c r="T72" i="8"/>
  <c r="S72" i="8"/>
  <c r="P72" i="8"/>
  <c r="O72" i="8"/>
  <c r="T71" i="8"/>
  <c r="S71" i="8"/>
  <c r="P71" i="8"/>
  <c r="O71" i="8"/>
  <c r="T70" i="8"/>
  <c r="S70" i="8"/>
  <c r="P70" i="8"/>
  <c r="O70" i="8"/>
  <c r="T69" i="8"/>
  <c r="S69" i="8"/>
  <c r="P69" i="8"/>
  <c r="O69" i="8"/>
  <c r="T68" i="8"/>
  <c r="S68" i="8"/>
  <c r="P68" i="8"/>
  <c r="O68" i="8"/>
  <c r="T67" i="8"/>
  <c r="S67" i="8"/>
  <c r="P67" i="8"/>
  <c r="O67" i="8"/>
  <c r="T66" i="8"/>
  <c r="S66" i="8"/>
  <c r="P66" i="8"/>
  <c r="O66" i="8"/>
  <c r="T65" i="8"/>
  <c r="S65" i="8"/>
  <c r="P65" i="8"/>
  <c r="O65" i="8"/>
  <c r="T64" i="8"/>
  <c r="S64" i="8"/>
  <c r="P64" i="8"/>
  <c r="O64" i="8"/>
  <c r="T63" i="8"/>
  <c r="S63" i="8"/>
  <c r="P63" i="8"/>
  <c r="O63" i="8"/>
  <c r="T62" i="8"/>
  <c r="S62" i="8"/>
  <c r="P62" i="8"/>
  <c r="O62" i="8"/>
  <c r="T61" i="8"/>
  <c r="S61" i="8"/>
  <c r="P61" i="8"/>
  <c r="O61" i="8"/>
  <c r="T60" i="8"/>
  <c r="S60" i="8"/>
  <c r="P60" i="8"/>
  <c r="O60" i="8"/>
  <c r="T59" i="8"/>
  <c r="S59" i="8"/>
  <c r="P59" i="8"/>
  <c r="O59" i="8"/>
  <c r="T58" i="8"/>
  <c r="S58" i="8"/>
  <c r="P58" i="8"/>
  <c r="O58" i="8"/>
  <c r="T57" i="8"/>
  <c r="S57" i="8"/>
  <c r="P57" i="8"/>
  <c r="O57" i="8"/>
  <c r="T56" i="8"/>
  <c r="S56" i="8"/>
  <c r="P56" i="8"/>
  <c r="O56" i="8"/>
  <c r="T55" i="8"/>
  <c r="S55" i="8"/>
  <c r="P55" i="8"/>
  <c r="O55" i="8"/>
  <c r="T54" i="8"/>
  <c r="S54" i="8"/>
  <c r="P54" i="8"/>
  <c r="O54" i="8"/>
  <c r="T53" i="8"/>
  <c r="S53" i="8"/>
  <c r="P53" i="8"/>
  <c r="O53" i="8"/>
  <c r="T52" i="8"/>
  <c r="S52" i="8"/>
  <c r="P52" i="8"/>
  <c r="O52" i="8"/>
  <c r="T51" i="8"/>
  <c r="S51" i="8"/>
  <c r="P51" i="8"/>
  <c r="O51" i="8"/>
  <c r="T50" i="8"/>
  <c r="S50" i="8"/>
  <c r="P50" i="8"/>
  <c r="O50" i="8"/>
  <c r="T49" i="8"/>
  <c r="S49" i="8"/>
  <c r="P49" i="8"/>
  <c r="O49" i="8"/>
  <c r="T48" i="8"/>
  <c r="S48" i="8"/>
  <c r="P48" i="8"/>
  <c r="O48" i="8"/>
  <c r="T47" i="8"/>
  <c r="S47" i="8"/>
  <c r="P47" i="8"/>
  <c r="O47" i="8"/>
  <c r="T46" i="8"/>
  <c r="S46" i="8"/>
  <c r="P46" i="8"/>
  <c r="O46" i="8"/>
  <c r="T45" i="8"/>
  <c r="S45" i="8"/>
  <c r="P45" i="8"/>
  <c r="O45" i="8"/>
  <c r="T44" i="8"/>
  <c r="S44" i="8"/>
  <c r="P44" i="8"/>
  <c r="O44" i="8"/>
  <c r="T43" i="8"/>
  <c r="S43" i="8"/>
  <c r="P43" i="8"/>
  <c r="O43" i="8"/>
  <c r="T42" i="8"/>
  <c r="S42" i="8"/>
  <c r="P42" i="8"/>
  <c r="O42" i="8"/>
  <c r="T41" i="8"/>
  <c r="S41" i="8"/>
  <c r="P41" i="8"/>
  <c r="O41" i="8"/>
  <c r="T40" i="8"/>
  <c r="S40" i="8"/>
  <c r="P40" i="8"/>
  <c r="O40" i="8"/>
  <c r="T39" i="8"/>
  <c r="S39" i="8"/>
  <c r="P39" i="8"/>
  <c r="O39" i="8"/>
  <c r="T38" i="8"/>
  <c r="S38" i="8"/>
  <c r="P38" i="8"/>
  <c r="O38" i="8"/>
  <c r="T37" i="8"/>
  <c r="S37" i="8"/>
  <c r="P37" i="8"/>
  <c r="O37" i="8"/>
  <c r="T36" i="8"/>
  <c r="S36" i="8"/>
  <c r="P36" i="8"/>
  <c r="O36" i="8"/>
  <c r="T35" i="8"/>
  <c r="S35" i="8"/>
  <c r="P35" i="8"/>
  <c r="O35" i="8"/>
  <c r="T34" i="8"/>
  <c r="S34" i="8"/>
  <c r="P34" i="8"/>
  <c r="O34" i="8"/>
  <c r="T33" i="8"/>
  <c r="S33" i="8"/>
  <c r="P33" i="8"/>
  <c r="O33" i="8"/>
  <c r="T32" i="8"/>
  <c r="S32" i="8"/>
  <c r="P32" i="8"/>
  <c r="O32" i="8"/>
  <c r="T31" i="8"/>
  <c r="S31" i="8"/>
  <c r="P31" i="8"/>
  <c r="O31" i="8"/>
  <c r="T30" i="8"/>
  <c r="S30" i="8"/>
  <c r="P30" i="8"/>
  <c r="O30" i="8"/>
  <c r="T29" i="8"/>
  <c r="S29" i="8"/>
  <c r="P29" i="8"/>
  <c r="O29" i="8"/>
  <c r="T28" i="8"/>
  <c r="S28" i="8"/>
  <c r="P28" i="8"/>
  <c r="O28" i="8"/>
  <c r="T27" i="8"/>
  <c r="S27" i="8"/>
  <c r="P27" i="8"/>
  <c r="O27" i="8"/>
  <c r="T26" i="8"/>
  <c r="S26" i="8"/>
  <c r="P26" i="8"/>
  <c r="O26" i="8"/>
  <c r="T25" i="8"/>
  <c r="S25" i="8"/>
  <c r="P25" i="8"/>
  <c r="O25" i="8"/>
  <c r="T24" i="8"/>
  <c r="S24" i="8"/>
  <c r="P24" i="8"/>
  <c r="O24" i="8"/>
  <c r="T23" i="8"/>
  <c r="S23" i="8"/>
  <c r="P23" i="8"/>
  <c r="O23" i="8"/>
  <c r="T22" i="8"/>
  <c r="S22" i="8"/>
  <c r="P22" i="8"/>
  <c r="O22" i="8"/>
  <c r="T21" i="8"/>
  <c r="S21" i="8"/>
  <c r="P21" i="8"/>
  <c r="O21" i="8"/>
  <c r="T20" i="8"/>
  <c r="S20" i="8"/>
  <c r="P20" i="8"/>
  <c r="O20" i="8"/>
  <c r="T19" i="8"/>
  <c r="S19" i="8"/>
  <c r="P19" i="8"/>
  <c r="O19" i="8"/>
  <c r="T18" i="8"/>
  <c r="S18" i="8"/>
  <c r="P18" i="8"/>
  <c r="O18" i="8"/>
  <c r="T17" i="8"/>
  <c r="S17" i="8"/>
  <c r="P17" i="8"/>
  <c r="O17" i="8"/>
  <c r="T16" i="8"/>
  <c r="S16" i="8"/>
  <c r="P16" i="8"/>
  <c r="O16" i="8"/>
  <c r="T15" i="8"/>
  <c r="S15" i="8"/>
  <c r="P15" i="8"/>
  <c r="O15" i="8"/>
  <c r="T14" i="8"/>
  <c r="S14" i="8"/>
  <c r="P14" i="8"/>
  <c r="O14" i="8"/>
  <c r="T13" i="8"/>
  <c r="S13" i="8"/>
  <c r="P13" i="8"/>
  <c r="O13" i="8"/>
  <c r="T12" i="8"/>
  <c r="S12" i="8"/>
  <c r="P12" i="8"/>
  <c r="O12" i="8"/>
  <c r="T11" i="8"/>
  <c r="S11" i="8"/>
  <c r="P11" i="8"/>
  <c r="O11" i="8"/>
  <c r="T10" i="8"/>
  <c r="S10" i="8"/>
  <c r="P10" i="8"/>
  <c r="O10" i="8"/>
  <c r="T9" i="8"/>
  <c r="S9" i="8"/>
  <c r="P9" i="8"/>
  <c r="O9" i="8"/>
  <c r="T8" i="8"/>
  <c r="S8" i="8"/>
  <c r="P8" i="8"/>
  <c r="O8" i="8"/>
  <c r="T7" i="8"/>
  <c r="S7" i="8"/>
  <c r="P7" i="8"/>
  <c r="O7" i="8"/>
  <c r="T6" i="8"/>
  <c r="S6" i="8"/>
  <c r="P6" i="8"/>
  <c r="O6" i="8"/>
  <c r="T5" i="8"/>
  <c r="S5" i="8"/>
  <c r="P5" i="8"/>
  <c r="O5" i="8"/>
  <c r="T4" i="8"/>
  <c r="S4" i="8"/>
  <c r="P4" i="8"/>
  <c r="O4" i="8"/>
  <c r="T3" i="8"/>
  <c r="S3" i="8"/>
  <c r="P3" i="8"/>
  <c r="O3" i="8"/>
  <c r="T2" i="8"/>
  <c r="S2" i="8"/>
  <c r="P2" i="8"/>
  <c r="O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E3" i="9" s="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E2" i="9" s="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E5" i="9" s="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E6" i="9" s="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E4" i="9" s="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22" i="1"/>
  <c r="P2721" i="1"/>
  <c r="P2720" i="1"/>
  <c r="P2719" i="1"/>
  <c r="P2718" i="1"/>
  <c r="P2717" i="1"/>
  <c r="P2716" i="1"/>
  <c r="P2715" i="1"/>
  <c r="P2714" i="1"/>
  <c r="P2713" i="1"/>
  <c r="P2712" i="1"/>
  <c r="P2711" i="1"/>
  <c r="P2710" i="1"/>
  <c r="P2709" i="1"/>
  <c r="P2708" i="1"/>
  <c r="P2707" i="1"/>
  <c r="P2706" i="1"/>
  <c r="P2705" i="1"/>
  <c r="P2704" i="1"/>
  <c r="P2703" i="1"/>
  <c r="P1305" i="1"/>
  <c r="P1304" i="1"/>
  <c r="P1303" i="1"/>
  <c r="P1302" i="1"/>
  <c r="P1301" i="1"/>
  <c r="P1300" i="1"/>
  <c r="P1299" i="1"/>
  <c r="P1298" i="1"/>
  <c r="P1297" i="1"/>
  <c r="P1296" i="1"/>
  <c r="P1295" i="1"/>
  <c r="P1294" i="1"/>
  <c r="P1293" i="1"/>
  <c r="P1292" i="1"/>
  <c r="P1291" i="1"/>
  <c r="P1290" i="1"/>
  <c r="P1289" i="1"/>
  <c r="P1288" i="1"/>
  <c r="P1287" i="1"/>
  <c r="P1286" i="1"/>
  <c r="P541" i="1"/>
  <c r="P540" i="1"/>
  <c r="P539" i="1"/>
  <c r="P538" i="1"/>
  <c r="P537" i="1"/>
  <c r="P536" i="1"/>
  <c r="P535" i="1"/>
  <c r="P534" i="1"/>
  <c r="P533" i="1"/>
  <c r="P532" i="1"/>
  <c r="P531" i="1"/>
  <c r="P530" i="1"/>
  <c r="P529" i="1"/>
  <c r="P528" i="1"/>
  <c r="P527" i="1"/>
  <c r="P526" i="1"/>
  <c r="P525" i="1"/>
  <c r="P524" i="1"/>
  <c r="P523" i="1"/>
  <c r="P52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 i="1"/>
  <c r="O224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23" l="1"/>
  <c r="F2" i="23" s="1"/>
  <c r="E8" i="23"/>
  <c r="G8" i="23" s="1"/>
  <c r="E5" i="23"/>
  <c r="F5" i="23" s="1"/>
  <c r="E6" i="23"/>
  <c r="F6" i="23" s="1"/>
  <c r="E13" i="23"/>
  <c r="F13" i="23" s="1"/>
  <c r="E4" i="23"/>
  <c r="G4" i="23" s="1"/>
  <c r="E3" i="23"/>
  <c r="F3" i="23" s="1"/>
  <c r="E7" i="23"/>
  <c r="G7" i="23" s="1"/>
  <c r="E9" i="23"/>
  <c r="G9" i="23" s="1"/>
  <c r="E11" i="23"/>
  <c r="G11" i="23" s="1"/>
  <c r="E10" i="23"/>
  <c r="H10" i="23" s="1"/>
  <c r="E12" i="23"/>
  <c r="G12" i="23" s="1"/>
  <c r="B7" i="17"/>
  <c r="C14" i="14"/>
  <c r="B14" i="14"/>
  <c r="F12" i="23" l="1"/>
  <c r="H4" i="23"/>
  <c r="H3" i="23"/>
  <c r="G2" i="23"/>
  <c r="G3" i="23"/>
  <c r="F4" i="23"/>
  <c r="H7" i="23"/>
  <c r="G6" i="23"/>
  <c r="H6" i="23"/>
  <c r="F11" i="23"/>
  <c r="H12" i="23"/>
  <c r="H5" i="23"/>
  <c r="G5" i="23"/>
  <c r="F10" i="23"/>
  <c r="H2" i="23"/>
  <c r="H11" i="23"/>
  <c r="F9" i="23"/>
  <c r="G10" i="23"/>
  <c r="F8" i="23"/>
  <c r="F7" i="23"/>
  <c r="H9" i="23"/>
  <c r="H8" i="23"/>
  <c r="H13" i="23"/>
  <c r="G13" i="23"/>
</calcChain>
</file>

<file path=xl/sharedStrings.xml><?xml version="1.0" encoding="utf-8"?>
<sst xmlns="http://schemas.openxmlformats.org/spreadsheetml/2006/main" count="73517" uniqueCount="8452">
  <si>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</si>
  <si>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</si>
  <si>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</si>
  <si>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</si>
  <si>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</si>
  <si>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</si>
  <si>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</si>
  <si>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</si>
  <si>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</si>
  <si>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</si>
  <si>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</si>
  <si>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</si>
  <si>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</si>
  <si>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</si>
  <si>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</si>
  <si>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</si>
  <si>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</si>
  <si>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</si>
  <si>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</si>
  <si>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</si>
  <si>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</si>
  <si>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</si>
  <si>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</si>
  <si>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</si>
  <si>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</si>
  <si>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</si>
  <si>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</si>
  <si>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</si>
  <si>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</si>
  <si>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</si>
  <si>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</si>
  <si>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</si>
  <si>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</si>
  <si>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</si>
  <si>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</si>
  <si>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</si>
  <si>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</si>
  <si>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</si>
  <si>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</si>
  <si>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</si>
  <si>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</si>
  <si>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</si>
  <si>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</si>
  <si>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</si>
  <si>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</si>
  <si>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</si>
  <si>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</si>
  <si>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</si>
  <si>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</si>
  <si>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</si>
  <si>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</si>
  <si>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</si>
  <si>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</si>
  <si>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</si>
  <si>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</si>
  <si>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</si>
  <si>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</si>
  <si>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</si>
  <si>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</si>
  <si>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</si>
  <si>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</si>
  <si>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</si>
  <si>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</si>
  <si>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</si>
  <si>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</si>
  <si>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</si>
  <si>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</si>
  <si>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</si>
  <si>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</si>
  <si>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</si>
  <si>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</si>
  <si>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</si>
  <si>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</si>
  <si>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</si>
  <si>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</si>
  <si>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</si>
  <si>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</si>
  <si>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</si>
  <si>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</si>
  <si>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</si>
  <si>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</si>
  <si>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</si>
  <si>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</si>
  <si>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</si>
  <si>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</si>
  <si>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</si>
  <si>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</si>
  <si>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</si>
  <si>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</si>
  <si>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</si>
  <si>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</si>
  <si>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</si>
  <si>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</si>
  <si>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</si>
  <si>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</si>
  <si>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</si>
  <si>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</si>
  <si>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</si>
  <si>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</si>
  <si>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</si>
  <si>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</si>
  <si>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</si>
  <si>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</si>
  <si>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</si>
  <si>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</si>
  <si>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</si>
  <si>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</si>
  <si>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</si>
  <si>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</si>
  <si>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</si>
  <si>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</si>
  <si>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</si>
  <si>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</si>
  <si>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</si>
  <si>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</si>
  <si>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</si>
  <si>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</si>
  <si>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</si>
  <si>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</si>
  <si>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</si>
  <si>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</si>
  <si>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</si>
  <si>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</si>
  <si>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</si>
  <si>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</si>
  <si>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</si>
  <si>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</si>
  <si>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</si>
  <si>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</si>
  <si>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</si>
  <si>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</si>
  <si>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</si>
  <si>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</si>
  <si>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</si>
  <si>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</si>
  <si>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</si>
  <si>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</si>
  <si>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</si>
  <si>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</si>
  <si>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</si>
  <si>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</si>
  <si>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</si>
  <si>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</si>
  <si>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</si>
  <si>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</si>
  <si>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</si>
  <si>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</si>
  <si>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</si>
  <si>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</si>
  <si>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</si>
  <si>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</si>
  <si>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</si>
  <si>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</si>
  <si>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</si>
  <si>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</si>
  <si>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</si>
  <si>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</si>
  <si>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</si>
  <si>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</si>
  <si>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</si>
  <si>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</si>
  <si>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</si>
  <si>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</si>
  <si>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</si>
  <si>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</si>
  <si>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</si>
  <si>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</si>
  <si>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</si>
  <si>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</si>
  <si>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</si>
  <si>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</si>
  <si>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</si>
  <si>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</si>
  <si>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</si>
  <si>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</si>
  <si>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</si>
  <si>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</si>
  <si>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</si>
  <si>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</si>
  <si>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</si>
  <si>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</si>
  <si>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</si>
  <si>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</si>
  <si>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</si>
  <si>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</si>
  <si>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</si>
  <si>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</si>
  <si>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</si>
  <si>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</si>
  <si>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</si>
  <si>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</si>
  <si>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</si>
  <si>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</si>
  <si>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</si>
  <si>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</si>
  <si>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</si>
  <si>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</si>
  <si>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</si>
  <si>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</si>
  <si>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</si>
  <si>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</si>
  <si>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</si>
  <si>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</si>
  <si>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</si>
  <si>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</si>
  <si>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</si>
  <si>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</si>
  <si>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</si>
  <si>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</si>
  <si>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</si>
  <si>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</si>
  <si>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</si>
  <si>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</si>
  <si>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</si>
  <si>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</si>
  <si>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</si>
  <si>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</si>
  <si>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</si>
  <si>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</si>
  <si>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</si>
  <si>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</si>
  <si>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</si>
  <si>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</si>
  <si>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</si>
  <si>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</si>
  <si>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</si>
  <si>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</si>
  <si>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</si>
  <si>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</si>
  <si>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</si>
  <si>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</si>
  <si>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</si>
  <si>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</si>
  <si>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</si>
  <si>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</si>
  <si>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</si>
  <si>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</si>
  <si>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</si>
  <si>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</si>
  <si>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</si>
  <si>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</si>
  <si>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</si>
  <si>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</si>
  <si>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</si>
  <si>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</si>
  <si>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</si>
  <si>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</si>
  <si>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</si>
  <si>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</si>
  <si>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</si>
  <si>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</si>
  <si>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</si>
  <si>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</si>
  <si>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</si>
  <si>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</si>
  <si>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</si>
  <si>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</si>
  <si>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</si>
  <si>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</si>
  <si>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</si>
  <si>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</si>
  <si>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</si>
  <si>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</si>
  <si>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</si>
  <si>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</si>
  <si>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</si>
  <si>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</si>
  <si>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</si>
  <si>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</si>
  <si>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</si>
  <si>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</si>
  <si>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</si>
  <si>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</si>
  <si>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</si>
  <si>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</si>
  <si>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</si>
  <si>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</si>
  <si>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</si>
  <si>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</si>
  <si>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</si>
  <si>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</si>
  <si>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</si>
  <si>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</si>
  <si>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</si>
  <si>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</si>
  <si>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</si>
  <si>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</si>
  <si>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</si>
  <si>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</si>
  <si>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</si>
  <si>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</si>
  <si>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</si>
  <si>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</si>
  <si>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</si>
  <si>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</si>
  <si>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</si>
  <si>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</si>
  <si>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</si>
  <si>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</si>
  <si>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</si>
  <si>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</si>
  <si>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</si>
  <si>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</si>
  <si>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</si>
  <si>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</si>
  <si>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</si>
  <si>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</si>
  <si>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</si>
  <si>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</si>
  <si>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</si>
  <si>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</si>
  <si>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</si>
  <si>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</si>
  <si>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</si>
  <si>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</si>
  <si>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</si>
  <si>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</si>
  <si>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</si>
  <si>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</si>
  <si>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</si>
  <si>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</si>
  <si>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</si>
  <si>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</si>
  <si>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</si>
  <si>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</si>
  <si>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</si>
  <si>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</si>
  <si>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</si>
  <si>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</si>
  <si>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</si>
  <si>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</si>
  <si>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</si>
  <si>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</si>
  <si>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</si>
  <si>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</si>
  <si>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</si>
  <si>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</si>
  <si>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</si>
  <si>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</si>
  <si>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</si>
  <si>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</si>
  <si>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</si>
  <si>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</si>
  <si>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</si>
  <si>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</si>
  <si>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</si>
  <si>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</si>
  <si>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</si>
  <si>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</si>
  <si>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</si>
  <si>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</si>
  <si>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</si>
  <si>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</si>
  <si>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</si>
  <si>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</si>
  <si>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</si>
  <si>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</si>
  <si>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</si>
  <si>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</si>
  <si>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</si>
  <si>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</si>
  <si>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</si>
  <si>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</si>
  <si>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</si>
  <si>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</si>
  <si>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</si>
  <si>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</si>
  <si>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</si>
  <si>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</si>
  <si>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</si>
  <si>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</si>
  <si>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</si>
  <si>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</si>
  <si>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</si>
  <si>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</si>
  <si>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</si>
  <si>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</si>
  <si>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</si>
  <si>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</si>
  <si>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</si>
  <si>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</si>
  <si>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</si>
  <si>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</si>
  <si>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</si>
  <si>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</si>
  <si>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</si>
  <si>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</si>
  <si>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</si>
  <si>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</si>
  <si>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</si>
  <si>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</si>
  <si>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</si>
  <si>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</si>
  <si>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</si>
  <si>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</si>
  <si>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</si>
  <si>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</si>
  <si>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</si>
  <si>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</si>
  <si>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</si>
  <si>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</si>
  <si>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</si>
  <si>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</si>
  <si>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</si>
  <si>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</si>
  <si>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</si>
  <si>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</si>
  <si>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</si>
  <si>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</si>
  <si>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</si>
  <si>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</si>
  <si>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</si>
  <si>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</si>
  <si>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</si>
  <si>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</si>
  <si>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</si>
  <si>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</si>
  <si>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</si>
  <si>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</si>
  <si>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</si>
  <si>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</si>
  <si>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</si>
  <si>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</si>
  <si>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</si>
  <si>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</si>
  <si>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</si>
  <si>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</si>
  <si>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</si>
  <si>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</si>
  <si>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</si>
  <si>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</si>
  <si>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</si>
  <si>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</si>
  <si>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</si>
  <si>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</si>
  <si>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</si>
  <si>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</si>
  <si>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</si>
  <si>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</si>
  <si>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</si>
  <si>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</si>
  <si>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</si>
  <si>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</si>
  <si>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</si>
  <si>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</si>
  <si>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</si>
  <si>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</si>
  <si>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</si>
  <si>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</si>
  <si>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</si>
  <si>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</si>
  <si>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</si>
  <si>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</si>
  <si>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</si>
  <si>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</si>
  <si>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</si>
  <si>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</si>
  <si>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</si>
  <si>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</si>
  <si>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</si>
  <si>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</si>
  <si>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</si>
  <si>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</si>
  <si>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</si>
  <si>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</si>
  <si>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</si>
  <si>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</si>
  <si>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</si>
  <si>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</si>
  <si>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</si>
  <si>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</si>
  <si>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</si>
  <si>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</si>
  <si>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</si>
  <si>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</si>
  <si>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</si>
  <si>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</si>
  <si>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</si>
  <si>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</si>
  <si>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</si>
  <si>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</si>
  <si>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</si>
  <si>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</si>
  <si>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</si>
  <si>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</si>
  <si>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</si>
  <si>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</si>
  <si>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</si>
  <si>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</si>
  <si>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</si>
  <si>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</si>
  <si>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</si>
  <si>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</si>
  <si>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</si>
  <si>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</si>
  <si>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</si>
  <si>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</si>
  <si>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</si>
  <si>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</si>
  <si>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</si>
  <si>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</si>
  <si>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</si>
  <si>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</si>
  <si>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</si>
  <si>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</si>
  <si>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</si>
  <si>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</si>
  <si>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</si>
  <si>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</si>
  <si>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</si>
  <si>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</si>
  <si>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</si>
  <si>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</si>
  <si>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</si>
  <si>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</si>
  <si>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</si>
  <si>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</si>
  <si>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</si>
  <si>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</si>
  <si>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</si>
  <si>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</si>
  <si>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</si>
  <si>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</si>
  <si>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</si>
  <si>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</si>
  <si>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</si>
  <si>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</si>
  <si>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</si>
  <si>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</si>
  <si>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</si>
  <si>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</si>
  <si>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</si>
  <si>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</si>
  <si>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</si>
  <si>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</si>
  <si>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</si>
  <si>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</si>
  <si>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</si>
  <si>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</si>
  <si>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</si>
  <si>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</si>
  <si>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</si>
  <si>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</si>
  <si>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</si>
  <si>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</si>
  <si>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</si>
  <si>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</si>
  <si>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</si>
  <si>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</si>
  <si>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</si>
  <si>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</si>
  <si>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</si>
  <si>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</si>
  <si>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</si>
  <si>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</si>
  <si>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</si>
  <si>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</si>
  <si>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</si>
  <si>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</si>
  <si>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</si>
  <si>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</si>
  <si>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</si>
  <si>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</si>
  <si>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</si>
  <si>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</si>
  <si>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</si>
  <si>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</si>
  <si>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</si>
  <si>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</si>
  <si>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</si>
  <si>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</si>
  <si>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</si>
  <si>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</si>
  <si>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</si>
  <si>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</si>
  <si>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</si>
  <si>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</si>
  <si>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</si>
  <si>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</si>
  <si>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</si>
  <si>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</si>
  <si>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</si>
  <si>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</si>
  <si>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</si>
  <si>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</si>
  <si>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</si>
  <si>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</si>
  <si>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</si>
  <si>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</si>
  <si>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</si>
  <si>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</si>
  <si>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</si>
  <si>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</si>
  <si>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</si>
  <si>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</si>
  <si>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</si>
  <si>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</si>
  <si>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</si>
  <si>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</si>
  <si>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</si>
  <si>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</si>
  <si>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</si>
  <si>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</si>
  <si>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</si>
  <si>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</si>
  <si>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</si>
  <si>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</si>
  <si>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</si>
  <si>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</si>
  <si>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</si>
  <si>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</si>
  <si>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</si>
  <si>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</si>
  <si>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</si>
  <si>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</si>
  <si>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</si>
  <si>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</si>
  <si>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</si>
  <si>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</si>
  <si>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</si>
  <si>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</si>
  <si>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</si>
  <si>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</si>
  <si>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</si>
  <si>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</si>
  <si>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</si>
  <si>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</si>
  <si>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</si>
  <si>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</si>
  <si>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</si>
  <si>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</si>
  <si>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</si>
  <si>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</si>
  <si>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</si>
  <si>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</si>
  <si>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</si>
  <si>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</si>
  <si>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</si>
  <si>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</si>
  <si>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</si>
  <si>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</si>
  <si>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</si>
  <si>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</si>
  <si>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</si>
  <si>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</si>
  <si>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</si>
  <si>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</si>
  <si>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</si>
  <si>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</si>
  <si>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</si>
  <si>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</si>
  <si>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</si>
  <si>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</si>
  <si>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</si>
  <si>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</si>
  <si>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</si>
  <si>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</si>
  <si>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</si>
  <si>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</si>
  <si>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</si>
  <si>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</si>
  <si>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</si>
  <si>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</si>
  <si>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</si>
  <si>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</si>
  <si>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</si>
  <si>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</si>
  <si>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</si>
  <si>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</si>
  <si>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</si>
  <si>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</si>
  <si>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</si>
  <si>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</si>
  <si>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</si>
  <si>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</si>
  <si>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</si>
  <si>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</si>
  <si>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</si>
  <si>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</si>
  <si>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</si>
  <si>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</si>
  <si>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</si>
  <si>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</si>
  <si>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</si>
  <si>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</si>
  <si>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</si>
  <si>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</si>
  <si>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</si>
  <si>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</si>
  <si>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</si>
  <si>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</si>
  <si>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</si>
  <si>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</si>
  <si>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</si>
  <si>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</si>
  <si>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</si>
  <si>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</si>
  <si>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</si>
  <si>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</si>
  <si>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</si>
  <si>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</si>
  <si>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</si>
  <si>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</si>
  <si>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</si>
  <si>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</si>
  <si>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</si>
  <si>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</si>
  <si>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</si>
  <si>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</si>
  <si>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</si>
  <si>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</si>
  <si>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</si>
  <si>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</si>
  <si>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</si>
  <si>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</si>
  <si>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</si>
  <si>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</si>
  <si>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</si>
  <si>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</si>
  <si>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</si>
  <si>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</si>
  <si>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</si>
  <si>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</si>
  <si>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</si>
  <si>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</si>
  <si>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</si>
  <si>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</si>
  <si>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</si>
  <si>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</si>
  <si>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</si>
  <si>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</si>
  <si>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</si>
  <si>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</si>
  <si>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</si>
  <si>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</si>
  <si>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</si>
  <si>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</si>
  <si>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</si>
  <si>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</si>
  <si>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</si>
  <si>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</si>
  <si>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</si>
  <si>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</si>
  <si>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</si>
  <si>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</si>
  <si>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</si>
  <si>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</si>
  <si>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</si>
  <si>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</si>
  <si>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</si>
  <si>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</si>
  <si>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</si>
  <si>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</si>
  <si>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</si>
  <si>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</si>
  <si>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</si>
  <si>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</si>
  <si>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</si>
  <si>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</si>
  <si>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</si>
  <si>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</si>
  <si>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</si>
  <si>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</si>
  <si>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</si>
  <si>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</si>
  <si>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</si>
  <si>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</si>
  <si>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</si>
  <si>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</si>
  <si>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</si>
  <si>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</si>
  <si>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</si>
  <si>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</si>
  <si>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</si>
  <si>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</si>
  <si>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</si>
  <si>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</si>
  <si>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</si>
  <si>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</si>
  <si>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</si>
  <si>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</si>
  <si>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</si>
  <si>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</si>
  <si>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</si>
  <si>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</si>
  <si>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</si>
  <si>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</si>
  <si>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</si>
  <si>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</si>
  <si>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</si>
  <si>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</si>
  <si>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</si>
  <si>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</si>
  <si>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</si>
  <si>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</si>
  <si>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</si>
  <si>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</si>
  <si>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</si>
  <si>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</si>
  <si>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</si>
  <si>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</si>
  <si>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</si>
  <si>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</si>
  <si>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</si>
  <si>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</si>
  <si>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</si>
  <si>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</si>
  <si>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</si>
  <si>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</si>
  <si>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</si>
  <si>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</si>
  <si>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</si>
  <si>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</si>
  <si>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</si>
  <si>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</si>
  <si>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</si>
  <si>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</si>
  <si>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</si>
  <si>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</si>
  <si>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</si>
  <si>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</si>
  <si>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</si>
  <si>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</si>
  <si>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</si>
  <si>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</si>
  <si>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</si>
  <si>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</si>
  <si>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</si>
  <si>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</si>
  <si>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</si>
  <si>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</si>
  <si>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</si>
  <si>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</si>
  <si>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</si>
  <si>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</si>
  <si>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</si>
  <si>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</si>
  <si>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</si>
  <si>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</si>
  <si>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</si>
  <si>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</si>
  <si>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</si>
  <si>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</si>
  <si>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</si>
  <si>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</si>
  <si>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</si>
  <si>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</si>
  <si>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</si>
  <si>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</si>
  <si>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</si>
  <si>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</si>
  <si>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</si>
  <si>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</si>
  <si>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</si>
  <si>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</si>
  <si>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</si>
  <si>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</si>
  <si>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</si>
  <si>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</si>
  <si>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</si>
  <si>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</si>
  <si>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</si>
  <si>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</si>
  <si>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</si>
  <si>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</si>
  <si>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</si>
  <si>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</si>
  <si>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</si>
  <si>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</si>
  <si>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</si>
  <si>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</si>
  <si>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</si>
  <si>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</si>
  <si>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</si>
  <si>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</si>
  <si>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</si>
  <si>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</si>
  <si>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</si>
  <si>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</si>
  <si>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</si>
  <si>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</si>
  <si>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</si>
  <si>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</si>
  <si>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</si>
  <si>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</si>
  <si>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</si>
  <si>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</si>
  <si>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</si>
  <si>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</si>
  <si>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</si>
  <si>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</si>
  <si>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</si>
  <si>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</si>
  <si>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</si>
  <si>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</si>
  <si>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</si>
  <si>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</si>
  <si>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</si>
  <si>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</si>
  <si>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</si>
  <si>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</si>
  <si>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</si>
  <si>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</si>
  <si>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</si>
  <si>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</si>
  <si>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</si>
  <si>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</si>
  <si>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</si>
  <si>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</si>
  <si>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</si>
  <si>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</si>
  <si>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</si>
  <si>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</si>
  <si>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</si>
  <si>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</si>
  <si>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</si>
  <si>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</si>
  <si>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</si>
  <si>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</si>
  <si>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</si>
  <si>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</si>
  <si>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</si>
  <si>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</si>
  <si>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</si>
  <si>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</si>
  <si>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</si>
  <si>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</si>
  <si>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</si>
  <si>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</si>
  <si>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</si>
  <si>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</si>
  <si>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</si>
  <si>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</si>
  <si>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</si>
  <si>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</si>
  <si>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</si>
  <si>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</si>
  <si>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</si>
  <si>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</si>
  <si>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</si>
  <si>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</si>
  <si>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</si>
  <si>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</si>
  <si>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</si>
  <si>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</si>
  <si>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</si>
  <si>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</si>
  <si>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</si>
  <si>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</si>
  <si>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</si>
  <si>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</si>
  <si>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</si>
  <si>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</si>
  <si>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</si>
  <si>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</si>
  <si>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</si>
  <si>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</si>
  <si>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</si>
  <si>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</si>
  <si>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</si>
  <si>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</si>
  <si>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</si>
  <si>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</si>
  <si>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</si>
  <si>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</si>
  <si>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</si>
  <si>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</si>
  <si>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</si>
  <si>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</si>
  <si>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</si>
  <si>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</si>
  <si>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</si>
  <si>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</si>
  <si>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</si>
  <si>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</si>
  <si>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</si>
  <si>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</si>
  <si>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</si>
  <si>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</si>
  <si>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</si>
  <si>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</si>
  <si>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</si>
  <si>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</si>
  <si>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</si>
  <si>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</si>
  <si>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</si>
  <si>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</si>
  <si>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</si>
  <si>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</si>
  <si>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</si>
  <si>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</si>
  <si>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</si>
  <si>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</si>
  <si>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</si>
  <si>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</si>
  <si>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</si>
  <si>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</si>
  <si>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</si>
  <si>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</si>
  <si>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</si>
  <si>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</si>
  <si>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</si>
  <si>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</si>
  <si>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</si>
  <si>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</si>
  <si>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</si>
  <si>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</si>
  <si>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</si>
  <si>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</si>
  <si>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</si>
  <si>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</si>
  <si>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</si>
  <si>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</si>
  <si>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</si>
  <si>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</si>
  <si>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</si>
  <si>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</si>
  <si>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</si>
  <si>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</si>
  <si>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</si>
  <si>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</si>
  <si>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</si>
  <si>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</si>
  <si>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</si>
  <si>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</si>
  <si>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</si>
  <si>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</si>
  <si>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</si>
  <si>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</si>
  <si>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</si>
  <si>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</si>
  <si>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</si>
  <si>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</si>
  <si>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</si>
  <si>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</si>
  <si>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</si>
  <si>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</si>
  <si>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</si>
  <si>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</si>
  <si>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</si>
  <si>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</si>
  <si>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</si>
  <si>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</si>
  <si>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</si>
  <si>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</si>
  <si>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</si>
  <si>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</si>
  <si>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</si>
  <si>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</si>
  <si>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</si>
  <si>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</si>
  <si>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</si>
  <si>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</si>
  <si>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</si>
  <si>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</si>
  <si>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</si>
  <si>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</si>
  <si>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</si>
  <si>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</si>
  <si>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</si>
  <si>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</si>
  <si>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</si>
  <si>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</si>
  <si>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</si>
  <si>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</si>
  <si>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</si>
  <si>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</si>
  <si>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</si>
  <si>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</si>
  <si>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</si>
  <si>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</si>
  <si>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</si>
  <si>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</si>
  <si>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</si>
  <si>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</si>
  <si>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</si>
  <si>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</si>
  <si>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</si>
  <si>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</si>
  <si>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</si>
  <si>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</si>
  <si>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</si>
  <si>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</si>
  <si>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</si>
  <si>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</si>
  <si>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</si>
  <si>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</si>
  <si>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</si>
  <si>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</si>
  <si>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</si>
  <si>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</si>
  <si>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</si>
  <si>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</si>
  <si>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</si>
  <si>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</si>
  <si>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</si>
  <si>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</si>
  <si>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</si>
  <si>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</si>
  <si>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</si>
  <si>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</si>
  <si>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</si>
  <si>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</si>
  <si>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</si>
  <si>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</si>
  <si>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</si>
  <si>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</si>
  <si>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</si>
  <si>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</si>
  <si>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</si>
  <si>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</si>
  <si>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</si>
  <si>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</si>
  <si>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</si>
  <si>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</si>
  <si>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</si>
  <si>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</si>
  <si>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</si>
  <si>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</si>
  <si>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</si>
  <si>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</si>
  <si>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</si>
  <si>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</si>
  <si>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</si>
  <si>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</si>
  <si>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</si>
  <si>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</si>
  <si>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</si>
  <si>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</si>
  <si>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</si>
  <si>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</si>
  <si>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</si>
  <si>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</si>
  <si>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</si>
  <si>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</si>
  <si>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</si>
  <si>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</si>
  <si>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</si>
  <si>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</si>
  <si>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</si>
  <si>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</si>
  <si>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</si>
  <si>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</si>
  <si>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</si>
  <si>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</si>
  <si>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</si>
  <si>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</si>
  <si>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</si>
  <si>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</si>
  <si>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</si>
  <si>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</si>
  <si>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</si>
  <si>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</si>
  <si>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</si>
  <si>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</si>
  <si>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</si>
  <si>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</si>
  <si>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</si>
  <si>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</si>
  <si>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</si>
  <si>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</si>
  <si>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</si>
  <si>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</si>
  <si>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</si>
  <si>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</si>
  <si>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</si>
  <si>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</si>
  <si>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</si>
  <si>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</si>
  <si>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</si>
  <si>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</si>
  <si>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</si>
  <si>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</si>
  <si>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</si>
  <si>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</si>
  <si>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</si>
  <si>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</si>
  <si>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</si>
  <si>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</si>
  <si>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</si>
  <si>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</si>
  <si>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</si>
  <si>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</si>
  <si>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</si>
  <si>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</si>
  <si>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</si>
  <si>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</si>
  <si>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</si>
  <si>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</si>
  <si>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</si>
  <si>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</si>
  <si>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</si>
  <si>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</si>
  <si>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</si>
  <si>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</si>
  <si>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</si>
  <si>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</si>
  <si>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</si>
  <si>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</si>
  <si>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</si>
  <si>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</si>
  <si>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</si>
  <si>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</si>
  <si>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</si>
  <si>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</si>
  <si>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</si>
  <si>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</si>
  <si>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</si>
  <si>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</si>
  <si>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</si>
  <si>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</si>
  <si>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</si>
  <si>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</si>
  <si>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</si>
  <si>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</si>
  <si>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</si>
  <si>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</si>
  <si>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</si>
  <si>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</si>
  <si>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</si>
  <si>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</si>
  <si>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</si>
  <si>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</si>
  <si>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</si>
  <si>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</si>
  <si>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</si>
  <si>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</si>
  <si>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</si>
  <si>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</si>
  <si>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</si>
  <si>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</si>
  <si>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</si>
  <si>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</si>
  <si>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</si>
  <si>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</si>
  <si>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</si>
  <si>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</si>
  <si>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</si>
  <si>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</si>
  <si>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</si>
  <si>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</si>
  <si>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</si>
  <si>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</si>
  <si>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</si>
  <si>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</si>
  <si>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</si>
  <si>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</si>
  <si>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</si>
  <si>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</si>
  <si>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</si>
  <si>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</si>
  <si>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</si>
  <si>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</si>
  <si>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</si>
  <si>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</si>
  <si>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</si>
  <si>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</si>
  <si>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</si>
  <si>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</si>
  <si>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</si>
  <si>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</si>
  <si>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</si>
  <si>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</si>
  <si>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</si>
  <si>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</si>
  <si>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</si>
  <si>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</si>
  <si>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</si>
  <si>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</si>
  <si>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</si>
  <si>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</si>
  <si>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</si>
  <si>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</si>
  <si>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</si>
  <si>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</si>
  <si>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</si>
  <si>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</si>
  <si>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</si>
  <si>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</si>
  <si>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</si>
  <si>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</si>
  <si>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</si>
  <si>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</si>
  <si>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</si>
  <si>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</si>
  <si>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</si>
  <si>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</si>
  <si>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</si>
  <si>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</si>
  <si>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</si>
  <si>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</si>
  <si>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</si>
  <si>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</si>
  <si>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</si>
  <si>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</si>
  <si>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</si>
  <si>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</si>
  <si>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</si>
  <si>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</si>
  <si>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</si>
  <si>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</si>
  <si>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</si>
  <si>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</si>
  <si>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</si>
  <si>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</si>
  <si>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</si>
  <si>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</si>
  <si>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</si>
  <si>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</si>
  <si>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</si>
  <si>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</si>
  <si>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</si>
  <si>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</si>
  <si>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</si>
  <si>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</si>
  <si>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</si>
  <si>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</si>
  <si>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</si>
  <si>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</si>
  <si>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</si>
  <si>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</si>
  <si>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</si>
  <si>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</si>
  <si>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</si>
  <si>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</si>
  <si>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</si>
  <si>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</si>
  <si>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</si>
  <si>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</si>
  <si>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</si>
  <si>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</si>
  <si>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</si>
  <si>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</si>
  <si>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</si>
  <si>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</si>
  <si>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</si>
  <si>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</si>
  <si>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</si>
  <si>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</si>
  <si>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</si>
  <si>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</si>
  <si>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</si>
  <si>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</si>
  <si>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</si>
  <si>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</si>
  <si>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</si>
  <si>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</si>
  <si>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</si>
  <si>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</si>
  <si>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</si>
  <si>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</si>
  <si>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</si>
  <si>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</si>
  <si>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</si>
  <si>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</si>
  <si>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</si>
  <si>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</si>
  <si>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</si>
  <si>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</si>
  <si>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</si>
  <si>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</si>
  <si>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</si>
  <si>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</si>
  <si>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</si>
  <si>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</si>
  <si>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</si>
  <si>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</si>
  <si>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</si>
  <si>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</si>
  <si>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</si>
  <si>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</si>
  <si>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</si>
  <si>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</si>
  <si>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</si>
  <si>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</si>
  <si>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</si>
  <si>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</si>
  <si>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</si>
  <si>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</si>
  <si>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</si>
  <si>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</si>
  <si>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</si>
  <si>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</si>
  <si>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</si>
  <si>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</si>
  <si>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</si>
  <si>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</si>
  <si>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</si>
  <si>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</si>
  <si>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</si>
  <si>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</si>
  <si>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</si>
  <si>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</si>
  <si>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</si>
  <si>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</si>
  <si>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</si>
  <si>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</si>
  <si>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</si>
  <si>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</si>
  <si>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</si>
  <si>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</si>
  <si>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</si>
  <si>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</si>
  <si>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</si>
  <si>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</si>
  <si>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</si>
  <si>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</si>
  <si>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</si>
  <si>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</si>
  <si>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</si>
  <si>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</si>
  <si>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</si>
  <si>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</si>
  <si>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</si>
  <si>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</si>
  <si>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</si>
  <si>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</si>
  <si>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</si>
  <si>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</si>
  <si>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</si>
  <si>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</si>
  <si>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</si>
  <si>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</si>
  <si>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</si>
  <si>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</si>
  <si>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</si>
  <si>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</si>
  <si>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</si>
  <si>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</si>
  <si>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</si>
  <si>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</si>
  <si>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</si>
  <si>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</si>
  <si>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</si>
  <si>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</si>
  <si>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</si>
  <si>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</si>
  <si>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</si>
  <si>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</si>
  <si>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</si>
  <si>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</si>
  <si>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</si>
  <si>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</si>
  <si>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</si>
  <si>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</si>
  <si>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</si>
  <si>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</si>
  <si>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</si>
  <si>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</si>
  <si>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</si>
  <si>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</si>
  <si>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</si>
  <si>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</si>
  <si>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</si>
  <si>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</si>
  <si>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</si>
  <si>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</si>
  <si>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</si>
  <si>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</si>
  <si>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</si>
  <si>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</si>
  <si>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</si>
  <si>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</si>
  <si>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</si>
  <si>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</si>
  <si>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</si>
  <si>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</si>
  <si>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</si>
  <si>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</si>
  <si>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</si>
  <si>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</si>
  <si>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</si>
  <si>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</si>
  <si>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</si>
  <si>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</si>
  <si>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</si>
  <si>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</si>
  <si>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</si>
  <si>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</si>
  <si>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</si>
  <si>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</si>
  <si>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</si>
  <si>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</si>
  <si>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</si>
  <si>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</si>
  <si>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</si>
  <si>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</si>
  <si>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</si>
  <si>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</si>
  <si>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</si>
  <si>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</si>
  <si>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</si>
  <si>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</si>
  <si>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</si>
  <si>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</si>
  <si>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</si>
  <si>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</si>
  <si>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</si>
  <si>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</si>
  <si>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</si>
  <si>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</si>
  <si>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</si>
  <si>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</si>
  <si>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</si>
  <si>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</si>
  <si>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</si>
  <si>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</si>
  <si>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</si>
  <si>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</si>
  <si>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</si>
  <si>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</si>
  <si>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</si>
  <si>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</si>
  <si>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</si>
  <si>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</si>
  <si>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</si>
  <si>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</si>
  <si>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</si>
  <si>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</si>
  <si>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</si>
  <si>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</si>
  <si>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</si>
  <si>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</si>
  <si>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</si>
  <si>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</si>
  <si>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</si>
  <si>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</si>
  <si>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</si>
  <si>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</si>
  <si>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</si>
  <si>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</si>
  <si>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</si>
  <si>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</si>
  <si>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</si>
  <si>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</si>
  <si>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</si>
  <si>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</si>
  <si>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</si>
  <si>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</si>
  <si>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</si>
  <si>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</si>
  <si>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</si>
  <si>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</si>
  <si>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</si>
  <si>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</si>
  <si>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</si>
  <si>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</si>
  <si>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</si>
  <si>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</si>
  <si>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</si>
  <si>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</si>
  <si>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</si>
  <si>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</si>
  <si>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</si>
  <si>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</si>
  <si>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</si>
  <si>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</si>
  <si>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</si>
  <si>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</si>
  <si>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</si>
  <si>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</si>
  <si>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</si>
  <si>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</si>
  <si>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</si>
  <si>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</si>
  <si>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</si>
  <si>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</si>
  <si>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</si>
  <si>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</si>
  <si>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</si>
  <si>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</si>
  <si>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</si>
  <si>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</si>
  <si>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</si>
  <si>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</si>
  <si>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</si>
  <si>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</si>
  <si>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</si>
  <si>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</si>
  <si>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</si>
  <si>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</si>
  <si>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</si>
  <si>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</si>
  <si>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</si>
  <si>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</si>
  <si>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</si>
  <si>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</si>
  <si>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</si>
  <si>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</si>
  <si>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</si>
  <si>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</si>
  <si>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</si>
  <si>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</si>
  <si>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</si>
  <si>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</si>
  <si>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</si>
  <si>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</si>
  <si>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</si>
  <si>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</si>
  <si>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</si>
  <si>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</si>
  <si>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</si>
  <si>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</si>
  <si>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</si>
  <si>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</si>
  <si>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</si>
  <si>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</si>
  <si>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</si>
  <si>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</si>
  <si>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</si>
  <si>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</si>
  <si>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</si>
  <si>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</si>
  <si>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</si>
  <si>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</si>
  <si>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</si>
  <si>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</si>
  <si>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</si>
  <si>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</si>
  <si>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</si>
  <si>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</si>
  <si>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</si>
  <si>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</si>
  <si>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</si>
  <si>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</si>
  <si>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</si>
  <si>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</si>
  <si>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</si>
  <si>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</si>
  <si>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</si>
  <si>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</si>
  <si>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</si>
  <si>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</si>
  <si>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</si>
  <si>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</si>
  <si>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</si>
  <si>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</si>
  <si>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</si>
  <si>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</si>
  <si>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</si>
  <si>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</si>
  <si>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</si>
  <si>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</si>
  <si>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</si>
  <si>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</si>
  <si>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</si>
  <si>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</si>
  <si>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</si>
  <si>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</si>
  <si>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</si>
  <si>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</si>
  <si>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</si>
  <si>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</si>
  <si>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</si>
  <si>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</si>
  <si>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</si>
  <si>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</si>
  <si>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</si>
  <si>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</si>
  <si>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</si>
  <si>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</si>
  <si>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</si>
  <si>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</si>
  <si>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</si>
  <si>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</si>
  <si>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</si>
  <si>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</si>
  <si>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</si>
  <si>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</si>
  <si>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</si>
  <si>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</si>
  <si>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</si>
  <si>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</si>
  <si>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</si>
  <si>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</si>
  <si>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</si>
  <si>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</si>
  <si>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</si>
  <si>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</si>
  <si>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</si>
  <si>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</si>
  <si>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</si>
  <si>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</si>
  <si>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</si>
  <si>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</si>
  <si>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</si>
  <si>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</si>
  <si>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</si>
  <si>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</si>
  <si>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</si>
  <si>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</si>
  <si>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</si>
  <si>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</si>
  <si>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</si>
  <si>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</si>
  <si>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</si>
  <si>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</si>
  <si>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</si>
  <si>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</si>
  <si>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</si>
  <si>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</si>
  <si>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</si>
  <si>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</si>
  <si>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</si>
  <si>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</si>
  <si>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</si>
  <si>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</si>
  <si>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</si>
  <si>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</si>
  <si>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</si>
  <si>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</si>
  <si>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</si>
  <si>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</si>
  <si>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</si>
  <si>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</si>
  <si>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</si>
  <si>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</si>
  <si>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</si>
  <si>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</si>
  <si>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</si>
  <si>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</si>
  <si>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</si>
  <si>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</si>
  <si>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</si>
  <si>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</si>
  <si>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</si>
  <si>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</si>
  <si>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</si>
  <si>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</si>
  <si>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</si>
  <si>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</si>
  <si>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</si>
  <si>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</si>
  <si>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</si>
  <si>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</si>
  <si>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</si>
  <si>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</si>
  <si>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</si>
  <si>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</si>
  <si>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</si>
  <si>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</si>
  <si>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</si>
  <si>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</si>
  <si>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</si>
  <si>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</si>
  <si>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</si>
  <si>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</si>
  <si>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</si>
  <si>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</si>
  <si>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</si>
  <si>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</si>
  <si>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</si>
  <si>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</si>
  <si>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</si>
  <si>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</si>
  <si>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</si>
  <si>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</si>
  <si>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</si>
  <si>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</si>
  <si>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</si>
  <si>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</si>
  <si>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</si>
  <si>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</si>
  <si>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</si>
  <si>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</si>
  <si>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</si>
  <si>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</si>
  <si>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</si>
  <si>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</si>
  <si>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</si>
  <si>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</si>
  <si>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</si>
  <si>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</si>
  <si>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</si>
  <si>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</si>
  <si>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</si>
  <si>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</si>
  <si>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</si>
  <si>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</si>
  <si>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</si>
  <si>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</si>
  <si>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</si>
  <si>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</si>
  <si>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</si>
  <si>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</si>
  <si>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</si>
  <si>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</si>
  <si>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</si>
  <si>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</si>
  <si>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</si>
  <si>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</si>
  <si>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</si>
  <si>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</si>
  <si>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</si>
  <si>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</si>
  <si>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</si>
  <si>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</si>
  <si>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</si>
  <si>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</si>
  <si>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</si>
  <si>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</si>
  <si>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</si>
  <si>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</si>
  <si>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</si>
  <si>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</si>
  <si>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</si>
  <si>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</si>
  <si>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</si>
  <si>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</si>
  <si>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</si>
  <si>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</si>
  <si>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</si>
  <si>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</si>
  <si>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</si>
  <si>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</si>
  <si>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</si>
  <si>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</si>
  <si>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</si>
  <si>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</si>
  <si>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</si>
  <si>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</si>
  <si>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</si>
  <si>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</si>
  <si>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</si>
  <si>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</si>
  <si>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</si>
  <si>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</si>
  <si>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</si>
  <si>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</si>
  <si>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</si>
  <si>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</si>
  <si>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</si>
  <si>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</si>
  <si>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</si>
  <si>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</si>
  <si>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</si>
  <si>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</si>
  <si>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</si>
  <si>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</si>
  <si>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</si>
  <si>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</si>
  <si>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</si>
  <si>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</si>
  <si>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</si>
  <si>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</si>
  <si>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</si>
  <si>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</si>
  <si>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</si>
  <si>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</si>
  <si>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</si>
  <si>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</si>
  <si>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</si>
  <si>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</si>
  <si>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</si>
  <si>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</si>
  <si>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</si>
  <si>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</si>
  <si>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</si>
  <si>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</si>
  <si>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</si>
  <si>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</si>
  <si>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</si>
  <si>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</si>
  <si>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</si>
  <si>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</si>
  <si>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</si>
  <si>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</si>
  <si>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</si>
  <si>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</si>
  <si>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</si>
  <si>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</si>
  <si>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</si>
  <si>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</si>
  <si>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</si>
  <si>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</si>
  <si>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</si>
  <si>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</si>
  <si>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</si>
  <si>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</si>
  <si>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</si>
  <si>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</si>
  <si>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</si>
  <si>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</si>
  <si>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</si>
  <si>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</si>
  <si>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</si>
  <si>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</si>
  <si>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</si>
  <si>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</si>
  <si>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</si>
  <si>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</si>
  <si>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</si>
  <si>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</si>
  <si>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</si>
  <si>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</si>
  <si>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</si>
  <si>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</si>
  <si>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</si>
  <si>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</si>
  <si>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</si>
  <si>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</si>
  <si>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</si>
  <si>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</si>
  <si>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</si>
  <si>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</si>
  <si>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</si>
  <si>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</si>
  <si>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</si>
  <si>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</si>
  <si>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</si>
  <si>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</si>
  <si>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</si>
  <si>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</si>
  <si>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</si>
  <si>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</si>
  <si>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</si>
  <si>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</si>
  <si>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</si>
  <si>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</si>
  <si>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</si>
  <si>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</si>
  <si>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</si>
  <si>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</si>
  <si>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</si>
  <si>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</si>
  <si>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</si>
  <si>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</si>
  <si>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</si>
  <si>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</si>
  <si>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</si>
  <si>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</si>
  <si>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</si>
  <si>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</si>
  <si>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</si>
  <si>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</si>
  <si>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</si>
  <si>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</si>
  <si>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</si>
  <si>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</si>
  <si>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</si>
  <si>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</si>
  <si>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</si>
  <si>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</si>
  <si>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</si>
  <si>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</si>
  <si>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</si>
  <si>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</si>
  <si>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</si>
  <si>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</si>
  <si>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</si>
  <si>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</si>
  <si>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</si>
  <si>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</si>
  <si>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</si>
  <si>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</si>
  <si>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</si>
  <si>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</si>
  <si>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</si>
  <si>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</si>
  <si>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</si>
  <si>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</si>
  <si>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</si>
  <si>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</si>
  <si>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</si>
  <si>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</si>
  <si>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</si>
  <si>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</si>
  <si>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</si>
  <si>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</si>
  <si>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</si>
  <si>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</si>
  <si>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</si>
  <si>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</si>
  <si>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</si>
  <si>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</si>
  <si>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</si>
  <si>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</si>
  <si>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</si>
  <si>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</si>
  <si>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</si>
  <si>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</si>
  <si>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</si>
  <si>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</si>
  <si>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</si>
  <si>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</si>
  <si>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</si>
  <si>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</si>
  <si>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</si>
  <si>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</si>
  <si>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</si>
  <si>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</si>
  <si>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</si>
  <si>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</si>
  <si>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</si>
  <si>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</si>
  <si>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</si>
  <si>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</si>
  <si>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</si>
  <si>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</si>
  <si>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</si>
  <si>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</si>
  <si>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</si>
  <si>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</si>
  <si>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</si>
  <si>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</si>
  <si>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</si>
  <si>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</si>
  <si>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</si>
  <si>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</si>
  <si>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</si>
  <si>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</si>
  <si>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</si>
  <si>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</si>
  <si>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</si>
  <si>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</si>
  <si>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</si>
  <si>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</si>
  <si>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</si>
  <si>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</si>
  <si>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</si>
  <si>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</si>
  <si>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</si>
  <si>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</si>
  <si>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</si>
  <si>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</si>
  <si>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</si>
  <si>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</si>
  <si>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</si>
  <si>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</si>
  <si>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</si>
  <si>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</si>
  <si>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</si>
  <si>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</si>
  <si>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</si>
  <si>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</si>
  <si>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</si>
  <si>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</si>
  <si>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</si>
  <si>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</si>
  <si>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</si>
  <si>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</si>
  <si>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</si>
  <si>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</si>
  <si>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</si>
  <si>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</si>
  <si>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</si>
  <si>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</si>
  <si>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</si>
  <si>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</si>
  <si>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</si>
  <si>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</si>
  <si>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</si>
  <si>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</si>
  <si>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</si>
  <si>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</si>
  <si>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</si>
  <si>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</si>
  <si>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</si>
  <si>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</si>
  <si>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</si>
  <si>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</si>
  <si>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</si>
  <si>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</si>
  <si>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</si>
  <si>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</si>
  <si>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</si>
  <si>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</si>
  <si>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</si>
  <si>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</si>
  <si>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</si>
  <si>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</si>
  <si>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</si>
  <si>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</si>
  <si>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</si>
  <si>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</si>
  <si>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</si>
  <si>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</si>
  <si>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</si>
  <si>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</si>
  <si>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</si>
  <si>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</si>
  <si>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</si>
  <si>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</si>
  <si>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</si>
  <si>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</si>
  <si>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</si>
  <si>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</si>
  <si>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</si>
  <si>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</si>
  <si>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</si>
  <si>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</si>
  <si>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</si>
  <si>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</si>
  <si>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</si>
  <si>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</si>
  <si>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</si>
  <si>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</si>
  <si>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</si>
  <si>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</si>
  <si>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</si>
  <si>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</si>
  <si>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</si>
  <si>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</si>
  <si>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</si>
  <si>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</si>
  <si>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</si>
  <si>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</si>
  <si>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</si>
  <si>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</si>
  <si>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</si>
  <si>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</si>
  <si>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</si>
  <si>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</si>
  <si>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</si>
  <si>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</si>
  <si>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</si>
  <si>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</si>
  <si>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</si>
  <si>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</si>
  <si>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</si>
  <si>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</si>
  <si>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</si>
  <si>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</si>
  <si>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</si>
  <si>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</si>
  <si>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</si>
  <si>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</si>
  <si>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</si>
  <si>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</si>
  <si>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</si>
  <si>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</si>
  <si>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</si>
  <si>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</si>
  <si>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</si>
  <si>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</si>
  <si>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</si>
  <si>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</si>
  <si>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</si>
  <si>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</si>
  <si>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</si>
  <si>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</si>
  <si>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</si>
  <si>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</si>
  <si>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</si>
  <si>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</si>
  <si>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</si>
  <si>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</si>
  <si>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</si>
  <si>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</si>
  <si>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</si>
  <si>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</si>
  <si>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</si>
  <si>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</si>
  <si>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</si>
  <si>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</si>
  <si>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</si>
  <si>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</si>
  <si>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</si>
  <si>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</si>
  <si>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</si>
  <si>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</si>
  <si>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</si>
  <si>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</si>
  <si>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</si>
  <si>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</si>
  <si>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</si>
  <si>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</si>
  <si>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</si>
  <si>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</si>
  <si>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</si>
  <si>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</si>
  <si>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</si>
  <si>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</si>
  <si>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</si>
  <si>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</si>
  <si>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</si>
  <si>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</si>
  <si>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</si>
  <si>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</si>
  <si>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</si>
  <si>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</si>
  <si>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</si>
  <si>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</si>
  <si>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</si>
  <si>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</si>
  <si>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</si>
  <si>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</si>
  <si>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</si>
  <si>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</si>
  <si>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</si>
  <si>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</si>
  <si>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</si>
  <si>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</si>
  <si>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</si>
  <si>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</si>
  <si>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</si>
  <si>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</si>
  <si>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</si>
  <si>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</si>
  <si>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</si>
  <si>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</si>
  <si>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</si>
  <si>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</si>
  <si>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</si>
  <si>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</si>
  <si>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</si>
  <si>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</si>
  <si>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</si>
  <si>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</si>
  <si>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</si>
  <si>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</si>
  <si>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</si>
  <si>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</si>
  <si>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</si>
  <si>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</si>
  <si>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</si>
  <si>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</si>
  <si>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</si>
  <si>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</si>
  <si>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</si>
  <si>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</si>
  <si>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</si>
  <si>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</si>
  <si>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</si>
  <si>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</si>
  <si>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</si>
  <si>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</si>
  <si>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</si>
  <si>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</si>
  <si>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</si>
  <si>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</si>
  <si>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</si>
  <si>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</si>
  <si>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</si>
  <si>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</si>
  <si>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</si>
  <si>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</si>
  <si>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</si>
  <si>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</si>
  <si>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</si>
  <si>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</si>
  <si>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</si>
  <si>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</si>
  <si>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</si>
  <si>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</si>
  <si>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</si>
  <si>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</si>
  <si>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</si>
  <si>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</si>
  <si>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</si>
  <si>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</si>
  <si>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</si>
  <si>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</si>
  <si>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</si>
  <si>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</si>
  <si>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</si>
  <si>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</si>
  <si>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</si>
  <si>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</si>
  <si>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</si>
  <si>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</si>
  <si>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</si>
  <si>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</si>
  <si>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</si>
  <si>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</si>
  <si>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</si>
  <si>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</si>
  <si>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</si>
  <si>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</si>
  <si>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</si>
  <si>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</si>
  <si>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</si>
  <si>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</si>
  <si>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</si>
  <si>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</si>
  <si>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</si>
  <si>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</si>
  <si>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</si>
  <si>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</si>
  <si>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</si>
  <si>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</si>
  <si>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</si>
  <si>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</si>
  <si>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</si>
  <si>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</si>
  <si>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</si>
  <si>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</si>
  <si>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</si>
  <si>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</si>
  <si>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</si>
  <si>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</si>
  <si>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</si>
  <si>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</si>
  <si>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</si>
  <si>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</si>
  <si>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</si>
  <si>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</si>
  <si>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</si>
  <si>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</si>
  <si>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</si>
  <si>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</si>
  <si>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</si>
  <si>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</si>
  <si>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</si>
  <si>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</si>
  <si>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</si>
  <si>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</si>
  <si>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</si>
  <si>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</si>
  <si>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</si>
  <si>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</si>
  <si>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</si>
  <si>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</si>
  <si>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</si>
  <si>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</si>
  <si>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</si>
  <si>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</si>
  <si>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</si>
  <si>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</si>
  <si>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</si>
  <si>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</si>
  <si>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</si>
  <si>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</si>
  <si>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</si>
  <si>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</si>
  <si>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</si>
  <si>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</si>
  <si>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</si>
  <si>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</si>
  <si>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</si>
  <si>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</si>
  <si>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</si>
  <si>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</si>
  <si>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</si>
  <si>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</si>
  <si>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</si>
  <si>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</si>
  <si>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</si>
  <si>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</si>
  <si>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</si>
  <si>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</si>
  <si>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</si>
  <si>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</si>
  <si>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</si>
  <si>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</si>
  <si>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</si>
  <si>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</si>
  <si>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</si>
  <si>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</si>
  <si>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</si>
  <si>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</si>
  <si>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</si>
  <si>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</si>
  <si>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</si>
  <si>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</si>
  <si>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</si>
  <si>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</si>
  <si>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</si>
  <si>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</si>
  <si>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</si>
  <si>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</si>
  <si>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</si>
  <si>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</si>
  <si>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</si>
  <si>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</si>
  <si>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</si>
  <si>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</si>
  <si>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</si>
  <si>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</si>
  <si>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</si>
  <si>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</si>
  <si>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</si>
  <si>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</si>
  <si>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</si>
  <si>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</si>
  <si>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</si>
  <si>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</si>
  <si>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</si>
  <si>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</si>
  <si>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</si>
  <si>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</si>
  <si>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</si>
  <si>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</si>
  <si>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</si>
  <si>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</si>
  <si>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</si>
  <si>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</si>
  <si>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</si>
  <si>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</si>
  <si>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</si>
  <si>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</si>
  <si>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</si>
  <si>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</si>
  <si>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</si>
  <si>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</si>
  <si>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</si>
  <si>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</si>
  <si>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</si>
  <si>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</si>
  <si>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</si>
  <si>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</si>
  <si>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</si>
  <si>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</si>
  <si>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</si>
  <si>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</si>
  <si>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</si>
  <si>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</si>
  <si>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</si>
  <si>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</si>
  <si>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</si>
  <si>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</si>
  <si>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</si>
  <si>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</si>
  <si>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</si>
  <si>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</si>
  <si>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</si>
  <si>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</si>
  <si>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</si>
  <si>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</si>
  <si>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</si>
  <si>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</si>
  <si>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</si>
  <si>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</si>
  <si>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</si>
  <si>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</si>
  <si>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</si>
  <si>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</si>
  <si>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</si>
  <si>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</si>
  <si>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</si>
  <si>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</si>
  <si>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</si>
  <si>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</si>
  <si>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</si>
  <si>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</si>
  <si>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</si>
  <si>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</si>
  <si>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</si>
  <si>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</si>
  <si>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</si>
  <si>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</si>
  <si>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</si>
  <si>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</si>
  <si>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</si>
  <si>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</si>
  <si>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</si>
  <si>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</si>
  <si>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</si>
  <si>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</si>
  <si>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</si>
  <si>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</si>
  <si>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</si>
  <si>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</si>
  <si>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</si>
  <si>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</si>
  <si>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</si>
  <si>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</si>
  <si>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</si>
  <si>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</si>
  <si>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</si>
  <si>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</si>
  <si>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</si>
  <si>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</si>
  <si>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</si>
  <si>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</si>
  <si>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</si>
  <si>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</si>
  <si>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</si>
  <si>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</si>
  <si>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</si>
  <si>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</si>
  <si>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</si>
  <si>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</si>
  <si>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</si>
  <si>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</si>
  <si>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</si>
  <si>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</si>
  <si>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</si>
  <si>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</si>
  <si>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</si>
  <si>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</si>
  <si>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</si>
  <si>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</si>
  <si>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</si>
  <si>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</si>
  <si>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</si>
  <si>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</si>
  <si>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</si>
  <si>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</si>
  <si>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</si>
  <si>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</si>
  <si>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</si>
  <si>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</si>
  <si>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</si>
  <si>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</si>
  <si>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</si>
  <si>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</si>
  <si>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</si>
  <si>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</si>
  <si>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</si>
  <si>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</si>
  <si>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</si>
  <si>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</si>
  <si>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</si>
  <si>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</si>
  <si>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</si>
  <si>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</si>
  <si>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</si>
  <si>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</si>
  <si>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</si>
  <si>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</si>
  <si>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</si>
  <si>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</si>
  <si>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</si>
  <si>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</si>
  <si>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</si>
  <si>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</si>
  <si>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</si>
  <si>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</si>
  <si>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</si>
  <si>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</si>
  <si>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</si>
  <si>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</si>
  <si>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</si>
  <si>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</si>
  <si>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</si>
  <si>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</si>
  <si>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</si>
  <si>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</si>
  <si>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</si>
  <si>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</si>
  <si>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</si>
  <si>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</si>
  <si>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</si>
  <si>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</si>
  <si>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</si>
  <si>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</si>
  <si>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</si>
  <si>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</si>
  <si>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</si>
  <si>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</si>
  <si>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</si>
  <si>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</si>
  <si>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</si>
  <si>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</si>
  <si>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</si>
  <si>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</si>
  <si>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</si>
  <si>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</si>
  <si>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</si>
  <si>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</si>
  <si>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</si>
  <si>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</si>
  <si>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</si>
  <si>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</si>
  <si>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</si>
  <si>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</si>
  <si>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</si>
  <si>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</si>
  <si>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</si>
  <si>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</si>
  <si>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</si>
  <si>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</si>
  <si>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</si>
  <si>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</si>
  <si>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</si>
  <si>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</si>
  <si>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</si>
  <si>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</si>
  <si>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</si>
  <si>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</si>
  <si>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</si>
  <si>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</si>
  <si>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</si>
  <si>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</si>
  <si>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</si>
  <si>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</si>
  <si>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</si>
  <si>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</si>
  <si>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</si>
  <si>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</si>
  <si>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</si>
  <si>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</si>
  <si>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</si>
  <si>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</si>
  <si>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</si>
  <si>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</si>
  <si>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</si>
  <si>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</si>
  <si>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</si>
  <si>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</si>
  <si>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</si>
  <si>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</si>
  <si>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</si>
  <si>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</si>
  <si>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</si>
  <si>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</si>
  <si>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</si>
  <si>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</si>
  <si>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</si>
  <si>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</si>
  <si>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</si>
  <si>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</si>
  <si>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</si>
  <si>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</si>
  <si>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</si>
  <si>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</si>
  <si>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</si>
  <si>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</si>
  <si>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</si>
  <si>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</si>
  <si>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</si>
  <si>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</si>
  <si>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</si>
  <si>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</si>
  <si>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</si>
  <si>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</si>
  <si>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</si>
  <si>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</si>
  <si>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</si>
  <si>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</si>
  <si>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</si>
  <si>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</si>
  <si>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</si>
  <si>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</si>
  <si>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</si>
  <si>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</si>
  <si>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</si>
  <si>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</si>
  <si>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</si>
  <si>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</si>
  <si>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</si>
  <si>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</si>
  <si>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</si>
  <si>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</si>
  <si>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</si>
  <si>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</si>
  <si>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</si>
  <si>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</si>
  <si>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</si>
  <si>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</si>
  <si>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</si>
  <si>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</si>
  <si>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</si>
  <si>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</si>
  <si>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</si>
  <si>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</si>
  <si>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</si>
  <si>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</si>
  <si>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</si>
  <si>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</si>
  <si>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</si>
  <si>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</si>
  <si>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</si>
  <si>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</si>
  <si>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</si>
  <si>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</si>
  <si>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</si>
  <si>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</si>
  <si>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</si>
  <si>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</si>
  <si>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</si>
  <si>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</si>
  <si>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</si>
  <si>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</si>
  <si>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</si>
  <si>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</si>
  <si>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</si>
  <si>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</si>
  <si>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</si>
  <si>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</si>
  <si>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</si>
  <si>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</si>
  <si>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</si>
  <si>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</si>
  <si>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</si>
  <si>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</si>
  <si>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</si>
  <si>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</si>
  <si>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</si>
  <si>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</si>
  <si>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</si>
  <si>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</si>
  <si>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</si>
  <si>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</si>
  <si>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</si>
  <si>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</si>
  <si>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</si>
  <si>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</si>
  <si>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</si>
  <si>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</si>
  <si>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</si>
  <si>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</si>
  <si>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</si>
  <si>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</si>
  <si>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</si>
  <si>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</si>
  <si>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</si>
  <si>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</si>
  <si>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</si>
  <si>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</si>
  <si>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</si>
  <si>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</si>
  <si>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</si>
  <si>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</si>
  <si>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</si>
  <si>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</si>
  <si>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</si>
  <si>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</si>
  <si>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</si>
  <si>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</si>
  <si>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</si>
  <si>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</si>
  <si>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</si>
  <si>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</si>
  <si>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</si>
  <si>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</si>
  <si>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</si>
  <si>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</si>
  <si>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</si>
  <si>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</si>
  <si>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</si>
  <si>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</si>
  <si>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</si>
  <si>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</si>
  <si>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</si>
  <si>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</si>
  <si>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</si>
  <si>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</si>
  <si>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</si>
  <si>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</si>
  <si>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</si>
  <si>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</si>
  <si>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</si>
  <si>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</si>
  <si>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</si>
  <si>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</si>
  <si>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</si>
  <si>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</si>
  <si>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</si>
  <si>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</si>
  <si>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</si>
  <si>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</si>
  <si>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</si>
  <si>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</si>
  <si>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</si>
  <si>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</si>
  <si>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</si>
  <si>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</si>
  <si>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</si>
  <si>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</si>
  <si>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</si>
  <si>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</si>
  <si>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</si>
  <si>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</si>
  <si>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</si>
  <si>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</si>
  <si>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</si>
  <si>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</si>
  <si>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</si>
  <si>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</si>
  <si>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</si>
  <si>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</si>
  <si>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</si>
  <si>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</si>
  <si>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</si>
  <si>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</si>
  <si>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</si>
  <si>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</si>
  <si>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</si>
  <si>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</si>
  <si>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</si>
  <si>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</si>
  <si>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</si>
  <si>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</si>
  <si>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</si>
  <si>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</si>
  <si>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</si>
  <si>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</si>
  <si>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</si>
  <si>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</si>
  <si>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</si>
  <si>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</si>
  <si>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</si>
  <si>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</si>
  <si>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</si>
  <si>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</si>
  <si>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</si>
  <si>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</si>
  <si>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</si>
  <si>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</si>
  <si>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</si>
  <si>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</si>
  <si>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</si>
  <si>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</si>
  <si>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</si>
  <si>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</si>
  <si>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</si>
  <si>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</si>
  <si>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</si>
  <si>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</si>
  <si>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</si>
  <si>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</si>
  <si>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</si>
  <si>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</si>
  <si>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</si>
  <si>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</si>
  <si>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</si>
  <si>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</si>
  <si>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</si>
  <si>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</si>
  <si>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</si>
  <si>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</si>
  <si>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</si>
  <si>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</si>
  <si>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</si>
  <si>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</si>
  <si>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</si>
  <si>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</si>
  <si>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</si>
  <si>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</si>
  <si>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</si>
  <si>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</si>
  <si>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</si>
  <si>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</si>
  <si>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</si>
  <si>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</si>
  <si>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</si>
  <si>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</si>
  <si>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</si>
  <si>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</si>
  <si>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</si>
  <si>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</si>
  <si>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</si>
  <si>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</si>
  <si>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</si>
  <si>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</si>
  <si>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</si>
  <si>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</si>
  <si>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</si>
  <si>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</si>
  <si>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</si>
  <si>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</si>
  <si>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</si>
  <si>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</si>
  <si>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</si>
  <si>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</si>
  <si>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</si>
  <si>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</si>
  <si>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</si>
  <si>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</si>
  <si>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</si>
  <si>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</si>
  <si>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</si>
  <si>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</si>
  <si>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</si>
  <si>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</si>
  <si>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</si>
  <si>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</si>
  <si>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</si>
  <si>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</si>
  <si>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</si>
  <si>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</si>
  <si>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</si>
  <si>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</si>
  <si>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</si>
  <si>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</si>
  <si>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</si>
  <si>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</si>
  <si>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</si>
  <si>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</si>
  <si>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</si>
  <si>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</si>
  <si>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</si>
  <si>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</si>
  <si>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</si>
  <si>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</si>
  <si>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</si>
  <si>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</si>
  <si>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</si>
  <si>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</si>
  <si>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</si>
  <si>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</si>
  <si>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</si>
  <si>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</si>
  <si>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</si>
  <si>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</si>
  <si>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</si>
  <si>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</si>
  <si>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</si>
  <si>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</si>
  <si>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</si>
  <si>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</si>
  <si>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</si>
  <si>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</si>
  <si>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</si>
  <si>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</si>
  <si>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</si>
  <si>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</si>
  <si>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</si>
  <si>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</si>
  <si>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</si>
  <si>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</si>
  <si>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</si>
  <si>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</si>
  <si>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</si>
  <si>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</si>
  <si>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</si>
  <si>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</si>
  <si>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</si>
  <si>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</si>
  <si>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</si>
  <si>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</si>
  <si>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</si>
  <si>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</si>
  <si>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</si>
  <si>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</si>
  <si>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</si>
  <si>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</si>
  <si>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</si>
  <si>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</si>
  <si>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</si>
  <si>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</si>
  <si>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</si>
  <si>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</si>
  <si>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</si>
  <si>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</si>
  <si>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</si>
  <si>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</si>
  <si>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</si>
  <si>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</si>
  <si>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</si>
  <si>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</si>
  <si>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</si>
  <si>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</si>
  <si>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</si>
  <si>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</si>
  <si>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</si>
  <si>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</si>
  <si>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</si>
  <si>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</si>
  <si>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</si>
  <si>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</si>
  <si>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</si>
  <si>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</si>
  <si>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</si>
  <si>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</si>
  <si>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</si>
  <si>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</si>
  <si>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</si>
  <si>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</si>
  <si>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</si>
  <si>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</si>
  <si>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</si>
  <si>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</si>
  <si>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</si>
  <si>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</si>
  <si>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</si>
  <si>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</si>
  <si>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</si>
  <si>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</si>
  <si>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</si>
  <si>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</si>
  <si>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</si>
  <si>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</si>
  <si>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</si>
  <si>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</si>
  <si>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</si>
  <si>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</si>
  <si>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</si>
  <si>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</si>
  <si>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</si>
  <si>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</si>
  <si>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</si>
  <si>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</si>
  <si>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</si>
  <si>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</si>
  <si>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</si>
  <si>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</si>
  <si>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</si>
  <si>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</si>
  <si>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</si>
  <si>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</si>
  <si>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</si>
  <si>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</si>
  <si>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</si>
  <si>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</si>
  <si>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</si>
  <si>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</si>
  <si>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</si>
  <si>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</si>
  <si>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</si>
  <si>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</si>
  <si>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</si>
  <si>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</si>
  <si>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</si>
  <si>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</si>
  <si>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</si>
  <si>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</si>
  <si>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</si>
  <si>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</si>
  <si>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</si>
  <si>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</si>
  <si>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</si>
  <si>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</si>
  <si>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</si>
  <si>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</si>
  <si>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</si>
  <si>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</si>
  <si>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</si>
  <si>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</si>
  <si>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</si>
  <si>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</si>
  <si>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</si>
  <si>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</si>
  <si>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</si>
  <si>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</si>
  <si>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</si>
  <si>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</si>
  <si>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</si>
  <si>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</si>
  <si>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</si>
  <si>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</si>
  <si>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</si>
  <si>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</si>
  <si>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</si>
  <si>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</si>
  <si>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</si>
  <si>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</si>
  <si>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</si>
  <si>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</si>
  <si>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</si>
  <si>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</si>
  <si>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</si>
  <si>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</si>
  <si>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</si>
  <si>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</si>
  <si>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</si>
  <si>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</si>
  <si>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</si>
  <si>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</si>
  <si>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</si>
  <si>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</si>
  <si>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</si>
  <si>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</si>
  <si>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</si>
  <si>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</si>
  <si>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</si>
  <si>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</si>
  <si>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</si>
  <si>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</si>
  <si>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</si>
  <si>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</si>
  <si>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</si>
  <si>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</si>
  <si>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</si>
  <si>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</si>
  <si>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</si>
  <si>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</si>
  <si>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</si>
  <si>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</si>
  <si>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</si>
  <si>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</si>
  <si>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</si>
  <si>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</si>
  <si>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</si>
  <si>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</si>
  <si>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</si>
  <si>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</si>
  <si>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</si>
  <si>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</si>
  <si>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</si>
  <si>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</si>
  <si>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</si>
  <si>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</si>
  <si>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</si>
  <si>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</si>
  <si>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</si>
  <si>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</si>
  <si>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</si>
  <si>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</si>
  <si>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</si>
  <si>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</si>
  <si>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</si>
  <si>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</si>
  <si>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</si>
  <si>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</si>
  <si>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</si>
  <si>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</si>
  <si>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</si>
  <si>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</si>
  <si>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</si>
  <si>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</si>
  <si>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</si>
  <si>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</si>
  <si>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</si>
  <si>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</si>
  <si>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</si>
  <si>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</si>
  <si>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</si>
  <si>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</si>
  <si>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</si>
  <si>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</si>
  <si>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</si>
  <si>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</si>
  <si>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</si>
  <si>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</si>
  <si>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</si>
  <si>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</si>
  <si>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</si>
  <si>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</si>
  <si>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</si>
  <si>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</si>
  <si>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</si>
  <si>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</si>
  <si>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</si>
  <si>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</si>
  <si>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</si>
  <si>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</si>
  <si>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</si>
  <si>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</si>
  <si>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</si>
  <si>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</si>
  <si>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</si>
  <si>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</si>
  <si>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</si>
  <si>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</si>
  <si>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</si>
  <si>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</si>
  <si>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</si>
  <si>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</si>
  <si>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</si>
  <si>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</si>
  <si>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</si>
  <si>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</si>
  <si>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</si>
  <si>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</si>
  <si>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</si>
  <si>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</si>
  <si>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</si>
  <si>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</si>
  <si>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</si>
  <si>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</si>
  <si>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</si>
  <si>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</si>
  <si>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</si>
  <si>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</si>
  <si>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</si>
  <si>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</si>
  <si>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</si>
  <si>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</si>
  <si>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</si>
  <si>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</si>
  <si>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</si>
  <si>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</si>
  <si>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</si>
  <si>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</si>
  <si>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</si>
  <si>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</si>
  <si>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</si>
  <si>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</si>
  <si>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</si>
  <si>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</si>
  <si>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</si>
  <si>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</si>
  <si>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</si>
  <si>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</si>
  <si>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</si>
  <si>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</si>
  <si>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</si>
  <si>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</si>
  <si>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</si>
  <si>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</si>
  <si>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</si>
  <si>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</si>
  <si>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</si>
  <si>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</si>
  <si>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</si>
  <si>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</si>
  <si>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</si>
  <si>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</si>
  <si>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</si>
  <si>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</si>
  <si>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</si>
  <si>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</si>
  <si>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</si>
  <si>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</si>
  <si>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</si>
  <si>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</si>
  <si>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</si>
  <si>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</si>
  <si>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</si>
  <si>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</si>
  <si>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</si>
  <si>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</si>
  <si>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</si>
  <si>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</si>
  <si>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</si>
  <si>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</si>
  <si>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</si>
  <si>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</si>
  <si>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</si>
  <si>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</si>
  <si>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</si>
  <si>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</si>
  <si>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</si>
  <si>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</si>
  <si>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</si>
  <si>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</si>
  <si>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</si>
  <si>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</si>
  <si>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</si>
  <si>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</si>
  <si>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</si>
  <si>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</si>
  <si>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</si>
  <si>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</si>
  <si>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</si>
  <si>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</si>
  <si>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</si>
  <si>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</si>
  <si>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</si>
  <si>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</si>
  <si>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</si>
  <si>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</si>
  <si>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</si>
  <si>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</si>
  <si>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</si>
  <si>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</si>
  <si>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</si>
  <si>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</si>
  <si>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</si>
  <si>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</si>
  <si>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</si>
  <si>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</si>
  <si>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</si>
  <si>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</si>
  <si>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</si>
  <si>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</si>
  <si>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</si>
  <si>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</si>
  <si>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</si>
  <si>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</si>
  <si>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</si>
  <si>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</si>
  <si>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</si>
  <si>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</si>
  <si>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</si>
  <si>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</si>
  <si>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</si>
  <si>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</si>
  <si>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</si>
  <si>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</si>
  <si>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</si>
  <si>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</si>
  <si>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</si>
  <si>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</si>
  <si>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</si>
  <si>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</si>
  <si>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</si>
  <si>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</si>
  <si>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</si>
  <si>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</si>
  <si>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</si>
  <si>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</si>
  <si>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</si>
  <si>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</si>
  <si>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</si>
  <si>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</si>
  <si>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</si>
  <si>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</si>
  <si>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</si>
  <si>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</si>
  <si>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</si>
  <si>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</si>
  <si>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</si>
  <si>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</si>
  <si>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</si>
  <si>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</si>
  <si>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</si>
  <si>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</si>
  <si>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</si>
  <si>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</si>
  <si>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</si>
  <si>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</si>
  <si>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</si>
  <si>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</si>
  <si>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</si>
  <si>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</si>
  <si>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</si>
  <si>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</si>
  <si>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</si>
  <si>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</si>
  <si>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</si>
  <si>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</si>
  <si>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</si>
  <si>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</si>
  <si>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</si>
  <si>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</si>
  <si>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</si>
  <si>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</si>
  <si>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</si>
  <si>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</si>
  <si>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</si>
  <si>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</si>
  <si>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</si>
  <si>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</si>
  <si>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</si>
  <si>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</si>
  <si>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</si>
  <si>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</si>
  <si>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</si>
  <si>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</si>
  <si>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</si>
  <si>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</si>
  <si>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</si>
  <si>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</si>
  <si>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</si>
  <si>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</si>
  <si>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</si>
  <si>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</si>
  <si>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</si>
  <si>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</si>
  <si>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</si>
  <si>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</si>
  <si>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</si>
  <si>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</si>
  <si>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</si>
  <si>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</si>
  <si>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</si>
  <si>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</si>
  <si>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</si>
  <si>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</si>
  <si>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</si>
  <si>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</si>
  <si>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</si>
  <si>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</si>
  <si>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</si>
  <si>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</si>
  <si>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</si>
  <si>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</si>
  <si>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</si>
  <si>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</si>
  <si>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</si>
  <si>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</si>
  <si>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</si>
  <si>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</si>
  <si>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</si>
  <si>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</si>
  <si>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</si>
  <si>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</si>
  <si>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</si>
  <si>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</si>
  <si>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</si>
  <si>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</si>
  <si>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</si>
  <si>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</si>
  <si>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</si>
  <si>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</si>
  <si>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</si>
  <si>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</si>
  <si>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</si>
  <si>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</si>
  <si>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</si>
  <si>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</si>
  <si>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</si>
  <si>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</si>
  <si>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</si>
  <si>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</si>
  <si>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</si>
  <si>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</si>
  <si>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</si>
  <si>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</si>
  <si>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</si>
  <si>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</si>
  <si>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</si>
  <si>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</si>
  <si>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</si>
  <si>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</si>
  <si>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</si>
  <si>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</si>
  <si>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</si>
  <si>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</si>
  <si>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</si>
  <si>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</si>
  <si>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</si>
  <si>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</si>
  <si>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</si>
  <si>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</si>
  <si>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</si>
  <si>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</si>
  <si>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</si>
  <si>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</si>
  <si>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</si>
  <si>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</si>
  <si>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</si>
  <si>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</si>
  <si>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</si>
  <si>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</si>
  <si>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</si>
  <si>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</si>
  <si>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</si>
  <si>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</si>
  <si>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</si>
  <si>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</si>
  <si>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</si>
  <si>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</si>
  <si>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</si>
  <si>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</si>
  <si>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</si>
  <si>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</si>
  <si>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</si>
  <si>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</si>
  <si>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</si>
  <si>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</si>
  <si>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</si>
  <si>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</si>
  <si>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</si>
  <si>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</si>
  <si>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</si>
  <si>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</si>
  <si>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</si>
  <si>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</si>
  <si>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</si>
  <si>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</si>
  <si>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</si>
  <si>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</si>
  <si>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</si>
  <si>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</si>
  <si>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</si>
  <si>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</si>
  <si>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</si>
  <si>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</si>
  <si>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</si>
  <si>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</si>
  <si>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</si>
  <si>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</si>
  <si>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</si>
  <si>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</si>
  <si>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</si>
  <si>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</si>
  <si>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</si>
  <si>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</si>
  <si>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</si>
  <si>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</si>
  <si>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</si>
  <si>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</si>
  <si>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</si>
  <si>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</si>
  <si>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</si>
  <si>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</si>
  <si>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</si>
  <si>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</si>
  <si>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</si>
  <si>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</si>
  <si>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</si>
  <si>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</si>
  <si>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</si>
  <si>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</si>
  <si>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</si>
  <si>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</si>
  <si>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</si>
  <si>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</si>
  <si>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</si>
  <si>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</si>
  <si>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</si>
  <si>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</si>
  <si>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</si>
  <si>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</si>
  <si>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</si>
  <si>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</si>
  <si>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</si>
  <si>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</si>
  <si>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</si>
  <si>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</si>
  <si>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</si>
  <si>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</si>
  <si>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</si>
  <si>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</si>
  <si>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</si>
  <si>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</si>
  <si>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</si>
  <si>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</si>
  <si>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</si>
  <si>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</si>
  <si>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</si>
  <si>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</si>
  <si>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</si>
  <si>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</si>
  <si>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</si>
  <si>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</si>
  <si>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</si>
  <si>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</si>
  <si>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</si>
  <si>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</si>
  <si>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</si>
  <si>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</si>
  <si>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</si>
  <si>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</si>
  <si>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</si>
  <si>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</si>
  <si>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</si>
  <si>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</si>
  <si>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</si>
  <si>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</si>
  <si>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</si>
  <si>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</si>
  <si>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</si>
  <si>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</si>
  <si>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</si>
  <si>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</si>
  <si>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</si>
  <si>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</si>
  <si>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</si>
  <si>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</si>
  <si>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</si>
  <si>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</si>
  <si>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</si>
  <si>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</si>
  <si>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</si>
  <si>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</si>
  <si>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</si>
  <si>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</si>
  <si>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</si>
  <si>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</si>
  <si>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</si>
  <si>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</si>
  <si>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</si>
  <si>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</si>
  <si>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</si>
  <si>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</si>
  <si>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</si>
  <si>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</si>
  <si>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</si>
  <si>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</si>
  <si>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</si>
  <si>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</si>
  <si>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</si>
  <si>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</si>
  <si>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</si>
  <si>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</si>
  <si>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</si>
  <si>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</si>
  <si>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</si>
  <si>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</si>
  <si>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</si>
  <si>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</si>
  <si>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</si>
  <si>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</si>
  <si>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</si>
  <si>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</si>
  <si>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</si>
  <si>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</si>
  <si>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</si>
  <si>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</si>
  <si>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</si>
  <si>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</si>
  <si>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</si>
  <si>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</si>
  <si>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</si>
  <si>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</si>
  <si>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</si>
  <si>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</si>
  <si>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</si>
  <si>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</si>
  <si>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</si>
  <si>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</si>
  <si>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</si>
  <si>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</si>
  <si>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</si>
  <si>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</si>
  <si>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</si>
  <si>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</si>
  <si>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</si>
  <si>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</si>
  <si>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</si>
  <si>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</si>
  <si>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</si>
  <si>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</si>
  <si>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</si>
  <si>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</si>
  <si>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</si>
  <si>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</si>
  <si>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</si>
  <si>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</si>
  <si>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</si>
  <si>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</si>
  <si>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</si>
  <si>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</si>
  <si>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</si>
  <si>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</si>
  <si>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</si>
  <si>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</si>
  <si>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</si>
  <si>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</si>
  <si>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</si>
  <si>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</si>
  <si>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</si>
  <si>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</si>
  <si>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</si>
  <si>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</si>
  <si>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</si>
  <si>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</si>
  <si>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</si>
  <si>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</si>
  <si>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</si>
  <si>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</si>
  <si>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</si>
  <si>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</si>
  <si>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</si>
  <si>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</si>
  <si>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</si>
  <si>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</si>
  <si>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</si>
  <si>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</si>
  <si>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</si>
  <si>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</si>
  <si>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</si>
  <si>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</si>
  <si>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</si>
  <si>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</si>
  <si>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</si>
  <si>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</si>
  <si>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</si>
  <si>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</si>
  <si>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</si>
  <si>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</si>
  <si>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</si>
  <si>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</si>
  <si>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</si>
  <si>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</si>
  <si>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</si>
  <si>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</si>
  <si>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</si>
  <si>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</si>
  <si>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</si>
  <si>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</si>
  <si>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</si>
  <si>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</si>
  <si>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</si>
  <si>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</si>
  <si>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</si>
  <si>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</si>
  <si>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</si>
  <si>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</si>
  <si>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</si>
  <si>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</si>
  <si>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</si>
  <si>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</si>
  <si>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</si>
  <si>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</si>
  <si>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</si>
  <si>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</si>
  <si>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</si>
  <si>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</si>
  <si>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</si>
  <si>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</si>
  <si>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</si>
  <si>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</si>
  <si>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</si>
  <si>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</si>
  <si>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</si>
  <si>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</si>
  <si>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</si>
  <si>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</si>
  <si>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</si>
  <si>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</si>
  <si>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</si>
  <si>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</si>
  <si>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</si>
  <si>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</si>
  <si>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</si>
  <si>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</si>
  <si>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</si>
  <si>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</si>
  <si>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</si>
  <si>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</si>
  <si>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</si>
  <si>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</si>
  <si>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</si>
  <si>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</si>
  <si>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</si>
  <si>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</si>
  <si>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</si>
  <si>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</si>
  <si>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</si>
  <si>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</si>
  <si>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</si>
  <si>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</si>
  <si>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</si>
  <si>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</si>
  <si>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</si>
  <si>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</si>
  <si>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</si>
  <si>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</si>
  <si>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</si>
  <si>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</si>
  <si>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</si>
  <si>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</si>
  <si>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</si>
  <si>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</si>
  <si>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</si>
  <si>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</si>
  <si>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</si>
  <si>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</si>
  <si>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</si>
  <si>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</si>
  <si>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</si>
  <si>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</si>
  <si>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</si>
  <si>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</si>
  <si>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</si>
  <si>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</si>
  <si>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</si>
  <si>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</si>
  <si>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</si>
  <si>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</si>
  <si>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</si>
  <si>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</si>
  <si>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</si>
  <si>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</si>
  <si>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</si>
  <si>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</si>
  <si>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</si>
  <si>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</si>
  <si>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</si>
  <si>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</si>
  <si>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</si>
  <si>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</si>
  <si>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</si>
  <si>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</si>
  <si>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</si>
  <si>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</si>
  <si>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</si>
  <si>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</si>
  <si>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</si>
  <si>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</si>
  <si>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</si>
  <si>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</si>
  <si>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</si>
  <si>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</si>
  <si>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</si>
  <si>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</si>
  <si>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</si>
  <si>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</si>
  <si>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</si>
  <si>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</si>
  <si>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</si>
  <si>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</si>
  <si>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</si>
  <si>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</si>
  <si>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</si>
  <si>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</si>
  <si>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</si>
  <si>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</si>
  <si>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</si>
  <si>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</si>
  <si>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</si>
  <si>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</si>
  <si>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</si>
  <si>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</si>
  <si>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</si>
  <si>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</si>
  <si>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</si>
  <si>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</si>
  <si>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</si>
  <si>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</si>
  <si>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</si>
  <si>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</si>
  <si>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</si>
  <si>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</si>
  <si>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</si>
  <si>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</si>
  <si>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</si>
  <si>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</si>
  <si>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</si>
  <si>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</si>
  <si>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</si>
  <si>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</si>
  <si>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</si>
  <si>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</si>
  <si>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</si>
  <si>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</si>
  <si>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</si>
  <si>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</si>
  <si>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</si>
  <si>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</si>
  <si>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</si>
  <si>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</si>
  <si>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</si>
  <si>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</si>
  <si>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</si>
  <si>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</si>
  <si>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</si>
  <si>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</si>
  <si>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</si>
  <si>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</si>
  <si>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</si>
  <si>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</si>
  <si>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</si>
  <si>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</si>
  <si>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</si>
  <si>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</si>
  <si>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</si>
  <si>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</si>
  <si>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</si>
  <si>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</si>
  <si>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</si>
  <si>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</si>
  <si>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</si>
  <si>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</si>
  <si>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</si>
  <si>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</si>
  <si>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</si>
  <si>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</si>
  <si>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</si>
  <si>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</si>
  <si>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</si>
  <si>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</si>
  <si>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</si>
  <si>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</si>
  <si>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</si>
  <si>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</si>
  <si>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</si>
  <si>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</si>
  <si>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</si>
  <si>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</si>
  <si>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</si>
  <si>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</si>
  <si>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</si>
  <si>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</si>
  <si>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</si>
  <si>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</si>
  <si>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</si>
  <si>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</si>
  <si>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</si>
  <si>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</si>
  <si>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</si>
  <si>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</si>
  <si>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</si>
  <si>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</si>
  <si>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</si>
  <si>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</si>
  <si>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</si>
  <si>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</si>
  <si>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</si>
  <si>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</si>
  <si>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</si>
  <si>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</si>
  <si>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</si>
  <si>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</si>
  <si>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</si>
  <si>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</si>
  <si>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</si>
  <si>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</si>
  <si>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</si>
  <si>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</si>
  <si>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</si>
  <si>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</si>
  <si>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</si>
  <si>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</si>
  <si>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</si>
  <si>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</si>
  <si>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</si>
  <si>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</si>
  <si>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</si>
  <si>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</si>
  <si>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</si>
  <si>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</si>
  <si>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</si>
  <si>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</si>
  <si>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</si>
  <si>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</si>
  <si>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</si>
  <si>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</si>
  <si>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</si>
  <si>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</si>
  <si>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</si>
  <si>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</si>
  <si>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</si>
  <si>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</si>
  <si>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</si>
  <si>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</si>
  <si>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</si>
  <si>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</si>
  <si>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</si>
  <si>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</si>
  <si>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</si>
  <si>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</si>
  <si>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</si>
  <si>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</si>
  <si>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</si>
  <si>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</si>
  <si>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</si>
  <si>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</si>
  <si>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</si>
  <si>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</si>
  <si>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</si>
  <si>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</si>
  <si>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</si>
  <si>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</si>
  <si>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</si>
  <si>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</si>
  <si>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</si>
  <si>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</si>
  <si>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</si>
  <si>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</si>
  <si>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</si>
  <si>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</si>
  <si>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</si>
  <si>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</si>
  <si>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</si>
  <si>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</si>
  <si>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</si>
  <si>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</si>
  <si>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</si>
  <si>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</si>
  <si>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</si>
  <si>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</si>
  <si>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</si>
  <si>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</si>
  <si>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</si>
  <si>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</si>
  <si>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</si>
  <si>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</si>
  <si>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</si>
  <si>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</si>
  <si>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</si>
  <si>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</si>
  <si>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</si>
  <si>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</si>
  <si>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</si>
  <si>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</si>
  <si>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</si>
  <si>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</si>
  <si>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</si>
  <si>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</si>
  <si>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</si>
  <si>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</si>
  <si>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</si>
  <si>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</si>
  <si>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</si>
  <si>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</si>
  <si>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</si>
  <si>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</si>
  <si>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</si>
  <si>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</si>
  <si>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</si>
  <si>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</si>
  <si>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</si>
  <si>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</si>
  <si>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</si>
  <si>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</si>
  <si>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</si>
  <si>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</si>
  <si>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</si>
  <si>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</si>
  <si>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</si>
  <si>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</si>
  <si>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</si>
  <si>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</si>
  <si>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</si>
  <si>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</si>
  <si>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</si>
  <si>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</si>
  <si>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</si>
  <si>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</si>
  <si>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</si>
  <si>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</si>
  <si>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</si>
  <si>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</si>
  <si>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</si>
  <si>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</si>
  <si>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</si>
  <si>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</si>
  <si>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</si>
  <si>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</si>
  <si>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</si>
  <si>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</si>
  <si>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</si>
  <si>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</si>
  <si>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</si>
  <si>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</si>
  <si>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</si>
  <si>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</si>
  <si>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</si>
  <si>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</si>
  <si>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</si>
  <si>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</si>
  <si>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</si>
  <si>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</si>
  <si>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</si>
  <si>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</si>
  <si>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</si>
  <si>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</si>
  <si>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</si>
  <si>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</si>
  <si>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</si>
  <si>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</si>
  <si>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</si>
  <si>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</si>
  <si>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</si>
  <si>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</si>
  <si>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</si>
  <si>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</si>
  <si>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</si>
  <si>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</si>
  <si>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</si>
  <si>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</si>
  <si>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</si>
  <si>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</si>
  <si>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</si>
  <si>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</si>
  <si>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</si>
  <si>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</si>
  <si>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</si>
  <si>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</si>
  <si>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</si>
  <si>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</si>
  <si>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</si>
  <si>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</si>
  <si>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</si>
  <si>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</si>
  <si>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</si>
  <si>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</si>
  <si>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</si>
  <si>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</si>
  <si>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</si>
  <si>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</si>
  <si>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</si>
  <si>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</si>
  <si>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</si>
  <si>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</si>
  <si>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</si>
  <si>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</si>
  <si>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</si>
  <si>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</si>
  <si>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</si>
  <si>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</si>
  <si>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</si>
  <si>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</si>
  <si>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</si>
  <si>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</si>
  <si>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</si>
  <si>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</si>
  <si>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</si>
  <si>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</si>
  <si>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</si>
  <si>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</si>
  <si>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</si>
  <si>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</si>
  <si>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</si>
  <si>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</si>
  <si>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</si>
  <si>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</si>
  <si>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</si>
  <si>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</si>
  <si>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</si>
  <si>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</si>
  <si>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</si>
  <si>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</si>
  <si>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</si>
  <si>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</si>
  <si>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</si>
  <si>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</si>
  <si>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</si>
  <si>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</si>
  <si>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</si>
  <si>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</si>
  <si>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</si>
  <si>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</si>
  <si>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</si>
  <si>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</si>
  <si>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</si>
  <si>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</si>
  <si>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</si>
  <si>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</si>
  <si>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</si>
  <si>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</si>
  <si>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</si>
  <si>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</si>
  <si>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</si>
  <si>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</si>
  <si>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</si>
  <si>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</si>
  <si>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</si>
  <si>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</si>
  <si>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</si>
  <si>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</si>
  <si>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</si>
  <si>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</si>
  <si>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</si>
  <si>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</si>
  <si>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</si>
  <si>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</si>
  <si>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</si>
  <si>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</si>
  <si>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</si>
  <si>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</si>
  <si>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</si>
  <si>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</si>
  <si>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</si>
  <si>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</si>
  <si>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</si>
  <si>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</si>
  <si>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</si>
  <si>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</si>
  <si>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</si>
  <si>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</si>
  <si>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</si>
  <si>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</si>
  <si>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</si>
  <si>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</si>
  <si>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</si>
  <si>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</si>
  <si>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</si>
  <si>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</si>
  <si>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</si>
  <si>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</si>
  <si>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</si>
  <si>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</si>
  <si>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</si>
  <si>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</si>
  <si>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</si>
  <si>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</si>
  <si>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</si>
  <si>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</si>
  <si>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</si>
  <si>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</si>
  <si>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</si>
  <si>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</si>
  <si>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</si>
  <si>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</si>
  <si>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</si>
  <si>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</si>
  <si>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</si>
  <si>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</si>
  <si>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</si>
  <si>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</si>
  <si>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</si>
  <si>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</si>
  <si>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</si>
  <si>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</si>
  <si>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</si>
  <si>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</si>
  <si>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</si>
  <si>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</si>
  <si>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</si>
  <si>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</si>
  <si>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</si>
  <si>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</si>
  <si>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</si>
  <si>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</si>
  <si>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</si>
  <si>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</si>
  <si>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</si>
  <si>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</si>
  <si>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</si>
  <si>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</si>
  <si>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</si>
  <si>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</si>
  <si>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</si>
  <si>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</si>
  <si>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</si>
  <si>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</si>
  <si>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</si>
  <si>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</si>
  <si>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</si>
  <si>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</si>
  <si>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</si>
  <si>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</si>
  <si>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</si>
  <si>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</si>
  <si>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</si>
  <si>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</si>
  <si>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</si>
  <si>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</si>
  <si>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</si>
  <si>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</si>
  <si>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</si>
  <si>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</si>
  <si>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</si>
  <si>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</si>
  <si>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</si>
  <si>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</si>
  <si>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</si>
  <si>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</si>
  <si>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</si>
  <si>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</si>
  <si>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</si>
  <si>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</si>
  <si>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</si>
  <si>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</si>
  <si>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</si>
  <si>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</si>
  <si>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</si>
  <si>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</si>
  <si>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</si>
  <si>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</si>
  <si>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</si>
  <si>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</si>
  <si>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</si>
  <si>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</si>
  <si>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</si>
  <si>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</si>
  <si>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</si>
  <si>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</si>
  <si>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</si>
  <si>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</si>
  <si>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</si>
  <si>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</si>
  <si>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</si>
  <si>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</si>
  <si>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</si>
  <si>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</si>
  <si>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</si>
  <si>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</si>
  <si>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</si>
  <si>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</si>
  <si>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</si>
  <si>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</si>
  <si>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</si>
  <si>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</si>
  <si>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</si>
  <si>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</si>
  <si>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</si>
  <si>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</si>
  <si>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</si>
  <si>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</si>
  <si>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</si>
  <si>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</si>
  <si>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</si>
  <si>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</si>
  <si>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</si>
  <si>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</si>
  <si>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</si>
  <si>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</si>
  <si>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</si>
  <si>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</si>
  <si>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</si>
  <si>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</si>
  <si>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</si>
  <si>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</si>
  <si>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</si>
  <si>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</si>
  <si>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</si>
  <si>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</si>
  <si>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</si>
  <si>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</si>
  <si>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</si>
  <si>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</si>
  <si>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</si>
  <si>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</si>
  <si>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</si>
  <si>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</si>
  <si>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</si>
  <si>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</si>
  <si>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</si>
  <si>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</si>
  <si>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</si>
  <si>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</si>
  <si>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</si>
  <si>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</si>
  <si>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</si>
  <si>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</si>
  <si>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</si>
  <si>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</si>
  <si>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</si>
  <si>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</si>
  <si>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</si>
  <si>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</si>
  <si>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</si>
  <si>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</si>
  <si>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</si>
  <si>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</si>
  <si>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</si>
  <si>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</si>
  <si>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</si>
  <si>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</si>
  <si>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</si>
  <si>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</si>
  <si>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</si>
  <si>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</si>
  <si>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</si>
  <si>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</si>
  <si>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</si>
  <si>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</si>
  <si>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</si>
  <si>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</si>
  <si>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</si>
  <si>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</si>
  <si>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</si>
  <si>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</si>
  <si>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</si>
  <si>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</si>
  <si>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</si>
  <si>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</si>
  <si>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</si>
  <si>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</si>
  <si>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</si>
  <si>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</si>
  <si>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</si>
  <si>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</si>
  <si>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</si>
  <si>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</si>
  <si>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</si>
  <si>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</si>
  <si>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</si>
  <si>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</si>
  <si>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</si>
  <si>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</si>
  <si>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</si>
  <si>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</si>
  <si>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</si>
  <si>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</si>
  <si>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</si>
  <si>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</si>
  <si>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</si>
  <si>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</si>
  <si>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</si>
  <si>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</si>
  <si>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</si>
  <si>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</si>
  <si>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</si>
  <si>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</si>
  <si>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</si>
  <si>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</si>
  <si>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</si>
  <si>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</si>
  <si>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</si>
  <si>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</si>
  <si>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</si>
  <si>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</si>
  <si>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</si>
  <si>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</si>
  <si>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</si>
  <si>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</si>
  <si>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</si>
  <si>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</si>
  <si>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</si>
  <si>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</si>
  <si>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</si>
  <si>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</si>
  <si>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</si>
  <si>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</si>
  <si>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</si>
  <si>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</si>
  <si>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</si>
  <si>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</si>
  <si>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</si>
  <si>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</si>
  <si>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</si>
  <si>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</si>
  <si>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</si>
  <si>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</si>
  <si>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</si>
  <si>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</si>
  <si>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</si>
  <si>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</si>
  <si>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</si>
  <si>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</si>
  <si>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</si>
  <si>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</si>
  <si>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</si>
  <si>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</si>
  <si>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</si>
  <si>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</si>
  <si>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</si>
  <si>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</si>
  <si>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</si>
  <si>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</si>
  <si>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</si>
  <si>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</si>
  <si>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</si>
  <si>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</si>
  <si>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</si>
  <si>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</si>
  <si>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</si>
  <si>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</si>
  <si>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</si>
  <si>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</si>
  <si>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</si>
  <si>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</si>
  <si>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</si>
  <si>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</si>
  <si>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</si>
  <si>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</si>
  <si>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</si>
  <si>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</si>
  <si>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</si>
  <si>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</si>
  <si>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</si>
  <si>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</si>
  <si>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</si>
  <si>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</si>
  <si>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</si>
  <si>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</si>
  <si>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</si>
  <si>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</si>
  <si>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</si>
  <si>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</si>
  <si>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</si>
  <si>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</si>
  <si>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</si>
  <si>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</si>
  <si>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</si>
  <si>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</si>
  <si>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</si>
  <si>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</si>
  <si>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</si>
  <si>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</si>
  <si>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</si>
  <si>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</si>
  <si>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</si>
  <si>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</si>
  <si>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</si>
  <si>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</si>
  <si>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</si>
  <si>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</si>
  <si>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</si>
  <si>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</si>
  <si>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</si>
  <si>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</si>
  <si>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</si>
  <si>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</si>
  <si>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</si>
  <si>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</si>
  <si>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</si>
  <si>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</si>
  <si>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</si>
  <si>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</si>
  <si>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</si>
  <si>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</si>
  <si>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</si>
  <si>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</si>
  <si>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</si>
  <si>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</si>
  <si>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</si>
  <si>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</si>
  <si>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</si>
  <si>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</si>
  <si>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</si>
  <si>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</si>
  <si>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</si>
  <si>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</si>
  <si>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</si>
  <si>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</si>
  <si>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</si>
  <si>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</si>
  <si>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</si>
  <si>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</si>
  <si>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</si>
  <si>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</si>
  <si>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</si>
  <si>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</si>
  <si>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</si>
  <si>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</si>
  <si>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</si>
  <si>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</si>
  <si>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</si>
  <si>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</si>
  <si>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</si>
  <si>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</si>
  <si>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</si>
  <si>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</si>
  <si>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</si>
  <si>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</si>
  <si>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</si>
  <si>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</si>
  <si>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</si>
  <si>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</si>
  <si>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</si>
  <si>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</si>
  <si>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</si>
  <si>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</si>
  <si>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</si>
  <si>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</si>
  <si>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</si>
  <si>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</si>
  <si>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</si>
  <si>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</si>
  <si>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</si>
  <si>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</si>
  <si>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</si>
  <si>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</si>
  <si>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</si>
  <si>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</si>
  <si>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</si>
  <si>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</si>
  <si>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</si>
  <si>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</si>
  <si>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</si>
  <si>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</si>
  <si>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</si>
  <si>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</si>
  <si>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</si>
  <si>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</si>
  <si>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</si>
  <si>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</si>
  <si>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</si>
  <si>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</si>
  <si>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</si>
  <si>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</si>
  <si>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</si>
  <si>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</si>
  <si>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</si>
  <si>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</si>
  <si>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</si>
  <si>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</si>
  <si>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</si>
  <si>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</si>
  <si>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</si>
  <si>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</si>
  <si>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</si>
  <si>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</si>
  <si>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</si>
  <si>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</si>
  <si>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</si>
  <si>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</si>
  <si>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</si>
  <si>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</si>
  <si>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</si>
  <si>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</si>
  <si>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</si>
  <si>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</si>
  <si>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</si>
  <si>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</si>
  <si>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</si>
  <si>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</si>
  <si>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</si>
  <si>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</si>
  <si>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</si>
  <si>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</si>
  <si>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</si>
  <si>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</si>
  <si>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</si>
  <si>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</si>
  <si>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</si>
  <si>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</si>
  <si>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</si>
  <si>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</si>
  <si>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</si>
  <si>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</si>
  <si>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</si>
  <si>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</si>
  <si>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</si>
  <si>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</si>
  <si>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</si>
  <si>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</si>
  <si>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</si>
  <si>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</si>
  <si>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</si>
  <si>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</si>
  <si>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</si>
  <si>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</si>
  <si>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</si>
  <si>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</si>
  <si>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</si>
  <si>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</si>
  <si>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</si>
  <si>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</si>
  <si>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</si>
  <si>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</si>
  <si>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</si>
  <si>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</si>
  <si>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</si>
  <si>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</si>
  <si>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</si>
  <si>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</si>
  <si>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</si>
  <si>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</si>
  <si>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</si>
  <si>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</si>
  <si>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</si>
  <si>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</si>
  <si>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</si>
  <si>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</si>
  <si>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</si>
  <si>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</si>
  <si>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</si>
  <si>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</si>
  <si>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</si>
  <si>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</si>
  <si>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</si>
  <si>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</si>
  <si>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</si>
  <si>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</si>
  <si>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</si>
  <si>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</si>
  <si>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</si>
  <si>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</si>
  <si>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</si>
  <si>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</si>
  <si>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</si>
  <si>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</si>
  <si>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</si>
  <si>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</si>
  <si>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</si>
  <si>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</si>
  <si>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</si>
  <si>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</si>
  <si>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</si>
  <si>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</si>
  <si>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</si>
  <si>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</si>
  <si>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</si>
  <si>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</si>
  <si>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</si>
  <si>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</si>
  <si>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</si>
  <si>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</si>
  <si>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</si>
  <si>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</si>
  <si>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</si>
  <si>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</si>
  <si>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</si>
  <si>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</si>
  <si>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</si>
  <si>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</si>
  <si>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</si>
  <si>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</si>
  <si>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</si>
  <si>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</si>
  <si>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</si>
  <si>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</si>
  <si>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</si>
  <si>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</si>
  <si>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</si>
  <si>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</si>
  <si>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</si>
  <si>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</si>
  <si>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</si>
  <si>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</si>
  <si>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</si>
  <si>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</si>
  <si>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</si>
  <si>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</si>
  <si>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</si>
  <si>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</si>
  <si>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</si>
  <si>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</si>
  <si>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</si>
  <si>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</si>
  <si>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</si>
  <si>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</si>
  <si>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</si>
  <si>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</si>
  <si>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</si>
  <si>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</si>
  <si>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</si>
  <si>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</si>
  <si>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</si>
  <si>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</si>
  <si>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</si>
  <si>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</si>
  <si>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</si>
  <si>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</si>
  <si>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</si>
  <si>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</si>
  <si>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</si>
  <si>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</si>
  <si>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</si>
  <si>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</si>
  <si>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</si>
  <si>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</si>
  <si>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</si>
  <si>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</si>
  <si>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</si>
  <si>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</si>
  <si>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</si>
  <si>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</si>
  <si>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</si>
  <si>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</si>
  <si>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</si>
  <si>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</si>
  <si>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</si>
  <si>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</si>
  <si>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</si>
  <si>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</si>
  <si>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</si>
  <si>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</si>
  <si>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</si>
  <si>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</si>
  <si>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</si>
  <si>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</si>
  <si>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</si>
  <si>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</si>
  <si>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</si>
  <si>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</si>
  <si>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</si>
  <si>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</si>
  <si>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</si>
  <si>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</si>
  <si>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</si>
  <si>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</si>
  <si>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</si>
  <si>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</si>
  <si>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</si>
  <si>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</si>
  <si>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</si>
  <si>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</si>
  <si>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</si>
  <si>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</si>
  <si>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</si>
  <si>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</si>
  <si>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</si>
  <si>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</si>
  <si>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</si>
  <si>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</si>
  <si>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</si>
  <si>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</si>
  <si>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</si>
  <si>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</si>
  <si>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</si>
  <si>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</si>
  <si>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</si>
  <si>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</si>
  <si>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</si>
  <si>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</si>
  <si>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</si>
  <si>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</si>
  <si>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</si>
  <si>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</si>
  <si>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</si>
  <si>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</si>
  <si>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</si>
  <si>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</si>
  <si>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</si>
  <si>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</si>
  <si>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</si>
  <si>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</si>
  <si>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</si>
  <si>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</si>
  <si>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</si>
  <si>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</si>
  <si>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</si>
  <si>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</si>
  <si>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</si>
  <si>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</si>
  <si>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</si>
  <si>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</si>
  <si>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</si>
  <si>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</si>
  <si>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</si>
  <si>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</si>
  <si>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</si>
  <si>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</si>
  <si>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</si>
  <si>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</si>
  <si>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</si>
  <si>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</si>
  <si>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</si>
  <si>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</si>
  <si>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</si>
  <si>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</si>
  <si>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</si>
  <si>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</si>
  <si>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</si>
  <si>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</si>
  <si>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</si>
  <si>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</si>
  <si>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</si>
  <si>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</si>
  <si>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</si>
  <si>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</si>
  <si>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</si>
  <si>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</si>
  <si>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</si>
  <si>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</si>
  <si>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</si>
  <si>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</si>
  <si>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</si>
  <si>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</si>
  <si>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</si>
  <si>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</si>
  <si>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</si>
  <si>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</si>
  <si>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</si>
  <si>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</si>
  <si>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</si>
  <si>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</si>
  <si>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</si>
  <si>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</si>
  <si>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</si>
  <si>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</si>
  <si>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</si>
  <si>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</si>
  <si>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</si>
  <si>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</si>
  <si>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</si>
  <si>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</si>
  <si>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</si>
  <si>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</si>
  <si>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</si>
  <si>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</si>
  <si>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</si>
  <si>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</si>
  <si>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</si>
  <si>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</si>
  <si>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</si>
  <si>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</si>
  <si>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</si>
  <si>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</si>
  <si>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</si>
  <si>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</si>
  <si>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</si>
  <si>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</si>
  <si>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</si>
  <si>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</si>
  <si>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</si>
  <si>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</si>
  <si>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</si>
  <si>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</si>
  <si>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</si>
  <si>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</si>
  <si>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</si>
  <si>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</si>
  <si>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</si>
  <si>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</si>
  <si>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</si>
  <si>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</si>
  <si>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</si>
  <si>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</si>
  <si>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</si>
  <si>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</si>
  <si>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</si>
  <si>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</si>
  <si>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</si>
  <si>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</si>
  <si>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</si>
  <si>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</si>
  <si>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</si>
  <si>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</si>
  <si>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</si>
  <si>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</si>
  <si>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</si>
  <si>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</si>
  <si>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</si>
  <si>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</si>
  <si>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</si>
  <si>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</si>
  <si>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</si>
  <si>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</si>
  <si>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</si>
  <si>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</si>
  <si>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</si>
  <si>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</si>
  <si>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</si>
  <si>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</si>
  <si>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</si>
  <si>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</si>
  <si>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</si>
  <si>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</si>
  <si>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</si>
  <si>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</si>
  <si>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</si>
  <si>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</si>
  <si>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</si>
  <si>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</si>
  <si>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</si>
  <si>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</si>
  <si>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</si>
  <si>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</si>
  <si>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</si>
  <si>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</si>
  <si>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</si>
  <si>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</si>
  <si>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</si>
  <si>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</si>
  <si>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</si>
  <si>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</si>
  <si>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</si>
  <si>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</si>
  <si>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</si>
  <si>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</si>
  <si>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</si>
  <si>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</si>
  <si>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</si>
  <si>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</si>
  <si>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</si>
  <si>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</si>
  <si>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</si>
  <si>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</si>
  <si>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</si>
  <si>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</si>
  <si>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</si>
  <si>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</si>
  <si>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</si>
  <si>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</si>
  <si>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</si>
  <si>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</si>
  <si>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</si>
  <si>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</si>
  <si>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</si>
  <si>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</si>
  <si>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</si>
  <si>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</si>
  <si>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</si>
  <si>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</si>
  <si>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</si>
  <si>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</si>
  <si>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</si>
  <si>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</si>
  <si>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</si>
  <si>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</si>
  <si>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</si>
  <si>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</si>
  <si>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</si>
  <si>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</si>
  <si>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</si>
  <si>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</si>
  <si>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</si>
  <si>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</si>
  <si>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</si>
  <si>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</si>
  <si>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</si>
  <si>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</si>
  <si>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</si>
  <si>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</si>
  <si>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</si>
  <si>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</si>
  <si>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</si>
  <si>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</si>
  <si>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</si>
  <si>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</si>
  <si>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</si>
  <si>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</si>
  <si>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</si>
  <si>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</si>
  <si>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</si>
  <si>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</si>
  <si>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</si>
  <si>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</si>
  <si>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</si>
  <si>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</si>
  <si>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</si>
  <si>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</si>
  <si>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</si>
  <si>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</si>
  <si>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</si>
  <si>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</si>
  <si>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</si>
  <si>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</si>
  <si>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</si>
  <si>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</si>
  <si>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</si>
  <si>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</si>
  <si>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</si>
  <si>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</si>
  <si>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</si>
  <si>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</si>
  <si>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</si>
  <si>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</si>
  <si>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</si>
  <si>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</si>
  <si>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</si>
  <si>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</si>
  <si>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</si>
  <si>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</si>
  <si>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</si>
  <si>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</si>
  <si>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</si>
  <si>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</si>
  <si>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</si>
  <si>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</si>
  <si>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</si>
  <si>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</si>
  <si>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</si>
  <si>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</si>
  <si>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</si>
  <si>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</si>
  <si>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</si>
  <si>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</si>
  <si>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</si>
  <si>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</si>
  <si>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</si>
  <si>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</si>
  <si>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</si>
  <si>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</si>
  <si>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</si>
  <si>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</si>
  <si>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</si>
  <si>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</si>
  <si>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</si>
  <si>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</si>
  <si>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</si>
  <si>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</si>
  <si>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</si>
  <si>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</si>
  <si>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</si>
  <si>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</si>
  <si>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</si>
  <si>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</si>
  <si>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</si>
  <si>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</si>
  <si>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</si>
  <si>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</si>
  <si>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</si>
  <si>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</si>
  <si>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</si>
  <si>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</si>
  <si>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</si>
  <si>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</si>
  <si>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</si>
  <si>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</si>
  <si>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</si>
  <si>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</si>
  <si>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</si>
  <si>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</si>
  <si>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</si>
  <si>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</si>
  <si>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</si>
  <si>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</si>
  <si>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</si>
  <si>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</si>
  <si>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</si>
  <si>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</si>
  <si>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</si>
  <si>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</si>
  <si>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</si>
  <si>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</si>
  <si>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</si>
  <si>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</si>
  <si>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</si>
  <si>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</si>
  <si>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</si>
  <si>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</si>
  <si>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</si>
  <si>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</si>
  <si>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</si>
  <si>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</si>
  <si>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</si>
  <si>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</si>
  <si>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</si>
  <si>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</si>
  <si>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</si>
  <si>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</si>
  <si>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</si>
  <si>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</si>
  <si>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</si>
  <si>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</si>
  <si>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</si>
  <si>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</si>
  <si>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</si>
  <si>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</si>
  <si>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</si>
  <si>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</si>
  <si>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</si>
  <si>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</si>
  <si>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</si>
  <si>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</si>
  <si>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</si>
  <si>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</si>
  <si>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</si>
  <si>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</si>
  <si>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</si>
  <si>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</si>
  <si>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</si>
  <si>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</si>
  <si>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</si>
  <si>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</si>
  <si>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</si>
  <si>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</si>
  <si>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</si>
  <si>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</si>
  <si>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</si>
  <si>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</si>
  <si>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</si>
  <si>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</si>
  <si>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</si>
  <si>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</si>
  <si>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</si>
  <si>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</si>
  <si>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</si>
  <si>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</si>
  <si>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</si>
  <si>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</si>
  <si>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</si>
  <si>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</si>
  <si>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</si>
  <si>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</si>
  <si>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</si>
  <si>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</si>
  <si>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</si>
  <si>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</si>
  <si>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</si>
  <si>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</si>
  <si>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</si>
  <si>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</si>
  <si>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</si>
  <si>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</si>
  <si>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</si>
  <si>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</si>
  <si>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</si>
  <si>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</si>
  <si>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</si>
  <si>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</si>
  <si>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</si>
  <si>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</si>
  <si>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</si>
  <si>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</si>
  <si>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</si>
  <si>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</si>
  <si>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</si>
  <si>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</si>
  <si>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</si>
  <si>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</si>
  <si>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</si>
  <si>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</si>
  <si>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</si>
  <si>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</si>
  <si>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</si>
  <si>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</si>
  <si>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</si>
  <si>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</si>
  <si>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</si>
  <si>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</si>
  <si>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</si>
  <si>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</si>
  <si>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</si>
  <si>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</si>
  <si>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</si>
  <si>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</si>
  <si>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</si>
  <si>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</si>
  <si>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</si>
  <si>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</si>
  <si>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</si>
  <si>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</si>
  <si>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</si>
  <si>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</si>
  <si>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</si>
  <si>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</si>
  <si>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</si>
  <si>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</si>
  <si>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</si>
  <si>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</si>
  <si>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</si>
  <si>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</si>
  <si>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</si>
  <si>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</si>
  <si>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</si>
  <si>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</si>
  <si>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</si>
  <si>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</si>
  <si>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</si>
  <si>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</si>
  <si>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</si>
  <si>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</si>
  <si>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</si>
  <si>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</si>
  <si>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</si>
  <si>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</si>
  <si>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</si>
  <si>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</si>
  <si>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</si>
  <si>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</si>
  <si>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</si>
  <si>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</si>
  <si>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</si>
  <si>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</si>
  <si>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</si>
  <si>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</si>
  <si>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</si>
  <si>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</si>
  <si>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</si>
  <si>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</si>
  <si>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</si>
  <si>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</si>
  <si>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</si>
  <si>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</si>
  <si>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</si>
  <si>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</si>
  <si>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</si>
  <si>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</si>
  <si>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</si>
  <si>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</si>
  <si>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</si>
  <si>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</si>
  <si>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</si>
  <si>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</si>
  <si>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</si>
  <si>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</si>
  <si>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</si>
  <si>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</si>
  <si>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</si>
  <si>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</si>
  <si>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</si>
  <si>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</si>
  <si>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</si>
  <si>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</si>
  <si>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</si>
  <si>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</si>
  <si>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</si>
  <si>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</si>
  <si>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</si>
  <si>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</si>
  <si>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</si>
  <si>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</si>
  <si>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</si>
  <si>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</si>
  <si>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</si>
  <si>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</si>
  <si>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</si>
  <si>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</si>
  <si>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</si>
  <si>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</si>
  <si>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</si>
  <si>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</si>
  <si>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</si>
  <si>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</si>
  <si>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</si>
  <si>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</si>
  <si>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</si>
  <si>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</si>
  <si>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</si>
  <si>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</si>
  <si>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</si>
  <si>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</si>
  <si>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</si>
  <si>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</si>
  <si>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</si>
  <si>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</si>
  <si>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</si>
  <si>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</si>
  <si>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</si>
  <si>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</si>
  <si>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</si>
  <si>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</si>
  <si>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</si>
  <si>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</si>
  <si>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</si>
  <si>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</si>
  <si>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</si>
  <si>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</si>
  <si>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</si>
  <si>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</si>
  <si>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</si>
  <si>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</si>
  <si>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</si>
  <si>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</si>
  <si>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</si>
  <si>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</si>
  <si>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</si>
  <si>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</si>
  <si>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</si>
  <si>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</si>
  <si>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</si>
  <si>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</si>
  <si>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</si>
  <si>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</si>
  <si>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</si>
  <si>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</si>
  <si>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</si>
  <si>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</si>
  <si>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</si>
  <si>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</si>
  <si>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</si>
  <si>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</si>
  <si>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</si>
  <si>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</si>
  <si>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</si>
  <si>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</si>
  <si>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</si>
  <si>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</si>
  <si>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</si>
  <si>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</si>
  <si>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</si>
  <si>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</si>
  <si>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</si>
  <si>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</si>
  <si>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</si>
  <si>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</si>
  <si>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</si>
  <si>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</si>
  <si>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</si>
  <si>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</si>
  <si>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</si>
  <si>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</si>
  <si>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</si>
  <si>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</si>
  <si>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</si>
  <si>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</si>
  <si>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</si>
  <si>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</si>
  <si>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</si>
  <si>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</si>
  <si>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</si>
  <si>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</si>
  <si>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</si>
  <si>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</si>
  <si>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</si>
  <si>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</si>
  <si>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</si>
  <si>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</si>
  <si>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</si>
  <si>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</si>
  <si>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</si>
  <si>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</si>
  <si>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</si>
  <si>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</si>
  <si>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</si>
  <si>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</si>
  <si>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</si>
  <si>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</si>
  <si>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</si>
  <si>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</si>
  <si>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</si>
  <si>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</si>
  <si>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</si>
  <si>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</si>
  <si>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</si>
  <si>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</si>
  <si>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</si>
  <si>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</si>
  <si>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</si>
  <si>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</si>
  <si>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</si>
  <si>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</si>
  <si>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</si>
  <si>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</si>
  <si>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</si>
  <si>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</si>
  <si>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</si>
  <si>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</si>
  <si>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</si>
  <si>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</si>
  <si>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</si>
  <si>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</si>
  <si>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</si>
  <si>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</si>
  <si>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</si>
  <si>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</si>
  <si>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</si>
  <si>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</si>
  <si>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</si>
  <si>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</si>
  <si>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</si>
  <si>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</si>
  <si>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</si>
  <si>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</si>
  <si>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</si>
  <si>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</si>
  <si>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</si>
  <si>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</si>
  <si>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</si>
  <si>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</si>
  <si>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</si>
  <si>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</si>
  <si>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</si>
  <si>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</si>
  <si>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</si>
  <si>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</si>
  <si>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</si>
  <si>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</si>
  <si>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</si>
  <si>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</si>
  <si>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</si>
  <si>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</si>
  <si>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</si>
  <si>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</si>
  <si>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</si>
  <si>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</si>
  <si>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</si>
  <si>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</si>
  <si>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</si>
  <si>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</si>
  <si>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</si>
  <si>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</si>
  <si>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</si>
  <si>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</si>
  <si>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</si>
  <si>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</si>
  <si>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</si>
  <si>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</si>
  <si>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</si>
  <si>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</si>
  <si>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</si>
  <si>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</si>
  <si>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</si>
  <si>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</si>
  <si>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</si>
  <si>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</si>
  <si>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</si>
  <si>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</si>
  <si>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</si>
  <si>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</si>
  <si>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</si>
  <si>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</si>
  <si>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</si>
  <si>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</si>
  <si>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</si>
  <si>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</si>
  <si>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</si>
  <si>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</si>
  <si>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</si>
  <si>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</si>
  <si>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</si>
  <si>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</si>
  <si>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</si>
  <si>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</si>
  <si>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</si>
  <si>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</si>
  <si>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</si>
  <si>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</si>
  <si>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</si>
  <si>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</si>
  <si>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</si>
  <si>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</si>
  <si>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</si>
  <si>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</si>
  <si>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</si>
  <si>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</si>
  <si>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</si>
  <si>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</si>
  <si>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</si>
  <si>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</si>
  <si>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</si>
  <si>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</si>
  <si>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</si>
  <si>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</si>
  <si>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</si>
  <si>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</si>
  <si>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</si>
  <si>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</si>
  <si>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</si>
  <si>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</si>
  <si>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</si>
  <si>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</si>
  <si>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</si>
  <si>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</si>
  <si>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</si>
  <si>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</si>
  <si>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</si>
  <si>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</si>
  <si>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</si>
  <si>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</si>
  <si>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</si>
  <si>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</si>
  <si>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</si>
  <si>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</si>
  <si>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</si>
  <si>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</si>
  <si>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</si>
  <si>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</si>
  <si>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</si>
  <si>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</si>
  <si>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</si>
  <si>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</si>
  <si>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</si>
  <si>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</si>
  <si>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</si>
  <si>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</si>
  <si>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</si>
  <si>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</si>
  <si>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</si>
  <si>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</si>
  <si>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</si>
  <si>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</si>
  <si>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</si>
  <si>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</si>
  <si>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</si>
  <si>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</si>
  <si>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</si>
  <si>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</si>
  <si>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</si>
  <si>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</si>
  <si>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</si>
  <si>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</si>
  <si>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</si>
  <si>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</si>
  <si>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</si>
  <si>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</si>
  <si>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</si>
  <si>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</si>
  <si>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</si>
  <si>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</si>
  <si>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</si>
  <si>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</si>
  <si>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</si>
  <si>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</si>
  <si>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</si>
  <si>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</si>
  <si>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</si>
  <si>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</si>
  <si>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</si>
  <si>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</si>
  <si>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</si>
  <si>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</si>
  <si>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</si>
  <si>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</si>
  <si>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</si>
  <si>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</si>
  <si>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</si>
  <si>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</si>
  <si>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</si>
  <si>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</si>
  <si>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</si>
  <si>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</si>
  <si>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</si>
  <si>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</si>
  <si>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</si>
  <si>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</si>
  <si>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</si>
  <si>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</si>
  <si>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</si>
  <si>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</si>
  <si>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</si>
  <si>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</si>
  <si>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</si>
  <si>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</si>
  <si>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</si>
  <si>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</si>
  <si>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</si>
  <si>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</si>
  <si>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</si>
  <si>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</si>
  <si>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</si>
  <si>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</si>
  <si>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</si>
  <si>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</si>
  <si>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</si>
  <si>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</si>
  <si>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</si>
  <si>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</si>
  <si>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</si>
  <si>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</si>
  <si>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</si>
  <si>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</si>
  <si>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</si>
  <si>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</si>
  <si>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</si>
  <si>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</si>
  <si>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</si>
  <si>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</si>
  <si>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</si>
  <si>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</si>
  <si>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</si>
  <si>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</si>
  <si>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</si>
  <si>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</si>
  <si>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</si>
  <si>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</si>
  <si>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</si>
  <si>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</si>
  <si>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</si>
  <si>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</si>
  <si>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</si>
  <si>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</si>
  <si>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</si>
  <si>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</si>
  <si>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</si>
  <si>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</si>
  <si>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</si>
  <si>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</si>
  <si>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</si>
  <si>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</si>
  <si>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</si>
  <si>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</si>
  <si>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</si>
  <si>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</si>
  <si>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</si>
  <si>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</si>
  <si>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</si>
  <si>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</si>
  <si>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</si>
  <si>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</si>
  <si>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</si>
  <si>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</si>
  <si>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</si>
  <si>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</si>
  <si>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</si>
  <si>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</si>
  <si>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</si>
  <si>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</si>
  <si>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</si>
  <si>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</si>
  <si>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</si>
  <si>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</si>
  <si>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</si>
  <si>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</si>
  <si>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</si>
  <si>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</si>
  <si>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</si>
  <si>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</si>
  <si>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</si>
  <si>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</si>
  <si>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</si>
  <si>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</si>
  <si>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</si>
  <si>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</si>
  <si>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</si>
  <si>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</si>
  <si>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</si>
  <si>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</si>
  <si>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</si>
  <si>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</si>
  <si>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</si>
  <si>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</si>
  <si>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</si>
  <si>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</si>
  <si>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</si>
  <si>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</si>
  <si>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</si>
  <si>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</si>
  <si>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</si>
  <si>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</si>
  <si>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</si>
  <si>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</si>
  <si>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</si>
  <si>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</si>
  <si>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</si>
  <si>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</si>
  <si>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</si>
  <si>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</si>
  <si>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</si>
  <si>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</si>
  <si>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</si>
  <si>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</si>
  <si>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</si>
  <si>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</si>
  <si>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</si>
  <si>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</si>
  <si>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</si>
  <si>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</si>
  <si>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</si>
  <si>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</si>
  <si>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</si>
  <si>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</si>
  <si>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</si>
  <si>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</si>
  <si>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</si>
  <si>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</si>
  <si>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</si>
  <si>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</si>
  <si>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</si>
  <si>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</si>
  <si>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</si>
  <si>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</si>
  <si>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</si>
  <si>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</si>
  <si>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</si>
  <si>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</si>
  <si>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</si>
  <si>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</si>
  <si>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</si>
  <si>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</si>
  <si>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</si>
  <si>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</si>
  <si>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</si>
  <si>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</si>
  <si>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</si>
  <si>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</si>
  <si>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</si>
  <si>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</si>
  <si>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</si>
  <si>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</si>
  <si>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</si>
  <si>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</si>
  <si>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</si>
  <si>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</si>
  <si>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</si>
  <si>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</si>
  <si>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</si>
  <si>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</si>
  <si>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</si>
  <si>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</si>
  <si>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</si>
  <si>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</si>
  <si>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</si>
  <si>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</si>
  <si>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</si>
  <si>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</si>
  <si>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</si>
  <si>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</si>
  <si>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</si>
  <si>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</si>
  <si>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</si>
  <si>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</si>
  <si>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</si>
  <si>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</si>
  <si>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</si>
  <si>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</si>
  <si>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</si>
  <si>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</si>
  <si>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</si>
  <si>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</si>
  <si>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</si>
  <si>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</si>
  <si>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</si>
  <si>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</si>
  <si>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</si>
  <si>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</si>
  <si>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</si>
  <si>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</si>
  <si>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</si>
  <si>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</si>
  <si>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</si>
  <si>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</si>
  <si>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</si>
  <si>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</si>
  <si>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</si>
  <si>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</si>
  <si>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</si>
  <si>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</si>
  <si>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</si>
  <si>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</si>
  <si>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</si>
  <si>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</si>
  <si>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</si>
  <si>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</si>
  <si>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</si>
  <si>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</si>
  <si>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</si>
  <si>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</si>
  <si>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</si>
  <si>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</si>
  <si>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</si>
  <si>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</si>
  <si>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</si>
  <si>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</si>
  <si>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</si>
  <si>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</si>
  <si>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</si>
  <si>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</si>
  <si>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</si>
  <si>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</si>
  <si>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</si>
  <si>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</si>
  <si>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</si>
  <si>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</si>
  <si>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</si>
  <si>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</si>
  <si>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</si>
  <si>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</si>
  <si>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</si>
  <si>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</si>
  <si>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</si>
  <si>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</si>
  <si>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</si>
  <si>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</si>
  <si>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</si>
  <si>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</si>
  <si>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</si>
  <si>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</si>
  <si>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</si>
  <si>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</si>
  <si>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</si>
  <si>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</si>
  <si>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</si>
  <si>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</si>
  <si>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</si>
  <si>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</si>
  <si>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</si>
  <si>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</si>
  <si>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</si>
  <si>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</si>
  <si>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</si>
  <si>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</si>
  <si>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</si>
  <si>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</si>
  <si>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</si>
  <si>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</si>
  <si>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</si>
  <si>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</si>
  <si>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</si>
  <si>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</si>
  <si>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</si>
  <si>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</si>
  <si>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</si>
  <si>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</si>
  <si>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</si>
  <si>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</si>
  <si>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</si>
  <si>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</si>
  <si>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</si>
  <si>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</si>
  <si>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</si>
  <si>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</si>
  <si>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</si>
  <si>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</si>
  <si>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</si>
  <si>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</si>
  <si>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</si>
  <si>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</si>
  <si>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</si>
  <si>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</si>
  <si>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</si>
  <si>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</si>
  <si>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</si>
  <si>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</si>
  <si>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</si>
  <si>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</si>
  <si>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</si>
  <si>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</si>
  <si>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</si>
  <si>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</si>
  <si>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</si>
  <si>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</si>
  <si>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</si>
  <si>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</si>
  <si>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</si>
  <si>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</si>
  <si>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</si>
  <si>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</si>
  <si>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</si>
  <si>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</si>
  <si>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</si>
  <si>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</si>
  <si>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</si>
  <si>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</si>
  <si>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</si>
  <si>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</si>
  <si>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</si>
  <si>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</si>
  <si>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</si>
  <si>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</si>
  <si>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</si>
  <si>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</si>
  <si>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</si>
  <si>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</si>
  <si>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</si>
  <si>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</si>
  <si>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</si>
  <si>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</si>
  <si>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</si>
  <si>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</si>
  <si>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</si>
  <si>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</si>
  <si>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</si>
  <si>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</si>
  <si>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</si>
  <si>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</si>
  <si>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</si>
  <si>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</si>
  <si>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</si>
  <si>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</si>
  <si>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</si>
  <si>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</si>
  <si>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</si>
  <si>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</si>
  <si>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</si>
  <si>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</si>
  <si>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</si>
  <si>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</si>
  <si>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</si>
  <si>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</si>
  <si>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</si>
  <si>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</si>
  <si>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</si>
  <si>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</si>
  <si>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</si>
  <si>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</si>
  <si>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</si>
  <si>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</si>
  <si>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</si>
  <si>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</si>
  <si>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</si>
  <si>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</si>
  <si>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</si>
  <si>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</si>
  <si>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</si>
  <si>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</si>
  <si>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</si>
  <si>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</si>
  <si>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</si>
  <si>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</si>
  <si>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</si>
  <si>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</si>
  <si>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</si>
  <si>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</si>
  <si>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</si>
  <si>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</si>
  <si>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</si>
  <si>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</si>
  <si>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</si>
  <si>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</si>
  <si>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</si>
  <si>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</si>
  <si>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</si>
  <si>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</si>
  <si>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</si>
  <si>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</si>
  <si>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</si>
  <si>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</si>
  <si>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</si>
  <si>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</si>
  <si>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</si>
  <si>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</si>
  <si>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</si>
  <si>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</si>
  <si>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</si>
  <si>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</si>
  <si>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</si>
  <si>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</si>
  <si>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</si>
  <si>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</si>
  <si>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</si>
  <si>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</si>
  <si>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</si>
  <si>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</si>
  <si>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</si>
  <si>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</si>
  <si>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</si>
  <si>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</si>
  <si>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</si>
  <si>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</si>
  <si>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</si>
  <si>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</si>
  <si>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</si>
  <si>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</si>
  <si>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</si>
  <si>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</si>
  <si>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</si>
  <si>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</si>
  <si>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</si>
  <si>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</si>
  <si>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</si>
  <si>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</si>
  <si>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</si>
  <si>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</si>
  <si>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</si>
  <si>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</si>
  <si>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</si>
  <si>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</si>
  <si>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</si>
  <si>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</si>
  <si>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</si>
  <si>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</si>
  <si>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</si>
  <si>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</si>
  <si>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</si>
  <si>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</si>
  <si>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</si>
  <si>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</si>
  <si>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</si>
  <si>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</si>
  <si>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</si>
  <si>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</si>
  <si>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</si>
  <si>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</si>
  <si>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</si>
  <si>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</si>
  <si>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</si>
  <si>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</si>
  <si>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</si>
  <si>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</si>
  <si>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</si>
  <si>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</si>
  <si>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</si>
  <si>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</si>
  <si>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</si>
  <si>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</si>
  <si>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</si>
  <si>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</si>
  <si>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</si>
  <si>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</si>
  <si>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</si>
  <si>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</si>
  <si>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</si>
  <si>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</si>
  <si>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</si>
  <si>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</si>
  <si>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</si>
  <si>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</si>
  <si>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</si>
  <si>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</si>
  <si>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</si>
  <si>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</si>
  <si>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</si>
  <si>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</si>
  <si>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</si>
  <si>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</si>
  <si>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</si>
  <si>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</si>
  <si>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</si>
  <si>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</si>
  <si>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</si>
  <si>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</si>
  <si>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</si>
  <si>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</si>
  <si>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</si>
  <si>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</si>
  <si>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</si>
  <si>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</si>
  <si>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</si>
  <si>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</si>
  <si>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</si>
  <si>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</si>
  <si>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</si>
  <si>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</si>
  <si>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</si>
  <si>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</si>
  <si>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</si>
  <si>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</si>
  <si>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</si>
  <si>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</si>
  <si>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</si>
  <si>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</si>
  <si>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</si>
  <si>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</si>
  <si>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</si>
  <si>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</si>
  <si>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</si>
  <si>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</si>
  <si>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</si>
  <si>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</si>
  <si>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</si>
  <si>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</si>
  <si>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</si>
  <si>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</si>
  <si>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</si>
  <si>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</si>
  <si>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</si>
  <si>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</si>
  <si>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</si>
  <si>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</si>
  <si>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</si>
  <si>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</si>
  <si>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</si>
  <si>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</si>
  <si>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</si>
  <si>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</si>
  <si>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</si>
  <si>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</si>
  <si>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</si>
  <si>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</si>
  <si>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</si>
  <si>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</si>
  <si>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</si>
  <si>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</si>
  <si>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</si>
  <si>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</si>
  <si>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</si>
  <si>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</si>
  <si>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</si>
  <si>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</si>
  <si>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</si>
  <si>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</si>
  <si>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</si>
  <si>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</si>
  <si>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</si>
  <si>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</si>
  <si>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</si>
  <si>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</si>
  <si>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</si>
  <si>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</si>
  <si>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</si>
  <si>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</si>
  <si>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</si>
  <si>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</si>
  <si>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</si>
  <si>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</si>
  <si>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</si>
  <si>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</si>
  <si>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</si>
  <si>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</si>
  <si>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</si>
  <si>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</si>
  <si>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</si>
  <si>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</si>
  <si>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</si>
  <si>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</si>
  <si>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</si>
  <si>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</si>
  <si>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</si>
  <si>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</si>
  <si>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</si>
  <si>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</si>
  <si>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</si>
  <si>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</si>
  <si>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</si>
  <si>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</si>
  <si>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</si>
  <si>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</si>
  <si>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</si>
  <si>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</si>
  <si>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</si>
  <si>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</si>
  <si>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</si>
  <si>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</si>
  <si>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</si>
  <si>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</si>
  <si>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</si>
  <si>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</si>
  <si>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</si>
  <si>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</si>
  <si>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</si>
  <si>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</si>
  <si>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</si>
  <si>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</si>
  <si>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</si>
  <si>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</si>
  <si>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</si>
  <si>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</si>
  <si>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</si>
  <si>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</si>
  <si>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</si>
  <si>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</si>
  <si>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</si>
  <si>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</si>
  <si>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</si>
  <si>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</si>
  <si>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</si>
  <si>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</si>
  <si>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</si>
  <si>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</si>
  <si>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</si>
  <si>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</si>
  <si>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</si>
  <si>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</si>
  <si>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</si>
  <si>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</si>
  <si>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</si>
  <si>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</si>
  <si>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</si>
  <si>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</si>
  <si>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</si>
  <si>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</si>
  <si>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</si>
  <si>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</si>
  <si>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</si>
  <si>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</si>
  <si>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</si>
  <si>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</si>
  <si>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</si>
  <si>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</si>
  <si>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</si>
  <si>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</si>
  <si>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</si>
  <si>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</si>
  <si>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</si>
  <si>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</si>
  <si>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</si>
  <si>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</si>
  <si>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</si>
  <si>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</si>
  <si>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</si>
  <si>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</si>
  <si>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</si>
  <si>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</si>
  <si>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</si>
  <si>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</si>
  <si>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</si>
  <si>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</si>
  <si>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</si>
  <si>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</si>
  <si>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</si>
  <si>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</si>
  <si>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</si>
  <si>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</si>
  <si>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</si>
  <si>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</si>
  <si>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</si>
  <si>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</si>
  <si>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</si>
  <si>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</si>
  <si>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</si>
  <si>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</si>
  <si>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</si>
  <si>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</si>
  <si>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</si>
  <si>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</si>
  <si>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</si>
  <si>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</si>
  <si>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</si>
  <si>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</si>
  <si>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</si>
  <si>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</si>
  <si>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</si>
  <si>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</si>
  <si>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</si>
  <si>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</si>
  <si>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</si>
  <si>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</si>
  <si>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</si>
  <si>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</si>
  <si>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</si>
  <si>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</si>
  <si>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</si>
  <si>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</si>
  <si>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</si>
  <si>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</si>
  <si>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</si>
  <si>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</si>
  <si>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</si>
  <si>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</si>
  <si>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</si>
  <si>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</si>
  <si>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</si>
  <si>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</si>
  <si>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</si>
  <si>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</si>
  <si>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</si>
  <si>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</si>
  <si>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</si>
  <si>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</si>
  <si>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</si>
  <si>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</si>
  <si>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</si>
  <si>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</si>
  <si>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</si>
  <si>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</si>
  <si>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</si>
  <si>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</si>
  <si>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</si>
  <si>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</si>
  <si>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</si>
  <si>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</si>
  <si>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</si>
  <si>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</si>
  <si>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</si>
  <si>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</si>
  <si>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</si>
  <si>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</si>
  <si>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</si>
  <si>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</si>
  <si>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</si>
  <si>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</si>
  <si>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</si>
  <si>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</si>
  <si>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</si>
  <si>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</si>
  <si>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</si>
  <si>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</si>
  <si>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</si>
  <si>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</si>
  <si>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</si>
  <si>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</si>
  <si>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</si>
  <si>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</si>
  <si>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</si>
  <si>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</si>
  <si>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</si>
  <si>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</si>
  <si>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</si>
  <si>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</si>
  <si>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</si>
  <si>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</si>
  <si>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</si>
  <si>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</si>
  <si>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</si>
  <si>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</si>
  <si>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</si>
  <si>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</si>
  <si>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</si>
  <si>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</si>
  <si>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</si>
  <si>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</si>
  <si>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</si>
  <si>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</si>
  <si>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</si>
  <si>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</si>
  <si>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</si>
  <si>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</si>
  <si>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</si>
  <si>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</si>
  <si>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</si>
  <si>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</si>
  <si>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</si>
  <si>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</si>
  <si>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</si>
  <si>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</si>
  <si>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</si>
  <si>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</si>
  <si>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</si>
  <si>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</si>
  <si>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</si>
  <si>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</si>
  <si>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</si>
  <si>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</si>
  <si>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</si>
  <si>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</si>
  <si>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</si>
  <si>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</si>
  <si>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</si>
  <si>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</si>
  <si>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</si>
  <si>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</si>
  <si>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</si>
  <si>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</si>
  <si>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</si>
  <si>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</si>
  <si>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</si>
  <si>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</si>
  <si>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</si>
  <si>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</si>
  <si>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</si>
  <si>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</si>
  <si>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</si>
  <si>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</si>
  <si>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</si>
  <si>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</si>
  <si>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</si>
  <si>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</si>
  <si>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</si>
  <si>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</si>
  <si>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</si>
  <si>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</si>
  <si>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</si>
  <si>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</si>
  <si>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</si>
  <si>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</si>
  <si>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</si>
  <si>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</si>
  <si>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</si>
  <si>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</si>
  <si>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</si>
  <si>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</si>
  <si>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</si>
  <si>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</si>
  <si>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</si>
  <si>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</si>
  <si>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</si>
  <si>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</si>
  <si>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</si>
  <si>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</si>
  <si>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</si>
  <si>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</si>
  <si>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</si>
  <si>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</si>
  <si>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</si>
  <si>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</si>
  <si>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</si>
  <si>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</si>
  <si>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</si>
  <si>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</si>
  <si>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</si>
  <si>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</si>
  <si>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</si>
  <si>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</si>
  <si>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</si>
  <si>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</si>
  <si>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</si>
  <si>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</si>
  <si>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</si>
  <si>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</si>
  <si>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</si>
  <si>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</si>
  <si>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</si>
  <si>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</si>
  <si>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</si>
  <si>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</si>
  <si>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</si>
  <si>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</si>
  <si>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</si>
  <si>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</si>
  <si>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</si>
  <si>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</si>
  <si>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</si>
  <si>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</si>
  <si>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</si>
  <si>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</si>
  <si>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</si>
  <si>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</si>
  <si>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</si>
  <si>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</si>
  <si>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</si>
  <si>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</si>
  <si>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</si>
  <si>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</si>
  <si>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</si>
  <si>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</si>
  <si>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</si>
  <si>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</si>
  <si>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</si>
  <si>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</si>
  <si>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</si>
  <si>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</si>
  <si>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</si>
  <si>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</si>
  <si>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</si>
  <si>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</si>
  <si>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</si>
  <si>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</si>
  <si>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</si>
  <si>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</si>
  <si>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</si>
  <si>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</si>
  <si>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</si>
  <si>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</si>
  <si>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</si>
  <si>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</si>
  <si>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</si>
  <si>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</si>
  <si>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</si>
  <si>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</si>
  <si>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</si>
  <si>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</si>
  <si>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</si>
  <si>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</si>
  <si>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</si>
  <si>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</si>
  <si>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</si>
  <si>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</si>
  <si>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</si>
  <si>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</si>
  <si>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</si>
  <si>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</si>
  <si>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</si>
  <si>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</si>
  <si>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</si>
  <si>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</si>
  <si>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</si>
  <si>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</si>
  <si>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</si>
  <si>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</si>
  <si>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</si>
  <si>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</si>
  <si>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</si>
  <si>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</si>
  <si>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</si>
  <si>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</si>
  <si>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</si>
  <si>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</si>
  <si>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</si>
  <si>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</si>
  <si>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</si>
  <si>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</si>
  <si>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</si>
  <si>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</si>
  <si>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</si>
  <si>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</si>
  <si>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</si>
  <si>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</si>
  <si>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</si>
  <si>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</si>
  <si>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</si>
  <si>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</si>
  <si>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</si>
  <si>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</si>
  <si>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</si>
  <si>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</si>
  <si>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</si>
  <si>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</si>
  <si>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</si>
  <si>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</si>
  <si>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</si>
  <si>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</si>
  <si>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</si>
  <si>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</si>
  <si>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</si>
  <si>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</si>
  <si>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</si>
  <si>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</si>
  <si>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</si>
  <si>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</si>
  <si>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</si>
  <si>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</si>
  <si>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</si>
  <si>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</si>
  <si>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</si>
  <si>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</si>
  <si>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</si>
  <si>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</si>
  <si>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</si>
  <si>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</si>
  <si>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</si>
  <si>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</si>
  <si>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</si>
  <si>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</si>
  <si>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</si>
  <si>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</si>
  <si>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</si>
  <si>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</si>
  <si>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</si>
  <si>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</si>
  <si>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</si>
  <si>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</si>
  <si>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</si>
  <si>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</si>
  <si>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</si>
  <si>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</si>
  <si>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</si>
  <si>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</si>
  <si>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</si>
  <si>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</si>
  <si>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</si>
  <si>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</si>
  <si>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</si>
  <si>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</si>
  <si>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</si>
  <si>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</si>
  <si>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</si>
  <si>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</si>
  <si>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</si>
  <si>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</si>
  <si>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</si>
  <si>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</si>
  <si>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</si>
  <si>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</si>
  <si>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</si>
  <si>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</si>
  <si>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</si>
  <si>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</si>
  <si>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</si>
  <si>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</si>
  <si>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</si>
  <si>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</si>
  <si>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</si>
  <si>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</si>
  <si>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</si>
  <si>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</si>
  <si>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</si>
  <si>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</si>
  <si>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</si>
  <si>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</si>
  <si>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</si>
  <si>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</si>
  <si>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</si>
  <si>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</si>
  <si>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</si>
  <si>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</si>
  <si>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</si>
  <si>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</si>
  <si>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</si>
  <si>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</si>
  <si>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</si>
  <si>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</si>
  <si>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</si>
  <si>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</si>
  <si>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</si>
  <si>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</si>
  <si>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</si>
  <si>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</si>
  <si>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</si>
  <si>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</si>
  <si>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</si>
  <si>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</si>
  <si>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</si>
  <si>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</si>
  <si>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</si>
  <si>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</si>
  <si>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</si>
  <si>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</si>
  <si>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</si>
  <si>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</si>
  <si>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</si>
  <si>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</si>
  <si>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</si>
  <si>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</si>
  <si>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</si>
  <si>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</si>
  <si>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</si>
  <si>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</si>
  <si>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</si>
  <si>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</si>
  <si>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</si>
  <si>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</si>
  <si>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</si>
  <si>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</si>
  <si>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</si>
  <si>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</si>
  <si>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</si>
  <si>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</si>
  <si>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</si>
  <si>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</si>
  <si>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</si>
  <si>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</si>
  <si>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</si>
  <si>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</si>
  <si>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</si>
  <si>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</si>
  <si>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</si>
  <si>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</si>
  <si>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</si>
  <si>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</si>
  <si>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</si>
  <si>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</si>
  <si>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</si>
  <si>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</si>
  <si>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</si>
  <si>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</si>
  <si>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</si>
  <si>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</si>
  <si>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</si>
  <si>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</si>
  <si>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</si>
  <si>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</si>
  <si>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</si>
  <si>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</si>
  <si>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</si>
  <si>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</si>
  <si>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</si>
  <si>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</si>
  <si>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</si>
  <si>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</si>
  <si>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</si>
  <si>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</si>
  <si>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</si>
  <si>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</si>
  <si>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</si>
  <si>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</si>
  <si>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</si>
  <si>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</si>
  <si>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</si>
  <si>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</si>
  <si>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</si>
  <si>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</si>
  <si>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</si>
  <si>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</si>
  <si>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</si>
  <si>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</si>
  <si>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</si>
  <si>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</si>
  <si>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</si>
  <si>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</si>
  <si>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</si>
  <si>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</si>
  <si>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</si>
  <si>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</si>
  <si>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</si>
  <si>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</si>
  <si>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</si>
  <si>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</si>
  <si>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</si>
  <si>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</si>
  <si>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</si>
  <si>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</si>
  <si>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</si>
  <si>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</si>
  <si>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</si>
  <si>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</si>
  <si>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</si>
  <si>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</si>
  <si>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</si>
  <si>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</si>
  <si>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</si>
  <si>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</si>
  <si>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</si>
  <si>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</si>
  <si>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</si>
  <si>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</si>
  <si>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</si>
  <si>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</si>
  <si>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</si>
  <si>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</si>
  <si>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</si>
  <si>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</si>
  <si>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</si>
  <si>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</si>
  <si>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</si>
  <si>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</si>
  <si>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</si>
  <si>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</si>
  <si>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</si>
  <si>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</si>
  <si>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</si>
  <si>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</si>
  <si>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</si>
  <si>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</si>
  <si>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</si>
  <si>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</si>
  <si>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</si>
  <si>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</si>
  <si>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</si>
  <si>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</si>
  <si>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</si>
  <si>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</si>
  <si>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</si>
  <si>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</si>
  <si>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</si>
  <si>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</si>
  <si>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</si>
  <si>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</si>
  <si>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</si>
  <si>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</si>
  <si>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</si>
  <si>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</si>
  <si>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</si>
  <si>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</si>
  <si>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</si>
  <si>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</si>
  <si>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</si>
  <si>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</si>
  <si>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</si>
  <si>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</si>
  <si>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</si>
  <si>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</si>
  <si>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</si>
  <si>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</si>
  <si>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</si>
  <si>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</si>
  <si>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</si>
  <si>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</si>
  <si>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</si>
  <si>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</si>
  <si>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</si>
  <si>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</si>
  <si>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</si>
  <si>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</si>
  <si>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</si>
  <si>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</si>
  <si>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</si>
  <si>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</si>
  <si>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</si>
  <si>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</si>
  <si>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</si>
  <si>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</si>
  <si>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</si>
  <si>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</si>
  <si>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</si>
  <si>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</si>
  <si>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</si>
  <si>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</si>
  <si>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</si>
  <si>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</si>
  <si>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</si>
  <si>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</si>
  <si>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</si>
  <si>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</si>
  <si>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</si>
  <si>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</si>
  <si>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</si>
  <si>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</si>
  <si>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</si>
  <si>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</si>
  <si>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</si>
  <si>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</si>
  <si>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</si>
  <si>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</si>
  <si>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</si>
  <si>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</si>
  <si>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</si>
  <si>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</si>
  <si>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</si>
  <si>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</si>
  <si>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</si>
  <si>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</si>
  <si>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</si>
  <si>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</si>
  <si>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</si>
  <si>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</si>
  <si>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</si>
  <si>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</si>
  <si>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</si>
  <si>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</si>
  <si>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</si>
  <si>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</si>
  <si>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</si>
  <si>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</si>
  <si>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</si>
  <si>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</si>
  <si>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</si>
  <si>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</si>
  <si>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</si>
  <si>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</si>
  <si>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</si>
  <si>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</si>
  <si>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</si>
  <si>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</si>
  <si>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</si>
  <si>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</si>
  <si>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</si>
  <si>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</si>
  <si>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</si>
  <si>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</si>
  <si>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</si>
  <si>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</si>
  <si>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</si>
  <si>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</si>
  <si>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</si>
  <si>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</si>
  <si>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</si>
  <si>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</si>
  <si>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</si>
  <si>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</si>
  <si>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</si>
  <si>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</si>
  <si>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</si>
  <si>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</si>
  <si>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</si>
  <si>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</si>
  <si>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</si>
  <si>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</si>
  <si>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</si>
  <si>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</si>
  <si>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</si>
  <si>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</si>
  <si>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</si>
  <si>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</si>
  <si>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</si>
  <si>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</si>
  <si>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</si>
  <si>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</si>
  <si>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</si>
  <si>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</si>
  <si>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</si>
  <si>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</si>
  <si>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</si>
  <si>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</si>
  <si>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</si>
  <si>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</si>
  <si>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</si>
  <si>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</si>
  <si>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</si>
  <si>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</si>
  <si>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</si>
  <si>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</si>
  <si>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</si>
  <si>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</si>
  <si>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</si>
  <si>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</si>
  <si>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</si>
  <si>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</si>
  <si>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</si>
  <si>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</si>
  <si>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</si>
  <si>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</si>
  <si>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</si>
  <si>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</si>
  <si>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</si>
  <si>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</si>
  <si>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</si>
  <si>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</si>
  <si>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</si>
  <si>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</si>
  <si>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</si>
  <si>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</si>
  <si>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</si>
  <si>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</si>
  <si>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</si>
  <si>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</si>
  <si>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</si>
  <si>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</si>
  <si>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</si>
  <si>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</si>
  <si>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</si>
  <si>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</si>
  <si>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</si>
  <si>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</si>
  <si>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</si>
  <si>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</si>
  <si>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</si>
  <si>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</si>
  <si>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</si>
  <si>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</si>
  <si>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</si>
  <si>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</si>
  <si>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</si>
  <si>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</si>
  <si>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</si>
  <si>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</si>
  <si>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</si>
  <si>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</si>
  <si>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</si>
  <si>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</si>
  <si>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</si>
  <si>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</si>
  <si>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</si>
  <si>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</si>
  <si>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</si>
  <si>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</si>
  <si>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</si>
  <si>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</si>
  <si>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</si>
  <si>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</si>
  <si>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</si>
  <si>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</si>
  <si>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</si>
  <si>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</si>
  <si>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</si>
  <si>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</si>
  <si>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</si>
  <si>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</si>
  <si>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</si>
  <si>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</si>
  <si>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</si>
  <si>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</si>
  <si>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</si>
  <si>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</si>
  <si>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</si>
  <si>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</si>
  <si>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</si>
  <si>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</si>
  <si>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</si>
  <si>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</si>
  <si>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</si>
  <si>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</si>
  <si>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</si>
  <si>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</si>
  <si>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</si>
  <si>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</si>
  <si>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</si>
  <si>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</si>
  <si>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</si>
  <si>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</si>
  <si>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</si>
  <si>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</si>
  <si>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</si>
  <si>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</si>
  <si>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</si>
  <si>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</si>
  <si>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</si>
  <si>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</si>
  <si>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</si>
  <si>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</si>
  <si>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</si>
  <si>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</si>
  <si>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</si>
  <si>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</si>
  <si>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</si>
  <si>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</si>
  <si>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</si>
  <si>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</si>
  <si>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</si>
  <si>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</si>
  <si>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</si>
  <si>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</si>
  <si>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</si>
  <si>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</si>
  <si>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</si>
  <si>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</si>
  <si>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</si>
  <si>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</si>
  <si>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</si>
  <si>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</si>
  <si>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</si>
  <si>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</si>
  <si>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</si>
  <si>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</si>
  <si>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</si>
  <si>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</si>
  <si>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</si>
  <si>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</si>
  <si>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</si>
  <si>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</si>
  <si>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</si>
  <si>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</si>
  <si>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</si>
  <si>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</si>
  <si>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</si>
  <si>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</si>
  <si>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</si>
  <si>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</si>
  <si>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</si>
  <si>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</si>
  <si>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</si>
  <si>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</si>
  <si>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</si>
  <si>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</si>
  <si>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</si>
  <si>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</si>
  <si>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</si>
  <si>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</si>
  <si>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</si>
  <si>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</si>
  <si>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</si>
  <si>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</si>
  <si>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</si>
  <si>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</si>
  <si>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</si>
  <si>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</si>
  <si>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</si>
  <si>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</si>
  <si>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</si>
  <si>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</si>
  <si>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</si>
  <si>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</si>
  <si>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</si>
  <si>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</si>
  <si>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</si>
  <si>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</si>
  <si>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</si>
  <si>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</si>
  <si>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</si>
  <si>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</si>
  <si>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</si>
  <si>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</si>
  <si>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</si>
  <si>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</si>
  <si>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</si>
  <si>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</si>
  <si>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</si>
  <si>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</si>
  <si>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</si>
  <si>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</si>
  <si>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</si>
  <si>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</si>
  <si>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</si>
  <si>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</si>
  <si>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</si>
  <si>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</si>
  <si>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</si>
  <si>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</si>
  <si>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</si>
  <si>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</si>
  <si>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</si>
  <si>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</si>
  <si>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</si>
  <si>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</si>
  <si>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</si>
  <si>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</si>
  <si>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</si>
  <si>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</si>
  <si>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</si>
  <si>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</si>
  <si>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</si>
  <si>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</si>
  <si>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</si>
  <si>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</si>
  <si>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</si>
  <si>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</si>
  <si>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</si>
  <si>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</si>
  <si>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</si>
  <si>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</si>
  <si>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</si>
  <si>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</si>
  <si>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</si>
  <si>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</si>
  <si>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</si>
  <si>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</si>
  <si>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</si>
  <si>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</si>
  <si>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</si>
  <si>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</si>
  <si>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</si>
  <si>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</si>
  <si>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</si>
  <si>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</si>
  <si>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</si>
  <si>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</si>
  <si>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</si>
  <si>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</si>
  <si>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</si>
  <si>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</si>
  <si>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</si>
  <si>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</si>
  <si>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</si>
  <si>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</si>
  <si>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</si>
  <si>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</si>
  <si>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</si>
  <si>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</si>
  <si>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</si>
  <si>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</si>
  <si>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</si>
  <si>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</si>
  <si>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</si>
  <si>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</si>
  <si>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</si>
  <si>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</si>
  <si>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</si>
  <si>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</si>
  <si>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</si>
  <si>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</si>
  <si>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</si>
  <si>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</si>
  <si>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</si>
  <si>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</si>
  <si>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</si>
  <si>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</si>
  <si>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</si>
  <si>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</si>
  <si>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</si>
  <si>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</si>
  <si>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</si>
  <si>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</si>
  <si>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</si>
  <si>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</si>
  <si>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</si>
  <si>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</si>
  <si>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</si>
  <si>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</si>
  <si>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</si>
  <si>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</si>
  <si>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</si>
  <si>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</si>
  <si>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</si>
  <si>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</si>
  <si>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</si>
  <si>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</si>
  <si>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</si>
  <si>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</si>
  <si>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</si>
  <si>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</si>
  <si>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</si>
  <si>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</si>
  <si>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</si>
  <si>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</si>
  <si>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</si>
  <si>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</si>
  <si>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</si>
  <si>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</si>
  <si>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</si>
  <si>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</si>
  <si>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</si>
  <si>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</si>
  <si>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</si>
  <si>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</si>
  <si>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</si>
  <si>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</si>
  <si>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</si>
  <si>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</si>
  <si>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</si>
  <si>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</si>
  <si>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</si>
  <si>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</si>
  <si>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</si>
  <si>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</si>
  <si>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</si>
  <si>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</si>
  <si>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</si>
  <si>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</si>
  <si>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</si>
  <si>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</si>
  <si>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</si>
  <si>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</si>
  <si>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</si>
  <si>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</si>
  <si>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</si>
  <si>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</si>
  <si>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</si>
  <si>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</si>
  <si>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</si>
  <si>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</si>
  <si>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</si>
  <si>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</si>
  <si>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</si>
  <si>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</si>
  <si>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</si>
  <si>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</si>
  <si>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</si>
  <si>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</si>
  <si>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</si>
  <si>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</si>
  <si>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</si>
  <si>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</si>
  <si>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</si>
  <si>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</si>
  <si>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</si>
  <si>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</si>
  <si>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</si>
  <si>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</si>
  <si>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</si>
  <si>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</si>
  <si>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</si>
  <si>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</si>
  <si>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</si>
  <si>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</si>
  <si>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</si>
  <si>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</si>
  <si>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</si>
  <si>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</si>
  <si>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</si>
  <si>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</si>
  <si>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</si>
  <si>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</si>
  <si>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</si>
  <si>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</si>
  <si>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</si>
  <si>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</si>
  <si>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</si>
  <si>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</si>
  <si>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</si>
  <si>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</si>
  <si>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</si>
  <si>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</si>
  <si>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</si>
  <si>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</si>
  <si>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</si>
  <si>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</si>
  <si>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</si>
  <si>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</si>
  <si>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</si>
  <si>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</si>
  <si>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</si>
  <si>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</si>
  <si>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</si>
  <si>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</si>
  <si>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</si>
  <si>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</si>
  <si>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</si>
  <si>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</si>
  <si>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</si>
  <si>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</si>
  <si>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</si>
  <si>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</si>
  <si>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</si>
  <si>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</si>
  <si>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</si>
  <si>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</si>
  <si>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</si>
  <si>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</si>
  <si>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</si>
  <si>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</si>
  <si>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</si>
  <si>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</si>
  <si>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</si>
  <si>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</si>
  <si>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</si>
  <si>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</si>
  <si>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</si>
  <si>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</si>
  <si>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</si>
  <si>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</si>
  <si>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</si>
  <si>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</si>
  <si>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</si>
  <si>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</si>
  <si>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</si>
  <si>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</si>
  <si>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</si>
  <si>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</si>
  <si>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</si>
  <si>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</si>
  <si>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</si>
  <si>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</si>
  <si>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</si>
  <si>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</si>
  <si>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</si>
  <si>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</si>
  <si>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</si>
  <si>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</si>
  <si>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</si>
  <si>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</si>
  <si>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</si>
  <si>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</si>
  <si>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</si>
  <si>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</si>
  <si>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</si>
  <si>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</si>
  <si>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</si>
  <si>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</si>
  <si>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</si>
  <si>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</si>
  <si>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</si>
  <si>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</si>
  <si>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</si>
  <si>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</si>
  <si>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</si>
  <si>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</si>
  <si>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</si>
  <si>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</si>
  <si>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</si>
  <si>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</si>
  <si>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</si>
  <si>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</si>
  <si>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</si>
  <si>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</si>
  <si>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</si>
  <si>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</si>
  <si>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</si>
  <si>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</si>
  <si>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</si>
  <si>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</si>
  <si>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</si>
  <si>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</si>
  <si>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</si>
  <si>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</si>
  <si>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</si>
  <si>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</si>
  <si>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</si>
  <si>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</si>
  <si>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</si>
  <si>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</si>
  <si>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</si>
  <si>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</si>
  <si>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</si>
  <si>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</si>
  <si>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</si>
  <si>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</si>
  <si>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</si>
  <si>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</si>
  <si>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</si>
  <si>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</si>
  <si>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</si>
  <si>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</si>
  <si>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</si>
  <si>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</si>
  <si>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</si>
  <si>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</si>
  <si>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</si>
  <si>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</si>
  <si>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</si>
  <si>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</si>
  <si>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</si>
  <si>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</si>
  <si>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</si>
  <si>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</si>
  <si>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</si>
  <si>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</si>
  <si>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</si>
  <si>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</si>
  <si>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</si>
  <si>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</si>
  <si>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</si>
  <si>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</si>
  <si>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</si>
  <si>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</si>
  <si>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</si>
  <si>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</si>
  <si>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</si>
  <si>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</si>
  <si>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</si>
  <si>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</si>
  <si>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</si>
  <si>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</si>
  <si>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</si>
  <si>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</si>
  <si>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</si>
  <si>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</si>
  <si>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</si>
  <si>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</si>
  <si>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</si>
  <si>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</si>
  <si>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</si>
  <si>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</si>
  <si>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</si>
  <si>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</si>
  <si>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</si>
  <si>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</si>
  <si>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</si>
  <si>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</si>
  <si>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</si>
  <si>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</si>
  <si>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</si>
  <si>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</si>
  <si>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</si>
  <si>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</si>
  <si>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</si>
  <si>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</si>
  <si>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</si>
  <si>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</si>
  <si>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</si>
  <si>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</si>
  <si>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</si>
  <si>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</si>
  <si>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</si>
  <si>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</si>
  <si>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</si>
  <si>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</si>
  <si>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</si>
  <si>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</si>
  <si>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</si>
  <si>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</si>
  <si>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</si>
  <si>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</si>
  <si>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</si>
  <si>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</si>
  <si>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</si>
  <si>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</si>
  <si>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</si>
  <si>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</si>
  <si>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</si>
  <si>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</si>
  <si>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</si>
  <si>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</si>
  <si>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</si>
  <si>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</si>
  <si>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</si>
  <si>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</si>
  <si>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</si>
  <si>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</si>
  <si>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</si>
  <si>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</si>
  <si>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</si>
  <si>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</si>
  <si>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</si>
  <si>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</si>
  <si>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</si>
  <si>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</si>
  <si>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</si>
  <si>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</si>
  <si>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</si>
  <si>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</si>
  <si>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</si>
  <si>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</si>
  <si>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</si>
  <si>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</si>
  <si>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</si>
  <si>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</si>
  <si>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</si>
  <si>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</si>
  <si>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</si>
  <si>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</si>
  <si>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</si>
  <si>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</si>
  <si>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</si>
  <si>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</si>
  <si>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</si>
  <si>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</si>
  <si>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</si>
  <si>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</si>
  <si>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</si>
  <si>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</si>
  <si>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</si>
  <si>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</si>
  <si>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</si>
  <si>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</si>
  <si>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</si>
  <si>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</si>
  <si>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</si>
  <si>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</si>
  <si>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</si>
  <si>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</si>
  <si>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</si>
  <si>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</si>
  <si>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</si>
  <si>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</si>
  <si>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</si>
  <si>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</si>
  <si>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</si>
  <si>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</si>
  <si>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</si>
  <si>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</si>
  <si>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</si>
  <si>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</si>
  <si>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</si>
  <si>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</si>
  <si>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</si>
  <si>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</si>
  <si>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</si>
  <si>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</si>
  <si>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</si>
  <si>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</si>
  <si>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</si>
  <si>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</si>
  <si>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</si>
  <si>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</si>
  <si>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</si>
  <si>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</si>
  <si>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</si>
  <si>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</si>
  <si>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</si>
  <si>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</si>
  <si>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</si>
  <si>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</si>
  <si>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</si>
  <si>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</si>
  <si>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</si>
  <si>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</si>
  <si>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</si>
  <si>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</si>
  <si>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</si>
  <si>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</si>
  <si>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</si>
  <si>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</si>
  <si>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</si>
  <si>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</si>
  <si>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</si>
  <si>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</si>
  <si>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</si>
  <si>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</si>
  <si>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</si>
  <si>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</si>
  <si>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</si>
  <si>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</si>
  <si>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</si>
  <si>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</si>
  <si>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</si>
  <si>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</si>
  <si>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</si>
  <si>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</si>
  <si>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</si>
  <si>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</si>
  <si>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</si>
  <si>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</si>
  <si>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</si>
  <si>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</si>
  <si>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</si>
  <si>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</si>
  <si>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</si>
  <si>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</si>
  <si>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</si>
  <si>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</si>
  <si>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</si>
  <si>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</si>
  <si>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</si>
  <si>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</si>
  <si>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</si>
  <si>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</si>
  <si>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</si>
  <si>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</si>
  <si>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</si>
  <si>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</si>
  <si>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</si>
  <si>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</si>
  <si>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</si>
  <si>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</si>
  <si>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</si>
  <si>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</si>
  <si>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</si>
  <si>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</si>
  <si>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</si>
  <si>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</si>
  <si>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</si>
  <si>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</si>
  <si>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</si>
  <si>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</si>
  <si>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</si>
  <si>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</si>
  <si>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</si>
  <si>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</si>
  <si>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</si>
  <si>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</si>
  <si>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</si>
  <si>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</si>
  <si>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</si>
  <si>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</si>
  <si>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</si>
  <si>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</si>
  <si>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</si>
  <si>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</si>
  <si>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</si>
  <si>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</si>
  <si>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</si>
  <si>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</si>
  <si>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</si>
  <si>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</si>
  <si>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</si>
  <si>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</si>
  <si>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</si>
  <si>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</si>
  <si>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</si>
  <si>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</si>
  <si>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</si>
  <si>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</si>
  <si>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</si>
  <si>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</si>
  <si>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</si>
  <si>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</si>
  <si>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</si>
  <si>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</si>
  <si>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</si>
  <si>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</si>
  <si>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</si>
  <si>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</si>
  <si>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</si>
  <si>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</si>
  <si>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</si>
  <si>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</si>
  <si>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</si>
  <si>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</si>
  <si>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</si>
  <si>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</si>
  <si>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</si>
  <si>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</si>
  <si>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</si>
  <si>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</si>
  <si>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</si>
  <si>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</si>
  <si>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</si>
  <si>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</si>
  <si>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</si>
  <si>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</si>
  <si>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</si>
  <si>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</si>
  <si>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</si>
  <si>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</si>
  <si>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</si>
  <si>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</si>
  <si>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</si>
  <si>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</si>
  <si>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</si>
  <si>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</si>
  <si>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</si>
  <si>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</si>
  <si>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</si>
  <si>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</si>
  <si>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</si>
  <si>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</si>
  <si>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</si>
  <si>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</si>
  <si>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</si>
  <si>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</si>
  <si>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</si>
  <si>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</si>
  <si>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</si>
  <si>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</si>
  <si>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</si>
  <si>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</si>
  <si>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</si>
  <si>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</si>
  <si>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</si>
  <si>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</si>
  <si>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</si>
  <si>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</si>
  <si>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</si>
  <si>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</si>
  <si>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</si>
  <si>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</si>
  <si>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</si>
  <si>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</si>
  <si>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</si>
  <si>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</si>
  <si>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</si>
  <si>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</si>
  <si>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</si>
  <si>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</si>
  <si>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</si>
  <si>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</si>
  <si>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</si>
  <si>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</si>
  <si>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</si>
  <si>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</si>
  <si>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</si>
  <si>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</si>
  <si>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</si>
  <si>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</si>
  <si>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</si>
  <si>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</si>
  <si>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</si>
  <si>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</si>
  <si>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</si>
  <si>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</si>
  <si>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</si>
  <si>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</si>
  <si>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</si>
  <si>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</si>
  <si>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</si>
  <si>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</si>
  <si>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</si>
  <si>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</si>
  <si>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</si>
  <si>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</si>
  <si>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</si>
  <si>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</si>
  <si>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</si>
  <si>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</si>
  <si>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</si>
  <si>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</si>
  <si>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</si>
  <si>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</si>
  <si>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</si>
  <si>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</si>
  <si>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</si>
  <si>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</si>
  <si>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</si>
  <si>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</si>
  <si>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</si>
  <si>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</si>
  <si>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</si>
  <si>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</si>
  <si>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</si>
  <si>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</si>
  <si>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</si>
  <si>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</si>
  <si>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</si>
  <si>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</si>
  <si>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</si>
  <si>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</si>
  <si>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</si>
  <si>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</si>
  <si>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</si>
  <si>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</si>
  <si>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</si>
  <si>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</si>
  <si>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</si>
  <si>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</si>
  <si>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</si>
  <si>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</si>
  <si>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</si>
  <si>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</si>
  <si>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</si>
  <si>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</si>
  <si>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</si>
  <si>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</si>
  <si>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</si>
  <si>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</si>
  <si>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</si>
  <si>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</si>
  <si>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</si>
  <si>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</si>
  <si>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</si>
  <si>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</si>
  <si>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</si>
  <si>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</si>
  <si>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</si>
  <si>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</si>
  <si>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</si>
  <si>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</si>
  <si>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</si>
  <si>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</si>
  <si>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</si>
  <si>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</si>
  <si>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</si>
  <si>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</si>
  <si>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</si>
  <si>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</si>
  <si>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</si>
  <si>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</si>
  <si>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</si>
  <si>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</si>
  <si>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</si>
  <si>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</si>
  <si>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</si>
  <si>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</si>
  <si>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</si>
  <si>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</si>
  <si>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</si>
  <si>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</si>
  <si>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</si>
  <si>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</si>
  <si>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</si>
  <si>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</si>
  <si>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</si>
  <si>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</si>
  <si>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</si>
  <si>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</si>
  <si>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</si>
  <si>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</si>
  <si>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</si>
  <si>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</si>
  <si>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</si>
  <si>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</si>
  <si>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</si>
  <si>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</si>
  <si>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</si>
  <si>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</si>
  <si>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</si>
  <si>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</si>
  <si>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</si>
  <si>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</si>
  <si>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</si>
  <si>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</si>
  <si>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</si>
  <si>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</si>
  <si>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</si>
  <si>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</si>
  <si>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</si>
  <si>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</si>
  <si>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</si>
  <si>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</si>
  <si>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</si>
  <si>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</si>
  <si>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</si>
  <si>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</si>
  <si>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</si>
  <si>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</si>
  <si>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</si>
  <si>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</si>
  <si>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</si>
  <si>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</si>
  <si>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</si>
  <si>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</si>
  <si>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</si>
  <si>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</si>
  <si>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</si>
  <si>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</si>
  <si>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</si>
  <si>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</si>
  <si>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</si>
  <si>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</si>
  <si>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</si>
  <si>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</si>
  <si>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</si>
  <si>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</si>
  <si>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</si>
  <si>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</si>
  <si>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</si>
  <si>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</si>
  <si>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</si>
  <si>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</si>
  <si>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</si>
  <si>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</si>
  <si>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</si>
  <si>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</si>
  <si>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</si>
  <si>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</si>
  <si>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</si>
  <si>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</si>
  <si>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</si>
  <si>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</si>
  <si>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</si>
  <si>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</si>
  <si>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</si>
  <si>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</si>
  <si>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</si>
  <si>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</si>
  <si>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</si>
  <si>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</si>
  <si>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</si>
  <si>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</si>
  <si>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</si>
  <si>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</si>
  <si>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</si>
  <si>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</si>
  <si>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</si>
  <si>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</si>
  <si>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</si>
  <si>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</si>
  <si>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</si>
  <si>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</si>
  <si>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</si>
  <si>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</si>
  <si>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</si>
  <si>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</si>
  <si>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</si>
  <si>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</si>
  <si>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</si>
  <si>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</si>
  <si>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</si>
  <si>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</si>
  <si>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</si>
  <si>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</si>
  <si>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</si>
  <si>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</si>
  <si>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</si>
  <si>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</si>
  <si>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</si>
  <si>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</si>
  <si>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</si>
  <si>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</si>
  <si>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</si>
  <si>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</si>
  <si>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</si>
  <si>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</si>
  <si>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</si>
  <si>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</si>
  <si>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</si>
  <si>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</si>
  <si>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</si>
  <si>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</si>
  <si>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</si>
  <si>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</si>
  <si>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</si>
  <si>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</si>
  <si>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</si>
  <si>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</si>
  <si>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</si>
  <si>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</si>
  <si>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</si>
  <si>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</si>
  <si>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</si>
  <si>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</si>
  <si>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</si>
  <si>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</si>
  <si>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</si>
  <si>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</si>
  <si>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</si>
  <si>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</si>
  <si>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</si>
  <si>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</si>
  <si>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</si>
  <si>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</si>
  <si>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</si>
  <si>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</si>
  <si>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</si>
  <si>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</si>
  <si>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</si>
  <si>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</si>
  <si>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</si>
  <si>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</si>
  <si>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</si>
  <si>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</si>
  <si>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</si>
  <si>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</si>
  <si>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</si>
  <si>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</si>
  <si>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</si>
  <si>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</si>
  <si>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</si>
  <si>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</si>
  <si>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</si>
  <si>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</si>
  <si>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</si>
  <si>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</si>
  <si>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</si>
  <si>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</si>
  <si>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</si>
  <si>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</si>
  <si>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</si>
  <si>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</si>
  <si>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</si>
  <si>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</si>
  <si>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</si>
  <si>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</si>
  <si>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</si>
  <si>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</si>
  <si>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</si>
  <si>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</si>
  <si>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</si>
  <si>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</si>
  <si>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</si>
  <si>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</si>
  <si>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</si>
  <si>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</si>
  <si>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</si>
  <si>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</si>
  <si>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</si>
  <si>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</si>
  <si>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</si>
  <si>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</si>
  <si>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</si>
  <si>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</si>
  <si>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</si>
  <si>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</si>
  <si>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</si>
  <si>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</si>
  <si>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</si>
  <si>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</si>
  <si>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</si>
  <si>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</si>
  <si>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</si>
  <si>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</si>
  <si>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</si>
  <si>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</si>
  <si>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</si>
  <si>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</si>
  <si>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</si>
  <si>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</si>
  <si>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</si>
  <si>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</si>
  <si>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</si>
  <si>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</si>
  <si>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</si>
  <si>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</si>
  <si>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</si>
  <si>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</si>
  <si>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</si>
  <si>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</si>
  <si>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</si>
  <si>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</si>
  <si>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</si>
  <si>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</si>
  <si>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</si>
  <si>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</si>
  <si>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</si>
  <si>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</si>
  <si>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</si>
  <si>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</si>
  <si>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</si>
  <si>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</si>
  <si>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</si>
  <si>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</si>
  <si>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</si>
  <si>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</si>
  <si>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</si>
  <si>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</si>
  <si>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</si>
  <si>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</si>
  <si>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</si>
  <si>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</si>
  <si>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</si>
  <si>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</si>
  <si>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</si>
  <si>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</si>
  <si>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</si>
  <si>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</si>
  <si>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</si>
  <si>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</si>
  <si>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</si>
  <si>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</si>
  <si>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</si>
  <si>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</si>
  <si>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</si>
  <si>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</si>
  <si>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</si>
  <si>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</si>
  <si>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</si>
  <si>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</si>
  <si>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</si>
  <si>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</si>
  <si>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</si>
  <si>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</si>
  <si>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</si>
  <si>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</si>
  <si>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</si>
  <si>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</si>
  <si>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</si>
  <si>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</si>
  <si>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</si>
  <si>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</si>
  <si>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</si>
  <si>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</si>
  <si>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</si>
  <si>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</si>
  <si>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</si>
  <si>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</si>
  <si>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</si>
  <si>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</si>
  <si>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</si>
  <si>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</si>
  <si>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</si>
  <si>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</si>
  <si>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</si>
  <si>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</si>
  <si>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</si>
  <si>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</si>
  <si>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</si>
  <si>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</si>
  <si>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</si>
  <si>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</si>
  <si>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</si>
  <si>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</si>
  <si>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</si>
  <si>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</si>
  <si>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</si>
  <si>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</si>
  <si>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</si>
  <si>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</si>
  <si>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</si>
  <si>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</si>
  <si>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</si>
  <si>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</si>
  <si>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</si>
  <si>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</si>
  <si>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</si>
  <si>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</si>
  <si>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</si>
  <si>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</si>
  <si>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</si>
  <si>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</si>
  <si>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</si>
  <si>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</si>
  <si>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</si>
  <si>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</si>
  <si>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</si>
  <si>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</si>
  <si>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</si>
  <si>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</si>
  <si>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</si>
  <si>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</si>
  <si>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</si>
  <si>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</si>
  <si>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</si>
  <si>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</si>
  <si>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</si>
  <si>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</si>
  <si>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</si>
  <si>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</si>
  <si>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</si>
  <si>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</si>
  <si>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</si>
  <si>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</si>
  <si>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</si>
  <si>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</si>
  <si>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</si>
  <si>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</si>
  <si>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</si>
  <si>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</si>
  <si>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</si>
  <si>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</si>
  <si>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</si>
  <si>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</si>
  <si>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</si>
  <si>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</si>
  <si>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</si>
  <si>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</si>
  <si>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</si>
  <si>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</si>
  <si>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</si>
  <si>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</si>
  <si>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</si>
  <si>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</si>
  <si>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</si>
  <si>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</si>
  <si>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</si>
  <si>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</si>
  <si>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</si>
  <si>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</si>
  <si>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</si>
  <si>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</si>
  <si>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</si>
  <si>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</si>
  <si>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</si>
  <si>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</si>
  <si>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</si>
  <si>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</si>
  <si>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</si>
  <si>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</si>
  <si>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</si>
  <si>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</si>
  <si>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</si>
  <si>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</si>
  <si>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</si>
  <si>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</si>
  <si>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</si>
  <si>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</si>
  <si>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</si>
  <si>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</si>
  <si>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</si>
  <si>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</si>
  <si>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</si>
  <si>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</si>
  <si>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</si>
  <si>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</si>
  <si>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</si>
  <si>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</si>
  <si>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</si>
  <si>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</si>
  <si>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</si>
  <si>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</si>
  <si>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</si>
  <si>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</si>
  <si>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</si>
  <si>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</si>
  <si>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</si>
  <si>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</si>
  <si>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</si>
  <si>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</si>
  <si>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</si>
  <si>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</si>
  <si>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</si>
  <si>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</si>
  <si>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</si>
  <si>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</si>
  <si>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</si>
  <si>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</si>
  <si>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</si>
  <si>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</si>
  <si>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</si>
  <si>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</si>
  <si>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</si>
  <si>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</si>
  <si>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</si>
  <si>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</si>
  <si>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</si>
  <si>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</si>
  <si>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</si>
  <si>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</si>
  <si>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</si>
  <si>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</si>
  <si>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</si>
  <si>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</si>
  <si>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</si>
  <si>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</si>
  <si>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</si>
  <si>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</si>
  <si>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</si>
  <si>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</si>
  <si>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</si>
  <si>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</si>
  <si>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</si>
  <si>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</si>
  <si>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</si>
  <si>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</si>
  <si>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</si>
  <si>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</si>
  <si>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</si>
  <si>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</si>
  <si>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</si>
  <si>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</si>
  <si>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</si>
  <si>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</si>
  <si>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</si>
  <si>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</si>
  <si>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</si>
  <si>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</si>
  <si>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</si>
  <si>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</si>
  <si>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</si>
  <si>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</si>
  <si>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</si>
  <si>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</si>
  <si>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</si>
  <si>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</si>
  <si>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</si>
  <si>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</si>
  <si>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</si>
  <si>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</si>
  <si>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</si>
  <si>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</si>
  <si>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</si>
  <si>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</si>
  <si>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</si>
  <si>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</si>
  <si>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</si>
  <si>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</si>
  <si>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</si>
  <si>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</si>
  <si>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</si>
  <si>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</si>
  <si>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</si>
  <si>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</si>
  <si>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</si>
  <si>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</si>
  <si>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</si>
  <si>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</si>
  <si>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</si>
  <si>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</si>
  <si>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</si>
  <si>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</si>
  <si>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</si>
  <si>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</si>
  <si>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</si>
  <si>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</si>
  <si>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</si>
  <si>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</si>
  <si>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</si>
  <si>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</si>
  <si>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</si>
  <si>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</si>
  <si>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</si>
  <si>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</si>
  <si>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</si>
  <si>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</si>
  <si>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</si>
  <si>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</si>
  <si>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</si>
  <si>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</si>
  <si>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</si>
  <si>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</si>
  <si>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</si>
  <si>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</si>
  <si>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</si>
  <si>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</si>
  <si>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</si>
  <si>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</si>
  <si>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</si>
  <si>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</si>
  <si>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</si>
  <si>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</si>
  <si>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</si>
  <si>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</si>
  <si>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</si>
  <si>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</si>
  <si>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</si>
  <si>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</si>
  <si>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</si>
  <si>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</si>
  <si>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</si>
  <si>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</si>
  <si>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</si>
  <si>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</si>
  <si>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</si>
  <si>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</si>
  <si>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</si>
  <si>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</si>
  <si>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</si>
  <si>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</si>
  <si>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</si>
  <si>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</si>
  <si>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</si>
  <si>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</si>
  <si>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</si>
  <si>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</si>
  <si>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</si>
  <si>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</si>
  <si>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</si>
  <si>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</si>
  <si>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</si>
  <si>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</si>
  <si>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</si>
  <si>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</si>
  <si>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</si>
  <si>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</si>
  <si>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</si>
  <si>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</si>
  <si>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</si>
  <si>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</si>
  <si>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</si>
  <si>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</si>
  <si>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</si>
  <si>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</si>
  <si>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</si>
  <si>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</si>
  <si>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</si>
  <si>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</si>
  <si>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</si>
  <si>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</si>
  <si>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</si>
  <si>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</si>
  <si>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</si>
  <si>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</si>
  <si>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</si>
  <si>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</si>
  <si>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</si>
  <si>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</si>
  <si>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</si>
  <si>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</si>
  <si>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</si>
  <si>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</si>
  <si>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</si>
  <si>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</si>
  <si>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</si>
  <si>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</si>
  <si>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</si>
  <si>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</si>
  <si>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</si>
  <si>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</si>
  <si>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</si>
  <si>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</si>
  <si>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</si>
  <si>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</si>
  <si>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</si>
  <si>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</si>
  <si>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</si>
  <si>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</si>
  <si>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</si>
  <si>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</si>
  <si>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</si>
  <si>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</si>
  <si>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</si>
  <si>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</si>
  <si>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</si>
  <si>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</si>
  <si>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</si>
  <si>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</si>
  <si>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</si>
  <si>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</si>
  <si>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</si>
  <si>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</si>
  <si>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</si>
  <si>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</si>
  <si>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</si>
  <si>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</si>
  <si>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</si>
  <si>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</si>
  <si>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</si>
  <si>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</si>
  <si>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</si>
  <si>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</si>
  <si>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</si>
  <si>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</si>
  <si>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</si>
  <si>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</si>
  <si>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</si>
  <si>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</si>
  <si>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</si>
  <si>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</si>
  <si>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</si>
  <si>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</si>
  <si>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</si>
  <si>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</si>
  <si>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</si>
  <si>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</si>
  <si>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</si>
  <si>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</si>
  <si>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</si>
  <si>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</si>
  <si>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</si>
  <si>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</si>
  <si>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</si>
  <si>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</si>
  <si>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</si>
  <si>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</si>
  <si>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</si>
  <si>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</si>
  <si>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</si>
  <si>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</si>
  <si>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</si>
  <si>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</si>
  <si>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</si>
  <si>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</si>
  <si>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</si>
  <si>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</si>
  <si>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</si>
  <si>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</si>
  <si>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</si>
  <si>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</si>
  <si>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</si>
  <si>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</si>
  <si>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</si>
  <si>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</si>
  <si>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</si>
  <si>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</si>
  <si>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</si>
  <si>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</si>
  <si>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</si>
  <si>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</si>
  <si>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</si>
  <si>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</si>
  <si>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</si>
  <si>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</si>
  <si>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</si>
  <si>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</si>
  <si>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</si>
  <si>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</si>
  <si>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</si>
  <si>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</si>
  <si>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</si>
  <si>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</si>
  <si>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Total Sum of pledged</t>
  </si>
  <si>
    <t>Sum of pledged</t>
  </si>
  <si>
    <t>Total Sum of Average Donation</t>
  </si>
  <si>
    <t>Sum of Average Donation</t>
  </si>
  <si>
    <t>Sum of goal</t>
  </si>
  <si>
    <t>Sum of backers_count</t>
  </si>
  <si>
    <t>Date Created Conversion</t>
  </si>
  <si>
    <t>Date Ended Conversion</t>
  </si>
  <si>
    <t>May</t>
  </si>
  <si>
    <t>Jul</t>
  </si>
  <si>
    <t>Aug</t>
  </si>
  <si>
    <t>Sep</t>
  </si>
  <si>
    <t>Oct</t>
  </si>
  <si>
    <t>Nov</t>
  </si>
  <si>
    <t>Jan</t>
  </si>
  <si>
    <t>Feb</t>
  </si>
  <si>
    <t>Mar</t>
  </si>
  <si>
    <t>Apr</t>
  </si>
  <si>
    <t>Jun</t>
  </si>
  <si>
    <t>Dec</t>
  </si>
  <si>
    <t>Total Sum of backers_count</t>
  </si>
  <si>
    <t>Total Min of Date Created Conversion</t>
  </si>
  <si>
    <t>Min of Date Created Conversion</t>
  </si>
  <si>
    <t>Total Max of Date Ended Conversion</t>
  </si>
  <si>
    <t>Max of Date Ended Conversion</t>
  </si>
  <si>
    <t>Name</t>
  </si>
  <si>
    <t>Goal</t>
  </si>
  <si>
    <t>Pledged</t>
  </si>
  <si>
    <t>Total Sum of goal</t>
  </si>
  <si>
    <t>Backers_count</t>
  </si>
  <si>
    <t>Make a small dataset (fewer than 10 data points) with a median of 50 and a mean of 55.</t>
  </si>
  <si>
    <t>Values:</t>
  </si>
  <si>
    <t>Drill Description:</t>
  </si>
  <si>
    <t>Successful</t>
  </si>
  <si>
    <t>Failed</t>
  </si>
  <si>
    <t>Mean Goal</t>
  </si>
  <si>
    <t>Median Goal</t>
  </si>
  <si>
    <t>Mean Pledged</t>
  </si>
  <si>
    <t>Median Pledged</t>
  </si>
  <si>
    <t>NOTE: All Tabletop game campaigns successful;
only mobile and video game campaigns failed</t>
  </si>
  <si>
    <t>Standard Deviation of Goal</t>
  </si>
  <si>
    <t>Upper Quartile of Goal</t>
  </si>
  <si>
    <t>Lower Quartile of Goal</t>
  </si>
  <si>
    <t>IQR of Goal</t>
  </si>
  <si>
    <t>Standard Deviation of Pledged</t>
  </si>
  <si>
    <t>Upper Quartile of Pledged</t>
  </si>
  <si>
    <t>Lower Quartile of Pledged</t>
  </si>
  <si>
    <t>IQR of Pledged</t>
  </si>
  <si>
    <t>Years</t>
  </si>
  <si>
    <t>'</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</si>
  <si>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</si>
  <si>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</si>
  <si>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</si>
  <si>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</si>
  <si>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</si>
  <si>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</si>
  <si>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</si>
  <si>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</si>
  <si>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</si>
  <si>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</si>
  <si>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</si>
  <si>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</si>
  <si>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</si>
  <si>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</si>
  <si>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</si>
  <si>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</si>
  <si>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</si>
  <si>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</si>
  <si>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50000 or More</t>
  </si>
  <si>
    <t>xcel</t>
  </si>
  <si>
    <t>fail</t>
  </si>
  <si>
    <t>succ</t>
  </si>
  <si>
    <t>grand tot</t>
  </si>
  <si>
    <t>tot w/o live</t>
  </si>
  <si>
    <t>ja</t>
  </si>
  <si>
    <t>fe</t>
  </si>
  <si>
    <t>ma</t>
  </si>
  <si>
    <t>ap</t>
  </si>
  <si>
    <t>my</t>
  </si>
  <si>
    <t>jn</t>
  </si>
  <si>
    <t>ju</t>
  </si>
  <si>
    <t>au</t>
  </si>
  <si>
    <t>se</t>
  </si>
  <si>
    <t>oc</t>
  </si>
  <si>
    <t>no</t>
  </si>
  <si>
    <t>de</t>
  </si>
  <si>
    <t>Duration(Days)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</si>
</sst>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quot;$&quot;#,##0"/>
    <numFmt numFmtId="166" formatCode="mmm"/>
  </numFmts>
  <fonts count="7" x14ac:knownFonts="1">
    <font>
      <sz val="11"/>
      <color theme="1"/>
      <name val="Arial"/>
      <family val="2"/>
      <scheme val="minor"/>
    </font>
    <font>
      <b/>
      <sz val="11"/>
      <color theme="1"/>
      <name val="Arial"/>
      <family val="2"/>
      <scheme val="minor"/>
    </font>
    <font>
      <sz val="11"/>
      <color theme="0" tint="-0.249977111117893"/>
      <name val="Arial"/>
      <family val="2"/>
      <scheme val="minor"/>
    </font>
    <font>
      <sz val="9"/>
      <color theme="1"/>
      <name val="Arial"/>
      <family val="2"/>
      <scheme val="minor"/>
    </font>
    <font>
      <sz val="11"/>
      <color theme="1"/>
      <name val="Arial"/>
      <family val="2"/>
      <scheme val="minor"/>
    </font>
    <font>
      <sz val="11"/>
      <color theme="1"/>
      <name val="Arial"/>
      <family val="2"/>
    </font>
    <font>
      <b/>
      <sz val="11"/>
      <color rgb="FF000000"/>
      <name val="Arial"/>
      <family val="2"/>
    </font>
  </fonts>
  <fills count="4">
    <fill>
      <patternFill patternType="none"/>
    </fill>
    <fill>
      <patternFill patternType="gray125"/>
    </fill>
    <fill>
      <gradientFill>
        <stop position="0">
          <color theme="0" tint="-0.25098422193060094"/>
        </stop>
        <stop position="1">
          <color theme="0" tint="-5.0965910824915313E-2"/>
        </stop>
      </gradientFill>
    </fill>
    <fill>
      <patternFill patternType="solid">
        <fgColor rgb="FFD9E1F2"/>
        <bgColor rgb="FFD9E1F2"/>
      </patternFill>
    </fill>
  </fills>
  <borders count="2">
    <border>
      <left/>
      <right/>
      <top/>
      <bottom/>
      <diagonal/>
    </border>
    <border>
      <left/>
      <right/>
      <top style="thin">
        <color rgb="FF8EA9DB"/>
      </top>
      <bottom/>
      <diagonal/>
    </border>
  </borders>
  <cellStyleXfs count="2">
    <xf numFmtId="0" fontId="0" fillId="0" borderId="0"/>
    <xf numFmtId="9" fontId="4" fillId="0" borderId="0" applyFont="0" applyFill="0" applyBorder="0" applyAlignment="0" applyProtection="0"/>
  </cellStyleXfs>
  <cellXfs count="4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14" fontId="0" fillId="0" borderId="0" xfId="0" applyNumberFormat="1" applyAlignment="1">
      <alignment horizontal="left"/>
    </xf>
    <xf numFmtId="0" fontId="0" fillId="0" borderId="0" xfId="0" applyAlignment="1">
      <alignment horizontal="left" indent="2"/>
    </xf>
    <xf numFmtId="14" fontId="1" fillId="0" borderId="0" xfId="0" applyNumberFormat="1" applyFont="1" applyAlignment="1">
      <alignment horizontal="center"/>
    </xf>
    <xf numFmtId="0" fontId="0" fillId="0" borderId="0" xfId="0" applyNumberFormat="1" applyAlignment="1">
      <alignment wrapText="1"/>
    </xf>
    <xf numFmtId="0" fontId="0" fillId="0" borderId="0" xfId="0" applyAlignment="1">
      <alignment horizontal="left" wrapText="1" indent="2"/>
    </xf>
    <xf numFmtId="0" fontId="0" fillId="0" borderId="0" xfId="0" applyAlignment="1">
      <alignment vertical="top"/>
    </xf>
    <xf numFmtId="0" fontId="0" fillId="0" borderId="0" xfId="0" applyAlignment="1">
      <alignment vertical="top"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center" vertical="top" wrapText="1"/>
    </xf>
    <xf numFmtId="44" fontId="1" fillId="0" borderId="0" xfId="0" applyNumberFormat="1" applyFont="1" applyAlignment="1">
      <alignment horizontal="center" vertical="top"/>
    </xf>
    <xf numFmtId="164" fontId="1" fillId="0" borderId="0" xfId="0" applyNumberFormat="1" applyFont="1" applyAlignment="1">
      <alignment horizontal="center" vertical="top"/>
    </xf>
    <xf numFmtId="49" fontId="1" fillId="0" borderId="0" xfId="0" applyNumberFormat="1" applyFont="1" applyAlignment="1">
      <alignment horizontal="center" vertical="top"/>
    </xf>
    <xf numFmtId="14" fontId="1" fillId="0" borderId="0" xfId="0" applyNumberFormat="1" applyFont="1" applyAlignment="1">
      <alignment horizontal="center" vertical="top"/>
    </xf>
    <xf numFmtId="44" fontId="0" fillId="0" borderId="0" xfId="0" applyNumberFormat="1" applyAlignment="1">
      <alignment vertical="top"/>
    </xf>
    <xf numFmtId="164" fontId="0" fillId="0" borderId="0" xfId="0" applyNumberFormat="1" applyAlignment="1">
      <alignment vertical="top"/>
    </xf>
    <xf numFmtId="49" fontId="0" fillId="0" borderId="0" xfId="0" applyNumberFormat="1" applyAlignment="1">
      <alignment vertical="top"/>
    </xf>
    <xf numFmtId="14" fontId="0" fillId="0" borderId="0" xfId="0" applyNumberFormat="1" applyAlignment="1">
      <alignment vertical="top"/>
    </xf>
    <xf numFmtId="165" fontId="0" fillId="0" borderId="0" xfId="0" applyNumberFormat="1" applyAlignment="1">
      <alignment horizontal="left"/>
    </xf>
    <xf numFmtId="0" fontId="0" fillId="0" borderId="0" xfId="0" applyNumberFormat="1" applyAlignment="1">
      <alignment readingOrder="1"/>
    </xf>
    <xf numFmtId="166" fontId="0" fillId="0" borderId="0" xfId="0" applyNumberFormat="1" applyAlignment="1">
      <alignment horizontal="left"/>
    </xf>
    <xf numFmtId="0" fontId="2" fillId="2" borderId="0" xfId="0" applyFont="1" applyFill="1"/>
    <xf numFmtId="0" fontId="1" fillId="0" borderId="0" xfId="0" pivotButton="1" applyFont="1"/>
    <xf numFmtId="0" fontId="1" fillId="0" borderId="0" xfId="0" applyFont="1"/>
    <xf numFmtId="9" fontId="0" fillId="0" borderId="0" xfId="0" applyNumberFormat="1"/>
    <xf numFmtId="0" fontId="3" fillId="0" borderId="0" xfId="0" applyFont="1"/>
    <xf numFmtId="9" fontId="0" fillId="0" borderId="0" xfId="1" applyFont="1"/>
    <xf numFmtId="0" fontId="5" fillId="0" borderId="0" xfId="0" applyFont="1"/>
    <xf numFmtId="9" fontId="5" fillId="0" borderId="0" xfId="1" applyFont="1"/>
    <xf numFmtId="9" fontId="5" fillId="0" borderId="0" xfId="0" applyNumberFormat="1" applyFont="1"/>
    <xf numFmtId="0" fontId="6" fillId="3" borderId="1" xfId="0" applyFont="1" applyFill="1" applyBorder="1"/>
  </cellXfs>
  <cellStyles count="2">
    <cellStyle name="Normal" xfId="0" builtinId="0"/>
    <cellStyle name="Percent" xfId="1" builtinId="5"/>
  </cellStyles>
  <dxfs count="58">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indent="2"/>
    </dxf>
    <dxf>
      <fill>
        <patternFill>
          <bgColor theme="4"/>
        </patternFill>
      </fill>
    </dxf>
    <dxf>
      <fill>
        <patternFill>
          <bgColor theme="9"/>
        </patternFill>
      </fill>
    </dxf>
    <dxf>
      <fill>
        <patternFill>
          <bgColor rgb="FFC00000"/>
        </patternFill>
      </fill>
    </dxf>
    <dxf>
      <fill>
        <patternFill>
          <bgColor rgb="FFFFFF00"/>
        </patternFill>
      </fill>
    </dxf>
    <dxf>
      <fill>
        <patternFill>
          <bgColor theme="4"/>
        </patternFill>
      </fill>
    </dxf>
    <dxf>
      <fill>
        <patternFill>
          <bgColor theme="9"/>
        </patternFill>
      </fill>
    </dxf>
    <dxf>
      <fill>
        <patternFill>
          <bgColor rgb="FFC00000"/>
        </patternFill>
      </fill>
    </dxf>
    <dxf>
      <fill>
        <patternFill>
          <bgColor rgb="FFFFFF00"/>
        </patternFill>
      </fill>
    </dxf>
    <dxf>
      <fill>
        <patternFill>
          <bgColor theme="4"/>
        </patternFill>
      </fill>
    </dxf>
    <dxf>
      <fill>
        <patternFill>
          <bgColor theme="9"/>
        </patternFill>
      </fill>
    </dxf>
    <dxf>
      <fill>
        <patternFill>
          <bgColor rgb="FFC00000"/>
        </patternFill>
      </fill>
    </dxf>
    <dxf>
      <fill>
        <patternFill>
          <bgColor rgb="FFFFFF00"/>
        </patternFill>
      </fill>
    </dxf>
    <dxf>
      <fill>
        <patternFill>
          <bgColor theme="4"/>
        </patternFill>
      </fill>
    </dxf>
    <dxf>
      <fill>
        <patternFill>
          <bgColor theme="9"/>
        </patternFill>
      </fill>
    </dxf>
    <dxf>
      <fill>
        <patternFill>
          <bgColor rgb="FFC00000"/>
        </patternFill>
      </fill>
    </dxf>
    <dxf>
      <fill>
        <patternFill>
          <bgColor rgb="FFFFFF00"/>
        </patternFill>
      </fill>
    </dxf>
    <dxf>
      <fill>
        <patternFill>
          <bgColor theme="4"/>
        </patternFill>
      </fill>
    </dxf>
    <dxf>
      <fill>
        <patternFill>
          <bgColor theme="9"/>
        </patternFill>
      </fill>
    </dxf>
    <dxf>
      <fill>
        <patternFill>
          <bgColor rgb="FFC00000"/>
        </patternFill>
      </fill>
    </dxf>
    <dxf>
      <fill>
        <patternFill>
          <bgColor rgb="FFFFFF00"/>
        </patternFill>
      </fill>
    </dxf>
    <dxf>
      <fill>
        <patternFill>
          <bgColor theme="4"/>
        </patternFill>
      </fill>
    </dxf>
    <dxf>
      <fill>
        <patternFill>
          <bgColor theme="9"/>
        </patternFill>
      </fill>
    </dxf>
    <dxf>
      <fill>
        <patternFill>
          <bgColor rgb="FFC00000"/>
        </patternFill>
      </fill>
    </dxf>
    <dxf>
      <fill>
        <patternFill>
          <bgColor rgb="FFFFFF00"/>
        </patternFill>
      </fill>
    </dxf>
    <dxf>
      <fill>
        <patternFill>
          <bgColor theme="4"/>
        </patternFill>
      </fill>
    </dxf>
    <dxf>
      <fill>
        <patternFill>
          <bgColor theme="9"/>
        </patternFill>
      </fill>
    </dxf>
    <dxf>
      <fill>
        <patternFill>
          <bgColor rgb="FFC00000"/>
        </patternFill>
      </fill>
    </dxf>
    <dxf>
      <fill>
        <patternFill>
          <bgColor rgb="FFFFFF00"/>
        </patternFill>
      </fill>
    </dxf>
    <dxf>
      <fill>
        <patternFill>
          <bgColor theme="4"/>
        </patternFill>
      </fill>
    </dxf>
    <dxf>
      <fill>
        <patternFill>
          <bgColor theme="9"/>
        </patternFill>
      </fill>
    </dxf>
    <dxf>
      <fill>
        <patternFill>
          <bgColor rgb="FFC00000"/>
        </patternFill>
      </fill>
    </dxf>
    <dxf>
      <fill>
        <patternFill>
          <bgColor rgb="FFFFFF00"/>
        </patternFill>
      </fill>
    </dxf>
    <dxf>
      <fill>
        <patternFill>
          <bgColor theme="4"/>
        </patternFill>
      </fill>
    </dxf>
    <dxf>
      <fill>
        <patternFill>
          <bgColor theme="9"/>
        </patternFill>
      </fill>
    </dxf>
    <dxf>
      <fill>
        <patternFill>
          <bgColor rgb="FFC00000"/>
        </patternFill>
      </fill>
    </dxf>
    <dxf>
      <fill>
        <patternFill>
          <bgColor rgb="FFFFFF00"/>
        </patternFill>
      </fill>
    </dxf>
    <dxf>
      <font>
        <color theme="0" tint="-0.249977111117893"/>
      </font>
    </dxf>
    <dxf>
      <fill>
        <gradientFill>
          <stop position="0">
            <color theme="0" tint="-0.25098422193060094"/>
          </stop>
          <stop position="1">
            <color theme="0" tint="-5.0965910824915313E-2"/>
          </stop>
        </gradientFill>
      </fill>
    </dxf>
  </dxfs>
  <tableStyles count="0" defaultTableStyle="TableStyleMedium2" defaultPivotStyle="PivotStyleLight16"/>
  <colors>
    <mruColors>
      <color rgb="FFB4B4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chartsheet" Target="chartsheets/sheet1.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0.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19.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3.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2.xml"/><Relationship Id="rId28"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worksheet" Target="worksheets/sheet18.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1.xml"/><Relationship Id="rId27" Type="http://schemas.openxmlformats.org/officeDocument/2006/relationships/pivotCacheDefinition" Target="pivotCache/pivotCacheDefinition3.xml"/><Relationship Id="rId30" Type="http://schemas.microsoft.com/office/2007/relationships/slicerCache" Target="slicerCaches/slicerCache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[Kickstarter_Challenge++++reor2.xlsx]Theater Outcomes by Launch Date!PivotTable1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1">
                    <a:lumMod val="50000"/>
                  </a:schemeClr>
                </a:solidFill>
              </a:rPr>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10B0-442D-A78A-A23742B0FB32}"/>
            </c:ext>
          </c:extLst>
        </c:ser>
        <c:ser>
          <c:idx val="1"/>
          <c:order val="1"/>
          <c:tx>
            <c:strRef>
              <c:f>'Theater Outcomes by Launch Date'!$C$4:$C$5</c:f>
              <c:strCache>
                <c:ptCount val="1"/>
                <c:pt idx="0">
                  <c:v>failed</c:v>
                </c:pt>
              </c:strCache>
            </c:strRef>
          </c:tx>
          <c:spPr>
            <a:ln w="28575" cap="rnd">
              <a:solidFill>
                <a:srgbClr val="C00000"/>
              </a:solidFill>
              <a:round/>
            </a:ln>
            <a:effectLst/>
          </c:spPr>
          <c:marker>
            <c:symbol val="circle"/>
            <c:size val="5"/>
            <c:spPr>
              <a:solidFill>
                <a:srgbClr val="C00000"/>
              </a:solidFill>
              <a:ln w="9525">
                <a:solidFill>
                  <a:srgbClr val="C00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10B0-442D-A78A-A23742B0FB32}"/>
            </c:ext>
          </c:extLst>
        </c:ser>
        <c:ser>
          <c:idx val="2"/>
          <c:order val="2"/>
          <c:tx>
            <c:strRef>
              <c:f>'Theater Outcomes by Launch Date'!$D$4:$D$5</c:f>
              <c:strCache>
                <c:ptCount val="1"/>
                <c:pt idx="0">
                  <c:v>canceled</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no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10B0-442D-A78A-A23742B0FB32}"/>
            </c:ext>
          </c:extLst>
        </c:ser>
        <c:dLbls>
          <c:showLegendKey val="0"/>
          <c:showVal val="0"/>
          <c:showCatName val="0"/>
          <c:showSerName val="0"/>
          <c:showPercent val="0"/>
          <c:showBubbleSize val="0"/>
        </c:dLbls>
        <c:marker val="1"/>
        <c:smooth val="0"/>
        <c:axId val="452318000"/>
        <c:axId val="452320496"/>
      </c:lineChart>
      <c:catAx>
        <c:axId val="4523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452320496"/>
        <c:crosses val="autoZero"/>
        <c:auto val="1"/>
        <c:lblAlgn val="ctr"/>
        <c:lblOffset val="100"/>
        <c:noMultiLvlLbl val="0"/>
      </c:catAx>
      <c:valAx>
        <c:axId val="45232049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452318000"/>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legendEntry>
      <c:layout>
        <c:manualLayout>
          <c:xMode val="edge"/>
          <c:yMode val="edge"/>
          <c:x val="0.83763779527559068"/>
          <c:y val="0.44466579619114194"/>
          <c:w val="0.14567918444803193"/>
          <c:h val="0.210693891136791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r>
              <a:rPr lang="en-US" sz="1400" b="1">
                <a:solidFill>
                  <a:schemeClr val="accent1">
                    <a:lumMod val="50000"/>
                  </a:schemeClr>
                </a:solidFill>
                <a:latin typeface="Arial Narrow" panose="020B0606020202030204" pitchFamily="34" charset="0"/>
              </a:rPr>
              <a:t>Play </a:t>
            </a:r>
          </a:p>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r>
              <a:rPr lang="en-US" sz="1400" b="1">
                <a:solidFill>
                  <a:schemeClr val="accent1">
                    <a:lumMod val="50000"/>
                  </a:schemeClr>
                </a:solidFill>
                <a:latin typeface="Arial Narrow" panose="020B0606020202030204" pitchFamily="34" charset="0"/>
              </a:rPr>
              <a:t>Outcomes Based on Goal</a:t>
            </a:r>
          </a:p>
        </c:rich>
      </c:tx>
      <c:layout>
        <c:manualLayout>
          <c:xMode val="edge"/>
          <c:yMode val="edge"/>
          <c:x val="0.4094930008748907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4.5975244218733016E-2"/>
          <c:y val="0.13095238095238093"/>
          <c:w val="0.93956058747094484"/>
          <c:h val="0.70193934091571886"/>
        </c:manualLayout>
      </c:layout>
      <c:lineChart>
        <c:grouping val="standard"/>
        <c:varyColors val="0"/>
        <c:ser>
          <c:idx val="4"/>
          <c:order val="0"/>
          <c:tx>
            <c:strRef>
              <c:f>'Outcomes Based on Goals'!$F$1</c:f>
              <c:strCache>
                <c:ptCount val="1"/>
                <c:pt idx="0">
                  <c:v>Percentage Successful</c:v>
                </c:pt>
              </c:strCache>
            </c:strRef>
          </c:tx>
          <c:spPr>
            <a:ln w="28575" cap="rnd">
              <a:solidFill>
                <a:schemeClr val="accent5"/>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4-766F-43D1-8A56-778695C8E9E5}"/>
            </c:ext>
          </c:extLst>
        </c:ser>
        <c:ser>
          <c:idx val="5"/>
          <c:order val="1"/>
          <c:tx>
            <c:strRef>
              <c:f>'Outcomes Based on Goals'!$G$1</c:f>
              <c:strCache>
                <c:ptCount val="1"/>
                <c:pt idx="0">
                  <c:v>Percentage Failed</c:v>
                </c:pt>
              </c:strCache>
            </c:strRef>
          </c:tx>
          <c:spPr>
            <a:ln w="28575" cap="rnd">
              <a:solidFill>
                <a:schemeClr val="accent4"/>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5-766F-43D1-8A56-778695C8E9E5}"/>
            </c:ext>
          </c:extLst>
        </c:ser>
        <c:ser>
          <c:idx val="6"/>
          <c:order val="2"/>
          <c:tx>
            <c:strRef>
              <c:f>'Outcomes Based on Goals'!$H$1</c:f>
              <c:strCache>
                <c:ptCount val="1"/>
                <c:pt idx="0">
                  <c:v>Percentage Canceled</c:v>
                </c:pt>
              </c:strCache>
            </c:strRef>
          </c:tx>
          <c:spPr>
            <a:ln w="28575" cap="rnd">
              <a:solidFill>
                <a:schemeClr val="bg2">
                  <a:lumMod val="90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766F-43D1-8A56-778695C8E9E5}"/>
            </c:ext>
          </c:extLst>
        </c:ser>
        <c:dLbls>
          <c:showLegendKey val="0"/>
          <c:showVal val="0"/>
          <c:showCatName val="0"/>
          <c:showSerName val="0"/>
          <c:showPercent val="0"/>
          <c:showBubbleSize val="0"/>
        </c:dLbls>
        <c:smooth val="0"/>
        <c:axId val="464177056"/>
        <c:axId val="464174976"/>
      </c:lineChart>
      <c:catAx>
        <c:axId val="46417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accent1">
                    <a:lumMod val="50000"/>
                  </a:schemeClr>
                </a:solidFill>
                <a:latin typeface="+mn-lt"/>
                <a:ea typeface="+mn-ea"/>
                <a:cs typeface="+mn-cs"/>
              </a:defRPr>
            </a:pPr>
            <a:endParaRPr lang="en-US"/>
          </a:p>
        </c:txPr>
        <c:crossAx val="464174976"/>
        <c:crosses val="autoZero"/>
        <c:auto val="1"/>
        <c:lblAlgn val="ctr"/>
        <c:lblOffset val="100"/>
        <c:noMultiLvlLbl val="0"/>
      </c:catAx>
      <c:valAx>
        <c:axId val="464174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464177056"/>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800" b="1" i="0" u="none" strike="noStrike" kern="1200" baseline="0">
                <a:solidFill>
                  <a:schemeClr val="accent1">
                    <a:lumMod val="5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800" b="1" i="0" u="none" strike="noStrike" kern="1200" baseline="0">
                <a:solidFill>
                  <a:schemeClr val="accent1">
                    <a:lumMod val="50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[Kickstarter_Challenge++++reor2.xlsx]Category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30069503759531596"/>
          <c:y val="4.419350493809633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06F4-4FB7-9019-A75C2231611E}"/>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6-06F4-4FB7-9019-A75C2231611E}"/>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Statistics'!$D$5:$D$13</c:f>
              <c:numCache>
                <c:formatCode>General</c:formatCode>
                <c:ptCount val="8"/>
                <c:pt idx="1">
                  <c:v>1</c:v>
                </c:pt>
                <c:pt idx="3">
                  <c:v>1</c:v>
                </c:pt>
                <c:pt idx="7">
                  <c:v>6</c:v>
                </c:pt>
              </c:numCache>
            </c:numRef>
          </c:val>
          <c:extLst>
            <c:ext xmlns:c16="http://schemas.microsoft.com/office/drawing/2014/chart" uri="{C3380CC4-5D6E-409C-BE32-E72D297353CC}">
              <c16:uniqueId val="{00000007-06F4-4FB7-9019-A75C2231611E}"/>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8-06F4-4FB7-9019-A75C2231611E}"/>
            </c:ext>
          </c:extLst>
        </c:ser>
        <c:dLbls>
          <c:showLegendKey val="0"/>
          <c:showVal val="0"/>
          <c:showCatName val="0"/>
          <c:showSerName val="0"/>
          <c:showPercent val="0"/>
          <c:showBubbleSize val="0"/>
        </c:dLbls>
        <c:gapWidth val="219"/>
        <c:overlap val="100"/>
        <c:axId val="168383456"/>
        <c:axId val="168385120"/>
      </c:barChart>
      <c:catAx>
        <c:axId val="16838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85120"/>
        <c:crosses val="autoZero"/>
        <c:auto val="1"/>
        <c:lblAlgn val="ctr"/>
        <c:lblOffset val="100"/>
        <c:noMultiLvlLbl val="0"/>
      </c:catAx>
      <c:valAx>
        <c:axId val="16838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8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[Kickstarter_Challenge++++reor2.xlsx]Subcategory 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c:rich>
      </c:tx>
      <c:layout>
        <c:manualLayout>
          <c:xMode val="edge"/>
          <c:yMode val="edge"/>
          <c:x val="0.2867051025219039"/>
          <c:y val="0.1459924738111430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353</c:v>
                </c:pt>
              </c:numCache>
            </c:numRef>
          </c:val>
          <c:extLst>
            <c:ext xmlns:c16="http://schemas.microsoft.com/office/drawing/2014/chart" uri="{C3380CC4-5D6E-409C-BE32-E72D297353CC}">
              <c16:uniqueId val="{00000000-50F6-4CDA-951A-EF4C6BB6BC5E}"/>
            </c:ext>
          </c:extLst>
        </c:ser>
        <c:ser>
          <c:idx val="1"/>
          <c:order val="1"/>
          <c:tx>
            <c:strRef>
              <c:f>'Subcategory Statistics'!$C$4:$C$5</c:f>
              <c:strCache>
                <c:ptCount val="1"/>
                <c:pt idx="0">
                  <c:v>live</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19</c:v>
                </c:pt>
              </c:numCache>
            </c:numRef>
          </c:val>
          <c:extLst>
            <c:ext xmlns:c16="http://schemas.microsoft.com/office/drawing/2014/chart" uri="{C3380CC4-5D6E-409C-BE32-E72D297353CC}">
              <c16:uniqueId val="{00000001-50F6-4CDA-951A-EF4C6BB6BC5E}"/>
            </c:ext>
          </c:extLst>
        </c:ser>
        <c:ser>
          <c:idx val="2"/>
          <c:order val="2"/>
          <c:tx>
            <c:strRef>
              <c:f>'Subcategory Statistics'!$D$4:$D$5</c:f>
              <c:strCache>
                <c:ptCount val="1"/>
                <c:pt idx="0">
                  <c:v>successful</c:v>
                </c:pt>
              </c:strCache>
            </c:strRef>
          </c:tx>
          <c:spPr>
            <a:solidFill>
              <a:schemeClr val="accent4"/>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694</c:v>
                </c:pt>
              </c:numCache>
            </c:numRef>
          </c:val>
          <c:extLst>
            <c:ext xmlns:c16="http://schemas.microsoft.com/office/drawing/2014/chart" uri="{C3380CC4-5D6E-409C-BE32-E72D297353CC}">
              <c16:uniqueId val="{00000002-50F6-4CDA-951A-EF4C6BB6BC5E}"/>
            </c:ext>
          </c:extLst>
        </c:ser>
        <c:dLbls>
          <c:showLegendKey val="0"/>
          <c:showVal val="0"/>
          <c:showCatName val="0"/>
          <c:showSerName val="0"/>
          <c:showPercent val="0"/>
          <c:showBubbleSize val="0"/>
        </c:dLbls>
        <c:gapWidth val="150"/>
        <c:overlap val="100"/>
        <c:axId val="97543136"/>
        <c:axId val="97543968"/>
      </c:barChart>
      <c:catAx>
        <c:axId val="9754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3968"/>
        <c:crosses val="autoZero"/>
        <c:auto val="1"/>
        <c:lblAlgn val="ctr"/>
        <c:lblOffset val="100"/>
        <c:noMultiLvlLbl val="0"/>
      </c:catAx>
      <c:valAx>
        <c:axId val="9754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[Kickstarter_Challenge++++reor2.xlsx]Outcomes Based on Launch Date!PivotTable4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Launch Date</a:t>
            </a:r>
            <a:endParaRPr lang="en-US"/>
          </a:p>
        </c:rich>
      </c:tx>
      <c:layout>
        <c:manualLayout>
          <c:xMode val="edge"/>
          <c:yMode val="edge"/>
          <c:x val="0.19011212159365687"/>
          <c:y val="0.1922695124594505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23DD-480F-9784-86E0F2161B15}"/>
            </c:ext>
          </c:extLst>
        </c:ser>
        <c:ser>
          <c:idx val="1"/>
          <c:order val="1"/>
          <c:tx>
            <c:strRef>
              <c:f>'Outcomes Based on 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23DD-480F-9784-86E0F2161B15}"/>
            </c:ext>
          </c:extLst>
        </c:ser>
        <c:ser>
          <c:idx val="2"/>
          <c:order val="2"/>
          <c:tx>
            <c:strRef>
              <c:f>'Outcomes Based on 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3-23DD-480F-9784-86E0F2161B15}"/>
            </c:ext>
          </c:extLst>
        </c:ser>
        <c:ser>
          <c:idx val="3"/>
          <c:order val="3"/>
          <c:tx>
            <c:strRef>
              <c:f>'Outcomes Based on 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1-7E25-44F2-AF2B-49625B5C7DBF}"/>
            </c:ext>
          </c:extLst>
        </c:ser>
        <c:dLbls>
          <c:showLegendKey val="0"/>
          <c:showVal val="0"/>
          <c:showCatName val="0"/>
          <c:showSerName val="0"/>
          <c:showPercent val="0"/>
          <c:showBubbleSize val="0"/>
        </c:dLbls>
        <c:marker val="1"/>
        <c:smooth val="0"/>
        <c:axId val="1004738352"/>
        <c:axId val="1004739184"/>
      </c:lineChart>
      <c:catAx>
        <c:axId val="100473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739184"/>
        <c:crosses val="autoZero"/>
        <c:auto val="1"/>
        <c:lblAlgn val="ctr"/>
        <c:lblOffset val="100"/>
        <c:noMultiLvlLbl val="0"/>
      </c:catAx>
      <c:valAx>
        <c:axId val="1004739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73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[Kickstarter_Challenge++++reor2.xlsx]Outcomes Based on Launch Da (2)!PivotTable4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Launch Date</a:t>
            </a:r>
            <a:endParaRPr lang="en-US"/>
          </a:p>
        </c:rich>
      </c:tx>
      <c:layout>
        <c:manualLayout>
          <c:xMode val="edge"/>
          <c:yMode val="edge"/>
          <c:x val="0.19011212159365687"/>
          <c:y val="0.1922695124594505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 (2)'!$B$3:$B$4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 (2)'!$B$5:$B$17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5595-4420-B178-1782E7DB96B2}"/>
            </c:ext>
          </c:extLst>
        </c:ser>
        <c:ser>
          <c:idx val="1"/>
          <c:order val="1"/>
          <c:tx>
            <c:strRef>
              <c:f>'Outcomes Based on Launch Da (2)'!$C$3:$C$4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 (2)'!$C$5:$C$17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5595-4420-B178-1782E7DB96B2}"/>
            </c:ext>
          </c:extLst>
        </c:ser>
        <c:ser>
          <c:idx val="2"/>
          <c:order val="2"/>
          <c:tx>
            <c:strRef>
              <c:f>'Outcomes Based on Launch Da (2)'!$D$3:$D$4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 (2)'!$D$5:$D$17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5595-4420-B178-1782E7DB96B2}"/>
            </c:ext>
          </c:extLst>
        </c:ser>
        <c:ser>
          <c:idx val="3"/>
          <c:order val="3"/>
          <c:tx>
            <c:strRef>
              <c:f>'Outcomes Based on Launch Da (2)'!$E$3:$E$4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 (2)'!$E$5:$E$17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5595-4420-B178-1782E7DB96B2}"/>
            </c:ext>
          </c:extLst>
        </c:ser>
        <c:dLbls>
          <c:showLegendKey val="0"/>
          <c:showVal val="0"/>
          <c:showCatName val="0"/>
          <c:showSerName val="0"/>
          <c:showPercent val="0"/>
          <c:showBubbleSize val="0"/>
        </c:dLbls>
        <c:marker val="1"/>
        <c:smooth val="0"/>
        <c:axId val="1004738352"/>
        <c:axId val="1004739184"/>
      </c:lineChart>
      <c:catAx>
        <c:axId val="100473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739184"/>
        <c:crosses val="autoZero"/>
        <c:auto val="1"/>
        <c:lblAlgn val="ctr"/>
        <c:lblOffset val="100"/>
        <c:noMultiLvlLbl val="0"/>
      </c:catAx>
      <c:valAx>
        <c:axId val="1004739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73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[Kickstarter_Challenge++++reor2.xlsx]Outcomes Based on Launch Da (3)!PivotTable4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Launch Date</a:t>
            </a:r>
            <a:endParaRPr lang="en-US"/>
          </a:p>
        </c:rich>
      </c:tx>
      <c:layout>
        <c:manualLayout>
          <c:xMode val="edge"/>
          <c:yMode val="edge"/>
          <c:x val="0.19011212159365687"/>
          <c:y val="0.1922695124594505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 (3)'!$B$3:$B$4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 (3)'!$B$5:$B$17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EE3C-474D-80CE-A18E497D4B32}"/>
            </c:ext>
          </c:extLst>
        </c:ser>
        <c:ser>
          <c:idx val="1"/>
          <c:order val="1"/>
          <c:tx>
            <c:strRef>
              <c:f>'Outcomes Based on Launch Da (3)'!$C$3:$C$4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 (3)'!$C$5:$C$17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EE3C-474D-80CE-A18E497D4B32}"/>
            </c:ext>
          </c:extLst>
        </c:ser>
        <c:ser>
          <c:idx val="2"/>
          <c:order val="2"/>
          <c:tx>
            <c:strRef>
              <c:f>'Outcomes Based on Launch Da (3)'!$D$3:$D$4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 (3)'!$D$5:$D$17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EE3C-474D-80CE-A18E497D4B32}"/>
            </c:ext>
          </c:extLst>
        </c:ser>
        <c:ser>
          <c:idx val="3"/>
          <c:order val="3"/>
          <c:tx>
            <c:strRef>
              <c:f>'Outcomes Based on Launch Da (3)'!$E$3:$E$4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 (3)'!$E$5:$E$17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EE3C-474D-80CE-A18E497D4B32}"/>
            </c:ext>
          </c:extLst>
        </c:ser>
        <c:dLbls>
          <c:showLegendKey val="0"/>
          <c:showVal val="0"/>
          <c:showCatName val="0"/>
          <c:showSerName val="0"/>
          <c:showPercent val="0"/>
          <c:showBubbleSize val="0"/>
        </c:dLbls>
        <c:marker val="1"/>
        <c:smooth val="0"/>
        <c:axId val="1004738352"/>
        <c:axId val="1004739184"/>
      </c:lineChart>
      <c:catAx>
        <c:axId val="100473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739184"/>
        <c:crosses val="autoZero"/>
        <c:auto val="1"/>
        <c:lblAlgn val="ctr"/>
        <c:lblOffset val="100"/>
        <c:noMultiLvlLbl val="0"/>
      </c:catAx>
      <c:valAx>
        <c:axId val="1004739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73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GB Musical Kickstarter Campaign Distribution</cx:v>
        </cx:txData>
      </cx:tx>
      <cx:txPr>
        <a:bodyPr spcFirstLastPara="1" vertOverflow="ellipsis" horzOverflow="overflow" wrap="square" lIns="0" tIns="0" rIns="0" bIns="0" anchor="ctr" anchorCtr="1"/>
        <a:lstStyle/>
        <a:p>
          <a:pPr algn="ctr" rtl="0">
            <a:defRPr sz="1800"/>
          </a:pPr>
          <a:r>
            <a:rPr lang="en-US" sz="1800" b="0" i="0" u="none" strike="noStrike" baseline="0">
              <a:solidFill>
                <a:sysClr val="windowText" lastClr="000000">
                  <a:lumMod val="65000"/>
                  <a:lumOff val="35000"/>
                </a:sysClr>
              </a:solidFill>
              <a:latin typeface="Calibri" panose="020F0502020204030204"/>
            </a:rPr>
            <a:t>GB Musical Kickstarter Campaign Distribution</a:t>
          </a:r>
        </a:p>
      </cx:txPr>
    </cx:title>
    <cx:plotArea>
      <cx:plotAreaRegion>
        <cx:series layoutId="boxWhisker" uniqueId="{0F39D032-FCAC-4536-9D79-38FD0D42ED74}">
          <cx:tx>
            <cx:txData>
              <cx:f>_xlchart.v1.0</cx:f>
              <cx:v> goal </cx:v>
            </cx:txData>
          </cx:tx>
          <cx:dataId val="0"/>
          <cx:layoutPr>
            <cx:visibility meanLine="0" meanMarker="1" nonoutliers="0" outliers="1"/>
            <cx:statistics quartileMethod="exclusive"/>
          </cx:layoutPr>
        </cx:series>
        <cx:series layoutId="boxWhisker" uniqueId="{93F31CFE-9E48-4AE1-A81A-2D50B5D0B212}">
          <cx:tx>
            <cx:txData>
              <cx:f>_xlchart.v1.2</cx:f>
              <cx:v>pledged</cx:v>
            </cx:txData>
          </cx:tx>
          <cx:dataId val="1"/>
          <cx:layoutPr>
            <cx:visibility meanLine="0" meanMarker="1" nonoutliers="0" outliers="1"/>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lumMod val="65000"/>
                  <a:lumOff val="35000"/>
                </a:sysClr>
              </a:solidFill>
              <a:latin typeface="Calibri" panose="020F0502020204030204"/>
            </a:endParaRPr>
          </a:p>
        </cx:txPr>
      </cx:axis>
      <cx:axis id="1">
        <cx:valScaling/>
        <cx:majorGridlines/>
        <cx:tickLabels/>
        <cx:numFmt formatCode="_-[$£-en-GB]* #,##0_-;-[$£-en-GB]* #,##0_-;_-[$£-en-GB]* &quot;-&quot;_-;_-@_-" sourceLinked="0"/>
        <cx:txPr>
          <a:bodyPr spcFirstLastPara="1" vertOverflow="ellipsis" horzOverflow="overflow" wrap="square" lIns="0" tIns="0" rIns="0" bIns="0" anchor="ctr" anchorCtr="1"/>
          <a:lstStyle/>
          <a:p>
            <a:pPr algn="ctr" rtl="0">
              <a:defRPr sz="1200"/>
            </a:pPr>
            <a:endParaRPr lang="en-US" sz="1200" b="0" i="0" u="none" strike="noStrike" baseline="0">
              <a:solidFill>
                <a:sysClr val="windowText" lastClr="000000">
                  <a:lumMod val="65000"/>
                  <a:lumOff val="35000"/>
                </a:sysClr>
              </a:solidFill>
              <a:latin typeface="Calibri" panose="020F0502020204030204"/>
            </a:endParaRPr>
          </a:p>
        </cx:txPr>
      </cx:axis>
    </cx:plotArea>
    <cx:legend pos="b" align="ctr" overlay="0">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9.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829E220-D016-4019-A666-78C10EAAEE21}">
  <sheetPr/>
  <sheetViews>
    <sheetView zoomScale="9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8.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99060</xdr:colOff>
      <xdr:row>1</xdr:row>
      <xdr:rowOff>102870</xdr:rowOff>
    </xdr:from>
    <xdr:to>
      <xdr:col>14</xdr:col>
      <xdr:colOff>331470</xdr:colOff>
      <xdr:row>18</xdr:row>
      <xdr:rowOff>3810</xdr:rowOff>
    </xdr:to>
    <xdr:graphicFrame macro="">
      <xdr:nvGraphicFramePr>
        <xdr:cNvPr id="2" name="Chart 1">
          <a:extLst>
            <a:ext uri="{FF2B5EF4-FFF2-40B4-BE49-F238E27FC236}">
              <a16:creationId xmlns:a16="http://schemas.microsoft.com/office/drawing/2014/main" id="{BE315A14-4ABF-1CBF-5ED9-2496048F1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255270</xdr:colOff>
      <xdr:row>13</xdr:row>
      <xdr:rowOff>60960</xdr:rowOff>
    </xdr:from>
    <xdr:to>
      <xdr:col>7</xdr:col>
      <xdr:colOff>99060</xdr:colOff>
      <xdr:row>34</xdr:row>
      <xdr:rowOff>114300</xdr:rowOff>
    </xdr:to>
    <xdr:graphicFrame macro="">
      <xdr:nvGraphicFramePr>
        <xdr:cNvPr id="2" name="Chart 1">
          <a:extLst>
            <a:ext uri="{FF2B5EF4-FFF2-40B4-BE49-F238E27FC236}">
              <a16:creationId xmlns:a16="http://schemas.microsoft.com/office/drawing/2014/main" id="{0198DAE0-DF9A-84FF-0447-4B1220ACE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7575</xdr:colOff>
      <xdr:row>4</xdr:row>
      <xdr:rowOff>565</xdr:rowOff>
    </xdr:from>
    <xdr:to>
      <xdr:col>13</xdr:col>
      <xdr:colOff>188335</xdr:colOff>
      <xdr:row>19</xdr:row>
      <xdr:rowOff>19961</xdr:rowOff>
    </xdr:to>
    <xdr:graphicFrame macro="">
      <xdr:nvGraphicFramePr>
        <xdr:cNvPr id="2" name="Chart 1">
          <a:extLst>
            <a:ext uri="{FF2B5EF4-FFF2-40B4-BE49-F238E27FC236}">
              <a16:creationId xmlns:a16="http://schemas.microsoft.com/office/drawing/2014/main" id="{F107C766-F42E-8A92-334C-A6022DF634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632540</xdr:colOff>
      <xdr:row>1</xdr:row>
      <xdr:rowOff>175341</xdr:rowOff>
    </xdr:from>
    <xdr:to>
      <xdr:col>14</xdr:col>
      <xdr:colOff>101045</xdr:colOff>
      <xdr:row>17</xdr:row>
      <xdr:rowOff>24846</xdr:rowOff>
    </xdr:to>
    <xdr:graphicFrame macro="">
      <xdr:nvGraphicFramePr>
        <xdr:cNvPr id="2" name="Chart 1">
          <a:extLst>
            <a:ext uri="{FF2B5EF4-FFF2-40B4-BE49-F238E27FC236}">
              <a16:creationId xmlns:a16="http://schemas.microsoft.com/office/drawing/2014/main" id="{ED0F9741-EE52-98B4-0160-9716C3FA2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209550</xdr:colOff>
      <xdr:row>1</xdr:row>
      <xdr:rowOff>169545</xdr:rowOff>
    </xdr:from>
    <xdr:to>
      <xdr:col>13</xdr:col>
      <xdr:colOff>390525</xdr:colOff>
      <xdr:row>17</xdr:row>
      <xdr:rowOff>19050</xdr:rowOff>
    </xdr:to>
    <xdr:graphicFrame macro="">
      <xdr:nvGraphicFramePr>
        <xdr:cNvPr id="2" name="Chart 1">
          <a:extLst>
            <a:ext uri="{FF2B5EF4-FFF2-40B4-BE49-F238E27FC236}">
              <a16:creationId xmlns:a16="http://schemas.microsoft.com/office/drawing/2014/main" id="{4E0A28D6-53A9-49FE-3C79-0020796F6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209550</xdr:colOff>
      <xdr:row>1</xdr:row>
      <xdr:rowOff>169545</xdr:rowOff>
    </xdr:from>
    <xdr:to>
      <xdr:col>13</xdr:col>
      <xdr:colOff>390525</xdr:colOff>
      <xdr:row>17</xdr:row>
      <xdr:rowOff>19050</xdr:rowOff>
    </xdr:to>
    <xdr:graphicFrame macro="">
      <xdr:nvGraphicFramePr>
        <xdr:cNvPr id="2" name="Chart 1">
          <a:extLst>
            <a:ext uri="{FF2B5EF4-FFF2-40B4-BE49-F238E27FC236}">
              <a16:creationId xmlns:a16="http://schemas.microsoft.com/office/drawing/2014/main" id="{F96DAF65-F9DB-473A-8AF8-D8256E686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209550</xdr:colOff>
      <xdr:row>1</xdr:row>
      <xdr:rowOff>169545</xdr:rowOff>
    </xdr:from>
    <xdr:to>
      <xdr:col>13</xdr:col>
      <xdr:colOff>390525</xdr:colOff>
      <xdr:row>17</xdr:row>
      <xdr:rowOff>19050</xdr:rowOff>
    </xdr:to>
    <xdr:graphicFrame macro="">
      <xdr:nvGraphicFramePr>
        <xdr:cNvPr id="2" name="Chart 1">
          <a:extLst>
            <a:ext uri="{FF2B5EF4-FFF2-40B4-BE49-F238E27FC236}">
              <a16:creationId xmlns:a16="http://schemas.microsoft.com/office/drawing/2014/main" id="{87EE88B0-2CE4-465D-919C-5B3CAA820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765465</xdr:colOff>
      <xdr:row>18</xdr:row>
      <xdr:rowOff>53340</xdr:rowOff>
    </xdr:from>
    <xdr:to>
      <xdr:col>6</xdr:col>
      <xdr:colOff>1100052</xdr:colOff>
      <xdr:row>32</xdr:row>
      <xdr:rowOff>120016</xdr:rowOff>
    </xdr:to>
    <mc:AlternateContent xmlns:mc="http://schemas.openxmlformats.org/markup-compatibility/2006">
      <mc:Choice xmlns:a14="http://schemas.microsoft.com/office/drawing/2010/main" Requires="a14">
        <xdr:graphicFrame macro="">
          <xdr:nvGraphicFramePr>
            <xdr:cNvPr id="2" name="spotlight">
              <a:extLst>
                <a:ext uri="{FF2B5EF4-FFF2-40B4-BE49-F238E27FC236}">
                  <a16:creationId xmlns:a16="http://schemas.microsoft.com/office/drawing/2014/main" id="{E9186959-B9FC-690F-745E-4593E63B6B7A}"/>
                </a:ext>
              </a:extLst>
            </xdr:cNvPr>
            <xdr:cNvGraphicFramePr/>
          </xdr:nvGraphicFramePr>
          <xdr:xfrm>
            <a:off x="0" y="0"/>
            <a:ext cx="0" cy="0"/>
          </xdr:xfrm>
          <a:graphic>
            <a:graphicData uri="http://schemas.microsoft.com/office/drawing/2010/slicer">
              <sle:slicer xmlns:sle="http://schemas.microsoft.com/office/drawing/2010/slicer" name="spotlight"/>
            </a:graphicData>
          </a:graphic>
        </xdr:graphicFrame>
      </mc:Choice>
      <mc:Fallback>
        <xdr:sp macro="" textlink="">
          <xdr:nvSpPr>
            <xdr:cNvPr id="0" name=""/>
            <xdr:cNvSpPr>
              <a:spLocks noTextEdit="1"/>
            </xdr:cNvSpPr>
          </xdr:nvSpPr>
          <xdr:spPr>
            <a:xfrm>
              <a:off x="14161425" y="4084320"/>
              <a:ext cx="1828107" cy="25203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4159654</xdr:colOff>
      <xdr:row>11</xdr:row>
      <xdr:rowOff>123651</xdr:rowOff>
    </xdr:from>
    <xdr:to>
      <xdr:col>0</xdr:col>
      <xdr:colOff>5992264</xdr:colOff>
      <xdr:row>23</xdr:row>
      <xdr:rowOff>35501</xdr:rowOff>
    </xdr:to>
    <mc:AlternateContent xmlns:mc="http://schemas.openxmlformats.org/markup-compatibility/2006" xmlns:a14="http://schemas.microsoft.com/office/drawing/2010/main">
      <mc:Choice Requires="a14">
        <xdr:graphicFrame macro="">
          <xdr:nvGraphicFramePr>
            <xdr:cNvPr id="3" name="name">
              <a:extLst>
                <a:ext uri="{FF2B5EF4-FFF2-40B4-BE49-F238E27FC236}">
                  <a16:creationId xmlns:a16="http://schemas.microsoft.com/office/drawing/2014/main" id="{7AF3A0E9-42DB-7653-4FC0-2CC2CB7328E7}"/>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4161559" y="2489488"/>
              <a:ext cx="1828800" cy="251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absoluteAnchor>
    <xdr:pos x="0" y="0"/>
    <xdr:ext cx="8661918"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8F87B5D-C42E-9ADF-1F73-ABD62968F9DB}"/>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29E3C93-1113-AFA7-3D22-7A29B9B7FFB4}"/>
            </a:ext>
          </a:extLst>
        </cdr:cNvPr>
        <cdr:cNvSpPr>
          <a:spLocks xmlns:a="http://schemas.openxmlformats.org/drawingml/2006/main" noTextEdit="1"/>
        </cdr:cNvSpPr>
      </cdr:nvSpPr>
      <cdr:spPr>
        <a:xfrm xmlns:a="http://schemas.openxmlformats.org/drawingml/2006/main">
          <a:off x="0" y="0"/>
          <a:ext cx="8661918"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on" refreshedDate="44709.170975925925" createdVersion="7" refreshedVersion="7" minRefreshableVersion="3" recordCount="4114" xr:uid="{DFC5C5A0-6530-4439-BCCC-8E242548DC27}">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7750842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on" refreshedDate="44709.702294097224" createdVersion="7" refreshedVersion="7" minRefreshableVersion="3" recordCount="4114" xr:uid="{62B4931B-4089-41E6-842C-04303E39D018}">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ount="2">
        <b v="1"/>
        <b v="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208594028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on" refreshedDate="44715.941941435187" createdVersion="8" refreshedVersion="8" minRefreshableVersion="3" recordCount="4114" xr:uid="{DBFE1D80-95F4-468F-8EDB-ED270FA1492E}">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on" refreshedDate="44709.702294097224" createdVersion="7" refreshedVersion="7" minRefreshableVersion="3" recordCount="4114" xr:uid="{F22D9C66-FDB1-4E94-8D46-78DC45EEE896}">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ount="2">
        <b v="1"/>
        <b v="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2134350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x v="0"/>
    <x v="0"/>
    <x v="0"/>
    <x v="0"/>
    <n v="1437620400"/>
    <n v="1434931811"/>
    <x v="0"/>
    <n v="182"/>
    <x v="0"/>
    <s v="film &amp; video/television"/>
    <n v="137"/>
    <n v="63.92"/>
    <x v="0"/>
    <x v="0"/>
  </r>
  <r>
    <n v="1"/>
    <x v="1"/>
    <s v="A Hannibal TV Show Fan Convention and Art Collective"/>
    <n v="10275"/>
    <x v="1"/>
    <x v="0"/>
    <x v="0"/>
    <x v="0"/>
    <n v="1488464683"/>
    <n v="1485872683"/>
    <x v="0"/>
    <n v="79"/>
    <x v="0"/>
    <s v="film &amp; video/television"/>
    <n v="143"/>
    <n v="185.48"/>
    <x v="0"/>
    <x v="0"/>
  </r>
  <r>
    <n v="2"/>
    <x v="2"/>
    <s v="Completion fund for post-production for teaser of British crime/drama tv series about a girl who sells morals for money"/>
    <n v="500"/>
    <x v="2"/>
    <x v="0"/>
    <x v="1"/>
    <x v="1"/>
    <n v="1455555083"/>
    <n v="1454691083"/>
    <x v="0"/>
    <n v="35"/>
    <x v="0"/>
    <s v="film &amp; video/television"/>
    <n v="105"/>
    <n v="15"/>
    <x v="0"/>
    <x v="0"/>
  </r>
  <r>
    <n v="3"/>
    <x v="3"/>
    <s v="We already produced the *very* beginning of this story. Help us to see it through?"/>
    <n v="10000"/>
    <x v="3"/>
    <x v="0"/>
    <x v="0"/>
    <x v="0"/>
    <n v="1407414107"/>
    <n v="1404822107"/>
    <x v="0"/>
    <n v="150"/>
    <x v="0"/>
    <s v="film &amp; video/television"/>
    <n v="104"/>
    <n v="69.27"/>
    <x v="0"/>
    <x v="0"/>
  </r>
  <r>
    <n v="4"/>
    <x v="4"/>
    <s v="19th centuryâ€™s most notorious literary characters, out of step with the times, find comradery as roommates in modern day Los Angeles."/>
    <n v="44000"/>
    <x v="4"/>
    <x v="0"/>
    <x v="0"/>
    <x v="0"/>
    <n v="1450555279"/>
    <n v="1447963279"/>
    <x v="0"/>
    <n v="284"/>
    <x v="0"/>
    <s v="film &amp; video/television"/>
    <n v="123"/>
    <n v="190.55"/>
    <x v="0"/>
    <x v="0"/>
  </r>
  <r>
    <n v="5"/>
    <x v="5"/>
    <s v="The BBQ Daddy will be Filming the 1st episode of the Next Hit series to come to Network Television &quot;Bailout My Cookout&quot;"/>
    <n v="3999"/>
    <x v="5"/>
    <x v="0"/>
    <x v="0"/>
    <x v="0"/>
    <n v="1469770500"/>
    <n v="1468362207"/>
    <x v="0"/>
    <n v="47"/>
    <x v="0"/>
    <s v="film &amp; video/television"/>
    <n v="110"/>
    <n v="93.4"/>
    <x v="0"/>
    <x v="0"/>
  </r>
  <r>
    <n v="6"/>
    <x v="6"/>
    <s v="The story of &quot;Point Hope&quot; will honor, respect, and share the beauty and traditions of the Alaska Natives in Point Hope, AK: the Inupiat"/>
    <n v="8000"/>
    <x v="6"/>
    <x v="0"/>
    <x v="0"/>
    <x v="0"/>
    <n v="1402710250"/>
    <n v="1401846250"/>
    <x v="0"/>
    <n v="58"/>
    <x v="0"/>
    <s v="film &amp; video/television"/>
    <n v="106"/>
    <n v="146.88"/>
    <x v="0"/>
    <x v="0"/>
  </r>
  <r>
    <n v="7"/>
    <x v="7"/>
    <s v="Secrets bond three unfortunate teens who are facing issues that are common among youth today. And for one, it becomes too much to bear."/>
    <n v="9000"/>
    <x v="7"/>
    <x v="0"/>
    <x v="0"/>
    <x v="0"/>
    <n v="1467680867"/>
    <n v="1464224867"/>
    <x v="0"/>
    <n v="57"/>
    <x v="0"/>
    <s v="film &amp; video/television"/>
    <n v="101"/>
    <n v="159.82"/>
    <x v="0"/>
    <x v="0"/>
  </r>
  <r>
    <n v="8"/>
    <x v="8"/>
    <s v="Help us raise the funds to film our pilot episode!"/>
    <n v="3500"/>
    <x v="8"/>
    <x v="0"/>
    <x v="0"/>
    <x v="0"/>
    <n v="1460754000"/>
    <n v="1460155212"/>
    <x v="0"/>
    <n v="12"/>
    <x v="0"/>
    <s v="film &amp; video/television"/>
    <n v="100"/>
    <n v="291.79000000000002"/>
    <x v="0"/>
    <x v="0"/>
  </r>
  <r>
    <n v="9"/>
    <x v="9"/>
    <s v="Capturing everyday life at Falkirk Academy, a fictitious elite private high school where &quot;everyday life&quot; is anything but normal."/>
    <n v="500"/>
    <x v="9"/>
    <x v="0"/>
    <x v="0"/>
    <x v="0"/>
    <n v="1460860144"/>
    <n v="1458268144"/>
    <x v="0"/>
    <n v="20"/>
    <x v="0"/>
    <s v="film &amp; video/television"/>
    <n v="126"/>
    <n v="31.5"/>
    <x v="0"/>
    <x v="0"/>
  </r>
  <r>
    <n v="10"/>
    <x v="10"/>
    <s v="Making a reality show casting the real elites of China. They are fun, young, wild, and ambitious. Filmed in Beijing with real risks."/>
    <n v="3000"/>
    <x v="10"/>
    <x v="0"/>
    <x v="0"/>
    <x v="0"/>
    <n v="1403660279"/>
    <n v="1400636279"/>
    <x v="0"/>
    <n v="19"/>
    <x v="0"/>
    <s v="film &amp; video/television"/>
    <n v="101"/>
    <n v="158.68"/>
    <x v="0"/>
    <x v="0"/>
  </r>
  <r>
    <n v="11"/>
    <x v="11"/>
    <s v="HamRadioNow will produce YouTube video of the complete 2016 ARRL &amp; TAPR Amateur Radio (Ham Radio) Digital Communications Conference"/>
    <n v="5000"/>
    <x v="11"/>
    <x v="0"/>
    <x v="0"/>
    <x v="0"/>
    <n v="1471834800"/>
    <n v="1469126462"/>
    <x v="0"/>
    <n v="75"/>
    <x v="0"/>
    <s v="film &amp; video/television"/>
    <n v="121"/>
    <n v="80.33"/>
    <x v="0"/>
    <x v="0"/>
  </r>
  <r>
    <n v="12"/>
    <x v="12"/>
    <s v="Spinward Traveller is based on the award winning role-playing game. Launch your imagination into the Traveller universe at Jump 6."/>
    <n v="30000"/>
    <x v="12"/>
    <x v="0"/>
    <x v="0"/>
    <x v="0"/>
    <n v="1405479600"/>
    <n v="1401642425"/>
    <x v="0"/>
    <n v="827"/>
    <x v="0"/>
    <s v="film &amp; video/television"/>
    <n v="165"/>
    <n v="59.96"/>
    <x v="0"/>
    <x v="0"/>
  </r>
  <r>
    <n v="13"/>
    <x v="13"/>
    <s v="A travel series hosted by touring musicians that profiles a different American city in each episode."/>
    <n v="3500"/>
    <x v="13"/>
    <x v="0"/>
    <x v="0"/>
    <x v="0"/>
    <n v="1466713620"/>
    <n v="1463588109"/>
    <x v="0"/>
    <n v="51"/>
    <x v="0"/>
    <s v="film &amp; video/television"/>
    <n v="160"/>
    <n v="109.78"/>
    <x v="0"/>
    <x v="0"/>
  </r>
  <r>
    <n v="14"/>
    <x v="14"/>
    <s v="A highly charged post apocalyptic sci fi series that pulls no punches!"/>
    <n v="6000"/>
    <x v="14"/>
    <x v="0"/>
    <x v="2"/>
    <x v="2"/>
    <n v="1405259940"/>
    <n v="1403051888"/>
    <x v="0"/>
    <n v="41"/>
    <x v="0"/>
    <s v="film &amp; video/television"/>
    <n v="101"/>
    <n v="147.71"/>
    <x v="0"/>
    <x v="0"/>
  </r>
  <r>
    <n v="15"/>
    <x v="15"/>
    <s v="Cien&amp;Cia es un proyecto transmedia para televisiÃ³n; la finalidad de la venta de camisetas es financiar el reality (Factual)."/>
    <n v="2000"/>
    <x v="15"/>
    <x v="0"/>
    <x v="3"/>
    <x v="3"/>
    <n v="1443384840"/>
    <n v="1441790658"/>
    <x v="0"/>
    <n v="98"/>
    <x v="0"/>
    <s v="film &amp; video/television"/>
    <n v="107"/>
    <n v="21.76"/>
    <x v="0"/>
    <x v="0"/>
  </r>
  <r>
    <n v="16"/>
    <x v="16"/>
    <s v="We want to create a Sizzle Reel to pitch a Reality TV Series to TV Executive starring artists Art Moose will use new artists each week."/>
    <n v="12000"/>
    <x v="16"/>
    <x v="0"/>
    <x v="0"/>
    <x v="0"/>
    <n v="1402896600"/>
    <n v="1398971211"/>
    <x v="0"/>
    <n v="70"/>
    <x v="0"/>
    <s v="film &amp; video/television"/>
    <n v="100"/>
    <n v="171.84"/>
    <x v="0"/>
    <x v="0"/>
  </r>
  <r>
    <n v="17"/>
    <x v="17"/>
    <s v="Uplifting English sitcom, a love letter to youthful exuberance that proves once and for all that none of us are ready for real life."/>
    <n v="1500"/>
    <x v="17"/>
    <x v="0"/>
    <x v="1"/>
    <x v="1"/>
    <n v="1415126022"/>
    <n v="1412530422"/>
    <x v="0"/>
    <n v="36"/>
    <x v="0"/>
    <s v="film &amp; video/television"/>
    <n v="101"/>
    <n v="41.94"/>
    <x v="0"/>
    <x v="0"/>
  </r>
  <r>
    <n v="18"/>
    <x v="18"/>
    <s v="The Indian cooking show you crave: complete with cooking, travel to India, and loads of spicy inspiration with Anupy."/>
    <n v="30000"/>
    <x v="18"/>
    <x v="0"/>
    <x v="0"/>
    <x v="0"/>
    <n v="1410958856"/>
    <n v="1408366856"/>
    <x v="0"/>
    <n v="342"/>
    <x v="0"/>
    <s v="film &amp; video/television"/>
    <n v="106"/>
    <n v="93.26"/>
    <x v="0"/>
    <x v="0"/>
  </r>
  <r>
    <n v="19"/>
    <x v="19"/>
    <s v="Brouhaha chronicles the adventures of aspiring comedian and prolific hedonist Jenny Carmichael as she works at a clickbait website."/>
    <n v="850"/>
    <x v="19"/>
    <x v="0"/>
    <x v="0"/>
    <x v="0"/>
    <n v="1437420934"/>
    <n v="1434828934"/>
    <x v="0"/>
    <n v="22"/>
    <x v="0"/>
    <s v="film &amp; video/television"/>
    <n v="145"/>
    <n v="56.14"/>
    <x v="0"/>
    <x v="0"/>
  </r>
  <r>
    <n v="20"/>
    <x v="20"/>
    <s v="Help us reach our goal &amp; pay the drama dept that is performing the hard read, which is set for October 2015."/>
    <n v="2000"/>
    <x v="20"/>
    <x v="0"/>
    <x v="0"/>
    <x v="0"/>
    <n v="1442167912"/>
    <n v="1436983912"/>
    <x v="0"/>
    <n v="25"/>
    <x v="0"/>
    <s v="film &amp; video/television"/>
    <n v="100"/>
    <n v="80.16"/>
    <x v="0"/>
    <x v="0"/>
  </r>
  <r>
    <n v="21"/>
    <x v="21"/>
    <s v="â€œLIFE of an INGREDIENT,&quot; a series that tells the story of the greatest chef &amp; farm collaborators in todayâ€™s marketplace."/>
    <n v="18500"/>
    <x v="21"/>
    <x v="0"/>
    <x v="0"/>
    <x v="0"/>
    <n v="1411743789"/>
    <n v="1409151789"/>
    <x v="0"/>
    <n v="101"/>
    <x v="0"/>
    <s v="film &amp; video/television"/>
    <n v="109"/>
    <n v="199.9"/>
    <x v="0"/>
    <x v="0"/>
  </r>
  <r>
    <n v="22"/>
    <x v="22"/>
    <s v="Meet Gary, and Troy: Two unlikely friends that investigate &quot;strange phenomenon&quot;."/>
    <n v="350"/>
    <x v="22"/>
    <x v="0"/>
    <x v="0"/>
    <x v="0"/>
    <n v="1420099140"/>
    <n v="1418766740"/>
    <x v="0"/>
    <n v="8"/>
    <x v="0"/>
    <s v="film &amp; video/television"/>
    <n v="117"/>
    <n v="51.25"/>
    <x v="0"/>
    <x v="0"/>
  </r>
  <r>
    <n v="23"/>
    <x v="23"/>
    <s v="Lois and Berlin are the Lucy and Ricky of reality. You will go on  journey to reinvent beauty from the inside out. Be the star !"/>
    <n v="2000"/>
    <x v="23"/>
    <x v="0"/>
    <x v="0"/>
    <x v="0"/>
    <n v="1430407200"/>
    <n v="1428086501"/>
    <x v="0"/>
    <n v="23"/>
    <x v="0"/>
    <s v="film &amp; video/television"/>
    <n v="119"/>
    <n v="103.04"/>
    <x v="0"/>
    <x v="0"/>
  </r>
  <r>
    <n v="24"/>
    <x v="24"/>
    <s v="STL Up Late is a weekly late night comedy talk show for St. Louis television."/>
    <n v="35000"/>
    <x v="24"/>
    <x v="0"/>
    <x v="0"/>
    <x v="0"/>
    <n v="1442345940"/>
    <n v="1439494863"/>
    <x v="0"/>
    <n v="574"/>
    <x v="0"/>
    <s v="film &amp; video/television"/>
    <n v="109"/>
    <n v="66.349999999999994"/>
    <x v="0"/>
    <x v="0"/>
  </r>
  <r>
    <n v="25"/>
    <x v="25"/>
    <s v="A dram-com television series revolved around memory and the hardships and revelations that come with its early turning point."/>
    <n v="600"/>
    <x v="25"/>
    <x v="0"/>
    <x v="0"/>
    <x v="0"/>
    <n v="1452299761"/>
    <n v="1447115761"/>
    <x v="0"/>
    <n v="14"/>
    <x v="0"/>
    <s v="film &amp; video/television"/>
    <n v="133"/>
    <n v="57.14"/>
    <x v="0"/>
    <x v="0"/>
  </r>
  <r>
    <n v="26"/>
    <x v="26"/>
    <s v="Highlighting Sicily's points of light: its extraordinary people. Editing phase is now underway!!!"/>
    <n v="1250"/>
    <x v="26"/>
    <x v="0"/>
    <x v="0"/>
    <x v="0"/>
    <n v="1408278144"/>
    <n v="1404822144"/>
    <x v="0"/>
    <n v="19"/>
    <x v="0"/>
    <s v="film &amp; video/television"/>
    <n v="155"/>
    <n v="102.11"/>
    <x v="0"/>
    <x v="0"/>
  </r>
  <r>
    <n v="27"/>
    <x v="27"/>
    <s v="B-Rabbit is a hilarious depiction of immigrating to New Zealand and the life you desperately tried to leave behind."/>
    <n v="20000"/>
    <x v="27"/>
    <x v="0"/>
    <x v="4"/>
    <x v="4"/>
    <n v="1416113833"/>
    <n v="1413518233"/>
    <x v="0"/>
    <n v="150"/>
    <x v="0"/>
    <s v="film &amp; video/television"/>
    <n v="112"/>
    <n v="148.97"/>
    <x v="0"/>
    <x v="0"/>
  </r>
  <r>
    <n v="28"/>
    <x v="28"/>
    <s v="John and Brian are on a quest to change people's lives and rehabilitate dogs."/>
    <n v="12000"/>
    <x v="28"/>
    <x v="0"/>
    <x v="0"/>
    <x v="0"/>
    <n v="1450307284"/>
    <n v="1447715284"/>
    <x v="0"/>
    <n v="71"/>
    <x v="0"/>
    <s v="film &amp; video/television"/>
    <n v="100"/>
    <n v="169.61"/>
    <x v="0"/>
    <x v="0"/>
  </r>
  <r>
    <n v="29"/>
    <x v="29"/>
    <s v="Genuine, no cliche Cop dramedy. Stories based on Adam's time as a Constable. What really goes on? Think you know the Police? Find out."/>
    <n v="3000"/>
    <x v="29"/>
    <x v="0"/>
    <x v="1"/>
    <x v="1"/>
    <n v="1406045368"/>
    <n v="1403453368"/>
    <x v="0"/>
    <n v="117"/>
    <x v="0"/>
    <s v="film &amp; video/television"/>
    <n v="123"/>
    <n v="31.62"/>
    <x v="0"/>
    <x v="0"/>
  </r>
  <r>
    <n v="30"/>
    <x v="30"/>
    <s v="Comedy series about three introverted roommates coping with single life, secret resentments, and loudmouthed extroverts."/>
    <n v="4000"/>
    <x v="30"/>
    <x v="0"/>
    <x v="0"/>
    <x v="0"/>
    <n v="1408604515"/>
    <n v="1406012515"/>
    <x v="0"/>
    <n v="53"/>
    <x v="0"/>
    <s v="film &amp; video/television"/>
    <n v="101"/>
    <n v="76.45"/>
    <x v="0"/>
    <x v="0"/>
  </r>
  <r>
    <n v="31"/>
    <x v="31"/>
    <s v="After a two-year hiatus, The Alan Katz Show is coming back! But it can't unless we can get a 16gb flash drive valued at $12.71!"/>
    <n v="13"/>
    <x v="31"/>
    <x v="0"/>
    <x v="0"/>
    <x v="0"/>
    <n v="1453748434"/>
    <n v="1452193234"/>
    <x v="0"/>
    <n v="1"/>
    <x v="0"/>
    <s v="film &amp; video/television"/>
    <n v="100"/>
    <n v="13"/>
    <x v="0"/>
    <x v="0"/>
  </r>
  <r>
    <n v="32"/>
    <x v="32"/>
    <s v="Approaching a milestone birthday, Gail abandons her group of yuppie stay-at-home mom friends for the vibrant and rowdy gay community."/>
    <n v="28450"/>
    <x v="32"/>
    <x v="0"/>
    <x v="0"/>
    <x v="0"/>
    <n v="1463111940"/>
    <n v="1459523017"/>
    <x v="0"/>
    <n v="89"/>
    <x v="0"/>
    <s v="film &amp; video/television"/>
    <n v="100"/>
    <n v="320.45"/>
    <x v="0"/>
    <x v="0"/>
  </r>
  <r>
    <n v="33"/>
    <x v="33"/>
    <s v="3 best friends balance their work, personal and private lives while finding time for their imaginary friends (who are 3 puppets)."/>
    <n v="5250"/>
    <x v="33"/>
    <x v="0"/>
    <x v="0"/>
    <x v="0"/>
    <n v="1447001501"/>
    <n v="1444405901"/>
    <x v="0"/>
    <n v="64"/>
    <x v="0"/>
    <s v="film &amp; video/television"/>
    <n v="102"/>
    <n v="83.75"/>
    <x v="0"/>
    <x v="0"/>
  </r>
  <r>
    <n v="34"/>
    <x v="34"/>
    <s v="A digitally dependent Josh, is forced to coexist with his promiscuous problematic cousin Wes, and face his fears of a human connection"/>
    <n v="2600"/>
    <x v="34"/>
    <x v="0"/>
    <x v="0"/>
    <x v="0"/>
    <n v="1407224601"/>
    <n v="1405928601"/>
    <x v="0"/>
    <n v="68"/>
    <x v="0"/>
    <s v="film &amp; video/television"/>
    <n v="130"/>
    <n v="49.88"/>
    <x v="0"/>
    <x v="0"/>
  </r>
  <r>
    <n v="35"/>
    <x v="35"/>
    <s v="Why Adam? is an independent TV show that explores concepts of basic science in everyday life."/>
    <n v="1000"/>
    <x v="35"/>
    <x v="0"/>
    <x v="0"/>
    <x v="0"/>
    <n v="1430179200"/>
    <n v="1428130814"/>
    <x v="0"/>
    <n v="28"/>
    <x v="0"/>
    <s v="film &amp; video/television"/>
    <n v="167"/>
    <n v="59.46"/>
    <x v="0"/>
    <x v="0"/>
  </r>
  <r>
    <n v="36"/>
    <x v="36"/>
    <s v="A modern day priest makes an unusual discovery, setting off a chain of events."/>
    <n v="6000"/>
    <x v="36"/>
    <x v="0"/>
    <x v="0"/>
    <x v="0"/>
    <n v="1428128525"/>
    <n v="1425540125"/>
    <x v="0"/>
    <n v="44"/>
    <x v="0"/>
    <s v="film &amp; video/television"/>
    <n v="142"/>
    <n v="193.84"/>
    <x v="0"/>
    <x v="0"/>
  </r>
  <r>
    <n v="37"/>
    <x v="37"/>
    <s v="Take an unscripted, real-time journey with Greg Aiello to the planet's wildest and most iconic places on this adventure travel TV show."/>
    <n v="22000"/>
    <x v="37"/>
    <x v="0"/>
    <x v="0"/>
    <x v="0"/>
    <n v="1425055079"/>
    <n v="1422463079"/>
    <x v="0"/>
    <n v="253"/>
    <x v="0"/>
    <s v="film &amp; video/television"/>
    <n v="183"/>
    <n v="159.51"/>
    <x v="0"/>
    <x v="0"/>
  </r>
  <r>
    <n v="38"/>
    <x v="38"/>
    <s v="A television show about three brothers from Chicago on a mission to discover and highlight the best breweries in America."/>
    <n v="2500"/>
    <x v="38"/>
    <x v="0"/>
    <x v="0"/>
    <x v="0"/>
    <n v="1368235344"/>
    <n v="1365643344"/>
    <x v="0"/>
    <n v="66"/>
    <x v="0"/>
    <s v="film &amp; video/television"/>
    <n v="110"/>
    <n v="41.68"/>
    <x v="0"/>
    <x v="0"/>
  </r>
  <r>
    <n v="39"/>
    <x v="39"/>
    <s v="Mystery-Drama Series. Following a shocking event, residents of a remote woodland community learn that some wounds never heal..."/>
    <n v="25000"/>
    <x v="39"/>
    <x v="0"/>
    <x v="1"/>
    <x v="1"/>
    <n v="1401058740"/>
    <n v="1398388068"/>
    <x v="0"/>
    <n v="217"/>
    <x v="0"/>
    <s v="film &amp; video/television"/>
    <n v="131"/>
    <n v="150.9"/>
    <x v="0"/>
    <x v="0"/>
  </r>
  <r>
    <n v="40"/>
    <x v="40"/>
    <s v="There is a cooking show in production that needs your help, a show about using local ingredients to create simple and elegant meals."/>
    <n v="2000"/>
    <x v="40"/>
    <x v="0"/>
    <x v="0"/>
    <x v="0"/>
    <n v="1403150400"/>
    <n v="1401426488"/>
    <x v="0"/>
    <n v="16"/>
    <x v="0"/>
    <s v="film &amp; video/television"/>
    <n v="101"/>
    <n v="126.69"/>
    <x v="0"/>
    <x v="0"/>
  </r>
  <r>
    <n v="41"/>
    <x v="41"/>
    <s v="A TV series that takes place in a high school setting with religions,morals,&amp; ethics as a guiding message for students &amp; their families"/>
    <n v="2000"/>
    <x v="41"/>
    <x v="0"/>
    <x v="0"/>
    <x v="0"/>
    <n v="1412516354"/>
    <n v="1409924354"/>
    <x v="0"/>
    <n v="19"/>
    <x v="0"/>
    <s v="film &amp; video/television"/>
    <n v="100"/>
    <n v="105.26"/>
    <x v="0"/>
    <x v="0"/>
  </r>
  <r>
    <n v="42"/>
    <x v="42"/>
    <s v="A show that explores the universal hospitality and shenanigans of BRO cultures in the most forbidden and unfamiliar places on earth!"/>
    <n v="14000"/>
    <x v="42"/>
    <x v="0"/>
    <x v="0"/>
    <x v="0"/>
    <n v="1419780026"/>
    <n v="1417188026"/>
    <x v="0"/>
    <n v="169"/>
    <x v="0"/>
    <s v="film &amp; video/television"/>
    <n v="142"/>
    <n v="117.51"/>
    <x v="0"/>
    <x v="0"/>
  </r>
  <r>
    <n v="43"/>
    <x v="43"/>
    <s v="Anglicon is a fan-run British media convention with a focus on Doctor Who, returning to the Seattle area bigger and better than ever!"/>
    <n v="10000"/>
    <x v="43"/>
    <x v="0"/>
    <x v="0"/>
    <x v="0"/>
    <n v="1405209600"/>
    <n v="1402599486"/>
    <x v="0"/>
    <n v="263"/>
    <x v="0"/>
    <s v="film &amp; video/television"/>
    <n v="309"/>
    <n v="117.36"/>
    <x v="0"/>
    <x v="0"/>
  </r>
  <r>
    <n v="44"/>
    <x v="44"/>
    <s v="The Creator of the hit FOX show THE BOURBON LOUNGE brings you BIG WHISKEY. A new travel show exploring whiskey like you've never seen."/>
    <n v="2000"/>
    <x v="41"/>
    <x v="0"/>
    <x v="0"/>
    <x v="0"/>
    <n v="1412648537"/>
    <n v="1408760537"/>
    <x v="0"/>
    <n v="15"/>
    <x v="0"/>
    <s v="film &amp; video/television"/>
    <n v="100"/>
    <n v="133.33000000000001"/>
    <x v="0"/>
    <x v="0"/>
  </r>
  <r>
    <n v="45"/>
    <x v="45"/>
    <s v="The Art of the Lift is a crime drama that follows an expert crew of pick-pockets and their attempt at breaking in a new recruit."/>
    <n v="5000"/>
    <x v="44"/>
    <x v="0"/>
    <x v="0"/>
    <x v="0"/>
    <n v="1461769107"/>
    <n v="1459177107"/>
    <x v="0"/>
    <n v="61"/>
    <x v="0"/>
    <s v="film &amp; video/television"/>
    <n v="120"/>
    <n v="98.36"/>
    <x v="0"/>
    <x v="0"/>
  </r>
  <r>
    <n v="46"/>
    <x v="46"/>
    <s v="The legendary community TV programme Joy's World is in dire need of new equipment! We are hoping you can help."/>
    <n v="8400"/>
    <x v="45"/>
    <x v="0"/>
    <x v="2"/>
    <x v="2"/>
    <n v="1450220974"/>
    <n v="1447628974"/>
    <x v="0"/>
    <n v="45"/>
    <x v="0"/>
    <s v="film &amp; video/television"/>
    <n v="104"/>
    <n v="194.44"/>
    <x v="0"/>
    <x v="0"/>
  </r>
  <r>
    <n v="47"/>
    <x v="47"/>
    <s v="Cursed with attracting odd men, an independent woman takes on the Chicago dating scene again with the help of her offbeat friends."/>
    <n v="5000"/>
    <x v="46"/>
    <x v="0"/>
    <x v="0"/>
    <x v="0"/>
    <n v="1419021607"/>
    <n v="1413834007"/>
    <x v="0"/>
    <n v="70"/>
    <x v="0"/>
    <s v="film &amp; video/television"/>
    <n v="108"/>
    <n v="76.87"/>
    <x v="0"/>
    <x v="0"/>
  </r>
  <r>
    <n v="48"/>
    <x v="48"/>
    <s v="With future neo-London as a backdrop to this new independent TV pilot, we investigate the bad and the corrupt that rule London."/>
    <n v="2000"/>
    <x v="47"/>
    <x v="0"/>
    <x v="1"/>
    <x v="1"/>
    <n v="1425211200"/>
    <n v="1422534260"/>
    <x v="0"/>
    <n v="38"/>
    <x v="0"/>
    <s v="film &amp; video/television"/>
    <n v="108"/>
    <n v="56.82"/>
    <x v="0"/>
    <x v="0"/>
  </r>
  <r>
    <n v="49"/>
    <x v="49"/>
    <s v="Driving Jersey is real people telling real stories."/>
    <n v="12000"/>
    <x v="48"/>
    <x v="0"/>
    <x v="0"/>
    <x v="0"/>
    <n v="1445660045"/>
    <n v="1443068045"/>
    <x v="0"/>
    <n v="87"/>
    <x v="0"/>
    <s v="film &amp; video/television"/>
    <n v="100"/>
    <n v="137.93"/>
    <x v="0"/>
    <x v="0"/>
  </r>
  <r>
    <n v="50"/>
    <x v="50"/>
    <s v="A brand new dating show which helps one lucky lady find her Mr Right with difficult decisions to make along the way."/>
    <n v="600"/>
    <x v="49"/>
    <x v="0"/>
    <x v="1"/>
    <x v="1"/>
    <n v="1422637200"/>
    <n v="1419271458"/>
    <x v="0"/>
    <n v="22"/>
    <x v="0"/>
    <s v="film &amp; video/television"/>
    <n v="100"/>
    <n v="27.27"/>
    <x v="0"/>
    <x v="0"/>
  </r>
  <r>
    <n v="51"/>
    <x v="51"/>
    <s v="Please help us reach stretch goals of 16k, 26k, 41k for the soundtrack, extended scenes &amp; story development for our sci-fi TV series!"/>
    <n v="11000"/>
    <x v="50"/>
    <x v="0"/>
    <x v="0"/>
    <x v="0"/>
    <n v="1439245037"/>
    <n v="1436653037"/>
    <x v="0"/>
    <n v="119"/>
    <x v="0"/>
    <s v="film &amp; video/television"/>
    <n v="128"/>
    <n v="118.34"/>
    <x v="0"/>
    <x v="0"/>
  </r>
  <r>
    <n v="52"/>
    <x v="52"/>
    <s v="Kode Orange is an original television series that follows the lives of two police officers who join a special unit in high-crime LA"/>
    <n v="10000"/>
    <x v="51"/>
    <x v="0"/>
    <x v="0"/>
    <x v="0"/>
    <n v="1405615846"/>
    <n v="1403023846"/>
    <x v="0"/>
    <n v="52"/>
    <x v="0"/>
    <s v="film &amp; video/television"/>
    <n v="116"/>
    <n v="223.48"/>
    <x v="0"/>
    <x v="0"/>
  </r>
  <r>
    <n v="53"/>
    <x v="53"/>
    <s v="Delicious TV's Vegan Mashup launching season two on public television"/>
    <n v="3000"/>
    <x v="52"/>
    <x v="0"/>
    <x v="0"/>
    <x v="0"/>
    <n v="1396648800"/>
    <n v="1395407445"/>
    <x v="0"/>
    <n v="117"/>
    <x v="0"/>
    <s v="film &amp; video/television"/>
    <n v="110"/>
    <n v="28.11"/>
    <x v="0"/>
    <x v="0"/>
  </r>
  <r>
    <n v="54"/>
    <x v="54"/>
    <s v="TV stand-in Elizabeth was diagnosed BRCA+ as her mother was succumbing to cancer. This pilot navigates evolving modern female identity."/>
    <n v="10000"/>
    <x v="53"/>
    <x v="0"/>
    <x v="0"/>
    <x v="0"/>
    <n v="1451063221"/>
    <n v="1448471221"/>
    <x v="0"/>
    <n v="52"/>
    <x v="0"/>
    <s v="film &amp; video/television"/>
    <n v="101"/>
    <n v="194.23"/>
    <x v="0"/>
    <x v="0"/>
  </r>
  <r>
    <n v="55"/>
    <x v="55"/>
    <s v="A story of an Italian family who tried it the right way but realized things work better if they do it &quot;their&quot; way. Weekly Series PILOT"/>
    <n v="8600"/>
    <x v="54"/>
    <x v="0"/>
    <x v="0"/>
    <x v="0"/>
    <n v="1464390916"/>
    <n v="1462576516"/>
    <x v="0"/>
    <n v="86"/>
    <x v="0"/>
    <s v="film &amp; video/television"/>
    <n v="129"/>
    <n v="128.94999999999999"/>
    <x v="0"/>
    <x v="0"/>
  </r>
  <r>
    <n v="56"/>
    <x v="56"/>
    <s v="We want to see more women's cycling on TV - and we need your help to make it happen!"/>
    <n v="8000"/>
    <x v="55"/>
    <x v="0"/>
    <x v="1"/>
    <x v="1"/>
    <n v="1433779200"/>
    <n v="1432559424"/>
    <x v="0"/>
    <n v="174"/>
    <x v="0"/>
    <s v="film &amp; video/television"/>
    <n v="107"/>
    <n v="49.32"/>
    <x v="0"/>
    <x v="0"/>
  </r>
  <r>
    <n v="57"/>
    <x v="57"/>
    <s v="An entertainment network built with a focus of uniting our community with quality, relevant live and scripted entertainment."/>
    <n v="15000"/>
    <x v="56"/>
    <x v="0"/>
    <x v="0"/>
    <x v="0"/>
    <n v="1429991962"/>
    <n v="1427399962"/>
    <x v="0"/>
    <n v="69"/>
    <x v="0"/>
    <s v="film &amp; video/television"/>
    <n v="102"/>
    <n v="221.52"/>
    <x v="0"/>
    <x v="0"/>
  </r>
  <r>
    <n v="58"/>
    <x v="58"/>
    <s v="Alex thought he knew how the world worked. You live, you die and it's over. He was very, very wrong."/>
    <n v="10000"/>
    <x v="57"/>
    <x v="0"/>
    <x v="0"/>
    <x v="0"/>
    <n v="1416423172"/>
    <n v="1413827572"/>
    <x v="0"/>
    <n v="75"/>
    <x v="0"/>
    <s v="film &amp; video/television"/>
    <n v="103"/>
    <n v="137.21"/>
    <x v="0"/>
    <x v="0"/>
  </r>
  <r>
    <n v="59"/>
    <x v="59"/>
    <s v="An electronic music producer stuck in his blue collar life has overnight success thrown at him when his music leaks on the internet."/>
    <n v="20000"/>
    <x v="58"/>
    <x v="0"/>
    <x v="0"/>
    <x v="0"/>
    <n v="1442264400"/>
    <n v="1439530776"/>
    <x v="0"/>
    <n v="33"/>
    <x v="0"/>
    <s v="film &amp; video/television"/>
    <n v="100"/>
    <n v="606.82000000000005"/>
    <x v="0"/>
    <x v="0"/>
  </r>
  <r>
    <n v="60"/>
    <x v="60"/>
    <s v="Set in a beautiful but desolate world, we see how loneliness can lead to friendship in unconventional ways."/>
    <n v="4500"/>
    <x v="59"/>
    <x v="0"/>
    <x v="1"/>
    <x v="1"/>
    <n v="1395532800"/>
    <n v="1393882717"/>
    <x v="0"/>
    <n v="108"/>
    <x v="0"/>
    <s v="film &amp; video/shorts"/>
    <n v="103"/>
    <n v="43.04"/>
    <x v="0"/>
    <x v="1"/>
  </r>
  <r>
    <n v="61"/>
    <x v="61"/>
    <s v="An exploration of the shadows that follow us from our past, the darkness that lives inside us and the ability to find our own freedom"/>
    <n v="5000"/>
    <x v="60"/>
    <x v="0"/>
    <x v="0"/>
    <x v="0"/>
    <n v="1370547157"/>
    <n v="1368646357"/>
    <x v="0"/>
    <n v="23"/>
    <x v="0"/>
    <s v="film &amp; video/shorts"/>
    <n v="148"/>
    <n v="322.39"/>
    <x v="0"/>
    <x v="1"/>
  </r>
  <r>
    <n v="62"/>
    <x v="62"/>
    <s v="A man is forced to repeatedly crawl through a mysterious maze not knowing who captured him or why, but he is determined to find out."/>
    <n v="3000"/>
    <x v="61"/>
    <x v="0"/>
    <x v="0"/>
    <x v="0"/>
    <n v="1362337878"/>
    <n v="1360177878"/>
    <x v="0"/>
    <n v="48"/>
    <x v="0"/>
    <s v="film &amp; video/shorts"/>
    <n v="155"/>
    <n v="96.71"/>
    <x v="0"/>
    <x v="1"/>
  </r>
  <r>
    <n v="63"/>
    <x v="63"/>
    <s v="The Attic is my first short film.  Please help me with post production and distribution so that I can let it out into the world"/>
    <n v="2000"/>
    <x v="62"/>
    <x v="0"/>
    <x v="0"/>
    <x v="0"/>
    <n v="1388206740"/>
    <n v="1386194013"/>
    <x v="0"/>
    <n v="64"/>
    <x v="0"/>
    <s v="film &amp; video/shorts"/>
    <n v="114"/>
    <n v="35.47"/>
    <x v="0"/>
    <x v="1"/>
  </r>
  <r>
    <n v="64"/>
    <x v="64"/>
    <s v="At the dawn of the New Millennium, a group of teenagers battle the Y2K bug to save humanity from boredom. The 2nd film by and/or."/>
    <n v="1200"/>
    <x v="63"/>
    <x v="0"/>
    <x v="0"/>
    <x v="0"/>
    <n v="1373243181"/>
    <n v="1370651181"/>
    <x v="0"/>
    <n v="24"/>
    <x v="0"/>
    <s v="film &amp; video/shorts"/>
    <n v="173"/>
    <n v="86.67"/>
    <x v="0"/>
    <x v="1"/>
  </r>
  <r>
    <n v="65"/>
    <x v="65"/>
    <s v="Help finish the short film Hello World. The story of an android in the broken home of a father &amp; son."/>
    <n v="7000"/>
    <x v="64"/>
    <x v="0"/>
    <x v="5"/>
    <x v="5"/>
    <n v="1407736740"/>
    <n v="1405453354"/>
    <x v="0"/>
    <n v="57"/>
    <x v="0"/>
    <s v="film &amp; video/shorts"/>
    <n v="108"/>
    <n v="132.05000000000001"/>
    <x v="0"/>
    <x v="1"/>
  </r>
  <r>
    <n v="66"/>
    <x v="66"/>
    <s v="A dark comedy set in the '60s about clinical depression and one night stands."/>
    <n v="2000"/>
    <x v="65"/>
    <x v="0"/>
    <x v="0"/>
    <x v="0"/>
    <n v="1468873420"/>
    <n v="1466281420"/>
    <x v="0"/>
    <n v="26"/>
    <x v="0"/>
    <s v="film &amp; video/shorts"/>
    <n v="119"/>
    <n v="91.23"/>
    <x v="0"/>
    <x v="1"/>
  </r>
  <r>
    <n v="67"/>
    <x v="67"/>
    <s v="The Ordination Mass of five Dominicans friars to the priesthood at the historic Saint Dominicâ€™s Church in Washington DC."/>
    <n v="2000"/>
    <x v="66"/>
    <x v="0"/>
    <x v="0"/>
    <x v="0"/>
    <n v="1342360804"/>
    <n v="1339768804"/>
    <x v="0"/>
    <n v="20"/>
    <x v="0"/>
    <s v="film &amp; video/shorts"/>
    <n v="116"/>
    <n v="116.25"/>
    <x v="0"/>
    <x v="1"/>
  </r>
  <r>
    <n v="68"/>
    <x v="68"/>
    <s v="Black Comedy by final year students at Leeds University. _x000a_'Bird watching, tea, seaside and murder. Just your average British holiday.'"/>
    <n v="600"/>
    <x v="67"/>
    <x v="0"/>
    <x v="1"/>
    <x v="1"/>
    <n v="1393162791"/>
    <n v="1390570791"/>
    <x v="0"/>
    <n v="36"/>
    <x v="0"/>
    <s v="film &amp; video/shorts"/>
    <n v="127"/>
    <n v="21.19"/>
    <x v="0"/>
    <x v="1"/>
  </r>
  <r>
    <n v="69"/>
    <x v="69"/>
    <s v="A breakthrough cinematic experience about more than just the carsâ€¦the people, lifestyle, enthusiasm, party, and the Leavenworth Drive."/>
    <n v="10000"/>
    <x v="68"/>
    <x v="0"/>
    <x v="0"/>
    <x v="0"/>
    <n v="1317538740"/>
    <n v="1314765025"/>
    <x v="0"/>
    <n v="178"/>
    <x v="0"/>
    <s v="film &amp; video/shorts"/>
    <n v="111"/>
    <n v="62.33"/>
    <x v="0"/>
    <x v="1"/>
  </r>
  <r>
    <n v="70"/>
    <x v="70"/>
    <s v="Maggie barely survives a deranged baptism by her mother only to be born again to a string of foster parents. Things can always be worse"/>
    <n v="500"/>
    <x v="69"/>
    <x v="0"/>
    <x v="0"/>
    <x v="0"/>
    <n v="1315171845"/>
    <n v="1309987845"/>
    <x v="0"/>
    <n v="17"/>
    <x v="0"/>
    <s v="film &amp; video/shorts"/>
    <n v="127"/>
    <n v="37.409999999999997"/>
    <x v="0"/>
    <x v="1"/>
  </r>
  <r>
    <n v="71"/>
    <x v="71"/>
    <s v="A comedic tale about the duality of man set in a trailer park needs your help with sound design and getting it into film festivals"/>
    <n v="1800"/>
    <x v="70"/>
    <x v="0"/>
    <x v="0"/>
    <x v="0"/>
    <n v="1338186657"/>
    <n v="1333002657"/>
    <x v="0"/>
    <n v="32"/>
    <x v="0"/>
    <s v="film &amp; video/shorts"/>
    <n v="124"/>
    <n v="69.72"/>
    <x v="0"/>
    <x v="1"/>
  </r>
  <r>
    <n v="72"/>
    <x v="72"/>
    <s v="A young man forced to live back home after an automobile accident leaves him to rediscover what it means to be a part of his family."/>
    <n v="2200"/>
    <x v="71"/>
    <x v="0"/>
    <x v="0"/>
    <x v="0"/>
    <n v="1352937600"/>
    <n v="1351210481"/>
    <x v="0"/>
    <n v="41"/>
    <x v="0"/>
    <s v="film &amp; video/shorts"/>
    <n v="108"/>
    <n v="58.17"/>
    <x v="0"/>
    <x v="1"/>
  </r>
  <r>
    <n v="73"/>
    <x v="73"/>
    <s v="A scientist on the brink of a discovery that will revolutionize society sees her work destroyed in an experiment gone horribly wrong."/>
    <n v="900"/>
    <x v="72"/>
    <x v="0"/>
    <x v="0"/>
    <x v="0"/>
    <n v="1304395140"/>
    <n v="1297620584"/>
    <x v="0"/>
    <n v="18"/>
    <x v="0"/>
    <s v="film &amp; video/shorts"/>
    <n v="100"/>
    <n v="50"/>
    <x v="0"/>
    <x v="1"/>
  </r>
  <r>
    <n v="74"/>
    <x v="74"/>
    <s v="La nuit est devenue le lieu de la terreur. Alors qu'un couvre-feu est imposÃ©, une petite fille est enlevÃ©e par un rapace nocturne."/>
    <n v="500"/>
    <x v="73"/>
    <x v="0"/>
    <x v="6"/>
    <x v="3"/>
    <n v="1453376495"/>
    <n v="1450784495"/>
    <x v="0"/>
    <n v="29"/>
    <x v="0"/>
    <s v="film &amp; video/shorts"/>
    <n v="113"/>
    <n v="19.47"/>
    <x v="0"/>
    <x v="1"/>
  </r>
  <r>
    <n v="75"/>
    <x v="75"/>
    <s v="A teenager named Charlie discovers something new about himself while coping with the loss of his father."/>
    <n v="3500"/>
    <x v="74"/>
    <x v="0"/>
    <x v="0"/>
    <x v="0"/>
    <n v="1366693272"/>
    <n v="1364101272"/>
    <x v="0"/>
    <n v="47"/>
    <x v="0"/>
    <s v="film &amp; video/shorts"/>
    <n v="115"/>
    <n v="85.96"/>
    <x v="0"/>
    <x v="1"/>
  </r>
  <r>
    <n v="76"/>
    <x v="76"/>
    <s v="Karn A'Mor has awoken bloodied on a distant battlefield with no memory of his past! JOIN THE RESISTANCE and find out more..."/>
    <n v="300"/>
    <x v="75"/>
    <x v="0"/>
    <x v="0"/>
    <x v="0"/>
    <n v="1325007358"/>
    <n v="1319819758"/>
    <x v="0"/>
    <n v="15"/>
    <x v="0"/>
    <s v="film &amp; video/shorts"/>
    <n v="153"/>
    <n v="30.67"/>
    <x v="0"/>
    <x v="1"/>
  </r>
  <r>
    <n v="77"/>
    <x v="77"/>
    <s v="A short film about a boy searching for companionship in a hermit crab he finds on the beach."/>
    <n v="400"/>
    <x v="76"/>
    <x v="0"/>
    <x v="0"/>
    <x v="0"/>
    <n v="1337569140"/>
    <n v="1332991717"/>
    <x v="0"/>
    <n v="26"/>
    <x v="0"/>
    <s v="film &amp; video/shorts"/>
    <n v="393"/>
    <n v="60.38"/>
    <x v="0"/>
    <x v="1"/>
  </r>
  <r>
    <n v="78"/>
    <x v="78"/>
    <s v="We reached our limits. Next steps are : 3 more shooting days + postproduction + cut + sound._x000a__x000a_We want to go to Cannes !_x000a__x000a_With you !"/>
    <n v="50"/>
    <x v="77"/>
    <x v="0"/>
    <x v="6"/>
    <x v="3"/>
    <n v="1472751121"/>
    <n v="1471887121"/>
    <x v="0"/>
    <n v="35"/>
    <x v="0"/>
    <s v="film &amp; video/shorts"/>
    <n v="2702"/>
    <n v="38.6"/>
    <x v="0"/>
    <x v="1"/>
  </r>
  <r>
    <n v="79"/>
    <x v="79"/>
    <s v="A short film about life, achieving your dreams, and overcoming hardship. We all have our mountain to climb."/>
    <n v="1300"/>
    <x v="78"/>
    <x v="0"/>
    <x v="1"/>
    <x v="1"/>
    <n v="1398451093"/>
    <n v="1395859093"/>
    <x v="0"/>
    <n v="41"/>
    <x v="0"/>
    <s v="film &amp; video/shorts"/>
    <n v="127"/>
    <n v="40.270000000000003"/>
    <x v="0"/>
    <x v="1"/>
  </r>
  <r>
    <n v="80"/>
    <x v="80"/>
    <s v="What would you do if you ended up at a swingers party with two dead bodies and $20,000 in drug money?"/>
    <n v="12000"/>
    <x v="79"/>
    <x v="0"/>
    <x v="0"/>
    <x v="0"/>
    <n v="1386640856"/>
    <n v="1383616856"/>
    <x v="0"/>
    <n v="47"/>
    <x v="0"/>
    <s v="film &amp; video/shorts"/>
    <n v="107"/>
    <n v="273.83"/>
    <x v="0"/>
    <x v="1"/>
  </r>
  <r>
    <n v="81"/>
    <x v="81"/>
    <s v="An elderly woman in rural Maine is haunted by figures seeking a sacrifice, but there are more forces at work than mere ghosts."/>
    <n v="750"/>
    <x v="80"/>
    <x v="0"/>
    <x v="0"/>
    <x v="0"/>
    <n v="1342234920"/>
    <n v="1341892127"/>
    <x v="0"/>
    <n v="28"/>
    <x v="0"/>
    <s v="film &amp; video/shorts"/>
    <n v="198"/>
    <n v="53.04"/>
    <x v="0"/>
    <x v="1"/>
  </r>
  <r>
    <n v="82"/>
    <x v="82"/>
    <s v="A short film about the tragically hilarious events that occur when a fearful and panicky 6-year old boy loses his first baby tooth."/>
    <n v="4000"/>
    <x v="81"/>
    <x v="0"/>
    <x v="0"/>
    <x v="0"/>
    <n v="1318189261"/>
    <n v="1315597261"/>
    <x v="0"/>
    <n v="100"/>
    <x v="0"/>
    <s v="film &amp; video/shorts"/>
    <n v="100"/>
    <n v="40.01"/>
    <x v="0"/>
    <x v="1"/>
  </r>
  <r>
    <n v="83"/>
    <x v="83"/>
    <s v="Isaac, creator of the DreamMaker3000, finds love in his dreams with Mei his boss's wife who lives on the other side of the planet."/>
    <n v="200"/>
    <x v="82"/>
    <x v="0"/>
    <x v="1"/>
    <x v="1"/>
    <n v="1424604600"/>
    <n v="1423320389"/>
    <x v="0"/>
    <n v="13"/>
    <x v="0"/>
    <s v="film &amp; video/shorts"/>
    <n v="103"/>
    <n v="15.77"/>
    <x v="0"/>
    <x v="1"/>
  </r>
  <r>
    <n v="84"/>
    <x v="84"/>
    <s v="&quot;A sociopath crosses paths with the person he must confront about his wife's murder, it might be himself&quot;"/>
    <n v="500"/>
    <x v="83"/>
    <x v="0"/>
    <x v="0"/>
    <x v="0"/>
    <n v="1305483086"/>
    <n v="1302891086"/>
    <x v="0"/>
    <n v="7"/>
    <x v="0"/>
    <s v="film &amp; video/shorts"/>
    <n v="100"/>
    <n v="71.430000000000007"/>
    <x v="0"/>
    <x v="1"/>
  </r>
  <r>
    <n v="85"/>
    <x v="85"/>
    <s v="A short film by Melissa Woodrow &amp; Mark Janiak about seeking forgiveness, embracing the past and memories with a loved one."/>
    <n v="1200"/>
    <x v="84"/>
    <x v="0"/>
    <x v="0"/>
    <x v="0"/>
    <n v="1316746837"/>
    <n v="1314154837"/>
    <x v="0"/>
    <n v="21"/>
    <x v="0"/>
    <s v="film &amp; video/shorts"/>
    <n v="126"/>
    <n v="71.709999999999994"/>
    <x v="0"/>
    <x v="1"/>
  </r>
  <r>
    <n v="86"/>
    <x v="86"/>
    <s v="Two women, two destinies connected by a letter. _x000a_Between Paris and Skopje a poetic outstanding story of true courage, love and hope."/>
    <n v="6000"/>
    <x v="85"/>
    <x v="0"/>
    <x v="6"/>
    <x v="3"/>
    <n v="1451226045"/>
    <n v="1444828845"/>
    <x v="0"/>
    <n v="17"/>
    <x v="0"/>
    <s v="film &amp; video/shorts"/>
    <n v="106"/>
    <n v="375.76"/>
    <x v="0"/>
    <x v="1"/>
  </r>
  <r>
    <n v="87"/>
    <x v="87"/>
    <s v="A father without work uses his daughter to con sympathy from strangers... sound familiar?  Help us make this film!"/>
    <n v="2500"/>
    <x v="86"/>
    <x v="0"/>
    <x v="0"/>
    <x v="0"/>
    <n v="1275529260"/>
    <n v="1274705803"/>
    <x v="0"/>
    <n v="25"/>
    <x v="0"/>
    <s v="film &amp; video/shorts"/>
    <n v="105"/>
    <n v="104.6"/>
    <x v="0"/>
    <x v="1"/>
  </r>
  <r>
    <n v="88"/>
    <x v="88"/>
    <s v="Imprisoned in an unfamiliar reality with strange new rules, Dan Everett struggles to find meaning and reason in this sci-fi noir short."/>
    <n v="3500"/>
    <x v="87"/>
    <x v="0"/>
    <x v="0"/>
    <x v="0"/>
    <n v="1403452131"/>
    <n v="1401205731"/>
    <x v="0"/>
    <n v="60"/>
    <x v="0"/>
    <s v="film &amp; video/shorts"/>
    <n v="103"/>
    <n v="60"/>
    <x v="0"/>
    <x v="1"/>
  </r>
  <r>
    <n v="89"/>
    <x v="89"/>
    <s v="A chronicle of four very different stories concerning racism to the power of love, all set in the beauty of the Southwest."/>
    <n v="6000"/>
    <x v="88"/>
    <x v="0"/>
    <x v="0"/>
    <x v="0"/>
    <n v="1370196192"/>
    <n v="1368036192"/>
    <x v="0"/>
    <n v="56"/>
    <x v="0"/>
    <s v="film &amp; video/shorts"/>
    <n v="115"/>
    <n v="123.29"/>
    <x v="0"/>
    <x v="1"/>
  </r>
  <r>
    <n v="90"/>
    <x v="90"/>
    <s v="We're looking for funding to help submit a short film to film festivals."/>
    <n v="500"/>
    <x v="89"/>
    <x v="0"/>
    <x v="0"/>
    <x v="0"/>
    <n v="1310454499"/>
    <n v="1307862499"/>
    <x v="0"/>
    <n v="16"/>
    <x v="0"/>
    <s v="film &amp; video/shorts"/>
    <n v="100"/>
    <n v="31.38"/>
    <x v="0"/>
    <x v="1"/>
  </r>
  <r>
    <n v="91"/>
    <x v="91"/>
    <s v="&quot;Overtime&quot; is a 15 minute horror film about a man haunted by the memories of his past during a graveyard shift at his factory job."/>
    <n v="3000"/>
    <x v="87"/>
    <x v="0"/>
    <x v="0"/>
    <x v="0"/>
    <n v="1305625164"/>
    <n v="1300354764"/>
    <x v="0"/>
    <n v="46"/>
    <x v="0"/>
    <s v="film &amp; video/shorts"/>
    <n v="120"/>
    <n v="78.260000000000005"/>
    <x v="0"/>
    <x v="1"/>
  </r>
  <r>
    <n v="92"/>
    <x v="92"/>
    <s v="Euphoria is an adventure film that follows adrenaline filled athletes on their hunt for the sublime while balancing family and careers."/>
    <n v="5000"/>
    <x v="90"/>
    <x v="0"/>
    <x v="5"/>
    <x v="5"/>
    <n v="1485936000"/>
    <n v="1481949983"/>
    <x v="0"/>
    <n v="43"/>
    <x v="0"/>
    <s v="film &amp; video/shorts"/>
    <n v="105"/>
    <n v="122.33"/>
    <x v="0"/>
    <x v="1"/>
  </r>
  <r>
    <n v="93"/>
    <x v="93"/>
    <s v="Someday Everyday is a short drama that navigates through the past and present of a young man's life, through his struggles and triumphs"/>
    <n v="1000"/>
    <x v="91"/>
    <x v="0"/>
    <x v="0"/>
    <x v="0"/>
    <n v="1341349200"/>
    <n v="1338928537"/>
    <x v="0"/>
    <n v="15"/>
    <x v="0"/>
    <s v="film &amp; video/shorts"/>
    <n v="111"/>
    <n v="73.73"/>
    <x v="0"/>
    <x v="1"/>
  </r>
  <r>
    <n v="94"/>
    <x v="94"/>
    <s v="Nathan has his ideal job, the opportunity to see his dream girl on a daily basis. The local bully Jake aims to change all that."/>
    <n v="250"/>
    <x v="92"/>
    <x v="0"/>
    <x v="1"/>
    <x v="1"/>
    <n v="1396890822"/>
    <n v="1395162822"/>
    <x v="0"/>
    <n v="12"/>
    <x v="0"/>
    <s v="film &amp; video/shorts"/>
    <n v="104"/>
    <n v="21.67"/>
    <x v="0"/>
    <x v="1"/>
  </r>
  <r>
    <n v="95"/>
    <x v="95"/>
    <s v="The Batman's Rogues Gallery assembles for a meeting. Scarecrow's fear gas accidently goes off and fears of the villains start to arise."/>
    <n v="350"/>
    <x v="75"/>
    <x v="0"/>
    <x v="0"/>
    <x v="0"/>
    <n v="1330214841"/>
    <n v="1327622841"/>
    <x v="0"/>
    <n v="21"/>
    <x v="0"/>
    <s v="film &amp; video/shorts"/>
    <n v="131"/>
    <n v="21.9"/>
    <x v="0"/>
    <x v="1"/>
  </r>
  <r>
    <n v="96"/>
    <x v="96"/>
    <s v="Danny is a defenseman for his high school hockey team. This is a day in his life: school, hockey, girls and his next-door neighbor, Ken Daneyko."/>
    <n v="1500"/>
    <x v="93"/>
    <x v="0"/>
    <x v="0"/>
    <x v="0"/>
    <n v="1280631600"/>
    <n v="1274889241"/>
    <x v="0"/>
    <n v="34"/>
    <x v="0"/>
    <s v="film &amp; video/shorts"/>
    <n v="115"/>
    <n v="50.59"/>
    <x v="0"/>
    <x v="1"/>
  </r>
  <r>
    <n v="97"/>
    <x v="97"/>
    <s v="Innsmouth at 9000 ft. is a Short Film Project in the Spirit of H.P. Lovecraft, and created by Denver based visual artist  Jesse Farley."/>
    <n v="400"/>
    <x v="94"/>
    <x v="0"/>
    <x v="0"/>
    <x v="0"/>
    <n v="1310440482"/>
    <n v="1307848482"/>
    <x v="0"/>
    <n v="8"/>
    <x v="0"/>
    <s v="film &amp; video/shorts"/>
    <n v="106"/>
    <n v="53.13"/>
    <x v="0"/>
    <x v="1"/>
  </r>
  <r>
    <n v="98"/>
    <x v="98"/>
    <s v="&quot;Cut Out&quot; tells the story of a young woman who befriends a neighborhood teen and finds herself involved with gang violence."/>
    <n v="3200"/>
    <x v="95"/>
    <x v="0"/>
    <x v="0"/>
    <x v="0"/>
    <n v="1354923000"/>
    <n v="1351796674"/>
    <x v="0"/>
    <n v="60"/>
    <x v="0"/>
    <s v="film &amp; video/shorts"/>
    <n v="106"/>
    <n v="56.67"/>
    <x v="0"/>
    <x v="1"/>
  </r>
  <r>
    <n v="99"/>
    <x v="99"/>
    <s v="A feminist tale of two girls finally giving a &quot;Nice Guy&quot; what he truly deserves. Also, dancing!"/>
    <n v="1500"/>
    <x v="96"/>
    <x v="0"/>
    <x v="0"/>
    <x v="0"/>
    <n v="1390426799"/>
    <n v="1387834799"/>
    <x v="0"/>
    <n v="39"/>
    <x v="0"/>
    <s v="film &amp; video/shorts"/>
    <n v="106"/>
    <n v="40.78"/>
    <x v="0"/>
    <x v="1"/>
  </r>
  <r>
    <n v="100"/>
    <x v="100"/>
    <s v="Two sisters share a fragile relationship. When their mother dies and they inherit the family house, old problems rise to the surface."/>
    <n v="5000"/>
    <x v="97"/>
    <x v="0"/>
    <x v="0"/>
    <x v="0"/>
    <n v="1352055886"/>
    <n v="1350324286"/>
    <x v="0"/>
    <n v="26"/>
    <x v="0"/>
    <s v="film &amp; video/shorts"/>
    <n v="100"/>
    <n v="192.31"/>
    <x v="0"/>
    <x v="1"/>
  </r>
  <r>
    <n v="101"/>
    <x v="101"/>
    <s v="The spatiotemporal boundaries between a manâ€™s life, and that of his father dissolve. A reflection on experience, image, and memory."/>
    <n v="3500"/>
    <x v="98"/>
    <x v="0"/>
    <x v="0"/>
    <x v="0"/>
    <n v="1359052710"/>
    <n v="1356979110"/>
    <x v="0"/>
    <n v="35"/>
    <x v="0"/>
    <s v="film &amp; video/shorts"/>
    <n v="100"/>
    <n v="100"/>
    <x v="0"/>
    <x v="1"/>
  </r>
  <r>
    <n v="102"/>
    <x v="102"/>
    <s v="A gang of outlaw bikers pull a home invasion on a disgraced Anthropologist hiding a secret locked in his cabin basement."/>
    <n v="6000"/>
    <x v="99"/>
    <x v="0"/>
    <x v="0"/>
    <x v="0"/>
    <n v="1293073733"/>
    <n v="1290481733"/>
    <x v="0"/>
    <n v="65"/>
    <x v="0"/>
    <s v="film &amp; video/shorts"/>
    <n v="128"/>
    <n v="117.92"/>
    <x v="0"/>
    <x v="1"/>
  </r>
  <r>
    <n v="103"/>
    <x v="103"/>
    <s v="Three friends in their twenties are trying to do the impossible - have fun on a casual Friday night."/>
    <n v="1300"/>
    <x v="100"/>
    <x v="0"/>
    <x v="1"/>
    <x v="1"/>
    <n v="1394220030"/>
    <n v="1392232830"/>
    <x v="0"/>
    <n v="49"/>
    <x v="0"/>
    <s v="film &amp; video/shorts"/>
    <n v="105"/>
    <n v="27.9"/>
    <x v="0"/>
    <x v="1"/>
  </r>
  <r>
    <n v="104"/>
    <x v="104"/>
    <s v="UCF short film about an old man, his love for music, and his misplaced trumpet.  "/>
    <n v="500"/>
    <x v="49"/>
    <x v="0"/>
    <x v="0"/>
    <x v="0"/>
    <n v="1301792400"/>
    <n v="1299775266"/>
    <x v="0"/>
    <n v="10"/>
    <x v="0"/>
    <s v="film &amp; video/shorts"/>
    <n v="120"/>
    <n v="60"/>
    <x v="0"/>
    <x v="1"/>
  </r>
  <r>
    <n v="105"/>
    <x v="105"/>
    <s v="Single Parent Date Night is a comedic short film about two single parents trying to reentering the dating pool."/>
    <n v="2200"/>
    <x v="101"/>
    <x v="0"/>
    <x v="0"/>
    <x v="0"/>
    <n v="1463184000"/>
    <n v="1461605020"/>
    <x v="0"/>
    <n v="60"/>
    <x v="0"/>
    <s v="film &amp; video/shorts"/>
    <n v="107"/>
    <n v="39.380000000000003"/>
    <x v="0"/>
    <x v="1"/>
  </r>
  <r>
    <n v="106"/>
    <x v="106"/>
    <s v="A Boy. A Girl. A Car. A Serial Killer."/>
    <n v="5000"/>
    <x v="102"/>
    <x v="0"/>
    <x v="0"/>
    <x v="0"/>
    <n v="1333391901"/>
    <n v="1332182301"/>
    <x v="0"/>
    <n v="27"/>
    <x v="0"/>
    <s v="film &amp; video/shorts"/>
    <n v="101"/>
    <n v="186.11"/>
    <x v="0"/>
    <x v="1"/>
  </r>
  <r>
    <n v="107"/>
    <x v="107"/>
    <s v="PRETTY LITTLE VICTIM is a short film from the expanding community of independent Alaskan filmmakers, to be shot in Anchorage, AK"/>
    <n v="7500"/>
    <x v="103"/>
    <x v="0"/>
    <x v="0"/>
    <x v="0"/>
    <n v="1303688087"/>
    <n v="1301787287"/>
    <x v="0"/>
    <n v="69"/>
    <x v="0"/>
    <s v="film &amp; video/shorts"/>
    <n v="102"/>
    <n v="111.38"/>
    <x v="0"/>
    <x v="1"/>
  </r>
  <r>
    <n v="108"/>
    <x v="108"/>
    <s v="When a man can't find love, his Google GLASS does the searching for him. A short film shot with Google Glass."/>
    <n v="1500"/>
    <x v="29"/>
    <x v="0"/>
    <x v="0"/>
    <x v="0"/>
    <n v="1370011370"/>
    <n v="1364827370"/>
    <x v="0"/>
    <n v="47"/>
    <x v="0"/>
    <s v="film &amp; video/shorts"/>
    <n v="247"/>
    <n v="78.72"/>
    <x v="0"/>
    <x v="1"/>
  </r>
  <r>
    <n v="109"/>
    <x v="109"/>
    <s v="This video may be bigger than you and it may be bigger than me but, itâ€™s not bigger than you and me! Can you dig it?"/>
    <n v="1000"/>
    <x v="104"/>
    <x v="0"/>
    <x v="0"/>
    <x v="0"/>
    <n v="1298680630"/>
    <n v="1296088630"/>
    <x v="0"/>
    <n v="47"/>
    <x v="0"/>
    <s v="film &amp; video/shorts"/>
    <n v="220"/>
    <n v="46.7"/>
    <x v="0"/>
    <x v="1"/>
  </r>
  <r>
    <n v="110"/>
    <x v="110"/>
    <s v="Lee, an awkward teenager with sound-blocking earlids, must confront his self-isolation after a girl moves in next door."/>
    <n v="1300"/>
    <x v="105"/>
    <x v="0"/>
    <x v="0"/>
    <x v="0"/>
    <n v="1384408740"/>
    <n v="1381445253"/>
    <x v="0"/>
    <n v="26"/>
    <x v="0"/>
    <s v="film &amp; video/shorts"/>
    <n v="131"/>
    <n v="65.38"/>
    <x v="0"/>
    <x v="1"/>
  </r>
  <r>
    <n v="111"/>
    <x v="111"/>
    <s v="Two actors, one bookie and a very bad day.  Judi Dench is Cool in Person is fast, funny and only a little bit nasty."/>
    <n v="3500"/>
    <x v="106"/>
    <x v="0"/>
    <x v="2"/>
    <x v="2"/>
    <n v="1433059187"/>
    <n v="1430467187"/>
    <x v="0"/>
    <n v="53"/>
    <x v="0"/>
    <s v="film &amp; video/shorts"/>
    <n v="155"/>
    <n v="102.08"/>
    <x v="0"/>
    <x v="1"/>
  </r>
  <r>
    <n v="112"/>
    <x v="112"/>
    <s v="Only one choice can stop Anthony Oswald from fulfilling his destiny and saving millions of lives, and itâ€™s not his decision to make."/>
    <n v="5000"/>
    <x v="107"/>
    <x v="0"/>
    <x v="0"/>
    <x v="0"/>
    <n v="1397354400"/>
    <n v="1395277318"/>
    <x v="0"/>
    <n v="81"/>
    <x v="0"/>
    <s v="film &amp; video/shorts"/>
    <n v="104"/>
    <n v="64.2"/>
    <x v="0"/>
    <x v="1"/>
  </r>
  <r>
    <n v="113"/>
    <x v="113"/>
    <s v="A living memorial for all those dealing with trauma, grief and loss."/>
    <n v="5000"/>
    <x v="108"/>
    <x v="0"/>
    <x v="0"/>
    <x v="0"/>
    <n v="1312642800"/>
    <n v="1311963128"/>
    <x v="0"/>
    <n v="78"/>
    <x v="0"/>
    <s v="film &amp; video/shorts"/>
    <n v="141"/>
    <n v="90.38"/>
    <x v="0"/>
    <x v="1"/>
  </r>
  <r>
    <n v="114"/>
    <x v="114"/>
    <s v="This film explores the complicated nature that exists in all human relationships. A mother and a daughter seek to find happiness."/>
    <n v="3000"/>
    <x v="109"/>
    <x v="0"/>
    <x v="0"/>
    <x v="0"/>
    <n v="1326436488"/>
    <n v="1321252488"/>
    <x v="0"/>
    <n v="35"/>
    <x v="0"/>
    <s v="film &amp; video/shorts"/>
    <n v="103"/>
    <n v="88.57"/>
    <x v="0"/>
    <x v="1"/>
  </r>
  <r>
    <n v="115"/>
    <x v="115"/>
    <s v="Never judge a book (or a lover) by their cover."/>
    <n v="450"/>
    <x v="110"/>
    <x v="0"/>
    <x v="0"/>
    <x v="0"/>
    <n v="1328377444"/>
    <n v="1326217444"/>
    <x v="0"/>
    <n v="22"/>
    <x v="0"/>
    <s v="film &amp; video/shorts"/>
    <n v="140"/>
    <n v="28.73"/>
    <x v="0"/>
    <x v="1"/>
  </r>
  <r>
    <n v="116"/>
    <x v="116"/>
    <s v="Villanelle is a feature film that blends elements of classic, hardboiled Film Noir, with classic Horror and tells a great story to boot"/>
    <n v="3500"/>
    <x v="111"/>
    <x v="0"/>
    <x v="0"/>
    <x v="0"/>
    <n v="1302260155"/>
    <n v="1298289355"/>
    <x v="0"/>
    <n v="57"/>
    <x v="0"/>
    <s v="film &amp; video/shorts"/>
    <n v="114"/>
    <n v="69.790000000000006"/>
    <x v="0"/>
    <x v="1"/>
  </r>
  <r>
    <n v="117"/>
    <x v="117"/>
    <s v="Joel is writing a novel when his fiancÃ©e Helena dies. Believing his writing suffers when he is not in love, Joel ends up dating very different women."/>
    <n v="4500"/>
    <x v="112"/>
    <x v="0"/>
    <x v="0"/>
    <x v="0"/>
    <n v="1276110000"/>
    <n v="1268337744"/>
    <x v="0"/>
    <n v="27"/>
    <x v="0"/>
    <s v="film &amp; video/shorts"/>
    <n v="100"/>
    <n v="167.49"/>
    <x v="0"/>
    <x v="1"/>
  </r>
  <r>
    <n v="118"/>
    <x v="118"/>
    <s v="When a ruthless hit-man is 'denounced' from the mafia, his old enemies declare war."/>
    <n v="5000"/>
    <x v="113"/>
    <x v="0"/>
    <x v="0"/>
    <x v="0"/>
    <n v="1311902236"/>
    <n v="1309310236"/>
    <x v="0"/>
    <n v="39"/>
    <x v="0"/>
    <s v="film &amp; video/shorts"/>
    <n v="113"/>
    <n v="144.91"/>
    <x v="0"/>
    <x v="1"/>
  </r>
  <r>
    <n v="119"/>
    <x v="119"/>
    <s v="This short film will inspire young adult cancer survivors to share with others the wisdom they have gained from their cancer journey."/>
    <n v="3250"/>
    <x v="114"/>
    <x v="0"/>
    <x v="0"/>
    <x v="0"/>
    <n v="1313276400"/>
    <n v="1310693986"/>
    <x v="0"/>
    <n v="37"/>
    <x v="0"/>
    <s v="film &amp; video/shorts"/>
    <n v="105"/>
    <n v="91.84"/>
    <x v="0"/>
    <x v="1"/>
  </r>
  <r>
    <n v="120"/>
    <x v="120"/>
    <s v="Now, you can chat with people from the history, by our sport cam with the time machine. However, the girl had some trouble to use it."/>
    <n v="70000"/>
    <x v="115"/>
    <x v="1"/>
    <x v="7"/>
    <x v="6"/>
    <n v="1475457107"/>
    <n v="1472865107"/>
    <x v="0"/>
    <n v="1"/>
    <x v="1"/>
    <s v="film &amp; video/science fiction"/>
    <n v="0"/>
    <n v="10"/>
    <x v="0"/>
    <x v="2"/>
  </r>
  <r>
    <n v="121"/>
    <x v="121"/>
    <s v="NAVY SEALS sent on a Area 51 Top-Secret rescue mission where they are shrunken and injected into an ET body, the immune system mutated."/>
    <n v="3000"/>
    <x v="116"/>
    <x v="1"/>
    <x v="0"/>
    <x v="0"/>
    <n v="1429352160"/>
    <n v="1427993710"/>
    <x v="0"/>
    <n v="1"/>
    <x v="1"/>
    <s v="film &amp; video/science fiction"/>
    <n v="0"/>
    <n v="1"/>
    <x v="0"/>
    <x v="2"/>
  </r>
  <r>
    <n v="122"/>
    <x v="122"/>
    <s v="My ambition for this knows no bounds.  Seeing Sephoria in a live-action is a dream of mine."/>
    <n v="100000000"/>
    <x v="117"/>
    <x v="1"/>
    <x v="0"/>
    <x v="0"/>
    <n v="1476094907"/>
    <n v="1470910907"/>
    <x v="0"/>
    <n v="0"/>
    <x v="1"/>
    <s v="film &amp; video/science fiction"/>
    <n v="0"/>
    <n v="0"/>
    <x v="0"/>
    <x v="2"/>
  </r>
  <r>
    <n v="123"/>
    <x v="123"/>
    <s v="A group of scientists stumble upon an extraterrestrial virus that is self aware. They must stop it's spread in order to save humanity."/>
    <n v="55000"/>
    <x v="118"/>
    <x v="1"/>
    <x v="0"/>
    <x v="0"/>
    <n v="1414533600"/>
    <n v="1411411564"/>
    <x v="0"/>
    <n v="6"/>
    <x v="1"/>
    <s v="film &amp; video/science fiction"/>
    <n v="0"/>
    <n v="25.17"/>
    <x v="0"/>
    <x v="2"/>
  </r>
  <r>
    <n v="124"/>
    <x v="124"/>
    <s v="An artificial man and woman discover love under the unsuspecting eyes of the four renowned artists who created them."/>
    <n v="4000"/>
    <x v="117"/>
    <x v="1"/>
    <x v="0"/>
    <x v="0"/>
    <n v="1431728242"/>
    <n v="1429568242"/>
    <x v="0"/>
    <n v="0"/>
    <x v="1"/>
    <s v="film &amp; video/science fiction"/>
    <n v="0"/>
    <n v="0"/>
    <x v="0"/>
    <x v="2"/>
  </r>
  <r>
    <n v="125"/>
    <x v="125"/>
    <s v="Due to my little sister finally having recovered from her surgery we can finally make our movie if we can get even a little help to pay"/>
    <n v="500"/>
    <x v="119"/>
    <x v="1"/>
    <x v="5"/>
    <x v="5"/>
    <n v="1486165880"/>
    <n v="1480981880"/>
    <x v="0"/>
    <n v="6"/>
    <x v="1"/>
    <s v="film &amp; video/science fiction"/>
    <n v="14"/>
    <n v="11.67"/>
    <x v="0"/>
    <x v="2"/>
  </r>
  <r>
    <n v="126"/>
    <x v="126"/>
    <s v="A man learns the undiscovered laws of nature hidden in acts of weather &amp; light phenomena. He soon realizes these acts can be harnessed."/>
    <n v="25000"/>
    <x v="120"/>
    <x v="1"/>
    <x v="0"/>
    <x v="0"/>
    <n v="1433988000"/>
    <n v="1431353337"/>
    <x v="0"/>
    <n v="13"/>
    <x v="1"/>
    <s v="film &amp; video/science fiction"/>
    <n v="6"/>
    <n v="106.69"/>
    <x v="0"/>
    <x v="2"/>
  </r>
  <r>
    <n v="127"/>
    <x v="127"/>
    <s v="An ambitious Sci-Fi/Action film that will have a big-budget feel with stunning visuals &amp; stunts starring a casting of up and comers."/>
    <n v="8000"/>
    <x v="121"/>
    <x v="1"/>
    <x v="0"/>
    <x v="0"/>
    <n v="1428069541"/>
    <n v="1425481141"/>
    <x v="0"/>
    <n v="4"/>
    <x v="1"/>
    <s v="film &amp; video/science fiction"/>
    <n v="2"/>
    <n v="47.5"/>
    <x v="0"/>
    <x v="2"/>
  </r>
  <r>
    <n v="128"/>
    <x v="128"/>
    <s v="A Science Fiction film filled with entertainment and Excitement"/>
    <n v="100000"/>
    <x v="122"/>
    <x v="1"/>
    <x v="0"/>
    <x v="0"/>
    <n v="1476941293"/>
    <n v="1473917293"/>
    <x v="0"/>
    <n v="6"/>
    <x v="1"/>
    <s v="film &amp; video/science fiction"/>
    <n v="2"/>
    <n v="311.17"/>
    <x v="0"/>
    <x v="2"/>
  </r>
  <r>
    <n v="129"/>
    <x v="129"/>
    <s v="HEY!!! I'm David House, and I am currently working on a film called Justice League Origins!!! non-profit based on DC Comics Characters."/>
    <n v="20000"/>
    <x v="117"/>
    <x v="1"/>
    <x v="0"/>
    <x v="0"/>
    <n v="1414708183"/>
    <n v="1409524183"/>
    <x v="0"/>
    <n v="0"/>
    <x v="1"/>
    <s v="film &amp; video/science fiction"/>
    <n v="0"/>
    <n v="0"/>
    <x v="0"/>
    <x v="2"/>
  </r>
  <r>
    <n v="130"/>
    <x v="130"/>
    <s v="A journey down the rabbit hole into the dark future. A mix of reality and dreams of a world dependant on an oppressed by technology."/>
    <n v="600"/>
    <x v="117"/>
    <x v="1"/>
    <x v="1"/>
    <x v="1"/>
    <n v="1402949760"/>
    <n v="1400536692"/>
    <x v="0"/>
    <n v="0"/>
    <x v="1"/>
    <s v="film &amp; video/science fiction"/>
    <n v="0"/>
    <n v="0"/>
    <x v="0"/>
    <x v="2"/>
  </r>
  <r>
    <n v="131"/>
    <x v="131"/>
    <s v="I"/>
    <n v="1200"/>
    <x v="117"/>
    <x v="1"/>
    <x v="0"/>
    <x v="0"/>
    <n v="1467763200"/>
    <n v="1466453161"/>
    <x v="0"/>
    <n v="0"/>
    <x v="1"/>
    <s v="film &amp; video/science fiction"/>
    <n v="0"/>
    <n v="0"/>
    <x v="0"/>
    <x v="2"/>
  </r>
  <r>
    <n v="132"/>
    <x v="132"/>
    <s v="An anime inspired sci-fi action short set in Tokyo, Japan by VFX veterans, Gerald Abraham, Kim Tran and sound engineer, Jeremy Corby."/>
    <n v="80000"/>
    <x v="123"/>
    <x v="1"/>
    <x v="0"/>
    <x v="0"/>
    <n v="1415392207"/>
    <n v="1411500607"/>
    <x v="0"/>
    <n v="81"/>
    <x v="1"/>
    <s v="film &amp; video/science fiction"/>
    <n v="10"/>
    <n v="94.51"/>
    <x v="0"/>
    <x v="2"/>
  </r>
  <r>
    <n v="133"/>
    <x v="133"/>
    <s v="Invasion from outer space sights, to weird to imagine destruction too monstrous to escape"/>
    <n v="71764"/>
    <x v="117"/>
    <x v="1"/>
    <x v="0"/>
    <x v="0"/>
    <n v="1464715860"/>
    <n v="1462130584"/>
    <x v="0"/>
    <n v="0"/>
    <x v="1"/>
    <s v="film &amp; video/science fiction"/>
    <n v="0"/>
    <n v="0"/>
    <x v="0"/>
    <x v="2"/>
  </r>
  <r>
    <n v="134"/>
    <x v="134"/>
    <s v="steampunk  remake of &quot;a Christmas carol&quot;"/>
    <n v="5000"/>
    <x v="117"/>
    <x v="1"/>
    <x v="0"/>
    <x v="0"/>
    <n v="1441386000"/>
    <n v="1438811418"/>
    <x v="0"/>
    <n v="0"/>
    <x v="1"/>
    <s v="film &amp; video/science fiction"/>
    <n v="0"/>
    <n v="0"/>
    <x v="0"/>
    <x v="2"/>
  </r>
  <r>
    <n v="135"/>
    <x v="135"/>
    <s v="What would someone do if they suddenly discovered they could stop time? Join us on this clever sci-fi short film and find out!"/>
    <n v="3000"/>
    <x v="124"/>
    <x v="1"/>
    <x v="0"/>
    <x v="0"/>
    <n v="1404241200"/>
    <n v="1401354597"/>
    <x v="0"/>
    <n v="5"/>
    <x v="1"/>
    <s v="film &amp; video/science fiction"/>
    <n v="13"/>
    <n v="80.599999999999994"/>
    <x v="0"/>
    <x v="2"/>
  </r>
  <r>
    <n v="136"/>
    <x v="136"/>
    <s v="NAVY SEALS sent on a Area 51 Top-Secret rescue mission where they are shrunken and injected into an ET body, the immune system mutated."/>
    <n v="3000"/>
    <x v="117"/>
    <x v="1"/>
    <x v="0"/>
    <x v="0"/>
    <n v="1431771360"/>
    <n v="1427968234"/>
    <x v="0"/>
    <n v="0"/>
    <x v="1"/>
    <s v="film &amp; video/science fiction"/>
    <n v="0"/>
    <n v="0"/>
    <x v="0"/>
    <x v="2"/>
  </r>
  <r>
    <n v="137"/>
    <x v="137"/>
    <s v="An unofficial sequel to the independent 2015 fan film Predator: Dark ages. Set in 2141 we follow the crew of the cargoship Centurion"/>
    <n v="55000"/>
    <x v="117"/>
    <x v="1"/>
    <x v="8"/>
    <x v="7"/>
    <n v="1444657593"/>
    <n v="1440337593"/>
    <x v="0"/>
    <n v="0"/>
    <x v="1"/>
    <s v="film &amp; video/science fiction"/>
    <n v="0"/>
    <n v="0"/>
    <x v="0"/>
    <x v="2"/>
  </r>
  <r>
    <n v="138"/>
    <x v="138"/>
    <s v="This movie will be the S3qu3l to Thr33 Days Dead, which premiered on SyFy and was the focus of SyFy's &quot;Town of the Living Dead&quot;."/>
    <n v="150000"/>
    <x v="125"/>
    <x v="1"/>
    <x v="0"/>
    <x v="0"/>
    <n v="1438405140"/>
    <n v="1435731041"/>
    <x v="0"/>
    <n v="58"/>
    <x v="1"/>
    <s v="film &amp; video/science fiction"/>
    <n v="3"/>
    <n v="81.239999999999995"/>
    <x v="0"/>
    <x v="2"/>
  </r>
  <r>
    <n v="139"/>
    <x v="139"/>
    <s v="When  Rome is infected with a zombie plague, Lucius Agrippa and a small group fights for survival"/>
    <n v="500"/>
    <x v="83"/>
    <x v="1"/>
    <x v="0"/>
    <x v="0"/>
    <n v="1436738772"/>
    <n v="1435874772"/>
    <x v="0"/>
    <n v="1"/>
    <x v="1"/>
    <s v="film &amp; video/science fiction"/>
    <n v="100"/>
    <n v="500"/>
    <x v="0"/>
    <x v="2"/>
  </r>
  <r>
    <n v="140"/>
    <x v="140"/>
    <s v="A Gladiator fights for his freedom to be reunited with his Family, he's one fight away, when Rome is infected with a Zombie Virus"/>
    <n v="200000"/>
    <x v="117"/>
    <x v="1"/>
    <x v="0"/>
    <x v="0"/>
    <n v="1426823132"/>
    <n v="1424234732"/>
    <x v="0"/>
    <n v="0"/>
    <x v="1"/>
    <s v="film &amp; video/science fiction"/>
    <n v="0"/>
    <n v="0"/>
    <x v="0"/>
    <x v="2"/>
  </r>
  <r>
    <n v="141"/>
    <x v="141"/>
    <s v="Join us creating a Science Fiction TV Series based upon the popular novels -The Catherine Kimbridge Chronicles."/>
    <n v="12000"/>
    <x v="126"/>
    <x v="1"/>
    <x v="0"/>
    <x v="0"/>
    <n v="1433043623"/>
    <n v="1429155623"/>
    <x v="0"/>
    <n v="28"/>
    <x v="1"/>
    <s v="film &amp; video/science fiction"/>
    <n v="11"/>
    <n v="46.18"/>
    <x v="0"/>
    <x v="2"/>
  </r>
  <r>
    <n v="142"/>
    <x v="142"/>
    <s v="A science fiction series about a women trying to stave off a mysterious appearance of monsters from getting out of a dark alley."/>
    <n v="3000"/>
    <x v="115"/>
    <x v="1"/>
    <x v="0"/>
    <x v="0"/>
    <n v="1416176778"/>
    <n v="1414358778"/>
    <x v="0"/>
    <n v="1"/>
    <x v="1"/>
    <s v="film &amp; video/science fiction"/>
    <n v="0"/>
    <n v="10"/>
    <x v="0"/>
    <x v="2"/>
  </r>
  <r>
    <n v="143"/>
    <x v="143"/>
    <s v="A young woman learns she is one of few women left bred like cattle in order to control a deadly disease and the world populace"/>
    <n v="5500"/>
    <x v="117"/>
    <x v="1"/>
    <x v="2"/>
    <x v="2"/>
    <n v="1472882100"/>
    <n v="1467941542"/>
    <x v="0"/>
    <n v="0"/>
    <x v="1"/>
    <s v="film &amp; video/science fiction"/>
    <n v="0"/>
    <n v="0"/>
    <x v="0"/>
    <x v="2"/>
  </r>
  <r>
    <n v="144"/>
    <x v="144"/>
    <s v="A film about a collapsing food industry, a lonely farmer and a lonely botanist needs your help to finish post-production!"/>
    <n v="7500"/>
    <x v="127"/>
    <x v="1"/>
    <x v="5"/>
    <x v="5"/>
    <n v="1428945472"/>
    <n v="1423765072"/>
    <x v="0"/>
    <n v="37"/>
    <x v="1"/>
    <s v="film &amp; video/science fiction"/>
    <n v="28"/>
    <n v="55.95"/>
    <x v="0"/>
    <x v="2"/>
  </r>
  <r>
    <n v="145"/>
    <x v="145"/>
    <s v="Film-Makers Ricky Comuniello &amp; Ian Weeks are at it again - for the 1st time. We need your support for a modern Sci-Fiction short film"/>
    <n v="4500"/>
    <x v="128"/>
    <x v="1"/>
    <x v="0"/>
    <x v="0"/>
    <n v="1439298052"/>
    <n v="1436965252"/>
    <x v="0"/>
    <n v="9"/>
    <x v="1"/>
    <s v="film &amp; video/science fiction"/>
    <n v="8"/>
    <n v="37.56"/>
    <x v="0"/>
    <x v="2"/>
  </r>
  <r>
    <n v="146"/>
    <x v="146"/>
    <s v="California and the west have declared their refusal to support the election of a staunch conservative president. Will it be Civil War?"/>
    <n v="20000"/>
    <x v="129"/>
    <x v="1"/>
    <x v="0"/>
    <x v="0"/>
    <n v="1484698998"/>
    <n v="1479514998"/>
    <x v="0"/>
    <n v="3"/>
    <x v="1"/>
    <s v="film &amp; video/science fiction"/>
    <n v="1"/>
    <n v="38.33"/>
    <x v="0"/>
    <x v="2"/>
  </r>
  <r>
    <n v="147"/>
    <x v="147"/>
    <s v="Film makers catch live footage beyond their wildest dreams."/>
    <n v="7000"/>
    <x v="117"/>
    <x v="1"/>
    <x v="1"/>
    <x v="1"/>
    <n v="1420741080"/>
    <n v="1417026340"/>
    <x v="0"/>
    <n v="0"/>
    <x v="1"/>
    <s v="film &amp; video/science fiction"/>
    <n v="0"/>
    <n v="0"/>
    <x v="0"/>
    <x v="2"/>
  </r>
  <r>
    <n v="148"/>
    <x v="148"/>
    <s v="An aspiring pilot decides to take his Dad's ship for a joyride, and learns it was the biggest mistake of his life in this Sci-Fi comedy"/>
    <n v="50000"/>
    <x v="130"/>
    <x v="1"/>
    <x v="0"/>
    <x v="0"/>
    <n v="1456555536"/>
    <n v="1453963536"/>
    <x v="0"/>
    <n v="2"/>
    <x v="1"/>
    <s v="film &amp; video/science fiction"/>
    <n v="0"/>
    <n v="20"/>
    <x v="0"/>
    <x v="2"/>
  </r>
  <r>
    <n v="149"/>
    <x v="149"/>
    <s v="A provocatively mind-bending sci-fi thriller, this short film project examines opposites and the balance of the universe. #Dichotomy"/>
    <n v="10000"/>
    <x v="131"/>
    <x v="1"/>
    <x v="0"/>
    <x v="0"/>
    <n v="1419494400"/>
    <n v="1416888470"/>
    <x v="0"/>
    <n v="6"/>
    <x v="1"/>
    <s v="film &amp; video/science fiction"/>
    <n v="1"/>
    <n v="15.33"/>
    <x v="0"/>
    <x v="2"/>
  </r>
  <r>
    <n v="150"/>
    <x v="150"/>
    <s v="The untold story of Captain Robert April and the first launching of the starship U.S.S. Enterprise,  NCC-1701"/>
    <n v="130000"/>
    <x v="132"/>
    <x v="1"/>
    <x v="0"/>
    <x v="0"/>
    <n v="1432612382"/>
    <n v="1427428382"/>
    <x v="0"/>
    <n v="67"/>
    <x v="1"/>
    <s v="film &amp; video/science fiction"/>
    <n v="23"/>
    <n v="449.43"/>
    <x v="0"/>
    <x v="2"/>
  </r>
  <r>
    <n v="151"/>
    <x v="151"/>
    <s v="The age of a race to the finish between the higher &amp; lower dimensional realms, A fight for consciousness &amp; freedom,THE NEW HUMAN"/>
    <n v="250000"/>
    <x v="133"/>
    <x v="1"/>
    <x v="2"/>
    <x v="2"/>
    <n v="1434633191"/>
    <n v="1429449191"/>
    <x v="0"/>
    <n v="5"/>
    <x v="1"/>
    <s v="film &amp; video/science fiction"/>
    <n v="0"/>
    <n v="28"/>
    <x v="0"/>
    <x v="2"/>
  </r>
  <r>
    <n v="152"/>
    <x v="152"/>
    <s v="The Great Dark is a journey through the unimaginable...and un foreseeable..."/>
    <n v="380000"/>
    <x v="134"/>
    <x v="1"/>
    <x v="0"/>
    <x v="0"/>
    <n v="1411437100"/>
    <n v="1408845100"/>
    <x v="0"/>
    <n v="2"/>
    <x v="1"/>
    <s v="film &amp; video/science fiction"/>
    <n v="0"/>
    <n v="15"/>
    <x v="0"/>
    <x v="2"/>
  </r>
  <r>
    <n v="153"/>
    <x v="153"/>
    <s v="What would you do if you face something beyond your understanding? If someone you loved disappeared without a trace?"/>
    <n v="50000"/>
    <x v="135"/>
    <x v="1"/>
    <x v="0"/>
    <x v="0"/>
    <n v="1417532644"/>
    <n v="1413900244"/>
    <x v="0"/>
    <n v="10"/>
    <x v="1"/>
    <s v="film &amp; video/science fiction"/>
    <n v="1"/>
    <n v="35.9"/>
    <x v="0"/>
    <x v="2"/>
  </r>
  <r>
    <n v="154"/>
    <x v="154"/>
    <s v="Fiction Becomes Reality in this non-profit science fiction, stop motion, and fantasy fan film."/>
    <n v="1500"/>
    <x v="130"/>
    <x v="1"/>
    <x v="0"/>
    <x v="0"/>
    <n v="1433336895"/>
    <n v="1429621695"/>
    <x v="0"/>
    <n v="3"/>
    <x v="1"/>
    <s v="film &amp; video/science fiction"/>
    <n v="3"/>
    <n v="13.33"/>
    <x v="0"/>
    <x v="2"/>
  </r>
  <r>
    <n v="155"/>
    <x v="155"/>
    <s v="While a shadow of peace was on the horizon,humankind was being threatened by its past.Whispers of threat was being heard from the North"/>
    <n v="1350000"/>
    <x v="136"/>
    <x v="1"/>
    <x v="0"/>
    <x v="0"/>
    <n v="1437657935"/>
    <n v="1434201935"/>
    <x v="0"/>
    <n v="4"/>
    <x v="1"/>
    <s v="film &amp; video/science fiction"/>
    <n v="0"/>
    <n v="20.25"/>
    <x v="0"/>
    <x v="2"/>
  </r>
  <r>
    <n v="156"/>
    <x v="156"/>
    <s v="A short science-fiction film about an underground network of human-animal hybrids &amp; their struggle with oppression &amp; marginalization."/>
    <n v="35000"/>
    <x v="137"/>
    <x v="1"/>
    <x v="5"/>
    <x v="5"/>
    <n v="1407034796"/>
    <n v="1401850796"/>
    <x v="0"/>
    <n v="15"/>
    <x v="1"/>
    <s v="film &amp; video/science fiction"/>
    <n v="5"/>
    <n v="119"/>
    <x v="0"/>
    <x v="2"/>
  </r>
  <r>
    <n v="157"/>
    <x v="157"/>
    <s v="Man's cryogenic chamber and his soulmate's time travel from the distant future allows them to meet in the middle."/>
    <n v="2995"/>
    <x v="138"/>
    <x v="1"/>
    <x v="0"/>
    <x v="0"/>
    <n v="1456523572"/>
    <n v="1453931572"/>
    <x v="0"/>
    <n v="2"/>
    <x v="1"/>
    <s v="film &amp; video/science fiction"/>
    <n v="0"/>
    <n v="4"/>
    <x v="0"/>
    <x v="2"/>
  </r>
  <r>
    <n v="158"/>
    <x v="158"/>
    <s v="ITD a is thriller about a female college student house sitting for her boss &amp; encountering a dark evil force that dwells in the shadows"/>
    <n v="5000"/>
    <x v="117"/>
    <x v="1"/>
    <x v="0"/>
    <x v="0"/>
    <n v="1413942628"/>
    <n v="1411350628"/>
    <x v="0"/>
    <n v="0"/>
    <x v="1"/>
    <s v="film &amp; video/science fiction"/>
    <n v="0"/>
    <n v="0"/>
    <x v="0"/>
    <x v="2"/>
  </r>
  <r>
    <n v="159"/>
    <x v="159"/>
    <s v="Love, Robots... and Time Travel._x000a_Rosette: A Sci-Fi/Action/Adventure Feature Film, set to cast three A-list Hollywood actors."/>
    <n v="500000"/>
    <x v="115"/>
    <x v="1"/>
    <x v="0"/>
    <x v="0"/>
    <n v="1467541545"/>
    <n v="1464085545"/>
    <x v="0"/>
    <n v="1"/>
    <x v="1"/>
    <s v="film &amp; video/science fiction"/>
    <n v="0"/>
    <n v="10"/>
    <x v="0"/>
    <x v="2"/>
  </r>
  <r>
    <n v="160"/>
    <x v="160"/>
    <s v="The title might seem cheesy, but my father says that to my mother every time they say I love you.     This story is dedicated to them."/>
    <n v="5000"/>
    <x v="117"/>
    <x v="2"/>
    <x v="0"/>
    <x v="0"/>
    <n v="1439675691"/>
    <n v="1434491691"/>
    <x v="0"/>
    <n v="0"/>
    <x v="1"/>
    <s v="film &amp; video/drama"/>
    <n v="0"/>
    <n v="0"/>
    <x v="0"/>
    <x v="3"/>
  </r>
  <r>
    <n v="161"/>
    <x v="161"/>
    <s v="Step 1 (script editing) to produce a dramatic film about the air/sea battle of WWII that turned the tide of victory for the US."/>
    <n v="50000"/>
    <x v="139"/>
    <x v="2"/>
    <x v="0"/>
    <x v="0"/>
    <n v="1404318595"/>
    <n v="1401726595"/>
    <x v="0"/>
    <n v="1"/>
    <x v="1"/>
    <s v="film &amp; video/drama"/>
    <n v="0"/>
    <n v="5"/>
    <x v="0"/>
    <x v="3"/>
  </r>
  <r>
    <n v="162"/>
    <x v="162"/>
    <s v="This film follows a young man who has had only a troubled family life. He turns to all the wrong things and life falls apart."/>
    <n v="2800"/>
    <x v="140"/>
    <x v="2"/>
    <x v="0"/>
    <x v="0"/>
    <n v="1408232520"/>
    <n v="1405393356"/>
    <x v="0"/>
    <n v="10"/>
    <x v="1"/>
    <s v="film &amp; video/drama"/>
    <n v="16"/>
    <n v="43.5"/>
    <x v="0"/>
    <x v="3"/>
  </r>
  <r>
    <n v="163"/>
    <x v="163"/>
    <s v="Over 2.5 million Black men registered for the draft in World War II. _x000a_This will be the most comprehensive portrayal EVER of US. THEN."/>
    <n v="2000000"/>
    <x v="117"/>
    <x v="2"/>
    <x v="0"/>
    <x v="0"/>
    <n v="1443657600"/>
    <n v="1440716654"/>
    <x v="0"/>
    <n v="0"/>
    <x v="1"/>
    <s v="film &amp; video/drama"/>
    <n v="0"/>
    <n v="0"/>
    <x v="0"/>
    <x v="3"/>
  </r>
  <r>
    <n v="164"/>
    <x v="164"/>
    <s v="Two cousins are caught up in the private war between warrior class angels and demons. You may be caught up too and not realize it yet."/>
    <n v="120000"/>
    <x v="141"/>
    <x v="2"/>
    <x v="0"/>
    <x v="0"/>
    <n v="1411150701"/>
    <n v="1405966701"/>
    <x v="0"/>
    <n v="7"/>
    <x v="1"/>
    <s v="film &amp; video/drama"/>
    <n v="1"/>
    <n v="91.43"/>
    <x v="0"/>
    <x v="3"/>
  </r>
  <r>
    <n v="165"/>
    <x v="165"/>
    <s v="A teacher. A boy. The beach and a heatwave that drove them all insane."/>
    <n v="17000"/>
    <x v="117"/>
    <x v="2"/>
    <x v="1"/>
    <x v="1"/>
    <n v="1452613724"/>
    <n v="1450021724"/>
    <x v="0"/>
    <n v="0"/>
    <x v="1"/>
    <s v="film &amp; video/drama"/>
    <n v="0"/>
    <n v="0"/>
    <x v="0"/>
    <x v="3"/>
  </r>
  <r>
    <n v="166"/>
    <x v="166"/>
    <s v="A young teen makes a bad decision after joining gang and the film expresses his choices that led him to that point."/>
    <n v="5000"/>
    <x v="142"/>
    <x v="2"/>
    <x v="0"/>
    <x v="0"/>
    <n v="1484531362"/>
    <n v="1481939362"/>
    <x v="0"/>
    <n v="1"/>
    <x v="1"/>
    <s v="film &amp; video/drama"/>
    <n v="60"/>
    <n v="3000"/>
    <x v="0"/>
    <x v="3"/>
  </r>
  <r>
    <n v="167"/>
    <x v="167"/>
    <s v="A young man experiences a tragedy and has the opportunity to go back and learn from his mistakes and find out his true self."/>
    <n v="110000"/>
    <x v="143"/>
    <x v="2"/>
    <x v="0"/>
    <x v="0"/>
    <n v="1438726535"/>
    <n v="1433542535"/>
    <x v="0"/>
    <n v="2"/>
    <x v="1"/>
    <s v="film &amp; video/drama"/>
    <n v="0"/>
    <n v="5.5"/>
    <x v="0"/>
    <x v="3"/>
  </r>
  <r>
    <n v="168"/>
    <x v="168"/>
    <s v="A homeless Gulf War 2 vet, and Congressional Medal of Honor recipient fights for his sanity on the mean streets of Albuquerque."/>
    <n v="8000"/>
    <x v="144"/>
    <x v="2"/>
    <x v="0"/>
    <x v="0"/>
    <n v="1426791770"/>
    <n v="1424203370"/>
    <x v="0"/>
    <n v="3"/>
    <x v="1"/>
    <s v="film &amp; video/drama"/>
    <n v="4"/>
    <n v="108.33"/>
    <x v="0"/>
    <x v="3"/>
  </r>
  <r>
    <n v="169"/>
    <x v="169"/>
    <s v="Family is a short film about a father and son and two brothers who were separated by the Korean war and finally reunite after 60 years."/>
    <n v="2500"/>
    <x v="145"/>
    <x v="2"/>
    <x v="1"/>
    <x v="1"/>
    <n v="1413634059"/>
    <n v="1411042059"/>
    <x v="0"/>
    <n v="10"/>
    <x v="1"/>
    <s v="film &amp; video/drama"/>
    <n v="22"/>
    <n v="56"/>
    <x v="0"/>
    <x v="3"/>
  </r>
  <r>
    <n v="170"/>
    <x v="170"/>
    <s v="Amy &amp; Missy survive Amy's bipolar disorder and go on to become award winning &amp; bestselling authors, screenwriters &amp; filmmakers"/>
    <n v="10000"/>
    <x v="144"/>
    <x v="2"/>
    <x v="0"/>
    <x v="0"/>
    <n v="1440912480"/>
    <n v="1438385283"/>
    <x v="0"/>
    <n v="10"/>
    <x v="1"/>
    <s v="film &amp; video/drama"/>
    <n v="3"/>
    <n v="32.5"/>
    <x v="0"/>
    <x v="3"/>
  </r>
  <r>
    <n v="171"/>
    <x v="171"/>
    <s v="Team Mayhem, a local small town gang of gamers who are enlisted   to save the world from the new great evil known as Prowler."/>
    <n v="50000"/>
    <x v="116"/>
    <x v="2"/>
    <x v="0"/>
    <x v="0"/>
    <n v="1470975614"/>
    <n v="1465791614"/>
    <x v="0"/>
    <n v="1"/>
    <x v="1"/>
    <s v="film &amp; video/drama"/>
    <n v="0"/>
    <n v="1"/>
    <x v="0"/>
    <x v="3"/>
  </r>
  <r>
    <n v="172"/>
    <x v="172"/>
    <s v="A short film on the rarest mammal and the second most endangered freshwater river dolphin, in Pakistan."/>
    <n v="95000"/>
    <x v="117"/>
    <x v="2"/>
    <x v="0"/>
    <x v="0"/>
    <n v="1426753723"/>
    <n v="1423733323"/>
    <x v="0"/>
    <n v="0"/>
    <x v="1"/>
    <s v="film &amp; video/drama"/>
    <n v="0"/>
    <n v="0"/>
    <x v="0"/>
    <x v="3"/>
  </r>
  <r>
    <n v="173"/>
    <x v="173"/>
    <s v="This is a film inspired by Quentin Tarantino, I want to make a film thats entertaining yet gritty. 7 Sins is in pre-production."/>
    <n v="1110"/>
    <x v="117"/>
    <x v="2"/>
    <x v="1"/>
    <x v="1"/>
    <n v="1425131108"/>
    <n v="1422539108"/>
    <x v="0"/>
    <n v="0"/>
    <x v="1"/>
    <s v="film &amp; video/drama"/>
    <n v="0"/>
    <n v="0"/>
    <x v="0"/>
    <x v="3"/>
  </r>
  <r>
    <n v="174"/>
    <x v="174"/>
    <s v="An international short film project. It is about loneliness, wich is caused by the current compulsion to check your Facebook every day."/>
    <n v="6000"/>
    <x v="117"/>
    <x v="2"/>
    <x v="9"/>
    <x v="3"/>
    <n v="1431108776"/>
    <n v="1425924776"/>
    <x v="0"/>
    <n v="0"/>
    <x v="1"/>
    <s v="film &amp; video/drama"/>
    <n v="0"/>
    <n v="0"/>
    <x v="0"/>
    <x v="3"/>
  </r>
  <r>
    <n v="175"/>
    <x v="175"/>
    <s v="To heal her scars Olivia must take a journey back to her roots, where an unresolved conflict stands between her and musical success."/>
    <n v="20000"/>
    <x v="146"/>
    <x v="2"/>
    <x v="1"/>
    <x v="1"/>
    <n v="1409337611"/>
    <n v="1407177611"/>
    <x v="0"/>
    <n v="26"/>
    <x v="1"/>
    <s v="film &amp; video/drama"/>
    <n v="6"/>
    <n v="49.88"/>
    <x v="0"/>
    <x v="3"/>
  </r>
  <r>
    <n v="176"/>
    <x v="176"/>
    <s v="I'm seeking funding to finish my short film, Silent Monster, to bring awareness to teenage bullying as well as teenage violence."/>
    <n v="1500"/>
    <x v="117"/>
    <x v="2"/>
    <x v="0"/>
    <x v="0"/>
    <n v="1438803999"/>
    <n v="1436211999"/>
    <x v="0"/>
    <n v="0"/>
    <x v="1"/>
    <s v="film &amp; video/drama"/>
    <n v="0"/>
    <n v="0"/>
    <x v="0"/>
    <x v="3"/>
  </r>
  <r>
    <n v="177"/>
    <x v="177"/>
    <s v="I'm making a modern day version of the bible story &quot; The Good Samaritan&quot;"/>
    <n v="450"/>
    <x v="147"/>
    <x v="2"/>
    <x v="0"/>
    <x v="0"/>
    <n v="1427155726"/>
    <n v="1425690526"/>
    <x v="0"/>
    <n v="7"/>
    <x v="1"/>
    <s v="film &amp; video/drama"/>
    <n v="40"/>
    <n v="25.71"/>
    <x v="0"/>
    <x v="3"/>
  </r>
  <r>
    <n v="178"/>
    <x v="178"/>
    <s v="El viaje de LucÃ­a es un largometraje de ficciÃ³n con temÃ¡tica sobre el cÃ¡ncer infantil."/>
    <n v="500000"/>
    <x v="117"/>
    <x v="2"/>
    <x v="3"/>
    <x v="3"/>
    <n v="1448582145"/>
    <n v="1445986545"/>
    <x v="0"/>
    <n v="0"/>
    <x v="1"/>
    <s v="film &amp; video/drama"/>
    <n v="0"/>
    <n v="0"/>
    <x v="0"/>
    <x v="3"/>
  </r>
  <r>
    <n v="179"/>
    <x v="179"/>
    <s v="A feature-length film about how three people survive in a diseased world."/>
    <n v="1000"/>
    <x v="148"/>
    <x v="2"/>
    <x v="0"/>
    <x v="0"/>
    <n v="1457056555"/>
    <n v="1454464555"/>
    <x v="0"/>
    <n v="2"/>
    <x v="1"/>
    <s v="film &amp; video/drama"/>
    <n v="20"/>
    <n v="100"/>
    <x v="0"/>
    <x v="3"/>
  </r>
  <r>
    <n v="180"/>
    <x v="180"/>
    <s v="The Rest of Us follows a survivor of an outbreak that nearly destroyed the earth as he travels to find some form of humanity."/>
    <n v="1200"/>
    <x v="149"/>
    <x v="2"/>
    <x v="1"/>
    <x v="1"/>
    <n v="1428951600"/>
    <n v="1425512843"/>
    <x v="0"/>
    <n v="13"/>
    <x v="1"/>
    <s v="film &amp; video/drama"/>
    <n v="33"/>
    <n v="30.85"/>
    <x v="0"/>
    <x v="3"/>
  </r>
  <r>
    <n v="181"/>
    <x v="181"/>
    <s v="Christina has been suffering with flash backs and some very disturbing nightmares and realises that it is more than just nightmares."/>
    <n v="3423"/>
    <x v="150"/>
    <x v="2"/>
    <x v="1"/>
    <x v="1"/>
    <n v="1434995295"/>
    <n v="1432403295"/>
    <x v="0"/>
    <n v="4"/>
    <x v="1"/>
    <s v="film &amp; video/drama"/>
    <n v="21"/>
    <n v="180.5"/>
    <x v="0"/>
    <x v="3"/>
  </r>
  <r>
    <n v="182"/>
    <x v="182"/>
    <s v="I'm Faraz, and I am raising money for my feature film called ABU. This one is for our parents, and our responsibilities towards them."/>
    <n v="1000"/>
    <x v="117"/>
    <x v="2"/>
    <x v="0"/>
    <x v="0"/>
    <n v="1483748232"/>
    <n v="1481156232"/>
    <x v="0"/>
    <n v="0"/>
    <x v="1"/>
    <s v="film &amp; video/drama"/>
    <n v="0"/>
    <n v="0"/>
    <x v="0"/>
    <x v="3"/>
  </r>
  <r>
    <n v="183"/>
    <x v="183"/>
    <s v="Don't kill me until I meet my Dad"/>
    <n v="12500"/>
    <x v="151"/>
    <x v="2"/>
    <x v="1"/>
    <x v="1"/>
    <n v="1417033610"/>
    <n v="1414438010"/>
    <x v="0"/>
    <n v="12"/>
    <x v="1"/>
    <s v="film &amp; video/drama"/>
    <n v="36"/>
    <n v="373.5"/>
    <x v="0"/>
    <x v="3"/>
  </r>
  <r>
    <n v="184"/>
    <x v="184"/>
    <s v="&quot;Lana&quot; is an horror/dramatic short film, written by myself, about a young woman fighting the darkness in her, but it might be too late."/>
    <n v="1500"/>
    <x v="152"/>
    <x v="2"/>
    <x v="5"/>
    <x v="5"/>
    <n v="1409543940"/>
    <n v="1404586762"/>
    <x v="0"/>
    <n v="2"/>
    <x v="1"/>
    <s v="film &amp; video/drama"/>
    <n v="3"/>
    <n v="25.5"/>
    <x v="0"/>
    <x v="3"/>
  </r>
  <r>
    <n v="185"/>
    <x v="185"/>
    <s v="Love has no boundaries!"/>
    <n v="40000"/>
    <x v="153"/>
    <x v="2"/>
    <x v="10"/>
    <x v="8"/>
    <n v="1471557139"/>
    <n v="1468965139"/>
    <x v="0"/>
    <n v="10"/>
    <x v="1"/>
    <s v="film &amp; video/drama"/>
    <n v="6"/>
    <n v="220"/>
    <x v="0"/>
    <x v="3"/>
  </r>
  <r>
    <n v="186"/>
    <x v="186"/>
    <s v="My film is about a boy who discovers the truth about his fathers dissapearance through the dark secrets of his mothers past."/>
    <n v="5000"/>
    <x v="117"/>
    <x v="2"/>
    <x v="0"/>
    <x v="0"/>
    <n v="1488571200"/>
    <n v="1485977434"/>
    <x v="0"/>
    <n v="0"/>
    <x v="1"/>
    <s v="film &amp; video/drama"/>
    <n v="0"/>
    <n v="0"/>
    <x v="0"/>
    <x v="3"/>
  </r>
  <r>
    <n v="187"/>
    <x v="187"/>
    <s v="A young man suffering from a severe case of OCD embarks on a road trip to find peace of mind."/>
    <n v="5000"/>
    <x v="25"/>
    <x v="2"/>
    <x v="0"/>
    <x v="0"/>
    <n v="1437461940"/>
    <n v="1435383457"/>
    <x v="0"/>
    <n v="5"/>
    <x v="1"/>
    <s v="film &amp; video/drama"/>
    <n v="16"/>
    <n v="160"/>
    <x v="0"/>
    <x v="3"/>
  </r>
  <r>
    <n v="188"/>
    <x v="188"/>
    <s v="Mariano Messini, an aspiring musician, indebted to the mafia must put his life on the line to escape their grasp and pursue his dream."/>
    <n v="1500"/>
    <x v="117"/>
    <x v="2"/>
    <x v="0"/>
    <x v="0"/>
    <n v="1409891015"/>
    <n v="1407299015"/>
    <x v="0"/>
    <n v="0"/>
    <x v="1"/>
    <s v="film &amp; video/drama"/>
    <n v="0"/>
    <n v="0"/>
    <x v="0"/>
    <x v="3"/>
  </r>
  <r>
    <n v="189"/>
    <x v="189"/>
    <s v="Jack Barlow's wife and daughter shot in cold blood at a gun confiscation station in Texas, he sets out to save his family &amp; neighbors."/>
    <n v="500000"/>
    <x v="154"/>
    <x v="2"/>
    <x v="0"/>
    <x v="0"/>
    <n v="1472920477"/>
    <n v="1467736477"/>
    <x v="0"/>
    <n v="5"/>
    <x v="1"/>
    <s v="film &amp; video/drama"/>
    <n v="0"/>
    <n v="69"/>
    <x v="0"/>
    <x v="3"/>
  </r>
  <r>
    <n v="190"/>
    <x v="190"/>
    <s v="Because hope can be a 4 letter word"/>
    <n v="12000"/>
    <x v="155"/>
    <x v="2"/>
    <x v="0"/>
    <x v="0"/>
    <n v="1466091446"/>
    <n v="1465227446"/>
    <x v="0"/>
    <n v="1"/>
    <x v="1"/>
    <s v="film &amp; video/drama"/>
    <n v="0"/>
    <n v="50"/>
    <x v="0"/>
    <x v="3"/>
  </r>
  <r>
    <n v="191"/>
    <x v="191"/>
    <s v="A young boy passionate about Astronomy and Chemistry tracks down an astroid that scientists said would never hit earth."/>
    <n v="5000"/>
    <x v="156"/>
    <x v="2"/>
    <x v="2"/>
    <x v="2"/>
    <n v="1443782138"/>
    <n v="1440326138"/>
    <x v="0"/>
    <n v="3"/>
    <x v="1"/>
    <s v="film &amp; video/drama"/>
    <n v="5"/>
    <n v="83.33"/>
    <x v="0"/>
    <x v="3"/>
  </r>
  <r>
    <n v="192"/>
    <x v="192"/>
    <s v="This Eminem Tell All details the good times, hardships, drug abuse, domestic violence, scandals, sex, near-death experiences and murder"/>
    <n v="1000000"/>
    <x v="157"/>
    <x v="2"/>
    <x v="0"/>
    <x v="0"/>
    <n v="1413572432"/>
    <n v="1410980432"/>
    <x v="0"/>
    <n v="3"/>
    <x v="1"/>
    <s v="film &amp; video/drama"/>
    <n v="0"/>
    <n v="5.67"/>
    <x v="0"/>
    <x v="3"/>
  </r>
  <r>
    <n v="193"/>
    <x v="193"/>
    <s v="I am in need of a new PC for my Media Production course so i can pursue my dream of creating CGI based sci-fi productions for everyone"/>
    <n v="1000"/>
    <x v="117"/>
    <x v="2"/>
    <x v="1"/>
    <x v="1"/>
    <n v="1417217166"/>
    <n v="1412029566"/>
    <x v="0"/>
    <n v="0"/>
    <x v="1"/>
    <s v="film &amp; video/drama"/>
    <n v="0"/>
    <n v="0"/>
    <x v="0"/>
    <x v="3"/>
  </r>
  <r>
    <n v="194"/>
    <x v="194"/>
    <s v="Northern Irish Original Short Film based on the desperation of love and survival and taking a risk that may change everything."/>
    <n v="2500"/>
    <x v="158"/>
    <x v="2"/>
    <x v="1"/>
    <x v="1"/>
    <n v="1457308531"/>
    <n v="1452124531"/>
    <x v="0"/>
    <n v="3"/>
    <x v="1"/>
    <s v="film &amp; video/drama"/>
    <n v="0"/>
    <n v="1"/>
    <x v="0"/>
    <x v="3"/>
  </r>
  <r>
    <n v="195"/>
    <x v="195"/>
    <s v="A film project based on my auto-biography, a military conflict with no media attention, this story depicts war and its aftermath."/>
    <n v="2000000"/>
    <x v="117"/>
    <x v="2"/>
    <x v="0"/>
    <x v="0"/>
    <n v="1436544332"/>
    <n v="1431360332"/>
    <x v="0"/>
    <n v="0"/>
    <x v="1"/>
    <s v="film &amp; video/drama"/>
    <n v="0"/>
    <n v="0"/>
    <x v="0"/>
    <x v="3"/>
  </r>
  <r>
    <n v="196"/>
    <x v="196"/>
    <s v="A moving short film about a retired female boxer who develops a relationship with a young journalist who idolises her"/>
    <n v="3500"/>
    <x v="159"/>
    <x v="2"/>
    <x v="1"/>
    <x v="1"/>
    <n v="1444510800"/>
    <n v="1442062898"/>
    <x v="0"/>
    <n v="19"/>
    <x v="1"/>
    <s v="film &amp; video/drama"/>
    <n v="42"/>
    <n v="77.11"/>
    <x v="0"/>
    <x v="3"/>
  </r>
  <r>
    <n v="197"/>
    <x v="197"/>
    <s v="â€œAfter a terrifying ordeal, a young woman is left in a depressive state and abandoned to cope with a distressing account of revengeâ€"/>
    <n v="2500"/>
    <x v="160"/>
    <x v="2"/>
    <x v="1"/>
    <x v="1"/>
    <n v="1487365200"/>
    <n v="1483734100"/>
    <x v="0"/>
    <n v="8"/>
    <x v="1"/>
    <s v="film &amp; video/drama"/>
    <n v="10"/>
    <n v="32.75"/>
    <x v="0"/>
    <x v="3"/>
  </r>
  <r>
    <n v="198"/>
    <x v="198"/>
    <s v="Nine Lives is a story of one woman's survival of EIGHT near deaths and her love for one man as an influence to fight for the NINTH."/>
    <n v="25000"/>
    <x v="161"/>
    <x v="2"/>
    <x v="0"/>
    <x v="0"/>
    <n v="1412500322"/>
    <n v="1409908322"/>
    <x v="0"/>
    <n v="6"/>
    <x v="1"/>
    <s v="film &amp; video/drama"/>
    <n v="1"/>
    <n v="46.5"/>
    <x v="0"/>
    <x v="3"/>
  </r>
  <r>
    <n v="199"/>
    <x v="199"/>
    <s v="We're filming a feature film that we can put in numerous film festivals across the country. My dream is to compete in every single one."/>
    <n v="10000"/>
    <x v="117"/>
    <x v="2"/>
    <x v="0"/>
    <x v="0"/>
    <n v="1472698702"/>
    <n v="1470106702"/>
    <x v="0"/>
    <n v="0"/>
    <x v="1"/>
    <s v="film &amp; video/drama"/>
    <n v="0"/>
    <n v="0"/>
    <x v="0"/>
    <x v="3"/>
  </r>
  <r>
    <n v="200"/>
    <x v="200"/>
    <s v="A film dedicated to an AAF Pilot's struggle to survive behind enemy lines during WWII."/>
    <n v="6000"/>
    <x v="162"/>
    <x v="2"/>
    <x v="0"/>
    <x v="0"/>
    <n v="1410746403"/>
    <n v="1408154403"/>
    <x v="0"/>
    <n v="18"/>
    <x v="1"/>
    <s v="film &amp; video/drama"/>
    <n v="26"/>
    <n v="87.31"/>
    <x v="0"/>
    <x v="3"/>
  </r>
  <r>
    <n v="201"/>
    <x v="201"/>
    <s v="Everyone has a choice. Can two college students get past their differences to save the life of a man whom they've never met before?"/>
    <n v="650"/>
    <x v="163"/>
    <x v="2"/>
    <x v="0"/>
    <x v="0"/>
    <n v="1423424329"/>
    <n v="1421696329"/>
    <x v="0"/>
    <n v="7"/>
    <x v="1"/>
    <s v="film &amp; video/drama"/>
    <n v="58"/>
    <n v="54.29"/>
    <x v="0"/>
    <x v="3"/>
  </r>
  <r>
    <n v="202"/>
    <x v="202"/>
    <s v="new web series created by jonney terry"/>
    <n v="6000"/>
    <x v="117"/>
    <x v="2"/>
    <x v="0"/>
    <x v="0"/>
    <n v="1444337940"/>
    <n v="1441750564"/>
    <x v="0"/>
    <n v="0"/>
    <x v="1"/>
    <s v="film &amp; video/drama"/>
    <n v="0"/>
    <n v="0"/>
    <x v="0"/>
    <x v="3"/>
  </r>
  <r>
    <n v="203"/>
    <x v="203"/>
    <s v="We are aiming to make a Web Series based on Youth Culture and the misrepresentation of socially stereotyped people."/>
    <n v="2500"/>
    <x v="164"/>
    <x v="2"/>
    <x v="1"/>
    <x v="1"/>
    <n v="1422562864"/>
    <n v="1417378864"/>
    <x v="0"/>
    <n v="8"/>
    <x v="1"/>
    <s v="film &amp; video/drama"/>
    <n v="30"/>
    <n v="93.25"/>
    <x v="0"/>
    <x v="3"/>
  </r>
  <r>
    <n v="204"/>
    <x v="204"/>
    <s v="A feature film based on the true story of Bruce and Denise Morcombe and their battle for justice for their missing son Daniel."/>
    <n v="300000"/>
    <x v="165"/>
    <x v="2"/>
    <x v="2"/>
    <x v="2"/>
    <n v="1470319203"/>
    <n v="1467727203"/>
    <x v="0"/>
    <n v="1293"/>
    <x v="1"/>
    <s v="film &amp; video/drama"/>
    <n v="51"/>
    <n v="117.68"/>
    <x v="0"/>
    <x v="3"/>
  </r>
  <r>
    <n v="205"/>
    <x v="205"/>
    <s v="A martyr faces execution at the hands of the State, while enduring the horrors and alienation of a new world order."/>
    <n v="8000"/>
    <x v="166"/>
    <x v="2"/>
    <x v="0"/>
    <x v="0"/>
    <n v="1444144222"/>
    <n v="1441120222"/>
    <x v="0"/>
    <n v="17"/>
    <x v="1"/>
    <s v="film &amp; video/drama"/>
    <n v="16"/>
    <n v="76.47"/>
    <x v="0"/>
    <x v="3"/>
  </r>
  <r>
    <n v="206"/>
    <x v="206"/>
    <s v="A love story featuring adoption,struggle,dysfunction,grace, healing, and restoration."/>
    <n v="12700"/>
    <x v="117"/>
    <x v="2"/>
    <x v="0"/>
    <x v="0"/>
    <n v="1470441983"/>
    <n v="1468627583"/>
    <x v="0"/>
    <n v="0"/>
    <x v="1"/>
    <s v="film &amp; video/drama"/>
    <n v="0"/>
    <n v="0"/>
    <x v="0"/>
    <x v="3"/>
  </r>
  <r>
    <n v="207"/>
    <x v="207"/>
    <s v="To avoid bankruptcy, Vincent, a passionate young entrepreneur embarks  on an illicit affair in order to save his dream business."/>
    <n v="14000"/>
    <x v="167"/>
    <x v="2"/>
    <x v="5"/>
    <x v="5"/>
    <n v="1420346638"/>
    <n v="1417754638"/>
    <x v="0"/>
    <n v="13"/>
    <x v="1"/>
    <s v="film &amp; video/drama"/>
    <n v="15"/>
    <n v="163.85"/>
    <x v="0"/>
    <x v="3"/>
  </r>
  <r>
    <n v="208"/>
    <x v="208"/>
    <s v="A young woman's journey from Africa to Australia where she finds heaven on earth, love and tragedy. Within her tragedy she saves lives."/>
    <n v="50000"/>
    <x v="117"/>
    <x v="2"/>
    <x v="2"/>
    <x v="2"/>
    <n v="1418719967"/>
    <n v="1416127967"/>
    <x v="0"/>
    <n v="0"/>
    <x v="1"/>
    <s v="film &amp; video/drama"/>
    <n v="0"/>
    <n v="0"/>
    <x v="0"/>
    <x v="3"/>
  </r>
  <r>
    <n v="209"/>
    <x v="209"/>
    <s v="&quot;A Brighter Day&quot; is the first episode of a television series about an ex-hustler that becomes a school teacher to help at risk youth."/>
    <n v="25000"/>
    <x v="117"/>
    <x v="2"/>
    <x v="0"/>
    <x v="0"/>
    <n v="1436566135"/>
    <n v="1433974135"/>
    <x v="0"/>
    <n v="0"/>
    <x v="1"/>
    <s v="film &amp; video/drama"/>
    <n v="0"/>
    <n v="0"/>
    <x v="0"/>
    <x v="3"/>
  </r>
  <r>
    <n v="210"/>
    <x v="210"/>
    <s v="A tender short film about a young man who needs advice from  someone he had no intention of ever meeting, his biological father."/>
    <n v="12000"/>
    <x v="168"/>
    <x v="2"/>
    <x v="0"/>
    <x v="0"/>
    <n v="1443675600"/>
    <n v="1441157592"/>
    <x v="0"/>
    <n v="33"/>
    <x v="1"/>
    <s v="film &amp; video/drama"/>
    <n v="25"/>
    <n v="91.82"/>
    <x v="0"/>
    <x v="3"/>
  </r>
  <r>
    <n v="211"/>
    <x v="211"/>
    <s v="The Heart of a Woman and The Heart of a Man is a feature film written by Jennie Marie Pacelli, based on real people and true events"/>
    <n v="5000"/>
    <x v="169"/>
    <x v="2"/>
    <x v="0"/>
    <x v="0"/>
    <n v="1442634617"/>
    <n v="1440042617"/>
    <x v="0"/>
    <n v="12"/>
    <x v="1"/>
    <s v="film &amp; video/drama"/>
    <n v="45"/>
    <n v="185.83"/>
    <x v="0"/>
    <x v="3"/>
  </r>
  <r>
    <n v="212"/>
    <x v="212"/>
    <s v="This film is a fictional crime drama following the events of a heist that ended in bloodshed."/>
    <n v="6300"/>
    <x v="116"/>
    <x v="2"/>
    <x v="0"/>
    <x v="0"/>
    <n v="1460837320"/>
    <n v="1455656920"/>
    <x v="0"/>
    <n v="1"/>
    <x v="1"/>
    <s v="film &amp; video/drama"/>
    <n v="0"/>
    <n v="1"/>
    <x v="0"/>
    <x v="3"/>
  </r>
  <r>
    <n v="213"/>
    <x v="213"/>
    <s v="A family dramedy about a grandfather  and grandson who are both on their path to redemption."/>
    <n v="50000"/>
    <x v="170"/>
    <x v="2"/>
    <x v="0"/>
    <x v="0"/>
    <n v="1439734001"/>
    <n v="1437142547"/>
    <x v="0"/>
    <n v="1"/>
    <x v="1"/>
    <s v="film &amp; video/drama"/>
    <n v="0"/>
    <n v="20"/>
    <x v="0"/>
    <x v="3"/>
  </r>
  <r>
    <n v="214"/>
    <x v="214"/>
    <s v="A screenplay based upon the true story of a man with Asperger Syndrome who falls through the cracks of the criminal justice system."/>
    <n v="12500"/>
    <x v="116"/>
    <x v="2"/>
    <x v="0"/>
    <x v="0"/>
    <n v="1425655349"/>
    <n v="1420471349"/>
    <x v="0"/>
    <n v="1"/>
    <x v="1"/>
    <s v="film &amp; video/drama"/>
    <n v="0"/>
    <n v="1"/>
    <x v="0"/>
    <x v="3"/>
  </r>
  <r>
    <n v="215"/>
    <x v="215"/>
    <s v="A short drama based on a true events. Story of a British Soldier who comes back home suffering from Post Traumatic Stress Disorder."/>
    <n v="4400"/>
    <x v="115"/>
    <x v="2"/>
    <x v="1"/>
    <x v="1"/>
    <n v="1455753540"/>
    <n v="1452058282"/>
    <x v="0"/>
    <n v="1"/>
    <x v="1"/>
    <s v="film &amp; video/drama"/>
    <n v="0"/>
    <n v="10"/>
    <x v="0"/>
    <x v="3"/>
  </r>
  <r>
    <n v="216"/>
    <x v="216"/>
    <s v="A nostalgic film about the unorthodox teacher we all wish we had, the girl we all fell for, and the friend we didn't expect to make."/>
    <n v="50000"/>
    <x v="171"/>
    <x v="2"/>
    <x v="0"/>
    <x v="0"/>
    <n v="1429740037"/>
    <n v="1425423637"/>
    <x v="0"/>
    <n v="84"/>
    <x v="1"/>
    <s v="film &amp; video/drama"/>
    <n v="56"/>
    <n v="331.54"/>
    <x v="0"/>
    <x v="3"/>
  </r>
  <r>
    <n v="217"/>
    <x v="217"/>
    <s v="A roadmovie by paw"/>
    <n v="100000"/>
    <x v="172"/>
    <x v="2"/>
    <x v="11"/>
    <x v="9"/>
    <n v="1419780149"/>
    <n v="1417101749"/>
    <x v="0"/>
    <n v="38"/>
    <x v="1"/>
    <s v="film &amp; video/drama"/>
    <n v="12"/>
    <n v="314.29000000000002"/>
    <x v="0"/>
    <x v="3"/>
  </r>
  <r>
    <n v="218"/>
    <x v="218"/>
    <s v="A sassy talking spider named Charmaine, joins forces with an abused young boy.  She stages off bullies and help fight an abusive father"/>
    <n v="5000"/>
    <x v="173"/>
    <x v="2"/>
    <x v="0"/>
    <x v="0"/>
    <n v="1431702289"/>
    <n v="1426518289"/>
    <x v="0"/>
    <n v="1"/>
    <x v="1"/>
    <s v="film &amp; video/drama"/>
    <n v="2"/>
    <n v="100"/>
    <x v="0"/>
    <x v="3"/>
  </r>
  <r>
    <n v="219"/>
    <x v="219"/>
    <s v="An hour-long pilot about a group of suburban LGBT teens coming of age in the early 90's."/>
    <n v="50000"/>
    <x v="174"/>
    <x v="2"/>
    <x v="0"/>
    <x v="0"/>
    <n v="1459493940"/>
    <n v="1456732225"/>
    <x v="0"/>
    <n v="76"/>
    <x v="1"/>
    <s v="film &amp; video/drama"/>
    <n v="18"/>
    <n v="115.99"/>
    <x v="0"/>
    <x v="3"/>
  </r>
  <r>
    <n v="220"/>
    <x v="220"/>
    <s v="A Freelancer abandons everything to chase after his dream of being &quot;great&quot; escape to Bangkok and return to his home-world."/>
    <n v="50000"/>
    <x v="175"/>
    <x v="2"/>
    <x v="0"/>
    <x v="0"/>
    <n v="1440101160"/>
    <n v="1436542030"/>
    <x v="0"/>
    <n v="3"/>
    <x v="1"/>
    <s v="film &amp; video/drama"/>
    <n v="1"/>
    <n v="120"/>
    <x v="0"/>
    <x v="3"/>
  </r>
  <r>
    <n v="221"/>
    <x v="221"/>
    <s v="Film about Schizophrenia with Surreal Twists!"/>
    <n v="50000"/>
    <x v="117"/>
    <x v="2"/>
    <x v="0"/>
    <x v="0"/>
    <n v="1427569564"/>
    <n v="1422389164"/>
    <x v="0"/>
    <n v="0"/>
    <x v="1"/>
    <s v="film &amp; video/drama"/>
    <n v="0"/>
    <n v="0"/>
    <x v="0"/>
    <x v="3"/>
  </r>
  <r>
    <n v="222"/>
    <x v="222"/>
    <s v="Killian leader of an outlaw bike gang doesnâ€™t have a bike yet and here is your chance to help design and build his machine."/>
    <n v="1000"/>
    <x v="176"/>
    <x v="2"/>
    <x v="0"/>
    <x v="0"/>
    <n v="1427423940"/>
    <n v="1422383318"/>
    <x v="0"/>
    <n v="2"/>
    <x v="1"/>
    <s v="film &amp; video/drama"/>
    <n v="13"/>
    <n v="65"/>
    <x v="0"/>
    <x v="3"/>
  </r>
  <r>
    <n v="223"/>
    <x v="223"/>
    <s v="An old man, a U.S Marine Corps veteran remembers his combat experience in the battle of Toktong Pass 1950, during the Korean War."/>
    <n v="1500000"/>
    <x v="117"/>
    <x v="2"/>
    <x v="0"/>
    <x v="0"/>
    <n v="1463879100"/>
    <n v="1461287350"/>
    <x v="0"/>
    <n v="0"/>
    <x v="1"/>
    <s v="film &amp; video/drama"/>
    <n v="0"/>
    <n v="0"/>
    <x v="0"/>
    <x v="3"/>
  </r>
  <r>
    <n v="224"/>
    <x v="224"/>
    <s v="African Hollywood production, from the people who brought you Spiderman 1&amp;2, Star Trek 1&amp;2, Mission Impossible 3&amp;4 and Star Wars Ep7"/>
    <n v="6000000"/>
    <x v="117"/>
    <x v="2"/>
    <x v="2"/>
    <x v="2"/>
    <n v="1436506726"/>
    <n v="1431322726"/>
    <x v="0"/>
    <n v="0"/>
    <x v="1"/>
    <s v="film &amp; video/drama"/>
    <n v="0"/>
    <n v="0"/>
    <x v="0"/>
    <x v="3"/>
  </r>
  <r>
    <n v="225"/>
    <x v="225"/>
    <s v="I'm creating a &quot;Lifetime&quot; type drama film about a girl who uses backpage for money, but trying to turn her life around."/>
    <n v="200"/>
    <x v="117"/>
    <x v="2"/>
    <x v="0"/>
    <x v="0"/>
    <n v="1460153054"/>
    <n v="1457564654"/>
    <x v="0"/>
    <n v="0"/>
    <x v="1"/>
    <s v="film &amp; video/drama"/>
    <n v="0"/>
    <n v="0"/>
    <x v="0"/>
    <x v="3"/>
  </r>
  <r>
    <n v="226"/>
    <x v="226"/>
    <s v="A TRUE STORY OF DOMESTIC VILOLENCE THAT SEEKS TO OFFER THE VIEWER OUTLEST OF SUPPORT."/>
    <n v="29000"/>
    <x v="156"/>
    <x v="2"/>
    <x v="1"/>
    <x v="1"/>
    <n v="1433064540"/>
    <n v="1428854344"/>
    <x v="0"/>
    <n v="2"/>
    <x v="1"/>
    <s v="film &amp; video/drama"/>
    <n v="1"/>
    <n v="125"/>
    <x v="0"/>
    <x v="3"/>
  </r>
  <r>
    <n v="227"/>
    <x v="227"/>
    <s v="Imagine your life is full is nothing but pain and darkness. One day, you had the chance to be free from it all. Would you take it?"/>
    <n v="28000"/>
    <x v="117"/>
    <x v="2"/>
    <x v="0"/>
    <x v="0"/>
    <n v="1436477241"/>
    <n v="1433885241"/>
    <x v="0"/>
    <n v="0"/>
    <x v="1"/>
    <s v="film &amp; video/drama"/>
    <n v="0"/>
    <n v="0"/>
    <x v="0"/>
    <x v="3"/>
  </r>
  <r>
    <n v="228"/>
    <x v="228"/>
    <s v="I am making a film from one one of my books called facets of a Geek life."/>
    <n v="8000"/>
    <x v="117"/>
    <x v="2"/>
    <x v="1"/>
    <x v="1"/>
    <n v="1433176105"/>
    <n v="1427992105"/>
    <x v="0"/>
    <n v="0"/>
    <x v="1"/>
    <s v="film &amp; video/drama"/>
    <n v="0"/>
    <n v="0"/>
    <x v="0"/>
    <x v="3"/>
  </r>
  <r>
    <n v="229"/>
    <x v="229"/>
    <s v="I teenage girl that wants to go around the system. She does all she can to cheat and finds herself in a bad position when she messesup"/>
    <n v="3000"/>
    <x v="117"/>
    <x v="2"/>
    <x v="12"/>
    <x v="3"/>
    <n v="1455402297"/>
    <n v="1452810297"/>
    <x v="0"/>
    <n v="0"/>
    <x v="1"/>
    <s v="film &amp; video/drama"/>
    <n v="0"/>
    <n v="0"/>
    <x v="0"/>
    <x v="3"/>
  </r>
  <r>
    <n v="230"/>
    <x v="230"/>
    <s v="In Love There's War is a spicy web series that will have viewers at the edge of their seats as deception and hidden secrecies unravel."/>
    <n v="15000"/>
    <x v="177"/>
    <x v="2"/>
    <x v="0"/>
    <x v="0"/>
    <n v="1433443151"/>
    <n v="1430851151"/>
    <x v="0"/>
    <n v="2"/>
    <x v="1"/>
    <s v="film &amp; video/drama"/>
    <n v="0"/>
    <n v="30"/>
    <x v="0"/>
    <x v="3"/>
  </r>
  <r>
    <n v="231"/>
    <x v="231"/>
    <s v="Farewell to Freedom the screenplay portrays  a vulnerable divorce'  who falls for a hard-luck cowboy she meets in Las Vegas."/>
    <n v="1500000"/>
    <x v="117"/>
    <x v="2"/>
    <x v="0"/>
    <x v="0"/>
    <n v="1451775651"/>
    <n v="1449183651"/>
    <x v="0"/>
    <n v="0"/>
    <x v="1"/>
    <s v="film &amp; video/drama"/>
    <n v="0"/>
    <n v="0"/>
    <x v="0"/>
    <x v="3"/>
  </r>
  <r>
    <n v="232"/>
    <x v="232"/>
    <s v="A high-impact, high-quality resource to address, for young people and youth-related professionals, the issue of sexual consent."/>
    <n v="4000"/>
    <x v="178"/>
    <x v="2"/>
    <x v="1"/>
    <x v="1"/>
    <n v="1425066546"/>
    <n v="1422474546"/>
    <x v="0"/>
    <n v="7"/>
    <x v="1"/>
    <s v="film &amp; video/drama"/>
    <n v="3"/>
    <n v="15.71"/>
    <x v="0"/>
    <x v="3"/>
  </r>
  <r>
    <n v="233"/>
    <x v="233"/>
    <s v="â€œArea 4â€ revolves around Frank Hammond, a counselor at a high school, who discovers the scandals that took place."/>
    <n v="350000"/>
    <x v="117"/>
    <x v="2"/>
    <x v="0"/>
    <x v="0"/>
    <n v="1475185972"/>
    <n v="1472593972"/>
    <x v="0"/>
    <n v="0"/>
    <x v="1"/>
    <s v="film &amp; video/drama"/>
    <n v="0"/>
    <n v="0"/>
    <x v="0"/>
    <x v="3"/>
  </r>
  <r>
    <n v="234"/>
    <x v="234"/>
    <s v="The Interviewer is a dramatic short film about second chances. If a murderer can get a second chance then uneducated children can too."/>
    <n v="1000"/>
    <x v="149"/>
    <x v="2"/>
    <x v="0"/>
    <x v="0"/>
    <n v="1434847859"/>
    <n v="1431391859"/>
    <x v="0"/>
    <n v="5"/>
    <x v="1"/>
    <s v="film &amp; video/drama"/>
    <n v="40"/>
    <n v="80.2"/>
    <x v="0"/>
    <x v="3"/>
  </r>
  <r>
    <n v="235"/>
    <x v="235"/>
    <s v="Taking people on a deep emotional trip with a story about sometimes those who have less, give more."/>
    <n v="10000"/>
    <x v="117"/>
    <x v="2"/>
    <x v="0"/>
    <x v="0"/>
    <n v="1436478497"/>
    <n v="1433886497"/>
    <x v="0"/>
    <n v="0"/>
    <x v="1"/>
    <s v="film &amp; video/drama"/>
    <n v="0"/>
    <n v="0"/>
    <x v="0"/>
    <x v="3"/>
  </r>
  <r>
    <n v="236"/>
    <x v="236"/>
    <s v="Real cases from IAB investigations. Good cops taking down the bad cops. Police misconduct, obsessive force, drug trafficking etc."/>
    <n v="150000"/>
    <x v="117"/>
    <x v="2"/>
    <x v="0"/>
    <x v="0"/>
    <n v="1451952000"/>
    <n v="1447380099"/>
    <x v="0"/>
    <n v="0"/>
    <x v="1"/>
    <s v="film &amp; video/drama"/>
    <n v="0"/>
    <n v="0"/>
    <x v="0"/>
    <x v="3"/>
  </r>
  <r>
    <n v="237"/>
    <x v="237"/>
    <s v="Making The Choice is a christian short film series."/>
    <n v="15000"/>
    <x v="155"/>
    <x v="2"/>
    <x v="0"/>
    <x v="0"/>
    <n v="1457445069"/>
    <n v="1452261069"/>
    <x v="0"/>
    <n v="1"/>
    <x v="1"/>
    <s v="film &amp; video/drama"/>
    <n v="0"/>
    <n v="50"/>
    <x v="0"/>
    <x v="3"/>
  </r>
  <r>
    <n v="238"/>
    <x v="238"/>
    <s v="A film to stop society from judging others and get along. Life is not about discrimination! Donate for this Thrilling Drama Series!!!!"/>
    <n v="26000"/>
    <x v="117"/>
    <x v="2"/>
    <x v="0"/>
    <x v="0"/>
    <n v="1483088400"/>
    <n v="1481324760"/>
    <x v="0"/>
    <n v="0"/>
    <x v="1"/>
    <s v="film &amp; video/drama"/>
    <n v="0"/>
    <n v="0"/>
    <x v="0"/>
    <x v="3"/>
  </r>
  <r>
    <n v="239"/>
    <x v="239"/>
    <s v="Lovers Clint and Eli convey their conflicting perspectives of guilt and remorse while in the desolate Australian bush."/>
    <n v="1000"/>
    <x v="156"/>
    <x v="2"/>
    <x v="2"/>
    <x v="2"/>
    <n v="1446984000"/>
    <n v="1445308730"/>
    <x v="0"/>
    <n v="5"/>
    <x v="1"/>
    <s v="film &amp; video/drama"/>
    <n v="25"/>
    <n v="50"/>
    <x v="0"/>
    <x v="3"/>
  </r>
  <r>
    <n v="240"/>
    <x v="240"/>
    <s v="&quot;Hackers in Uganda&quot; is the story of a group of humanitarian computer hackers providing technological education and services in Uganda."/>
    <n v="15000"/>
    <x v="179"/>
    <x v="0"/>
    <x v="0"/>
    <x v="0"/>
    <n v="1367773211"/>
    <n v="1363885211"/>
    <x v="1"/>
    <n v="137"/>
    <x v="0"/>
    <s v="film &amp; video/documentary"/>
    <n v="108"/>
    <n v="117.85"/>
    <x v="0"/>
    <x v="4"/>
  </r>
  <r>
    <n v="241"/>
    <x v="241"/>
    <s v="&quot;LESLIE&quot; explores the unapologetic life of Leslie Cochran, the thong-clad homeless man turned cultural icon in the heart of Texas."/>
    <n v="36400"/>
    <x v="180"/>
    <x v="0"/>
    <x v="0"/>
    <x v="0"/>
    <n v="1419180304"/>
    <n v="1415292304"/>
    <x v="1"/>
    <n v="376"/>
    <x v="0"/>
    <s v="film &amp; video/documentary"/>
    <n v="113"/>
    <n v="109.04"/>
    <x v="0"/>
    <x v="4"/>
  </r>
  <r>
    <n v="242"/>
    <x v="242"/>
    <s v="An unprecedented feature-length documentary film about Maine's tribal, oft-misunderstood ice fishing sub-culture."/>
    <n v="13000"/>
    <x v="181"/>
    <x v="0"/>
    <x v="0"/>
    <x v="0"/>
    <n v="1324381790"/>
    <n v="1321357790"/>
    <x v="1"/>
    <n v="202"/>
    <x v="0"/>
    <s v="film &amp; video/documentary"/>
    <n v="113"/>
    <n v="73.02"/>
    <x v="0"/>
    <x v="4"/>
  </r>
  <r>
    <n v="243"/>
    <x v="243"/>
    <s v="A Hasidic man reaches a turning point in his recovery from mental illness and addiction, and is determined to start a new life."/>
    <n v="25000"/>
    <x v="182"/>
    <x v="0"/>
    <x v="0"/>
    <x v="0"/>
    <n v="1393031304"/>
    <n v="1390439304"/>
    <x v="1"/>
    <n v="328"/>
    <x v="0"/>
    <s v="film &amp; video/documentary"/>
    <n v="103"/>
    <n v="78.2"/>
    <x v="0"/>
    <x v="4"/>
  </r>
  <r>
    <n v="244"/>
    <x v="244"/>
    <s v="A transmedia-project to amass a library of footage shot the day Obama was elected, for (1) a feature documentary, (2) an interactive web history"/>
    <n v="3500"/>
    <x v="183"/>
    <x v="0"/>
    <x v="0"/>
    <x v="0"/>
    <n v="1268723160"/>
    <n v="1265269559"/>
    <x v="1"/>
    <n v="84"/>
    <x v="0"/>
    <s v="film &amp; video/documentary"/>
    <n v="114"/>
    <n v="47.4"/>
    <x v="0"/>
    <x v="4"/>
  </r>
  <r>
    <n v="245"/>
    <x v="245"/>
    <s v="&quot;Human society fascinates me &amp; awes me &amp; fills me with grief &amp; joy; I just can't find my place to plug into it.&quot; - C. Converse, 8/10/74"/>
    <n v="5000"/>
    <x v="184"/>
    <x v="0"/>
    <x v="0"/>
    <x v="0"/>
    <n v="1345079785"/>
    <n v="1342487785"/>
    <x v="1"/>
    <n v="96"/>
    <x v="0"/>
    <s v="film &amp; video/documentary"/>
    <n v="104"/>
    <n v="54.02"/>
    <x v="0"/>
    <x v="4"/>
  </r>
  <r>
    <n v="246"/>
    <x v="246"/>
    <s v="From 1979 to 1981 twenty-nine Black children in Atlanta were murdered and the others terrified. This is our story..."/>
    <n v="5000"/>
    <x v="185"/>
    <x v="0"/>
    <x v="0"/>
    <x v="0"/>
    <n v="1292665405"/>
    <n v="1288341805"/>
    <x v="1"/>
    <n v="223"/>
    <x v="0"/>
    <s v="film &amp; video/documentary"/>
    <n v="305"/>
    <n v="68.489999999999995"/>
    <x v="0"/>
    <x v="4"/>
  </r>
  <r>
    <n v="247"/>
    <x v="247"/>
    <s v="A young neuroscientist attempts to reconnect with his ailing father by obsessively studying old family footage._x000a_"/>
    <n v="5000"/>
    <x v="186"/>
    <x v="0"/>
    <x v="0"/>
    <x v="0"/>
    <n v="1287200340"/>
    <n v="1284042614"/>
    <x v="1"/>
    <n v="62"/>
    <x v="0"/>
    <s v="film &amp; video/documentary"/>
    <n v="134"/>
    <n v="108.15"/>
    <x v="0"/>
    <x v="4"/>
  </r>
  <r>
    <n v="248"/>
    <x v="248"/>
    <s v="FAR OUT ISN'T FAR ENOUGH depicts one man's wild, lifelong adventure of testing societal boundaries through his use of subversive art."/>
    <n v="85000"/>
    <x v="187"/>
    <x v="0"/>
    <x v="0"/>
    <x v="0"/>
    <n v="1325961309"/>
    <n v="1322073309"/>
    <x v="1"/>
    <n v="146"/>
    <x v="0"/>
    <s v="film &amp; video/documentary"/>
    <n v="101"/>
    <n v="589.95000000000005"/>
    <x v="0"/>
    <x v="4"/>
  </r>
  <r>
    <n v="249"/>
    <x v="249"/>
    <s v="Bee The Change Campaign utilizes the documentary Vanishing of the Bees to raise awareness about bees and our environment, inspiring people into action"/>
    <n v="10000"/>
    <x v="188"/>
    <x v="0"/>
    <x v="0"/>
    <x v="0"/>
    <n v="1282498800"/>
    <n v="1275603020"/>
    <x v="1"/>
    <n v="235"/>
    <x v="0"/>
    <s v="film &amp; video/documentary"/>
    <n v="113"/>
    <n v="48.05"/>
    <x v="0"/>
    <x v="4"/>
  </r>
  <r>
    <n v="250"/>
    <x v="250"/>
    <s v="Three young farmers risk land and friendship to stand up to the USDA. An experiential film about living a life of self reliance."/>
    <n v="30000"/>
    <x v="189"/>
    <x v="0"/>
    <x v="0"/>
    <x v="0"/>
    <n v="1370525691"/>
    <n v="1367933691"/>
    <x v="1"/>
    <n v="437"/>
    <x v="0"/>
    <s v="film &amp; video/documentary"/>
    <n v="106"/>
    <n v="72.48"/>
    <x v="0"/>
    <x v="4"/>
  </r>
  <r>
    <n v="251"/>
    <x v="251"/>
    <s v="Remarkably devoted, Mayra is single-handedly sourcing small farm, single-origin coffee from her rural village in Honduras."/>
    <n v="3500"/>
    <x v="190"/>
    <x v="0"/>
    <x v="0"/>
    <x v="0"/>
    <n v="1337194800"/>
    <n v="1334429646"/>
    <x v="1"/>
    <n v="77"/>
    <x v="0"/>
    <s v="film &amp; video/documentary"/>
    <n v="126"/>
    <n v="57.08"/>
    <x v="0"/>
    <x v="4"/>
  </r>
  <r>
    <n v="252"/>
    <x v="252"/>
    <s v="The definitive story of indie comics and the foremost institution of higher learning for those who draw them."/>
    <n v="5000"/>
    <x v="191"/>
    <x v="0"/>
    <x v="0"/>
    <x v="0"/>
    <n v="1275364740"/>
    <n v="1269878058"/>
    <x v="1"/>
    <n v="108"/>
    <x v="0"/>
    <s v="film &amp; video/documentary"/>
    <n v="185"/>
    <n v="85.44"/>
    <x v="0"/>
    <x v="4"/>
  </r>
  <r>
    <n v="253"/>
    <x v="253"/>
    <s v="A so-called â€œJig Showâ€ innovates music and theatre and gives birth to entertainment icons that would one day write American pop culture"/>
    <n v="1500"/>
    <x v="192"/>
    <x v="0"/>
    <x v="0"/>
    <x v="0"/>
    <n v="1329320235"/>
    <n v="1326728235"/>
    <x v="1"/>
    <n v="7"/>
    <x v="0"/>
    <s v="film &amp; video/documentary"/>
    <n v="101"/>
    <n v="215.86"/>
    <x v="0"/>
    <x v="4"/>
  </r>
  <r>
    <n v="254"/>
    <x v="254"/>
    <s v="&quot;I Clown You&quot; is a documentary about Israeli medical clowns and clowning as an art of challenging the norm."/>
    <n v="24000"/>
    <x v="193"/>
    <x v="0"/>
    <x v="0"/>
    <x v="0"/>
    <n v="1445047200"/>
    <n v="1442443910"/>
    <x v="1"/>
    <n v="314"/>
    <x v="0"/>
    <s v="film &amp; video/documentary"/>
    <n v="117"/>
    <n v="89.39"/>
    <x v="0"/>
    <x v="4"/>
  </r>
  <r>
    <n v="255"/>
    <x v="255"/>
    <s v="xoxosms is a documentary about first love, long distance and Skype."/>
    <n v="8000"/>
    <x v="194"/>
    <x v="0"/>
    <x v="0"/>
    <x v="0"/>
    <n v="1300275482"/>
    <n v="1297687082"/>
    <x v="1"/>
    <n v="188"/>
    <x v="0"/>
    <s v="film &amp; video/documentary"/>
    <n v="107"/>
    <n v="45.42"/>
    <x v="0"/>
    <x v="4"/>
  </r>
  <r>
    <n v="256"/>
    <x v="256"/>
    <s v="Help share the art and community of Pow Wow, a contemporary art movement in Hawaii, with the rest of the world. #powwowhawaii"/>
    <n v="13000"/>
    <x v="195"/>
    <x v="0"/>
    <x v="0"/>
    <x v="0"/>
    <n v="1363458467"/>
    <n v="1360866467"/>
    <x v="1"/>
    <n v="275"/>
    <x v="0"/>
    <s v="film &amp; video/documentary"/>
    <n v="139"/>
    <n v="65.760000000000005"/>
    <x v="0"/>
    <x v="4"/>
  </r>
  <r>
    <n v="257"/>
    <x v="257"/>
    <s v="A documentary about a formerly Japan-only Nintendo game, its international release, and the secret black market of unreleased games."/>
    <n v="35000"/>
    <x v="196"/>
    <x v="0"/>
    <x v="0"/>
    <x v="0"/>
    <n v="1463670162"/>
    <n v="1461078162"/>
    <x v="1"/>
    <n v="560"/>
    <x v="0"/>
    <s v="film &amp; video/documentary"/>
    <n v="107"/>
    <n v="66.7"/>
    <x v="0"/>
    <x v="4"/>
  </r>
  <r>
    <n v="258"/>
    <x v="258"/>
    <s v="This film reveals the story of the modern revolution, the power of people to change their world and the man behind it all, Gene Sharp."/>
    <n v="30000"/>
    <x v="197"/>
    <x v="0"/>
    <x v="0"/>
    <x v="0"/>
    <n v="1308359666"/>
    <n v="1305767666"/>
    <x v="1"/>
    <n v="688"/>
    <x v="0"/>
    <s v="film &amp; video/documentary"/>
    <n v="191"/>
    <n v="83.35"/>
    <x v="0"/>
    <x v="4"/>
  </r>
  <r>
    <n v="259"/>
    <x v="259"/>
    <s v="A tale about a band who have journeyed through time, dodging hype and mediocrity, and still managed to survive even stronger than ever."/>
    <n v="75000"/>
    <x v="198"/>
    <x v="0"/>
    <x v="0"/>
    <x v="0"/>
    <n v="1428514969"/>
    <n v="1425922969"/>
    <x v="1"/>
    <n v="942"/>
    <x v="0"/>
    <s v="film &amp; video/documentary"/>
    <n v="132"/>
    <n v="105.05"/>
    <x v="0"/>
    <x v="4"/>
  </r>
  <r>
    <n v="260"/>
    <x v="260"/>
    <s v="In the traditional world of Mexican Rodeo, a team of first-generation California girls does it their way."/>
    <n v="10000"/>
    <x v="199"/>
    <x v="0"/>
    <x v="0"/>
    <x v="0"/>
    <n v="1279360740"/>
    <n v="1275415679"/>
    <x v="1"/>
    <n v="88"/>
    <x v="0"/>
    <s v="film &amp; video/documentary"/>
    <n v="106"/>
    <n v="120.91"/>
    <x v="0"/>
    <x v="4"/>
  </r>
  <r>
    <n v="261"/>
    <x v="261"/>
    <s v="Empires explores the impact of networks on histories and philosophies of political thought."/>
    <n v="20000"/>
    <x v="200"/>
    <x v="0"/>
    <x v="0"/>
    <x v="0"/>
    <n v="1339080900"/>
    <n v="1334783704"/>
    <x v="1"/>
    <n v="220"/>
    <x v="0"/>
    <s v="film &amp; video/documentary"/>
    <n v="107"/>
    <n v="97.64"/>
    <x v="0"/>
    <x v="4"/>
  </r>
  <r>
    <n v="262"/>
    <x v="262"/>
    <s v="He can never die. He will live forever. He is the last cosmonaut, and this is his story."/>
    <n v="2500"/>
    <x v="44"/>
    <x v="0"/>
    <x v="0"/>
    <x v="0"/>
    <n v="1298699828"/>
    <n v="1294811828"/>
    <x v="1"/>
    <n v="145"/>
    <x v="0"/>
    <s v="film &amp; video/documentary"/>
    <n v="240"/>
    <n v="41.38"/>
    <x v="0"/>
    <x v="4"/>
  </r>
  <r>
    <n v="263"/>
    <x v="263"/>
    <s v="We need $75,000 to finish this film on families struggling in the worst_x000a_economy in 80 years, while facing huge cuts to social services."/>
    <n v="25000"/>
    <x v="201"/>
    <x v="0"/>
    <x v="0"/>
    <x v="0"/>
    <n v="1348786494"/>
    <n v="1346194494"/>
    <x v="1"/>
    <n v="963"/>
    <x v="0"/>
    <s v="film &amp; video/documentary"/>
    <n v="118"/>
    <n v="30.65"/>
    <x v="0"/>
    <x v="4"/>
  </r>
  <r>
    <n v="264"/>
    <x v="264"/>
    <s v="The U.S. women's movement changed the social and cultural dialog_x000a_in this country and Boston was one of the centers of this movement."/>
    <n v="5000"/>
    <x v="202"/>
    <x v="0"/>
    <x v="0"/>
    <x v="0"/>
    <n v="1336747995"/>
    <n v="1334155995"/>
    <x v="1"/>
    <n v="91"/>
    <x v="0"/>
    <s v="film &amp; video/documentary"/>
    <n v="118"/>
    <n v="64.95"/>
    <x v="0"/>
    <x v="4"/>
  </r>
  <r>
    <n v="265"/>
    <x v="265"/>
    <s v="A documentary: a summer garden and communities of local food exchange. The integration of old and new, beauty and function, growth and sustainability."/>
    <n v="5000"/>
    <x v="203"/>
    <x v="0"/>
    <x v="0"/>
    <x v="0"/>
    <n v="1273522560"/>
    <n v="1269928430"/>
    <x v="1"/>
    <n v="58"/>
    <x v="0"/>
    <s v="film &amp; video/documentary"/>
    <n v="111"/>
    <n v="95.78"/>
    <x v="0"/>
    <x v="4"/>
  </r>
  <r>
    <n v="266"/>
    <x v="266"/>
    <s v="The Eventful Life of Al Hawkes is a documentary film about New England country music, told through the story of a Maine record label and its founder."/>
    <n v="1000"/>
    <x v="204"/>
    <x v="0"/>
    <x v="0"/>
    <x v="0"/>
    <n v="1271994660"/>
    <n v="1264565507"/>
    <x v="1"/>
    <n v="36"/>
    <x v="0"/>
    <s v="film &amp; video/documentary"/>
    <n v="146"/>
    <n v="40.42"/>
    <x v="0"/>
    <x v="4"/>
  </r>
  <r>
    <n v="267"/>
    <x v="267"/>
    <s v="A visually stunning, feature length film chronicling life's challenges in the remote depths of the Amazon rainforest."/>
    <n v="9850"/>
    <x v="205"/>
    <x v="0"/>
    <x v="1"/>
    <x v="1"/>
    <n v="1403693499"/>
    <n v="1401101499"/>
    <x v="1"/>
    <n v="165"/>
    <x v="0"/>
    <s v="film &amp; video/documentary"/>
    <n v="132"/>
    <n v="78.58"/>
    <x v="0"/>
    <x v="4"/>
  </r>
  <r>
    <n v="268"/>
    <x v="268"/>
    <s v="Help us finish a documentary about four teens coming-of-age in a small, rural Mexican town that has suffered 50% migration to the U.S."/>
    <n v="5000"/>
    <x v="206"/>
    <x v="0"/>
    <x v="0"/>
    <x v="0"/>
    <n v="1320640778"/>
    <n v="1316749178"/>
    <x v="1"/>
    <n v="111"/>
    <x v="0"/>
    <s v="film &amp; video/documentary"/>
    <n v="111"/>
    <n v="50.18"/>
    <x v="0"/>
    <x v="4"/>
  </r>
  <r>
    <n v="269"/>
    <x v="269"/>
    <s v="This documentary tells the story of an unlikely conversation on a topic of grave importance, and how it changed two foes into friends."/>
    <n v="100000"/>
    <x v="207"/>
    <x v="0"/>
    <x v="2"/>
    <x v="2"/>
    <n v="1487738622"/>
    <n v="1485146622"/>
    <x v="1"/>
    <n v="1596"/>
    <x v="0"/>
    <s v="film &amp; video/documentary"/>
    <n v="147"/>
    <n v="92.25"/>
    <x v="0"/>
    <x v="4"/>
  </r>
  <r>
    <n v="270"/>
    <x v="270"/>
    <s v="Journey behind the lens of the legendary Jini Dellaccio, one of the first women rock â€˜nâ€™ roll photographers."/>
    <n v="2300"/>
    <x v="208"/>
    <x v="0"/>
    <x v="0"/>
    <x v="0"/>
    <n v="1306296000"/>
    <n v="1301950070"/>
    <x v="1"/>
    <n v="61"/>
    <x v="0"/>
    <s v="film &amp; video/documentary"/>
    <n v="153"/>
    <n v="57.54"/>
    <x v="0"/>
    <x v="4"/>
  </r>
  <r>
    <n v="271"/>
    <x v="271"/>
    <s v="A documentary shot over 12 years about the hopes and dreams of five orphans struggling to reach adulthood in Kenya's Mathare slum."/>
    <n v="30000"/>
    <x v="209"/>
    <x v="0"/>
    <x v="0"/>
    <x v="0"/>
    <n v="1388649600"/>
    <n v="1386123861"/>
    <x v="1"/>
    <n v="287"/>
    <x v="0"/>
    <s v="film &amp; video/documentary"/>
    <n v="105"/>
    <n v="109.42"/>
    <x v="0"/>
    <x v="4"/>
  </r>
  <r>
    <n v="272"/>
    <x v="272"/>
    <s v="We made 'Do It Again,' a film about my quest to reunite the '60s rock band, The Kinks. Now we need help to show the film off at festivals."/>
    <n v="3000"/>
    <x v="210"/>
    <x v="0"/>
    <x v="0"/>
    <x v="0"/>
    <n v="1272480540"/>
    <n v="1267220191"/>
    <x v="1"/>
    <n v="65"/>
    <x v="0"/>
    <s v="film &amp; video/documentary"/>
    <n v="177"/>
    <n v="81.89"/>
    <x v="0"/>
    <x v="4"/>
  </r>
  <r>
    <n v="273"/>
    <x v="273"/>
    <s v="Man vs. Food meets Extreme Home Makeover! A celebration of the food, music, and rebuilding of New Orleans, and a history-making quest."/>
    <n v="5000"/>
    <x v="211"/>
    <x v="0"/>
    <x v="0"/>
    <x v="0"/>
    <n v="1309694266"/>
    <n v="1307102266"/>
    <x v="1"/>
    <n v="118"/>
    <x v="0"/>
    <s v="film &amp; video/documentary"/>
    <n v="108"/>
    <n v="45.67"/>
    <x v="0"/>
    <x v="4"/>
  </r>
  <r>
    <n v="274"/>
    <x v="274"/>
    <s v="An intimate documentary sharing the powerful voices of Seattle's Somali refugees and their search for peace in their new home."/>
    <n v="4000"/>
    <x v="212"/>
    <x v="0"/>
    <x v="0"/>
    <x v="0"/>
    <n v="1333609140"/>
    <n v="1330638829"/>
    <x v="1"/>
    <n v="113"/>
    <x v="0"/>
    <s v="film &amp; video/documentary"/>
    <n v="156"/>
    <n v="55.22"/>
    <x v="0"/>
    <x v="4"/>
  </r>
  <r>
    <n v="275"/>
    <x v="275"/>
    <s v="A journey through the origins and influence of funk music from James Brown to D'Angelo we are FINDING THE FUNK!"/>
    <n v="20000"/>
    <x v="213"/>
    <x v="0"/>
    <x v="0"/>
    <x v="0"/>
    <n v="1352511966"/>
    <n v="1349916366"/>
    <x v="1"/>
    <n v="332"/>
    <x v="0"/>
    <s v="film &amp; video/documentary"/>
    <n v="108"/>
    <n v="65.3"/>
    <x v="0"/>
    <x v="4"/>
  </r>
  <r>
    <n v="276"/>
    <x v="276"/>
    <s v="A film about Xhosa women in townships of South Africa micro-farming to fight extreme poverty, gain health, and create food security."/>
    <n v="4000"/>
    <x v="214"/>
    <x v="0"/>
    <x v="0"/>
    <x v="0"/>
    <n v="1335574674"/>
    <n v="1330394274"/>
    <x v="1"/>
    <n v="62"/>
    <x v="0"/>
    <s v="film &amp; video/documentary"/>
    <n v="148"/>
    <n v="95.23"/>
    <x v="0"/>
    <x v="4"/>
  </r>
  <r>
    <n v="277"/>
    <x v="277"/>
    <s v="A documentary about the survival of letterpress and the remarkable printers who preserve the history and knowledge of the craft."/>
    <n v="65000"/>
    <x v="215"/>
    <x v="0"/>
    <x v="0"/>
    <x v="0"/>
    <n v="1432416219"/>
    <n v="1429824219"/>
    <x v="1"/>
    <n v="951"/>
    <x v="0"/>
    <s v="film &amp; video/documentary"/>
    <n v="110"/>
    <n v="75.44"/>
    <x v="0"/>
    <x v="4"/>
  </r>
  <r>
    <n v="278"/>
    <x v="278"/>
    <s v="An unlikely story of spirit, defiance and beauty from the most contaminated place on Earth"/>
    <n v="27000"/>
    <x v="216"/>
    <x v="0"/>
    <x v="0"/>
    <x v="0"/>
    <n v="1350003539"/>
    <n v="1347411539"/>
    <x v="1"/>
    <n v="415"/>
    <x v="0"/>
    <s v="film &amp; video/documentary"/>
    <n v="150"/>
    <n v="97.82"/>
    <x v="0"/>
    <x v="4"/>
  </r>
  <r>
    <n v="279"/>
    <x v="279"/>
    <s v="This documentary film is an intimate portrait of love and loss that observes family and nature undergoing the cycle of birth to death."/>
    <n v="17000"/>
    <x v="217"/>
    <x v="0"/>
    <x v="0"/>
    <x v="0"/>
    <n v="1488160860"/>
    <n v="1485237096"/>
    <x v="1"/>
    <n v="305"/>
    <x v="0"/>
    <s v="film &amp; video/documentary"/>
    <n v="157"/>
    <n v="87.69"/>
    <x v="0"/>
    <x v="4"/>
  </r>
  <r>
    <n v="280"/>
    <x v="280"/>
    <s v="My latest film Korengal, takes us back to the same valley with the same troops as in my Academy AwardÂ® nominated film Restrepo."/>
    <n v="75000"/>
    <x v="218"/>
    <x v="0"/>
    <x v="0"/>
    <x v="0"/>
    <n v="1401459035"/>
    <n v="1397571035"/>
    <x v="1"/>
    <n v="2139"/>
    <x v="0"/>
    <s v="film &amp; video/documentary"/>
    <n v="156"/>
    <n v="54.75"/>
    <x v="0"/>
    <x v="4"/>
  </r>
  <r>
    <n v="281"/>
    <x v="281"/>
    <s v="Last May, I created my mission: To reunite the brilliant but (in my opinion) under-appreciated band, the Kinks. I decided to make..."/>
    <n v="5500"/>
    <x v="219"/>
    <x v="0"/>
    <x v="0"/>
    <x v="0"/>
    <n v="1249932360"/>
    <n v="1242532513"/>
    <x v="1"/>
    <n v="79"/>
    <x v="0"/>
    <s v="film &amp; video/documentary"/>
    <n v="121"/>
    <n v="83.95"/>
    <x v="0"/>
    <x v="4"/>
  </r>
  <r>
    <n v="282"/>
    <x v="282"/>
    <s v="See US Marines make counter-insurgency work in Helmand Province--the Taliban's stronghold in Afghanistan."/>
    <n v="45000"/>
    <x v="220"/>
    <x v="0"/>
    <x v="0"/>
    <x v="0"/>
    <n v="1266876000"/>
    <n v="1263679492"/>
    <x v="1"/>
    <n v="179"/>
    <x v="0"/>
    <s v="film &amp; video/documentary"/>
    <n v="101"/>
    <n v="254.39"/>
    <x v="0"/>
    <x v="4"/>
  </r>
  <r>
    <n v="283"/>
    <x v="283"/>
    <s v="What is the impact of survivorship on the human condition?"/>
    <n v="18000"/>
    <x v="221"/>
    <x v="0"/>
    <x v="0"/>
    <x v="0"/>
    <n v="1306904340"/>
    <n v="1305219744"/>
    <x v="1"/>
    <n v="202"/>
    <x v="0"/>
    <s v="film &amp; video/documentary"/>
    <n v="114"/>
    <n v="101.83"/>
    <x v="0"/>
    <x v="4"/>
  </r>
  <r>
    <n v="284"/>
    <x v="284"/>
    <s v="A film documenting WI Gov.Scott Walker's attack on working families and how it is reanimating the American labor movement."/>
    <n v="40000"/>
    <x v="222"/>
    <x v="0"/>
    <x v="0"/>
    <x v="0"/>
    <n v="1327167780"/>
    <n v="1325007780"/>
    <x v="1"/>
    <n v="760"/>
    <x v="0"/>
    <s v="film &amp; video/documentary"/>
    <n v="105"/>
    <n v="55.07"/>
    <x v="0"/>
    <x v="4"/>
  </r>
  <r>
    <n v="285"/>
    <x v="285"/>
    <s v="A documentary about the classic children's book, its creators, and the lasting impact over half a century and beyond."/>
    <n v="14000"/>
    <x v="223"/>
    <x v="0"/>
    <x v="0"/>
    <x v="0"/>
    <n v="1379614128"/>
    <n v="1377022128"/>
    <x v="1"/>
    <n v="563"/>
    <x v="0"/>
    <s v="film &amp; video/documentary"/>
    <n v="229"/>
    <n v="56.9"/>
    <x v="0"/>
    <x v="4"/>
  </r>
  <r>
    <n v="286"/>
    <x v="286"/>
    <s v="A documentary film on the life of legendary photographer George Tice by Peter Bosco, Bruce Wodder and Douglas Underdahl."/>
    <n v="15000"/>
    <x v="224"/>
    <x v="0"/>
    <x v="0"/>
    <x v="0"/>
    <n v="1364236524"/>
    <n v="1360352124"/>
    <x v="1"/>
    <n v="135"/>
    <x v="0"/>
    <s v="film &amp; video/documentary"/>
    <n v="109"/>
    <n v="121.28"/>
    <x v="0"/>
    <x v="4"/>
  </r>
  <r>
    <n v="287"/>
    <x v="287"/>
    <s v="War is hell. Why would anyone want to spend their weekends there?"/>
    <n v="15000"/>
    <x v="225"/>
    <x v="0"/>
    <x v="0"/>
    <x v="0"/>
    <n v="1351828800"/>
    <n v="1349160018"/>
    <x v="1"/>
    <n v="290"/>
    <x v="0"/>
    <s v="film &amp; video/documentary"/>
    <n v="176"/>
    <n v="91.19"/>
    <x v="0"/>
    <x v="4"/>
  </r>
  <r>
    <n v="288"/>
    <x v="288"/>
    <s v="A portrait of Oceana, WV, an old coal mining town that has become the epicenter of the Oxycontin epidemic, earning the nickname Oxyana."/>
    <n v="50000"/>
    <x v="226"/>
    <x v="0"/>
    <x v="0"/>
    <x v="0"/>
    <n v="1340683393"/>
    <n v="1337659393"/>
    <x v="1"/>
    <n v="447"/>
    <x v="0"/>
    <s v="film &amp; video/documentary"/>
    <n v="103"/>
    <n v="115.45"/>
    <x v="0"/>
    <x v="4"/>
  </r>
  <r>
    <n v="289"/>
    <x v="289"/>
    <s v="A campaign to unlock an award winning film that exposes for the first time the modern British Empire ... and it's terrible cost."/>
    <n v="15000"/>
    <x v="227"/>
    <x v="0"/>
    <x v="1"/>
    <x v="1"/>
    <n v="1383389834"/>
    <n v="1380797834"/>
    <x v="1"/>
    <n v="232"/>
    <x v="0"/>
    <s v="film &amp; video/documentary"/>
    <n v="105"/>
    <n v="67.77"/>
    <x v="0"/>
    <x v="4"/>
  </r>
  <r>
    <n v="290"/>
    <x v="290"/>
    <s v="Help INTOTHEWOODS.TV purchase audio and video gear, lighting and BACK UP HARD DRIVES"/>
    <n v="4500"/>
    <x v="228"/>
    <x v="0"/>
    <x v="0"/>
    <x v="0"/>
    <n v="1296633540"/>
    <n v="1292316697"/>
    <x v="1"/>
    <n v="168"/>
    <x v="0"/>
    <s v="film &amp; video/documentary"/>
    <n v="107"/>
    <n v="28.58"/>
    <x v="0"/>
    <x v="4"/>
  </r>
  <r>
    <n v="291"/>
    <x v="291"/>
    <s v="ZoÃ« Romano will be the first person to RUN the route of the Tour de France. I will join her to document that adventure."/>
    <n v="5000"/>
    <x v="229"/>
    <x v="0"/>
    <x v="0"/>
    <x v="0"/>
    <n v="1367366460"/>
    <n v="1365791246"/>
    <x v="1"/>
    <n v="128"/>
    <x v="0"/>
    <s v="film &amp; video/documentary"/>
    <n v="120"/>
    <n v="46.88"/>
    <x v="0"/>
    <x v="4"/>
  </r>
  <r>
    <n v="292"/>
    <x v="292"/>
    <s v="THE UNDOCUMENTED is a 90 cinema verite documentary that exposes a little known consequence of current U. S. immigration policy."/>
    <n v="75000"/>
    <x v="230"/>
    <x v="0"/>
    <x v="0"/>
    <x v="0"/>
    <n v="1319860740"/>
    <n v="1317064599"/>
    <x v="1"/>
    <n v="493"/>
    <x v="0"/>
    <s v="film &amp; video/documentary"/>
    <n v="102"/>
    <n v="154.41999999999999"/>
    <x v="0"/>
    <x v="4"/>
  </r>
  <r>
    <n v="293"/>
    <x v="293"/>
    <s v="The untold story of the first action-adventure heroine who left Hollywood with 70 abused animal actors to make  her films in Idaho"/>
    <n v="26000"/>
    <x v="231"/>
    <x v="0"/>
    <x v="0"/>
    <x v="0"/>
    <n v="1398009714"/>
    <n v="1395417714"/>
    <x v="1"/>
    <n v="131"/>
    <x v="0"/>
    <s v="film &amp; video/documentary"/>
    <n v="101"/>
    <n v="201.22"/>
    <x v="0"/>
    <x v="4"/>
  </r>
  <r>
    <n v="294"/>
    <x v="294"/>
    <s v="An amazing journey in Bolivia in a theater-truck._x000a_The creative soul of social movements re-imagined._x000a_The art of the youth of Teatro Trono in action."/>
    <n v="5000"/>
    <x v="97"/>
    <x v="0"/>
    <x v="0"/>
    <x v="0"/>
    <n v="1279555200"/>
    <n v="1276480894"/>
    <x v="1"/>
    <n v="50"/>
    <x v="0"/>
    <s v="film &amp; video/documentary"/>
    <n v="100"/>
    <n v="100"/>
    <x v="0"/>
    <x v="4"/>
  </r>
  <r>
    <n v="295"/>
    <x v="295"/>
    <s v="A documentary on the fans, collectors, and live performers of &quot;The Rocky Horror Picture Show&quot;, as the film nears its 40th Anniversary."/>
    <n v="50000"/>
    <x v="232"/>
    <x v="0"/>
    <x v="0"/>
    <x v="0"/>
    <n v="1383264000"/>
    <n v="1378080409"/>
    <x v="1"/>
    <n v="665"/>
    <x v="0"/>
    <s v="film &amp; video/documentary"/>
    <n v="133"/>
    <n v="100.08"/>
    <x v="0"/>
    <x v="4"/>
  </r>
  <r>
    <n v="296"/>
    <x v="296"/>
    <s v="Bel Borba is Here is a feature film about the most inspiring Brazilian artist you've never heard of... until now."/>
    <n v="25000"/>
    <x v="233"/>
    <x v="0"/>
    <x v="0"/>
    <x v="0"/>
    <n v="1347017083"/>
    <n v="1344857083"/>
    <x v="1"/>
    <n v="129"/>
    <x v="0"/>
    <s v="film &amp; video/documentary"/>
    <n v="119"/>
    <n v="230.09"/>
    <x v="0"/>
    <x v="4"/>
  </r>
  <r>
    <n v="297"/>
    <x v="297"/>
    <s v="Who Owns Yoga? is a feature length documentary film that explores the changing nature of yoga in the modern world."/>
    <n v="20000"/>
    <x v="234"/>
    <x v="0"/>
    <x v="0"/>
    <x v="0"/>
    <n v="1430452740"/>
    <n v="1427390901"/>
    <x v="1"/>
    <n v="142"/>
    <x v="0"/>
    <s v="film &amp; video/documentary"/>
    <n v="101"/>
    <n v="141.75"/>
    <x v="0"/>
    <x v="4"/>
  </r>
  <r>
    <n v="298"/>
    <x v="298"/>
    <s v="The truth is, we all lie - and by &quot;we,&quot; we mean everyone!"/>
    <n v="126000"/>
    <x v="235"/>
    <x v="0"/>
    <x v="0"/>
    <x v="0"/>
    <n v="1399669200"/>
    <n v="1394536048"/>
    <x v="1"/>
    <n v="2436"/>
    <x v="0"/>
    <s v="film &amp; video/documentary"/>
    <n v="109"/>
    <n v="56.34"/>
    <x v="0"/>
    <x v="4"/>
  </r>
  <r>
    <n v="299"/>
    <x v="299"/>
    <s v="We are currently filming a documentary called ReMade that explores the state and direction of the DIY and Hackerspace movement in America."/>
    <n v="10000"/>
    <x v="236"/>
    <x v="0"/>
    <x v="0"/>
    <x v="0"/>
    <n v="1289975060"/>
    <n v="1287379460"/>
    <x v="1"/>
    <n v="244"/>
    <x v="0"/>
    <s v="film &amp; video/documentary"/>
    <n v="179"/>
    <n v="73.34"/>
    <x v="0"/>
    <x v="4"/>
  </r>
  <r>
    <n v="300"/>
    <x v="300"/>
    <s v="THE BUS is a feature-length documentary film celebrating one of the most iconic and beloved vehicles ever produced, the Volkswagen Bus."/>
    <n v="25000"/>
    <x v="237"/>
    <x v="0"/>
    <x v="0"/>
    <x v="0"/>
    <n v="1303686138"/>
    <n v="1301007738"/>
    <x v="1"/>
    <n v="298"/>
    <x v="0"/>
    <s v="film &amp; video/documentary"/>
    <n v="102"/>
    <n v="85.34"/>
    <x v="0"/>
    <x v="4"/>
  </r>
  <r>
    <n v="301"/>
    <x v="301"/>
    <s v="A film about personal memory, amateur cinematography, and visions of the future at the 1939 New York World's Fair."/>
    <n v="13000"/>
    <x v="238"/>
    <x v="0"/>
    <x v="0"/>
    <x v="0"/>
    <n v="1363711335"/>
    <n v="1360258935"/>
    <x v="1"/>
    <n v="251"/>
    <x v="0"/>
    <s v="film &amp; video/documentary"/>
    <n v="119"/>
    <n v="61.5"/>
    <x v="0"/>
    <x v="4"/>
  </r>
  <r>
    <n v="302"/>
    <x v="302"/>
    <s v="(UN)CUT explores circumcisionâ€™s medical, sexual &amp; religious complexities against the backdrop of San Franciscoâ€™s latest ban controversy"/>
    <n v="10000"/>
    <x v="239"/>
    <x v="0"/>
    <x v="0"/>
    <x v="0"/>
    <n v="1330115638"/>
    <n v="1327523638"/>
    <x v="1"/>
    <n v="108"/>
    <x v="0"/>
    <s v="film &amp; video/documentary"/>
    <n v="100"/>
    <n v="93.02"/>
    <x v="0"/>
    <x v="4"/>
  </r>
  <r>
    <n v="303"/>
    <x v="303"/>
    <s v="The story of Jadab Payeng, an Indian man who single handedly planted nearly 1400 acres of forest to save his island, Majuli."/>
    <n v="3000"/>
    <x v="240"/>
    <x v="0"/>
    <x v="0"/>
    <x v="0"/>
    <n v="1338601346"/>
    <n v="1336009346"/>
    <x v="1"/>
    <n v="82"/>
    <x v="0"/>
    <s v="film &amp; video/documentary"/>
    <n v="137"/>
    <n v="50.29"/>
    <x v="0"/>
    <x v="4"/>
  </r>
  <r>
    <n v="304"/>
    <x v="304"/>
    <s v="A portrait of a life fully realized and a look at what it takes to make great photography."/>
    <n v="3400"/>
    <x v="241"/>
    <x v="0"/>
    <x v="0"/>
    <x v="0"/>
    <n v="1346464800"/>
    <n v="1343096197"/>
    <x v="1"/>
    <n v="74"/>
    <x v="0"/>
    <s v="film &amp; video/documentary"/>
    <n v="232"/>
    <n v="106.43"/>
    <x v="0"/>
    <x v="4"/>
  </r>
  <r>
    <n v="305"/>
    <x v="305"/>
    <s v="A documentary that I am making about the difficult, but inspiring, life of a late friend of mine."/>
    <n v="7500"/>
    <x v="242"/>
    <x v="0"/>
    <x v="0"/>
    <x v="0"/>
    <n v="1331392049"/>
    <n v="1328800049"/>
    <x v="1"/>
    <n v="189"/>
    <x v="0"/>
    <s v="film &amp; video/documentary"/>
    <n v="130"/>
    <n v="51.72"/>
    <x v="0"/>
    <x v="4"/>
  </r>
  <r>
    <n v="306"/>
    <x v="306"/>
    <s v="A feature-length documentary on the life of Boston escape artist Jason Escape."/>
    <n v="1000"/>
    <x v="243"/>
    <x v="0"/>
    <x v="0"/>
    <x v="0"/>
    <n v="1363806333"/>
    <n v="1362081933"/>
    <x v="1"/>
    <n v="80"/>
    <x v="0"/>
    <s v="film &amp; video/documentary"/>
    <n v="293"/>
    <n v="36.61"/>
    <x v="0"/>
    <x v="4"/>
  </r>
  <r>
    <n v="307"/>
    <x v="307"/>
    <s v="Why is grammar important?"/>
    <n v="22000"/>
    <x v="244"/>
    <x v="0"/>
    <x v="0"/>
    <x v="0"/>
    <n v="1360276801"/>
    <n v="1357684801"/>
    <x v="1"/>
    <n v="576"/>
    <x v="0"/>
    <s v="film &amp; video/documentary"/>
    <n v="111"/>
    <n v="42.52"/>
    <x v="0"/>
    <x v="4"/>
  </r>
  <r>
    <n v="308"/>
    <x v="308"/>
    <s v="A documentary about discovering my two older sisters who were born on a CA commune in the 60's and placed for adoption."/>
    <n v="12000"/>
    <x v="245"/>
    <x v="0"/>
    <x v="0"/>
    <x v="0"/>
    <n v="1299775210"/>
    <n v="1295887210"/>
    <x v="1"/>
    <n v="202"/>
    <x v="0"/>
    <s v="film &amp; video/documentary"/>
    <n v="106"/>
    <n v="62.71"/>
    <x v="0"/>
    <x v="4"/>
  </r>
  <r>
    <n v="309"/>
    <x v="309"/>
    <s v="A first glimpse into the lives of sole survivors of commercial plane crashes as they struggle to understand their perplexing fate."/>
    <n v="18000"/>
    <x v="246"/>
    <x v="0"/>
    <x v="0"/>
    <x v="0"/>
    <n v="1346695334"/>
    <n v="1344880934"/>
    <x v="1"/>
    <n v="238"/>
    <x v="0"/>
    <s v="film &amp; video/documentary"/>
    <n v="119"/>
    <n v="89.96"/>
    <x v="0"/>
    <x v="4"/>
  </r>
  <r>
    <n v="310"/>
    <x v="310"/>
    <s v="30 day tour to release a compilation CD with 16 original songs about hometowns.  Webisodes and documentary to follow."/>
    <n v="1000"/>
    <x v="247"/>
    <x v="0"/>
    <x v="0"/>
    <x v="0"/>
    <n v="1319076000"/>
    <n v="1317788623"/>
    <x v="1"/>
    <n v="36"/>
    <x v="0"/>
    <s v="film &amp; video/documentary"/>
    <n v="104"/>
    <n v="28.92"/>
    <x v="0"/>
    <x v="4"/>
  </r>
  <r>
    <n v="311"/>
    <x v="311"/>
    <s v="An imaginative interactive documentary about Leah Callahan, a freestyle wrestler and Olympic hopeful."/>
    <n v="20000"/>
    <x v="248"/>
    <x v="0"/>
    <x v="0"/>
    <x v="0"/>
    <n v="1325404740"/>
    <n v="1321852592"/>
    <x v="1"/>
    <n v="150"/>
    <x v="0"/>
    <s v="film &amp; video/documentary"/>
    <n v="104"/>
    <n v="138.80000000000001"/>
    <x v="0"/>
    <x v="4"/>
  </r>
  <r>
    <n v="312"/>
    <x v="312"/>
    <s v="The Kickstarter-funded SparkTruck has completed its 15,323 mile roadtrip. Now itâ€™s time to share the story through a short documentary."/>
    <n v="8000"/>
    <x v="249"/>
    <x v="0"/>
    <x v="0"/>
    <x v="0"/>
    <n v="1365973432"/>
    <n v="1363381432"/>
    <x v="1"/>
    <n v="146"/>
    <x v="0"/>
    <s v="film &amp; video/documentary"/>
    <n v="112"/>
    <n v="61.3"/>
    <x v="0"/>
    <x v="4"/>
  </r>
  <r>
    <n v="313"/>
    <x v="313"/>
    <s v="Most people have heard Bob Dorough's music over the past 50 years without knowing it. Until now. A story for every artist who refuses to give up."/>
    <n v="17000"/>
    <x v="250"/>
    <x v="0"/>
    <x v="0"/>
    <x v="0"/>
    <n v="1281542340"/>
    <n v="1277702894"/>
    <x v="1"/>
    <n v="222"/>
    <x v="0"/>
    <s v="film &amp; video/documentary"/>
    <n v="105"/>
    <n v="80.2"/>
    <x v="0"/>
    <x v="4"/>
  </r>
  <r>
    <n v="314"/>
    <x v="314"/>
    <s v="A documentary about artists who embrace the antiquated postal service and use it to send beautiful pieces of mail art across the globe."/>
    <n v="1000"/>
    <x v="251"/>
    <x v="0"/>
    <x v="0"/>
    <x v="0"/>
    <n v="1362167988"/>
    <n v="1359575988"/>
    <x v="1"/>
    <n v="120"/>
    <x v="0"/>
    <s v="film &amp; video/documentary"/>
    <n v="385"/>
    <n v="32.1"/>
    <x v="0"/>
    <x v="4"/>
  </r>
  <r>
    <n v="315"/>
    <x v="315"/>
    <s v="A documentary that explores  the magical collaboration between performance artist Joey Arias and puppeteer Basil Twist."/>
    <n v="25000"/>
    <x v="252"/>
    <x v="0"/>
    <x v="0"/>
    <x v="0"/>
    <n v="1345660334"/>
    <n v="1343068334"/>
    <x v="1"/>
    <n v="126"/>
    <x v="0"/>
    <s v="film &amp; video/documentary"/>
    <n v="101"/>
    <n v="200.89"/>
    <x v="0"/>
    <x v="4"/>
  </r>
  <r>
    <n v="316"/>
    <x v="316"/>
    <s v="Award winning documentary The Secret Trial 5 needs your help for a Cross-Canada Tour!"/>
    <n v="15000"/>
    <x v="253"/>
    <x v="0"/>
    <x v="5"/>
    <x v="5"/>
    <n v="1418273940"/>
    <n v="1415398197"/>
    <x v="1"/>
    <n v="158"/>
    <x v="0"/>
    <s v="film &amp; video/documentary"/>
    <n v="114"/>
    <n v="108.01"/>
    <x v="0"/>
    <x v="4"/>
  </r>
  <r>
    <n v="317"/>
    <x v="317"/>
    <s v="The story of a cowboy town with a prison problem, and the colorful characters who call it home."/>
    <n v="30000"/>
    <x v="254"/>
    <x v="0"/>
    <x v="0"/>
    <x v="0"/>
    <n v="1386778483"/>
    <n v="1384186483"/>
    <x v="1"/>
    <n v="316"/>
    <x v="0"/>
    <s v="film &amp; video/documentary"/>
    <n v="101"/>
    <n v="95.7"/>
    <x v="0"/>
    <x v="4"/>
  </r>
  <r>
    <n v="318"/>
    <x v="318"/>
    <s v="Photographer, Ty Morin, pays a visit to every single one of his Facebook friends to take their portrait...all 788 of them."/>
    <n v="5000"/>
    <x v="255"/>
    <x v="0"/>
    <x v="0"/>
    <x v="0"/>
    <n v="1364342151"/>
    <n v="1361753751"/>
    <x v="1"/>
    <n v="284"/>
    <x v="0"/>
    <s v="film &amp; video/documentary"/>
    <n v="283"/>
    <n v="49.88"/>
    <x v="0"/>
    <x v="4"/>
  </r>
  <r>
    <n v="319"/>
    <x v="319"/>
    <s v="A journey through the Bay Area food movement following farmers, cooks, activists, and educators who are fighting for food justice in their communities"/>
    <n v="5000"/>
    <x v="256"/>
    <x v="0"/>
    <x v="0"/>
    <x v="0"/>
    <n v="1265097540"/>
    <n v="1257538029"/>
    <x v="1"/>
    <n v="51"/>
    <x v="0"/>
    <s v="film &amp; video/documentary"/>
    <n v="113"/>
    <n v="110.47"/>
    <x v="0"/>
    <x v="4"/>
  </r>
  <r>
    <n v="320"/>
    <x v="320"/>
    <s v="Two Muslim football players transfer to the Jewish oriented Beitar Jerusalem F.C. leading to the most racist campaign in Israeli sport"/>
    <n v="20000"/>
    <x v="257"/>
    <x v="0"/>
    <x v="1"/>
    <x v="1"/>
    <n v="1450825200"/>
    <n v="1448284433"/>
    <x v="1"/>
    <n v="158"/>
    <x v="0"/>
    <s v="film &amp; video/documentary"/>
    <n v="107"/>
    <n v="134.91"/>
    <x v="0"/>
    <x v="4"/>
  </r>
  <r>
    <n v="321"/>
    <x v="321"/>
    <s v="The more digital the world, the more analog our dreams._x000a_A feature documentary shot on 35mm film."/>
    <n v="35000"/>
    <x v="258"/>
    <x v="0"/>
    <x v="12"/>
    <x v="3"/>
    <n v="1478605386"/>
    <n v="1475577786"/>
    <x v="1"/>
    <n v="337"/>
    <x v="0"/>
    <s v="film &amp; video/documentary"/>
    <n v="103"/>
    <n v="106.62"/>
    <x v="0"/>
    <x v="4"/>
  </r>
  <r>
    <n v="322"/>
    <x v="322"/>
    <s v="A documentary film about the largest elephants on earth and what is being done to ensure their survival."/>
    <n v="25000"/>
    <x v="259"/>
    <x v="0"/>
    <x v="0"/>
    <x v="0"/>
    <n v="1463146848"/>
    <n v="1460554848"/>
    <x v="1"/>
    <n v="186"/>
    <x v="0"/>
    <s v="film &amp; video/documentary"/>
    <n v="108"/>
    <n v="145.04"/>
    <x v="0"/>
    <x v="4"/>
  </r>
  <r>
    <n v="323"/>
    <x v="323"/>
    <s v="A documentary focusing on the Haida Nation's resurgence in the wake of colonization and Canada's Indian Residential Schools."/>
    <n v="5400"/>
    <x v="260"/>
    <x v="0"/>
    <x v="0"/>
    <x v="0"/>
    <n v="1482307140"/>
    <n v="1479886966"/>
    <x v="1"/>
    <n v="58"/>
    <x v="0"/>
    <s v="film &amp; video/documentary"/>
    <n v="123"/>
    <n v="114.59"/>
    <x v="0"/>
    <x v="4"/>
  </r>
  <r>
    <n v="324"/>
    <x v="324"/>
    <s v="A documentary about a Vietnam veteran who finds peace from his PTSD through Disney, rather than medication."/>
    <n v="8500"/>
    <x v="261"/>
    <x v="0"/>
    <x v="0"/>
    <x v="0"/>
    <n v="1438441308"/>
    <n v="1435590108"/>
    <x v="1"/>
    <n v="82"/>
    <x v="0"/>
    <s v="film &amp; video/documentary"/>
    <n v="102"/>
    <n v="105.32"/>
    <x v="0"/>
    <x v="4"/>
  </r>
  <r>
    <n v="325"/>
    <x v="325"/>
    <s v="NETIZENS follows targets of online harassment as they confront digital abuse and strive for equality and justice online."/>
    <n v="50000"/>
    <x v="262"/>
    <x v="0"/>
    <x v="0"/>
    <x v="0"/>
    <n v="1482208233"/>
    <n v="1479184233"/>
    <x v="1"/>
    <n v="736"/>
    <x v="0"/>
    <s v="film &amp; video/documentary"/>
    <n v="104"/>
    <n v="70.92"/>
    <x v="0"/>
    <x v="4"/>
  </r>
  <r>
    <n v="326"/>
    <x v="326"/>
    <s v="An inspiring story of love and resilience after tragedy strikes humanitarian Maggie Doyne, mother to 49 Nepali children."/>
    <n v="150000"/>
    <x v="263"/>
    <x v="0"/>
    <x v="0"/>
    <x v="0"/>
    <n v="1489532220"/>
    <n v="1486625606"/>
    <x v="1"/>
    <n v="1151"/>
    <x v="0"/>
    <s v="film &amp; video/documentary"/>
    <n v="113"/>
    <n v="147.16999999999999"/>
    <x v="0"/>
    <x v="4"/>
  </r>
  <r>
    <n v="327"/>
    <x v="327"/>
    <s v="A short film documenting the inspirational life of Mrs. Fukuoka, a tsunami survivor helping to bring hope back to her community."/>
    <n v="4000"/>
    <x v="264"/>
    <x v="0"/>
    <x v="0"/>
    <x v="0"/>
    <n v="1427011200"/>
    <n v="1424669929"/>
    <x v="1"/>
    <n v="34"/>
    <x v="0"/>
    <s v="film &amp; video/documentary"/>
    <n v="136"/>
    <n v="160.47"/>
    <x v="0"/>
    <x v="4"/>
  </r>
  <r>
    <n v="328"/>
    <x v="328"/>
    <s v="A documentary that tells the real story of the misunderstood author, and explores the iconic status he still commands today."/>
    <n v="75000"/>
    <x v="265"/>
    <x v="0"/>
    <x v="0"/>
    <x v="0"/>
    <n v="1446350400"/>
    <n v="1443739388"/>
    <x v="1"/>
    <n v="498"/>
    <x v="0"/>
    <s v="film &amp; video/documentary"/>
    <n v="104"/>
    <n v="156.05000000000001"/>
    <x v="0"/>
    <x v="4"/>
  </r>
  <r>
    <n v="329"/>
    <x v="329"/>
    <s v="Our documentary about Oklahoma's all-black towns needs a soundtrack that is authentic. Help us make it happen."/>
    <n v="10000"/>
    <x v="266"/>
    <x v="0"/>
    <x v="0"/>
    <x v="0"/>
    <n v="1446868800"/>
    <n v="1444821127"/>
    <x v="1"/>
    <n v="167"/>
    <x v="0"/>
    <s v="film &amp; video/documentary"/>
    <n v="106"/>
    <n v="63.17"/>
    <x v="0"/>
    <x v="4"/>
  </r>
  <r>
    <n v="330"/>
    <x v="330"/>
    <s v="A film project that will compel decision makers to conserve iconic NH landscapes at risk due to an electricity transmission project."/>
    <n v="35000"/>
    <x v="267"/>
    <x v="0"/>
    <x v="0"/>
    <x v="0"/>
    <n v="1368763140"/>
    <n v="1366028563"/>
    <x v="1"/>
    <n v="340"/>
    <x v="0"/>
    <s v="film &amp; video/documentary"/>
    <n v="102"/>
    <n v="104.82"/>
    <x v="0"/>
    <x v="4"/>
  </r>
  <r>
    <n v="331"/>
    <x v="331"/>
    <s v="A hybrid music documentary/concert film featuring Sharon Jones, Charles Bradley and the rest of the Daptone Records family."/>
    <n v="40000"/>
    <x v="268"/>
    <x v="0"/>
    <x v="0"/>
    <x v="0"/>
    <n v="1466171834"/>
    <n v="1463493434"/>
    <x v="1"/>
    <n v="438"/>
    <x v="0"/>
    <s v="film &amp; video/documentary"/>
    <n v="107"/>
    <n v="97.36"/>
    <x v="0"/>
    <x v="4"/>
  </r>
  <r>
    <n v="332"/>
    <x v="332"/>
    <s v="A groundbreaking new film by Kenny Ausubel &amp; Louie Schwartzberg, featuring John Cleese, based on the work of Richard Tarnas."/>
    <n v="100000"/>
    <x v="269"/>
    <x v="0"/>
    <x v="0"/>
    <x v="0"/>
    <n v="1446019200"/>
    <n v="1442420377"/>
    <x v="1"/>
    <n v="555"/>
    <x v="0"/>
    <s v="film &amp; video/documentary"/>
    <n v="113"/>
    <n v="203.63"/>
    <x v="0"/>
    <x v="4"/>
  </r>
  <r>
    <n v="333"/>
    <x v="333"/>
    <s v="Enter a unique world of flavors, passion, resourcefulness and breathtaking locations. Join us on this unprecedented journey!"/>
    <n v="40000"/>
    <x v="270"/>
    <x v="0"/>
    <x v="0"/>
    <x v="0"/>
    <n v="1460038591"/>
    <n v="1457450191"/>
    <x v="1"/>
    <n v="266"/>
    <x v="0"/>
    <s v="film &amp; video/documentary"/>
    <n v="125"/>
    <n v="188.31"/>
    <x v="0"/>
    <x v="4"/>
  </r>
  <r>
    <n v="334"/>
    <x v="334"/>
    <s v="An unapologetic portrait of the iconic, pioneering entertainer Mary Small whose voice comforted millions through the Depression &amp; WWII"/>
    <n v="10000"/>
    <x v="271"/>
    <x v="0"/>
    <x v="0"/>
    <x v="0"/>
    <n v="1431716400"/>
    <n v="1428423757"/>
    <x v="1"/>
    <n v="69"/>
    <x v="0"/>
    <s v="film &amp; video/documentary"/>
    <n v="101"/>
    <n v="146.65"/>
    <x v="0"/>
    <x v="4"/>
  </r>
  <r>
    <n v="335"/>
    <x v="335"/>
    <s v="Oscar-nominated screenwriter David Peoples' lost film of Moe's Books is recycled into the hands of Moe's daughter, fifty years later."/>
    <n v="8500"/>
    <x v="272"/>
    <x v="0"/>
    <x v="0"/>
    <x v="0"/>
    <n v="1431122400"/>
    <n v="1428428515"/>
    <x v="1"/>
    <n v="80"/>
    <x v="0"/>
    <s v="film &amp; video/documentary"/>
    <n v="103"/>
    <n v="109.19"/>
    <x v="0"/>
    <x v="4"/>
  </r>
  <r>
    <n v="336"/>
    <x v="336"/>
    <s v="An epic documentary about the dramatic rise and fall of Empire Pictures, the most ambitious B-movie studio of the 1980â€™s."/>
    <n v="25000"/>
    <x v="273"/>
    <x v="0"/>
    <x v="0"/>
    <x v="0"/>
    <n v="1447427918"/>
    <n v="1444832318"/>
    <x v="1"/>
    <n v="493"/>
    <x v="0"/>
    <s v="film &amp; video/documentary"/>
    <n v="117"/>
    <n v="59.25"/>
    <x v="0"/>
    <x v="4"/>
  </r>
  <r>
    <n v="337"/>
    <x v="337"/>
    <s v="A documentary that tells the story of local beekeepers. Specifically one family who turns their annual harvest into a community event."/>
    <n v="3000"/>
    <x v="274"/>
    <x v="0"/>
    <x v="0"/>
    <x v="0"/>
    <n v="1426298708"/>
    <n v="1423710308"/>
    <x v="1"/>
    <n v="31"/>
    <x v="0"/>
    <s v="film &amp; video/documentary"/>
    <n v="101"/>
    <n v="97.9"/>
    <x v="0"/>
    <x v="4"/>
  </r>
  <r>
    <n v="338"/>
    <x v="338"/>
    <s v="&quot;Queer Genius&quot; explores the lives of four visionary queer artists: Eileen Myles, Barbara Hammer, Jibz Cameron and Shannon Funchess"/>
    <n v="15000"/>
    <x v="275"/>
    <x v="0"/>
    <x v="0"/>
    <x v="0"/>
    <n v="1472864400"/>
    <n v="1468001290"/>
    <x v="1"/>
    <n v="236"/>
    <x v="0"/>
    <s v="film &amp; video/documentary"/>
    <n v="110"/>
    <n v="70"/>
    <x v="0"/>
    <x v="4"/>
  </r>
  <r>
    <n v="339"/>
    <x v="339"/>
    <s v="A documentary film following the world's greatest palindromists leading up to the 2017 World Palindrome Championship."/>
    <n v="6000"/>
    <x v="276"/>
    <x v="0"/>
    <x v="0"/>
    <x v="0"/>
    <n v="1430331268"/>
    <n v="1427739268"/>
    <x v="1"/>
    <n v="89"/>
    <x v="0"/>
    <s v="film &amp; video/documentary"/>
    <n v="108"/>
    <n v="72.87"/>
    <x v="0"/>
    <x v="4"/>
  </r>
  <r>
    <n v="340"/>
    <x v="340"/>
    <s v="Feature-length documentary about five Somali Muslim students pursuing dreams of education in America"/>
    <n v="35000"/>
    <x v="277"/>
    <x v="0"/>
    <x v="0"/>
    <x v="0"/>
    <n v="1489006800"/>
    <n v="1486397007"/>
    <x v="1"/>
    <n v="299"/>
    <x v="0"/>
    <s v="film &amp; video/documentary"/>
    <n v="125"/>
    <n v="146.35"/>
    <x v="0"/>
    <x v="4"/>
  </r>
  <r>
    <n v="341"/>
    <x v="341"/>
    <s v="Documentary: Creation of large-scale outdoor mural by young artists. Time lapse. From blank concrete wall to colorful, visual story."/>
    <n v="3500"/>
    <x v="278"/>
    <x v="0"/>
    <x v="0"/>
    <x v="0"/>
    <n v="1412135940"/>
    <n v="1410555998"/>
    <x v="1"/>
    <n v="55"/>
    <x v="0"/>
    <s v="film &amp; video/documentary"/>
    <n v="107"/>
    <n v="67.91"/>
    <x v="0"/>
    <x v="4"/>
  </r>
  <r>
    <n v="342"/>
    <x v="342"/>
    <s v="BREAKING A MONSTER needs your help to play in THEATERS!"/>
    <n v="55000"/>
    <x v="279"/>
    <x v="0"/>
    <x v="0"/>
    <x v="0"/>
    <n v="1461955465"/>
    <n v="1459363465"/>
    <x v="1"/>
    <n v="325"/>
    <x v="0"/>
    <s v="film &amp; video/documentary"/>
    <n v="100"/>
    <n v="169.85"/>
    <x v="0"/>
    <x v="4"/>
  </r>
  <r>
    <n v="343"/>
    <x v="343"/>
    <s v="A documentary on a composer who releases his music for free and ended up in millions of videos, thousands of films, &amp; many odd places."/>
    <n v="30000"/>
    <x v="280"/>
    <x v="0"/>
    <x v="0"/>
    <x v="0"/>
    <n v="1415934000"/>
    <n v="1413308545"/>
    <x v="1"/>
    <n v="524"/>
    <x v="0"/>
    <s v="film &amp; video/documentary"/>
    <n v="102"/>
    <n v="58.41"/>
    <x v="0"/>
    <x v="4"/>
  </r>
  <r>
    <n v="344"/>
    <x v="344"/>
    <s v="In the mountains where they once fought, Bosnian veterans defend a herd of wild horses and find a new kind of freedom for themselves."/>
    <n v="33500"/>
    <x v="281"/>
    <x v="0"/>
    <x v="0"/>
    <x v="0"/>
    <n v="1433125200"/>
    <n v="1429312694"/>
    <x v="1"/>
    <n v="285"/>
    <x v="0"/>
    <s v="film &amp; video/documentary"/>
    <n v="102"/>
    <n v="119.99"/>
    <x v="0"/>
    <x v="4"/>
  </r>
  <r>
    <n v="345"/>
    <x v="345"/>
    <s v="With the fate of the red wolves at stake, we explore if they can still survive in their last wild home in North Carolina."/>
    <n v="14500"/>
    <x v="282"/>
    <x v="0"/>
    <x v="0"/>
    <x v="0"/>
    <n v="1432161590"/>
    <n v="1429569590"/>
    <x v="1"/>
    <n v="179"/>
    <x v="0"/>
    <s v="film &amp; video/documentary"/>
    <n v="123"/>
    <n v="99.86"/>
    <x v="0"/>
    <x v="4"/>
  </r>
  <r>
    <n v="346"/>
    <x v="346"/>
    <s v="Engineering students and adults with cerebral palsy learn to communicate, connect and cultivate their abilities by making movies."/>
    <n v="10000"/>
    <x v="283"/>
    <x v="0"/>
    <x v="0"/>
    <x v="0"/>
    <n v="1444824021"/>
    <n v="1442232021"/>
    <x v="1"/>
    <n v="188"/>
    <x v="0"/>
    <s v="film &amp; video/documentary"/>
    <n v="170"/>
    <n v="90.58"/>
    <x v="0"/>
    <x v="4"/>
  </r>
  <r>
    <n v="347"/>
    <x v="347"/>
    <s v="&quot;Getting Naked&quot; tells the story of current-day burlesque in New York City through the on and off-stage lives of several performers."/>
    <n v="40000"/>
    <x v="284"/>
    <x v="0"/>
    <x v="0"/>
    <x v="0"/>
    <n v="1447505609"/>
    <n v="1444910009"/>
    <x v="1"/>
    <n v="379"/>
    <x v="0"/>
    <s v="film &amp; video/documentary"/>
    <n v="112"/>
    <n v="117.77"/>
    <x v="0"/>
    <x v="4"/>
  </r>
  <r>
    <n v="348"/>
    <x v="348"/>
    <s v="Documentary about the complexities and contradictions of gentrification as one woman grapples with life after &quot;the Ghetto.&quot;"/>
    <n v="10000"/>
    <x v="285"/>
    <x v="0"/>
    <x v="0"/>
    <x v="0"/>
    <n v="1440165916"/>
    <n v="1437573916"/>
    <x v="1"/>
    <n v="119"/>
    <x v="0"/>
    <s v="film &amp; video/documentary"/>
    <n v="103"/>
    <n v="86.55"/>
    <x v="0"/>
    <x v="4"/>
  </r>
  <r>
    <n v="349"/>
    <x v="349"/>
    <s v="After 52 years of war, FARC guerrilla soldiers rejoin Colombian society to forge new lives of peace."/>
    <n v="11260"/>
    <x v="286"/>
    <x v="0"/>
    <x v="0"/>
    <x v="0"/>
    <n v="1487937508"/>
    <n v="1485345508"/>
    <x v="1"/>
    <n v="167"/>
    <x v="0"/>
    <s v="film &amp; video/documentary"/>
    <n v="107"/>
    <n v="71.900000000000006"/>
    <x v="0"/>
    <x v="4"/>
  </r>
  <r>
    <n v="350"/>
    <x v="350"/>
    <s v="NBA All-Star Kenny Anderson's mid-life crisis prompts him to examine his past, as he searches for relevancy in his future."/>
    <n v="25000"/>
    <x v="287"/>
    <x v="0"/>
    <x v="0"/>
    <x v="0"/>
    <n v="1473566340"/>
    <n v="1470274509"/>
    <x v="1"/>
    <n v="221"/>
    <x v="0"/>
    <s v="film &amp; video/documentary"/>
    <n v="115"/>
    <n v="129.82"/>
    <x v="0"/>
    <x v="4"/>
  </r>
  <r>
    <n v="351"/>
    <x v="351"/>
    <s v="A documentary film about the glory and misfortunes of the Spanish sighthound, the Galgo. Probably the most mistreated dog of all."/>
    <n v="34000"/>
    <x v="288"/>
    <x v="0"/>
    <x v="3"/>
    <x v="3"/>
    <n v="1460066954"/>
    <n v="1456614554"/>
    <x v="1"/>
    <n v="964"/>
    <x v="0"/>
    <s v="film &amp; video/documentary"/>
    <n v="127"/>
    <n v="44.91"/>
    <x v="0"/>
    <x v="4"/>
  </r>
  <r>
    <n v="352"/>
    <x v="352"/>
    <s v="An epic journey around the world, exploring the power of the human spirit and how art can be used to inspire a lifetime."/>
    <n v="10000"/>
    <x v="289"/>
    <x v="0"/>
    <x v="0"/>
    <x v="0"/>
    <n v="1412740868"/>
    <n v="1410148868"/>
    <x v="1"/>
    <n v="286"/>
    <x v="0"/>
    <s v="film &amp; video/documentary"/>
    <n v="117"/>
    <n v="40.76"/>
    <x v="0"/>
    <x v="4"/>
  </r>
  <r>
    <n v="353"/>
    <x v="353"/>
    <s v="A suicide attempt survivor is on a mission to find fellow survivors and document their stories of unguarded courage, insight and humor."/>
    <n v="58425"/>
    <x v="290"/>
    <x v="0"/>
    <x v="0"/>
    <x v="0"/>
    <n v="1447963219"/>
    <n v="1445367619"/>
    <x v="1"/>
    <n v="613"/>
    <x v="0"/>
    <s v="film &amp; video/documentary"/>
    <n v="109"/>
    <n v="103.52"/>
    <x v="0"/>
    <x v="4"/>
  </r>
  <r>
    <n v="354"/>
    <x v="354"/>
    <s v="A carousel has spun since 1925 in a small town in NY. It once inspired Rod Serling and has since become a portal into the Twilight Zone"/>
    <n v="3500"/>
    <x v="291"/>
    <x v="0"/>
    <x v="0"/>
    <x v="0"/>
    <n v="1460141521"/>
    <n v="1457553121"/>
    <x v="1"/>
    <n v="29"/>
    <x v="0"/>
    <s v="film &amp; video/documentary"/>
    <n v="104"/>
    <n v="125.45"/>
    <x v="0"/>
    <x v="4"/>
  </r>
  <r>
    <n v="355"/>
    <x v="355"/>
    <s v="A documentary film about the late REZA ABDOH and his performance company DAR A LUZ."/>
    <n v="35000"/>
    <x v="292"/>
    <x v="0"/>
    <x v="0"/>
    <x v="0"/>
    <n v="1417420994"/>
    <n v="1414738994"/>
    <x v="1"/>
    <n v="165"/>
    <x v="0"/>
    <s v="film &amp; video/documentary"/>
    <n v="116"/>
    <n v="246.61"/>
    <x v="0"/>
    <x v="4"/>
  </r>
  <r>
    <n v="356"/>
    <x v="356"/>
    <s v="A documentary about halibut conservation and how it impacts communities of Southeast Alaska."/>
    <n v="7500"/>
    <x v="293"/>
    <x v="0"/>
    <x v="0"/>
    <x v="0"/>
    <n v="1458152193"/>
    <n v="1455563793"/>
    <x v="1"/>
    <n v="97"/>
    <x v="0"/>
    <s v="film &amp; video/documentary"/>
    <n v="103"/>
    <n v="79.400000000000006"/>
    <x v="0"/>
    <x v="4"/>
  </r>
  <r>
    <n v="357"/>
    <x v="357"/>
    <s v="The last few hours to be part of this immersive film that touches the eternal. We have stretched our goal for editing and sound design."/>
    <n v="15000"/>
    <x v="294"/>
    <x v="0"/>
    <x v="0"/>
    <x v="0"/>
    <n v="1429852797"/>
    <n v="1426396797"/>
    <x v="1"/>
    <n v="303"/>
    <x v="0"/>
    <s v="film &amp; video/documentary"/>
    <n v="174"/>
    <n v="86.14"/>
    <x v="0"/>
    <x v="4"/>
  </r>
  <r>
    <n v="358"/>
    <x v="358"/>
    <s v="Screenwriter. Novelist. Playwright. The inside story of famed writer William Goldman. As only he can tell it."/>
    <n v="50000"/>
    <x v="295"/>
    <x v="0"/>
    <x v="0"/>
    <x v="0"/>
    <n v="1466002800"/>
    <n v="1463517521"/>
    <x v="1"/>
    <n v="267"/>
    <x v="0"/>
    <s v="film &amp; video/documentary"/>
    <n v="103"/>
    <n v="193.05"/>
    <x v="0"/>
    <x v="4"/>
  </r>
  <r>
    <n v="359"/>
    <x v="359"/>
    <s v="Circus burlesque innovators, Trixie and Monkey seek to balance love and life while pursuing new creative heights."/>
    <n v="24200"/>
    <x v="296"/>
    <x v="0"/>
    <x v="0"/>
    <x v="0"/>
    <n v="1415941920"/>
    <n v="1414028490"/>
    <x v="1"/>
    <n v="302"/>
    <x v="0"/>
    <s v="film &amp; video/documentary"/>
    <n v="105"/>
    <n v="84.02"/>
    <x v="0"/>
    <x v="4"/>
  </r>
  <r>
    <n v="360"/>
    <x v="360"/>
    <s v="A brave woman takes her wife and son from New York to visit her hometown in Kenya, where she was persecuted for being a lesbian."/>
    <n v="12000"/>
    <x v="297"/>
    <x v="0"/>
    <x v="0"/>
    <x v="0"/>
    <n v="1437621060"/>
    <n v="1433799180"/>
    <x v="0"/>
    <n v="87"/>
    <x v="0"/>
    <s v="film &amp; video/documentary"/>
    <n v="101"/>
    <n v="139.83000000000001"/>
    <x v="0"/>
    <x v="4"/>
  </r>
  <r>
    <n v="361"/>
    <x v="361"/>
    <s v="An indie documentary seeking production funds to capture The Matches reunion tour &amp; interviews with music industry professionals."/>
    <n v="35000"/>
    <x v="298"/>
    <x v="0"/>
    <x v="0"/>
    <x v="0"/>
    <n v="1416704506"/>
    <n v="1414108906"/>
    <x v="0"/>
    <n v="354"/>
    <x v="0"/>
    <s v="film &amp; video/documentary"/>
    <n v="111"/>
    <n v="109.82"/>
    <x v="0"/>
    <x v="4"/>
  </r>
  <r>
    <n v="362"/>
    <x v="362"/>
    <s v="A SHORT FILM celebrating ONE RACE: the Bridger Ridge Run. TEN RUNNERS: the movie-stars. THIRTY YEARS: running wild in the mountains."/>
    <n v="9665"/>
    <x v="48"/>
    <x v="0"/>
    <x v="0"/>
    <x v="0"/>
    <n v="1407456000"/>
    <n v="1405573391"/>
    <x v="0"/>
    <n v="86"/>
    <x v="0"/>
    <s v="film &amp; video/documentary"/>
    <n v="124"/>
    <n v="139.53"/>
    <x v="0"/>
    <x v="4"/>
  </r>
  <r>
    <n v="363"/>
    <x v="363"/>
    <s v="This documentary chronicles the lives of two mountaineers from Nepal who have left the high Himalaya in search of &quot;success&quot; in New York City."/>
    <n v="8925"/>
    <x v="299"/>
    <x v="0"/>
    <x v="0"/>
    <x v="0"/>
    <n v="1272828120"/>
    <n v="1268934736"/>
    <x v="0"/>
    <n v="26"/>
    <x v="0"/>
    <s v="film &amp; video/documentary"/>
    <n v="101"/>
    <n v="347.85"/>
    <x v="0"/>
    <x v="4"/>
  </r>
  <r>
    <n v="364"/>
    <x v="364"/>
    <s v="This family-focused documentary explores the ways parents connect with the wild inside themselves and their kids. Ow-ow-oWoo!"/>
    <n v="7000"/>
    <x v="300"/>
    <x v="0"/>
    <x v="0"/>
    <x v="0"/>
    <n v="1403323140"/>
    <n v="1400704672"/>
    <x v="0"/>
    <n v="113"/>
    <x v="0"/>
    <s v="film &amp; video/documentary"/>
    <n v="110"/>
    <n v="68.239999999999995"/>
    <x v="0"/>
    <x v="4"/>
  </r>
  <r>
    <n v="365"/>
    <x v="365"/>
    <s v="Please help us finish this documentary about how Tel Aviv in Israel became a gay friendly liberal hub in a religious state"/>
    <n v="15000"/>
    <x v="301"/>
    <x v="0"/>
    <x v="1"/>
    <x v="1"/>
    <n v="1393597999"/>
    <n v="1391005999"/>
    <x v="0"/>
    <n v="65"/>
    <x v="0"/>
    <s v="film &amp; video/documentary"/>
    <n v="104"/>
    <n v="239.94"/>
    <x v="0"/>
    <x v="4"/>
  </r>
  <r>
    <n v="366"/>
    <x v="366"/>
    <s v="One Bushman familyâ€™s struggle to survive genocide, dispossession and post-apartheid freedom in South Africa."/>
    <n v="38000"/>
    <x v="302"/>
    <x v="0"/>
    <x v="0"/>
    <x v="0"/>
    <n v="1337540518"/>
    <n v="1334948518"/>
    <x v="0"/>
    <n v="134"/>
    <x v="0"/>
    <s v="film &amp; video/documentary"/>
    <n v="101"/>
    <n v="287.31"/>
    <x v="0"/>
    <x v="4"/>
  </r>
  <r>
    <n v="367"/>
    <x v="367"/>
    <s v="This film relates how one country's burning desire for independence unified a diverse nation into a successful nonviolent revolution."/>
    <n v="10000"/>
    <x v="303"/>
    <x v="0"/>
    <x v="0"/>
    <x v="0"/>
    <n v="1367384340"/>
    <n v="1363960278"/>
    <x v="0"/>
    <n v="119"/>
    <x v="0"/>
    <s v="film &amp; video/documentary"/>
    <n v="103"/>
    <n v="86.85"/>
    <x v="0"/>
    <x v="4"/>
  </r>
  <r>
    <n v="368"/>
    <x v="368"/>
    <s v="Were the Romantics the first backpackers? This film follows them and explores the huge part geography played in their lives and works."/>
    <n v="12500"/>
    <x v="304"/>
    <x v="0"/>
    <x v="0"/>
    <x v="0"/>
    <n v="1426426322"/>
    <n v="1423405922"/>
    <x v="0"/>
    <n v="159"/>
    <x v="0"/>
    <s v="film &amp; video/documentary"/>
    <n v="104"/>
    <n v="81.849999999999994"/>
    <x v="0"/>
    <x v="4"/>
  </r>
  <r>
    <n v="369"/>
    <x v="369"/>
    <s v="A documentary of one woman's attempt at solo hiking 2,000 miles, in an effort to understand herself and societal expectations."/>
    <n v="6500"/>
    <x v="305"/>
    <x v="0"/>
    <x v="0"/>
    <x v="0"/>
    <n v="1326633269"/>
    <n v="1324041269"/>
    <x v="0"/>
    <n v="167"/>
    <x v="0"/>
    <s v="film &amp; video/documentary"/>
    <n v="110"/>
    <n v="42.87"/>
    <x v="0"/>
    <x v="4"/>
  </r>
  <r>
    <n v="370"/>
    <x v="370"/>
    <s v="An exploration of what Sikhism is, through the journey of eight pilgrims at Hola Mohalla, a religious festival in Anandpur Sahib, India"/>
    <n v="25000"/>
    <x v="306"/>
    <x v="0"/>
    <x v="0"/>
    <x v="0"/>
    <n v="1483729500"/>
    <n v="1481137500"/>
    <x v="0"/>
    <n v="43"/>
    <x v="0"/>
    <s v="film &amp; video/documentary"/>
    <n v="122"/>
    <n v="709.42"/>
    <x v="0"/>
    <x v="4"/>
  </r>
  <r>
    <n v="371"/>
    <x v="371"/>
    <s v="3,000 Miles. 18 Wild Horses. 6 Months. 5 States. 4 men. A documentary about Conservation, Exploration, and Wild Mustangs."/>
    <n v="150000"/>
    <x v="307"/>
    <x v="0"/>
    <x v="0"/>
    <x v="0"/>
    <n v="1359743139"/>
    <n v="1355855139"/>
    <x v="0"/>
    <n v="1062"/>
    <x v="0"/>
    <s v="film &amp; video/documentary"/>
    <n v="114"/>
    <n v="161.26"/>
    <x v="0"/>
    <x v="4"/>
  </r>
  <r>
    <n v="372"/>
    <x v="372"/>
    <s v="A short documentary exploring the uses of 'Natural Horsemanship' across Europe"/>
    <n v="300"/>
    <x v="308"/>
    <x v="0"/>
    <x v="1"/>
    <x v="1"/>
    <n v="1459872000"/>
    <n v="1456408244"/>
    <x v="0"/>
    <n v="9"/>
    <x v="0"/>
    <s v="film &amp; video/documentary"/>
    <n v="125"/>
    <n v="41.78"/>
    <x v="0"/>
    <x v="4"/>
  </r>
  <r>
    <n v="373"/>
    <x v="373"/>
    <s v="A feature documentary about UPA Pictures, the little studio that changed the course of animation around the world"/>
    <n v="7500"/>
    <x v="309"/>
    <x v="0"/>
    <x v="0"/>
    <x v="0"/>
    <n v="1342648398"/>
    <n v="1340056398"/>
    <x v="0"/>
    <n v="89"/>
    <x v="0"/>
    <s v="film &amp; video/documentary"/>
    <n v="107"/>
    <n v="89.89"/>
    <x v="0"/>
    <x v="4"/>
  </r>
  <r>
    <n v="374"/>
    <x v="374"/>
    <s v="Bird Language with Jon Young is a 2 disk DVD set teaching you all you need to know to start learning bird language and start a group."/>
    <n v="6000"/>
    <x v="310"/>
    <x v="0"/>
    <x v="0"/>
    <x v="0"/>
    <n v="1316208031"/>
    <n v="1312320031"/>
    <x v="0"/>
    <n v="174"/>
    <x v="0"/>
    <s v="film &amp; video/documentary"/>
    <n v="131"/>
    <n v="45.05"/>
    <x v="0"/>
    <x v="4"/>
  </r>
  <r>
    <n v="375"/>
    <x v="375"/>
    <s v="As the videocam &quot;Enrique de Malaca&quot; circumnavigates the globe, it captures stories of friends who have set foot on other lands."/>
    <n v="500"/>
    <x v="49"/>
    <x v="0"/>
    <x v="0"/>
    <x v="0"/>
    <n v="1393694280"/>
    <n v="1390088311"/>
    <x v="0"/>
    <n v="14"/>
    <x v="0"/>
    <s v="film &amp; video/documentary"/>
    <n v="120"/>
    <n v="42.86"/>
    <x v="0"/>
    <x v="4"/>
  </r>
  <r>
    <n v="376"/>
    <x v="376"/>
    <s v="A film about the cosmetics industry. Everything you need to know about the ingredients being used and what alternatives are out there."/>
    <n v="2450"/>
    <x v="311"/>
    <x v="0"/>
    <x v="1"/>
    <x v="1"/>
    <n v="1472122316"/>
    <n v="1469443916"/>
    <x v="0"/>
    <n v="48"/>
    <x v="0"/>
    <s v="film &amp; video/documentary"/>
    <n v="106"/>
    <n v="54.08"/>
    <x v="0"/>
    <x v="4"/>
  </r>
  <r>
    <n v="377"/>
    <x v="377"/>
    <s v="Dangerous. Sexy. All-American Girl. You know the look. Now meet the women who are making retro style modern."/>
    <n v="12000"/>
    <x v="312"/>
    <x v="0"/>
    <x v="0"/>
    <x v="0"/>
    <n v="1447484460"/>
    <n v="1444888868"/>
    <x v="0"/>
    <n v="133"/>
    <x v="0"/>
    <s v="film &amp; video/documentary"/>
    <n v="114"/>
    <n v="103.22"/>
    <x v="0"/>
    <x v="4"/>
  </r>
  <r>
    <n v="378"/>
    <x v="378"/>
    <s v="Ugandan Filmmaker and Activist Kamoga Hassan's new documentary follows Ugandan LGBT asylum seekers asking the question &quot;Where is home?&quot;"/>
    <n v="3000"/>
    <x v="313"/>
    <x v="0"/>
    <x v="5"/>
    <x v="5"/>
    <n v="1453765920"/>
    <n v="1451655808"/>
    <x v="0"/>
    <n v="83"/>
    <x v="0"/>
    <s v="film &amp; video/documentary"/>
    <n v="112"/>
    <n v="40.4"/>
    <x v="0"/>
    <x v="4"/>
  </r>
  <r>
    <n v="379"/>
    <x v="379"/>
    <s v="The U.S. Army has granted us permission to film a documentary at America's most sacred shrine: The Tomb of the Unknown Soldier."/>
    <n v="15000"/>
    <x v="314"/>
    <x v="0"/>
    <x v="0"/>
    <x v="0"/>
    <n v="1336062672"/>
    <n v="1332174672"/>
    <x v="0"/>
    <n v="149"/>
    <x v="0"/>
    <s v="film &amp; video/documentary"/>
    <n v="116"/>
    <n v="116.86"/>
    <x v="0"/>
    <x v="4"/>
  </r>
  <r>
    <n v="380"/>
    <x v="380"/>
    <s v="The Steamboat Van Clan is a group of three young ski competitors following their dreams and documenting their adventures along the way."/>
    <n v="4000"/>
    <x v="315"/>
    <x v="0"/>
    <x v="0"/>
    <x v="0"/>
    <n v="1453569392"/>
    <n v="1451409392"/>
    <x v="0"/>
    <n v="49"/>
    <x v="0"/>
    <s v="film &amp; video/documentary"/>
    <n v="142"/>
    <n v="115.51"/>
    <x v="0"/>
    <x v="4"/>
  </r>
  <r>
    <n v="381"/>
    <x v="381"/>
    <s v="Set in the ancient waters of the Puget Sound, Clearwater is a universal story about the need to adapt to change."/>
    <n v="25000"/>
    <x v="316"/>
    <x v="0"/>
    <x v="0"/>
    <x v="0"/>
    <n v="1343624400"/>
    <n v="1340642717"/>
    <x v="0"/>
    <n v="251"/>
    <x v="0"/>
    <s v="film &amp; video/documentary"/>
    <n v="105"/>
    <n v="104.31"/>
    <x v="0"/>
    <x v="4"/>
  </r>
  <r>
    <n v="382"/>
    <x v="382"/>
    <s v="I went to Philadelphia to find out if The 99% Declaration could take the ideas of OccupyWallSt. and make change from within the system."/>
    <n v="600"/>
    <x v="317"/>
    <x v="0"/>
    <x v="0"/>
    <x v="0"/>
    <n v="1346950900"/>
    <n v="1345741300"/>
    <x v="0"/>
    <n v="22"/>
    <x v="0"/>
    <s v="film &amp; video/documentary"/>
    <n v="256"/>
    <n v="69.77"/>
    <x v="0"/>
    <x v="4"/>
  </r>
  <r>
    <n v="383"/>
    <x v="383"/>
    <s v="An independent documentary web series about storm chasing in tornado alley that features the chase team TornadoRaiders.com"/>
    <n v="999"/>
    <x v="318"/>
    <x v="0"/>
    <x v="0"/>
    <x v="0"/>
    <n v="1400467759"/>
    <n v="1398480559"/>
    <x v="0"/>
    <n v="48"/>
    <x v="0"/>
    <s v="film &amp; video/documentary"/>
    <n v="207"/>
    <n v="43.02"/>
    <x v="0"/>
    <x v="4"/>
  </r>
  <r>
    <n v="384"/>
    <x v="384"/>
    <s v="This documentary is about Last Chance Corral in Athens, Ohio and their heroic work saving nurse mare foals from imminent death."/>
    <n v="20000"/>
    <x v="319"/>
    <x v="0"/>
    <x v="0"/>
    <x v="0"/>
    <n v="1420569947"/>
    <n v="1417977947"/>
    <x v="0"/>
    <n v="383"/>
    <x v="0"/>
    <s v="film &amp; video/documentary"/>
    <n v="112"/>
    <n v="58.54"/>
    <x v="0"/>
    <x v="4"/>
  </r>
  <r>
    <n v="385"/>
    <x v="385"/>
    <s v="A documentary following the incredible story of a brave little boy and his service dog, fighting Type 1 Diabetes one day at a time."/>
    <n v="25000"/>
    <x v="320"/>
    <x v="0"/>
    <x v="0"/>
    <x v="0"/>
    <n v="1416582101"/>
    <n v="1413986501"/>
    <x v="0"/>
    <n v="237"/>
    <x v="0"/>
    <s v="film &amp; video/documentary"/>
    <n v="106"/>
    <n v="111.8"/>
    <x v="0"/>
    <x v="4"/>
  </r>
  <r>
    <n v="386"/>
    <x v="386"/>
    <s v="Eight friends reunite to achieve their childhood dream of designing, constructing, and launching a homemade submarine."/>
    <n v="600"/>
    <x v="321"/>
    <x v="0"/>
    <x v="0"/>
    <x v="0"/>
    <n v="1439246991"/>
    <n v="1437950991"/>
    <x v="0"/>
    <n v="13"/>
    <x v="0"/>
    <s v="film &amp; video/documentary"/>
    <n v="100"/>
    <n v="46.23"/>
    <x v="0"/>
    <x v="4"/>
  </r>
  <r>
    <n v="387"/>
    <x v="387"/>
    <s v="The workings of life revised: Pioneering scientists &amp; health-seekers challenge our understanding of disease, aging and consciousness."/>
    <n v="38000"/>
    <x v="322"/>
    <x v="0"/>
    <x v="0"/>
    <x v="0"/>
    <n v="1439618400"/>
    <n v="1436976858"/>
    <x v="0"/>
    <n v="562"/>
    <x v="0"/>
    <s v="film &amp; video/documentary"/>
    <n v="214"/>
    <n v="144.69"/>
    <x v="0"/>
    <x v="4"/>
  </r>
  <r>
    <n v="388"/>
    <x v="388"/>
    <s v="A documentary film featuring the World's Largest Rummage Sale and rumination on the Power and Pleasures of Possessions."/>
    <n v="5000"/>
    <x v="323"/>
    <x v="0"/>
    <x v="0"/>
    <x v="0"/>
    <n v="1469670580"/>
    <n v="1467078580"/>
    <x v="0"/>
    <n v="71"/>
    <x v="0"/>
    <s v="film &amp; video/documentary"/>
    <n v="126"/>
    <n v="88.85"/>
    <x v="0"/>
    <x v="4"/>
  </r>
  <r>
    <n v="389"/>
    <x v="389"/>
    <s v="What difference can food really make? A documentary film about six people who make the radical choice to face cancer with their plates."/>
    <n v="68000"/>
    <x v="324"/>
    <x v="0"/>
    <x v="0"/>
    <x v="0"/>
    <n v="1394233140"/>
    <n v="1391477450"/>
    <x v="0"/>
    <n v="1510"/>
    <x v="0"/>
    <s v="film &amp; video/documentary"/>
    <n v="182"/>
    <n v="81.75"/>
    <x v="0"/>
    <x v="4"/>
  </r>
  <r>
    <n v="390"/>
    <x v="390"/>
    <s v="Join UCF as they dive into the creative and community outreach for the families in St. Vincent and the Grenadines."/>
    <n v="1000"/>
    <x v="325"/>
    <x v="0"/>
    <x v="0"/>
    <x v="0"/>
    <n v="1431046372"/>
    <n v="1429318372"/>
    <x v="0"/>
    <n v="14"/>
    <x v="0"/>
    <s v="film &amp; video/documentary"/>
    <n v="100"/>
    <n v="71.430000000000007"/>
    <x v="0"/>
    <x v="4"/>
  </r>
  <r>
    <n v="391"/>
    <x v="391"/>
    <s v="Too many women feel confused about their orgasm and shame about their desire. This movie aims to change that."/>
    <n v="20000"/>
    <x v="326"/>
    <x v="0"/>
    <x v="0"/>
    <x v="0"/>
    <n v="1324169940"/>
    <n v="1321578051"/>
    <x v="0"/>
    <n v="193"/>
    <x v="0"/>
    <s v="film &amp; video/documentary"/>
    <n v="101"/>
    <n v="104.26"/>
    <x v="0"/>
    <x v="4"/>
  </r>
  <r>
    <n v="392"/>
    <x v="392"/>
    <s v="Rhinos are the most endangered large animal in the world today, and an epic, global battle is being waged to ensure their survival."/>
    <n v="18500"/>
    <x v="327"/>
    <x v="0"/>
    <x v="0"/>
    <x v="0"/>
    <n v="1315450800"/>
    <n v="1312823571"/>
    <x v="0"/>
    <n v="206"/>
    <x v="0"/>
    <s v="film &amp; video/documentary"/>
    <n v="101"/>
    <n v="90.62"/>
    <x v="0"/>
    <x v="4"/>
  </r>
  <r>
    <n v="393"/>
    <x v="393"/>
    <s v="This is a story thatâ€™s never been told, about tackling climate change one penguin at a timeâ€¦"/>
    <n v="50000"/>
    <x v="328"/>
    <x v="0"/>
    <x v="0"/>
    <x v="0"/>
    <n v="1381424452"/>
    <n v="1378746052"/>
    <x v="0"/>
    <n v="351"/>
    <x v="0"/>
    <s v="film &amp; video/documentary"/>
    <n v="110"/>
    <n v="157.33000000000001"/>
    <x v="0"/>
    <x v="4"/>
  </r>
  <r>
    <n v="394"/>
    <x v="394"/>
    <s v="A sweeping portrait of daily life in Taranto in an effort to raise awareness and preserve its cultural and architectural heritage."/>
    <n v="4700"/>
    <x v="329"/>
    <x v="0"/>
    <x v="3"/>
    <x v="3"/>
    <n v="1460918282"/>
    <n v="1455737882"/>
    <x v="0"/>
    <n v="50"/>
    <x v="0"/>
    <s v="film &amp; video/documentary"/>
    <n v="112"/>
    <n v="105.18"/>
    <x v="0"/>
    <x v="4"/>
  </r>
  <r>
    <n v="395"/>
    <x v="395"/>
    <s v="When the war ends, a woman's fight begins. Bringing to life the most untapped resources in peace making between faiths."/>
    <n v="10000"/>
    <x v="330"/>
    <x v="0"/>
    <x v="0"/>
    <x v="0"/>
    <n v="1335562320"/>
    <n v="1332452960"/>
    <x v="0"/>
    <n v="184"/>
    <x v="0"/>
    <s v="film &amp; video/documentary"/>
    <n v="108"/>
    <n v="58.72"/>
    <x v="0"/>
    <x v="4"/>
  </r>
  <r>
    <n v="396"/>
    <x v="396"/>
    <s v="Loyalty and morality are questioned as we follow the struggles of Penn State students in wake of the child sexual abuse scandal."/>
    <n v="15000"/>
    <x v="331"/>
    <x v="0"/>
    <x v="0"/>
    <x v="0"/>
    <n v="1341668006"/>
    <n v="1340372006"/>
    <x v="0"/>
    <n v="196"/>
    <x v="0"/>
    <s v="film &amp; video/documentary"/>
    <n v="107"/>
    <n v="81.63"/>
    <x v="0"/>
    <x v="4"/>
  </r>
  <r>
    <n v="397"/>
    <x v="397"/>
    <s v="A documentary film about Nam's first visit back to Korea since her adoption at 6 months in 1976, about the kids in the orphanages now and about Korea."/>
    <n v="12444"/>
    <x v="332"/>
    <x v="0"/>
    <x v="0"/>
    <x v="0"/>
    <n v="1283312640"/>
    <n v="1279651084"/>
    <x v="0"/>
    <n v="229"/>
    <x v="0"/>
    <s v="film &amp; video/documentary"/>
    <n v="104"/>
    <n v="56.46"/>
    <x v="0"/>
    <x v="4"/>
  </r>
  <r>
    <n v="398"/>
    <x v="398"/>
    <s v="My film tells the stories of Jewish Child Holocaust Survivors and how they rebuilt their lives. STRETCH GOALS ADDED!"/>
    <n v="7500"/>
    <x v="333"/>
    <x v="0"/>
    <x v="0"/>
    <x v="0"/>
    <n v="1430334126"/>
    <n v="1426446126"/>
    <x v="0"/>
    <n v="67"/>
    <x v="0"/>
    <s v="film &amp; video/documentary"/>
    <n v="125"/>
    <n v="140.1"/>
    <x v="0"/>
    <x v="4"/>
  </r>
  <r>
    <n v="399"/>
    <x v="399"/>
    <s v="What do we want for our kids? An independent film bringing ideas out of the jungle about a radically different approach to learning."/>
    <n v="20000"/>
    <x v="334"/>
    <x v="0"/>
    <x v="1"/>
    <x v="1"/>
    <n v="1481716800"/>
    <n v="1479070867"/>
    <x v="0"/>
    <n v="95"/>
    <x v="0"/>
    <s v="film &amp; video/documentary"/>
    <n v="107"/>
    <n v="224.85"/>
    <x v="0"/>
    <x v="4"/>
  </r>
  <r>
    <n v="400"/>
    <x v="400"/>
    <s v="A documentary film on a sustainable, grassroots effort to fight malnutrition in Indonesia.  And it's organic!"/>
    <n v="10000"/>
    <x v="335"/>
    <x v="0"/>
    <x v="0"/>
    <x v="0"/>
    <n v="1400297400"/>
    <n v="1397661347"/>
    <x v="0"/>
    <n v="62"/>
    <x v="0"/>
    <s v="film &amp; video/documentary"/>
    <n v="112"/>
    <n v="181.13"/>
    <x v="0"/>
    <x v="4"/>
  </r>
  <r>
    <n v="401"/>
    <x v="401"/>
    <s v="Join us as we explore their humanity, intellect and legacy, demonstrating to young women around the world that all things are possible."/>
    <n v="50000"/>
    <x v="336"/>
    <x v="0"/>
    <x v="0"/>
    <x v="0"/>
    <n v="1312747970"/>
    <n v="1310155970"/>
    <x v="0"/>
    <n v="73"/>
    <x v="0"/>
    <s v="film &amp; video/documentary"/>
    <n v="104"/>
    <n v="711.04"/>
    <x v="0"/>
    <x v="4"/>
  </r>
  <r>
    <n v="402"/>
    <x v="402"/>
    <s v="Help create a new holiday classic -  _x000a_a film that takes us back in time to experience what the apostles witnessed, Jesus Alive Again."/>
    <n v="2000"/>
    <x v="337"/>
    <x v="0"/>
    <x v="0"/>
    <x v="0"/>
    <n v="1446731817"/>
    <n v="1444913817"/>
    <x v="0"/>
    <n v="43"/>
    <x v="0"/>
    <s v="film &amp; video/documentary"/>
    <n v="142"/>
    <n v="65.88"/>
    <x v="0"/>
    <x v="4"/>
  </r>
  <r>
    <n v="403"/>
    <x v="403"/>
    <s v="A documentary adventure about bananas - and people. Your round-trip ticket into the heart of banana-cultures!!"/>
    <n v="5000"/>
    <x v="338"/>
    <x v="0"/>
    <x v="0"/>
    <x v="0"/>
    <n v="1312960080"/>
    <n v="1308900441"/>
    <x v="0"/>
    <n v="70"/>
    <x v="0"/>
    <s v="film &amp; video/documentary"/>
    <n v="105"/>
    <n v="75.19"/>
    <x v="0"/>
    <x v="4"/>
  </r>
  <r>
    <n v="404"/>
    <x v="404"/>
    <s v="A feature length documentary, exploring the many lives memorialized by the iconic AIDS Memorial Quilt."/>
    <n v="35000"/>
    <x v="339"/>
    <x v="0"/>
    <x v="0"/>
    <x v="0"/>
    <n v="1391641440"/>
    <n v="1389107062"/>
    <x v="0"/>
    <n v="271"/>
    <x v="0"/>
    <s v="film &amp; video/documentary"/>
    <n v="103"/>
    <n v="133.13999999999999"/>
    <x v="0"/>
    <x v="4"/>
  </r>
  <r>
    <n v="405"/>
    <x v="405"/>
    <s v="Come, join our movie movement.  A new documentary about the healing power of food."/>
    <n v="2820"/>
    <x v="340"/>
    <x v="0"/>
    <x v="0"/>
    <x v="0"/>
    <n v="1394071339"/>
    <n v="1391479339"/>
    <x v="0"/>
    <n v="55"/>
    <x v="0"/>
    <s v="film &amp; video/documentary"/>
    <n v="108"/>
    <n v="55.2"/>
    <x v="0"/>
    <x v="4"/>
  </r>
  <r>
    <n v="406"/>
    <x v="406"/>
    <s v="The Desert River Bends is a short documentary following the alternative lifestyles of three middle-age river guides in Moab UT."/>
    <n v="2800"/>
    <x v="341"/>
    <x v="0"/>
    <x v="0"/>
    <x v="0"/>
    <n v="1304920740"/>
    <n v="1301975637"/>
    <x v="0"/>
    <n v="35"/>
    <x v="0"/>
    <s v="film &amp; video/documentary"/>
    <n v="108"/>
    <n v="86.16"/>
    <x v="0"/>
    <x v="4"/>
  </r>
  <r>
    <n v="407"/>
    <x v="407"/>
    <s v="The story of the 1886 Haymarket Riot explored through the history of the Haymarket Police Memorial Statue."/>
    <n v="2000"/>
    <x v="342"/>
    <x v="0"/>
    <x v="0"/>
    <x v="0"/>
    <n v="1321739650"/>
    <n v="1316552050"/>
    <x v="0"/>
    <n v="22"/>
    <x v="0"/>
    <s v="film &amp; video/documentary"/>
    <n v="102"/>
    <n v="92.32"/>
    <x v="0"/>
    <x v="4"/>
  </r>
  <r>
    <n v="408"/>
    <x v="408"/>
    <s v="A documentary exploring the phenomenon of custom and branded yarmulkes in Jewish-American communities."/>
    <n v="6000"/>
    <x v="343"/>
    <x v="0"/>
    <x v="0"/>
    <x v="0"/>
    <n v="1383676790"/>
    <n v="1380217190"/>
    <x v="0"/>
    <n v="38"/>
    <x v="0"/>
    <s v="film &amp; video/documentary"/>
    <n v="101"/>
    <n v="160.16"/>
    <x v="0"/>
    <x v="4"/>
  </r>
  <r>
    <n v="409"/>
    <x v="409"/>
    <s v="I am working on a project that explores the relationship between education to work for youth within the European Union."/>
    <n v="500"/>
    <x v="344"/>
    <x v="0"/>
    <x v="1"/>
    <x v="1"/>
    <n v="1469220144"/>
    <n v="1466628144"/>
    <x v="0"/>
    <n v="15"/>
    <x v="0"/>
    <s v="film &amp; video/documentary"/>
    <n v="137"/>
    <n v="45.6"/>
    <x v="0"/>
    <x v="4"/>
  </r>
  <r>
    <n v="410"/>
    <x v="410"/>
    <s v="January was a mentor, advocate, and friend.  Her life tragically came to an end in September 2012.  This film is her story."/>
    <n v="1000"/>
    <x v="345"/>
    <x v="0"/>
    <x v="5"/>
    <x v="5"/>
    <n v="1434670397"/>
    <n v="1429486397"/>
    <x v="0"/>
    <n v="7"/>
    <x v="0"/>
    <s v="film &amp; video/documentary"/>
    <n v="128"/>
    <n v="183.29"/>
    <x v="0"/>
    <x v="4"/>
  </r>
  <r>
    <n v="411"/>
    <x v="411"/>
    <s v="An inspirational feature-length documentary that will help those with disabilities achieve their goals despite the obstacles."/>
    <n v="30000"/>
    <x v="346"/>
    <x v="0"/>
    <x v="0"/>
    <x v="0"/>
    <n v="1387688400"/>
    <n v="1384920804"/>
    <x v="0"/>
    <n v="241"/>
    <x v="0"/>
    <s v="film &amp; video/documentary"/>
    <n v="101"/>
    <n v="125.79"/>
    <x v="0"/>
    <x v="4"/>
  </r>
  <r>
    <n v="412"/>
    <x v="412"/>
    <s v="A short film about property rights, salmon, and ratepayers in the controversy over exporting natural gas through southern Oregon"/>
    <n v="2500"/>
    <x v="347"/>
    <x v="0"/>
    <x v="0"/>
    <x v="0"/>
    <n v="1343238578"/>
    <n v="1341856178"/>
    <x v="0"/>
    <n v="55"/>
    <x v="0"/>
    <s v="film &amp; video/documentary"/>
    <n v="127"/>
    <n v="57.65"/>
    <x v="0"/>
    <x v="4"/>
  </r>
  <r>
    <n v="413"/>
    <x v="413"/>
    <s v="A journey to discover how Somalis are rebuilding their shattered nation, with a focus on the role that women are playing."/>
    <n v="12800"/>
    <x v="348"/>
    <x v="0"/>
    <x v="0"/>
    <x v="0"/>
    <n v="1342731811"/>
    <n v="1340139811"/>
    <x v="0"/>
    <n v="171"/>
    <x v="0"/>
    <s v="film &amp; video/documentary"/>
    <n v="105"/>
    <n v="78.66"/>
    <x v="0"/>
    <x v="4"/>
  </r>
  <r>
    <n v="414"/>
    <x v="414"/>
    <s v="thisisstuttering is a found-footage doc that has already changed lives. It is completely done; we need your help to get it out there."/>
    <n v="18500"/>
    <x v="349"/>
    <x v="0"/>
    <x v="0"/>
    <x v="0"/>
    <n v="1381541465"/>
    <n v="1378949465"/>
    <x v="0"/>
    <n v="208"/>
    <x v="0"/>
    <s v="film &amp; video/documentary"/>
    <n v="103"/>
    <n v="91.48"/>
    <x v="0"/>
    <x v="4"/>
  </r>
  <r>
    <n v="415"/>
    <x v="415"/>
    <s v="Two Canadians document their comic misadventures South of the border seeking the American Dream, trivial pursuits and giant breakfasts!"/>
    <n v="1400"/>
    <x v="350"/>
    <x v="0"/>
    <x v="5"/>
    <x v="5"/>
    <n v="1413547200"/>
    <n v="1411417602"/>
    <x v="0"/>
    <n v="21"/>
    <x v="0"/>
    <s v="film &amp; video/documentary"/>
    <n v="102"/>
    <n v="68.099999999999994"/>
    <x v="0"/>
    <x v="4"/>
  </r>
  <r>
    <n v="416"/>
    <x v="416"/>
    <s v="35,000 pounds of food to a city. Highlighting the &quot;Convoy New Britain&quot; event from birth to beyond."/>
    <n v="1000"/>
    <x v="351"/>
    <x v="0"/>
    <x v="0"/>
    <x v="0"/>
    <n v="1391851831"/>
    <n v="1389259831"/>
    <x v="0"/>
    <n v="25"/>
    <x v="0"/>
    <s v="film &amp; video/documentary"/>
    <n v="120"/>
    <n v="48.09"/>
    <x v="0"/>
    <x v="4"/>
  </r>
  <r>
    <n v="417"/>
    <x v="417"/>
    <s v="An unexpected kidney donor acts on faith in order to rescue a fellow cyclist from his failing body. The true story of Pete and Kelly."/>
    <n v="10500"/>
    <x v="352"/>
    <x v="0"/>
    <x v="0"/>
    <x v="0"/>
    <n v="1365395580"/>
    <n v="1364426260"/>
    <x v="0"/>
    <n v="52"/>
    <x v="0"/>
    <s v="film &amp; video/documentary"/>
    <n v="100"/>
    <n v="202.42"/>
    <x v="0"/>
    <x v="4"/>
  </r>
  <r>
    <n v="418"/>
    <x v="418"/>
    <s v="A Texas grandfather's extraordinary quest to protect the coral reefs and his challenge to humanity to take care of the things we love."/>
    <n v="22400"/>
    <x v="353"/>
    <x v="0"/>
    <x v="0"/>
    <x v="0"/>
    <n v="1437633997"/>
    <n v="1435041997"/>
    <x v="0"/>
    <n v="104"/>
    <x v="0"/>
    <s v="film &amp; video/documentary"/>
    <n v="101"/>
    <n v="216.75"/>
    <x v="0"/>
    <x v="4"/>
  </r>
  <r>
    <n v="419"/>
    <x v="419"/>
    <s v="Beyond Local is a personal journey through an art-centric and musically talented community that fosters creativity."/>
    <n v="8000"/>
    <x v="354"/>
    <x v="0"/>
    <x v="0"/>
    <x v="0"/>
    <n v="1372536787"/>
    <n v="1367352787"/>
    <x v="0"/>
    <n v="73"/>
    <x v="0"/>
    <s v="film &amp; video/documentary"/>
    <n v="100"/>
    <n v="110.07"/>
    <x v="0"/>
    <x v="4"/>
  </r>
  <r>
    <n v="420"/>
    <x v="420"/>
    <s v="I wish to professionally voice 10 old-school &quot;POPEYE&quot; tv clips, have my voice edited in as Olive Oyl, then post the demo series online."/>
    <n v="3300"/>
    <x v="355"/>
    <x v="2"/>
    <x v="0"/>
    <x v="0"/>
    <n v="1394772031"/>
    <n v="1392183631"/>
    <x v="0"/>
    <n v="3"/>
    <x v="1"/>
    <s v="film &amp; video/animation"/>
    <n v="0"/>
    <n v="4.83"/>
    <x v="0"/>
    <x v="5"/>
  </r>
  <r>
    <n v="421"/>
    <x v="421"/>
    <s v="An artistic project that will act as my final animation project and first feature film written, directed, animated, and produced by me"/>
    <n v="15000"/>
    <x v="356"/>
    <x v="2"/>
    <x v="0"/>
    <x v="0"/>
    <n v="1440157656"/>
    <n v="1434973656"/>
    <x v="0"/>
    <n v="6"/>
    <x v="1"/>
    <s v="film &amp; video/animation"/>
    <n v="2"/>
    <n v="50.17"/>
    <x v="0"/>
    <x v="5"/>
  </r>
  <r>
    <n v="422"/>
    <x v="422"/>
    <s v="Screen writers look to create animated trailer about Anti-Bullying and seek to produce an on-going series that addresses teen issues."/>
    <n v="40000"/>
    <x v="357"/>
    <x v="2"/>
    <x v="0"/>
    <x v="0"/>
    <n v="1410416097"/>
    <n v="1407824097"/>
    <x v="0"/>
    <n v="12"/>
    <x v="1"/>
    <s v="film &amp; video/animation"/>
    <n v="1"/>
    <n v="35.83"/>
    <x v="0"/>
    <x v="5"/>
  </r>
  <r>
    <n v="423"/>
    <x v="423"/>
    <s v="from the makers of COPS: Skyrim comes the Dark Brotherhood. a dramatic series created with Skyrim machinima."/>
    <n v="20000"/>
    <x v="358"/>
    <x v="2"/>
    <x v="0"/>
    <x v="0"/>
    <n v="1370470430"/>
    <n v="1367878430"/>
    <x v="0"/>
    <n v="13"/>
    <x v="1"/>
    <s v="film &amp; video/animation"/>
    <n v="1"/>
    <n v="11.77"/>
    <x v="0"/>
    <x v="5"/>
  </r>
  <r>
    <n v="424"/>
    <x v="424"/>
    <s v="A short film about a gay teenage boy who is bullied to the point where he is willing to commit suicide. Only he can save himself."/>
    <n v="3000"/>
    <x v="359"/>
    <x v="2"/>
    <x v="0"/>
    <x v="0"/>
    <n v="1332748899"/>
    <n v="1327568499"/>
    <x v="0"/>
    <n v="5"/>
    <x v="1"/>
    <s v="film &amp; video/animation"/>
    <n v="7"/>
    <n v="40.78"/>
    <x v="0"/>
    <x v="5"/>
  </r>
  <r>
    <n v="425"/>
    <x v="425"/>
    <s v="Support new organic, gluten free cartoon! You'll enjoy this funny story about fruits &amp; vegies and will be able to see new episodes!"/>
    <n v="50000"/>
    <x v="360"/>
    <x v="2"/>
    <x v="0"/>
    <x v="0"/>
    <n v="1448660404"/>
    <n v="1443472804"/>
    <x v="0"/>
    <n v="2"/>
    <x v="1"/>
    <s v="film &amp; video/animation"/>
    <n v="0"/>
    <n v="3"/>
    <x v="0"/>
    <x v="5"/>
  </r>
  <r>
    <n v="426"/>
    <x v="426"/>
    <s v="The first ever, Dewey Does 110 animation, teaches kids good values, how to succeed in life and maintaining a 110% state-of-mind."/>
    <n v="10000"/>
    <x v="361"/>
    <x v="2"/>
    <x v="0"/>
    <x v="0"/>
    <n v="1456851914"/>
    <n v="1454259914"/>
    <x v="0"/>
    <n v="8"/>
    <x v="1"/>
    <s v="film &amp; video/animation"/>
    <n v="1"/>
    <n v="16.63"/>
    <x v="0"/>
    <x v="5"/>
  </r>
  <r>
    <n v="427"/>
    <x v="427"/>
    <s v="Iâ€™m raising funds to produce a professional Hard Times Charles animated video book, including hiring animators and voice-over talent."/>
    <n v="6500"/>
    <x v="117"/>
    <x v="2"/>
    <x v="0"/>
    <x v="0"/>
    <n v="1445540340"/>
    <n v="1444340940"/>
    <x v="0"/>
    <n v="0"/>
    <x v="1"/>
    <s v="film &amp; video/animation"/>
    <n v="0"/>
    <n v="0"/>
    <x v="0"/>
    <x v="5"/>
  </r>
  <r>
    <n v="428"/>
    <x v="428"/>
    <s v="Fresh, fun, entertaining Bible stories on YouTube, stop-motion style."/>
    <n v="12000"/>
    <x v="362"/>
    <x v="2"/>
    <x v="0"/>
    <x v="0"/>
    <n v="1402956000"/>
    <n v="1400523845"/>
    <x v="0"/>
    <n v="13"/>
    <x v="1"/>
    <s v="film &amp; video/animation"/>
    <n v="6"/>
    <n v="52"/>
    <x v="0"/>
    <x v="5"/>
  </r>
  <r>
    <n v="429"/>
    <x v="429"/>
    <s v="THE FUTURE is a short animated film created entirely by autistic and developmentally disabled artists from the L.A.N.D. program in Brooklyn, New York."/>
    <n v="5000"/>
    <x v="117"/>
    <x v="2"/>
    <x v="0"/>
    <x v="0"/>
    <n v="1259297940"/>
    <n v="1252964282"/>
    <x v="0"/>
    <n v="0"/>
    <x v="1"/>
    <s v="film &amp; video/animation"/>
    <n v="0"/>
    <n v="0"/>
    <x v="0"/>
    <x v="5"/>
  </r>
  <r>
    <n v="430"/>
    <x v="430"/>
    <s v="Freddy Flint is creating an animated music video to the new &quot;Buttonpusher&quot; single, &quot;I'll Take You Back&quot;"/>
    <n v="1000"/>
    <x v="363"/>
    <x v="2"/>
    <x v="0"/>
    <x v="0"/>
    <n v="1378866867"/>
    <n v="1377570867"/>
    <x v="0"/>
    <n v="5"/>
    <x v="1"/>
    <s v="film &amp; video/animation"/>
    <n v="2"/>
    <n v="4.8"/>
    <x v="0"/>
    <x v="5"/>
  </r>
  <r>
    <n v="431"/>
    <x v="431"/>
    <s v="A short stop motion animated film of a man on his way home when strange goings on start to happen on his journey."/>
    <n v="3000"/>
    <x v="364"/>
    <x v="2"/>
    <x v="1"/>
    <x v="1"/>
    <n v="1467752083"/>
    <n v="1465160083"/>
    <x v="0"/>
    <n v="8"/>
    <x v="1"/>
    <s v="film &amp; video/animation"/>
    <n v="14"/>
    <n v="51.88"/>
    <x v="0"/>
    <x v="5"/>
  </r>
  <r>
    <n v="432"/>
    <x v="432"/>
    <s v="A teenage zombie named Jeff and his mad scientist mother adapt to life in the town of Serendipity, where the supernatural occurs daily."/>
    <n v="6000"/>
    <x v="365"/>
    <x v="2"/>
    <x v="0"/>
    <x v="0"/>
    <n v="1445448381"/>
    <n v="1440264381"/>
    <x v="0"/>
    <n v="8"/>
    <x v="1"/>
    <s v="film &amp; video/animation"/>
    <n v="10"/>
    <n v="71.25"/>
    <x v="0"/>
    <x v="5"/>
  </r>
  <r>
    <n v="433"/>
    <x v="433"/>
    <s v="A 3D Animation._x000a_3 Main characters: Josh, Jessie, and Rosa._x000a_Genre: Action/eerie/adventure/suspense_x000a_Setting: Desert ruins/Deep Dungeon"/>
    <n v="3000"/>
    <x v="117"/>
    <x v="2"/>
    <x v="0"/>
    <x v="0"/>
    <n v="1444576022"/>
    <n v="1439392022"/>
    <x v="0"/>
    <n v="0"/>
    <x v="1"/>
    <s v="film &amp; video/animation"/>
    <n v="0"/>
    <n v="0"/>
    <x v="0"/>
    <x v="5"/>
  </r>
  <r>
    <n v="434"/>
    <x v="434"/>
    <s v="A campaign to share their love on the silver screen and make possible a street musicianâ€™s dream to play them at the same time."/>
    <n v="2500"/>
    <x v="366"/>
    <x v="2"/>
    <x v="0"/>
    <x v="0"/>
    <n v="1385931702"/>
    <n v="1383076902"/>
    <x v="0"/>
    <n v="2"/>
    <x v="1"/>
    <s v="film &amp; video/animation"/>
    <n v="5"/>
    <n v="62.5"/>
    <x v="0"/>
    <x v="5"/>
  </r>
  <r>
    <n v="435"/>
    <x v="435"/>
    <s v="Be a part of the Planet Earth Superheroes legacy by supporting the project. Mike and friends gain powers to save endangered animals."/>
    <n v="110000"/>
    <x v="158"/>
    <x v="2"/>
    <x v="0"/>
    <x v="0"/>
    <n v="1379094980"/>
    <n v="1376502980"/>
    <x v="0"/>
    <n v="3"/>
    <x v="1"/>
    <s v="film &amp; video/animation"/>
    <n v="0"/>
    <n v="1"/>
    <x v="0"/>
    <x v="5"/>
  </r>
  <r>
    <n v="436"/>
    <x v="436"/>
    <s v="Blinky is the story of a naÃ¯ve simpleton who suddenly finds himself struggling to adapt to changes within his environment."/>
    <n v="1000"/>
    <x v="117"/>
    <x v="2"/>
    <x v="0"/>
    <x v="0"/>
    <n v="1375260113"/>
    <n v="1372668113"/>
    <x v="0"/>
    <n v="0"/>
    <x v="1"/>
    <s v="film &amp; video/animation"/>
    <n v="0"/>
    <n v="0"/>
    <x v="0"/>
    <x v="5"/>
  </r>
  <r>
    <n v="437"/>
    <x v="437"/>
    <s v="This is an educational adventure series for kids about a baby owl and an alien. Physics, science, adventures, drama and joy!"/>
    <n v="7000"/>
    <x v="117"/>
    <x v="2"/>
    <x v="5"/>
    <x v="5"/>
    <n v="1475912326"/>
    <n v="1470728326"/>
    <x v="0"/>
    <n v="0"/>
    <x v="1"/>
    <s v="film &amp; video/animation"/>
    <n v="0"/>
    <n v="0"/>
    <x v="0"/>
    <x v="5"/>
  </r>
  <r>
    <n v="438"/>
    <x v="438"/>
    <s v="As Smyton pushes himself to become respected, he unlocks secrets about himself and the world around him."/>
    <n v="20000"/>
    <x v="367"/>
    <x v="2"/>
    <x v="0"/>
    <x v="0"/>
    <n v="1447830958"/>
    <n v="1445235358"/>
    <x v="0"/>
    <n v="11"/>
    <x v="1"/>
    <s v="film &amp; video/animation"/>
    <n v="9"/>
    <n v="170.55"/>
    <x v="0"/>
    <x v="5"/>
  </r>
  <r>
    <n v="439"/>
    <x v="439"/>
    <s v="Hi everyone, I'm trying to begin a cartoon series. It's a show about space bounty hunters and their adventures as they travel around."/>
    <n v="450"/>
    <x v="117"/>
    <x v="2"/>
    <x v="0"/>
    <x v="0"/>
    <n v="1413569818"/>
    <n v="1412705818"/>
    <x v="0"/>
    <n v="0"/>
    <x v="1"/>
    <s v="film &amp; video/animation"/>
    <n v="0"/>
    <n v="0"/>
    <x v="0"/>
    <x v="5"/>
  </r>
  <r>
    <n v="440"/>
    <x v="440"/>
    <s v="A stop-motion animation made by a one girl team, with a camera, creativity, and a lot of determination."/>
    <n v="5000"/>
    <x v="139"/>
    <x v="2"/>
    <x v="0"/>
    <x v="0"/>
    <n v="1458859153"/>
    <n v="1456270753"/>
    <x v="0"/>
    <n v="1"/>
    <x v="1"/>
    <s v="film &amp; video/animation"/>
    <n v="0"/>
    <n v="5"/>
    <x v="0"/>
    <x v="5"/>
  </r>
  <r>
    <n v="441"/>
    <x v="441"/>
    <s v="A group of specialist clones called Wolf Squad are the only clones left after order 66 and are searching the galaxy for survivors!"/>
    <n v="400"/>
    <x v="117"/>
    <x v="2"/>
    <x v="1"/>
    <x v="1"/>
    <n v="1383418996"/>
    <n v="1380826996"/>
    <x v="0"/>
    <n v="0"/>
    <x v="1"/>
    <s v="film &amp; video/animation"/>
    <n v="0"/>
    <n v="0"/>
    <x v="0"/>
    <x v="5"/>
  </r>
  <r>
    <n v="442"/>
    <x v="442"/>
    <s v="Doomsday is here"/>
    <n v="17000"/>
    <x v="368"/>
    <x v="2"/>
    <x v="0"/>
    <x v="0"/>
    <n v="1424380783"/>
    <n v="1421788783"/>
    <x v="0"/>
    <n v="17"/>
    <x v="1"/>
    <s v="film &amp; video/animation"/>
    <n v="39"/>
    <n v="393.59"/>
    <x v="0"/>
    <x v="5"/>
  </r>
  <r>
    <n v="443"/>
    <x v="443"/>
    <s v="We love cartoons!! We want to make more but it costs money to so. Be apart of your daily dose of WTF!?! Pledge now!!"/>
    <n v="10000"/>
    <x v="115"/>
    <x v="2"/>
    <x v="5"/>
    <x v="5"/>
    <n v="1391991701"/>
    <n v="1389399701"/>
    <x v="0"/>
    <n v="2"/>
    <x v="1"/>
    <s v="film &amp; video/animation"/>
    <n v="0"/>
    <n v="5"/>
    <x v="0"/>
    <x v="5"/>
  </r>
  <r>
    <n v="444"/>
    <x v="444"/>
    <s v="An upcoming animated web sitcom series centered around dealing with life, love, and relationships."/>
    <n v="1000"/>
    <x v="155"/>
    <x v="2"/>
    <x v="0"/>
    <x v="0"/>
    <n v="1329342361"/>
    <n v="1324158361"/>
    <x v="0"/>
    <n v="1"/>
    <x v="1"/>
    <s v="film &amp; video/animation"/>
    <n v="5"/>
    <n v="50"/>
    <x v="0"/>
    <x v="5"/>
  </r>
  <r>
    <n v="445"/>
    <x v="445"/>
    <s v="We're ready to officially launch our website with a collectable dvd and comic package. Three shows and a double comic."/>
    <n v="60000"/>
    <x v="369"/>
    <x v="2"/>
    <x v="0"/>
    <x v="0"/>
    <n v="1432195375"/>
    <n v="1430899375"/>
    <x v="0"/>
    <n v="2"/>
    <x v="1"/>
    <s v="film &amp; video/animation"/>
    <n v="0"/>
    <n v="1"/>
    <x v="0"/>
    <x v="5"/>
  </r>
  <r>
    <n v="446"/>
    <x v="446"/>
    <s v="A faith based animated short. (The same guy who said a picture is worth a thousand words also said a cartoon is worth two thousand.)"/>
    <n v="10500"/>
    <x v="370"/>
    <x v="2"/>
    <x v="0"/>
    <x v="0"/>
    <n v="1425434420"/>
    <n v="1422842420"/>
    <x v="0"/>
    <n v="16"/>
    <x v="1"/>
    <s v="film &amp; video/animation"/>
    <n v="7"/>
    <n v="47.88"/>
    <x v="0"/>
    <x v="5"/>
  </r>
  <r>
    <n v="447"/>
    <x v="447"/>
    <s v="10 tracks have been professionally recorded by CGI supergroup, The Fat Rich Bastards. Funding required for 10 animated music videos."/>
    <n v="30000"/>
    <x v="139"/>
    <x v="2"/>
    <x v="1"/>
    <x v="1"/>
    <n v="1364041163"/>
    <n v="1361884763"/>
    <x v="0"/>
    <n v="1"/>
    <x v="1"/>
    <s v="film &amp; video/animation"/>
    <n v="0"/>
    <n v="5"/>
    <x v="0"/>
    <x v="5"/>
  </r>
  <r>
    <n v="448"/>
    <x v="448"/>
    <s v="Max is a pessimistic mouse, always fantasizing about the end of the world. In The Last Mice, Max's fantasy becomes a real nightmare."/>
    <n v="2500"/>
    <x v="371"/>
    <x v="2"/>
    <x v="0"/>
    <x v="0"/>
    <n v="1400091095"/>
    <n v="1398363095"/>
    <x v="0"/>
    <n v="4"/>
    <x v="1"/>
    <s v="film &amp; video/animation"/>
    <n v="3"/>
    <n v="20.5"/>
    <x v="0"/>
    <x v="5"/>
  </r>
  <r>
    <n v="449"/>
    <x v="449"/>
    <s v="Shell &amp; Paddy is a 2D animation cartoon with 4 minutes of slapstick surreal humour staring two animal characters in weird, wacky world."/>
    <n v="2000"/>
    <x v="372"/>
    <x v="2"/>
    <x v="1"/>
    <x v="1"/>
    <n v="1382017085"/>
    <n v="1379425085"/>
    <x v="0"/>
    <n v="5"/>
    <x v="1"/>
    <s v="film &amp; video/animation"/>
    <n v="2"/>
    <n v="9"/>
    <x v="0"/>
    <x v="5"/>
  </r>
  <r>
    <n v="450"/>
    <x v="450"/>
    <s v="Why do the moon and stars receive their light from the sun? Africa has a story to tell. Ananse and Kweku appear in this great folktale."/>
    <n v="50000"/>
    <x v="373"/>
    <x v="2"/>
    <x v="0"/>
    <x v="0"/>
    <n v="1392417800"/>
    <n v="1389825800"/>
    <x v="0"/>
    <n v="7"/>
    <x v="1"/>
    <s v="film &amp; video/animation"/>
    <n v="1"/>
    <n v="56.57"/>
    <x v="0"/>
    <x v="5"/>
  </r>
  <r>
    <n v="451"/>
    <x v="451"/>
    <s v="This comedy follows two devils who discover a magical boombox to become musicians after an 80s rapture enchants earth with fairy-tales."/>
    <n v="20000"/>
    <x v="117"/>
    <x v="2"/>
    <x v="0"/>
    <x v="0"/>
    <n v="1390669791"/>
    <n v="1388077791"/>
    <x v="0"/>
    <n v="0"/>
    <x v="1"/>
    <s v="film &amp; video/animation"/>
    <n v="0"/>
    <n v="0"/>
    <x v="0"/>
    <x v="5"/>
  </r>
  <r>
    <n v="452"/>
    <x v="452"/>
    <s v="A man must find his way out of the depths of the shadows by using the aid of a little girl."/>
    <n v="750"/>
    <x v="374"/>
    <x v="2"/>
    <x v="0"/>
    <x v="0"/>
    <n v="1431536015"/>
    <n v="1428944015"/>
    <x v="0"/>
    <n v="12"/>
    <x v="1"/>
    <s v="film &amp; video/animation"/>
    <n v="64"/>
    <n v="40"/>
    <x v="0"/>
    <x v="5"/>
  </r>
  <r>
    <n v="453"/>
    <x v="453"/>
    <s v="A 7 minute broadcast-quality web pilot (in 3D animation) of Jamboni Brothers Pizza {the ultimate goal being a cartoon TV series}."/>
    <n v="94875"/>
    <x v="375"/>
    <x v="2"/>
    <x v="0"/>
    <x v="0"/>
    <n v="1424375279"/>
    <n v="1422992879"/>
    <x v="0"/>
    <n v="2"/>
    <x v="1"/>
    <s v="film &amp; video/animation"/>
    <n v="0"/>
    <n v="13"/>
    <x v="0"/>
    <x v="5"/>
  </r>
  <r>
    <n v="454"/>
    <x v="454"/>
    <s v="Itâ€™s an Action/Adventure Anime for The Yuusha Brave series, G1 Transformer, and the Fast and the Furious Fans!"/>
    <n v="10000"/>
    <x v="376"/>
    <x v="2"/>
    <x v="0"/>
    <x v="0"/>
    <n v="1417007640"/>
    <n v="1414343571"/>
    <x v="0"/>
    <n v="5"/>
    <x v="1"/>
    <s v="film &amp; video/animation"/>
    <n v="1"/>
    <n v="16.399999999999999"/>
    <x v="0"/>
    <x v="5"/>
  </r>
  <r>
    <n v="455"/>
    <x v="455"/>
    <s v="Goal The FunBunch characters animated on TV: Fun entertainment for kids just like other authors before us (ex.Arthur,Clifford,Dr Seuss)"/>
    <n v="65000"/>
    <x v="372"/>
    <x v="2"/>
    <x v="0"/>
    <x v="0"/>
    <n v="1334622660"/>
    <n v="1330733022"/>
    <x v="0"/>
    <n v="2"/>
    <x v="1"/>
    <s v="film &amp; video/animation"/>
    <n v="0"/>
    <n v="22.5"/>
    <x v="0"/>
    <x v="5"/>
  </r>
  <r>
    <n v="456"/>
    <x v="456"/>
    <s v="Sideways Mohawk vs This Guy a special project combining th two stories into a Comic eBook &amp; full length Cartoon Movie homemade goodness"/>
    <n v="8888"/>
    <x v="377"/>
    <x v="2"/>
    <x v="0"/>
    <x v="0"/>
    <n v="1382414340"/>
    <n v="1380559201"/>
    <x v="0"/>
    <n v="3"/>
    <x v="1"/>
    <s v="film &amp; video/animation"/>
    <n v="1"/>
    <n v="20.329999999999998"/>
    <x v="0"/>
    <x v="5"/>
  </r>
  <r>
    <n v="457"/>
    <x v="457"/>
    <s v="from my photo work, pyro techniques, aqua technitque and more , i will take the pricipale personnage to the lost land of phenix where ."/>
    <n v="20000"/>
    <x v="117"/>
    <x v="2"/>
    <x v="5"/>
    <x v="5"/>
    <n v="1408213512"/>
    <n v="1405621512"/>
    <x v="0"/>
    <n v="0"/>
    <x v="1"/>
    <s v="film &amp; video/animation"/>
    <n v="0"/>
    <n v="0"/>
    <x v="0"/>
    <x v="5"/>
  </r>
  <r>
    <n v="458"/>
    <x v="458"/>
    <s v="An animated parody of the game, Counter-Strike. The sequel to the very popular Counter-Strike: DE_dust2. Hacker is back!"/>
    <n v="10000"/>
    <x v="378"/>
    <x v="2"/>
    <x v="1"/>
    <x v="1"/>
    <n v="1368550060"/>
    <n v="1365958060"/>
    <x v="0"/>
    <n v="49"/>
    <x v="1"/>
    <s v="film &amp; video/animation"/>
    <n v="8"/>
    <n v="16.760000000000002"/>
    <x v="0"/>
    <x v="5"/>
  </r>
  <r>
    <n v="459"/>
    <x v="459"/>
    <s v="Little Lamb Kidz is a first of its kind set of multi-faith children's characters that will come to life in this 21 minute animated DVD."/>
    <n v="39000"/>
    <x v="379"/>
    <x v="2"/>
    <x v="0"/>
    <x v="0"/>
    <n v="1321201327"/>
    <n v="1316013727"/>
    <x v="0"/>
    <n v="1"/>
    <x v="1"/>
    <s v="film &amp; video/animation"/>
    <n v="0"/>
    <n v="25"/>
    <x v="0"/>
    <x v="5"/>
  </r>
  <r>
    <n v="460"/>
    <x v="460"/>
    <s v="An animated web series about biological evolution gone haywire."/>
    <n v="8500"/>
    <x v="379"/>
    <x v="2"/>
    <x v="0"/>
    <x v="0"/>
    <n v="1401595200"/>
    <n v="1398862875"/>
    <x v="0"/>
    <n v="2"/>
    <x v="1"/>
    <s v="film &amp; video/animation"/>
    <n v="0"/>
    <n v="12.5"/>
    <x v="0"/>
    <x v="5"/>
  </r>
  <r>
    <n v="461"/>
    <x v="461"/>
    <s v="A machinima based film, displaying the effects of todays financial crisis the world faces, and the explossive consequences it carries."/>
    <n v="550"/>
    <x v="117"/>
    <x v="2"/>
    <x v="1"/>
    <x v="1"/>
    <n v="1370204367"/>
    <n v="1368476367"/>
    <x v="0"/>
    <n v="0"/>
    <x v="1"/>
    <s v="film &amp; video/animation"/>
    <n v="0"/>
    <n v="0"/>
    <x v="0"/>
    <x v="5"/>
  </r>
  <r>
    <n v="462"/>
    <x v="462"/>
    <s v="A prince who becomes a slave, suffers of amnesia far away from his land. Slowly he recovers memory and returns where all started."/>
    <n v="100000"/>
    <x v="117"/>
    <x v="2"/>
    <x v="0"/>
    <x v="0"/>
    <n v="1312945341"/>
    <n v="1307761341"/>
    <x v="0"/>
    <n v="0"/>
    <x v="1"/>
    <s v="film &amp; video/animation"/>
    <n v="0"/>
    <n v="0"/>
    <x v="0"/>
    <x v="5"/>
  </r>
  <r>
    <n v="463"/>
    <x v="463"/>
    <s v="Depicts the contribution the Tuskegee airmen made in certain historical events that helped turn the tide in World War II."/>
    <n v="55000"/>
    <x v="380"/>
    <x v="2"/>
    <x v="0"/>
    <x v="0"/>
    <n v="1316883753"/>
    <n v="1311699753"/>
    <x v="0"/>
    <n v="11"/>
    <x v="1"/>
    <s v="film &amp; video/animation"/>
    <n v="2"/>
    <n v="113.64"/>
    <x v="0"/>
    <x v="5"/>
  </r>
  <r>
    <n v="464"/>
    <x v="464"/>
    <s v="We are three students that want to make a short PokÃ©mon movie as a school project!"/>
    <n v="1010"/>
    <x v="116"/>
    <x v="2"/>
    <x v="12"/>
    <x v="3"/>
    <n v="1463602935"/>
    <n v="1461874935"/>
    <x v="0"/>
    <n v="1"/>
    <x v="1"/>
    <s v="film &amp; video/animation"/>
    <n v="0"/>
    <n v="1"/>
    <x v="0"/>
    <x v="5"/>
  </r>
  <r>
    <n v="465"/>
    <x v="465"/>
    <s v="&quot;Amp&quot; is a short film about a robot with needs."/>
    <n v="512"/>
    <x v="381"/>
    <x v="2"/>
    <x v="0"/>
    <x v="0"/>
    <n v="1403837574"/>
    <n v="1402455174"/>
    <x v="0"/>
    <n v="8"/>
    <x v="1"/>
    <s v="film &amp; video/animation"/>
    <n v="27"/>
    <n v="17.25"/>
    <x v="0"/>
    <x v="5"/>
  </r>
  <r>
    <n v="466"/>
    <x v="466"/>
    <s v="(Working storyboard for animated project) A multi-generational Knight that wages war on criminals and corrupt governments"/>
    <n v="10000"/>
    <x v="382"/>
    <x v="2"/>
    <x v="0"/>
    <x v="0"/>
    <n v="1347057464"/>
    <n v="1344465464"/>
    <x v="0"/>
    <n v="5"/>
    <x v="1"/>
    <s v="film &amp; video/animation"/>
    <n v="1"/>
    <n v="15.2"/>
    <x v="0"/>
    <x v="5"/>
  </r>
  <r>
    <n v="467"/>
    <x v="467"/>
    <s v="Unfiltered + uncensored radio hosts Kris and Berman, create an adult animated series based on the mock lives of prank call characters."/>
    <n v="20000"/>
    <x v="383"/>
    <x v="2"/>
    <x v="0"/>
    <x v="0"/>
    <n v="1348849134"/>
    <n v="1344961134"/>
    <x v="0"/>
    <n v="39"/>
    <x v="1"/>
    <s v="film &amp; video/animation"/>
    <n v="22"/>
    <n v="110.64"/>
    <x v="0"/>
    <x v="5"/>
  </r>
  <r>
    <n v="468"/>
    <x v="468"/>
    <s v="After the devastation of a massive Hurricane, main character that has strong's ties to the city returns to find everything in ruins. As"/>
    <n v="7500"/>
    <x v="117"/>
    <x v="2"/>
    <x v="0"/>
    <x v="0"/>
    <n v="1341978665"/>
    <n v="1336795283"/>
    <x v="0"/>
    <n v="0"/>
    <x v="1"/>
    <s v="film &amp; video/animation"/>
    <n v="0"/>
    <n v="0"/>
    <x v="0"/>
    <x v="5"/>
  </r>
  <r>
    <n v="469"/>
    <x v="469"/>
    <s v="Create a personalised animation film using your child's name and photo."/>
    <n v="6000"/>
    <x v="117"/>
    <x v="2"/>
    <x v="1"/>
    <x v="1"/>
    <n v="1409960724"/>
    <n v="1404776724"/>
    <x v="0"/>
    <n v="0"/>
    <x v="1"/>
    <s v="film &amp; video/animation"/>
    <n v="0"/>
    <n v="0"/>
    <x v="0"/>
    <x v="5"/>
  </r>
  <r>
    <n v="470"/>
    <x v="470"/>
    <s v="Glippets is a fun comic strip and animation that features cute aliens taking up residence next door!   See the strip at glippets.com"/>
    <n v="5000"/>
    <x v="152"/>
    <x v="2"/>
    <x v="0"/>
    <x v="0"/>
    <n v="1389844800"/>
    <n v="1385524889"/>
    <x v="0"/>
    <n v="2"/>
    <x v="1"/>
    <s v="film &amp; video/animation"/>
    <n v="1"/>
    <n v="25.5"/>
    <x v="0"/>
    <x v="5"/>
  </r>
  <r>
    <n v="471"/>
    <x v="471"/>
    <s v="Three kids try to stop Mazi Mbe's plan to restore Africa to its original state where Tricksters &amp; Spirits ruled_x000a_and Juju was law."/>
    <n v="55000"/>
    <x v="384"/>
    <x v="2"/>
    <x v="0"/>
    <x v="0"/>
    <n v="1397924379"/>
    <n v="1394039979"/>
    <x v="0"/>
    <n v="170"/>
    <x v="1"/>
    <s v="film &amp; video/animation"/>
    <n v="12"/>
    <n v="38.479999999999997"/>
    <x v="0"/>
    <x v="5"/>
  </r>
  <r>
    <n v="472"/>
    <x v="472"/>
    <s v="The animated film &quot;Fly Forward&quot; is an original story which humorously describes the life experiences of the Hero A-Fei in his Childhood"/>
    <n v="800"/>
    <x v="385"/>
    <x v="2"/>
    <x v="0"/>
    <x v="0"/>
    <n v="1408831718"/>
    <n v="1406239718"/>
    <x v="0"/>
    <n v="5"/>
    <x v="1"/>
    <s v="film &amp; video/animation"/>
    <n v="18"/>
    <n v="28.2"/>
    <x v="0"/>
    <x v="5"/>
  </r>
  <r>
    <n v="473"/>
    <x v="473"/>
    <s v="Quantum Kidz follows a young girlâ€™s journey becoming a superhero and dealing with alien threats against the Earth!"/>
    <n v="30000"/>
    <x v="386"/>
    <x v="2"/>
    <x v="0"/>
    <x v="0"/>
    <n v="1410972319"/>
    <n v="1408380319"/>
    <x v="0"/>
    <n v="14"/>
    <x v="1"/>
    <s v="film &amp; video/animation"/>
    <n v="3"/>
    <n v="61.5"/>
    <x v="0"/>
    <x v="5"/>
  </r>
  <r>
    <n v="474"/>
    <x v="474"/>
    <s v="Time travel the light Mr. Fantastic!  Spin the dimensions toward other continuums and worlds.  Hold onto your panties."/>
    <n v="3300"/>
    <x v="116"/>
    <x v="2"/>
    <x v="0"/>
    <x v="0"/>
    <n v="1487318029"/>
    <n v="1484726029"/>
    <x v="0"/>
    <n v="1"/>
    <x v="1"/>
    <s v="film &amp; video/animation"/>
    <n v="0"/>
    <n v="1"/>
    <x v="0"/>
    <x v="5"/>
  </r>
  <r>
    <n v="475"/>
    <x v="475"/>
    <s v="Tropiki-Meet the Tikis-childrens animated/cartoon series.Fun  cartoon shorts with quirky humor and a positive uplifting message"/>
    <n v="2000"/>
    <x v="117"/>
    <x v="2"/>
    <x v="0"/>
    <x v="0"/>
    <n v="1430877843"/>
    <n v="1428285843"/>
    <x v="0"/>
    <n v="0"/>
    <x v="1"/>
    <s v="film &amp; video/animation"/>
    <n v="0"/>
    <n v="0"/>
    <x v="0"/>
    <x v="5"/>
  </r>
  <r>
    <n v="476"/>
    <x v="476"/>
    <s v="Animated Music Videos that teach kids how to read."/>
    <n v="220000"/>
    <x v="387"/>
    <x v="2"/>
    <x v="0"/>
    <x v="0"/>
    <n v="1401767940"/>
    <n v="1398727441"/>
    <x v="0"/>
    <n v="124"/>
    <x v="1"/>
    <s v="film &amp; video/animation"/>
    <n v="2"/>
    <n v="39.57"/>
    <x v="0"/>
    <x v="5"/>
  </r>
  <r>
    <n v="477"/>
    <x v="477"/>
    <s v="A Comedy-drama animation revolving around a man who finds a problematic pair of headphones that literally take over his whole life."/>
    <n v="1500"/>
    <x v="117"/>
    <x v="2"/>
    <x v="0"/>
    <x v="0"/>
    <n v="1337371334"/>
    <n v="1332187334"/>
    <x v="0"/>
    <n v="0"/>
    <x v="1"/>
    <s v="film &amp; video/animation"/>
    <n v="0"/>
    <n v="0"/>
    <x v="0"/>
    <x v="5"/>
  </r>
  <r>
    <n v="478"/>
    <x v="478"/>
    <s v="this is an animated full length film of an old classic with new life to it. That gigantic and naive duckling we all love  ."/>
    <n v="10000"/>
    <x v="117"/>
    <x v="2"/>
    <x v="0"/>
    <x v="0"/>
    <n v="1427921509"/>
    <n v="1425333109"/>
    <x v="0"/>
    <n v="0"/>
    <x v="1"/>
    <s v="film &amp; video/animation"/>
    <n v="0"/>
    <n v="0"/>
    <x v="0"/>
    <x v="5"/>
  </r>
  <r>
    <n v="479"/>
    <x v="479"/>
    <s v="ANIMATING the most INFAMOUS Math Courses in America and TRANSLATING them for the mathematical underdog!"/>
    <n v="15000"/>
    <x v="388"/>
    <x v="2"/>
    <x v="0"/>
    <x v="0"/>
    <n v="1416566835"/>
    <n v="1411379235"/>
    <x v="0"/>
    <n v="55"/>
    <x v="1"/>
    <s v="film &amp; video/animation"/>
    <n v="33"/>
    <n v="88.8"/>
    <x v="0"/>
    <x v="5"/>
  </r>
  <r>
    <n v="480"/>
    <x v="480"/>
    <s v="To court his muse, an artist must first outsmart her dog.  A short animated film collaboration by Dana and Terrence Masson."/>
    <n v="40000"/>
    <x v="389"/>
    <x v="2"/>
    <x v="0"/>
    <x v="0"/>
    <n v="1376049615"/>
    <n v="1373457615"/>
    <x v="0"/>
    <n v="140"/>
    <x v="1"/>
    <s v="film &amp; video/animation"/>
    <n v="19"/>
    <n v="55.46"/>
    <x v="0"/>
    <x v="5"/>
  </r>
  <r>
    <n v="481"/>
    <x v="481"/>
    <s v="The year is 2043. Test subject David Beck has been augmented with psychokinetic abilities. He uses his newfound gifts to thwart evil."/>
    <n v="30000"/>
    <x v="390"/>
    <x v="2"/>
    <x v="0"/>
    <x v="0"/>
    <n v="1349885289"/>
    <n v="1347293289"/>
    <x v="0"/>
    <n v="21"/>
    <x v="1"/>
    <s v="film &amp; video/animation"/>
    <n v="6"/>
    <n v="87.14"/>
    <x v="0"/>
    <x v="5"/>
  </r>
  <r>
    <n v="482"/>
    <x v="482"/>
    <s v="Help me quit my day job and also create animated Stand-up routines from local up and coming comedians."/>
    <n v="10000"/>
    <x v="115"/>
    <x v="2"/>
    <x v="0"/>
    <x v="0"/>
    <n v="1460644440"/>
    <n v="1458336690"/>
    <x v="0"/>
    <n v="1"/>
    <x v="1"/>
    <s v="film &amp; video/animation"/>
    <n v="0"/>
    <n v="10"/>
    <x v="0"/>
    <x v="5"/>
  </r>
  <r>
    <n v="483"/>
    <x v="483"/>
    <s v="Help to fund a children's animation Series. Teaching good morals and conduct. Also includes simplified teachings about Islam and Allah."/>
    <n v="15000"/>
    <x v="391"/>
    <x v="2"/>
    <x v="1"/>
    <x v="1"/>
    <n v="1359434672"/>
    <n v="1354250672"/>
    <x v="0"/>
    <n v="147"/>
    <x v="1"/>
    <s v="film &amp; video/animation"/>
    <n v="50"/>
    <n v="51.22"/>
    <x v="0"/>
    <x v="5"/>
  </r>
  <r>
    <n v="484"/>
    <x v="484"/>
    <s v="The Diddlys are steam powered superheroes,transforming into spaceships,submarines or whatever it takes to complete their secret mission"/>
    <n v="80000"/>
    <x v="392"/>
    <x v="2"/>
    <x v="1"/>
    <x v="1"/>
    <n v="1446766372"/>
    <n v="1443220372"/>
    <x v="0"/>
    <n v="11"/>
    <x v="1"/>
    <s v="film &amp; video/animation"/>
    <n v="0"/>
    <n v="13.55"/>
    <x v="0"/>
    <x v="5"/>
  </r>
  <r>
    <n v="485"/>
    <x v="485"/>
    <s v="Last few days to make this toon a reality! 5 funny toons for YOU! See the pilot episode here!"/>
    <n v="37956"/>
    <x v="393"/>
    <x v="2"/>
    <x v="1"/>
    <x v="1"/>
    <n v="1368792499"/>
    <n v="1366200499"/>
    <x v="0"/>
    <n v="125"/>
    <x v="1"/>
    <s v="film &amp; video/animation"/>
    <n v="22"/>
    <n v="66.52"/>
    <x v="0"/>
    <x v="5"/>
  </r>
  <r>
    <n v="486"/>
    <x v="486"/>
    <s v="&quot;Today's Toys Build Tomorrow&quot;  A feature film backed major toy project. Children learn about life while they play and have fun."/>
    <n v="550000"/>
    <x v="155"/>
    <x v="2"/>
    <x v="2"/>
    <x v="2"/>
    <n v="1401662239"/>
    <n v="1399070239"/>
    <x v="0"/>
    <n v="1"/>
    <x v="1"/>
    <s v="film &amp; video/animation"/>
    <n v="0"/>
    <n v="50"/>
    <x v="0"/>
    <x v="5"/>
  </r>
  <r>
    <n v="487"/>
    <x v="487"/>
    <s v="Hey everyone we are producing a new show called The Adventures of Daryl and Straight Man. It is an animated comedy web series."/>
    <n v="50000"/>
    <x v="117"/>
    <x v="2"/>
    <x v="5"/>
    <x v="5"/>
    <n v="1482678994"/>
    <n v="1477491394"/>
    <x v="0"/>
    <n v="0"/>
    <x v="1"/>
    <s v="film &amp; video/animation"/>
    <n v="0"/>
    <n v="0"/>
    <x v="0"/>
    <x v="5"/>
  </r>
  <r>
    <n v="488"/>
    <x v="488"/>
    <s v="When humans left the earth, the animals took over the city. What could go wrong? Well...everything!"/>
    <n v="12000"/>
    <x v="117"/>
    <x v="2"/>
    <x v="0"/>
    <x v="0"/>
    <n v="1483924700"/>
    <n v="1481332700"/>
    <x v="0"/>
    <n v="0"/>
    <x v="1"/>
    <s v="film &amp; video/animation"/>
    <n v="0"/>
    <n v="0"/>
    <x v="0"/>
    <x v="5"/>
  </r>
  <r>
    <n v="489"/>
    <x v="489"/>
    <s v="Help America's favorite dysfunctional immigrant family THE GUINEAS launch the first season of their animated web series."/>
    <n v="74997"/>
    <x v="394"/>
    <x v="2"/>
    <x v="0"/>
    <x v="0"/>
    <n v="1325763180"/>
    <n v="1323084816"/>
    <x v="0"/>
    <n v="3"/>
    <x v="1"/>
    <s v="film &amp; video/animation"/>
    <n v="0"/>
    <n v="71.67"/>
    <x v="0"/>
    <x v="5"/>
  </r>
  <r>
    <n v="490"/>
    <x v="490"/>
    <s v="Cancelled"/>
    <n v="1000"/>
    <x v="117"/>
    <x v="2"/>
    <x v="0"/>
    <x v="0"/>
    <n v="1345677285"/>
    <n v="1343085285"/>
    <x v="0"/>
    <n v="0"/>
    <x v="1"/>
    <s v="film &amp; video/animation"/>
    <n v="0"/>
    <n v="0"/>
    <x v="0"/>
    <x v="5"/>
  </r>
  <r>
    <n v="491"/>
    <x v="491"/>
    <s v="&quot;Guess What? Gus&quot; is a magical animated comedy that follow a new kid who playful antics for attention make the news."/>
    <n v="10000"/>
    <x v="117"/>
    <x v="2"/>
    <x v="0"/>
    <x v="0"/>
    <n v="1453937699"/>
    <n v="1451345699"/>
    <x v="0"/>
    <n v="0"/>
    <x v="1"/>
    <s v="film &amp; video/animation"/>
    <n v="0"/>
    <n v="0"/>
    <x v="0"/>
    <x v="5"/>
  </r>
  <r>
    <n v="492"/>
    <x v="492"/>
    <s v="This project aims to create a 3D animated movie that is created by it's fans, it's content and plot will be driven by it's followers."/>
    <n v="10000000"/>
    <x v="117"/>
    <x v="2"/>
    <x v="11"/>
    <x v="9"/>
    <n v="1476319830"/>
    <n v="1471135830"/>
    <x v="0"/>
    <n v="0"/>
    <x v="1"/>
    <s v="film &amp; video/animation"/>
    <n v="0"/>
    <n v="0"/>
    <x v="0"/>
    <x v="5"/>
  </r>
  <r>
    <n v="493"/>
    <x v="493"/>
    <s v="The Chupacabra is not a myth and one man is on a mission to prove its existence no matter what, his name is Joc Barrera."/>
    <n v="30000"/>
    <x v="117"/>
    <x v="2"/>
    <x v="1"/>
    <x v="1"/>
    <n v="1432142738"/>
    <n v="1429550738"/>
    <x v="0"/>
    <n v="0"/>
    <x v="1"/>
    <s v="film &amp; video/animation"/>
    <n v="0"/>
    <n v="0"/>
    <x v="0"/>
    <x v="5"/>
  </r>
  <r>
    <n v="494"/>
    <x v="494"/>
    <s v="Angels come to Earth in human disguise to deceive mankind, rule the Earth as gods, create a hybrid army &amp; destroy all who oppose them."/>
    <n v="20000"/>
    <x v="395"/>
    <x v="2"/>
    <x v="0"/>
    <x v="0"/>
    <n v="1404356400"/>
    <n v="1402343765"/>
    <x v="0"/>
    <n v="3"/>
    <x v="1"/>
    <s v="film &amp; video/animation"/>
    <n v="0"/>
    <n v="10.33"/>
    <x v="0"/>
    <x v="5"/>
  </r>
  <r>
    <n v="495"/>
    <x v="495"/>
    <s v="two friends set out to conquer and reach the level cap of the quest watch, how will they do it when they're 2 teenage idiots"/>
    <n v="7000"/>
    <x v="117"/>
    <x v="2"/>
    <x v="0"/>
    <x v="0"/>
    <n v="1437076305"/>
    <n v="1434484305"/>
    <x v="0"/>
    <n v="0"/>
    <x v="1"/>
    <s v="film &amp; video/animation"/>
    <n v="0"/>
    <n v="0"/>
    <x v="0"/>
    <x v="5"/>
  </r>
  <r>
    <n v="496"/>
    <x v="496"/>
    <s v="The movie is about the adventures of Ethan, Danna, The mysterious inventor and more."/>
    <n v="60000"/>
    <x v="116"/>
    <x v="2"/>
    <x v="0"/>
    <x v="0"/>
    <n v="1392070874"/>
    <n v="1386886874"/>
    <x v="0"/>
    <n v="1"/>
    <x v="1"/>
    <s v="film &amp; video/animation"/>
    <n v="0"/>
    <n v="1"/>
    <x v="0"/>
    <x v="5"/>
  </r>
  <r>
    <n v="497"/>
    <x v="497"/>
    <s v="live-action/animated series pilot."/>
    <n v="4480"/>
    <x v="134"/>
    <x v="2"/>
    <x v="0"/>
    <x v="0"/>
    <n v="1419483600"/>
    <n v="1414889665"/>
    <x v="0"/>
    <n v="3"/>
    <x v="1"/>
    <s v="film &amp; video/animation"/>
    <n v="1"/>
    <n v="10"/>
    <x v="0"/>
    <x v="5"/>
  </r>
  <r>
    <n v="498"/>
    <x v="498"/>
    <s v="AT is an Interactive Animation made for the iPad where the user becomes part of the story. It's a fantastic journey of discovery!"/>
    <n v="65108"/>
    <x v="396"/>
    <x v="2"/>
    <x v="0"/>
    <x v="0"/>
    <n v="1324664249"/>
    <n v="1321035449"/>
    <x v="0"/>
    <n v="22"/>
    <x v="1"/>
    <s v="film &amp; video/animation"/>
    <n v="5"/>
    <n v="136.09"/>
    <x v="0"/>
    <x v="5"/>
  </r>
  <r>
    <n v="499"/>
    <x v="499"/>
    <s v="A Feature Length Animated Film Noir Musical with a modern twist. _x000d__x000a_Animation and music melded into edge-of-your-seat entertainment."/>
    <n v="20000"/>
    <x v="397"/>
    <x v="2"/>
    <x v="0"/>
    <x v="0"/>
    <n v="1255381140"/>
    <n v="1250630968"/>
    <x v="0"/>
    <n v="26"/>
    <x v="1"/>
    <s v="film &amp; video/animation"/>
    <n v="10"/>
    <n v="73.459999999999994"/>
    <x v="0"/>
    <x v="5"/>
  </r>
  <r>
    <n v="500"/>
    <x v="500"/>
    <s v="This animated dark comedy video highlights Stephen Colbert as a super hero-like figure within a corrupt and sinister world manipulated by the media."/>
    <n v="6500"/>
    <x v="394"/>
    <x v="2"/>
    <x v="0"/>
    <x v="0"/>
    <n v="1273356960"/>
    <n v="1268255751"/>
    <x v="0"/>
    <n v="4"/>
    <x v="1"/>
    <s v="film &amp; video/animation"/>
    <n v="3"/>
    <n v="53.75"/>
    <x v="0"/>
    <x v="5"/>
  </r>
  <r>
    <n v="501"/>
    <x v="501"/>
    <s v="Based on the invention portfolio of a patented inventor World War Four is a look into the future of warfare and humanity as a whole"/>
    <n v="10000"/>
    <x v="117"/>
    <x v="2"/>
    <x v="0"/>
    <x v="0"/>
    <n v="1310189851"/>
    <n v="1307597851"/>
    <x v="0"/>
    <n v="0"/>
    <x v="1"/>
    <s v="film &amp; video/animation"/>
    <n v="0"/>
    <n v="0"/>
    <x v="0"/>
    <x v="5"/>
  </r>
  <r>
    <n v="502"/>
    <x v="502"/>
    <s v="This Strawberry Bowl concept is the 1st of many episodes.  These episodes will be released in accordance with the harvest of the month."/>
    <n v="20000"/>
    <x v="398"/>
    <x v="2"/>
    <x v="0"/>
    <x v="0"/>
    <n v="1332073025"/>
    <n v="1329484625"/>
    <x v="0"/>
    <n v="4"/>
    <x v="1"/>
    <s v="film &amp; video/animation"/>
    <n v="1"/>
    <n v="57.5"/>
    <x v="0"/>
    <x v="5"/>
  </r>
  <r>
    <n v="503"/>
    <x v="503"/>
    <s v="Jimmy wants to live life and see his grandchildren grow up, but alcoholism threatens to curtail everything he dreams of."/>
    <n v="6500"/>
    <x v="399"/>
    <x v="2"/>
    <x v="1"/>
    <x v="1"/>
    <n v="1421498303"/>
    <n v="1418906303"/>
    <x v="0"/>
    <n v="9"/>
    <x v="1"/>
    <s v="film &amp; video/animation"/>
    <n v="2"/>
    <n v="12.67"/>
    <x v="0"/>
    <x v="5"/>
  </r>
  <r>
    <n v="504"/>
    <x v="504"/>
    <s v="An animated DVD starring Woodsy Owl that entertains children while  showing them how they can help create a cleaner, greener planet."/>
    <n v="24500"/>
    <x v="400"/>
    <x v="2"/>
    <x v="0"/>
    <x v="0"/>
    <n v="1334097387"/>
    <n v="1328916987"/>
    <x v="0"/>
    <n v="5"/>
    <x v="1"/>
    <s v="film &amp; video/animation"/>
    <n v="1"/>
    <n v="67"/>
    <x v="0"/>
    <x v="5"/>
  </r>
  <r>
    <n v="505"/>
    <x v="505"/>
    <s v="This wonderful movie will tells the story of two adorable aliens who crash land into a familyâ€™s backyard, and travel the Earth."/>
    <n v="12000"/>
    <x v="401"/>
    <x v="2"/>
    <x v="0"/>
    <x v="0"/>
    <n v="1451010086"/>
    <n v="1447122086"/>
    <x v="0"/>
    <n v="14"/>
    <x v="1"/>
    <s v="film &amp; video/animation"/>
    <n v="0"/>
    <n v="3.71"/>
    <x v="0"/>
    <x v="5"/>
  </r>
  <r>
    <n v="506"/>
    <x v="506"/>
    <s v="A feature-length 3D animation that depicts what happened when the Son of the Morning rebelled against God."/>
    <n v="200000"/>
    <x v="156"/>
    <x v="2"/>
    <x v="0"/>
    <x v="0"/>
    <n v="1376140520"/>
    <n v="1373548520"/>
    <x v="0"/>
    <n v="1"/>
    <x v="1"/>
    <s v="film &amp; video/animation"/>
    <n v="0"/>
    <n v="250"/>
    <x v="0"/>
    <x v="5"/>
  </r>
  <r>
    <n v="507"/>
    <x v="507"/>
    <s v="&quot;Code Monkey(s)&quot; is a short animated-series about life from the perspective of an engineer who feels like an actual &quot;Code Monkey&quot;."/>
    <n v="20000"/>
    <x v="141"/>
    <x v="2"/>
    <x v="0"/>
    <x v="0"/>
    <n v="1350687657"/>
    <n v="1346799657"/>
    <x v="0"/>
    <n v="10"/>
    <x v="1"/>
    <s v="film &amp; video/animation"/>
    <n v="3"/>
    <n v="64"/>
    <x v="0"/>
    <x v="5"/>
  </r>
  <r>
    <n v="508"/>
    <x v="508"/>
    <s v="A stop-motion animated action packed adventure. Telling a great story with an even greater message. Join me and lets change the world."/>
    <n v="50000"/>
    <x v="402"/>
    <x v="2"/>
    <x v="0"/>
    <x v="0"/>
    <n v="1337955240"/>
    <n v="1332808501"/>
    <x v="0"/>
    <n v="3"/>
    <x v="1"/>
    <s v="film &amp; video/animation"/>
    <n v="1"/>
    <n v="133.33000000000001"/>
    <x v="0"/>
    <x v="5"/>
  </r>
  <r>
    <n v="509"/>
    <x v="509"/>
    <s v="A hilarious comedy podcast being turned into an animated series  about an indian servant and his boss."/>
    <n v="5000"/>
    <x v="115"/>
    <x v="2"/>
    <x v="1"/>
    <x v="1"/>
    <n v="1435504170"/>
    <n v="1432912170"/>
    <x v="0"/>
    <n v="1"/>
    <x v="1"/>
    <s v="film &amp; video/animation"/>
    <n v="0"/>
    <n v="10"/>
    <x v="0"/>
    <x v="5"/>
  </r>
  <r>
    <n v="510"/>
    <x v="510"/>
    <s v="A mile below the Franco-Swiss border Dean manages to break the Large Hadron Collider and triggers the end of the world."/>
    <n v="14000"/>
    <x v="117"/>
    <x v="2"/>
    <x v="0"/>
    <x v="0"/>
    <n v="1456805639"/>
    <n v="1454213639"/>
    <x v="0"/>
    <n v="0"/>
    <x v="1"/>
    <s v="film &amp; video/animation"/>
    <n v="0"/>
    <n v="0"/>
    <x v="0"/>
    <x v="5"/>
  </r>
  <r>
    <n v="511"/>
    <x v="511"/>
    <s v="A project that incorporates animation and comic art into a relevant story. 4 boys, 1 eyeland, and a whole lot of drama!!!"/>
    <n v="5000"/>
    <x v="403"/>
    <x v="2"/>
    <x v="0"/>
    <x v="0"/>
    <n v="1365228982"/>
    <n v="1362640582"/>
    <x v="0"/>
    <n v="5"/>
    <x v="1"/>
    <s v="film &amp; video/animation"/>
    <n v="3"/>
    <n v="30"/>
    <x v="0"/>
    <x v="5"/>
  </r>
  <r>
    <n v="512"/>
    <x v="512"/>
    <s v="We have a fully developed 2D animated series that requires more professional animation. Our first 2 home-animated eps are up online."/>
    <n v="8000"/>
    <x v="143"/>
    <x v="2"/>
    <x v="0"/>
    <x v="0"/>
    <n v="1479667727"/>
    <n v="1475776127"/>
    <x v="0"/>
    <n v="2"/>
    <x v="1"/>
    <s v="film &amp; video/animation"/>
    <n v="0"/>
    <n v="5.5"/>
    <x v="0"/>
    <x v="5"/>
  </r>
  <r>
    <n v="513"/>
    <x v="513"/>
    <s v="A sci-fi fantasy 2.5D anime styled series about some guys trying to save the world, probably..."/>
    <n v="50000"/>
    <x v="404"/>
    <x v="2"/>
    <x v="0"/>
    <x v="0"/>
    <n v="1471244400"/>
    <n v="1467387705"/>
    <x v="0"/>
    <n v="68"/>
    <x v="1"/>
    <s v="film &amp; video/animation"/>
    <n v="14"/>
    <n v="102.38"/>
    <x v="0"/>
    <x v="5"/>
  </r>
  <r>
    <n v="514"/>
    <x v="514"/>
    <s v="A film created entirely out of paper, visual effects and found objects depicts how one man created a new life for himself."/>
    <n v="1500"/>
    <x v="155"/>
    <x v="2"/>
    <x v="5"/>
    <x v="5"/>
    <n v="1407595447"/>
    <n v="1405003447"/>
    <x v="0"/>
    <n v="3"/>
    <x v="1"/>
    <s v="film &amp; video/animation"/>
    <n v="3"/>
    <n v="16.670000000000002"/>
    <x v="0"/>
    <x v="5"/>
  </r>
  <r>
    <n v="515"/>
    <x v="515"/>
    <s v="A Tale of Faith is an animated short film based on the heartwarming tale by Rebbe Nachman of Breslov."/>
    <n v="97000"/>
    <x v="405"/>
    <x v="2"/>
    <x v="0"/>
    <x v="0"/>
    <n v="1451389601"/>
    <n v="1447933601"/>
    <x v="0"/>
    <n v="34"/>
    <x v="1"/>
    <s v="film &amp; video/animation"/>
    <n v="25"/>
    <n v="725.03"/>
    <x v="0"/>
    <x v="5"/>
  </r>
  <r>
    <n v="516"/>
    <x v="516"/>
    <s v="A big brother style comedy animation series starring famous seafarers"/>
    <n v="5000"/>
    <x v="117"/>
    <x v="2"/>
    <x v="1"/>
    <x v="1"/>
    <n v="1432752080"/>
    <n v="1427568080"/>
    <x v="0"/>
    <n v="0"/>
    <x v="1"/>
    <s v="film &amp; video/animation"/>
    <n v="0"/>
    <n v="0"/>
    <x v="0"/>
    <x v="5"/>
  </r>
  <r>
    <n v="517"/>
    <x v="517"/>
    <s v="Honeybee is a cartoon about a girl who can talk to bugs, and her quest to save the bees! Adventure, humor, and lots of fun characters."/>
    <n v="15000"/>
    <x v="82"/>
    <x v="2"/>
    <x v="0"/>
    <x v="0"/>
    <n v="1486046761"/>
    <n v="1483454761"/>
    <x v="0"/>
    <n v="3"/>
    <x v="1"/>
    <s v="film &amp; video/animation"/>
    <n v="1"/>
    <n v="68.33"/>
    <x v="0"/>
    <x v="5"/>
  </r>
  <r>
    <n v="518"/>
    <x v="518"/>
    <s v="The community of Somorrah is peaceful and unblemished until &quot;The Boss&quot; power and money starts to diminish &amp; plans to gain it all back!"/>
    <n v="7175"/>
    <x v="117"/>
    <x v="2"/>
    <x v="0"/>
    <x v="0"/>
    <n v="1441550760"/>
    <n v="1438958824"/>
    <x v="0"/>
    <n v="0"/>
    <x v="1"/>
    <s v="film &amp; video/animation"/>
    <n v="0"/>
    <n v="0"/>
    <x v="0"/>
    <x v="5"/>
  </r>
  <r>
    <n v="519"/>
    <x v="519"/>
    <s v="&quot;When the dream of childhood is stolen... a nightmare is born&quot; A dark animated fantasy film by indie filmmaker M dot Strange."/>
    <n v="12001"/>
    <x v="406"/>
    <x v="2"/>
    <x v="0"/>
    <x v="0"/>
    <n v="1354699421"/>
    <n v="1352107421"/>
    <x v="0"/>
    <n v="70"/>
    <x v="1"/>
    <s v="film &amp; video/animation"/>
    <n v="23"/>
    <n v="39.229999999999997"/>
    <x v="0"/>
    <x v="5"/>
  </r>
  <r>
    <n v="520"/>
    <x v="520"/>
    <s v="Tim Arthur's 21st anniversary sell-out production of his 'chilling' and 'sinister' ghostly thriller returns to the Edinburgh Fringe!"/>
    <n v="5000"/>
    <x v="407"/>
    <x v="0"/>
    <x v="1"/>
    <x v="1"/>
    <n v="1449766261"/>
    <n v="1447174261"/>
    <x v="0"/>
    <n v="34"/>
    <x v="0"/>
    <s v="theater/plays"/>
    <n v="102"/>
    <n v="150.15"/>
    <x v="1"/>
    <x v="6"/>
  </r>
  <r>
    <n v="521"/>
    <x v="521"/>
    <s v="The Blind Owl in co-production with Halcyon Theatre will stage &quot;dirty butterfly&quot; a voyeuristic drama by Britain's debbie tucker green."/>
    <n v="5000"/>
    <x v="408"/>
    <x v="0"/>
    <x v="0"/>
    <x v="0"/>
    <n v="1477976340"/>
    <n v="1475460819"/>
    <x v="0"/>
    <n v="56"/>
    <x v="0"/>
    <s v="theater/plays"/>
    <n v="105"/>
    <n v="93.43"/>
    <x v="1"/>
    <x v="6"/>
  </r>
  <r>
    <n v="522"/>
    <x v="522"/>
    <s v="*** TO MAKE DONATIONS IN THE FUTURE                                   GO TO OUR WEBSITE: www.compassplayers.com ***"/>
    <n v="3000"/>
    <x v="409"/>
    <x v="0"/>
    <x v="0"/>
    <x v="0"/>
    <n v="1458518325"/>
    <n v="1456793925"/>
    <x v="0"/>
    <n v="31"/>
    <x v="0"/>
    <s v="theater/plays"/>
    <n v="115"/>
    <n v="110.97"/>
    <x v="1"/>
    <x v="6"/>
  </r>
  <r>
    <n v="523"/>
    <x v="523"/>
    <s v="The Star on My Heart, an original play based on a survivor of the Terezin concentration camp, with community outreach for all ages."/>
    <n v="5000"/>
    <x v="410"/>
    <x v="0"/>
    <x v="0"/>
    <x v="0"/>
    <n v="1442805076"/>
    <n v="1440213076"/>
    <x v="0"/>
    <n v="84"/>
    <x v="0"/>
    <s v="theater/plays"/>
    <n v="121"/>
    <n v="71.790000000000006"/>
    <x v="1"/>
    <x v="6"/>
  </r>
  <r>
    <n v="524"/>
    <x v="524"/>
    <s v="Angel on the Corner need YOUR help to raise Â£3,500 to take Zero Down by Sarah Hehir to the Edinburgh Fringe Festival this August!"/>
    <n v="3500"/>
    <x v="411"/>
    <x v="0"/>
    <x v="1"/>
    <x v="1"/>
    <n v="1464801169"/>
    <n v="1462209169"/>
    <x v="0"/>
    <n v="130"/>
    <x v="0"/>
    <s v="theater/plays"/>
    <n v="109"/>
    <n v="29.26"/>
    <x v="1"/>
    <x v="6"/>
  </r>
  <r>
    <n v="525"/>
    <x v="525"/>
    <s v="EUPHORIA! is a new play about the decriminalization of drugs, and its profound effect on both the criminals in prison and &quot;The Man.&quot;"/>
    <n v="12000"/>
    <x v="48"/>
    <x v="0"/>
    <x v="0"/>
    <x v="0"/>
    <n v="1410601041"/>
    <n v="1406713041"/>
    <x v="0"/>
    <n v="12"/>
    <x v="0"/>
    <s v="theater/plays"/>
    <n v="100"/>
    <n v="1000"/>
    <x v="1"/>
    <x v="6"/>
  </r>
  <r>
    <n v="526"/>
    <x v="526"/>
    <s v="We have a brand new play. We urgently need your help to fund our production, which opens at Theatre503 on August 18th."/>
    <n v="1500"/>
    <x v="412"/>
    <x v="0"/>
    <x v="1"/>
    <x v="1"/>
    <n v="1438966800"/>
    <n v="1436278344"/>
    <x v="0"/>
    <n v="23"/>
    <x v="0"/>
    <s v="theater/plays"/>
    <n v="114"/>
    <n v="74.349999999999994"/>
    <x v="1"/>
    <x v="6"/>
  </r>
  <r>
    <n v="527"/>
    <x v="527"/>
    <s v="OMEGA KIDS, a new play by Noah Mease, directed by Jay Stull &amp; produced by New Light Theater Project in association with Access Theater."/>
    <n v="10000"/>
    <x v="413"/>
    <x v="0"/>
    <x v="0"/>
    <x v="0"/>
    <n v="1487347500"/>
    <n v="1484715366"/>
    <x v="0"/>
    <n v="158"/>
    <x v="0"/>
    <s v="theater/plays"/>
    <n v="101"/>
    <n v="63.83"/>
    <x v="1"/>
    <x v="6"/>
  </r>
  <r>
    <n v="528"/>
    <x v="528"/>
    <s v="A Festival Backed Production of a Full-Length Play."/>
    <n v="1150"/>
    <x v="414"/>
    <x v="0"/>
    <x v="0"/>
    <x v="0"/>
    <n v="1434921600"/>
    <n v="1433109907"/>
    <x v="0"/>
    <n v="30"/>
    <x v="0"/>
    <s v="theater/plays"/>
    <n v="116"/>
    <n v="44.33"/>
    <x v="1"/>
    <x v="6"/>
  </r>
  <r>
    <n v="529"/>
    <x v="529"/>
    <s v="Snowglobe Theatre, a new Montreal company, will be presenting Shakespeare's &quot;Much Ado about Nothing&quot; at Mainline Theatre in January"/>
    <n v="1200"/>
    <x v="415"/>
    <x v="0"/>
    <x v="5"/>
    <x v="5"/>
    <n v="1484110800"/>
    <n v="1482281094"/>
    <x v="0"/>
    <n v="18"/>
    <x v="0"/>
    <s v="theater/plays"/>
    <n v="130"/>
    <n v="86.94"/>
    <x v="1"/>
    <x v="6"/>
  </r>
  <r>
    <n v="530"/>
    <x v="530"/>
    <s v="Corners Grove is a coming-of-age play about leaving home, gender identity and the death of Whitney Houston; will benefit Win NYC."/>
    <n v="3405"/>
    <x v="416"/>
    <x v="0"/>
    <x v="0"/>
    <x v="0"/>
    <n v="1435111200"/>
    <n v="1433254268"/>
    <x v="0"/>
    <n v="29"/>
    <x v="0"/>
    <s v="theater/plays"/>
    <n v="108"/>
    <n v="126.55"/>
    <x v="1"/>
    <x v="6"/>
  </r>
  <r>
    <n v="531"/>
    <x v="531"/>
    <s v="SYLVIA is a modern romantic comedy about a marriage and a talking dog. Directed by Jeanna Michaels. January 12 through January 29, 2017"/>
    <n v="4000"/>
    <x v="417"/>
    <x v="0"/>
    <x v="0"/>
    <x v="0"/>
    <n v="1481957940"/>
    <n v="1478050429"/>
    <x v="0"/>
    <n v="31"/>
    <x v="0"/>
    <s v="theater/plays"/>
    <n v="100"/>
    <n v="129.03"/>
    <x v="1"/>
    <x v="6"/>
  </r>
  <r>
    <n v="532"/>
    <x v="532"/>
    <s v="A fast paced, comedic play about an anxiety-ridden filmmaker who lies to investors about having Christopher Walken in his film."/>
    <n v="10000"/>
    <x v="418"/>
    <x v="0"/>
    <x v="0"/>
    <x v="0"/>
    <n v="1463098208"/>
    <n v="1460506208"/>
    <x v="0"/>
    <n v="173"/>
    <x v="0"/>
    <s v="theater/plays"/>
    <n v="123"/>
    <n v="71.239999999999995"/>
    <x v="1"/>
    <x v="6"/>
  </r>
  <r>
    <n v="533"/>
    <x v="533"/>
    <s v="New writing â€¢ Twisty-turny magical realist retro sci-fi â€¢ Human lives â€¢ Storytelling â€¢ The slope our society slips down..."/>
    <n v="2000"/>
    <x v="20"/>
    <x v="0"/>
    <x v="1"/>
    <x v="1"/>
    <n v="1463394365"/>
    <n v="1461320765"/>
    <x v="0"/>
    <n v="17"/>
    <x v="0"/>
    <s v="theater/plays"/>
    <n v="100"/>
    <n v="117.88"/>
    <x v="1"/>
    <x v="6"/>
  </r>
  <r>
    <n v="534"/>
    <x v="534"/>
    <s v="We're a zero-budget, non-profit theatre group based in Oslo and have been invited to perform at a conference in Belgium. Help!"/>
    <n v="15000"/>
    <x v="419"/>
    <x v="0"/>
    <x v="10"/>
    <x v="8"/>
    <n v="1446418800"/>
    <n v="1443036470"/>
    <x v="0"/>
    <n v="48"/>
    <x v="0"/>
    <s v="theater/plays"/>
    <n v="105"/>
    <n v="327.08"/>
    <x v="1"/>
    <x v="6"/>
  </r>
  <r>
    <n v="535"/>
    <x v="535"/>
    <s v="Weâ€™re producing a Northern Brexit sci-fi play for VAULT festival 2017 and we need your help!"/>
    <n v="2000"/>
    <x v="420"/>
    <x v="0"/>
    <x v="1"/>
    <x v="1"/>
    <n v="1483707905"/>
    <n v="1481115905"/>
    <x v="0"/>
    <n v="59"/>
    <x v="0"/>
    <s v="theater/plays"/>
    <n v="103"/>
    <n v="34.75"/>
    <x v="1"/>
    <x v="6"/>
  </r>
  <r>
    <n v="536"/>
    <x v="536"/>
    <s v="A new one-man play by Giles Roberts, shining a different light on the very human cost of war *IDEASTAP UNDERBELLY AWARD WINNER 2015*"/>
    <n v="3300"/>
    <x v="421"/>
    <x v="0"/>
    <x v="1"/>
    <x v="1"/>
    <n v="1438624800"/>
    <n v="1435133807"/>
    <x v="0"/>
    <n v="39"/>
    <x v="0"/>
    <s v="theater/plays"/>
    <n v="118"/>
    <n v="100.06"/>
    <x v="1"/>
    <x v="6"/>
  </r>
  <r>
    <n v="537"/>
    <x v="537"/>
    <s v="Transforming bystanders into anti-bullies since 2012 thru inclusive learning environments.  Together we can take back our classrooms."/>
    <n v="2000"/>
    <x v="422"/>
    <x v="0"/>
    <x v="0"/>
    <x v="0"/>
    <n v="1446665191"/>
    <n v="1444069591"/>
    <x v="0"/>
    <n v="59"/>
    <x v="0"/>
    <s v="theater/plays"/>
    <n v="121"/>
    <n v="40.85"/>
    <x v="1"/>
    <x v="6"/>
  </r>
  <r>
    <n v="538"/>
    <x v="538"/>
    <s v="SOC produces affordable and accessible theatre in the heart of Orange County, CA, and we need your help to match a $5,000 grant!"/>
    <n v="5000"/>
    <x v="423"/>
    <x v="0"/>
    <x v="0"/>
    <x v="0"/>
    <n v="1463166263"/>
    <n v="1460574263"/>
    <x v="0"/>
    <n v="60"/>
    <x v="0"/>
    <s v="theater/plays"/>
    <n v="302"/>
    <n v="252.02"/>
    <x v="1"/>
    <x v="6"/>
  </r>
  <r>
    <n v="539"/>
    <x v="539"/>
    <s v="A brand new show that unites puppetry, live music and storytelling to bring a forgotten English legend back to life!"/>
    <n v="500"/>
    <x v="424"/>
    <x v="0"/>
    <x v="1"/>
    <x v="1"/>
    <n v="1467681107"/>
    <n v="1465866707"/>
    <x v="0"/>
    <n v="20"/>
    <x v="0"/>
    <s v="theater/plays"/>
    <n v="101"/>
    <n v="25.16"/>
    <x v="1"/>
    <x v="6"/>
  </r>
  <r>
    <n v="540"/>
    <x v="540"/>
    <s v="There are so many dilemmas in life- what to do, where to go? _x000a_Let us solve it - search our preference based entertainment calendar"/>
    <n v="15000"/>
    <x v="116"/>
    <x v="2"/>
    <x v="0"/>
    <x v="0"/>
    <n v="1423078606"/>
    <n v="1420486606"/>
    <x v="0"/>
    <n v="1"/>
    <x v="1"/>
    <s v="technology/web"/>
    <n v="0"/>
    <n v="1"/>
    <x v="2"/>
    <x v="7"/>
  </r>
  <r>
    <n v="541"/>
    <x v="541"/>
    <s v="A website dedicated to local Kink Communities; to find others with matching interests and bring them together."/>
    <n v="4500"/>
    <x v="379"/>
    <x v="2"/>
    <x v="0"/>
    <x v="0"/>
    <n v="1446080834"/>
    <n v="1443488834"/>
    <x v="0"/>
    <n v="1"/>
    <x v="1"/>
    <s v="technology/web"/>
    <n v="1"/>
    <n v="25"/>
    <x v="2"/>
    <x v="7"/>
  </r>
  <r>
    <n v="542"/>
    <x v="542"/>
    <s v="The platform to record visual, audio and text memory of the common man - as we experienced history when it brushed us by"/>
    <n v="250000"/>
    <x v="116"/>
    <x v="2"/>
    <x v="0"/>
    <x v="0"/>
    <n v="1462293716"/>
    <n v="1457113316"/>
    <x v="0"/>
    <n v="1"/>
    <x v="1"/>
    <s v="technology/web"/>
    <n v="0"/>
    <n v="1"/>
    <x v="2"/>
    <x v="7"/>
  </r>
  <r>
    <n v="543"/>
    <x v="543"/>
    <s v="I want to make it easy for those with food allergies to know where they can safely, and happily eat out with friends and family."/>
    <n v="22000"/>
    <x v="119"/>
    <x v="2"/>
    <x v="2"/>
    <x v="2"/>
    <n v="1414807962"/>
    <n v="1412215962"/>
    <x v="0"/>
    <n v="2"/>
    <x v="1"/>
    <s v="technology/web"/>
    <n v="0"/>
    <n v="35"/>
    <x v="2"/>
    <x v="7"/>
  </r>
  <r>
    <n v="544"/>
    <x v="544"/>
    <s v="Do you have a favorite shirt? So does everyone else. Favowear is creating a platform to share the best clothes and shopping sources."/>
    <n v="500"/>
    <x v="360"/>
    <x v="2"/>
    <x v="0"/>
    <x v="0"/>
    <n v="1467647160"/>
    <n v="1465055160"/>
    <x v="0"/>
    <n v="2"/>
    <x v="1"/>
    <s v="technology/web"/>
    <n v="1"/>
    <n v="3"/>
    <x v="2"/>
    <x v="7"/>
  </r>
  <r>
    <n v="545"/>
    <x v="545"/>
    <s v="1st collaborative webdesign tool to create professional websites with WordPress, Bootstrap and other open source technologies."/>
    <n v="50000"/>
    <x v="425"/>
    <x v="2"/>
    <x v="6"/>
    <x v="3"/>
    <n v="1447600389"/>
    <n v="1444140789"/>
    <x v="0"/>
    <n v="34"/>
    <x v="1"/>
    <s v="technology/web"/>
    <n v="27"/>
    <n v="402.71"/>
    <x v="2"/>
    <x v="7"/>
  </r>
  <r>
    <n v="546"/>
    <x v="546"/>
    <s v="Build a Christian Network Platform to connect and collaborate projects, events, missions and support online to fulfill the call."/>
    <n v="60000"/>
    <x v="401"/>
    <x v="2"/>
    <x v="0"/>
    <x v="0"/>
    <n v="1445097715"/>
    <n v="1441209715"/>
    <x v="0"/>
    <n v="2"/>
    <x v="1"/>
    <s v="technology/web"/>
    <n v="0"/>
    <n v="26"/>
    <x v="2"/>
    <x v="7"/>
  </r>
  <r>
    <n v="547"/>
    <x v="547"/>
    <s v="We are looking to build a secure email / document sharing system for companies needing to send sensitive information to clients."/>
    <n v="7500"/>
    <x v="117"/>
    <x v="2"/>
    <x v="1"/>
    <x v="1"/>
    <n v="1455122564"/>
    <n v="1452530564"/>
    <x v="0"/>
    <n v="0"/>
    <x v="1"/>
    <s v="technology/web"/>
    <n v="0"/>
    <n v="0"/>
    <x v="2"/>
    <x v="7"/>
  </r>
  <r>
    <n v="548"/>
    <x v="548"/>
    <s v="Teach your native language online or study a foreign language with native speaking teachers. Social Web service and apps."/>
    <n v="10000"/>
    <x v="426"/>
    <x v="2"/>
    <x v="1"/>
    <x v="1"/>
    <n v="1446154848"/>
    <n v="1443562848"/>
    <x v="0"/>
    <n v="1"/>
    <x v="1"/>
    <s v="technology/web"/>
    <n v="0"/>
    <n v="9"/>
    <x v="2"/>
    <x v="7"/>
  </r>
  <r>
    <n v="549"/>
    <x v="549"/>
    <s v="The project idea came from game keys, gamers give out game keys on insecure forums and websites, we want to change that and make it fun"/>
    <n v="2500"/>
    <x v="427"/>
    <x v="2"/>
    <x v="1"/>
    <x v="1"/>
    <n v="1436368622"/>
    <n v="1433776622"/>
    <x v="0"/>
    <n v="8"/>
    <x v="1"/>
    <s v="technology/web"/>
    <n v="3"/>
    <n v="8.5"/>
    <x v="2"/>
    <x v="7"/>
  </r>
  <r>
    <n v="550"/>
    <x v="550"/>
    <s v="Help us shine the spotlight on our local businesses and contractors by providing a cost-effective ecommerce &amp; marketing platform"/>
    <n v="5000"/>
    <x v="428"/>
    <x v="2"/>
    <x v="5"/>
    <x v="5"/>
    <n v="1485838800"/>
    <n v="1484756245"/>
    <x v="0"/>
    <n v="4"/>
    <x v="1"/>
    <s v="technology/web"/>
    <n v="1"/>
    <n v="8.75"/>
    <x v="2"/>
    <x v="7"/>
  </r>
  <r>
    <n v="551"/>
    <x v="551"/>
    <s v="AX Nation's goal is to develop, highlight, and connect black business leaders across the diaspora with skilled software developers."/>
    <n v="75000"/>
    <x v="429"/>
    <x v="2"/>
    <x v="0"/>
    <x v="0"/>
    <n v="1438451580"/>
    <n v="1434609424"/>
    <x v="0"/>
    <n v="28"/>
    <x v="1"/>
    <s v="technology/web"/>
    <n v="5"/>
    <n v="135.04"/>
    <x v="2"/>
    <x v="7"/>
  </r>
  <r>
    <n v="552"/>
    <x v="552"/>
    <s v="Axoral is a 3d interactive social media interface, with the potential to be so much more, but we need your help!"/>
    <n v="45000"/>
    <x v="117"/>
    <x v="2"/>
    <x v="5"/>
    <x v="5"/>
    <n v="1452350896"/>
    <n v="1447166896"/>
    <x v="0"/>
    <n v="0"/>
    <x v="1"/>
    <s v="technology/web"/>
    <n v="0"/>
    <n v="0"/>
    <x v="2"/>
    <x v="7"/>
  </r>
  <r>
    <n v="553"/>
    <x v="553"/>
    <s v="Groundbreaking New Classifieds Website Grows Into Largest Nationwide Coverage By Turning Users Into Entrepreneurs"/>
    <n v="25000"/>
    <x v="430"/>
    <x v="2"/>
    <x v="0"/>
    <x v="0"/>
    <n v="1415988991"/>
    <n v="1413393391"/>
    <x v="0"/>
    <n v="6"/>
    <x v="1"/>
    <s v="technology/web"/>
    <n v="0"/>
    <n v="20.5"/>
    <x v="2"/>
    <x v="7"/>
  </r>
  <r>
    <n v="554"/>
    <x v="554"/>
    <s v="grplife helps non-profit and community groups engage their members while upholding an attitude of responsibility for their information"/>
    <n v="3870"/>
    <x v="431"/>
    <x v="2"/>
    <x v="0"/>
    <x v="0"/>
    <n v="1413735972"/>
    <n v="1411143972"/>
    <x v="0"/>
    <n v="22"/>
    <x v="1"/>
    <s v="technology/web"/>
    <n v="37"/>
    <n v="64.36"/>
    <x v="2"/>
    <x v="7"/>
  </r>
  <r>
    <n v="555"/>
    <x v="555"/>
    <s v="Show-Skill.net helps to promote young football talents for free. It's the best place to show what you've got! Just post your videos :)"/>
    <n v="7500"/>
    <x v="117"/>
    <x v="2"/>
    <x v="1"/>
    <x v="1"/>
    <n v="1465720143"/>
    <n v="1463128143"/>
    <x v="0"/>
    <n v="0"/>
    <x v="1"/>
    <s v="technology/web"/>
    <n v="0"/>
    <n v="0"/>
    <x v="2"/>
    <x v="7"/>
  </r>
  <r>
    <n v="556"/>
    <x v="556"/>
    <s v="An educational platform for learning Unified English Braille Code"/>
    <n v="8000"/>
    <x v="148"/>
    <x v="2"/>
    <x v="0"/>
    <x v="0"/>
    <n v="1452112717"/>
    <n v="1449520717"/>
    <x v="0"/>
    <n v="1"/>
    <x v="1"/>
    <s v="technology/web"/>
    <n v="3"/>
    <n v="200"/>
    <x v="2"/>
    <x v="7"/>
  </r>
  <r>
    <n v="557"/>
    <x v="557"/>
    <s v="The world's first interactive global domestic violence platform which connects victims, NGO's, policy-makers and researchers."/>
    <n v="150000"/>
    <x v="432"/>
    <x v="2"/>
    <x v="12"/>
    <x v="3"/>
    <n v="1480721803"/>
    <n v="1478126203"/>
    <x v="0"/>
    <n v="20"/>
    <x v="1"/>
    <s v="technology/web"/>
    <n v="1"/>
    <n v="68.3"/>
    <x v="2"/>
    <x v="7"/>
  </r>
  <r>
    <n v="558"/>
    <x v="558"/>
    <s v="A community website with news, classifieds, photo albums, business reviews and a calendar for the local community to share."/>
    <n v="750"/>
    <x v="117"/>
    <x v="2"/>
    <x v="0"/>
    <x v="0"/>
    <n v="1427227905"/>
    <n v="1424639505"/>
    <x v="0"/>
    <n v="0"/>
    <x v="1"/>
    <s v="technology/web"/>
    <n v="0"/>
    <n v="0"/>
    <x v="2"/>
    <x v="7"/>
  </r>
  <r>
    <n v="559"/>
    <x v="559"/>
    <s v="The words most comprehensive platform for creatives &amp; artists. Develop &amp; showcase user talent &amp; link them to business &amp; brands globally"/>
    <n v="240000"/>
    <x v="155"/>
    <x v="2"/>
    <x v="0"/>
    <x v="0"/>
    <n v="1449989260"/>
    <n v="1447397260"/>
    <x v="0"/>
    <n v="1"/>
    <x v="1"/>
    <s v="technology/web"/>
    <n v="0"/>
    <n v="50"/>
    <x v="2"/>
    <x v="7"/>
  </r>
  <r>
    <n v="560"/>
    <x v="560"/>
    <s v="In the future the possibility exists that the internet it's self could be felled, we have world seed banks, it's time for a net bank,.."/>
    <n v="100000"/>
    <x v="433"/>
    <x v="2"/>
    <x v="5"/>
    <x v="5"/>
    <n v="1418841045"/>
    <n v="1416249045"/>
    <x v="0"/>
    <n v="3"/>
    <x v="1"/>
    <s v="technology/web"/>
    <n v="0"/>
    <n v="4"/>
    <x v="2"/>
    <x v="7"/>
  </r>
  <r>
    <n v="561"/>
    <x v="561"/>
    <s v="A marketplace for talent and employers to match. Using intuitive technology we match &amp; place talent with the best career position."/>
    <n v="15000"/>
    <x v="434"/>
    <x v="2"/>
    <x v="0"/>
    <x v="0"/>
    <n v="1445874513"/>
    <n v="1442850513"/>
    <x v="0"/>
    <n v="2"/>
    <x v="1"/>
    <s v="technology/web"/>
    <n v="0"/>
    <n v="27.5"/>
    <x v="2"/>
    <x v="7"/>
  </r>
  <r>
    <n v="562"/>
    <x v="562"/>
    <s v="i would like to develop an international free platform for domestic and international students to find accomodation in all countries"/>
    <n v="50000"/>
    <x v="117"/>
    <x v="2"/>
    <x v="9"/>
    <x v="3"/>
    <n v="1482052815"/>
    <n v="1479460815"/>
    <x v="0"/>
    <n v="0"/>
    <x v="1"/>
    <s v="technology/web"/>
    <n v="0"/>
    <n v="0"/>
    <x v="2"/>
    <x v="7"/>
  </r>
  <r>
    <n v="563"/>
    <x v="563"/>
    <s v="I want to help people who have trouble remembering the simple things in life, like what day it is and what they need to do today."/>
    <n v="75000"/>
    <x v="427"/>
    <x v="2"/>
    <x v="2"/>
    <x v="2"/>
    <n v="1424137247"/>
    <n v="1421545247"/>
    <x v="0"/>
    <n v="2"/>
    <x v="1"/>
    <s v="technology/web"/>
    <n v="0"/>
    <n v="34"/>
    <x v="2"/>
    <x v="7"/>
  </r>
  <r>
    <n v="564"/>
    <x v="564"/>
    <s v="Plateforme de troc gratuit et d'Ã©changes en tous genres par nature. Mieux s'entraider, Ã©changer, de donner, louer ou vendre Ã  distance."/>
    <n v="18000"/>
    <x v="116"/>
    <x v="2"/>
    <x v="6"/>
    <x v="3"/>
    <n v="1457822275"/>
    <n v="1455230275"/>
    <x v="0"/>
    <n v="1"/>
    <x v="1"/>
    <s v="technology/web"/>
    <n v="0"/>
    <n v="1"/>
    <x v="2"/>
    <x v="7"/>
  </r>
  <r>
    <n v="565"/>
    <x v="565"/>
    <s v="Our objective is to provide a platform which helps teachers to provide courses to leaners in wide range of locations including Africa."/>
    <n v="25000"/>
    <x v="117"/>
    <x v="2"/>
    <x v="1"/>
    <x v="1"/>
    <n v="1436554249"/>
    <n v="1433962249"/>
    <x v="0"/>
    <n v="0"/>
    <x v="1"/>
    <s v="technology/web"/>
    <n v="0"/>
    <n v="0"/>
    <x v="2"/>
    <x v="7"/>
  </r>
  <r>
    <n v="566"/>
    <x v="566"/>
    <s v="I am creating a website that will make it easier for people to promote or find rummage sales utilizing the power of Google Maps"/>
    <n v="5000"/>
    <x v="116"/>
    <x v="2"/>
    <x v="0"/>
    <x v="0"/>
    <n v="1468513533"/>
    <n v="1465921533"/>
    <x v="0"/>
    <n v="1"/>
    <x v="1"/>
    <s v="technology/web"/>
    <n v="0"/>
    <n v="1"/>
    <x v="2"/>
    <x v="7"/>
  </r>
  <r>
    <n v="567"/>
    <x v="567"/>
    <s v="UnimeTV's goal to revolutionize the way anime lovers interact with one another. Connect with others around the globe like never before!"/>
    <n v="10000"/>
    <x v="117"/>
    <x v="2"/>
    <x v="0"/>
    <x v="0"/>
    <n v="1420143194"/>
    <n v="1417551194"/>
    <x v="0"/>
    <n v="0"/>
    <x v="1"/>
    <s v="technology/web"/>
    <n v="0"/>
    <n v="0"/>
    <x v="2"/>
    <x v="7"/>
  </r>
  <r>
    <n v="568"/>
    <x v="568"/>
    <s v="A million snow lovers from all over the planet, connected to each other with a common goal. &quot;To have the best snow experiences _x000a_ever.&quot;"/>
    <n v="24500"/>
    <x v="435"/>
    <x v="2"/>
    <x v="4"/>
    <x v="4"/>
    <n v="1452942000"/>
    <n v="1449785223"/>
    <x v="0"/>
    <n v="5"/>
    <x v="1"/>
    <s v="technology/web"/>
    <n v="1"/>
    <n v="49"/>
    <x v="2"/>
    <x v="7"/>
  </r>
  <r>
    <n v="569"/>
    <x v="569"/>
    <s v="Mioti is an indie game marketplace that doubles as a community for developers to join networks and discuss projects."/>
    <n v="2500"/>
    <x v="170"/>
    <x v="2"/>
    <x v="5"/>
    <x v="5"/>
    <n v="1451679612"/>
    <n v="1449087612"/>
    <x v="0"/>
    <n v="1"/>
    <x v="1"/>
    <s v="technology/web"/>
    <n v="1"/>
    <n v="20"/>
    <x v="2"/>
    <x v="7"/>
  </r>
  <r>
    <n v="570"/>
    <x v="570"/>
    <s v="Humans have AM/FM/Satellite radio, kids have radio Disney, pets have DogCatRadio."/>
    <n v="85000"/>
    <x v="436"/>
    <x v="2"/>
    <x v="0"/>
    <x v="0"/>
    <n v="1455822569"/>
    <n v="1453230569"/>
    <x v="0"/>
    <n v="1"/>
    <x v="1"/>
    <s v="technology/web"/>
    <n v="0"/>
    <n v="142"/>
    <x v="2"/>
    <x v="7"/>
  </r>
  <r>
    <n v="571"/>
    <x v="571"/>
    <s v="Snag-A-Slip is an online platform that connects boaters with awesome marinas and available boat slips so that they can book with ease."/>
    <n v="25000"/>
    <x v="437"/>
    <x v="2"/>
    <x v="0"/>
    <x v="0"/>
    <n v="1437969540"/>
    <n v="1436297723"/>
    <x v="0"/>
    <n v="2"/>
    <x v="1"/>
    <s v="technology/web"/>
    <n v="0"/>
    <n v="53"/>
    <x v="2"/>
    <x v="7"/>
  </r>
  <r>
    <n v="572"/>
    <x v="572"/>
    <s v="FairwayJockey.com is a web platform to make high quality custom tour golf equipment available at a lower cost to the consumer."/>
    <n v="2500"/>
    <x v="117"/>
    <x v="2"/>
    <x v="0"/>
    <x v="0"/>
    <n v="1446660688"/>
    <n v="1444065088"/>
    <x v="0"/>
    <n v="0"/>
    <x v="1"/>
    <s v="technology/web"/>
    <n v="0"/>
    <n v="0"/>
    <x v="2"/>
    <x v="7"/>
  </r>
  <r>
    <n v="573"/>
    <x v="573"/>
    <s v="Dive into 3D fractal star fields of web browsing, social networking, and project/contact management. Your YOUniverse of data #UMEOS"/>
    <n v="88888"/>
    <x v="438"/>
    <x v="2"/>
    <x v="0"/>
    <x v="0"/>
    <n v="1421543520"/>
    <n v="1416445931"/>
    <x v="0"/>
    <n v="9"/>
    <x v="1"/>
    <s v="technology/web"/>
    <n v="0"/>
    <n v="38.44"/>
    <x v="2"/>
    <x v="7"/>
  </r>
  <r>
    <n v="574"/>
    <x v="574"/>
    <s v="Grow your YouTube channel and increase your audience by allowing multi uploads, shares and interaction from a single simple interface."/>
    <n v="11180"/>
    <x v="439"/>
    <x v="2"/>
    <x v="1"/>
    <x v="1"/>
    <n v="1476873507"/>
    <n v="1474281507"/>
    <x v="0"/>
    <n v="4"/>
    <x v="1"/>
    <s v="technology/web"/>
    <n v="1"/>
    <n v="20"/>
    <x v="2"/>
    <x v="7"/>
  </r>
  <r>
    <n v="575"/>
    <x v="575"/>
    <s v="Wird der PC nicht genutzt, belohnt Gridcoin Rechenleistung fÃ¼r wissenschaftlichen Fortschritt - Uscore macht diese Forschung zum Spiel!"/>
    <n v="60000"/>
    <x v="440"/>
    <x v="2"/>
    <x v="12"/>
    <x v="3"/>
    <n v="1434213443"/>
    <n v="1431621443"/>
    <x v="0"/>
    <n v="4"/>
    <x v="1"/>
    <s v="technology/web"/>
    <n v="0"/>
    <n v="64.75"/>
    <x v="2"/>
    <x v="7"/>
  </r>
  <r>
    <n v="576"/>
    <x v="576"/>
    <s v="UthTopia Is a social media organization that believes in positive online usage, youth mentorship, and youth empowerment."/>
    <n v="80000"/>
    <x v="116"/>
    <x v="2"/>
    <x v="0"/>
    <x v="0"/>
    <n v="1427537952"/>
    <n v="1422357552"/>
    <x v="0"/>
    <n v="1"/>
    <x v="1"/>
    <s v="technology/web"/>
    <n v="0"/>
    <n v="1"/>
    <x v="2"/>
    <x v="7"/>
  </r>
  <r>
    <n v="577"/>
    <x v="577"/>
    <s v="Emails are one of pervasively used mode of communication today. However, emails can be personal and sometimes discretion is needed."/>
    <n v="5000"/>
    <x v="115"/>
    <x v="2"/>
    <x v="0"/>
    <x v="0"/>
    <n v="1463753302"/>
    <n v="1458569302"/>
    <x v="0"/>
    <n v="1"/>
    <x v="1"/>
    <s v="technology/web"/>
    <n v="0"/>
    <n v="10"/>
    <x v="2"/>
    <x v="7"/>
  </r>
  <r>
    <n v="578"/>
    <x v="578"/>
    <s v="weBuy trade built on technology and Crowd Sourced Power"/>
    <n v="125000"/>
    <x v="441"/>
    <x v="2"/>
    <x v="1"/>
    <x v="1"/>
    <n v="1441633993"/>
    <n v="1439560393"/>
    <x v="0"/>
    <n v="7"/>
    <x v="1"/>
    <s v="technology/web"/>
    <n v="0"/>
    <n v="2"/>
    <x v="2"/>
    <x v="7"/>
  </r>
  <r>
    <n v="579"/>
    <x v="579"/>
    <s v="Learn classic and public key cryptography with a full proof-of-concept system in JavaScript."/>
    <n v="12000"/>
    <x v="442"/>
    <x v="2"/>
    <x v="0"/>
    <x v="0"/>
    <n v="1419539223"/>
    <n v="1416947223"/>
    <x v="0"/>
    <n v="5"/>
    <x v="1"/>
    <s v="technology/web"/>
    <n v="1"/>
    <n v="35"/>
    <x v="2"/>
    <x v="7"/>
  </r>
  <r>
    <n v="580"/>
    <x v="580"/>
    <s v="I Want To Create A Website That Helps Young Inventors Of Today Broadcast Their Talents &amp; Help Get The Reconigition They Deserve"/>
    <n v="3000"/>
    <x v="116"/>
    <x v="2"/>
    <x v="0"/>
    <x v="0"/>
    <n v="1474580867"/>
    <n v="1471988867"/>
    <x v="0"/>
    <n v="1"/>
    <x v="1"/>
    <s v="technology/web"/>
    <n v="0"/>
    <n v="1"/>
    <x v="2"/>
    <x v="7"/>
  </r>
  <r>
    <n v="581"/>
    <x v="581"/>
    <s v="Help me raise funds so that I can be able to give passionate young poets a chance to earn money weekly for their writing &amp; spoken word."/>
    <n v="400"/>
    <x v="117"/>
    <x v="2"/>
    <x v="0"/>
    <x v="0"/>
    <n v="1438474704"/>
    <n v="1435882704"/>
    <x v="0"/>
    <n v="0"/>
    <x v="1"/>
    <s v="technology/web"/>
    <n v="0"/>
    <n v="0"/>
    <x v="2"/>
    <x v="7"/>
  </r>
  <r>
    <n v="582"/>
    <x v="582"/>
    <s v="A community-driven online system which promotes self-governance.  Level up by adding content; civic agendas and private associations."/>
    <n v="100000"/>
    <x v="117"/>
    <x v="2"/>
    <x v="0"/>
    <x v="0"/>
    <n v="1426442400"/>
    <n v="1424454319"/>
    <x v="0"/>
    <n v="0"/>
    <x v="1"/>
    <s v="technology/web"/>
    <n v="0"/>
    <n v="0"/>
    <x v="2"/>
    <x v="7"/>
  </r>
  <r>
    <n v="583"/>
    <x v="583"/>
    <s v="HackersArchive.com will help rid the web of viruses and scams found everywhere else you look!"/>
    <n v="9000"/>
    <x v="116"/>
    <x v="2"/>
    <x v="0"/>
    <x v="0"/>
    <n v="1426800687"/>
    <n v="1424212287"/>
    <x v="0"/>
    <n v="1"/>
    <x v="1"/>
    <s v="technology/web"/>
    <n v="0"/>
    <n v="1"/>
    <x v="2"/>
    <x v="7"/>
  </r>
  <r>
    <n v="584"/>
    <x v="584"/>
    <s v="Script Call takes your presentation from the wall to your audience; from your device to theirs."/>
    <n v="1000"/>
    <x v="115"/>
    <x v="2"/>
    <x v="0"/>
    <x v="0"/>
    <n v="1426522316"/>
    <n v="1423933916"/>
    <x v="0"/>
    <n v="2"/>
    <x v="1"/>
    <s v="technology/web"/>
    <n v="1"/>
    <n v="5"/>
    <x v="2"/>
    <x v="7"/>
  </r>
  <r>
    <n v="585"/>
    <x v="585"/>
    <s v="SAVE UP TO 40% WHEN YOU SPEND!_x000a__x000a_PRE-ORDER YOUR LINK CARD TODAY"/>
    <n v="9000"/>
    <x v="117"/>
    <x v="2"/>
    <x v="1"/>
    <x v="1"/>
    <n v="1448928000"/>
    <n v="1444123377"/>
    <x v="0"/>
    <n v="0"/>
    <x v="1"/>
    <s v="technology/web"/>
    <n v="0"/>
    <n v="0"/>
    <x v="2"/>
    <x v="7"/>
  </r>
  <r>
    <n v="586"/>
    <x v="586"/>
    <s v="Employ College is a movement for companies to hire college graduates from their respected institutions."/>
    <n v="10000"/>
    <x v="443"/>
    <x v="2"/>
    <x v="0"/>
    <x v="0"/>
    <n v="1424032207"/>
    <n v="1421440207"/>
    <x v="0"/>
    <n v="4"/>
    <x v="1"/>
    <s v="technology/web"/>
    <n v="1"/>
    <n v="14"/>
    <x v="2"/>
    <x v="7"/>
  </r>
  <r>
    <n v="587"/>
    <x v="587"/>
    <s v="Waitresses.com is an online community devoted to servers around the world. Learn. Connect. Work. Travel. Share._x000a__x000a_Make a pledge today!"/>
    <n v="30000"/>
    <x v="444"/>
    <x v="2"/>
    <x v="5"/>
    <x v="5"/>
    <n v="1429207833"/>
    <n v="1426615833"/>
    <x v="0"/>
    <n v="7"/>
    <x v="1"/>
    <s v="technology/web"/>
    <n v="9"/>
    <n v="389.29"/>
    <x v="2"/>
    <x v="7"/>
  </r>
  <r>
    <n v="588"/>
    <x v="588"/>
    <s v="Offrire un &quot;TRAGO&quot;, ossia un passaggio con autista che ti segue e ti aspetta mentre concludi i tuoi affari, quando non puoi guidare"/>
    <n v="9000"/>
    <x v="356"/>
    <x v="2"/>
    <x v="13"/>
    <x v="3"/>
    <n v="1479410886"/>
    <n v="1474223286"/>
    <x v="0"/>
    <n v="2"/>
    <x v="1"/>
    <s v="technology/web"/>
    <n v="3"/>
    <n v="150.5"/>
    <x v="2"/>
    <x v="7"/>
  </r>
  <r>
    <n v="589"/>
    <x v="589"/>
    <s v="Services closer than you think..."/>
    <n v="7500"/>
    <x v="116"/>
    <x v="2"/>
    <x v="0"/>
    <x v="0"/>
    <n v="1436366699"/>
    <n v="1435070699"/>
    <x v="0"/>
    <n v="1"/>
    <x v="1"/>
    <s v="technology/web"/>
    <n v="0"/>
    <n v="1"/>
    <x v="2"/>
    <x v="7"/>
  </r>
  <r>
    <n v="590"/>
    <x v="590"/>
    <s v="Learn the skills needed to be a successful web engineer. Create your own complex web applications, deploy servers, use data and more."/>
    <n v="5000"/>
    <x v="445"/>
    <x v="2"/>
    <x v="1"/>
    <x v="1"/>
    <n v="1454936460"/>
    <n v="1452259131"/>
    <x v="0"/>
    <n v="9"/>
    <x v="1"/>
    <s v="technology/web"/>
    <n v="4"/>
    <n v="24.78"/>
    <x v="2"/>
    <x v="7"/>
  </r>
  <r>
    <n v="591"/>
    <x v="591"/>
    <s v="Kid's Connect is a brand new social media website that is built specifically for kids to connect with other kids sick just like them."/>
    <n v="100000"/>
    <x v="377"/>
    <x v="2"/>
    <x v="0"/>
    <x v="0"/>
    <n v="1437570130"/>
    <n v="1434978130"/>
    <x v="0"/>
    <n v="2"/>
    <x v="1"/>
    <s v="technology/web"/>
    <n v="0"/>
    <n v="30.5"/>
    <x v="2"/>
    <x v="7"/>
  </r>
  <r>
    <n v="592"/>
    <x v="592"/>
    <s v="Together, we can build a FREE, business start-up system that will help aspiring entrepreneurs change their economic circumstances."/>
    <n v="7500"/>
    <x v="156"/>
    <x v="2"/>
    <x v="0"/>
    <x v="0"/>
    <n v="1417584860"/>
    <n v="1414992860"/>
    <x v="0"/>
    <n v="1"/>
    <x v="1"/>
    <s v="technology/web"/>
    <n v="3"/>
    <n v="250"/>
    <x v="2"/>
    <x v="7"/>
  </r>
  <r>
    <n v="593"/>
    <x v="593"/>
    <s v="One Day Your Life May Just Depend on Staying Anonymous Online.  Or You Just May Not Want Google, Amazon Or The NSA Knowing Your Details"/>
    <n v="500"/>
    <x v="129"/>
    <x v="2"/>
    <x v="1"/>
    <x v="1"/>
    <n v="1428333345"/>
    <n v="1425744945"/>
    <x v="0"/>
    <n v="7"/>
    <x v="1"/>
    <s v="technology/web"/>
    <n v="23"/>
    <n v="16.43"/>
    <x v="2"/>
    <x v="7"/>
  </r>
  <r>
    <n v="594"/>
    <x v="594"/>
    <s v="Creating a fitness site that will change the fitness game forever!"/>
    <n v="25000"/>
    <x v="375"/>
    <x v="2"/>
    <x v="0"/>
    <x v="0"/>
    <n v="1460832206"/>
    <n v="1458240206"/>
    <x v="0"/>
    <n v="2"/>
    <x v="1"/>
    <s v="technology/web"/>
    <n v="0"/>
    <n v="13"/>
    <x v="2"/>
    <x v="7"/>
  </r>
  <r>
    <n v="595"/>
    <x v="595"/>
    <s v="MyBestInterest.org elminates election research by quickly identifying the candidates that will best represent your interests."/>
    <n v="100000"/>
    <x v="446"/>
    <x v="2"/>
    <x v="0"/>
    <x v="0"/>
    <n v="1430703638"/>
    <n v="1426815638"/>
    <x v="0"/>
    <n v="8"/>
    <x v="1"/>
    <s v="technology/web"/>
    <n v="0"/>
    <n v="53.25"/>
    <x v="2"/>
    <x v="7"/>
  </r>
  <r>
    <n v="596"/>
    <x v="596"/>
    <s v="We present digitaibook,com site which can become a free electronic library with your help,"/>
    <n v="20000"/>
    <x v="360"/>
    <x v="2"/>
    <x v="0"/>
    <x v="0"/>
    <n v="1478122292"/>
    <n v="1475530292"/>
    <x v="0"/>
    <n v="2"/>
    <x v="1"/>
    <s v="technology/web"/>
    <n v="0"/>
    <n v="3"/>
    <x v="2"/>
    <x v="7"/>
  </r>
  <r>
    <n v="597"/>
    <x v="597"/>
    <s v="Rolodex is a web application that strives to nurture business to business relationships by connecting users via email."/>
    <n v="7500"/>
    <x v="170"/>
    <x v="2"/>
    <x v="0"/>
    <x v="0"/>
    <n v="1469980800"/>
    <n v="1466787335"/>
    <x v="0"/>
    <n v="2"/>
    <x v="1"/>
    <s v="technology/web"/>
    <n v="0"/>
    <n v="10"/>
    <x v="2"/>
    <x v="7"/>
  </r>
  <r>
    <n v="598"/>
    <x v="598"/>
    <s v="This is a project to create a crowd-funding site for Urantia Book readers worldwide."/>
    <n v="2500"/>
    <x v="447"/>
    <x v="2"/>
    <x v="0"/>
    <x v="0"/>
    <n v="1417737781"/>
    <n v="1415145781"/>
    <x v="0"/>
    <n v="7"/>
    <x v="1"/>
    <s v="technology/web"/>
    <n v="34"/>
    <n v="121.43"/>
    <x v="2"/>
    <x v="7"/>
  </r>
  <r>
    <n v="599"/>
    <x v="599"/>
    <s v="We send care packages to incarcerated individuals throughout the country that include specific items hand picked by the sender."/>
    <n v="50000"/>
    <x v="395"/>
    <x v="2"/>
    <x v="0"/>
    <x v="0"/>
    <n v="1425827760"/>
    <n v="1423769402"/>
    <x v="0"/>
    <n v="2"/>
    <x v="1"/>
    <s v="technology/web"/>
    <n v="0"/>
    <n v="15.5"/>
    <x v="2"/>
    <x v="7"/>
  </r>
  <r>
    <n v="600"/>
    <x v="600"/>
    <s v="Science Technology Engineering and Math + youth = a brighter tomorrow."/>
    <n v="5000"/>
    <x v="173"/>
    <x v="1"/>
    <x v="0"/>
    <x v="0"/>
    <n v="1431198562"/>
    <n v="1426014562"/>
    <x v="0"/>
    <n v="1"/>
    <x v="1"/>
    <s v="technology/web"/>
    <n v="2"/>
    <n v="100"/>
    <x v="2"/>
    <x v="7"/>
  </r>
  <r>
    <n v="601"/>
    <x v="601"/>
    <s v="In today's day and age every website tracks your IP Address and information, it's time to keep your information private and secure."/>
    <n v="10000"/>
    <x v="133"/>
    <x v="1"/>
    <x v="5"/>
    <x v="5"/>
    <n v="1419626139"/>
    <n v="1417034139"/>
    <x v="0"/>
    <n v="6"/>
    <x v="1"/>
    <s v="technology/web"/>
    <n v="1"/>
    <n v="23.33"/>
    <x v="2"/>
    <x v="7"/>
  </r>
  <r>
    <n v="602"/>
    <x v="602"/>
    <s v="A &quot;CarFax&quot; type of report for Doctors. We have the right to make informed decisions about who we choose to be our doctor!"/>
    <n v="70000"/>
    <x v="117"/>
    <x v="1"/>
    <x v="0"/>
    <x v="0"/>
    <n v="1434654215"/>
    <n v="1432062215"/>
    <x v="0"/>
    <n v="0"/>
    <x v="1"/>
    <s v="technology/web"/>
    <n v="0"/>
    <n v="0"/>
    <x v="2"/>
    <x v="7"/>
  </r>
  <r>
    <n v="603"/>
    <x v="603"/>
    <s v="The admin for Randompics has announced they will be shutting down. I want to run, and improve, this great site!"/>
    <n v="15000"/>
    <x v="448"/>
    <x v="1"/>
    <x v="0"/>
    <x v="0"/>
    <n v="1408029623"/>
    <n v="1405437623"/>
    <x v="0"/>
    <n v="13"/>
    <x v="1"/>
    <s v="technology/web"/>
    <n v="4"/>
    <n v="45.39"/>
    <x v="2"/>
    <x v="7"/>
  </r>
  <r>
    <n v="604"/>
    <x v="604"/>
    <s v="Bad news is our business. We deliver the news you don't want to and soften the blow with custom designed gifts and personalized verse."/>
    <n v="1500"/>
    <x v="117"/>
    <x v="1"/>
    <x v="0"/>
    <x v="0"/>
    <n v="1409187056"/>
    <n v="1406595056"/>
    <x v="0"/>
    <n v="0"/>
    <x v="1"/>
    <s v="technology/web"/>
    <n v="0"/>
    <n v="0"/>
    <x v="2"/>
    <x v="7"/>
  </r>
  <r>
    <n v="605"/>
    <x v="605"/>
    <s v="An iPad support care package for your parents / seniors."/>
    <n v="5000"/>
    <x v="449"/>
    <x v="1"/>
    <x v="0"/>
    <x v="0"/>
    <n v="1440318908"/>
    <n v="1436430908"/>
    <x v="0"/>
    <n v="8"/>
    <x v="1"/>
    <s v="technology/web"/>
    <n v="3"/>
    <n v="16.38"/>
    <x v="2"/>
    <x v="7"/>
  </r>
  <r>
    <n v="606"/>
    <x v="606"/>
    <s v="No more expensive, difficult and seperated packages for your business management. It's time for an All-in-One solution for your company"/>
    <n v="5000"/>
    <x v="115"/>
    <x v="1"/>
    <x v="9"/>
    <x v="3"/>
    <n v="1432479600"/>
    <n v="1428507409"/>
    <x v="0"/>
    <n v="1"/>
    <x v="1"/>
    <s v="technology/web"/>
    <n v="0"/>
    <n v="10"/>
    <x v="2"/>
    <x v="7"/>
  </r>
  <r>
    <n v="607"/>
    <x v="607"/>
    <s v="Gritty, upfront reality going the distance hard with a proven track record of insatiable artist. Broadcasted live on the Web."/>
    <n v="250"/>
    <x v="117"/>
    <x v="1"/>
    <x v="0"/>
    <x v="0"/>
    <n v="1448225336"/>
    <n v="1445629736"/>
    <x v="0"/>
    <n v="0"/>
    <x v="1"/>
    <s v="technology/web"/>
    <n v="0"/>
    <n v="0"/>
    <x v="2"/>
    <x v="7"/>
  </r>
  <r>
    <n v="608"/>
    <x v="608"/>
    <s v="A website that hosts virtual desktops. Simply log in and the cloud will enhance the power of your local computer or smart device"/>
    <n v="150000"/>
    <x v="450"/>
    <x v="1"/>
    <x v="0"/>
    <x v="0"/>
    <n v="1434405980"/>
    <n v="1431813980"/>
    <x v="0"/>
    <n v="5"/>
    <x v="1"/>
    <s v="technology/web"/>
    <n v="1"/>
    <n v="292.2"/>
    <x v="2"/>
    <x v="7"/>
  </r>
  <r>
    <n v="609"/>
    <x v="609"/>
    <s v="Can we swap, please? - everybody's said it. I want to create a website that enables anybody to trade their items, without money hassle."/>
    <n v="780"/>
    <x v="139"/>
    <x v="1"/>
    <x v="1"/>
    <x v="1"/>
    <n v="1448761744"/>
    <n v="1446166144"/>
    <x v="0"/>
    <n v="1"/>
    <x v="1"/>
    <s v="technology/web"/>
    <n v="1"/>
    <n v="5"/>
    <x v="2"/>
    <x v="7"/>
  </r>
  <r>
    <n v="610"/>
    <x v="610"/>
    <s v="We are creating a Christian social network to empower, educate, and connect Christians all over the world."/>
    <n v="13803"/>
    <x v="117"/>
    <x v="1"/>
    <x v="0"/>
    <x v="0"/>
    <n v="1429732586"/>
    <n v="1427140586"/>
    <x v="0"/>
    <n v="0"/>
    <x v="1"/>
    <s v="technology/web"/>
    <n v="0"/>
    <n v="0"/>
    <x v="2"/>
    <x v="7"/>
  </r>
  <r>
    <n v="611"/>
    <x v="611"/>
    <s v="Finie la peur de vendre ou acheter d'occasion Ã  un inconnu ! Colis ouverts, photographiÃ©s et testÃ©s. Paiements en ligne sÃ©curisÃ©s."/>
    <n v="80000"/>
    <x v="117"/>
    <x v="1"/>
    <x v="6"/>
    <x v="3"/>
    <n v="1453210037"/>
    <n v="1448026037"/>
    <x v="0"/>
    <n v="0"/>
    <x v="1"/>
    <s v="technology/web"/>
    <n v="0"/>
    <n v="0"/>
    <x v="2"/>
    <x v="7"/>
  </r>
  <r>
    <n v="612"/>
    <x v="612"/>
    <s v="A Fast and Reliable new Web platform to stream videos from Internet"/>
    <n v="10000"/>
    <x v="117"/>
    <x v="1"/>
    <x v="13"/>
    <x v="3"/>
    <n v="1472777146"/>
    <n v="1470185146"/>
    <x v="0"/>
    <n v="0"/>
    <x v="1"/>
    <s v="technology/web"/>
    <n v="0"/>
    <n v="0"/>
    <x v="2"/>
    <x v="7"/>
  </r>
  <r>
    <n v="613"/>
    <x v="613"/>
    <s v="A storybook for your child in 15 minutes, exclusively through Kickstarter (pre-sales, not a donation) starting at $15 for a softcover."/>
    <n v="60000"/>
    <x v="451"/>
    <x v="1"/>
    <x v="0"/>
    <x v="0"/>
    <n v="1443675540"/>
    <n v="1441022120"/>
    <x v="0"/>
    <n v="121"/>
    <x v="1"/>
    <s v="technology/web"/>
    <n v="21"/>
    <n v="105.93"/>
    <x v="2"/>
    <x v="7"/>
  </r>
  <r>
    <n v="614"/>
    <x v="614"/>
    <s v="Something is wrong when your choices are between a &quot;giant douche and a turd sandwich.&quot;  So, lets make it better."/>
    <n v="10000"/>
    <x v="117"/>
    <x v="1"/>
    <x v="0"/>
    <x v="0"/>
    <n v="1466731740"/>
    <n v="1464139740"/>
    <x v="0"/>
    <n v="0"/>
    <x v="1"/>
    <s v="technology/web"/>
    <n v="0"/>
    <n v="0"/>
    <x v="2"/>
    <x v="7"/>
  </r>
  <r>
    <n v="615"/>
    <x v="615"/>
    <s v="The aim of PixlDir is to deliver the most simple, and fast experience when it comes to uploading images to the web."/>
    <n v="515"/>
    <x v="117"/>
    <x v="1"/>
    <x v="4"/>
    <x v="4"/>
    <n v="1443149759"/>
    <n v="1440557759"/>
    <x v="0"/>
    <n v="0"/>
    <x v="1"/>
    <s v="technology/web"/>
    <n v="0"/>
    <n v="0"/>
    <x v="2"/>
    <x v="7"/>
  </r>
  <r>
    <n v="616"/>
    <x v="616"/>
    <s v="Hormis la similitude envers d'autres rÃ©seaux socials, celui-ci vous permettra d'organiser / participer Ã  des soirÃ©es trÃ¨s facilement !"/>
    <n v="5000"/>
    <x v="117"/>
    <x v="1"/>
    <x v="6"/>
    <x v="3"/>
    <n v="1488013307"/>
    <n v="1485421307"/>
    <x v="0"/>
    <n v="0"/>
    <x v="1"/>
    <s v="technology/web"/>
    <n v="0"/>
    <n v="0"/>
    <x v="2"/>
    <x v="7"/>
  </r>
  <r>
    <n v="617"/>
    <x v="617"/>
    <s v="At beSpider you can create and publish you websites within minutes. 100s of pre-build templates, free domain, free cloud base hosting."/>
    <n v="2000"/>
    <x v="177"/>
    <x v="1"/>
    <x v="1"/>
    <x v="1"/>
    <n v="1431072843"/>
    <n v="1427184843"/>
    <x v="0"/>
    <n v="3"/>
    <x v="1"/>
    <s v="technology/web"/>
    <n v="3"/>
    <n v="20"/>
    <x v="2"/>
    <x v="7"/>
  </r>
  <r>
    <n v="618"/>
    <x v="618"/>
    <s v="With the cost of education seemingly always on the rise, Y2Y aims to ensure that no student will be left behind through peer tutoring."/>
    <n v="400"/>
    <x v="117"/>
    <x v="1"/>
    <x v="0"/>
    <x v="0"/>
    <n v="1449689203"/>
    <n v="1447097203"/>
    <x v="0"/>
    <n v="0"/>
    <x v="1"/>
    <s v="technology/web"/>
    <n v="0"/>
    <n v="0"/>
    <x v="2"/>
    <x v="7"/>
  </r>
  <r>
    <n v="619"/>
    <x v="619"/>
    <s v="Big Data Sets for researchers interested in improving the quality of life."/>
    <n v="2500000"/>
    <x v="116"/>
    <x v="1"/>
    <x v="0"/>
    <x v="0"/>
    <n v="1416933390"/>
    <n v="1411745790"/>
    <x v="0"/>
    <n v="1"/>
    <x v="1"/>
    <s v="technology/web"/>
    <n v="0"/>
    <n v="1"/>
    <x v="2"/>
    <x v="7"/>
  </r>
  <r>
    <n v="620"/>
    <x v="620"/>
    <s v="iShopGreen.ca is an online marketplace that connects consumers and suppliers with green products &amp; services"/>
    <n v="30000"/>
    <x v="452"/>
    <x v="1"/>
    <x v="5"/>
    <x v="5"/>
    <n v="1408986738"/>
    <n v="1405098738"/>
    <x v="0"/>
    <n v="1"/>
    <x v="1"/>
    <s v="technology/web"/>
    <n v="1"/>
    <n v="300"/>
    <x v="2"/>
    <x v="7"/>
  </r>
  <r>
    <n v="621"/>
    <x v="621"/>
    <s v="Creating a web portal to train law enforcement departments on how to handle dogs and a directory and profile system for our dog's."/>
    <n v="25000"/>
    <x v="453"/>
    <x v="1"/>
    <x v="0"/>
    <x v="0"/>
    <n v="1467934937"/>
    <n v="1465342937"/>
    <x v="0"/>
    <n v="3"/>
    <x v="1"/>
    <s v="technology/web"/>
    <n v="1"/>
    <n v="87"/>
    <x v="2"/>
    <x v="7"/>
  </r>
  <r>
    <n v="622"/>
    <x v="622"/>
    <s v="The Animal Shelter Network is a free website for collaboration and communication between animal shelters, rescues and humane societies."/>
    <n v="6000"/>
    <x v="454"/>
    <x v="1"/>
    <x v="0"/>
    <x v="0"/>
    <n v="1467398138"/>
    <n v="1465670138"/>
    <x v="0"/>
    <n v="9"/>
    <x v="1"/>
    <s v="technology/web"/>
    <n v="6"/>
    <n v="37.89"/>
    <x v="2"/>
    <x v="7"/>
  </r>
  <r>
    <n v="623"/>
    <x v="623"/>
    <s v="WheelWolf is a subscription based service connecting car lovers to provide a safe and secure platform for swapping and borrowing cars."/>
    <n v="75000"/>
    <x v="117"/>
    <x v="1"/>
    <x v="2"/>
    <x v="2"/>
    <n v="1432771997"/>
    <n v="1430179997"/>
    <x v="0"/>
    <n v="0"/>
    <x v="1"/>
    <s v="technology/web"/>
    <n v="0"/>
    <n v="0"/>
    <x v="2"/>
    <x v="7"/>
  </r>
  <r>
    <n v="624"/>
    <x v="624"/>
    <s v="I am designing a fun, high tech dating website, with over 25 cool features. It is innovate as well as user friendly."/>
    <n v="5000"/>
    <x v="117"/>
    <x v="1"/>
    <x v="0"/>
    <x v="0"/>
    <n v="1431647041"/>
    <n v="1429055041"/>
    <x v="0"/>
    <n v="0"/>
    <x v="1"/>
    <s v="technology/web"/>
    <n v="0"/>
    <n v="0"/>
    <x v="2"/>
    <x v="7"/>
  </r>
  <r>
    <n v="625"/>
    <x v="625"/>
    <s v="SkyRooms.IO is a social network for business people that actually equips them to do work together. Resume, video conferencing and PM."/>
    <n v="25000"/>
    <x v="117"/>
    <x v="1"/>
    <x v="5"/>
    <x v="5"/>
    <n v="1490560177"/>
    <n v="1487971777"/>
    <x v="0"/>
    <n v="0"/>
    <x v="1"/>
    <s v="technology/web"/>
    <n v="0"/>
    <n v="0"/>
    <x v="2"/>
    <x v="7"/>
  </r>
  <r>
    <n v="626"/>
    <x v="626"/>
    <s v="TSOLife is a revolutionary digital platform that allows users to record a personalized legacy to leave behind for future generations."/>
    <n v="25000"/>
    <x v="455"/>
    <x v="1"/>
    <x v="0"/>
    <x v="0"/>
    <n v="1439644920"/>
    <n v="1436793939"/>
    <x v="0"/>
    <n v="39"/>
    <x v="1"/>
    <s v="technology/web"/>
    <n v="17"/>
    <n v="111.41"/>
    <x v="2"/>
    <x v="7"/>
  </r>
  <r>
    <n v="627"/>
    <x v="627"/>
    <s v="Social Network - your new digital social life without ads, monitoring and analyses. Freed from the feeling that every step is followed"/>
    <n v="450000"/>
    <x v="456"/>
    <x v="1"/>
    <x v="11"/>
    <x v="9"/>
    <n v="1457996400"/>
    <n v="1452842511"/>
    <x v="0"/>
    <n v="1"/>
    <x v="1"/>
    <s v="technology/web"/>
    <n v="0"/>
    <n v="90"/>
    <x v="2"/>
    <x v="7"/>
  </r>
  <r>
    <n v="628"/>
    <x v="628"/>
    <s v="Funding of website design &amp; materials for education about firearms, firearm safety &amp; firearm related apparel"/>
    <n v="5000"/>
    <x v="117"/>
    <x v="1"/>
    <x v="0"/>
    <x v="0"/>
    <n v="1405269457"/>
    <n v="1402677457"/>
    <x v="0"/>
    <n v="0"/>
    <x v="1"/>
    <s v="technology/web"/>
    <n v="0"/>
    <n v="0"/>
    <x v="2"/>
    <x v="7"/>
  </r>
  <r>
    <n v="629"/>
    <x v="629"/>
    <s v="Global Ids you create for yourself, then the world can connect to you via free online msgs (for Reuniting Lost Property, Dating &amp; more)"/>
    <n v="200000"/>
    <x v="457"/>
    <x v="1"/>
    <x v="2"/>
    <x v="2"/>
    <n v="1463239108"/>
    <n v="1460647108"/>
    <x v="0"/>
    <n v="3"/>
    <x v="1"/>
    <s v="technology/web"/>
    <n v="0"/>
    <n v="116.67"/>
    <x v="2"/>
    <x v="7"/>
  </r>
  <r>
    <n v="630"/>
    <x v="630"/>
    <s v="Land development network for an eco-conscious collective. Community portal features ideas on lean design, green building, urban ecology"/>
    <n v="11999"/>
    <x v="115"/>
    <x v="1"/>
    <x v="0"/>
    <x v="0"/>
    <n v="1441516200"/>
    <n v="1438959121"/>
    <x v="0"/>
    <n v="1"/>
    <x v="1"/>
    <s v="technology/web"/>
    <n v="0"/>
    <n v="10"/>
    <x v="2"/>
    <x v="7"/>
  </r>
  <r>
    <n v="631"/>
    <x v="631"/>
    <s v="A Powerful Multimedia-Rich Software that aims at making online publishing very simple."/>
    <n v="50000"/>
    <x v="458"/>
    <x v="1"/>
    <x v="5"/>
    <x v="5"/>
    <n v="1464460329"/>
    <n v="1461954729"/>
    <x v="0"/>
    <n v="9"/>
    <x v="1"/>
    <s v="technology/web"/>
    <n v="1"/>
    <n v="76.67"/>
    <x v="2"/>
    <x v="7"/>
  </r>
  <r>
    <n v="632"/>
    <x v="632"/>
    <s v="Our goal is to create a system, students can find universities that best match their interests."/>
    <n v="20000"/>
    <x v="117"/>
    <x v="1"/>
    <x v="9"/>
    <x v="3"/>
    <n v="1448470165"/>
    <n v="1445874565"/>
    <x v="0"/>
    <n v="0"/>
    <x v="1"/>
    <s v="technology/web"/>
    <n v="0"/>
    <n v="0"/>
    <x v="2"/>
    <x v="7"/>
  </r>
  <r>
    <n v="633"/>
    <x v="633"/>
    <s v="Uivo lets police and fire department personnel quickly contact you in the event of an emergency involving your property."/>
    <n v="10000"/>
    <x v="459"/>
    <x v="1"/>
    <x v="0"/>
    <x v="0"/>
    <n v="1466204400"/>
    <n v="1463469062"/>
    <x v="0"/>
    <n v="25"/>
    <x v="1"/>
    <s v="technology/web"/>
    <n v="12"/>
    <n v="49.8"/>
    <x v="2"/>
    <x v="7"/>
  </r>
  <r>
    <n v="634"/>
    <x v="634"/>
    <s v="We help companies to explain what they do in simple, grandma-would-understand terms."/>
    <n v="5000"/>
    <x v="116"/>
    <x v="1"/>
    <x v="0"/>
    <x v="0"/>
    <n v="1424989029"/>
    <n v="1422397029"/>
    <x v="0"/>
    <n v="1"/>
    <x v="1"/>
    <s v="technology/web"/>
    <n v="0"/>
    <n v="1"/>
    <x v="2"/>
    <x v="7"/>
  </r>
  <r>
    <n v="635"/>
    <x v="635"/>
    <s v="Network used for building technology development teams."/>
    <n v="25000"/>
    <x v="369"/>
    <x v="1"/>
    <x v="0"/>
    <x v="0"/>
    <n v="1428804762"/>
    <n v="1426212762"/>
    <x v="0"/>
    <n v="1"/>
    <x v="1"/>
    <s v="technology/web"/>
    <n v="0"/>
    <n v="2"/>
    <x v="2"/>
    <x v="7"/>
  </r>
  <r>
    <n v="636"/>
    <x v="636"/>
    <s v="With no central location for keto knowledge, keto advice will be a community run knowledge base."/>
    <n v="2000"/>
    <x v="460"/>
    <x v="1"/>
    <x v="1"/>
    <x v="1"/>
    <n v="1433587620"/>
    <n v="1430996150"/>
    <x v="0"/>
    <n v="1"/>
    <x v="1"/>
    <s v="technology/web"/>
    <n v="0"/>
    <n v="4"/>
    <x v="2"/>
    <x v="7"/>
  </r>
  <r>
    <n v="637"/>
    <x v="637"/>
    <s v="It will enable deprived children to make artistic work for selling online/illustrating their work in our exhibitions around the world."/>
    <n v="100000"/>
    <x v="117"/>
    <x v="1"/>
    <x v="1"/>
    <x v="1"/>
    <n v="1488063840"/>
    <n v="1485558318"/>
    <x v="0"/>
    <n v="0"/>
    <x v="1"/>
    <s v="technology/web"/>
    <n v="0"/>
    <n v="0"/>
    <x v="2"/>
    <x v="7"/>
  </r>
  <r>
    <n v="638"/>
    <x v="638"/>
    <s v="O0"/>
    <n v="200000"/>
    <x v="461"/>
    <x v="1"/>
    <x v="12"/>
    <x v="3"/>
    <n v="1490447662"/>
    <n v="1485267262"/>
    <x v="0"/>
    <n v="6"/>
    <x v="1"/>
    <s v="technology/web"/>
    <n v="0"/>
    <n v="3"/>
    <x v="2"/>
    <x v="7"/>
  </r>
  <r>
    <n v="639"/>
    <x v="639"/>
    <s v="Development of a Safe and Educational Social Media site for kids."/>
    <n v="1000000"/>
    <x v="116"/>
    <x v="1"/>
    <x v="0"/>
    <x v="0"/>
    <n v="1413208795"/>
    <n v="1408024795"/>
    <x v="0"/>
    <n v="1"/>
    <x v="1"/>
    <s v="technology/web"/>
    <n v="0"/>
    <n v="1"/>
    <x v="2"/>
    <x v="7"/>
  </r>
  <r>
    <n v="640"/>
    <x v="640"/>
    <s v="Mountain, fat and race bikes made from high grade aero carbon fibers by tow placement and tow folding technology (no fibres cutting)."/>
    <n v="70"/>
    <x v="462"/>
    <x v="0"/>
    <x v="6"/>
    <x v="3"/>
    <n v="1480028400"/>
    <n v="1478685915"/>
    <x v="0"/>
    <n v="2"/>
    <x v="0"/>
    <s v="technology/wearables"/>
    <n v="144"/>
    <n v="50.5"/>
    <x v="2"/>
    <x v="8"/>
  </r>
  <r>
    <n v="641"/>
    <x v="641"/>
    <s v="Innovative new compression-based breast pump gives mothers unprecedented freedom, enabling efficient and discreet pumping"/>
    <n v="40000"/>
    <x v="463"/>
    <x v="0"/>
    <x v="0"/>
    <x v="0"/>
    <n v="1439473248"/>
    <n v="1436881248"/>
    <x v="0"/>
    <n v="315"/>
    <x v="0"/>
    <s v="technology/wearables"/>
    <n v="119"/>
    <n v="151.32"/>
    <x v="2"/>
    <x v="8"/>
  </r>
  <r>
    <n v="642"/>
    <x v="642"/>
    <s v="Gauss glasses protect your eyes in front of screens and outside with self-tinting lenses and a new, proprietary coating technology."/>
    <n v="20000"/>
    <x v="464"/>
    <x v="0"/>
    <x v="12"/>
    <x v="3"/>
    <n v="1439998674"/>
    <n v="1436888274"/>
    <x v="0"/>
    <n v="2174"/>
    <x v="0"/>
    <s v="technology/wearables"/>
    <n v="1460"/>
    <n v="134.36000000000001"/>
    <x v="2"/>
    <x v="8"/>
  </r>
  <r>
    <n v="643"/>
    <x v="643"/>
    <s v="Stylish new phone carrier allows instant access to your smart phone while freeing up your hands."/>
    <n v="25000"/>
    <x v="465"/>
    <x v="0"/>
    <x v="0"/>
    <x v="0"/>
    <n v="1433085875"/>
    <n v="1428333875"/>
    <x v="0"/>
    <n v="152"/>
    <x v="0"/>
    <s v="technology/wearables"/>
    <n v="106"/>
    <n v="174.03"/>
    <x v="2"/>
    <x v="8"/>
  </r>
  <r>
    <n v="644"/>
    <x v="644"/>
    <s v="Sofft...it's Soft with an Off! A stain-blocking fabric softener that simplifies your laundry and helps the environment at the same time"/>
    <n v="25000"/>
    <x v="466"/>
    <x v="0"/>
    <x v="0"/>
    <x v="0"/>
    <n v="1414544400"/>
    <n v="1410883139"/>
    <x v="0"/>
    <n v="1021"/>
    <x v="0"/>
    <s v="technology/wearables"/>
    <n v="300"/>
    <n v="73.489999999999995"/>
    <x v="2"/>
    <x v="8"/>
  </r>
  <r>
    <n v="645"/>
    <x v="645"/>
    <s v="Ever wanted to own something made out of carbon fiber? Now you can!"/>
    <n v="2000"/>
    <x v="467"/>
    <x v="0"/>
    <x v="0"/>
    <x v="0"/>
    <n v="1470962274"/>
    <n v="1468370274"/>
    <x v="0"/>
    <n v="237"/>
    <x v="0"/>
    <s v="technology/wearables"/>
    <n v="279"/>
    <n v="23.52"/>
    <x v="2"/>
    <x v="8"/>
  </r>
  <r>
    <n v="646"/>
    <x v="646"/>
    <s v="Small town police forces don't always have the resources to provide for the unique needs of female officers and their body armor."/>
    <n v="800"/>
    <x v="468"/>
    <x v="0"/>
    <x v="0"/>
    <x v="0"/>
    <n v="1407788867"/>
    <n v="1405196867"/>
    <x v="0"/>
    <n v="27"/>
    <x v="0"/>
    <s v="technology/wearables"/>
    <n v="132"/>
    <n v="39.07"/>
    <x v="2"/>
    <x v="8"/>
  </r>
  <r>
    <n v="647"/>
    <x v="647"/>
    <s v="Wengash Silver underwear: 100% pure silver. Block cell phone, wifi and microwave radiation, protect your reproductive organs and sperm"/>
    <n v="2000"/>
    <x v="469"/>
    <x v="0"/>
    <x v="5"/>
    <x v="5"/>
    <n v="1458235549"/>
    <n v="1455647149"/>
    <x v="0"/>
    <n v="17"/>
    <x v="0"/>
    <s v="technology/wearables"/>
    <n v="107"/>
    <n v="125.94"/>
    <x v="2"/>
    <x v="8"/>
  </r>
  <r>
    <n v="648"/>
    <x v="648"/>
    <s v="Get ready for the next product that you canâ€™t live without"/>
    <n v="35000"/>
    <x v="470"/>
    <x v="0"/>
    <x v="0"/>
    <x v="0"/>
    <n v="1413304708"/>
    <n v="1410280708"/>
    <x v="0"/>
    <n v="27"/>
    <x v="0"/>
    <s v="technology/wearables"/>
    <n v="127"/>
    <n v="1644"/>
    <x v="2"/>
    <x v="8"/>
  </r>
  <r>
    <n v="649"/>
    <x v="649"/>
    <s v="A backpack with a built in solar panel to charge any USB device. Includes removable battery pack, USB cable, and 7 different adapters!"/>
    <n v="2500"/>
    <x v="471"/>
    <x v="0"/>
    <x v="0"/>
    <x v="0"/>
    <n v="1410904413"/>
    <n v="1409090013"/>
    <x v="0"/>
    <n v="82"/>
    <x v="0"/>
    <s v="technology/wearables"/>
    <n v="140"/>
    <n v="42.67"/>
    <x v="2"/>
    <x v="8"/>
  </r>
  <r>
    <n v="650"/>
    <x v="650"/>
    <s v="This project is designed to obtain flash drive bracelets with a child's information on it for parents to wear in case of emergencies"/>
    <n v="1500"/>
    <x v="472"/>
    <x v="0"/>
    <x v="0"/>
    <x v="0"/>
    <n v="1418953984"/>
    <n v="1413766384"/>
    <x v="0"/>
    <n v="48"/>
    <x v="0"/>
    <s v="technology/wearables"/>
    <n v="112"/>
    <n v="35.130000000000003"/>
    <x v="2"/>
    <x v="8"/>
  </r>
  <r>
    <n v="651"/>
    <x v="651"/>
    <s v="Pacha's Pajamas is an epic story told through books, music, videos and now augmented PJs that's uplifting kids everywhere!"/>
    <n v="25000"/>
    <x v="473"/>
    <x v="0"/>
    <x v="0"/>
    <x v="0"/>
    <n v="1418430311"/>
    <n v="1415838311"/>
    <x v="0"/>
    <n v="105"/>
    <x v="0"/>
    <s v="technology/wearables"/>
    <n v="101"/>
    <n v="239.35"/>
    <x v="2"/>
    <x v="8"/>
  </r>
  <r>
    <n v="652"/>
    <x v="652"/>
    <s v="Zossom is a smart phone case with a strap. Forget the days of shattered screens and scratches. The Zossom case keeps your phone safe."/>
    <n v="3000"/>
    <x v="474"/>
    <x v="0"/>
    <x v="0"/>
    <x v="0"/>
    <n v="1480613650"/>
    <n v="1478018050"/>
    <x v="0"/>
    <n v="28"/>
    <x v="0"/>
    <s v="technology/wearables"/>
    <n v="100"/>
    <n v="107.64"/>
    <x v="2"/>
    <x v="8"/>
  </r>
  <r>
    <n v="653"/>
    <x v="653"/>
    <s v="Wearsafe: connect with the press of a wearable button, keeping you safer wherever you are and more secure in whatever youâ€™re doing."/>
    <n v="75000"/>
    <x v="475"/>
    <x v="0"/>
    <x v="0"/>
    <x v="0"/>
    <n v="1440082240"/>
    <n v="1436885440"/>
    <x v="0"/>
    <n v="1107"/>
    <x v="0"/>
    <s v="technology/wearables"/>
    <n v="141"/>
    <n v="95.83"/>
    <x v="2"/>
    <x v="8"/>
  </r>
  <r>
    <n v="654"/>
    <x v="654"/>
    <s v="The MOVEMENT delivers the same tracking functions as the industry leaders at a fraction of the cost. SUPPORT our Project Today."/>
    <n v="12000"/>
    <x v="476"/>
    <x v="0"/>
    <x v="0"/>
    <x v="0"/>
    <n v="1436396313"/>
    <n v="1433804313"/>
    <x v="0"/>
    <n v="1013"/>
    <x v="0"/>
    <s v="technology/wearables"/>
    <n v="267"/>
    <n v="31.66"/>
    <x v="2"/>
    <x v="8"/>
  </r>
  <r>
    <n v="655"/>
    <x v="655"/>
    <s v="Meet Spark: The friendly companion that helps you stay awake during the day. Re-released with new features!"/>
    <n v="8000"/>
    <x v="477"/>
    <x v="0"/>
    <x v="0"/>
    <x v="0"/>
    <n v="1426197512"/>
    <n v="1423609112"/>
    <x v="0"/>
    <n v="274"/>
    <x v="0"/>
    <s v="technology/wearables"/>
    <n v="147"/>
    <n v="42.89"/>
    <x v="2"/>
    <x v="8"/>
  </r>
  <r>
    <n v="656"/>
    <x v="656"/>
    <s v="Innovative smart glasses allow you recording videos, taking pictures and connecting to your phone with smart defined gestures."/>
    <n v="5000"/>
    <x v="478"/>
    <x v="0"/>
    <x v="0"/>
    <x v="0"/>
    <n v="1460917119"/>
    <n v="1455736719"/>
    <x v="0"/>
    <n v="87"/>
    <x v="0"/>
    <s v="technology/wearables"/>
    <n v="214"/>
    <n v="122.74"/>
    <x v="2"/>
    <x v="8"/>
  </r>
  <r>
    <n v="657"/>
    <x v="657"/>
    <s v="Be more than stylish, be visible. Reflect what youâ€™re hearing/feeling in 24 customizable glowing colors with these laser based earbuds."/>
    <n v="15000"/>
    <x v="479"/>
    <x v="0"/>
    <x v="0"/>
    <x v="0"/>
    <n v="1450901872"/>
    <n v="1448309872"/>
    <x v="0"/>
    <n v="99"/>
    <x v="0"/>
    <s v="technology/wearables"/>
    <n v="126"/>
    <n v="190.45"/>
    <x v="2"/>
    <x v="8"/>
  </r>
  <r>
    <n v="658"/>
    <x v="658"/>
    <s v="Secure your smartphone in your hand without worry of drops, perfect to mount in your car or anywhere else; makes the most useful stand."/>
    <n v="28888"/>
    <x v="480"/>
    <x v="0"/>
    <x v="0"/>
    <x v="0"/>
    <n v="1437933600"/>
    <n v="1435117889"/>
    <x v="0"/>
    <n v="276"/>
    <x v="0"/>
    <s v="technology/wearables"/>
    <n v="104"/>
    <n v="109.34"/>
    <x v="2"/>
    <x v="8"/>
  </r>
  <r>
    <n v="659"/>
    <x v="659"/>
    <s v="Sync up your lifestyle"/>
    <n v="3000"/>
    <x v="481"/>
    <x v="0"/>
    <x v="0"/>
    <x v="0"/>
    <n v="1440339295"/>
    <n v="1437747295"/>
    <x v="0"/>
    <n v="21"/>
    <x v="0"/>
    <s v="technology/wearables"/>
    <n v="101"/>
    <n v="143.66999999999999"/>
    <x v="2"/>
    <x v="8"/>
  </r>
  <r>
    <n v="660"/>
    <x v="660"/>
    <s v="A revolutionary way to bring running science to everyday people and help runners of all levels achieve a more natural and enjoyable run"/>
    <n v="50000"/>
    <x v="482"/>
    <x v="2"/>
    <x v="0"/>
    <x v="0"/>
    <n v="1415558879"/>
    <n v="1412963279"/>
    <x v="0"/>
    <n v="18"/>
    <x v="1"/>
    <s v="technology/wearables"/>
    <n v="3"/>
    <n v="84.94"/>
    <x v="2"/>
    <x v="8"/>
  </r>
  <r>
    <n v="661"/>
    <x v="661"/>
    <s v="AirString keeps your AirPods from getting lost by keeping the pair together with a  durable and premium quality string."/>
    <n v="10000"/>
    <x v="483"/>
    <x v="2"/>
    <x v="0"/>
    <x v="0"/>
    <n v="1477236559"/>
    <n v="1474644559"/>
    <x v="0"/>
    <n v="9"/>
    <x v="1"/>
    <s v="technology/wearables"/>
    <n v="1"/>
    <n v="10.56"/>
    <x v="2"/>
    <x v="8"/>
  </r>
  <r>
    <n v="662"/>
    <x v="662"/>
    <s v="A stylish, durable safety light band on your wrist or ankle holds a watch or another modular accessory."/>
    <n v="39000"/>
    <x v="484"/>
    <x v="2"/>
    <x v="0"/>
    <x v="0"/>
    <n v="1421404247"/>
    <n v="1418812247"/>
    <x v="0"/>
    <n v="4"/>
    <x v="1"/>
    <s v="technology/wearables"/>
    <n v="0"/>
    <n v="39"/>
    <x v="2"/>
    <x v="8"/>
  </r>
  <r>
    <n v="663"/>
    <x v="663"/>
    <s v="Imagine a mouse that automatically moves your pointer to where your head is facing. Its an air mouse hidden inside a standard headset."/>
    <n v="200000"/>
    <x v="485"/>
    <x v="2"/>
    <x v="8"/>
    <x v="7"/>
    <n v="1437250456"/>
    <n v="1434658456"/>
    <x v="0"/>
    <n v="7"/>
    <x v="1"/>
    <s v="technology/wearables"/>
    <n v="0"/>
    <n v="100"/>
    <x v="2"/>
    <x v="8"/>
  </r>
  <r>
    <n v="664"/>
    <x v="664"/>
    <s v="Save Oregon Babyâ„¢ Diapers, a handmade business, run by awesome moms in Southern Oregon, from permanently closing!"/>
    <n v="12000"/>
    <x v="486"/>
    <x v="2"/>
    <x v="0"/>
    <x v="0"/>
    <n v="1428940775"/>
    <n v="1426348775"/>
    <x v="0"/>
    <n v="29"/>
    <x v="1"/>
    <s v="technology/wearables"/>
    <n v="8"/>
    <n v="31.17"/>
    <x v="2"/>
    <x v="8"/>
  </r>
  <r>
    <n v="665"/>
    <x v="665"/>
    <s v="Culbox is an Open Source Wrist Watch for Arduino with built in Bluetooth and bunch of Hi-Tech sensors and tons of features for Makers"/>
    <n v="10000"/>
    <x v="487"/>
    <x v="2"/>
    <x v="0"/>
    <x v="0"/>
    <n v="1484327061"/>
    <n v="1479143061"/>
    <x v="0"/>
    <n v="12"/>
    <x v="1"/>
    <s v="technology/wearables"/>
    <n v="19"/>
    <n v="155.33000000000001"/>
    <x v="2"/>
    <x v="8"/>
  </r>
  <r>
    <n v="666"/>
    <x v="666"/>
    <s v="Have you ever dreamed of having a pet duckling, but concerned about all the pooping, here is a a solution to help solve that issue."/>
    <n v="200000"/>
    <x v="138"/>
    <x v="2"/>
    <x v="0"/>
    <x v="0"/>
    <n v="1408305498"/>
    <n v="1405713498"/>
    <x v="0"/>
    <n v="4"/>
    <x v="1"/>
    <s v="technology/wearables"/>
    <n v="0"/>
    <n v="2"/>
    <x v="2"/>
    <x v="8"/>
  </r>
  <r>
    <n v="667"/>
    <x v="667"/>
    <s v="The first navigation system, usable by each means of transport, that will take you wherever you want without thinking about the route."/>
    <n v="50000"/>
    <x v="488"/>
    <x v="2"/>
    <x v="13"/>
    <x v="3"/>
    <n v="1477731463"/>
    <n v="1474275463"/>
    <x v="0"/>
    <n v="28"/>
    <x v="1"/>
    <s v="technology/wearables"/>
    <n v="10"/>
    <n v="178.93"/>
    <x v="2"/>
    <x v="8"/>
  </r>
  <r>
    <n v="668"/>
    <x v="668"/>
    <s v="A card holding companion to your phone that acts as a placing device for all your devices.  Grips to any material too."/>
    <n v="15000"/>
    <x v="344"/>
    <x v="2"/>
    <x v="0"/>
    <x v="0"/>
    <n v="1431374222"/>
    <n v="1427486222"/>
    <x v="0"/>
    <n v="25"/>
    <x v="1"/>
    <s v="technology/wearables"/>
    <n v="5"/>
    <n v="27.36"/>
    <x v="2"/>
    <x v="8"/>
  </r>
  <r>
    <n v="669"/>
    <x v="669"/>
    <s v="Beautiful automatic watches, made for every moment._x000a_Sports, business, casual.....it fits every moment of your life."/>
    <n v="200000"/>
    <x v="489"/>
    <x v="2"/>
    <x v="11"/>
    <x v="9"/>
    <n v="1467817258"/>
    <n v="1465225258"/>
    <x v="0"/>
    <n v="28"/>
    <x v="1"/>
    <s v="technology/wearables"/>
    <n v="22"/>
    <n v="1536.25"/>
    <x v="2"/>
    <x v="8"/>
  </r>
  <r>
    <n v="670"/>
    <x v="670"/>
    <s v="FINCLIP, the revolutionary scuba diving accessory that when attached to your fins makes getting them on the simplest thing in the world"/>
    <n v="90000"/>
    <x v="490"/>
    <x v="2"/>
    <x v="13"/>
    <x v="3"/>
    <n v="1466323800"/>
    <n v="1463418120"/>
    <x v="0"/>
    <n v="310"/>
    <x v="1"/>
    <s v="technology/wearables"/>
    <n v="29"/>
    <n v="85"/>
    <x v="2"/>
    <x v="8"/>
  </r>
  <r>
    <n v="671"/>
    <x v="671"/>
    <s v="SmoothEye tracks eye movements to accurately measure alertness and focus level, allowing you to easily and reliably test your brain."/>
    <n v="30000"/>
    <x v="491"/>
    <x v="2"/>
    <x v="0"/>
    <x v="0"/>
    <n v="1421208000"/>
    <n v="1418315852"/>
    <x v="0"/>
    <n v="15"/>
    <x v="1"/>
    <s v="technology/wearables"/>
    <n v="39"/>
    <n v="788.53"/>
    <x v="2"/>
    <x v="8"/>
  </r>
  <r>
    <n v="672"/>
    <x v="672"/>
    <s v="Fashion accessories used to instantly link with people you meet and exchange contact info, money, documents, media and so much more."/>
    <n v="50000"/>
    <x v="492"/>
    <x v="2"/>
    <x v="0"/>
    <x v="0"/>
    <n v="1420088340"/>
    <n v="1417410964"/>
    <x v="0"/>
    <n v="215"/>
    <x v="1"/>
    <s v="technology/wearables"/>
    <n v="22"/>
    <n v="50.3"/>
    <x v="2"/>
    <x v="8"/>
  </r>
  <r>
    <n v="673"/>
    <x v="673"/>
    <s v="Will assist the deaf to have better communication and safety through the use of LCD glassware with audio &amp; sensory components."/>
    <n v="100000"/>
    <x v="82"/>
    <x v="2"/>
    <x v="0"/>
    <x v="0"/>
    <n v="1409602217"/>
    <n v="1405714217"/>
    <x v="0"/>
    <n v="3"/>
    <x v="1"/>
    <s v="technology/wearables"/>
    <n v="0"/>
    <n v="68.33"/>
    <x v="2"/>
    <x v="8"/>
  </r>
  <r>
    <n v="674"/>
    <x v="674"/>
    <s v="Listen to sounds by feeling an array of vibrational patterns against your body."/>
    <n v="50000"/>
    <x v="493"/>
    <x v="2"/>
    <x v="0"/>
    <x v="0"/>
    <n v="1407811627"/>
    <n v="1402627627"/>
    <x v="0"/>
    <n v="2"/>
    <x v="1"/>
    <s v="technology/wearables"/>
    <n v="0"/>
    <n v="7.5"/>
    <x v="2"/>
    <x v="8"/>
  </r>
  <r>
    <n v="675"/>
    <x v="675"/>
    <s v="24+ hour online class in WatchKit development from an expert iOS developer and instructor via unconventional, innovative projects."/>
    <n v="6000"/>
    <x v="494"/>
    <x v="2"/>
    <x v="0"/>
    <x v="0"/>
    <n v="1420095540"/>
    <n v="1417558804"/>
    <x v="0"/>
    <n v="26"/>
    <x v="1"/>
    <s v="technology/wearables"/>
    <n v="15"/>
    <n v="34.270000000000003"/>
    <x v="2"/>
    <x v="8"/>
  </r>
  <r>
    <n v="676"/>
    <x v="676"/>
    <s v="Having a baby or looking for the perfect gift for a baby shower?_x000a_Discover NapTime, a silent baby monitor that improves your sleep."/>
    <n v="100000"/>
    <x v="495"/>
    <x v="2"/>
    <x v="5"/>
    <x v="5"/>
    <n v="1423333581"/>
    <n v="1420741581"/>
    <x v="0"/>
    <n v="24"/>
    <x v="1"/>
    <s v="technology/wearables"/>
    <n v="1"/>
    <n v="61.29"/>
    <x v="2"/>
    <x v="8"/>
  </r>
  <r>
    <n v="677"/>
    <x v="677"/>
    <s v="Sinapsi is the first heated jacket designed in Italy._x000a_Now you can manage your jacket by smartphone. Power bank 5/x Charger included."/>
    <n v="50000"/>
    <x v="496"/>
    <x v="2"/>
    <x v="13"/>
    <x v="3"/>
    <n v="1467106895"/>
    <n v="1463218895"/>
    <x v="0"/>
    <n v="96"/>
    <x v="1"/>
    <s v="technology/wearables"/>
    <n v="26"/>
    <n v="133.25"/>
    <x v="2"/>
    <x v="8"/>
  </r>
  <r>
    <n v="678"/>
    <x v="678"/>
    <s v="For the isolated rice farmer. For the 14-hour taxi driver. This tiny MP3 player has the entire New Testament Bible... in their language"/>
    <n v="29000"/>
    <x v="497"/>
    <x v="2"/>
    <x v="0"/>
    <x v="0"/>
    <n v="1463821338"/>
    <n v="1461229338"/>
    <x v="0"/>
    <n v="17"/>
    <x v="1"/>
    <s v="technology/wearables"/>
    <n v="4"/>
    <n v="65.180000000000007"/>
    <x v="2"/>
    <x v="8"/>
  </r>
  <r>
    <n v="679"/>
    <x v="679"/>
    <s v="World's first bio-feedback posture device for your entire back. Trains back, neck, thoracic &amp; ab segments by using only 30 min/day."/>
    <n v="57000"/>
    <x v="498"/>
    <x v="2"/>
    <x v="0"/>
    <x v="0"/>
    <n v="1472920909"/>
    <n v="1467736909"/>
    <x v="0"/>
    <n v="94"/>
    <x v="1"/>
    <s v="technology/wearables"/>
    <n v="15"/>
    <n v="93.9"/>
    <x v="2"/>
    <x v="8"/>
  </r>
  <r>
    <n v="680"/>
    <x v="680"/>
    <s v="A simple, vibrating belt that trains your muscles to maintain the correct posture, providing more confidence and higher energy levels."/>
    <n v="75000"/>
    <x v="499"/>
    <x v="2"/>
    <x v="0"/>
    <x v="0"/>
    <n v="1410955331"/>
    <n v="1407931331"/>
    <x v="0"/>
    <n v="129"/>
    <x v="1"/>
    <s v="technology/wearables"/>
    <n v="26"/>
    <n v="150.65"/>
    <x v="2"/>
    <x v="8"/>
  </r>
  <r>
    <n v="681"/>
    <x v="681"/>
    <s v="The D-Pro is a lightweight, moisture-wicking headband with a padded carbon fiber insert that reduces the risk of head injury in sports."/>
    <n v="2500"/>
    <x v="116"/>
    <x v="2"/>
    <x v="0"/>
    <x v="0"/>
    <n v="1477509604"/>
    <n v="1474917604"/>
    <x v="0"/>
    <n v="1"/>
    <x v="1"/>
    <s v="technology/wearables"/>
    <n v="0"/>
    <n v="1"/>
    <x v="2"/>
    <x v="8"/>
  </r>
  <r>
    <n v="682"/>
    <x v="682"/>
    <s v="The Deception Belt is an innovative belt with app capability, designed to assist any user gain control over their appetite."/>
    <n v="50000"/>
    <x v="500"/>
    <x v="2"/>
    <x v="0"/>
    <x v="0"/>
    <n v="1489512122"/>
    <n v="1486923722"/>
    <x v="0"/>
    <n v="4"/>
    <x v="1"/>
    <s v="technology/wearables"/>
    <n v="0"/>
    <n v="13.25"/>
    <x v="2"/>
    <x v="8"/>
  </r>
  <r>
    <n v="683"/>
    <x v="683"/>
    <s v="Mist Buddy is a remote controlled misting system, powered by a rechargeable battery with misting/sipping tip for complete coolness."/>
    <n v="35000"/>
    <x v="501"/>
    <x v="2"/>
    <x v="0"/>
    <x v="0"/>
    <n v="1477949764"/>
    <n v="1474493764"/>
    <x v="0"/>
    <n v="3"/>
    <x v="1"/>
    <s v="technology/wearables"/>
    <n v="1"/>
    <n v="99.33"/>
    <x v="2"/>
    <x v="8"/>
  </r>
  <r>
    <n v="684"/>
    <x v="684"/>
    <s v="Arcus gives your fingers super powers."/>
    <n v="320000"/>
    <x v="502"/>
    <x v="2"/>
    <x v="0"/>
    <x v="0"/>
    <n v="1406257200"/>
    <n v="1403176891"/>
    <x v="0"/>
    <n v="135"/>
    <x v="1"/>
    <s v="technology/wearables"/>
    <n v="7"/>
    <n v="177.39"/>
    <x v="2"/>
    <x v="8"/>
  </r>
  <r>
    <n v="685"/>
    <x v="685"/>
    <s v="PowerPack is an efficient and affordable backpack with a lithium-ion charger for all electronic devices offering charges on the go!"/>
    <n v="2000"/>
    <x v="503"/>
    <x v="2"/>
    <x v="0"/>
    <x v="0"/>
    <n v="1421095672"/>
    <n v="1417207672"/>
    <x v="0"/>
    <n v="10"/>
    <x v="1"/>
    <s v="technology/wearables"/>
    <n v="28"/>
    <n v="55.3"/>
    <x v="2"/>
    <x v="8"/>
  </r>
  <r>
    <n v="686"/>
    <x v="686"/>
    <s v="La tua giornata sportiva monitorata nel tuo polso??!!!_x000a_Rendiamolo possibile... VIVI DI CUORE --- All MADE in ITALY"/>
    <n v="500000"/>
    <x v="117"/>
    <x v="2"/>
    <x v="13"/>
    <x v="3"/>
    <n v="1438618170"/>
    <n v="1436026170"/>
    <x v="0"/>
    <n v="0"/>
    <x v="1"/>
    <s v="technology/wearables"/>
    <n v="0"/>
    <n v="0"/>
    <x v="2"/>
    <x v="8"/>
  </r>
  <r>
    <n v="687"/>
    <x v="687"/>
    <s v="Power Go es una linea de cargadores solares para dispositivos mÃ³viles, amigables con el medio ambiente y de bajo costo."/>
    <n v="100000"/>
    <x v="504"/>
    <x v="2"/>
    <x v="14"/>
    <x v="10"/>
    <n v="1486317653"/>
    <n v="1481133653"/>
    <x v="0"/>
    <n v="6"/>
    <x v="1"/>
    <s v="technology/wearables"/>
    <n v="4"/>
    <n v="591.66999999999996"/>
    <x v="2"/>
    <x v="8"/>
  </r>
  <r>
    <n v="688"/>
    <x v="688"/>
    <s v="Removable collars and cuffs along with hidden underarm designs that prevent embarrassing and stubborn stains. What does YOUR shirt do?"/>
    <n v="20000"/>
    <x v="505"/>
    <x v="2"/>
    <x v="0"/>
    <x v="0"/>
    <n v="1444876253"/>
    <n v="1442284253"/>
    <x v="0"/>
    <n v="36"/>
    <x v="1"/>
    <s v="technology/wearables"/>
    <n v="73"/>
    <n v="405.5"/>
    <x v="2"/>
    <x v="8"/>
  </r>
  <r>
    <n v="689"/>
    <x v="689"/>
    <s v="The Lifeclock One is an officially licensed, supercharged version of Snake Plisskenâ€™s countdown watch from Escape from New York."/>
    <n v="200000"/>
    <x v="506"/>
    <x v="2"/>
    <x v="0"/>
    <x v="0"/>
    <n v="1481173140"/>
    <n v="1478016097"/>
    <x v="0"/>
    <n v="336"/>
    <x v="1"/>
    <s v="technology/wearables"/>
    <n v="58"/>
    <n v="343.15"/>
    <x v="2"/>
    <x v="8"/>
  </r>
  <r>
    <n v="690"/>
    <x v="690"/>
    <s v="A radiation shield for your fitness tracker, smartwatch or other wearable smart device"/>
    <n v="20000"/>
    <x v="507"/>
    <x v="2"/>
    <x v="0"/>
    <x v="0"/>
    <n v="1473400800"/>
    <n v="1469718841"/>
    <x v="0"/>
    <n v="34"/>
    <x v="1"/>
    <s v="technology/wearables"/>
    <n v="12"/>
    <n v="72.59"/>
    <x v="2"/>
    <x v="8"/>
  </r>
  <r>
    <n v="691"/>
    <x v="691"/>
    <s v="Personalizing your Apple Watch has never been easier. Ten different colors to match any lifestyle. Time is precious, protect it."/>
    <n v="50000"/>
    <x v="92"/>
    <x v="2"/>
    <x v="0"/>
    <x v="0"/>
    <n v="1435711246"/>
    <n v="1433292046"/>
    <x v="0"/>
    <n v="10"/>
    <x v="1"/>
    <s v="technology/wearables"/>
    <n v="1"/>
    <n v="26"/>
    <x v="2"/>
    <x v="8"/>
  </r>
  <r>
    <n v="692"/>
    <x v="692"/>
    <s v="A revolutionary, cycling safety device is born! Signum indicators close the communication gap between cyclists and other road users."/>
    <n v="20000"/>
    <x v="508"/>
    <x v="2"/>
    <x v="1"/>
    <x v="1"/>
    <n v="1482397263"/>
    <n v="1479805263"/>
    <x v="0"/>
    <n v="201"/>
    <x v="1"/>
    <s v="technology/wearables"/>
    <n v="7"/>
    <n v="6.5"/>
    <x v="2"/>
    <x v="8"/>
  </r>
  <r>
    <n v="693"/>
    <x v="693"/>
    <s v="Prana is the first wearable combining breath and posture tracking to make your sitting time count."/>
    <n v="100000"/>
    <x v="509"/>
    <x v="2"/>
    <x v="0"/>
    <x v="0"/>
    <n v="1430421827"/>
    <n v="1427829827"/>
    <x v="0"/>
    <n v="296"/>
    <x v="1"/>
    <s v="technology/wearables"/>
    <n v="35"/>
    <n v="119.39"/>
    <x v="2"/>
    <x v="8"/>
  </r>
  <r>
    <n v="694"/>
    <x v="694"/>
    <s v="You can control how much air enters the helmet by opening or closing the vents. This is very useful in bad weather, or for competition."/>
    <n v="150000"/>
    <x v="510"/>
    <x v="2"/>
    <x v="0"/>
    <x v="0"/>
    <n v="1485964559"/>
    <n v="1483372559"/>
    <x v="0"/>
    <n v="7"/>
    <x v="1"/>
    <s v="technology/wearables"/>
    <n v="0"/>
    <n v="84.29"/>
    <x v="2"/>
    <x v="8"/>
  </r>
  <r>
    <n v="695"/>
    <x v="695"/>
    <s v="Unique small wearable personal air conditioning device that provides the user a 10-15 degree environmental difference on his person."/>
    <n v="60000"/>
    <x v="69"/>
    <x v="2"/>
    <x v="0"/>
    <x v="0"/>
    <n v="1414758620"/>
    <n v="1412166620"/>
    <x v="0"/>
    <n v="7"/>
    <x v="1"/>
    <s v="technology/wearables"/>
    <n v="1"/>
    <n v="90.86"/>
    <x v="2"/>
    <x v="8"/>
  </r>
  <r>
    <n v="696"/>
    <x v="696"/>
    <s v="Show your fidelity by wearing the Trustee rings! Show where you are (at)!"/>
    <n v="175000"/>
    <x v="116"/>
    <x v="2"/>
    <x v="9"/>
    <x v="3"/>
    <n v="1406326502"/>
    <n v="1403734502"/>
    <x v="0"/>
    <n v="1"/>
    <x v="1"/>
    <s v="technology/wearables"/>
    <n v="0"/>
    <n v="1"/>
    <x v="2"/>
    <x v="8"/>
  </r>
  <r>
    <n v="697"/>
    <x v="697"/>
    <s v="Glasses, not for you but your virtual reality headset. Prescription lens adapters, lenses and more to make your VR experiences better."/>
    <n v="5000"/>
    <x v="511"/>
    <x v="2"/>
    <x v="12"/>
    <x v="3"/>
    <n v="1454502789"/>
    <n v="1453206789"/>
    <x v="0"/>
    <n v="114"/>
    <x v="1"/>
    <s v="technology/wearables"/>
    <n v="46"/>
    <n v="20.34"/>
    <x v="2"/>
    <x v="8"/>
  </r>
  <r>
    <n v="698"/>
    <x v="698"/>
    <s v="The first 3D Xray Vision Instrument FREE* for researchers, scientists, entrepreneurs, developers, educators, artists, and explorers."/>
    <n v="100000"/>
    <x v="512"/>
    <x v="2"/>
    <x v="0"/>
    <x v="0"/>
    <n v="1411005600"/>
    <n v="1408141245"/>
    <x v="0"/>
    <n v="29"/>
    <x v="1"/>
    <s v="technology/wearables"/>
    <n v="15"/>
    <n v="530.69000000000005"/>
    <x v="2"/>
    <x v="8"/>
  </r>
  <r>
    <n v="699"/>
    <x v="699"/>
    <s v="TapTap is a technology to transfer touch between two people. It can also be an activity tracker, a game controller or smart alarm."/>
    <n v="130000"/>
    <x v="513"/>
    <x v="2"/>
    <x v="0"/>
    <x v="0"/>
    <n v="1385136000"/>
    <n v="1381923548"/>
    <x v="0"/>
    <n v="890"/>
    <x v="1"/>
    <s v="technology/wearables"/>
    <n v="82"/>
    <n v="120.39"/>
    <x v="2"/>
    <x v="8"/>
  </r>
  <r>
    <n v="700"/>
    <x v="700"/>
    <s v="A-iEasyâ„¢: The first customized unfoldable stand for smartphones that barkly needs room. Wholy integrated (will be relaunched soon!!)."/>
    <n v="15000"/>
    <x v="124"/>
    <x v="2"/>
    <x v="3"/>
    <x v="3"/>
    <n v="1484065881"/>
    <n v="1481473881"/>
    <x v="0"/>
    <n v="31"/>
    <x v="1"/>
    <s v="technology/wearables"/>
    <n v="3"/>
    <n v="13"/>
    <x v="2"/>
    <x v="8"/>
  </r>
  <r>
    <n v="701"/>
    <x v="701"/>
    <s v="In case you missed out on this campaign but are interested in owning a Hotblack London watch, please visit www.hotblacklondon.com."/>
    <n v="23000"/>
    <x v="514"/>
    <x v="2"/>
    <x v="1"/>
    <x v="1"/>
    <n v="1406130880"/>
    <n v="1403538880"/>
    <x v="0"/>
    <n v="21"/>
    <x v="1"/>
    <s v="technology/wearables"/>
    <n v="27"/>
    <n v="291.33"/>
    <x v="2"/>
    <x v="8"/>
  </r>
  <r>
    <n v="702"/>
    <x v="702"/>
    <s v="Realtime feedback for swim &amp; triathlon training! Visually monitor pace &amp; intervals to improve fitness. For swimmers &amp; triathletes."/>
    <n v="15000"/>
    <x v="515"/>
    <x v="2"/>
    <x v="0"/>
    <x v="0"/>
    <n v="1480011987"/>
    <n v="1477416387"/>
    <x v="0"/>
    <n v="37"/>
    <x v="1"/>
    <s v="technology/wearables"/>
    <n v="31"/>
    <n v="124.92"/>
    <x v="2"/>
    <x v="8"/>
  </r>
  <r>
    <n v="703"/>
    <x v="703"/>
    <s v="SPEEDWRAPS improve the speed, agility &amp; strength of an athlete by utilizing evenly distributed weight on the lower leg."/>
    <n v="15000"/>
    <x v="516"/>
    <x v="2"/>
    <x v="0"/>
    <x v="0"/>
    <n v="1485905520"/>
    <n v="1481150949"/>
    <x v="0"/>
    <n v="7"/>
    <x v="1"/>
    <s v="technology/wearables"/>
    <n v="6"/>
    <n v="119.57"/>
    <x v="2"/>
    <x v="8"/>
  </r>
  <r>
    <n v="704"/>
    <x v="704"/>
    <s v="Turn you helmet into the safest helmet and don't worry about a thing,you will always have the right fit!!"/>
    <n v="55000"/>
    <x v="517"/>
    <x v="2"/>
    <x v="5"/>
    <x v="5"/>
    <n v="1487565468"/>
    <n v="1482381468"/>
    <x v="0"/>
    <n v="4"/>
    <x v="1"/>
    <s v="technology/wearables"/>
    <n v="1"/>
    <n v="120.25"/>
    <x v="2"/>
    <x v="8"/>
  </r>
  <r>
    <n v="705"/>
    <x v="705"/>
    <s v="The closest thing ever to the Holy Grail of wearables technology"/>
    <n v="100000"/>
    <x v="518"/>
    <x v="2"/>
    <x v="9"/>
    <x v="3"/>
    <n v="1484999278"/>
    <n v="1482407278"/>
    <x v="0"/>
    <n v="5"/>
    <x v="1"/>
    <s v="technology/wearables"/>
    <n v="1"/>
    <n v="195.4"/>
    <x v="2"/>
    <x v="8"/>
  </r>
  <r>
    <n v="706"/>
    <x v="706"/>
    <s v="Driver Alert System es un sistema de seguridad para el conductor, que le avisa en caso de perder la posicion vertical mientras conduce."/>
    <n v="100000"/>
    <x v="117"/>
    <x v="2"/>
    <x v="3"/>
    <x v="3"/>
    <n v="1481740740"/>
    <n v="1478130783"/>
    <x v="0"/>
    <n v="0"/>
    <x v="1"/>
    <s v="technology/wearables"/>
    <n v="0"/>
    <n v="0"/>
    <x v="2"/>
    <x v="8"/>
  </r>
  <r>
    <n v="707"/>
    <x v="707"/>
    <s v="Forget your headphones. Wear Hy all day for voice-controlled music, calls, biometrics and more, with a huge battery and hidden fit."/>
    <n v="68000"/>
    <x v="519"/>
    <x v="2"/>
    <x v="1"/>
    <x v="1"/>
    <n v="1483286127"/>
    <n v="1479830127"/>
    <x v="0"/>
    <n v="456"/>
    <x v="1"/>
    <s v="technology/wearables"/>
    <n v="79"/>
    <n v="117.7"/>
    <x v="2"/>
    <x v="8"/>
  </r>
  <r>
    <n v="708"/>
    <x v="708"/>
    <s v="Glowbelt is the world's first rectractable LED safety belt for fans of the great outdoors, fitness enthusiasts, children and more."/>
    <n v="40000"/>
    <x v="520"/>
    <x v="2"/>
    <x v="1"/>
    <x v="1"/>
    <n v="1410616600"/>
    <n v="1405432600"/>
    <x v="0"/>
    <n v="369"/>
    <x v="1"/>
    <s v="technology/wearables"/>
    <n v="22"/>
    <n v="23.95"/>
    <x v="2"/>
    <x v="8"/>
  </r>
  <r>
    <n v="709"/>
    <x v="709"/>
    <s v="A &quot;handheld&quot; light, which eases the way you illuminate objects and/or paths."/>
    <n v="15000"/>
    <x v="377"/>
    <x v="2"/>
    <x v="0"/>
    <x v="0"/>
    <n v="1417741159"/>
    <n v="1415149159"/>
    <x v="0"/>
    <n v="2"/>
    <x v="1"/>
    <s v="technology/wearables"/>
    <n v="0"/>
    <n v="30.5"/>
    <x v="2"/>
    <x v="8"/>
  </r>
  <r>
    <n v="710"/>
    <x v="710"/>
    <s v="Shirts, so technologically advanced, they connect mentally to their audience upon sight."/>
    <n v="1200"/>
    <x v="117"/>
    <x v="2"/>
    <x v="5"/>
    <x v="5"/>
    <n v="1408495440"/>
    <n v="1405640302"/>
    <x v="0"/>
    <n v="0"/>
    <x v="1"/>
    <s v="technology/wearables"/>
    <n v="0"/>
    <n v="0"/>
    <x v="2"/>
    <x v="8"/>
  </r>
  <r>
    <n v="711"/>
    <x v="711"/>
    <s v="Our wearable and app automates the poke you normally get from your bedpartner to make you stop snoring and making you turn to the side."/>
    <n v="100000"/>
    <x v="521"/>
    <x v="2"/>
    <x v="9"/>
    <x v="3"/>
    <n v="1481716868"/>
    <n v="1478257268"/>
    <x v="0"/>
    <n v="338"/>
    <x v="1"/>
    <s v="technology/wearables"/>
    <n v="34"/>
    <n v="99.97"/>
    <x v="2"/>
    <x v="8"/>
  </r>
  <r>
    <n v="712"/>
    <x v="712"/>
    <s v="Making important medical data of active people available to first responders of an emergency by wearing a dog tag bearing a QR Code"/>
    <n v="48500"/>
    <x v="522"/>
    <x v="2"/>
    <x v="0"/>
    <x v="0"/>
    <n v="1455466832"/>
    <n v="1452874832"/>
    <x v="0"/>
    <n v="4"/>
    <x v="1"/>
    <s v="technology/wearables"/>
    <n v="0"/>
    <n v="26.25"/>
    <x v="2"/>
    <x v="8"/>
  </r>
  <r>
    <n v="713"/>
    <x v="713"/>
    <s v="The first GPS tracker created entirely in Italy that allows you to know where your pet is located at any time throughout any device."/>
    <n v="25000"/>
    <x v="523"/>
    <x v="2"/>
    <x v="13"/>
    <x v="3"/>
    <n v="1465130532"/>
    <n v="1462538532"/>
    <x v="0"/>
    <n v="1"/>
    <x v="1"/>
    <s v="technology/wearables"/>
    <n v="1"/>
    <n v="199"/>
    <x v="2"/>
    <x v="8"/>
  </r>
  <r>
    <n v="714"/>
    <x v="714"/>
    <s v="The Prep Packs Survival Belt allows you to carry all of the essentials for outdoor survival inside your belt buckle"/>
    <n v="15000"/>
    <x v="524"/>
    <x v="2"/>
    <x v="0"/>
    <x v="0"/>
    <n v="1488308082"/>
    <n v="1483124082"/>
    <x v="0"/>
    <n v="28"/>
    <x v="1"/>
    <s v="technology/wearables"/>
    <n v="15"/>
    <n v="80.319999999999993"/>
    <x v="2"/>
    <x v="8"/>
  </r>
  <r>
    <n v="715"/>
    <x v="715"/>
    <s v="Mouse^3 is the next generation of input devices. With cursor control and customized gesture recognition, its applications are endless!"/>
    <n v="27500"/>
    <x v="525"/>
    <x v="2"/>
    <x v="0"/>
    <x v="0"/>
    <n v="1446693040"/>
    <n v="1443233440"/>
    <x v="0"/>
    <n v="12"/>
    <x v="1"/>
    <s v="technology/wearables"/>
    <n v="5"/>
    <n v="115.75"/>
    <x v="2"/>
    <x v="8"/>
  </r>
  <r>
    <n v="716"/>
    <x v="716"/>
    <s v="Translate sight into touch with a wrist-mounted wearable. A revolution for visually impaired people everywhere."/>
    <n v="7000"/>
    <x v="526"/>
    <x v="2"/>
    <x v="0"/>
    <x v="0"/>
    <n v="1417392000"/>
    <n v="1414511307"/>
    <x v="0"/>
    <n v="16"/>
    <x v="1"/>
    <s v="technology/wearables"/>
    <n v="10"/>
    <n v="44.69"/>
    <x v="2"/>
    <x v="8"/>
  </r>
  <r>
    <n v="717"/>
    <x v="717"/>
    <s v="Cool air flowing under clothing keeps you cool."/>
    <n v="100000"/>
    <x v="527"/>
    <x v="2"/>
    <x v="0"/>
    <x v="0"/>
    <n v="1409949002"/>
    <n v="1407357002"/>
    <x v="0"/>
    <n v="4"/>
    <x v="1"/>
    <s v="technology/wearables"/>
    <n v="0"/>
    <n v="76.25"/>
    <x v="2"/>
    <x v="8"/>
  </r>
  <r>
    <n v="718"/>
    <x v="718"/>
    <s v="When every second matters, BioToo temporary tattoos get critical information to emergency personnel to help them help you."/>
    <n v="12000"/>
    <x v="456"/>
    <x v="2"/>
    <x v="0"/>
    <x v="0"/>
    <n v="1487397540"/>
    <n v="1484684247"/>
    <x v="0"/>
    <n v="4"/>
    <x v="1"/>
    <s v="technology/wearables"/>
    <n v="1"/>
    <n v="22.5"/>
    <x v="2"/>
    <x v="8"/>
  </r>
  <r>
    <n v="719"/>
    <x v="719"/>
    <s v="We've created the perfect sports chalk- antibacterial, lasts longer, better grip, and no mess! Now we need a non-provisional patent!"/>
    <n v="15000"/>
    <x v="528"/>
    <x v="2"/>
    <x v="0"/>
    <x v="0"/>
    <n v="1456189076"/>
    <n v="1454979476"/>
    <x v="0"/>
    <n v="10"/>
    <x v="1"/>
    <s v="technology/wearables"/>
    <n v="1"/>
    <n v="19.399999999999999"/>
    <x v="2"/>
    <x v="8"/>
  </r>
  <r>
    <n v="720"/>
    <x v="720"/>
    <s v="Without Utterance, a crushingly intimate literary memoir told from the inside of losing language, self, and world."/>
    <n v="1900"/>
    <x v="529"/>
    <x v="0"/>
    <x v="0"/>
    <x v="0"/>
    <n v="1327851291"/>
    <n v="1325432091"/>
    <x v="0"/>
    <n v="41"/>
    <x v="0"/>
    <s v="publishing/nonfiction"/>
    <n v="144"/>
    <n v="66.709999999999994"/>
    <x v="3"/>
    <x v="9"/>
  </r>
  <r>
    <n v="721"/>
    <x v="721"/>
    <s v="Everything families need to host a Jewish welcoming ritual when opting out of circumcision. Includes original ceremonies and music."/>
    <n v="8200"/>
    <x v="530"/>
    <x v="0"/>
    <x v="0"/>
    <x v="0"/>
    <n v="1406900607"/>
    <n v="1403012607"/>
    <x v="0"/>
    <n v="119"/>
    <x v="0"/>
    <s v="publishing/nonfiction"/>
    <n v="122"/>
    <n v="84.14"/>
    <x v="3"/>
    <x v="9"/>
  </r>
  <r>
    <n v="722"/>
    <x v="722"/>
    <s v="BANGGAI RESCUE is a beautiful, must-read book and a project setting out to answer some critical questions about the species' future."/>
    <n v="25000"/>
    <x v="531"/>
    <x v="0"/>
    <x v="0"/>
    <x v="0"/>
    <n v="1333909178"/>
    <n v="1331320778"/>
    <x v="0"/>
    <n v="153"/>
    <x v="0"/>
    <s v="publishing/nonfiction"/>
    <n v="132"/>
    <n v="215.73"/>
    <x v="3"/>
    <x v="9"/>
  </r>
  <r>
    <n v="723"/>
    <x v="723"/>
    <s v="The Definitive (and Slightly Ridiculous) Guide to Enjoying the 2015 Pro Football Season"/>
    <n v="5000"/>
    <x v="532"/>
    <x v="0"/>
    <x v="0"/>
    <x v="0"/>
    <n v="1438228740"/>
    <n v="1435606549"/>
    <x v="0"/>
    <n v="100"/>
    <x v="0"/>
    <s v="publishing/nonfiction"/>
    <n v="109"/>
    <n v="54.69"/>
    <x v="3"/>
    <x v="9"/>
  </r>
  <r>
    <n v="724"/>
    <x v="724"/>
    <s v="We are creating the Adventure Access Trail, a new walking trail from Boston to San Francisco.  _x000a_http://adventureaccess.org"/>
    <n v="7000"/>
    <x v="533"/>
    <x v="0"/>
    <x v="0"/>
    <x v="0"/>
    <n v="1309447163"/>
    <n v="1306855163"/>
    <x v="0"/>
    <n v="143"/>
    <x v="0"/>
    <s v="publishing/nonfiction"/>
    <n v="105"/>
    <n v="51.63"/>
    <x v="3"/>
    <x v="9"/>
  </r>
  <r>
    <n v="725"/>
    <x v="725"/>
    <s v="A true story about inspiration and survival - David Alfred George turns his powerful experience into a compelling vBook."/>
    <n v="20000"/>
    <x v="534"/>
    <x v="0"/>
    <x v="0"/>
    <x v="0"/>
    <n v="1450018912"/>
    <n v="1447426912"/>
    <x v="0"/>
    <n v="140"/>
    <x v="0"/>
    <s v="publishing/nonfiction"/>
    <n v="100"/>
    <n v="143.36000000000001"/>
    <x v="3"/>
    <x v="9"/>
  </r>
  <r>
    <n v="726"/>
    <x v="726"/>
    <s v="&quot;60 Days to a Radiating Faith&quot; is a collection of carefully selected Bible verses to encourage those undergoing cancer treatments."/>
    <n v="2500"/>
    <x v="535"/>
    <x v="0"/>
    <x v="0"/>
    <x v="0"/>
    <n v="1365728487"/>
    <n v="1363136487"/>
    <x v="0"/>
    <n v="35"/>
    <x v="0"/>
    <s v="publishing/nonfiction"/>
    <n v="101"/>
    <n v="72.430000000000007"/>
    <x v="3"/>
    <x v="9"/>
  </r>
  <r>
    <n v="727"/>
    <x v="727"/>
    <s v="A surgeon's call for today's Christians to practice biblical compassion. Pre-order now and turn the tide towards the model Christ gave!"/>
    <n v="3500"/>
    <x v="536"/>
    <x v="0"/>
    <x v="0"/>
    <x v="0"/>
    <n v="1358198400"/>
    <n v="1354580949"/>
    <x v="0"/>
    <n v="149"/>
    <x v="0"/>
    <s v="publishing/nonfiction"/>
    <n v="156"/>
    <n v="36.53"/>
    <x v="3"/>
    <x v="9"/>
  </r>
  <r>
    <n v="728"/>
    <x v="728"/>
    <s v="A big idea non-fiction book by an impatient three-time author and insomniac willing to bet on himself."/>
    <n v="7500"/>
    <x v="537"/>
    <x v="0"/>
    <x v="0"/>
    <x v="0"/>
    <n v="1313957157"/>
    <n v="1310069157"/>
    <x v="0"/>
    <n v="130"/>
    <x v="0"/>
    <s v="publishing/nonfiction"/>
    <n v="106"/>
    <n v="60.9"/>
    <x v="3"/>
    <x v="9"/>
  </r>
  <r>
    <n v="729"/>
    <x v="729"/>
    <s v="A true David vs.Goliath story about a young adult battling the U.S. health care system to survive and become an advocate for change."/>
    <n v="4000"/>
    <x v="538"/>
    <x v="0"/>
    <x v="0"/>
    <x v="0"/>
    <n v="1348028861"/>
    <n v="1342844861"/>
    <x v="0"/>
    <n v="120"/>
    <x v="0"/>
    <s v="publishing/nonfiction"/>
    <n v="131"/>
    <n v="43.55"/>
    <x v="3"/>
    <x v="9"/>
  </r>
  <r>
    <n v="730"/>
    <x v="730"/>
    <s v="A Massive but Cheerful Online Digital Archive of Surfing"/>
    <n v="20000"/>
    <x v="539"/>
    <x v="0"/>
    <x v="0"/>
    <x v="0"/>
    <n v="1323280391"/>
    <n v="1320688391"/>
    <x v="0"/>
    <n v="265"/>
    <x v="0"/>
    <s v="publishing/nonfiction"/>
    <n v="132"/>
    <n v="99.77"/>
    <x v="3"/>
    <x v="9"/>
  </r>
  <r>
    <n v="731"/>
    <x v="731"/>
    <s v="Be part of the excitement by supporting our first season offering unique perspectives of Portland from the water."/>
    <n v="5000"/>
    <x v="540"/>
    <x v="0"/>
    <x v="0"/>
    <x v="0"/>
    <n v="1327212000"/>
    <n v="1322852747"/>
    <x v="0"/>
    <n v="71"/>
    <x v="0"/>
    <s v="publishing/nonfiction"/>
    <n v="126"/>
    <n v="88.73"/>
    <x v="3"/>
    <x v="9"/>
  </r>
  <r>
    <n v="732"/>
    <x v="732"/>
    <s v="A great collection of puzzles to take and enjoy anywhere in the world - have fun, challenge yourself, and become a better chess player!"/>
    <n v="40"/>
    <x v="541"/>
    <x v="0"/>
    <x v="1"/>
    <x v="1"/>
    <n v="1380449461"/>
    <n v="1375265461"/>
    <x v="0"/>
    <n v="13"/>
    <x v="0"/>
    <s v="publishing/nonfiction"/>
    <n v="160"/>
    <n v="4.92"/>
    <x v="3"/>
    <x v="9"/>
  </r>
  <r>
    <n v="733"/>
    <x v="733"/>
    <s v="Sinatra Cookbook is an ebook featuring 12 fantastic example applications built on the Sinatra framework and many well known Ruby gems."/>
    <n v="2500"/>
    <x v="542"/>
    <x v="0"/>
    <x v="1"/>
    <x v="1"/>
    <n v="1387533892"/>
    <n v="1384941892"/>
    <x v="0"/>
    <n v="169"/>
    <x v="0"/>
    <s v="publishing/nonfiction"/>
    <n v="120"/>
    <n v="17.82"/>
    <x v="3"/>
    <x v="9"/>
  </r>
  <r>
    <n v="734"/>
    <x v="734"/>
    <s v="Sideswiped is my story of growing in and trusting God through the mess and mysteries of life."/>
    <n v="8500"/>
    <x v="543"/>
    <x v="0"/>
    <x v="5"/>
    <x v="5"/>
    <n v="1431147600"/>
    <n v="1428465420"/>
    <x v="0"/>
    <n v="57"/>
    <x v="0"/>
    <s v="publishing/nonfiction"/>
    <n v="126"/>
    <n v="187.19"/>
    <x v="3"/>
    <x v="9"/>
  </r>
  <r>
    <n v="735"/>
    <x v="735"/>
    <s v="TOP FUEL FOR LIFE â€¦ a true story of victory, unimaginable loss_x000a_and the epiphany that changed everything."/>
    <n v="47000"/>
    <x v="544"/>
    <x v="0"/>
    <x v="0"/>
    <x v="0"/>
    <n v="1417653540"/>
    <n v="1414975346"/>
    <x v="0"/>
    <n v="229"/>
    <x v="0"/>
    <s v="publishing/nonfiction"/>
    <n v="114"/>
    <n v="234.81"/>
    <x v="3"/>
    <x v="9"/>
  </r>
  <r>
    <n v="736"/>
    <x v="736"/>
    <s v="I'm writing a new book! Topic: Privacy is Dead. What does a world without privacy mean for humanity? Our reputations? Our kids?"/>
    <n v="3600"/>
    <x v="545"/>
    <x v="0"/>
    <x v="0"/>
    <x v="0"/>
    <n v="1385009940"/>
    <n v="1383327440"/>
    <x v="0"/>
    <n v="108"/>
    <x v="0"/>
    <s v="publishing/nonfiction"/>
    <n v="315"/>
    <n v="105.05"/>
    <x v="3"/>
    <x v="9"/>
  </r>
  <r>
    <n v="737"/>
    <x v="737"/>
    <s v="For one year, two women exclusively ate food produced within Mendocino County, CA. Now, they will write a book about their adventures."/>
    <n v="5000"/>
    <x v="546"/>
    <x v="0"/>
    <x v="0"/>
    <x v="0"/>
    <n v="1392408000"/>
    <n v="1390890987"/>
    <x v="0"/>
    <n v="108"/>
    <x v="0"/>
    <s v="publishing/nonfiction"/>
    <n v="122"/>
    <n v="56.67"/>
    <x v="3"/>
    <x v="9"/>
  </r>
  <r>
    <n v="738"/>
    <x v="738"/>
    <s v="The true story of a child's struggle with hunger, poverty, and war in El Salvador."/>
    <n v="1500"/>
    <x v="547"/>
    <x v="0"/>
    <x v="0"/>
    <x v="0"/>
    <n v="1417409940"/>
    <n v="1414765794"/>
    <x v="0"/>
    <n v="41"/>
    <x v="0"/>
    <s v="publishing/nonfiction"/>
    <n v="107"/>
    <n v="39.049999999999997"/>
    <x v="3"/>
    <x v="9"/>
  </r>
  <r>
    <n v="739"/>
    <x v="739"/>
    <s v="Strategies forged and lessons learned from accessing highly selective places where Black men have historically been underrepresented."/>
    <n v="6000"/>
    <x v="548"/>
    <x v="0"/>
    <x v="0"/>
    <x v="0"/>
    <n v="1407758629"/>
    <n v="1404907429"/>
    <x v="0"/>
    <n v="139"/>
    <x v="0"/>
    <s v="publishing/nonfiction"/>
    <n v="158"/>
    <n v="68.349999999999994"/>
    <x v="3"/>
    <x v="9"/>
  </r>
  <r>
    <n v="740"/>
    <x v="740"/>
    <s v="Book on the search for the San Marcos, shipwrecked off the coast of Ireland in 1588 and the mysteries that have drawn men to find her."/>
    <n v="3000"/>
    <x v="549"/>
    <x v="0"/>
    <x v="0"/>
    <x v="0"/>
    <n v="1434857482"/>
    <n v="1433647882"/>
    <x v="0"/>
    <n v="19"/>
    <x v="0"/>
    <s v="publishing/nonfiction"/>
    <n v="107"/>
    <n v="169.58"/>
    <x v="3"/>
    <x v="9"/>
  </r>
  <r>
    <n v="741"/>
    <x v="741"/>
    <s v="A revolutionary digital mapping project of the Vilna Ghetto"/>
    <n v="13000"/>
    <x v="550"/>
    <x v="0"/>
    <x v="0"/>
    <x v="0"/>
    <n v="1370964806"/>
    <n v="1367940806"/>
    <x v="0"/>
    <n v="94"/>
    <x v="0"/>
    <s v="publishing/nonfiction"/>
    <n v="102"/>
    <n v="141.41999999999999"/>
    <x v="3"/>
    <x v="9"/>
  </r>
  <r>
    <n v="742"/>
    <x v="742"/>
    <s v="Thats right &quot;My Life As Julia Robertsâ€¦Snapshots Of A Life&quot; is going on the road! The first book tour! With Author Liane Langford!"/>
    <n v="1400"/>
    <x v="551"/>
    <x v="0"/>
    <x v="0"/>
    <x v="0"/>
    <n v="1395435712"/>
    <n v="1392847312"/>
    <x v="0"/>
    <n v="23"/>
    <x v="0"/>
    <s v="publishing/nonfiction"/>
    <n v="111"/>
    <n v="67.39"/>
    <x v="3"/>
    <x v="9"/>
  </r>
  <r>
    <n v="743"/>
    <x v="743"/>
    <s v="Valmont is a town with a fertile history and a vibrant community. We aim to capture the magic in our People's History of Valmont!"/>
    <n v="550"/>
    <x v="552"/>
    <x v="0"/>
    <x v="0"/>
    <x v="0"/>
    <n v="1334610000"/>
    <n v="1332435685"/>
    <x v="0"/>
    <n v="15"/>
    <x v="0"/>
    <s v="publishing/nonfiction"/>
    <n v="148"/>
    <n v="54.27"/>
    <x v="3"/>
    <x v="9"/>
  </r>
  <r>
    <n v="744"/>
    <x v="744"/>
    <s v="Join others to help create a world that is possible -- in your workplace, community and society!"/>
    <n v="5000"/>
    <x v="553"/>
    <x v="0"/>
    <x v="0"/>
    <x v="0"/>
    <n v="1355439503"/>
    <n v="1352847503"/>
    <x v="0"/>
    <n v="62"/>
    <x v="0"/>
    <s v="publishing/nonfiction"/>
    <n v="102"/>
    <n v="82.52"/>
    <x v="3"/>
    <x v="9"/>
  </r>
  <r>
    <n v="745"/>
    <x v="745"/>
    <s v="Help launch a FREE guide that can help activists &amp; community organizers leverage social media tools for change like never before."/>
    <n v="2220"/>
    <x v="554"/>
    <x v="0"/>
    <x v="0"/>
    <x v="0"/>
    <n v="1367588645"/>
    <n v="1364996645"/>
    <x v="0"/>
    <n v="74"/>
    <x v="0"/>
    <s v="publishing/nonfiction"/>
    <n v="179"/>
    <n v="53.73"/>
    <x v="3"/>
    <x v="9"/>
  </r>
  <r>
    <n v="746"/>
    <x v="746"/>
    <s v="This is a book of letters. Letters to our body parts."/>
    <n v="2987"/>
    <x v="555"/>
    <x v="0"/>
    <x v="0"/>
    <x v="0"/>
    <n v="1348372740"/>
    <n v="1346806909"/>
    <x v="0"/>
    <n v="97"/>
    <x v="0"/>
    <s v="publishing/nonfiction"/>
    <n v="111"/>
    <n v="34.21"/>
    <x v="3"/>
    <x v="9"/>
  </r>
  <r>
    <n v="747"/>
    <x v="747"/>
    <s v="My creations are born in different cultural environment around the globe with Â« what is already there Â» and act as a social impulse"/>
    <n v="7000"/>
    <x v="556"/>
    <x v="0"/>
    <x v="9"/>
    <x v="3"/>
    <n v="1421319240"/>
    <n v="1418649019"/>
    <x v="0"/>
    <n v="55"/>
    <x v="0"/>
    <s v="publishing/nonfiction"/>
    <n v="100"/>
    <n v="127.33"/>
    <x v="3"/>
    <x v="9"/>
  </r>
  <r>
    <n v="748"/>
    <x v="748"/>
    <s v="Peace on Earth begins with birth. Educating pregnant women to create a more peaceful world is what this book is all about."/>
    <n v="2000"/>
    <x v="557"/>
    <x v="0"/>
    <x v="0"/>
    <x v="0"/>
    <n v="1407701966"/>
    <n v="1405109966"/>
    <x v="0"/>
    <n v="44"/>
    <x v="0"/>
    <s v="publishing/nonfiction"/>
    <n v="100"/>
    <n v="45.57"/>
    <x v="3"/>
    <x v="9"/>
  </r>
  <r>
    <n v="749"/>
    <x v="749"/>
    <s v="A place for rational, fact and data based non-partisan political and societal commentary on things that matter to Americans."/>
    <n v="10000"/>
    <x v="558"/>
    <x v="0"/>
    <x v="0"/>
    <x v="0"/>
    <n v="1485642930"/>
    <n v="1483050930"/>
    <x v="0"/>
    <n v="110"/>
    <x v="0"/>
    <s v="publishing/nonfiction"/>
    <n v="106"/>
    <n v="95.96"/>
    <x v="3"/>
    <x v="9"/>
  </r>
  <r>
    <n v="750"/>
    <x v="750"/>
    <s v="The epic adventure of a 33 year journey surviving 4 open heart surgeries- emotionally powerful. Graphic. Honest. Funny"/>
    <n v="4444"/>
    <x v="559"/>
    <x v="0"/>
    <x v="0"/>
    <x v="0"/>
    <n v="1361739872"/>
    <n v="1359147872"/>
    <x v="0"/>
    <n v="59"/>
    <x v="0"/>
    <s v="publishing/nonfiction"/>
    <n v="103"/>
    <n v="77.27"/>
    <x v="3"/>
    <x v="9"/>
  </r>
  <r>
    <n v="751"/>
    <x v="751"/>
    <s v="A young cancer survivor embarks on a cross country railroad adventure while writing her memoir through letters."/>
    <n v="3000"/>
    <x v="560"/>
    <x v="0"/>
    <x v="0"/>
    <x v="0"/>
    <n v="1312470475"/>
    <n v="1308496075"/>
    <x v="0"/>
    <n v="62"/>
    <x v="0"/>
    <s v="publishing/nonfiction"/>
    <n v="119"/>
    <n v="57.34"/>
    <x v="3"/>
    <x v="9"/>
  </r>
  <r>
    <n v="752"/>
    <x v="752"/>
    <s v="A raw, honest encounter of my colourful journey trying to escape accepting I had Epilepsy &amp; how I found my super powers along the way"/>
    <n v="5000"/>
    <x v="561"/>
    <x v="0"/>
    <x v="2"/>
    <x v="2"/>
    <n v="1476615600"/>
    <n v="1474884417"/>
    <x v="0"/>
    <n v="105"/>
    <x v="0"/>
    <s v="publishing/nonfiction"/>
    <n v="112"/>
    <n v="53.19"/>
    <x v="3"/>
    <x v="9"/>
  </r>
  <r>
    <n v="753"/>
    <x v="753"/>
    <s v="Finally, Jewish sacred texts by Israeli women, volume 2 of an  acclaimed, revolutionary series of powerful, witty, diverse Midrashim."/>
    <n v="10000"/>
    <x v="562"/>
    <x v="0"/>
    <x v="0"/>
    <x v="0"/>
    <n v="1423922991"/>
    <n v="1421330991"/>
    <x v="0"/>
    <n v="26"/>
    <x v="0"/>
    <s v="publishing/nonfiction"/>
    <n v="128"/>
    <n v="492.31"/>
    <x v="3"/>
    <x v="9"/>
  </r>
  <r>
    <n v="754"/>
    <x v="754"/>
    <s v="A book about a couples first year of marriage. Read the inspirational story of how God helped them overcome cancer, amputation and more"/>
    <n v="2000"/>
    <x v="563"/>
    <x v="0"/>
    <x v="0"/>
    <x v="0"/>
    <n v="1357408721"/>
    <n v="1354816721"/>
    <x v="0"/>
    <n v="49"/>
    <x v="0"/>
    <s v="publishing/nonfiction"/>
    <n v="104"/>
    <n v="42.35"/>
    <x v="3"/>
    <x v="9"/>
  </r>
  <r>
    <n v="755"/>
    <x v="755"/>
    <s v="The hilarious new book about RAGBRAI, America's greatest event that you've never heard of. Crotch lube is entirely optional."/>
    <n v="2500"/>
    <x v="564"/>
    <x v="0"/>
    <x v="0"/>
    <x v="0"/>
    <n v="1369010460"/>
    <n v="1366381877"/>
    <x v="0"/>
    <n v="68"/>
    <x v="0"/>
    <s v="publishing/nonfiction"/>
    <n v="102"/>
    <n v="37.47"/>
    <x v="3"/>
    <x v="9"/>
  </r>
  <r>
    <n v="756"/>
    <x v="756"/>
    <s v="A mixed media (poetry, photo, prose and sound) text focusing on/inspired by rural life in former Communist republics. "/>
    <n v="700"/>
    <x v="565"/>
    <x v="0"/>
    <x v="0"/>
    <x v="0"/>
    <n v="1303147459"/>
    <n v="1297880659"/>
    <x v="0"/>
    <n v="22"/>
    <x v="0"/>
    <s v="publishing/nonfiction"/>
    <n v="118"/>
    <n v="37.450000000000003"/>
    <x v="3"/>
    <x v="9"/>
  </r>
  <r>
    <n v="757"/>
    <x v="757"/>
    <s v="This is for the book release event/photo gallery show. Funds will go to buy gallery prints &amp; copies of Orlando's Historic Haunts."/>
    <n v="250"/>
    <x v="566"/>
    <x v="0"/>
    <x v="0"/>
    <x v="0"/>
    <n v="1354756714"/>
    <n v="1353547114"/>
    <x v="0"/>
    <n v="18"/>
    <x v="0"/>
    <s v="publishing/nonfiction"/>
    <n v="238"/>
    <n v="33.06"/>
    <x v="3"/>
    <x v="9"/>
  </r>
  <r>
    <n v="758"/>
    <x v="758"/>
    <s v="I am publishing my book, Waiting on Humanity and need some finishing funds to do so."/>
    <n v="2500"/>
    <x v="567"/>
    <x v="0"/>
    <x v="0"/>
    <x v="0"/>
    <n v="1286568268"/>
    <n v="1283976268"/>
    <x v="0"/>
    <n v="19"/>
    <x v="0"/>
    <s v="publishing/nonfiction"/>
    <n v="102"/>
    <n v="134.21"/>
    <x v="3"/>
    <x v="9"/>
  </r>
  <r>
    <n v="759"/>
    <x v="759"/>
    <s v="Help me search for the lost ruins of the UK. A unique guide to  lesser known and somewhat known ruins of Britain."/>
    <n v="5000"/>
    <x v="568"/>
    <x v="0"/>
    <x v="1"/>
    <x v="1"/>
    <n v="1404892539"/>
    <n v="1401436539"/>
    <x v="0"/>
    <n v="99"/>
    <x v="0"/>
    <s v="publishing/nonfiction"/>
    <n v="102"/>
    <n v="51.47"/>
    <x v="3"/>
    <x v="9"/>
  </r>
  <r>
    <n v="760"/>
    <x v="760"/>
    <s v="I am publishing my 5th book, I am looking to publish a book of short stories, all based on random thoughts that flash through my mind."/>
    <n v="2200"/>
    <x v="117"/>
    <x v="2"/>
    <x v="0"/>
    <x v="0"/>
    <n v="1480188013"/>
    <n v="1477592413"/>
    <x v="0"/>
    <n v="0"/>
    <x v="1"/>
    <s v="publishing/fiction"/>
    <n v="0"/>
    <n v="0"/>
    <x v="3"/>
    <x v="10"/>
  </r>
  <r>
    <n v="761"/>
    <x v="761"/>
    <s v="The day Chuck died was the day everything changed. Now he has to save the afterlife from extinction or die again trying."/>
    <n v="5000"/>
    <x v="569"/>
    <x v="2"/>
    <x v="0"/>
    <x v="0"/>
    <n v="1391364126"/>
    <n v="1388772126"/>
    <x v="0"/>
    <n v="6"/>
    <x v="1"/>
    <s v="publishing/fiction"/>
    <n v="5"/>
    <n v="39.17"/>
    <x v="3"/>
    <x v="10"/>
  </r>
  <r>
    <n v="762"/>
    <x v="762"/>
    <s v="An original-well-done eBook. Mainly about fiction, action, adventure, and mystery. A story that you've never read!"/>
    <n v="3500"/>
    <x v="117"/>
    <x v="2"/>
    <x v="14"/>
    <x v="10"/>
    <n v="1480831200"/>
    <n v="1479328570"/>
    <x v="0"/>
    <n v="0"/>
    <x v="1"/>
    <s v="publishing/fiction"/>
    <n v="0"/>
    <n v="0"/>
    <x v="3"/>
    <x v="10"/>
  </r>
  <r>
    <n v="763"/>
    <x v="763"/>
    <s v="Highland Sabre explores a possible yet terrifying explanation for the mystery big cats said to prowl the British countryside."/>
    <n v="4290"/>
    <x v="139"/>
    <x v="2"/>
    <x v="1"/>
    <x v="1"/>
    <n v="1376563408"/>
    <n v="1373971408"/>
    <x v="0"/>
    <n v="1"/>
    <x v="1"/>
    <s v="publishing/fiction"/>
    <n v="0"/>
    <n v="5"/>
    <x v="3"/>
    <x v="10"/>
  </r>
  <r>
    <n v="764"/>
    <x v="764"/>
    <s v="[JOE]KES is a book full of over 200 original, sometimes funny, pun-ish Joekes. If you hate the book, use it as a coster!"/>
    <n v="5000"/>
    <x v="117"/>
    <x v="2"/>
    <x v="0"/>
    <x v="0"/>
    <n v="1441858161"/>
    <n v="1439266161"/>
    <x v="0"/>
    <n v="0"/>
    <x v="1"/>
    <s v="publishing/fiction"/>
    <n v="0"/>
    <n v="0"/>
    <x v="3"/>
    <x v="10"/>
  </r>
  <r>
    <n v="765"/>
    <x v="765"/>
    <s v="To survive, an American socialite must fight with a Mafia boss in the French Resistance, but will his underworld ruin her in the end?"/>
    <n v="7000"/>
    <x v="570"/>
    <x v="2"/>
    <x v="0"/>
    <x v="0"/>
    <n v="1413723684"/>
    <n v="1411131684"/>
    <x v="0"/>
    <n v="44"/>
    <x v="1"/>
    <s v="publishing/fiction"/>
    <n v="36"/>
    <n v="57.3"/>
    <x v="3"/>
    <x v="10"/>
  </r>
  <r>
    <n v="766"/>
    <x v="766"/>
    <s v="I am writing about my nonna's life in Southern Italy and what it was like to grow up in a Fascist regime before immigrating to Canada."/>
    <n v="4000"/>
    <x v="117"/>
    <x v="2"/>
    <x v="5"/>
    <x v="5"/>
    <n v="1424112483"/>
    <n v="1421520483"/>
    <x v="0"/>
    <n v="0"/>
    <x v="1"/>
    <s v="publishing/fiction"/>
    <n v="0"/>
    <n v="0"/>
    <x v="3"/>
    <x v="10"/>
  </r>
  <r>
    <n v="767"/>
    <x v="767"/>
    <s v="Jury of Peers is a complete novel, and it's good._x000a_All it needs now?  _x000a_More readers.  About ten million more._x000a_Let's get 'em."/>
    <n v="5000"/>
    <x v="571"/>
    <x v="2"/>
    <x v="0"/>
    <x v="0"/>
    <n v="1432178810"/>
    <n v="1429586810"/>
    <x v="0"/>
    <n v="3"/>
    <x v="1"/>
    <s v="publishing/fiction"/>
    <n v="4"/>
    <n v="59"/>
    <x v="3"/>
    <x v="10"/>
  </r>
  <r>
    <n v="768"/>
    <x v="768"/>
    <s v="Haunted by a wrong decision and hunted by a Tall Dark Stranger, a misguided teen struggles to find her way home ..or will she make it?"/>
    <n v="2500"/>
    <x v="117"/>
    <x v="2"/>
    <x v="0"/>
    <x v="0"/>
    <n v="1387169890"/>
    <n v="1384577890"/>
    <x v="0"/>
    <n v="0"/>
    <x v="1"/>
    <s v="publishing/fiction"/>
    <n v="0"/>
    <n v="0"/>
    <x v="3"/>
    <x v="10"/>
  </r>
  <r>
    <n v="769"/>
    <x v="769"/>
    <s v="Over a year of dedication has produced amazing photos and stirring words. The last step is to help those words appear in a printed book"/>
    <n v="4000"/>
    <x v="572"/>
    <x v="2"/>
    <x v="0"/>
    <x v="0"/>
    <n v="1388102094"/>
    <n v="1385510094"/>
    <x v="0"/>
    <n v="52"/>
    <x v="1"/>
    <s v="publishing/fiction"/>
    <n v="41"/>
    <n v="31.85"/>
    <x v="3"/>
    <x v="10"/>
  </r>
  <r>
    <n v="770"/>
    <x v="770"/>
    <s v="Daniel was an ordinary boy, until unordinary events began to occur. Danny had never been exposed to supernatural activity until now..."/>
    <n v="17500"/>
    <x v="117"/>
    <x v="2"/>
    <x v="0"/>
    <x v="0"/>
    <n v="1361750369"/>
    <n v="1358294369"/>
    <x v="0"/>
    <n v="0"/>
    <x v="1"/>
    <s v="publishing/fiction"/>
    <n v="0"/>
    <n v="0"/>
    <x v="3"/>
    <x v="10"/>
  </r>
  <r>
    <n v="771"/>
    <x v="771"/>
    <s v="A satire gift, the stress cube has original artwork, comes on a custom mahogany stand and has a funny exercise booklet."/>
    <n v="38000"/>
    <x v="115"/>
    <x v="2"/>
    <x v="0"/>
    <x v="0"/>
    <n v="1454183202"/>
    <n v="1449863202"/>
    <x v="0"/>
    <n v="1"/>
    <x v="1"/>
    <s v="publishing/fiction"/>
    <n v="0"/>
    <n v="10"/>
    <x v="3"/>
    <x v="10"/>
  </r>
  <r>
    <n v="772"/>
    <x v="772"/>
    <s v="What if the stories in the Bible, especially those about strong women, were retuld by their own characters? I've completed 5 and am ready to publish."/>
    <n v="1500"/>
    <x v="155"/>
    <x v="2"/>
    <x v="0"/>
    <x v="0"/>
    <n v="1257047940"/>
    <n v="1252718519"/>
    <x v="0"/>
    <n v="1"/>
    <x v="1"/>
    <s v="publishing/fiction"/>
    <n v="3"/>
    <n v="50"/>
    <x v="3"/>
    <x v="10"/>
  </r>
  <r>
    <n v="773"/>
    <x v="773"/>
    <s v="The Mortis Chronicles is a hard hitting, thought provoking and action packed indie published series. You know you want to read!"/>
    <n v="3759"/>
    <x v="573"/>
    <x v="2"/>
    <x v="1"/>
    <x v="1"/>
    <n v="1431298860"/>
    <n v="1428341985"/>
    <x v="0"/>
    <n v="2"/>
    <x v="1"/>
    <s v="publishing/fiction"/>
    <n v="1"/>
    <n v="16"/>
    <x v="3"/>
    <x v="10"/>
  </r>
  <r>
    <n v="774"/>
    <x v="774"/>
    <s v="Arabella seeks studio time to professionally read her novel, making it available to listeners as an audio book on audible.com"/>
    <n v="500"/>
    <x v="574"/>
    <x v="2"/>
    <x v="0"/>
    <x v="0"/>
    <n v="1393181018"/>
    <n v="1390589018"/>
    <x v="0"/>
    <n v="9"/>
    <x v="1"/>
    <s v="publishing/fiction"/>
    <n v="70"/>
    <n v="39"/>
    <x v="3"/>
    <x v="10"/>
  </r>
  <r>
    <n v="775"/>
    <x v="775"/>
    <s v="Scorned is the first in a series that I have been working on for two years and it's time to get it published."/>
    <n v="10000"/>
    <x v="575"/>
    <x v="2"/>
    <x v="0"/>
    <x v="0"/>
    <n v="1323998795"/>
    <n v="1321406795"/>
    <x v="0"/>
    <n v="5"/>
    <x v="1"/>
    <s v="publishing/fiction"/>
    <n v="2"/>
    <n v="34"/>
    <x v="3"/>
    <x v="10"/>
  </r>
  <r>
    <n v="776"/>
    <x v="776"/>
    <s v="Would anything change if women were in charge? Book Clubs, readers, and critics herald the latest by award-winning author, Aguila."/>
    <n v="7000"/>
    <x v="576"/>
    <x v="2"/>
    <x v="0"/>
    <x v="0"/>
    <n v="1444539600"/>
    <n v="1441297645"/>
    <x v="0"/>
    <n v="57"/>
    <x v="1"/>
    <s v="publishing/fiction"/>
    <n v="51"/>
    <n v="63.12"/>
    <x v="3"/>
    <x v="10"/>
  </r>
  <r>
    <n v="777"/>
    <x v="777"/>
    <s v="One Minute Gone is a murder mystery drawn from real people and events. Read Chapter One at http://davidhansardblog.wordpress.com."/>
    <n v="3000"/>
    <x v="577"/>
    <x v="2"/>
    <x v="0"/>
    <x v="0"/>
    <n v="1375313577"/>
    <n v="1372721577"/>
    <x v="0"/>
    <n v="3"/>
    <x v="1"/>
    <s v="publishing/fiction"/>
    <n v="1"/>
    <n v="7"/>
    <x v="3"/>
    <x v="10"/>
  </r>
  <r>
    <n v="778"/>
    <x v="778"/>
    <s v="Laughter, tears and good times in the warm glow of Summer s Love. The perfect recipe for the winter blahs."/>
    <n v="500"/>
    <x v="369"/>
    <x v="2"/>
    <x v="0"/>
    <x v="0"/>
    <n v="1398876680"/>
    <n v="1396284680"/>
    <x v="0"/>
    <n v="1"/>
    <x v="1"/>
    <s v="publishing/fiction"/>
    <n v="0"/>
    <n v="2"/>
    <x v="3"/>
    <x v="10"/>
  </r>
  <r>
    <n v="779"/>
    <x v="779"/>
    <s v="A novel. Beautiful. Sparse. The truth behind the American Dream seen from the eyes of a young wanderer in the midst of the economic collapse. "/>
    <n v="15000"/>
    <x v="402"/>
    <x v="2"/>
    <x v="0"/>
    <x v="0"/>
    <n v="1287115200"/>
    <n v="1284567905"/>
    <x v="0"/>
    <n v="6"/>
    <x v="1"/>
    <s v="publishing/fiction"/>
    <n v="3"/>
    <n v="66.67"/>
    <x v="3"/>
    <x v="10"/>
  </r>
  <r>
    <n v="780"/>
    <x v="780"/>
    <s v="We are finishing up recording our new record and we would like help with its physical CD release."/>
    <n v="1000"/>
    <x v="578"/>
    <x v="0"/>
    <x v="0"/>
    <x v="0"/>
    <n v="1304439025"/>
    <n v="1301847025"/>
    <x v="0"/>
    <n v="27"/>
    <x v="0"/>
    <s v="music/rock"/>
    <n v="104"/>
    <n v="38.520000000000003"/>
    <x v="4"/>
    <x v="11"/>
  </r>
  <r>
    <n v="781"/>
    <x v="781"/>
    <s v="&quot;WE ARE ON A MISSION TO TOUR THE UNITED STATES NON-STOP. TO DO SO WE NEED TO PURCHASE A NEW VAN.&quot;"/>
    <n v="800"/>
    <x v="579"/>
    <x v="0"/>
    <x v="0"/>
    <x v="0"/>
    <n v="1370649674"/>
    <n v="1368057674"/>
    <x v="0"/>
    <n v="25"/>
    <x v="0"/>
    <s v="music/rock"/>
    <n v="133"/>
    <n v="42.61"/>
    <x v="4"/>
    <x v="11"/>
  </r>
  <r>
    <n v="782"/>
    <x v="782"/>
    <s v="After almost three years of being out of music, I've decided to finally make the solo record I've wanted to do for years."/>
    <n v="700"/>
    <x v="485"/>
    <x v="0"/>
    <x v="0"/>
    <x v="0"/>
    <n v="1345918302"/>
    <n v="1343326302"/>
    <x v="0"/>
    <n v="14"/>
    <x v="0"/>
    <s v="music/rock"/>
    <n v="100"/>
    <n v="50"/>
    <x v="4"/>
    <x v="11"/>
  </r>
  <r>
    <n v="783"/>
    <x v="783"/>
    <s v="The Red Masque will be heading into the studio in late April to begin recording their new album, tentatively titled &quot;Mythalogue&quot;."/>
    <n v="1500"/>
    <x v="580"/>
    <x v="0"/>
    <x v="0"/>
    <x v="0"/>
    <n v="1335564000"/>
    <n v="1332182049"/>
    <x v="0"/>
    <n v="35"/>
    <x v="0"/>
    <s v="music/rock"/>
    <n v="148"/>
    <n v="63.49"/>
    <x v="4"/>
    <x v="11"/>
  </r>
  <r>
    <n v="784"/>
    <x v="784"/>
    <s v="The book I am working on now is the third is a series of rock encyclopedias. However, I am in need of funding to cover the photo costs."/>
    <n v="1000"/>
    <x v="581"/>
    <x v="0"/>
    <x v="0"/>
    <x v="0"/>
    <n v="1395023719"/>
    <n v="1391571319"/>
    <x v="0"/>
    <n v="10"/>
    <x v="0"/>
    <s v="music/rock"/>
    <n v="103"/>
    <n v="102.5"/>
    <x v="4"/>
    <x v="11"/>
  </r>
  <r>
    <n v="785"/>
    <x v="785"/>
    <s v="Treedom wants to record a second album! We have a lot of new material, and we wanted to capture our new sound in a record for our fans."/>
    <n v="500"/>
    <x v="582"/>
    <x v="0"/>
    <x v="0"/>
    <x v="0"/>
    <n v="1362060915"/>
    <n v="1359468915"/>
    <x v="0"/>
    <n v="29"/>
    <x v="0"/>
    <s v="music/rock"/>
    <n v="181"/>
    <n v="31.14"/>
    <x v="4"/>
    <x v="11"/>
  </r>
  <r>
    <n v="786"/>
    <x v="786"/>
    <s v="In June, Columbus rock veterans, Watershed, will release and tour behind a new album, BRICK AND MORTAR."/>
    <n v="5000"/>
    <x v="583"/>
    <x v="0"/>
    <x v="0"/>
    <x v="0"/>
    <n v="1336751220"/>
    <n v="1331774434"/>
    <x v="0"/>
    <n v="44"/>
    <x v="0"/>
    <s v="music/rock"/>
    <n v="143"/>
    <n v="162.27000000000001"/>
    <x v="4"/>
    <x v="11"/>
  </r>
  <r>
    <n v="787"/>
    <x v="787"/>
    <s v="We've made our goal with your help. Thanks so much! This is a great time to pre-purchase the album and get some extra perks."/>
    <n v="1200"/>
    <x v="584"/>
    <x v="0"/>
    <x v="0"/>
    <x v="0"/>
    <n v="1383318226"/>
    <n v="1380726226"/>
    <x v="0"/>
    <n v="17"/>
    <x v="0"/>
    <s v="music/rock"/>
    <n v="114"/>
    <n v="80.59"/>
    <x v="4"/>
    <x v="11"/>
  </r>
  <r>
    <n v="788"/>
    <x v="788"/>
    <s v="With all of our money going towards our new full-length album and merch, we need your help so we don't end up stranded on tour."/>
    <n v="1000"/>
    <x v="585"/>
    <x v="0"/>
    <x v="0"/>
    <x v="0"/>
    <n v="1341633540"/>
    <n v="1338336588"/>
    <x v="0"/>
    <n v="34"/>
    <x v="0"/>
    <s v="music/rock"/>
    <n v="204"/>
    <n v="59.85"/>
    <x v="4"/>
    <x v="11"/>
  </r>
  <r>
    <n v="789"/>
    <x v="789"/>
    <s v="Reluctant Hero is getting ready to record their next EP titled All As One! Studio dates are set for January 18th-22nd! Let's work!"/>
    <n v="1700"/>
    <x v="586"/>
    <x v="0"/>
    <x v="0"/>
    <x v="0"/>
    <n v="1358755140"/>
    <n v="1357187280"/>
    <x v="0"/>
    <n v="14"/>
    <x v="0"/>
    <s v="music/rock"/>
    <n v="109"/>
    <n v="132.86000000000001"/>
    <x v="4"/>
    <x v="11"/>
  </r>
  <r>
    <n v="790"/>
    <x v="790"/>
    <s v="A regional band reaching to their fans. Reaching to become a national band with no label support. This is the chance of a lifetime."/>
    <n v="10000"/>
    <x v="587"/>
    <x v="0"/>
    <x v="0"/>
    <x v="0"/>
    <n v="1359680939"/>
    <n v="1357088939"/>
    <x v="0"/>
    <n v="156"/>
    <x v="0"/>
    <s v="music/rock"/>
    <n v="144"/>
    <n v="92.55"/>
    <x v="4"/>
    <x v="11"/>
  </r>
  <r>
    <n v="791"/>
    <x v="791"/>
    <s v="Second album from award-winning Brad Hoshaw &amp; the Seven Deadlies, featuring crowd favorites &quot;New Tattoo&quot; and &quot;Delta King.&quot;"/>
    <n v="7500"/>
    <x v="588"/>
    <x v="0"/>
    <x v="0"/>
    <x v="0"/>
    <n v="1384322340"/>
    <n v="1381430646"/>
    <x v="0"/>
    <n v="128"/>
    <x v="0"/>
    <s v="music/rock"/>
    <n v="104"/>
    <n v="60.86"/>
    <x v="4"/>
    <x v="11"/>
  </r>
  <r>
    <n v="792"/>
    <x v="792"/>
    <s v="Rock n' Roll about the intersection of lies and belief: the Believable Lie."/>
    <n v="2500"/>
    <x v="589"/>
    <x v="0"/>
    <x v="0"/>
    <x v="0"/>
    <n v="1383861483"/>
    <n v="1381265883"/>
    <x v="0"/>
    <n v="60"/>
    <x v="0"/>
    <s v="music/rock"/>
    <n v="100"/>
    <n v="41.85"/>
    <x v="4"/>
    <x v="11"/>
  </r>
  <r>
    <n v="793"/>
    <x v="793"/>
    <s v="Dead Tree Duo has been fortunate enough to record a full length album at Threshold Studios in NYC!  Now it's time to manufacture them!"/>
    <n v="2750"/>
    <x v="590"/>
    <x v="0"/>
    <x v="0"/>
    <x v="0"/>
    <n v="1372827540"/>
    <n v="1371491244"/>
    <x v="0"/>
    <n v="32"/>
    <x v="0"/>
    <s v="music/rock"/>
    <n v="103"/>
    <n v="88.33"/>
    <x v="4"/>
    <x v="11"/>
  </r>
  <r>
    <n v="794"/>
    <x v="794"/>
    <s v="The Brian Davis Band is a group of friends that want to share their lives and experiences through music that connects with people."/>
    <n v="8000"/>
    <x v="591"/>
    <x v="0"/>
    <x v="0"/>
    <x v="0"/>
    <n v="1315242360"/>
    <n v="1310438737"/>
    <x v="0"/>
    <n v="53"/>
    <x v="0"/>
    <s v="music/rock"/>
    <n v="105"/>
    <n v="158.96"/>
    <x v="4"/>
    <x v="11"/>
  </r>
  <r>
    <n v="795"/>
    <x v="795"/>
    <s v="After the success of the critically-acclaimed &quot;Confederate Buddha,&quot; Jimbo &amp; Tri-State need your help to raise the WHITE BUFFALO."/>
    <n v="14000"/>
    <x v="592"/>
    <x v="0"/>
    <x v="0"/>
    <x v="0"/>
    <n v="1333774740"/>
    <n v="1330094566"/>
    <x v="0"/>
    <n v="184"/>
    <x v="0"/>
    <s v="music/rock"/>
    <n v="112"/>
    <n v="85.05"/>
    <x v="4"/>
    <x v="11"/>
  </r>
  <r>
    <n v="796"/>
    <x v="796"/>
    <s v="Madrone is an independent band creating melodic, emotional, _x000a_alternative-rock needing your help to finish their new album."/>
    <n v="10000"/>
    <x v="593"/>
    <x v="0"/>
    <x v="0"/>
    <x v="0"/>
    <n v="1379279400"/>
    <n v="1376687485"/>
    <x v="0"/>
    <n v="90"/>
    <x v="0"/>
    <s v="music/rock"/>
    <n v="101"/>
    <n v="112.61"/>
    <x v="4"/>
    <x v="11"/>
  </r>
  <r>
    <n v="797"/>
    <x v="797"/>
    <s v="Help Lust Control Kickstart their first cd in 20 years!!  To be mixed by Rocky Gray (Living Sacrifice, Soul Embraced, Evanescence)!!"/>
    <n v="3000"/>
    <x v="594"/>
    <x v="0"/>
    <x v="0"/>
    <x v="0"/>
    <n v="1335672000"/>
    <n v="1332978688"/>
    <x v="0"/>
    <n v="71"/>
    <x v="0"/>
    <s v="music/rock"/>
    <n v="108"/>
    <n v="45.44"/>
    <x v="4"/>
    <x v="11"/>
  </r>
  <r>
    <n v="798"/>
    <x v="798"/>
    <s v="We have some great new songs and want to record a special edition 4 song EP as our next Eric Stuart Band release"/>
    <n v="3500"/>
    <x v="595"/>
    <x v="0"/>
    <x v="0"/>
    <x v="0"/>
    <n v="1412086187"/>
    <n v="1409494187"/>
    <x v="0"/>
    <n v="87"/>
    <x v="0"/>
    <s v="music/rock"/>
    <n v="115"/>
    <n v="46.22"/>
    <x v="4"/>
    <x v="11"/>
  </r>
  <r>
    <n v="799"/>
    <x v="799"/>
    <s v="Los Angeles-based recording artist Ryan Caskey joined forces with producer Eddie Hedges to record alternative rock masterworks."/>
    <n v="5000"/>
    <x v="596"/>
    <x v="0"/>
    <x v="0"/>
    <x v="0"/>
    <n v="1335542446"/>
    <n v="1332950446"/>
    <x v="0"/>
    <n v="28"/>
    <x v="0"/>
    <s v="music/rock"/>
    <n v="100"/>
    <n v="178.61"/>
    <x v="4"/>
    <x v="11"/>
  </r>
  <r>
    <n v="800"/>
    <x v="800"/>
    <s v="Scotland's premier classic rock and metal festival, 3 days, 3-4 stages, family friendly,  for people of all ages"/>
    <n v="1500"/>
    <x v="597"/>
    <x v="0"/>
    <x v="1"/>
    <x v="1"/>
    <n v="1410431054"/>
    <n v="1407839054"/>
    <x v="0"/>
    <n v="56"/>
    <x v="0"/>
    <s v="music/rock"/>
    <n v="152"/>
    <n v="40.75"/>
    <x v="4"/>
    <x v="11"/>
  </r>
  <r>
    <n v="801"/>
    <x v="801"/>
    <s v="ALL WE WANT TO DO IS DRIVE AROUND AMERICA AND PLAY A BUNCH OF SHOWS, BUT WE DON'T HAVE ANY MONEY..."/>
    <n v="2000"/>
    <x v="598"/>
    <x v="0"/>
    <x v="0"/>
    <x v="0"/>
    <n v="1309547120"/>
    <n v="1306955120"/>
    <x v="0"/>
    <n v="51"/>
    <x v="0"/>
    <s v="music/rock"/>
    <n v="112"/>
    <n v="43.73"/>
    <x v="4"/>
    <x v="11"/>
  </r>
  <r>
    <n v="802"/>
    <x v="802"/>
    <s v="Vaz invades 2 new continents in the Eastern Hemisphere and brings home a Split Single, a Video Documentary and a Live Record from Asia."/>
    <n v="6000"/>
    <x v="599"/>
    <x v="0"/>
    <x v="0"/>
    <x v="0"/>
    <n v="1347854700"/>
    <n v="1343867524"/>
    <x v="0"/>
    <n v="75"/>
    <x v="0"/>
    <s v="music/rock"/>
    <n v="101"/>
    <n v="81.069999999999993"/>
    <x v="4"/>
    <x v="11"/>
  </r>
  <r>
    <n v="803"/>
    <x v="803"/>
    <s v="We're recording our first single in Nashville this summer and sending it to radio with Shamrock Media Group.  We need your help!!"/>
    <n v="2300"/>
    <x v="600"/>
    <x v="0"/>
    <x v="0"/>
    <x v="0"/>
    <n v="1306630800"/>
    <n v="1304376478"/>
    <x v="0"/>
    <n v="38"/>
    <x v="0"/>
    <s v="music/rock"/>
    <n v="123"/>
    <n v="74.61"/>
    <x v="4"/>
    <x v="11"/>
  </r>
  <r>
    <n v="804"/>
    <x v="804"/>
    <s v="Hope and Inspiration.  That is what this project is all about. In the midst of a dark and broken world our stories can speak life."/>
    <n v="5500"/>
    <x v="601"/>
    <x v="0"/>
    <x v="0"/>
    <x v="0"/>
    <n v="1311393540"/>
    <n v="1309919526"/>
    <x v="0"/>
    <n v="18"/>
    <x v="0"/>
    <s v="music/rock"/>
    <n v="100"/>
    <n v="305.56"/>
    <x v="4"/>
    <x v="11"/>
  </r>
  <r>
    <n v="805"/>
    <x v="805"/>
    <s v="Be a part of Virtual CH's debut Video and Record release.  Help fund their debut music video and record mixing expenses."/>
    <n v="3000"/>
    <x v="602"/>
    <x v="0"/>
    <x v="0"/>
    <x v="0"/>
    <n v="1310857200"/>
    <n v="1306525512"/>
    <x v="0"/>
    <n v="54"/>
    <x v="0"/>
    <s v="music/rock"/>
    <n v="105"/>
    <n v="58.33"/>
    <x v="4"/>
    <x v="11"/>
  </r>
  <r>
    <n v="806"/>
    <x v="806"/>
    <s v="Help Golden Animals finish their NEW Album!"/>
    <n v="8000"/>
    <x v="603"/>
    <x v="0"/>
    <x v="0"/>
    <x v="0"/>
    <n v="1315413339"/>
    <n v="1312821339"/>
    <x v="0"/>
    <n v="71"/>
    <x v="0"/>
    <s v="music/rock"/>
    <n v="104"/>
    <n v="117.68"/>
    <x v="4"/>
    <x v="11"/>
  </r>
  <r>
    <n v="807"/>
    <x v="807"/>
    <s v="Join the Sic Vita family and lend a hand as we create a new album!"/>
    <n v="4000"/>
    <x v="604"/>
    <x v="0"/>
    <x v="0"/>
    <x v="0"/>
    <n v="1488333600"/>
    <n v="1485270311"/>
    <x v="0"/>
    <n v="57"/>
    <x v="0"/>
    <s v="music/rock"/>
    <n v="105"/>
    <n v="73.77"/>
    <x v="4"/>
    <x v="11"/>
  </r>
  <r>
    <n v="808"/>
    <x v="808"/>
    <s v="The Micronite Filters have a blood curdling sonic adventure ready for psychedelic swirled vinyl for the best possible auditory journey."/>
    <n v="4500"/>
    <x v="605"/>
    <x v="0"/>
    <x v="5"/>
    <x v="5"/>
    <n v="1419224340"/>
    <n v="1416363886"/>
    <x v="0"/>
    <n v="43"/>
    <x v="0"/>
    <s v="music/rock"/>
    <n v="100"/>
    <n v="104.65"/>
    <x v="4"/>
    <x v="11"/>
  </r>
  <r>
    <n v="809"/>
    <x v="809"/>
    <s v="Acknowledged songwriter looking to record album of new songs to secure a Publishing Contract"/>
    <n v="4000"/>
    <x v="606"/>
    <x v="0"/>
    <x v="0"/>
    <x v="0"/>
    <n v="1390161630"/>
    <n v="1387569630"/>
    <x v="0"/>
    <n v="52"/>
    <x v="0"/>
    <s v="music/rock"/>
    <n v="104"/>
    <n v="79.83"/>
    <x v="4"/>
    <x v="11"/>
  </r>
  <r>
    <n v="810"/>
    <x v="810"/>
    <s v="Please help us reach both a short term and lifetime goal! We can't do this without your help. thank you a ton from all of us at P.T.R.."/>
    <n v="1500"/>
    <x v="607"/>
    <x v="0"/>
    <x v="0"/>
    <x v="0"/>
    <n v="1346462462"/>
    <n v="1343870462"/>
    <x v="0"/>
    <n v="27"/>
    <x v="0"/>
    <s v="music/rock"/>
    <n v="105"/>
    <n v="58.33"/>
    <x v="4"/>
    <x v="11"/>
  </r>
  <r>
    <n v="811"/>
    <x v="811"/>
    <s v="We need your financial support to cover the tour costs!  (Sound, lights, travel, stage design)"/>
    <n v="1000"/>
    <x v="578"/>
    <x v="0"/>
    <x v="0"/>
    <x v="0"/>
    <n v="1373475120"/>
    <n v="1371569202"/>
    <x v="0"/>
    <n v="12"/>
    <x v="0"/>
    <s v="music/rock"/>
    <n v="104"/>
    <n v="86.67"/>
    <x v="4"/>
    <x v="11"/>
  </r>
  <r>
    <n v="812"/>
    <x v="812"/>
    <s v="Gainesville's pop punk 3 piece Assassinate The Scientist started a new band and they want to release a 7&quot;, but they need your help!!"/>
    <n v="600"/>
    <x v="608"/>
    <x v="0"/>
    <x v="0"/>
    <x v="0"/>
    <n v="1362146280"/>
    <n v="1357604752"/>
    <x v="0"/>
    <n v="33"/>
    <x v="0"/>
    <s v="music/rock"/>
    <n v="152"/>
    <n v="27.61"/>
    <x v="4"/>
    <x v="11"/>
  </r>
  <r>
    <n v="813"/>
    <x v="813"/>
    <s v="A pre order campaign to fund the pressing of our second full length vinyl LP"/>
    <n v="1500"/>
    <x v="609"/>
    <x v="0"/>
    <x v="0"/>
    <x v="0"/>
    <n v="1342825365"/>
    <n v="1340233365"/>
    <x v="0"/>
    <n v="96"/>
    <x v="0"/>
    <s v="music/rock"/>
    <n v="160"/>
    <n v="25"/>
    <x v="4"/>
    <x v="11"/>
  </r>
  <r>
    <n v="814"/>
    <x v="814"/>
    <s v="We have been a band since 2007, but we've never hit the road. That's messed up... So this summer, we're trying to and need your help!"/>
    <n v="1000"/>
    <x v="610"/>
    <x v="0"/>
    <x v="0"/>
    <x v="0"/>
    <n v="1306865040"/>
    <n v="1305568201"/>
    <x v="0"/>
    <n v="28"/>
    <x v="0"/>
    <s v="music/rock"/>
    <n v="127"/>
    <n v="45.46"/>
    <x v="4"/>
    <x v="11"/>
  </r>
  <r>
    <n v="815"/>
    <x v="815"/>
    <s v="Be a part of helping The Early Reset finish their new 7 song EP."/>
    <n v="4000"/>
    <x v="611"/>
    <x v="0"/>
    <x v="0"/>
    <x v="0"/>
    <n v="1414879303"/>
    <n v="1412287303"/>
    <x v="0"/>
    <n v="43"/>
    <x v="0"/>
    <s v="music/rock"/>
    <n v="107"/>
    <n v="99.53"/>
    <x v="4"/>
    <x v="11"/>
  </r>
  <r>
    <n v="816"/>
    <x v="816"/>
    <s v="Friends and Family have an album for you. They need your help to release it to the world."/>
    <n v="7000"/>
    <x v="612"/>
    <x v="0"/>
    <x v="0"/>
    <x v="0"/>
    <n v="1365489000"/>
    <n v="1362776043"/>
    <x v="0"/>
    <n v="205"/>
    <x v="0"/>
    <s v="music/rock"/>
    <n v="115"/>
    <n v="39.31"/>
    <x v="4"/>
    <x v="11"/>
  </r>
  <r>
    <n v="817"/>
    <x v="817"/>
    <s v="Dead Fish Handshake is a rock band based out of New Jersey. We are in the process of raising funds for our second record."/>
    <n v="1500"/>
    <x v="613"/>
    <x v="0"/>
    <x v="0"/>
    <x v="0"/>
    <n v="1331441940"/>
    <n v="1326810211"/>
    <x v="0"/>
    <n v="23"/>
    <x v="0"/>
    <s v="music/rock"/>
    <n v="137"/>
    <n v="89.42"/>
    <x v="4"/>
    <x v="11"/>
  </r>
  <r>
    <n v="818"/>
    <x v="818"/>
    <s v="Orwell is hitting the road this August for a West Coast tour and we need substantial van repairs in order to get there.  Dates booked."/>
    <n v="350"/>
    <x v="614"/>
    <x v="0"/>
    <x v="0"/>
    <x v="0"/>
    <n v="1344358860"/>
    <n v="1343682681"/>
    <x v="0"/>
    <n v="19"/>
    <x v="0"/>
    <s v="music/rock"/>
    <n v="156"/>
    <n v="28.68"/>
    <x v="4"/>
    <x v="11"/>
  </r>
  <r>
    <n v="819"/>
    <x v="819"/>
    <s v="We are touring the Southeast in support of our new EP"/>
    <n v="400"/>
    <x v="140"/>
    <x v="0"/>
    <x v="0"/>
    <x v="0"/>
    <n v="1387601040"/>
    <n v="1386806254"/>
    <x v="0"/>
    <n v="14"/>
    <x v="0"/>
    <s v="music/rock"/>
    <n v="109"/>
    <n v="31.07"/>
    <x v="4"/>
    <x v="11"/>
  </r>
  <r>
    <n v="820"/>
    <x v="820"/>
    <s v="Wyatt Lowe &amp; the Ottomatics will be hitting the road this June on a North and Southwest Summer 2014 tour!"/>
    <n v="2000"/>
    <x v="615"/>
    <x v="0"/>
    <x v="0"/>
    <x v="0"/>
    <n v="1402290000"/>
    <n v="1399666342"/>
    <x v="0"/>
    <n v="38"/>
    <x v="0"/>
    <s v="music/rock"/>
    <n v="134"/>
    <n v="70.55"/>
    <x v="4"/>
    <x v="11"/>
  </r>
  <r>
    <n v="821"/>
    <x v="821"/>
    <s v="Bizness Suit - NEW ALBUM - We're going to LA to record the best rock album ever - bluesy funky Rock n Roll with soul"/>
    <n v="17482"/>
    <x v="616"/>
    <x v="0"/>
    <x v="0"/>
    <x v="0"/>
    <n v="1430712060"/>
    <n v="1427753265"/>
    <x v="0"/>
    <n v="78"/>
    <x v="0"/>
    <s v="music/rock"/>
    <n v="100"/>
    <n v="224.13"/>
    <x v="4"/>
    <x v="11"/>
  </r>
  <r>
    <n v="822"/>
    <x v="822"/>
    <s v="Soul Easy recording our first full length CD.  Inspired by lots of friends and lots of good times."/>
    <n v="3000"/>
    <x v="617"/>
    <x v="0"/>
    <x v="0"/>
    <x v="0"/>
    <n v="1349477050"/>
    <n v="1346885050"/>
    <x v="0"/>
    <n v="69"/>
    <x v="0"/>
    <s v="music/rock"/>
    <n v="119"/>
    <n v="51.81"/>
    <x v="4"/>
    <x v="11"/>
  </r>
  <r>
    <n v="823"/>
    <x v="823"/>
    <s v="Eyes For Fire is finally ready to release their Debut Album but we need YOU to help us put the final touches on it."/>
    <n v="800"/>
    <x v="618"/>
    <x v="0"/>
    <x v="0"/>
    <x v="0"/>
    <n v="1427062852"/>
    <n v="1424474452"/>
    <x v="0"/>
    <n v="33"/>
    <x v="0"/>
    <s v="music/rock"/>
    <n v="180"/>
    <n v="43.52"/>
    <x v="4"/>
    <x v="11"/>
  </r>
  <r>
    <n v="824"/>
    <x v="824"/>
    <s v="Hi Ho Silver Oh is going on a West Coast tour! We'll be starting in Santa Barbara, and spreading our tunes all the way to Seattle and back."/>
    <n v="1600"/>
    <x v="619"/>
    <x v="0"/>
    <x v="0"/>
    <x v="0"/>
    <n v="1271573940"/>
    <n v="1268459318"/>
    <x v="0"/>
    <n v="54"/>
    <x v="0"/>
    <s v="music/rock"/>
    <n v="134"/>
    <n v="39.82"/>
    <x v="4"/>
    <x v="11"/>
  </r>
  <r>
    <n v="825"/>
    <x v="825"/>
    <s v="Kickstarting Kill Freeman independently. Help fund the New Record, Video and Live Shows."/>
    <n v="12500"/>
    <x v="620"/>
    <x v="0"/>
    <x v="0"/>
    <x v="0"/>
    <n v="1351495284"/>
    <n v="1349335284"/>
    <x v="0"/>
    <n v="99"/>
    <x v="0"/>
    <s v="music/rock"/>
    <n v="100"/>
    <n v="126.81"/>
    <x v="4"/>
    <x v="11"/>
  </r>
  <r>
    <n v="826"/>
    <x v="826"/>
    <s v="Protect The Dream is preparing to record their debut album 8 years in the making. Lets make it happen Kickstarter!"/>
    <n v="5500"/>
    <x v="621"/>
    <x v="0"/>
    <x v="0"/>
    <x v="0"/>
    <n v="1332719730"/>
    <n v="1330908930"/>
    <x v="0"/>
    <n v="49"/>
    <x v="0"/>
    <s v="music/rock"/>
    <n v="101"/>
    <n v="113.88"/>
    <x v="4"/>
    <x v="11"/>
  </r>
  <r>
    <n v="827"/>
    <x v="827"/>
    <s v="We want to release our Losing Wings EP on a week-long tour of California's music scene!  We've got the EP made, we just need gas money!"/>
    <n v="300"/>
    <x v="622"/>
    <x v="0"/>
    <x v="0"/>
    <x v="0"/>
    <n v="1329248940"/>
    <n v="1326972107"/>
    <x v="0"/>
    <n v="11"/>
    <x v="0"/>
    <s v="music/rock"/>
    <n v="103"/>
    <n v="28.18"/>
    <x v="4"/>
    <x v="11"/>
  </r>
  <r>
    <n v="828"/>
    <x v="828"/>
    <s v="Our new CD comes out July 3. We have self-financed the project with money from our shows but now need additional funding for video."/>
    <n v="1300"/>
    <x v="623"/>
    <x v="0"/>
    <x v="0"/>
    <x v="0"/>
    <n v="1340641440"/>
    <n v="1339549982"/>
    <x v="0"/>
    <n v="38"/>
    <x v="0"/>
    <s v="music/rock"/>
    <n v="107"/>
    <n v="36.61"/>
    <x v="4"/>
    <x v="11"/>
  </r>
  <r>
    <n v="829"/>
    <x v="829"/>
    <s v="We are a band from South East London- each member is19 years OA. We have been together for two years. Taking pride in making good music"/>
    <n v="500"/>
    <x v="624"/>
    <x v="0"/>
    <x v="1"/>
    <x v="1"/>
    <n v="1468437240"/>
    <n v="1463253240"/>
    <x v="0"/>
    <n v="16"/>
    <x v="0"/>
    <s v="music/rock"/>
    <n v="104"/>
    <n v="32.5"/>
    <x v="4"/>
    <x v="11"/>
  </r>
  <r>
    <n v="830"/>
    <x v="830"/>
    <s v="We're making a high energy, fist pumpin', pelvis-thrusting new Rock n Roll album and we'd love for you to be a part of it."/>
    <n v="1800"/>
    <x v="625"/>
    <x v="0"/>
    <x v="0"/>
    <x v="0"/>
    <n v="1363952225"/>
    <n v="1361363825"/>
    <x v="0"/>
    <n v="32"/>
    <x v="0"/>
    <s v="music/rock"/>
    <n v="108"/>
    <n v="60.66"/>
    <x v="4"/>
    <x v="11"/>
  </r>
  <r>
    <n v="831"/>
    <x v="831"/>
    <s v="7Horse is a new band with a self-funded album and a show they want to rock in your town!"/>
    <n v="1500"/>
    <x v="98"/>
    <x v="0"/>
    <x v="0"/>
    <x v="0"/>
    <n v="1335540694"/>
    <n v="1332948694"/>
    <x v="0"/>
    <n v="20"/>
    <x v="0"/>
    <s v="music/rock"/>
    <n v="233"/>
    <n v="175"/>
    <x v="4"/>
    <x v="11"/>
  </r>
  <r>
    <n v="832"/>
    <x v="832"/>
    <s v="Being in a band can make you feel like clowns, but we've got the best fans so we're not too worried. You are the new record labels!!"/>
    <n v="15000"/>
    <x v="626"/>
    <x v="0"/>
    <x v="0"/>
    <x v="0"/>
    <n v="1327133580"/>
    <n v="1321978335"/>
    <x v="0"/>
    <n v="154"/>
    <x v="0"/>
    <s v="music/rock"/>
    <n v="101"/>
    <n v="97.99"/>
    <x v="4"/>
    <x v="11"/>
  </r>
  <r>
    <n v="833"/>
    <x v="833"/>
    <s v="This is an American rock album."/>
    <n v="6000"/>
    <x v="627"/>
    <x v="0"/>
    <x v="0"/>
    <x v="0"/>
    <n v="1397941475"/>
    <n v="1395349475"/>
    <x v="0"/>
    <n v="41"/>
    <x v="0"/>
    <s v="music/rock"/>
    <n v="102"/>
    <n v="148.78"/>
    <x v="4"/>
    <x v="11"/>
  </r>
  <r>
    <n v="834"/>
    <x v="834"/>
    <s v="We were selected out of 4,000 bands to play on VANS Warped Tour! Amazing opportunity, but touring costs $$$!  We REALLY need your help!"/>
    <n v="5500"/>
    <x v="628"/>
    <x v="0"/>
    <x v="0"/>
    <x v="0"/>
    <n v="1372651140"/>
    <n v="1369770292"/>
    <x v="0"/>
    <n v="75"/>
    <x v="0"/>
    <s v="music/rock"/>
    <n v="131"/>
    <n v="96.08"/>
    <x v="4"/>
    <x v="11"/>
  </r>
  <r>
    <n v="835"/>
    <x v="835"/>
    <s v="Help composer and musician Samuel B. Lupowitz release his first solo piano rock effort featuring the hard-grooving Ego Band."/>
    <n v="2000"/>
    <x v="629"/>
    <x v="0"/>
    <x v="0"/>
    <x v="0"/>
    <n v="1337396400"/>
    <n v="1333709958"/>
    <x v="0"/>
    <n v="40"/>
    <x v="0"/>
    <s v="music/rock"/>
    <n v="117"/>
    <n v="58.63"/>
    <x v="4"/>
    <x v="11"/>
  </r>
  <r>
    <n v="836"/>
    <x v="836"/>
    <s v="An album you can bring home to mom."/>
    <n v="5000"/>
    <x v="630"/>
    <x v="0"/>
    <x v="0"/>
    <x v="0"/>
    <n v="1381108918"/>
    <n v="1378516918"/>
    <x v="0"/>
    <n v="46"/>
    <x v="0"/>
    <s v="music/rock"/>
    <n v="101"/>
    <n v="109.71"/>
    <x v="4"/>
    <x v="11"/>
  </r>
  <r>
    <n v="837"/>
    <x v="837"/>
    <s v="Take 147 is currently in the process of recording the debut album called, &quot;Nothin' to Lose&quot;."/>
    <n v="2500"/>
    <x v="631"/>
    <x v="0"/>
    <x v="0"/>
    <x v="0"/>
    <n v="1398988662"/>
    <n v="1396396662"/>
    <x v="0"/>
    <n v="62"/>
    <x v="0"/>
    <s v="music/rock"/>
    <n v="122"/>
    <n v="49.11"/>
    <x v="4"/>
    <x v="11"/>
  </r>
  <r>
    <n v="838"/>
    <x v="838"/>
    <s v="The Paper Melody wants YOU to be a part of the next chapter! Be a part of the process of our brand new EP and Music Videos!"/>
    <n v="2000"/>
    <x v="632"/>
    <x v="0"/>
    <x v="0"/>
    <x v="0"/>
    <n v="1326835985"/>
    <n v="1324243985"/>
    <x v="0"/>
    <n v="61"/>
    <x v="0"/>
    <s v="music/rock"/>
    <n v="145"/>
    <n v="47.67"/>
    <x v="4"/>
    <x v="11"/>
  </r>
  <r>
    <n v="839"/>
    <x v="839"/>
    <s v="The Waffle Stompers need your support to keep doing what we love--go on tour, make music and music videos."/>
    <n v="5000"/>
    <x v="633"/>
    <x v="0"/>
    <x v="0"/>
    <x v="0"/>
    <n v="1348337956"/>
    <n v="1345745956"/>
    <x v="0"/>
    <n v="96"/>
    <x v="0"/>
    <s v="music/rock"/>
    <n v="117"/>
    <n v="60.74"/>
    <x v="4"/>
    <x v="11"/>
  </r>
  <r>
    <n v="840"/>
    <x v="840"/>
    <s v="Carl King / Sir Millard Mulch / Dr. Zoltan Ã˜belisk is making a new 45-minute instrumental sci-fi album!"/>
    <n v="10000"/>
    <x v="634"/>
    <x v="0"/>
    <x v="0"/>
    <x v="0"/>
    <n v="1474694787"/>
    <n v="1472102787"/>
    <x v="0"/>
    <n v="190"/>
    <x v="0"/>
    <s v="music/metal"/>
    <n v="120"/>
    <n v="63.38"/>
    <x v="4"/>
    <x v="12"/>
  </r>
  <r>
    <n v="841"/>
    <x v="841"/>
    <s v="Dan Mumm's 2nd studio album. An ambitious project - Dan will attempt his best musical work yet, drawing influence from across the ages."/>
    <n v="5000"/>
    <x v="635"/>
    <x v="0"/>
    <x v="0"/>
    <x v="0"/>
    <n v="1415653663"/>
    <n v="1413058063"/>
    <x v="1"/>
    <n v="94"/>
    <x v="0"/>
    <s v="music/metal"/>
    <n v="101"/>
    <n v="53.89"/>
    <x v="4"/>
    <x v="12"/>
  </r>
  <r>
    <n v="842"/>
    <x v="842"/>
    <s v="Help fund our new concept album, inspired heavily by Sci-Fi and cosmology. Together, we can make &quot;Frontiers&quot; a great release!"/>
    <n v="2500"/>
    <x v="636"/>
    <x v="0"/>
    <x v="5"/>
    <x v="5"/>
    <n v="1381723140"/>
    <n v="1378735983"/>
    <x v="1"/>
    <n v="39"/>
    <x v="0"/>
    <s v="music/metal"/>
    <n v="104"/>
    <n v="66.87"/>
    <x v="4"/>
    <x v="12"/>
  </r>
  <r>
    <n v="843"/>
    <x v="843"/>
    <s v="Five metal heads dedicated to our passion for music. We believe music is Freedom, Unity &amp; Escape. Join us on our mission to Dig Deeper."/>
    <n v="3000"/>
    <x v="637"/>
    <x v="0"/>
    <x v="0"/>
    <x v="0"/>
    <n v="1481184000"/>
    <n v="1479708680"/>
    <x v="0"/>
    <n v="127"/>
    <x v="0"/>
    <s v="music/metal"/>
    <n v="267"/>
    <n v="63.1"/>
    <x v="4"/>
    <x v="12"/>
  </r>
  <r>
    <n v="844"/>
    <x v="844"/>
    <s v="The NEW ALBUM from the MOST METAL BAND ON EARTH is here! (WARNING: May cause melted faces and headbanging-related spinal trauma!)"/>
    <n v="3000"/>
    <x v="638"/>
    <x v="0"/>
    <x v="0"/>
    <x v="0"/>
    <n v="1414817940"/>
    <n v="1411489552"/>
    <x v="1"/>
    <n v="159"/>
    <x v="0"/>
    <s v="music/metal"/>
    <n v="194"/>
    <n v="36.630000000000003"/>
    <x v="4"/>
    <x v="12"/>
  </r>
  <r>
    <n v="845"/>
    <x v="845"/>
    <s v="Help Legend of Zelda tribute band Master Sword complete their latest heavy metal album: Shadow and Steel!"/>
    <n v="5000"/>
    <x v="639"/>
    <x v="0"/>
    <x v="0"/>
    <x v="0"/>
    <n v="1473047940"/>
    <n v="1469595396"/>
    <x v="0"/>
    <n v="177"/>
    <x v="0"/>
    <s v="music/metal"/>
    <n v="120"/>
    <n v="34.01"/>
    <x v="4"/>
    <x v="12"/>
  </r>
  <r>
    <n v="846"/>
    <x v="846"/>
    <s v="Pre-order and help me fund new merchandise so we can make the album release something amazing."/>
    <n v="1100"/>
    <x v="640"/>
    <x v="0"/>
    <x v="1"/>
    <x v="1"/>
    <n v="1394460000"/>
    <n v="1393233855"/>
    <x v="0"/>
    <n v="47"/>
    <x v="0"/>
    <s v="music/metal"/>
    <n v="122"/>
    <n v="28.55"/>
    <x v="4"/>
    <x v="12"/>
  </r>
  <r>
    <n v="847"/>
    <x v="847"/>
    <s v="MUSIC WITH MEANING!  MUSIC THAT MATTERS!!!"/>
    <n v="10"/>
    <x v="115"/>
    <x v="0"/>
    <x v="0"/>
    <x v="0"/>
    <n v="1436555376"/>
    <n v="1433963376"/>
    <x v="0"/>
    <n v="1"/>
    <x v="0"/>
    <s v="music/metal"/>
    <n v="100"/>
    <n v="10"/>
    <x v="4"/>
    <x v="12"/>
  </r>
  <r>
    <n v="848"/>
    <x v="848"/>
    <s v="God Am, a Grunge/Doom metal band, who have been trying to fund the production of our EP to bring you a unique aural assault."/>
    <n v="300"/>
    <x v="452"/>
    <x v="0"/>
    <x v="0"/>
    <x v="0"/>
    <n v="1429038033"/>
    <n v="1426446033"/>
    <x v="0"/>
    <n v="16"/>
    <x v="0"/>
    <s v="music/metal"/>
    <n v="100"/>
    <n v="18.75"/>
    <x v="4"/>
    <x v="12"/>
  </r>
  <r>
    <n v="849"/>
    <x v="849"/>
    <s v="&quot;Guard your passion as if your life depended on it, for well it might!&quot;_x000a_Join Nightingale in her journey through the Poison Garden."/>
    <n v="4000"/>
    <x v="641"/>
    <x v="0"/>
    <x v="0"/>
    <x v="0"/>
    <n v="1426473264"/>
    <n v="1424057664"/>
    <x v="0"/>
    <n v="115"/>
    <x v="0"/>
    <s v="music/metal"/>
    <n v="120"/>
    <n v="41.7"/>
    <x v="4"/>
    <x v="12"/>
  </r>
  <r>
    <n v="850"/>
    <x v="850"/>
    <s v="Help Chicago-based instrumental group Sioum complete the production of their 2nd full-length album."/>
    <n v="4000"/>
    <x v="642"/>
    <x v="0"/>
    <x v="0"/>
    <x v="0"/>
    <n v="1461560340"/>
    <n v="1458762717"/>
    <x v="0"/>
    <n v="133"/>
    <x v="0"/>
    <s v="music/metal"/>
    <n v="155"/>
    <n v="46.67"/>
    <x v="4"/>
    <x v="12"/>
  </r>
  <r>
    <n v="851"/>
    <x v="851"/>
    <s v="Salut, nous c'est M.F.Crew, on a besoin de vous pour produire notre premier album &quot;First Ride&quot; ! :)"/>
    <n v="2000"/>
    <x v="643"/>
    <x v="0"/>
    <x v="6"/>
    <x v="3"/>
    <n v="1469994300"/>
    <n v="1464815253"/>
    <x v="0"/>
    <n v="70"/>
    <x v="0"/>
    <s v="music/metal"/>
    <n v="130"/>
    <n v="37.270000000000003"/>
    <x v="4"/>
    <x v="12"/>
  </r>
  <r>
    <n v="852"/>
    <x v="852"/>
    <s v="Limited edition 2x12&quot; vinyl pressing of our latest album &quot;Who Do You Think We Are?&quot;"/>
    <n v="3500"/>
    <x v="644"/>
    <x v="0"/>
    <x v="0"/>
    <x v="0"/>
    <n v="1477342800"/>
    <n v="1476386395"/>
    <x v="0"/>
    <n v="62"/>
    <x v="0"/>
    <s v="music/metal"/>
    <n v="105"/>
    <n v="59.26"/>
    <x v="4"/>
    <x v="12"/>
  </r>
  <r>
    <n v="853"/>
    <x v="853"/>
    <s v="Help release a CD of sloggoth's first album &quot;sloggoth&quot;.  All contributors of $5 or more get a CD when the goal is met!"/>
    <n v="300"/>
    <x v="452"/>
    <x v="0"/>
    <x v="0"/>
    <x v="0"/>
    <n v="1424116709"/>
    <n v="1421524709"/>
    <x v="0"/>
    <n v="10"/>
    <x v="0"/>
    <s v="music/metal"/>
    <n v="100"/>
    <n v="30"/>
    <x v="4"/>
    <x v="12"/>
  </r>
  <r>
    <n v="854"/>
    <x v="854"/>
    <s v="Writing and Recording Sophomore record, and funding Tour to support Spring 2017 album release."/>
    <n v="27800"/>
    <x v="645"/>
    <x v="0"/>
    <x v="0"/>
    <x v="0"/>
    <n v="1482901546"/>
    <n v="1480309546"/>
    <x v="0"/>
    <n v="499"/>
    <x v="0"/>
    <s v="music/metal"/>
    <n v="118"/>
    <n v="65.86"/>
    <x v="4"/>
    <x v="12"/>
  </r>
  <r>
    <n v="855"/>
    <x v="855"/>
    <s v="AtteroTerra's &quot;Pray for Apocalypse&quot; is fully completed, and only being held up by funding."/>
    <n v="1450"/>
    <x v="646"/>
    <x v="0"/>
    <x v="0"/>
    <x v="0"/>
    <n v="1469329217"/>
    <n v="1466737217"/>
    <x v="0"/>
    <n v="47"/>
    <x v="0"/>
    <s v="music/metal"/>
    <n v="103"/>
    <n v="31.91"/>
    <x v="4"/>
    <x v="12"/>
  </r>
  <r>
    <n v="856"/>
    <x v="856"/>
    <s v="Wir, die Heavy/Thrash Band &quot;Powerhead&quot; wollen ins Studio und eine Promo CD aufnehmen. Songs haben wir, Geld nicht ;-) ... und los!! :-)"/>
    <n v="250"/>
    <x v="614"/>
    <x v="0"/>
    <x v="12"/>
    <x v="3"/>
    <n v="1477422000"/>
    <n v="1472282956"/>
    <x v="0"/>
    <n v="28"/>
    <x v="0"/>
    <s v="music/metal"/>
    <n v="218"/>
    <n v="19.46"/>
    <x v="4"/>
    <x v="12"/>
  </r>
  <r>
    <n v="857"/>
    <x v="857"/>
    <s v="Modern Post-Hardcore/Electro music (Hardstyle, EDM, Trap, Dubstep, Dembow, House)."/>
    <n v="1200"/>
    <x v="647"/>
    <x v="0"/>
    <x v="3"/>
    <x v="3"/>
    <n v="1448463431"/>
    <n v="1444831031"/>
    <x v="0"/>
    <n v="24"/>
    <x v="0"/>
    <s v="music/metal"/>
    <n v="100"/>
    <n v="50"/>
    <x v="4"/>
    <x v="12"/>
  </r>
  <r>
    <n v="858"/>
    <x v="858"/>
    <s v="The album is written &amp; sounding epic, dark &amp; heavy! We now need your help to fund the release &amp; some spiffing limited edition merch!"/>
    <n v="1200"/>
    <x v="648"/>
    <x v="0"/>
    <x v="1"/>
    <x v="1"/>
    <n v="1429138740"/>
    <n v="1426528418"/>
    <x v="0"/>
    <n v="76"/>
    <x v="0"/>
    <s v="music/metal"/>
    <n v="144"/>
    <n v="22.74"/>
    <x v="4"/>
    <x v="12"/>
  </r>
  <r>
    <n v="859"/>
    <x v="859"/>
    <s v="We are heading to the studio to create our second album and we want you to be right there with us!"/>
    <n v="4000"/>
    <x v="649"/>
    <x v="0"/>
    <x v="0"/>
    <x v="0"/>
    <n v="1433376000"/>
    <n v="1430768468"/>
    <x v="0"/>
    <n v="98"/>
    <x v="0"/>
    <s v="music/metal"/>
    <n v="105"/>
    <n v="42.72"/>
    <x v="4"/>
    <x v="12"/>
  </r>
  <r>
    <n v="860"/>
    <x v="860"/>
    <s v="â€œThe Odd Couple Quintetâ€ is aptly named, since the Horn and Bassoon are truly an â€˜odd coupleâ€™ to front a jazz group."/>
    <n v="14000"/>
    <x v="650"/>
    <x v="2"/>
    <x v="0"/>
    <x v="0"/>
    <n v="1385123713"/>
    <n v="1382528113"/>
    <x v="0"/>
    <n v="48"/>
    <x v="1"/>
    <s v="music/jazz"/>
    <n v="18"/>
    <n v="52.92"/>
    <x v="4"/>
    <x v="13"/>
  </r>
  <r>
    <n v="861"/>
    <x v="861"/>
    <s v="&quot;In My Own Eye&quot; a cabaret not to be missed  Building a Business Preserving the Art of Cabaret Theatre 4 the Next Generation"/>
    <n v="4500"/>
    <x v="462"/>
    <x v="2"/>
    <x v="0"/>
    <x v="0"/>
    <n v="1474067404"/>
    <n v="1471475404"/>
    <x v="0"/>
    <n v="2"/>
    <x v="1"/>
    <s v="music/jazz"/>
    <n v="2"/>
    <n v="50.5"/>
    <x v="4"/>
    <x v="13"/>
  </r>
  <r>
    <n v="862"/>
    <x v="862"/>
    <s v="I want to work with the great John Goodsall and Percy Jones from Brand X to create the ultimate new jazz album."/>
    <n v="50000"/>
    <x v="575"/>
    <x v="2"/>
    <x v="1"/>
    <x v="1"/>
    <n v="1384179548"/>
    <n v="1381583948"/>
    <x v="0"/>
    <n v="4"/>
    <x v="1"/>
    <s v="music/jazz"/>
    <n v="0"/>
    <n v="42.5"/>
    <x v="4"/>
    <x v="13"/>
  </r>
  <r>
    <n v="863"/>
    <x v="863"/>
    <s v="I'm making the move from a side man in local groups to the leader with this debut jazz CD project."/>
    <n v="2000"/>
    <x v="456"/>
    <x v="2"/>
    <x v="0"/>
    <x v="0"/>
    <n v="1329014966"/>
    <n v="1326422966"/>
    <x v="0"/>
    <n v="5"/>
    <x v="1"/>
    <s v="music/jazz"/>
    <n v="5"/>
    <n v="18"/>
    <x v="4"/>
    <x v="13"/>
  </r>
  <r>
    <n v="864"/>
    <x v="864"/>
    <s v="Help to make an album that will stand out in the pantheon of LDS music, an album of the highest musical and artistic standards."/>
    <n v="6500"/>
    <x v="651"/>
    <x v="2"/>
    <x v="0"/>
    <x v="0"/>
    <n v="1381917540"/>
    <n v="1379990038"/>
    <x v="0"/>
    <n v="79"/>
    <x v="1"/>
    <s v="music/jazz"/>
    <n v="42"/>
    <n v="34.18"/>
    <x v="4"/>
    <x v="13"/>
  </r>
  <r>
    <n v="865"/>
    <x v="865"/>
    <s v="My name is Lindsay Main, and My artist name is &quot;Memphis Lady&quot;. Im looking to make my first cd, will all my own original songs on it."/>
    <n v="2200"/>
    <x v="372"/>
    <x v="2"/>
    <x v="0"/>
    <x v="0"/>
    <n v="1358361197"/>
    <n v="1353177197"/>
    <x v="0"/>
    <n v="2"/>
    <x v="1"/>
    <s v="music/jazz"/>
    <n v="2"/>
    <n v="22.5"/>
    <x v="4"/>
    <x v="13"/>
  </r>
  <r>
    <n v="866"/>
    <x v="866"/>
    <s v="Drivetime heads to Cali for summer tour supported by @Smoothjazz.com &amp; @JJZPhilly  #Spaghettini #The Roxy"/>
    <n v="3500"/>
    <x v="141"/>
    <x v="2"/>
    <x v="0"/>
    <x v="0"/>
    <n v="1425136200"/>
    <n v="1421853518"/>
    <x v="0"/>
    <n v="11"/>
    <x v="1"/>
    <s v="music/jazz"/>
    <n v="18"/>
    <n v="58.18"/>
    <x v="4"/>
    <x v="13"/>
  </r>
  <r>
    <n v="867"/>
    <x v="867"/>
    <s v="MichÃ© Fambro records the long-awaited Jazz Crooner album.  Favorite standards, and soon-to-be classic originals in one memorable album."/>
    <n v="5000"/>
    <x v="652"/>
    <x v="2"/>
    <x v="0"/>
    <x v="0"/>
    <n v="1259643540"/>
    <n v="1254450706"/>
    <x v="0"/>
    <n v="11"/>
    <x v="1"/>
    <s v="music/jazz"/>
    <n v="24"/>
    <n v="109.18"/>
    <x v="4"/>
    <x v="13"/>
  </r>
  <r>
    <n v="868"/>
    <x v="868"/>
    <s v="I AM A SINGER/SONGWRITER RECORDING MY DEBUT ALBUM OF ORIGINAL MATERIAL TITLED &quot;MY LIFE UNFOLDING&quot;.....MUSIC IS SO MUCH A PART OF ME!"/>
    <n v="45000"/>
    <x v="155"/>
    <x v="2"/>
    <x v="0"/>
    <x v="0"/>
    <n v="1389055198"/>
    <n v="1386463198"/>
    <x v="0"/>
    <n v="1"/>
    <x v="1"/>
    <s v="music/jazz"/>
    <n v="0"/>
    <n v="50"/>
    <x v="4"/>
    <x v="13"/>
  </r>
  <r>
    <n v="869"/>
    <x v="869"/>
    <s v="The band Twice As Good wants to create and distribute a DVD of their live concert performance. This amazing band needs to be seen!"/>
    <n v="8800"/>
    <x v="578"/>
    <x v="2"/>
    <x v="0"/>
    <x v="0"/>
    <n v="1365448657"/>
    <n v="1362860257"/>
    <x v="0"/>
    <n v="3"/>
    <x v="1"/>
    <s v="music/jazz"/>
    <n v="12"/>
    <n v="346.67"/>
    <x v="4"/>
    <x v="13"/>
  </r>
  <r>
    <n v="870"/>
    <x v="870"/>
    <s v="The Orchestra and it's boy/girl singers perform a plethora of hit songs arranged by Nelson Riddle, for the world's greatest singers."/>
    <n v="20000"/>
    <x v="653"/>
    <x v="2"/>
    <x v="1"/>
    <x v="1"/>
    <n v="1377995523"/>
    <n v="1375403523"/>
    <x v="0"/>
    <n v="5"/>
    <x v="1"/>
    <s v="music/jazz"/>
    <n v="0"/>
    <n v="12.4"/>
    <x v="4"/>
    <x v="13"/>
  </r>
  <r>
    <n v="871"/>
    <x v="871"/>
    <s v="fo/mo/deep heads back into the studio in January 2014 to record their 3rd CD. Seeking to continue experimenting with all things groove:"/>
    <n v="6000"/>
    <x v="144"/>
    <x v="2"/>
    <x v="0"/>
    <x v="0"/>
    <n v="1385735295"/>
    <n v="1383139695"/>
    <x v="0"/>
    <n v="12"/>
    <x v="1"/>
    <s v="music/jazz"/>
    <n v="5"/>
    <n v="27.08"/>
    <x v="4"/>
    <x v="13"/>
  </r>
  <r>
    <n v="872"/>
    <x v="872"/>
    <s v="The Songs of Africa Ensemble embarks on their first Goodwill Africa Tour, to taste African music &amp; culture firsthand."/>
    <n v="8000"/>
    <x v="654"/>
    <x v="2"/>
    <x v="0"/>
    <x v="0"/>
    <n v="1299786527"/>
    <n v="1295898527"/>
    <x v="0"/>
    <n v="2"/>
    <x v="1"/>
    <s v="music/jazz"/>
    <n v="1"/>
    <n v="32.5"/>
    <x v="4"/>
    <x v="13"/>
  </r>
  <r>
    <n v="873"/>
    <x v="873"/>
    <s v="Fall in love with &quot;The Dreamer&quot;, new original music from trumpeter Freddie Dunn!"/>
    <n v="3500"/>
    <x v="372"/>
    <x v="2"/>
    <x v="0"/>
    <x v="0"/>
    <n v="1352610040"/>
    <n v="1349150440"/>
    <x v="0"/>
    <n v="5"/>
    <x v="1"/>
    <s v="music/jazz"/>
    <n v="1"/>
    <n v="9"/>
    <x v="4"/>
    <x v="13"/>
  </r>
  <r>
    <n v="874"/>
    <x v="874"/>
    <s v="Tachoir music has been described as &quot;Highly original compositions with dazzling improvisations by virtuoso musicians&quot; - The Times"/>
    <n v="3000"/>
    <x v="655"/>
    <x v="2"/>
    <x v="0"/>
    <x v="0"/>
    <n v="1367676034"/>
    <n v="1365084034"/>
    <x v="0"/>
    <n v="21"/>
    <x v="1"/>
    <s v="music/jazz"/>
    <n v="24"/>
    <n v="34.76"/>
    <x v="4"/>
    <x v="13"/>
  </r>
  <r>
    <n v="875"/>
    <x v="875"/>
    <s v="IJD coincides with the Columbus Day. The musicians are Italian-American and they'll showcase music from the Italian American songbook."/>
    <n v="5000"/>
    <x v="117"/>
    <x v="2"/>
    <x v="0"/>
    <x v="0"/>
    <n v="1442856131"/>
    <n v="1441128131"/>
    <x v="0"/>
    <n v="0"/>
    <x v="1"/>
    <s v="music/jazz"/>
    <n v="0"/>
    <n v="0"/>
    <x v="4"/>
    <x v="13"/>
  </r>
  <r>
    <n v="876"/>
    <x v="876"/>
    <s v="What was the greatest record shop ever?  DOBELLS!"/>
    <n v="3152"/>
    <x v="656"/>
    <x v="2"/>
    <x v="1"/>
    <x v="1"/>
    <n v="1359978927"/>
    <n v="1357127727"/>
    <x v="0"/>
    <n v="45"/>
    <x v="1"/>
    <s v="music/jazz"/>
    <n v="41"/>
    <n v="28.58"/>
    <x v="4"/>
    <x v="13"/>
  </r>
  <r>
    <n v="877"/>
    <x v="877"/>
    <s v="The Saxidentals are a Laie, HI based saxophone quartet. We have been playing gigs all around Laie and would love to make a music video!"/>
    <n v="2000"/>
    <x v="77"/>
    <x v="2"/>
    <x v="0"/>
    <x v="0"/>
    <n v="1387479360"/>
    <n v="1384887360"/>
    <x v="0"/>
    <n v="29"/>
    <x v="1"/>
    <s v="music/jazz"/>
    <n v="68"/>
    <n v="46.59"/>
    <x v="4"/>
    <x v="13"/>
  </r>
  <r>
    <n v="878"/>
    <x v="878"/>
    <s v="Join in and help me make my first jazz album. I would really like to make a Christmas album and a smooth jazz CD. Want a FREE CD?"/>
    <n v="5000"/>
    <x v="654"/>
    <x v="2"/>
    <x v="0"/>
    <x v="0"/>
    <n v="1293082524"/>
    <n v="1290490524"/>
    <x v="0"/>
    <n v="2"/>
    <x v="1"/>
    <s v="music/jazz"/>
    <n v="1"/>
    <n v="32.5"/>
    <x v="4"/>
    <x v="13"/>
  </r>
  <r>
    <n v="879"/>
    <x v="879"/>
    <s v="It'll be THE event of the year for the musically adventurous types. Don't miss this chance to bring Peter BrÃ¶tzmann to our fair city!"/>
    <n v="2100"/>
    <x v="657"/>
    <x v="2"/>
    <x v="0"/>
    <x v="0"/>
    <n v="1338321305"/>
    <n v="1336506905"/>
    <x v="0"/>
    <n v="30"/>
    <x v="1"/>
    <s v="music/jazz"/>
    <n v="31"/>
    <n v="21.47"/>
    <x v="4"/>
    <x v="13"/>
  </r>
  <r>
    <n v="880"/>
    <x v="880"/>
    <s v="A record representing an era in East Bay local music that sustained art &amp; community that deserves to be preserved on 180 gram vinyl."/>
    <n v="3780"/>
    <x v="658"/>
    <x v="2"/>
    <x v="0"/>
    <x v="0"/>
    <n v="1351582938"/>
    <n v="1348731738"/>
    <x v="0"/>
    <n v="8"/>
    <x v="1"/>
    <s v="music/indie rock"/>
    <n v="3"/>
    <n v="14.13"/>
    <x v="4"/>
    <x v="14"/>
  </r>
  <r>
    <n v="881"/>
    <x v="881"/>
    <s v="To raise funds to finish the latest album by Chris Reed and the Anime Raiders, called &quot;Deep City Diving&quot;"/>
    <n v="3750"/>
    <x v="134"/>
    <x v="2"/>
    <x v="0"/>
    <x v="0"/>
    <n v="1326520886"/>
    <n v="1322632886"/>
    <x v="0"/>
    <n v="1"/>
    <x v="1"/>
    <s v="music/indie rock"/>
    <n v="1"/>
    <n v="30"/>
    <x v="4"/>
    <x v="14"/>
  </r>
  <r>
    <n v="882"/>
    <x v="882"/>
    <s v="This Full length Album Needs the real living record life. It took us 4 hard years, countless deaths and several studios but we won."/>
    <n v="1500"/>
    <x v="659"/>
    <x v="2"/>
    <x v="0"/>
    <x v="0"/>
    <n v="1315341550"/>
    <n v="1312490350"/>
    <x v="0"/>
    <n v="14"/>
    <x v="1"/>
    <s v="music/indie rock"/>
    <n v="20"/>
    <n v="21.57"/>
    <x v="4"/>
    <x v="14"/>
  </r>
  <r>
    <n v="883"/>
    <x v="883"/>
    <s v="Seeking supporters to help me break the 15 year streak since my last record.  Dana Lawrence Music is ready to go back into the studio!"/>
    <n v="5000"/>
    <x v="660"/>
    <x v="2"/>
    <x v="0"/>
    <x v="0"/>
    <n v="1456957635"/>
    <n v="1451773635"/>
    <x v="0"/>
    <n v="24"/>
    <x v="1"/>
    <s v="music/indie rock"/>
    <n v="40"/>
    <n v="83.38"/>
    <x v="4"/>
    <x v="14"/>
  </r>
  <r>
    <n v="884"/>
    <x v="884"/>
    <s v="We need to hire an animal trainer to have a chimpanzee actor perform in our music video with us!"/>
    <n v="2000"/>
    <x v="170"/>
    <x v="2"/>
    <x v="0"/>
    <x v="0"/>
    <n v="1336789860"/>
    <n v="1331666146"/>
    <x v="0"/>
    <n v="2"/>
    <x v="1"/>
    <s v="music/indie rock"/>
    <n v="1"/>
    <n v="10"/>
    <x v="4"/>
    <x v="14"/>
  </r>
  <r>
    <n v="885"/>
    <x v="885"/>
    <s v="Cobrette Bardole's widely anticipated sophomore release is ready for tracking and he needs your help to make it a reality!"/>
    <n v="1000"/>
    <x v="661"/>
    <x v="2"/>
    <x v="0"/>
    <x v="0"/>
    <n v="1483137311"/>
    <n v="1481322911"/>
    <x v="0"/>
    <n v="21"/>
    <x v="1"/>
    <s v="music/indie rock"/>
    <n v="75"/>
    <n v="35.71"/>
    <x v="4"/>
    <x v="14"/>
  </r>
  <r>
    <n v="886"/>
    <x v="886"/>
    <s v="The time has finally come... Sap Laughter is in the process of updating our merchandise setup, and we need your help making it happen!"/>
    <n v="500"/>
    <x v="82"/>
    <x v="2"/>
    <x v="0"/>
    <x v="0"/>
    <n v="1473972813"/>
    <n v="1471812813"/>
    <x v="0"/>
    <n v="7"/>
    <x v="1"/>
    <s v="music/indie rock"/>
    <n v="41"/>
    <n v="29.29"/>
    <x v="4"/>
    <x v="14"/>
  </r>
  <r>
    <n v="887"/>
    <x v="887"/>
    <s v="Mortimer Nova is attempting to raise enough money to record their new album, Terrible the Fish has Drowned, to release it to the public"/>
    <n v="1000"/>
    <x v="117"/>
    <x v="2"/>
    <x v="0"/>
    <x v="0"/>
    <n v="1338159655"/>
    <n v="1335567655"/>
    <x v="0"/>
    <n v="0"/>
    <x v="1"/>
    <s v="music/indie rock"/>
    <n v="0"/>
    <n v="0"/>
    <x v="4"/>
    <x v="14"/>
  </r>
  <r>
    <n v="888"/>
    <x v="888"/>
    <s v="Support Ginger Binge sounds. We're an independent 'cosmic Americana' band. We love to play music for you. We are grateful for your help"/>
    <n v="1000"/>
    <x v="662"/>
    <x v="2"/>
    <x v="0"/>
    <x v="0"/>
    <n v="1314856800"/>
    <n v="1311789885"/>
    <x v="0"/>
    <n v="4"/>
    <x v="1"/>
    <s v="music/indie rock"/>
    <n v="7"/>
    <n v="18"/>
    <x v="4"/>
    <x v="14"/>
  </r>
  <r>
    <n v="889"/>
    <x v="889"/>
    <s v="I have finally decided to follow my dream. I want to be a professional musician. This is the project that with get me there."/>
    <n v="25000"/>
    <x v="663"/>
    <x v="2"/>
    <x v="0"/>
    <x v="0"/>
    <n v="1412534943"/>
    <n v="1409942943"/>
    <x v="0"/>
    <n v="32"/>
    <x v="1"/>
    <s v="music/indie rock"/>
    <n v="9"/>
    <n v="73.760000000000005"/>
    <x v="4"/>
    <x v="14"/>
  </r>
  <r>
    <n v="890"/>
    <x v="890"/>
    <s v="I'm producing an original gospel-folk, &quot;AmeriqueÃ±o&quot; collection of hymns and songs, so organic you could grow tomatoes with them."/>
    <n v="3000"/>
    <x v="366"/>
    <x v="2"/>
    <x v="0"/>
    <x v="0"/>
    <n v="1385055979"/>
    <n v="1382460379"/>
    <x v="0"/>
    <n v="4"/>
    <x v="1"/>
    <s v="music/indie rock"/>
    <n v="4"/>
    <n v="31.25"/>
    <x v="4"/>
    <x v="14"/>
  </r>
  <r>
    <n v="891"/>
    <x v="891"/>
    <s v="Along with a new EP production and release, it's time to bring Den-Mate, LIVE, to a location near you - East Coast and Beyond!"/>
    <n v="8000"/>
    <x v="92"/>
    <x v="2"/>
    <x v="0"/>
    <x v="0"/>
    <n v="1408581930"/>
    <n v="1405989930"/>
    <x v="0"/>
    <n v="9"/>
    <x v="1"/>
    <s v="music/indie rock"/>
    <n v="3"/>
    <n v="28.89"/>
    <x v="4"/>
    <x v="14"/>
  </r>
  <r>
    <n v="892"/>
    <x v="892"/>
    <s v="ADCA would like to complete the production of its debut CD, in order to bring the joys of chamber music to its fans, new and old."/>
    <n v="6000"/>
    <x v="664"/>
    <x v="2"/>
    <x v="0"/>
    <x v="0"/>
    <n v="1280635200"/>
    <n v="1273121283"/>
    <x v="0"/>
    <n v="17"/>
    <x v="1"/>
    <s v="music/indie rock"/>
    <n v="41"/>
    <n v="143.82"/>
    <x v="4"/>
    <x v="14"/>
  </r>
  <r>
    <n v="893"/>
    <x v="893"/>
    <s v="The Philly music scene is full of amazing talent. This annual music festival is to celebrate those gems within that scene!"/>
    <n v="2000"/>
    <x v="148"/>
    <x v="2"/>
    <x v="0"/>
    <x v="0"/>
    <n v="1427920363"/>
    <n v="1425331963"/>
    <x v="0"/>
    <n v="5"/>
    <x v="1"/>
    <s v="music/indie rock"/>
    <n v="10"/>
    <n v="40"/>
    <x v="4"/>
    <x v="14"/>
  </r>
  <r>
    <n v="894"/>
    <x v="894"/>
    <s v="Help Saint Sebastian finish their debut album, Melancholy Breakdown, accompanied by a short documentary film about fibromyalgia."/>
    <n v="20000"/>
    <x v="665"/>
    <x v="2"/>
    <x v="0"/>
    <x v="0"/>
    <n v="1465169610"/>
    <n v="1462577610"/>
    <x v="0"/>
    <n v="53"/>
    <x v="1"/>
    <s v="music/indie rock"/>
    <n v="39"/>
    <n v="147.81"/>
    <x v="4"/>
    <x v="14"/>
  </r>
  <r>
    <n v="895"/>
    <x v="895"/>
    <s v="ruKus radio is an independent internet radio station focused solely on the independent artist and has been Mainstream-free since 2007! "/>
    <n v="8000"/>
    <x v="666"/>
    <x v="2"/>
    <x v="0"/>
    <x v="0"/>
    <n v="1287975829"/>
    <n v="1284087829"/>
    <x v="0"/>
    <n v="7"/>
    <x v="1"/>
    <s v="music/indie rock"/>
    <n v="2"/>
    <n v="27.86"/>
    <x v="4"/>
    <x v="14"/>
  </r>
  <r>
    <n v="896"/>
    <x v="896"/>
    <s v="The people have spoken...the stars have aligned...Hardsoul Poets are making a new record and we want our fans on the front lines."/>
    <n v="8000"/>
    <x v="667"/>
    <x v="2"/>
    <x v="0"/>
    <x v="0"/>
    <n v="1440734400"/>
    <n v="1438549026"/>
    <x v="0"/>
    <n v="72"/>
    <x v="1"/>
    <s v="music/indie rock"/>
    <n v="40"/>
    <n v="44.44"/>
    <x v="4"/>
    <x v="14"/>
  </r>
  <r>
    <n v="897"/>
    <x v="897"/>
    <s v="Park XXVII is putting together an album of up and coming Georgia bands. We need money to fund the recording/production costs of this cd"/>
    <n v="3000"/>
    <x v="117"/>
    <x v="2"/>
    <x v="0"/>
    <x v="0"/>
    <n v="1354123908"/>
    <n v="1351528308"/>
    <x v="0"/>
    <n v="0"/>
    <x v="1"/>
    <s v="music/indie rock"/>
    <n v="0"/>
    <n v="0"/>
    <x v="4"/>
    <x v="14"/>
  </r>
  <r>
    <n v="898"/>
    <x v="898"/>
    <s v="For each month in 2012, Sonnet will be releasing a Jesus-celebrating, grave-shattering, ear-tickling, mind-provoking song!"/>
    <n v="2500"/>
    <x v="119"/>
    <x v="2"/>
    <x v="0"/>
    <x v="0"/>
    <n v="1326651110"/>
    <n v="1322763110"/>
    <x v="0"/>
    <n v="2"/>
    <x v="1"/>
    <s v="music/indie rock"/>
    <n v="3"/>
    <n v="35"/>
    <x v="4"/>
    <x v="14"/>
  </r>
  <r>
    <n v="899"/>
    <x v="899"/>
    <s v="Lets get 48/14 pressed and in your cd players,ipods,blogs, and facebook status'. Lets get it everywhere!"/>
    <n v="750"/>
    <x v="668"/>
    <x v="2"/>
    <x v="0"/>
    <x v="0"/>
    <n v="1306549362"/>
    <n v="1302661362"/>
    <x v="0"/>
    <n v="8"/>
    <x v="1"/>
    <s v="music/indie rock"/>
    <n v="37"/>
    <n v="35"/>
    <x v="4"/>
    <x v="14"/>
  </r>
  <r>
    <n v="900"/>
    <x v="900"/>
    <s v="With Project Revive, I aim to protect and nurture the creative impulse through music."/>
    <n v="5000"/>
    <x v="577"/>
    <x v="2"/>
    <x v="0"/>
    <x v="0"/>
    <n v="1459365802"/>
    <n v="1456777402"/>
    <x v="0"/>
    <n v="2"/>
    <x v="1"/>
    <s v="music/jazz"/>
    <n v="0"/>
    <n v="10.5"/>
    <x v="4"/>
    <x v="13"/>
  </r>
  <r>
    <n v="901"/>
    <x v="901"/>
    <s v="Getting together a bunch of &quot;friends and family&quot; great  players to record my sophomore album.  Original &quot;smooth jazz&quot; and &quot;modern jazz&quot; performances ."/>
    <n v="6500"/>
    <x v="117"/>
    <x v="2"/>
    <x v="0"/>
    <x v="0"/>
    <n v="1276024260"/>
    <n v="1272050914"/>
    <x v="0"/>
    <n v="0"/>
    <x v="1"/>
    <s v="music/jazz"/>
    <n v="0"/>
    <n v="0"/>
    <x v="4"/>
    <x v="13"/>
  </r>
  <r>
    <n v="902"/>
    <x v="902"/>
    <s v="I'VE STARTED A BRAND NEW ALBUM THAT WILL FEATURE ACID JAZZ, FUNK, ROCK, AND DANCE WITH THE PROMISE OF TOURING NEXT YEAR IN THE USA"/>
    <n v="30000"/>
    <x v="456"/>
    <x v="2"/>
    <x v="0"/>
    <x v="0"/>
    <n v="1409412600"/>
    <n v="1404947422"/>
    <x v="0"/>
    <n v="3"/>
    <x v="1"/>
    <s v="music/jazz"/>
    <n v="0"/>
    <n v="30"/>
    <x v="4"/>
    <x v="13"/>
  </r>
  <r>
    <n v="903"/>
    <x v="903"/>
    <s v="The U City Jazz Festival is offered for free to the community and features the best jazz talent from the midwest."/>
    <n v="5000"/>
    <x v="669"/>
    <x v="2"/>
    <x v="0"/>
    <x v="0"/>
    <n v="1348367100"/>
    <n v="1346180780"/>
    <x v="0"/>
    <n v="4"/>
    <x v="1"/>
    <s v="music/jazz"/>
    <n v="3"/>
    <n v="40"/>
    <x v="4"/>
    <x v="13"/>
  </r>
  <r>
    <n v="904"/>
    <x v="904"/>
    <s v="Support the preservation of Jazz and help us become a national Jazz Festival with the best music, food, and fun for all ages!"/>
    <n v="50000"/>
    <x v="118"/>
    <x v="2"/>
    <x v="0"/>
    <x v="0"/>
    <n v="1451786137"/>
    <n v="1449194137"/>
    <x v="0"/>
    <n v="3"/>
    <x v="1"/>
    <s v="music/jazz"/>
    <n v="0"/>
    <n v="50.33"/>
    <x v="4"/>
    <x v="13"/>
  </r>
  <r>
    <n v="905"/>
    <x v="905"/>
    <s v="Working hard to get into the studio to record, produce, and edit my break out CD. I hope to realize my vision!"/>
    <n v="6500"/>
    <x v="670"/>
    <x v="2"/>
    <x v="0"/>
    <x v="0"/>
    <n v="1295847926"/>
    <n v="1290663926"/>
    <x v="0"/>
    <n v="6"/>
    <x v="1"/>
    <s v="music/jazz"/>
    <n v="3"/>
    <n v="32.67"/>
    <x v="4"/>
    <x v="13"/>
  </r>
  <r>
    <n v="906"/>
    <x v="906"/>
    <s v="The DMV's most respected saxophonist pay tribute to Motown."/>
    <n v="15000"/>
    <x v="117"/>
    <x v="2"/>
    <x v="0"/>
    <x v="0"/>
    <n v="1394681590"/>
    <n v="1392093190"/>
    <x v="0"/>
    <n v="0"/>
    <x v="1"/>
    <s v="music/jazz"/>
    <n v="0"/>
    <n v="0"/>
    <x v="4"/>
    <x v="13"/>
  </r>
  <r>
    <n v="907"/>
    <x v="907"/>
    <s v="Greg Chambers' self-titled CD needs support for post production, replication, and promotion."/>
    <n v="2900"/>
    <x v="117"/>
    <x v="2"/>
    <x v="0"/>
    <x v="0"/>
    <n v="1315715823"/>
    <n v="1313123823"/>
    <x v="0"/>
    <n v="0"/>
    <x v="1"/>
    <s v="music/jazz"/>
    <n v="0"/>
    <n v="0"/>
    <x v="4"/>
    <x v="13"/>
  </r>
  <r>
    <n v="908"/>
    <x v="908"/>
    <s v="This project is designed to help protect the environment by using Eco-friendly product packaging."/>
    <n v="2500"/>
    <x v="117"/>
    <x v="2"/>
    <x v="0"/>
    <x v="0"/>
    <n v="1280206740"/>
    <n v="1276283655"/>
    <x v="0"/>
    <n v="0"/>
    <x v="1"/>
    <s v="music/jazz"/>
    <n v="0"/>
    <n v="0"/>
    <x v="4"/>
    <x v="13"/>
  </r>
  <r>
    <n v="909"/>
    <x v="909"/>
    <s v="Woody Woodland and Carol Stone, are back on the scene presenting Philly Jazz Fest â€œRemembering Groverâ€ September 22, 2012."/>
    <n v="16000"/>
    <x v="624"/>
    <x v="2"/>
    <x v="0"/>
    <x v="0"/>
    <n v="1343016000"/>
    <n v="1340296440"/>
    <x v="0"/>
    <n v="8"/>
    <x v="1"/>
    <s v="music/jazz"/>
    <n v="3"/>
    <n v="65"/>
    <x v="4"/>
    <x v="13"/>
  </r>
  <r>
    <n v="910"/>
    <x v="910"/>
    <s v="After the success of my first album &quot;A Very Hattie Christmas&quot; I'm coming back with my second album &quot;The Way We Used To Bee&quot;."/>
    <n v="550"/>
    <x v="430"/>
    <x v="2"/>
    <x v="1"/>
    <x v="1"/>
    <n v="1488546319"/>
    <n v="1483362319"/>
    <x v="0"/>
    <n v="5"/>
    <x v="1"/>
    <s v="music/jazz"/>
    <n v="22"/>
    <n v="24.6"/>
    <x v="4"/>
    <x v="13"/>
  </r>
  <r>
    <n v="911"/>
    <x v="911"/>
    <s v="Promoting an &quot;over the top&quot; all inclusive jazz experience featuring top notch performers in a luxurious Latin setting in Lima, Peru."/>
    <n v="100000"/>
    <x v="117"/>
    <x v="2"/>
    <x v="0"/>
    <x v="0"/>
    <n v="1390522045"/>
    <n v="1388707645"/>
    <x v="0"/>
    <n v="0"/>
    <x v="1"/>
    <s v="music/jazz"/>
    <n v="0"/>
    <n v="0"/>
    <x v="4"/>
    <x v="13"/>
  </r>
  <r>
    <n v="912"/>
    <x v="912"/>
    <s v="My new album will be called Triad, an album of original music performed by me &amp; guest musical artists."/>
    <n v="3500"/>
    <x v="134"/>
    <x v="2"/>
    <x v="0"/>
    <x v="0"/>
    <n v="1355197047"/>
    <n v="1350009447"/>
    <x v="0"/>
    <n v="2"/>
    <x v="1"/>
    <s v="music/jazz"/>
    <n v="1"/>
    <n v="15"/>
    <x v="4"/>
    <x v="13"/>
  </r>
  <r>
    <n v="913"/>
    <x v="913"/>
    <s v="Faith Monah is an unique Gospel-Jazz singer who scats and swings the Word of God. She is ready to record her FIRST jazzy Gospel album."/>
    <n v="30000"/>
    <x v="671"/>
    <x v="2"/>
    <x v="0"/>
    <x v="0"/>
    <n v="1336188019"/>
    <n v="1333596019"/>
    <x v="0"/>
    <n v="24"/>
    <x v="1"/>
    <s v="music/jazz"/>
    <n v="7"/>
    <n v="82.58"/>
    <x v="4"/>
    <x v="13"/>
  </r>
  <r>
    <n v="914"/>
    <x v="914"/>
    <s v="This project is for the making of a music video. All funds will go towards production costs for this event only."/>
    <n v="1500"/>
    <x v="117"/>
    <x v="2"/>
    <x v="0"/>
    <x v="0"/>
    <n v="1345918747"/>
    <n v="1343326747"/>
    <x v="0"/>
    <n v="0"/>
    <x v="1"/>
    <s v="music/jazz"/>
    <n v="0"/>
    <n v="0"/>
    <x v="4"/>
    <x v="13"/>
  </r>
  <r>
    <n v="915"/>
    <x v="915"/>
    <s v="â€œThe Deep Brooklyn Suiteâ€ is a series of musical impressions about living and surviving in Brooklyn."/>
    <n v="6500"/>
    <x v="672"/>
    <x v="2"/>
    <x v="0"/>
    <x v="0"/>
    <n v="1330577940"/>
    <n v="1327853914"/>
    <x v="0"/>
    <n v="9"/>
    <x v="1"/>
    <s v="music/jazz"/>
    <n v="6"/>
    <n v="41.67"/>
    <x v="4"/>
    <x v="13"/>
  </r>
  <r>
    <n v="916"/>
    <x v="916"/>
    <s v="Our next audio recording projects are scheduled for November 1 to 3, 2010 here in Kansas City, Missouri! "/>
    <n v="3300"/>
    <x v="117"/>
    <x v="2"/>
    <x v="0"/>
    <x v="0"/>
    <n v="1287723600"/>
    <n v="1284409734"/>
    <x v="0"/>
    <n v="0"/>
    <x v="1"/>
    <s v="music/jazz"/>
    <n v="0"/>
    <n v="0"/>
    <x v="4"/>
    <x v="13"/>
  </r>
  <r>
    <n v="917"/>
    <x v="917"/>
    <s v="2014 World Cup / Copa do Mundo is creating much controversy. The song and video support and promote music &amp; sports education for all."/>
    <n v="5000"/>
    <x v="134"/>
    <x v="2"/>
    <x v="0"/>
    <x v="0"/>
    <n v="1405305000"/>
    <n v="1402612730"/>
    <x v="0"/>
    <n v="1"/>
    <x v="1"/>
    <s v="music/jazz"/>
    <n v="1"/>
    <n v="30"/>
    <x v="4"/>
    <x v="13"/>
  </r>
  <r>
    <n v="918"/>
    <x v="918"/>
    <s v="Come watch my new mind twisting yet soothing music video â€œNothing Basicâ€. If you like it you can become part of what's coming up next!"/>
    <n v="3900"/>
    <x v="670"/>
    <x v="2"/>
    <x v="1"/>
    <x v="1"/>
    <n v="1417474761"/>
    <n v="1414879161"/>
    <x v="0"/>
    <n v="10"/>
    <x v="1"/>
    <s v="music/jazz"/>
    <n v="5"/>
    <n v="19.600000000000001"/>
    <x v="4"/>
    <x v="13"/>
  </r>
  <r>
    <n v="919"/>
    <x v="919"/>
    <s v="Cool jazz with a New Orleans flavor."/>
    <n v="20000"/>
    <x v="173"/>
    <x v="2"/>
    <x v="0"/>
    <x v="0"/>
    <n v="1355930645"/>
    <n v="1352906645"/>
    <x v="0"/>
    <n v="1"/>
    <x v="1"/>
    <s v="music/jazz"/>
    <n v="1"/>
    <n v="100"/>
    <x v="4"/>
    <x v="13"/>
  </r>
  <r>
    <n v="920"/>
    <x v="920"/>
    <s v="Miami club band records powerhouse fusion album. You don't have to be a musician to understand the sound of jazz."/>
    <n v="5500"/>
    <x v="117"/>
    <x v="2"/>
    <x v="0"/>
    <x v="0"/>
    <n v="1384448822"/>
    <n v="1381853222"/>
    <x v="0"/>
    <n v="0"/>
    <x v="1"/>
    <s v="music/jazz"/>
    <n v="0"/>
    <n v="0"/>
    <x v="4"/>
    <x v="13"/>
  </r>
  <r>
    <n v="921"/>
    <x v="921"/>
    <s v="I'm recording the music of my uncle, Legendary trumpeter Clifford Brown. Had uncle Cliff lived, how might he revisit his music today?"/>
    <n v="15000"/>
    <x v="673"/>
    <x v="2"/>
    <x v="0"/>
    <x v="0"/>
    <n v="1323666376"/>
    <n v="1320033976"/>
    <x v="0"/>
    <n v="20"/>
    <x v="1"/>
    <s v="music/jazz"/>
    <n v="31"/>
    <n v="231.75"/>
    <x v="4"/>
    <x v="13"/>
  </r>
  <r>
    <n v="922"/>
    <x v="922"/>
    <s v="Our goal is to help educate the world about jazz and its components; how it relates to love, romance, and success."/>
    <n v="27000"/>
    <x v="674"/>
    <x v="2"/>
    <x v="0"/>
    <x v="0"/>
    <n v="1412167393"/>
    <n v="1409143393"/>
    <x v="0"/>
    <n v="30"/>
    <x v="1"/>
    <s v="music/jazz"/>
    <n v="21"/>
    <n v="189.33"/>
    <x v="4"/>
    <x v="13"/>
  </r>
  <r>
    <n v="923"/>
    <x v="923"/>
    <s v="My first solo Album, &quot;Siempre Filiberto&quot;.  Inspired by and dedicated to a great man in my life who I recently lost to a tragic accident"/>
    <n v="15000"/>
    <x v="675"/>
    <x v="2"/>
    <x v="0"/>
    <x v="0"/>
    <n v="1416614523"/>
    <n v="1414018923"/>
    <x v="0"/>
    <n v="6"/>
    <x v="1"/>
    <s v="music/jazz"/>
    <n v="2"/>
    <n v="55"/>
    <x v="4"/>
    <x v="13"/>
  </r>
  <r>
    <n v="924"/>
    <x v="924"/>
    <s v="Cultural and jazz instructional classes for youth at Preservation Hall. Preserving traditional New Orleans jazz and it's African roots."/>
    <n v="3000"/>
    <x v="676"/>
    <x v="2"/>
    <x v="0"/>
    <x v="0"/>
    <n v="1360795069"/>
    <n v="1358203069"/>
    <x v="0"/>
    <n v="15"/>
    <x v="1"/>
    <s v="music/jazz"/>
    <n v="11"/>
    <n v="21.8"/>
    <x v="4"/>
    <x v="13"/>
  </r>
  <r>
    <n v="925"/>
    <x v="925"/>
    <s v="This project is a mix of original &amp; standard song selections.  This phase covers recording and package design expenses."/>
    <n v="6000"/>
    <x v="669"/>
    <x v="2"/>
    <x v="0"/>
    <x v="0"/>
    <n v="1385590111"/>
    <n v="1382994511"/>
    <x v="0"/>
    <n v="5"/>
    <x v="1"/>
    <s v="music/jazz"/>
    <n v="3"/>
    <n v="32"/>
    <x v="4"/>
    <x v="13"/>
  </r>
  <r>
    <n v="926"/>
    <x v="926"/>
    <s v="we are an ambitious collective of brooklynites striving to fuse a concept album/fim into a multimedia musical theate.Inspired by the 2012shif"/>
    <n v="7000"/>
    <x v="117"/>
    <x v="2"/>
    <x v="0"/>
    <x v="0"/>
    <n v="1278628800"/>
    <n v="1276043330"/>
    <x v="0"/>
    <n v="0"/>
    <x v="1"/>
    <s v="music/jazz"/>
    <n v="0"/>
    <n v="0"/>
    <x v="4"/>
    <x v="13"/>
  </r>
  <r>
    <n v="927"/>
    <x v="927"/>
    <s v="Studio CD/DVD Solo project of Pianist &amp; Keyboardist Jetro da Silva"/>
    <n v="20000"/>
    <x v="117"/>
    <x v="2"/>
    <x v="0"/>
    <x v="0"/>
    <n v="1337024695"/>
    <n v="1334432695"/>
    <x v="0"/>
    <n v="0"/>
    <x v="1"/>
    <s v="music/jazz"/>
    <n v="0"/>
    <n v="0"/>
    <x v="4"/>
    <x v="13"/>
  </r>
  <r>
    <n v="928"/>
    <x v="928"/>
    <s v="A real Motown Backup singer on 22 gold and platinum albums headlines her own Jazz CD of Motown songs."/>
    <n v="14500"/>
    <x v="607"/>
    <x v="2"/>
    <x v="0"/>
    <x v="0"/>
    <n v="1353196800"/>
    <n v="1348864913"/>
    <x v="0"/>
    <n v="28"/>
    <x v="1"/>
    <s v="music/jazz"/>
    <n v="11"/>
    <n v="56.25"/>
    <x v="4"/>
    <x v="13"/>
  </r>
  <r>
    <n v="929"/>
    <x v="929"/>
    <s v="I am searching for monetary funding to go into a good recording studio and record experimental intuitive improv jazz."/>
    <n v="500"/>
    <x v="117"/>
    <x v="2"/>
    <x v="0"/>
    <x v="0"/>
    <n v="1333946569"/>
    <n v="1331358169"/>
    <x v="0"/>
    <n v="0"/>
    <x v="1"/>
    <s v="music/jazz"/>
    <n v="0"/>
    <n v="0"/>
    <x v="4"/>
    <x v="13"/>
  </r>
  <r>
    <n v="930"/>
    <x v="930"/>
    <s v="We recorded a full-length album to be released this summer for FREE!  All we need is the last $900 to master it. Donate today for some rad gifts!"/>
    <n v="900"/>
    <x v="154"/>
    <x v="2"/>
    <x v="0"/>
    <x v="0"/>
    <n v="1277501520"/>
    <n v="1273874306"/>
    <x v="0"/>
    <n v="5"/>
    <x v="1"/>
    <s v="music/jazz"/>
    <n v="38"/>
    <n v="69"/>
    <x v="4"/>
    <x v="13"/>
  </r>
  <r>
    <n v="931"/>
    <x v="931"/>
    <s v="A contemporary jazz project crossing music lines, from jazz to rock walking through some free elements and full of melody!"/>
    <n v="2000"/>
    <x v="449"/>
    <x v="2"/>
    <x v="1"/>
    <x v="1"/>
    <n v="1395007200"/>
    <n v="1392021502"/>
    <x v="0"/>
    <n v="7"/>
    <x v="1"/>
    <s v="music/jazz"/>
    <n v="7"/>
    <n v="18.71"/>
    <x v="4"/>
    <x v="13"/>
  </r>
  <r>
    <n v="932"/>
    <x v="932"/>
    <s v="Help me to create my 3rd album, a Christmas CD with 16 Holiday/Original favorites!"/>
    <n v="9500"/>
    <x v="677"/>
    <x v="2"/>
    <x v="0"/>
    <x v="0"/>
    <n v="1363990545"/>
    <n v="1360106145"/>
    <x v="0"/>
    <n v="30"/>
    <x v="1"/>
    <s v="music/jazz"/>
    <n v="15"/>
    <n v="46.03"/>
    <x v="4"/>
    <x v="13"/>
  </r>
  <r>
    <n v="933"/>
    <x v="933"/>
    <s v="I've only been able to release 7/10 songs for this album. I'd like to get into a professional studio and record them all properly."/>
    <n v="2000"/>
    <x v="678"/>
    <x v="2"/>
    <x v="0"/>
    <x v="0"/>
    <n v="1399867409"/>
    <n v="1394683409"/>
    <x v="0"/>
    <n v="2"/>
    <x v="1"/>
    <s v="music/jazz"/>
    <n v="6"/>
    <n v="60"/>
    <x v="4"/>
    <x v="13"/>
  </r>
  <r>
    <n v="934"/>
    <x v="934"/>
    <s v="Ground Effect is my first solo EP project intended to help promote Fusion and creative music music in Saskatchewan and Canada."/>
    <n v="5000"/>
    <x v="679"/>
    <x v="2"/>
    <x v="5"/>
    <x v="5"/>
    <n v="1399183200"/>
    <n v="1396633284"/>
    <x v="0"/>
    <n v="30"/>
    <x v="1"/>
    <s v="music/jazz"/>
    <n v="30"/>
    <n v="50.67"/>
    <x v="4"/>
    <x v="13"/>
  </r>
  <r>
    <n v="935"/>
    <x v="935"/>
    <s v="This vocal music and spoken word project uses the  gift of life,love,hope &amp; peace to enable people to see themselves as a masterpiece!"/>
    <n v="3500"/>
    <x v="155"/>
    <x v="2"/>
    <x v="0"/>
    <x v="0"/>
    <n v="1454054429"/>
    <n v="1451462429"/>
    <x v="0"/>
    <n v="2"/>
    <x v="1"/>
    <s v="music/jazz"/>
    <n v="1"/>
    <n v="25"/>
    <x v="4"/>
    <x v="13"/>
  </r>
  <r>
    <n v="936"/>
    <x v="936"/>
    <s v="A CD of a live Jazz concert featuring Marti Mendenhall, George Mitchell, Scott Steed and Todd Strait."/>
    <n v="1400"/>
    <x v="117"/>
    <x v="2"/>
    <x v="0"/>
    <x v="0"/>
    <n v="1326916800"/>
    <n v="1323131689"/>
    <x v="0"/>
    <n v="0"/>
    <x v="1"/>
    <s v="music/jazz"/>
    <n v="0"/>
    <n v="0"/>
    <x v="4"/>
    <x v="13"/>
  </r>
  <r>
    <n v="937"/>
    <x v="937"/>
    <s v="We've been invited to perform at Jazz Festival 2013. We must request funding to successfully manage this special invitation"/>
    <n v="3500"/>
    <x v="130"/>
    <x v="2"/>
    <x v="0"/>
    <x v="0"/>
    <n v="1383509357"/>
    <n v="1380913757"/>
    <x v="0"/>
    <n v="2"/>
    <x v="1"/>
    <s v="music/jazz"/>
    <n v="1"/>
    <n v="20"/>
    <x v="4"/>
    <x v="13"/>
  </r>
  <r>
    <n v="938"/>
    <x v="938"/>
    <s v="Creating new avenues of exposure for young Jazz &amp; Soul artists_x000a_to express their Art of Music."/>
    <n v="7000"/>
    <x v="379"/>
    <x v="2"/>
    <x v="0"/>
    <x v="0"/>
    <n v="1346585448"/>
    <n v="1343993448"/>
    <x v="0"/>
    <n v="1"/>
    <x v="1"/>
    <s v="music/jazz"/>
    <n v="0"/>
    <n v="25"/>
    <x v="4"/>
    <x v="13"/>
  </r>
  <r>
    <n v="939"/>
    <x v="939"/>
    <s v="Jazz to jazz, New York to France, a piano trio of cutting-edge French jazzmen and a NY-based Japanese jazz pianist. Superbly different!"/>
    <n v="2750"/>
    <x v="130"/>
    <x v="2"/>
    <x v="0"/>
    <x v="0"/>
    <n v="1372622280"/>
    <n v="1369246738"/>
    <x v="0"/>
    <n v="2"/>
    <x v="1"/>
    <s v="music/jazz"/>
    <n v="1"/>
    <n v="20"/>
    <x v="4"/>
    <x v="13"/>
  </r>
  <r>
    <n v="940"/>
    <x v="940"/>
    <s v="The 1st club in your bag should be between your ears!  Light up Your Brain Power. Play Smarter. Swing the LUMIC Band.."/>
    <n v="9000"/>
    <x v="680"/>
    <x v="2"/>
    <x v="0"/>
    <x v="0"/>
    <n v="1439251926"/>
    <n v="1435363926"/>
    <x v="0"/>
    <n v="14"/>
    <x v="1"/>
    <s v="technology/wearables"/>
    <n v="17"/>
    <n v="110.29"/>
    <x v="2"/>
    <x v="8"/>
  </r>
  <r>
    <n v="941"/>
    <x v="941"/>
    <s v="Snoring shouldn't ruin your or your partner's sleep and you don't need expensive, uncomfortable or ugly devices to help the problem"/>
    <n v="50000"/>
    <x v="681"/>
    <x v="2"/>
    <x v="0"/>
    <x v="0"/>
    <n v="1486693145"/>
    <n v="1484101145"/>
    <x v="0"/>
    <n v="31"/>
    <x v="1"/>
    <s v="technology/wearables"/>
    <n v="2"/>
    <n v="37.450000000000003"/>
    <x v="2"/>
    <x v="8"/>
  </r>
  <r>
    <n v="942"/>
    <x v="942"/>
    <s v="A Hands Free head mounted display adapter that supports the I AM Cardboard dscvr VR viewer for comfortable extended 3-D/VR viewing."/>
    <n v="7500"/>
    <x v="682"/>
    <x v="2"/>
    <x v="0"/>
    <x v="0"/>
    <n v="1455826460"/>
    <n v="1452716060"/>
    <x v="0"/>
    <n v="16"/>
    <x v="1"/>
    <s v="technology/wearables"/>
    <n v="9"/>
    <n v="41.75"/>
    <x v="2"/>
    <x v="8"/>
  </r>
  <r>
    <n v="943"/>
    <x v="943"/>
    <s v="A mask for home or travel that will give you the best, undisturbed sleep of your life."/>
    <n v="3000"/>
    <x v="683"/>
    <x v="2"/>
    <x v="0"/>
    <x v="0"/>
    <n v="1480438905"/>
    <n v="1477843305"/>
    <x v="0"/>
    <n v="12"/>
    <x v="1"/>
    <s v="technology/wearables"/>
    <n v="10"/>
    <n v="24.08"/>
    <x v="2"/>
    <x v="8"/>
  </r>
  <r>
    <n v="944"/>
    <x v="944"/>
    <s v="Find your pet when it's missing, digitally store pet-related information, and locate pet friend establishments and services."/>
    <n v="50000"/>
    <x v="684"/>
    <x v="2"/>
    <x v="0"/>
    <x v="0"/>
    <n v="1460988000"/>
    <n v="1458050450"/>
    <x v="0"/>
    <n v="96"/>
    <x v="1"/>
    <s v="technology/wearables"/>
    <n v="13"/>
    <n v="69.41"/>
    <x v="2"/>
    <x v="8"/>
  </r>
  <r>
    <n v="945"/>
    <x v="945"/>
    <s v="Make your watch Smart ! CT Band is an ultra-thin, high-tech smart watch-strap awarded twice at CES 2017 las vegas"/>
    <n v="100000"/>
    <x v="685"/>
    <x v="2"/>
    <x v="6"/>
    <x v="3"/>
    <n v="1487462340"/>
    <n v="1482958626"/>
    <x v="0"/>
    <n v="16"/>
    <x v="1"/>
    <s v="technology/wearables"/>
    <n v="2"/>
    <n v="155.25"/>
    <x v="2"/>
    <x v="8"/>
  </r>
  <r>
    <n v="946"/>
    <x v="946"/>
    <s v="Soft edged-Hard working. The perfect wearable organization for the home and professional shop."/>
    <n v="15000"/>
    <x v="686"/>
    <x v="2"/>
    <x v="0"/>
    <x v="0"/>
    <n v="1473444048"/>
    <n v="1470852048"/>
    <x v="0"/>
    <n v="5"/>
    <x v="1"/>
    <s v="technology/wearables"/>
    <n v="2"/>
    <n v="57.2"/>
    <x v="2"/>
    <x v="8"/>
  </r>
  <r>
    <n v="947"/>
    <x v="947"/>
    <s v="The CCP Pack is a bag that charges your smartphones and tablets on the go! Also holds small important items. &quot;Never Without Power&quot;."/>
    <n v="850"/>
    <x v="117"/>
    <x v="2"/>
    <x v="0"/>
    <x v="0"/>
    <n v="1467312306"/>
    <n v="1462128306"/>
    <x v="0"/>
    <n v="0"/>
    <x v="1"/>
    <s v="technology/wearables"/>
    <n v="0"/>
    <n v="0"/>
    <x v="2"/>
    <x v="8"/>
  </r>
  <r>
    <n v="948"/>
    <x v="948"/>
    <s v="T-Shirt with Led panel controlled by Android app over WiFi. _x000a_Multiple shirts, games, text, video effects support,"/>
    <n v="4000"/>
    <x v="374"/>
    <x v="2"/>
    <x v="9"/>
    <x v="3"/>
    <n v="1457812364"/>
    <n v="1455220364"/>
    <x v="0"/>
    <n v="8"/>
    <x v="1"/>
    <s v="technology/wearables"/>
    <n v="12"/>
    <n v="60"/>
    <x v="2"/>
    <x v="8"/>
  </r>
  <r>
    <n v="949"/>
    <x v="949"/>
    <s v="Der INBED ist ein innovatives Multisensor-Wearable fÃ¼r die SturzprÃ¤vention motorisch eingeschrÃ¤nkter Personen."/>
    <n v="20000"/>
    <x v="687"/>
    <x v="2"/>
    <x v="12"/>
    <x v="3"/>
    <n v="1456016576"/>
    <n v="1450832576"/>
    <x v="0"/>
    <n v="7"/>
    <x v="1"/>
    <s v="technology/wearables"/>
    <n v="1"/>
    <n v="39"/>
    <x v="2"/>
    <x v="8"/>
  </r>
  <r>
    <n v="950"/>
    <x v="950"/>
    <s v="Rider worn tail light brake light. Adheres to virtually any coat, jacket or vest. Stays on even when you get off."/>
    <n v="5000"/>
    <x v="688"/>
    <x v="2"/>
    <x v="5"/>
    <x v="5"/>
    <n v="1453053661"/>
    <n v="1450461661"/>
    <x v="0"/>
    <n v="24"/>
    <x v="1"/>
    <s v="technology/wearables"/>
    <n v="28"/>
    <n v="58.42"/>
    <x v="2"/>
    <x v="8"/>
  </r>
  <r>
    <n v="951"/>
    <x v="951"/>
    <s v="Revolutionizing the way we walk our dogs!"/>
    <n v="50000"/>
    <x v="689"/>
    <x v="2"/>
    <x v="0"/>
    <x v="0"/>
    <n v="1465054872"/>
    <n v="1461166872"/>
    <x v="0"/>
    <n v="121"/>
    <x v="1"/>
    <s v="technology/wearables"/>
    <n v="38"/>
    <n v="158.63999999999999"/>
    <x v="2"/>
    <x v="8"/>
  </r>
  <r>
    <n v="952"/>
    <x v="952"/>
    <s v="Audionoggin: Wireless personal surround sound for the athlete in everyone."/>
    <n v="49000"/>
    <x v="690"/>
    <x v="2"/>
    <x v="0"/>
    <x v="0"/>
    <n v="1479483812"/>
    <n v="1476888212"/>
    <x v="0"/>
    <n v="196"/>
    <x v="1"/>
    <s v="technology/wearables"/>
    <n v="40"/>
    <n v="99.86"/>
    <x v="2"/>
    <x v="8"/>
  </r>
  <r>
    <n v="953"/>
    <x v="953"/>
    <s v="IRring is the worlds first universal remote control that fits on your finger and controls your TV, your lighting, and your life."/>
    <n v="15000"/>
    <x v="691"/>
    <x v="2"/>
    <x v="0"/>
    <x v="0"/>
    <n v="1422158199"/>
    <n v="1419566199"/>
    <x v="0"/>
    <n v="5"/>
    <x v="1"/>
    <s v="technology/wearables"/>
    <n v="1"/>
    <n v="25.2"/>
    <x v="2"/>
    <x v="8"/>
  </r>
  <r>
    <n v="954"/>
    <x v="954"/>
    <s v="Turn your iPhone into wearable tech &amp; GoPro. Features: Selfie Stick, Tripod, &amp; Protective Top. Great for everyday carry."/>
    <n v="15000"/>
    <x v="692"/>
    <x v="2"/>
    <x v="0"/>
    <x v="0"/>
    <n v="1440100839"/>
    <n v="1436472039"/>
    <x v="0"/>
    <n v="73"/>
    <x v="1"/>
    <s v="technology/wearables"/>
    <n v="43"/>
    <n v="89.19"/>
    <x v="2"/>
    <x v="8"/>
  </r>
  <r>
    <n v="955"/>
    <x v="955"/>
    <s v="PAXIEâ„¢ is a GPS enabled safety wearable for kids that promotes discovery and play while offering parents peace of mind."/>
    <n v="300000"/>
    <x v="693"/>
    <x v="2"/>
    <x v="0"/>
    <x v="0"/>
    <n v="1473750300"/>
    <n v="1470294300"/>
    <x v="0"/>
    <n v="93"/>
    <x v="1"/>
    <s v="technology/wearables"/>
    <n v="6"/>
    <n v="182.62"/>
    <x v="2"/>
    <x v="8"/>
  </r>
  <r>
    <n v="956"/>
    <x v="956"/>
    <s v="You can rent out your Car with Uber. _x000a_You can rent out your Home with Airbnb. _x000a_Now you can rent out your CLOSET with SemiYOURS!"/>
    <n v="50000"/>
    <x v="386"/>
    <x v="2"/>
    <x v="0"/>
    <x v="0"/>
    <n v="1430081759"/>
    <n v="1424901359"/>
    <x v="0"/>
    <n v="17"/>
    <x v="1"/>
    <s v="technology/wearables"/>
    <n v="2"/>
    <n v="50.65"/>
    <x v="2"/>
    <x v="8"/>
  </r>
  <r>
    <n v="957"/>
    <x v="957"/>
    <s v="A Leather Smart watch Band, that NEVER needs to be charged for only $37!"/>
    <n v="12000"/>
    <x v="694"/>
    <x v="2"/>
    <x v="0"/>
    <x v="0"/>
    <n v="1479392133"/>
    <n v="1476710133"/>
    <x v="0"/>
    <n v="7"/>
    <x v="1"/>
    <s v="technology/wearables"/>
    <n v="2"/>
    <n v="33.29"/>
    <x v="2"/>
    <x v="8"/>
  </r>
  <r>
    <n v="958"/>
    <x v="958"/>
    <s v="Brown Leather and Black Nylon extra-long Apple Watch bands for large wrists connects to 42mm. Go measure! Design fits 190-250mm wrists."/>
    <n v="7777"/>
    <x v="695"/>
    <x v="2"/>
    <x v="0"/>
    <x v="0"/>
    <n v="1428641940"/>
    <n v="1426792563"/>
    <x v="0"/>
    <n v="17"/>
    <x v="1"/>
    <s v="technology/wearables"/>
    <n v="11"/>
    <n v="51.82"/>
    <x v="2"/>
    <x v="8"/>
  </r>
  <r>
    <n v="959"/>
    <x v="959"/>
    <s v="The Pi (Arduino-Compatible) is a new kind of wearable. It's a diy smartwatch with a round display, touch ring, and a powerful CPU!"/>
    <n v="50000"/>
    <x v="696"/>
    <x v="2"/>
    <x v="0"/>
    <x v="0"/>
    <n v="1421640665"/>
    <n v="1419048665"/>
    <x v="0"/>
    <n v="171"/>
    <x v="1"/>
    <s v="technology/wearables"/>
    <n v="39"/>
    <n v="113.63"/>
    <x v="2"/>
    <x v="8"/>
  </r>
  <r>
    <n v="960"/>
    <x v="960"/>
    <s v="Kai sits right behind your ear and lets you access a smart voice interface 24/7. Call, text, search, and even call an Uber."/>
    <n v="55650"/>
    <x v="697"/>
    <x v="2"/>
    <x v="0"/>
    <x v="0"/>
    <n v="1489500155"/>
    <n v="1485874955"/>
    <x v="0"/>
    <n v="188"/>
    <x v="1"/>
    <s v="technology/wearables"/>
    <n v="46"/>
    <n v="136.46"/>
    <x v="2"/>
    <x v="8"/>
  </r>
  <r>
    <n v="961"/>
    <x v="961"/>
    <s v="Active, happy &amp; healthy together! _x000a_Thatâ€™s our mission for all dogs and their parents."/>
    <n v="95000"/>
    <x v="698"/>
    <x v="2"/>
    <x v="0"/>
    <x v="0"/>
    <n v="1487617200"/>
    <n v="1483634335"/>
    <x v="0"/>
    <n v="110"/>
    <x v="1"/>
    <s v="technology/wearables"/>
    <n v="42"/>
    <n v="364.35"/>
    <x v="2"/>
    <x v="8"/>
  </r>
  <r>
    <n v="962"/>
    <x v="962"/>
    <s v="Introducing the iDavit, a revolutionary crane-like system thatâ€™ll allow you to work anywhere. Hands free to be totally hands on."/>
    <n v="2500"/>
    <x v="699"/>
    <x v="2"/>
    <x v="0"/>
    <x v="0"/>
    <n v="1455210353"/>
    <n v="1451927153"/>
    <x v="0"/>
    <n v="37"/>
    <x v="1"/>
    <s v="technology/wearables"/>
    <n v="28"/>
    <n v="19.239999999999998"/>
    <x v="2"/>
    <x v="8"/>
  </r>
  <r>
    <n v="963"/>
    <x v="963"/>
    <s v="WE are molding an educated, motivated, non violent GENERATION!"/>
    <n v="35000"/>
    <x v="700"/>
    <x v="2"/>
    <x v="0"/>
    <x v="0"/>
    <n v="1476717319"/>
    <n v="1473693319"/>
    <x v="0"/>
    <n v="9"/>
    <x v="1"/>
    <s v="technology/wearables"/>
    <n v="1"/>
    <n v="41.89"/>
    <x v="2"/>
    <x v="8"/>
  </r>
  <r>
    <n v="964"/>
    <x v="964"/>
    <s v="Tired of fumbling around for the audio controls on your phone?  Easily control your music with the GoMote and a click of your thumb."/>
    <n v="110000"/>
    <x v="701"/>
    <x v="2"/>
    <x v="5"/>
    <x v="5"/>
    <n v="1441119919"/>
    <n v="1437663919"/>
    <x v="0"/>
    <n v="29"/>
    <x v="1"/>
    <s v="technology/wearables"/>
    <n v="1"/>
    <n v="30.31"/>
    <x v="2"/>
    <x v="8"/>
  </r>
  <r>
    <n v="965"/>
    <x v="965"/>
    <s v="Palms Free RetractableCell Phone Harness fits all Cell phones Iphone 4 5 6 7 Galaxy S Go Pro Ipad Mini and Tablets Keep your hands free"/>
    <n v="25000"/>
    <x v="501"/>
    <x v="2"/>
    <x v="0"/>
    <x v="0"/>
    <n v="1477454340"/>
    <n v="1474676646"/>
    <x v="0"/>
    <n v="6"/>
    <x v="1"/>
    <s v="technology/wearables"/>
    <n v="1"/>
    <n v="49.67"/>
    <x v="2"/>
    <x v="8"/>
  </r>
  <r>
    <n v="966"/>
    <x v="966"/>
    <s v="ICE SHIRT; running, multi-sport, cycling, &amp; athletic wear shirts that hold melting ice to cool you on hot days."/>
    <n v="12000"/>
    <x v="702"/>
    <x v="2"/>
    <x v="0"/>
    <x v="0"/>
    <n v="1475766932"/>
    <n v="1473174932"/>
    <x v="0"/>
    <n v="30"/>
    <x v="1"/>
    <s v="technology/wearables"/>
    <n v="15"/>
    <n v="59.2"/>
    <x v="2"/>
    <x v="8"/>
  </r>
  <r>
    <n v="967"/>
    <x v="967"/>
    <s v="Better Beanie is the new therapeutic wearable designed to assist you while keeping your hands free."/>
    <n v="20000"/>
    <x v="703"/>
    <x v="2"/>
    <x v="0"/>
    <x v="0"/>
    <n v="1461301574"/>
    <n v="1456121174"/>
    <x v="0"/>
    <n v="81"/>
    <x v="1"/>
    <s v="technology/wearables"/>
    <n v="18"/>
    <n v="43.98"/>
    <x v="2"/>
    <x v="8"/>
  </r>
  <r>
    <n v="968"/>
    <x v="968"/>
    <s v="Anyone who want to support of this will be credited. This will be my ultimate build. Full animatronics, from arms, legs, H.U.D, etc"/>
    <n v="8000"/>
    <x v="437"/>
    <x v="2"/>
    <x v="0"/>
    <x v="0"/>
    <n v="1408134034"/>
    <n v="1405542034"/>
    <x v="0"/>
    <n v="4"/>
    <x v="1"/>
    <s v="technology/wearables"/>
    <n v="1"/>
    <n v="26.5"/>
    <x v="2"/>
    <x v="8"/>
  </r>
  <r>
    <n v="969"/>
    <x v="969"/>
    <s v="Geek &amp; Chic Smart Jewelry Collection, Wearables Meet Style!"/>
    <n v="30000"/>
    <x v="704"/>
    <x v="2"/>
    <x v="14"/>
    <x v="10"/>
    <n v="1486624607"/>
    <n v="1483773407"/>
    <x v="0"/>
    <n v="11"/>
    <x v="1"/>
    <s v="technology/wearables"/>
    <n v="47"/>
    <n v="1272.73"/>
    <x v="2"/>
    <x v="8"/>
  </r>
  <r>
    <n v="970"/>
    <x v="970"/>
    <s v="Stainless Steel Modular Ring with screw on bezels for WiFi + Bluetooth + NFC Wireless modules with open source IOS and Android Apps"/>
    <n v="5000"/>
    <x v="705"/>
    <x v="2"/>
    <x v="5"/>
    <x v="5"/>
    <n v="1485147540"/>
    <n v="1481951853"/>
    <x v="0"/>
    <n v="14"/>
    <x v="1"/>
    <s v="technology/wearables"/>
    <n v="46"/>
    <n v="164"/>
    <x v="2"/>
    <x v="8"/>
  </r>
  <r>
    <n v="971"/>
    <x v="971"/>
    <s v="Our amazing product is simple and sleek. Our laser system is USB rechargeable for hours of fun. Android / Apple App Controlled."/>
    <n v="100000"/>
    <x v="706"/>
    <x v="2"/>
    <x v="0"/>
    <x v="0"/>
    <n v="1433178060"/>
    <n v="1429290060"/>
    <x v="0"/>
    <n v="5"/>
    <x v="1"/>
    <s v="technology/wearables"/>
    <n v="0"/>
    <n v="45.2"/>
    <x v="2"/>
    <x v="8"/>
  </r>
  <r>
    <n v="972"/>
    <x v="972"/>
    <s v="Slackers Patent-Pending Magnetic Clip and Cable System, Amazing Sound, Durability and Value Can't Be Beat...AT ANY PRICE!!"/>
    <n v="20000"/>
    <x v="707"/>
    <x v="2"/>
    <x v="0"/>
    <x v="0"/>
    <n v="1409813940"/>
    <n v="1407271598"/>
    <x v="0"/>
    <n v="45"/>
    <x v="1"/>
    <s v="technology/wearables"/>
    <n v="35"/>
    <n v="153.88999999999999"/>
    <x v="2"/>
    <x v="8"/>
  </r>
  <r>
    <n v="973"/>
    <x v="973"/>
    <s v="The RS-1 is one of the most innovative workout tools to hit the market ever.  A must have for anyone that enjoys new ways to get fit."/>
    <n v="20000"/>
    <x v="708"/>
    <x v="2"/>
    <x v="0"/>
    <x v="0"/>
    <n v="1447032093"/>
    <n v="1441844493"/>
    <x v="0"/>
    <n v="8"/>
    <x v="1"/>
    <s v="technology/wearables"/>
    <n v="2"/>
    <n v="51.38"/>
    <x v="2"/>
    <x v="8"/>
  </r>
  <r>
    <n v="974"/>
    <x v="974"/>
    <s v="The device that allows those with artificial knees or arthritic knees to kneel down without putting pressure on their knees."/>
    <n v="50000"/>
    <x v="668"/>
    <x v="2"/>
    <x v="0"/>
    <x v="0"/>
    <n v="1458925156"/>
    <n v="1456336756"/>
    <x v="0"/>
    <n v="3"/>
    <x v="1"/>
    <s v="technology/wearables"/>
    <n v="1"/>
    <n v="93.33"/>
    <x v="2"/>
    <x v="8"/>
  </r>
  <r>
    <n v="975"/>
    <x v="975"/>
    <s v="Horologic5 creates a case for the Apple Watch that reflects true luxury &amp; style. Check out the Garstin Luxury Case in 38mm/42mm"/>
    <n v="100000"/>
    <x v="709"/>
    <x v="2"/>
    <x v="0"/>
    <x v="0"/>
    <n v="1467132185"/>
    <n v="1461948185"/>
    <x v="0"/>
    <n v="24"/>
    <x v="1"/>
    <s v="technology/wearables"/>
    <n v="3"/>
    <n v="108.63"/>
    <x v="2"/>
    <x v="8"/>
  </r>
  <r>
    <n v="976"/>
    <x v="976"/>
    <s v="The Cinnamon II is an AppleÂ® ][ compatible wrist watch. Featuring 32k of memory and a 1 Mhz cpu. It's the ultimate in geek fashion."/>
    <n v="150000"/>
    <x v="710"/>
    <x v="2"/>
    <x v="2"/>
    <x v="2"/>
    <n v="1439515497"/>
    <n v="1435627497"/>
    <x v="0"/>
    <n v="18"/>
    <x v="1"/>
    <s v="technology/wearables"/>
    <n v="2"/>
    <n v="160.5"/>
    <x v="2"/>
    <x v="8"/>
  </r>
  <r>
    <n v="977"/>
    <x v="977"/>
    <s v="The unique adapter to apply standard watch straps at your Samsung Gear S2 Sport and Sport 3G! Small, functional and handsome."/>
    <n v="2700"/>
    <x v="711"/>
    <x v="2"/>
    <x v="15"/>
    <x v="3"/>
    <n v="1456094197"/>
    <n v="1453502197"/>
    <x v="0"/>
    <n v="12"/>
    <x v="1"/>
    <s v="technology/wearables"/>
    <n v="34"/>
    <n v="75.75"/>
    <x v="2"/>
    <x v="8"/>
  </r>
  <r>
    <n v="978"/>
    <x v="978"/>
    <s v="hidn tempo is an intelligent watch band that allows you to monitor your stress and manage it anywhere, anytime."/>
    <n v="172889"/>
    <x v="712"/>
    <x v="2"/>
    <x v="11"/>
    <x v="9"/>
    <n v="1456385101"/>
    <n v="1453793101"/>
    <x v="0"/>
    <n v="123"/>
    <x v="1"/>
    <s v="technology/wearables"/>
    <n v="56"/>
    <n v="790.84"/>
    <x v="2"/>
    <x v="8"/>
  </r>
  <r>
    <n v="979"/>
    <x v="979"/>
    <s v="Trequant is specifically designed for people with tremors. It helps them to track and analyse their tremors for better understanding."/>
    <n v="35000"/>
    <x v="713"/>
    <x v="2"/>
    <x v="0"/>
    <x v="0"/>
    <n v="1466449140"/>
    <n v="1463392828"/>
    <x v="0"/>
    <n v="96"/>
    <x v="1"/>
    <s v="technology/wearables"/>
    <n v="83"/>
    <n v="301.94"/>
    <x v="2"/>
    <x v="8"/>
  </r>
  <r>
    <n v="980"/>
    <x v="980"/>
    <s v="Jayster devices and Jayster app both use Bluetooth Smart technology to provide the most user-friendly system for finding lost valuables"/>
    <n v="10000"/>
    <x v="714"/>
    <x v="2"/>
    <x v="0"/>
    <x v="0"/>
    <n v="1417387322"/>
    <n v="1413495722"/>
    <x v="0"/>
    <n v="31"/>
    <x v="1"/>
    <s v="technology/wearables"/>
    <n v="15"/>
    <n v="47.94"/>
    <x v="2"/>
    <x v="8"/>
  </r>
  <r>
    <n v="981"/>
    <x v="981"/>
    <s v="Tabla Alpha-Num AEIOU Universal Remote &amp; Keyboard + Control. Multi platform wireless use anywhere wearable invisibles development kit."/>
    <n v="88888"/>
    <x v="143"/>
    <x v="2"/>
    <x v="0"/>
    <x v="0"/>
    <n v="1407624222"/>
    <n v="1405032222"/>
    <x v="0"/>
    <n v="4"/>
    <x v="1"/>
    <s v="technology/wearables"/>
    <n v="0"/>
    <n v="2.75"/>
    <x v="2"/>
    <x v="8"/>
  </r>
  <r>
    <n v="982"/>
    <x v="982"/>
    <s v="revolutonary ultra-slim 2-in-1 Smart  2-in-1 I-PHONE handle/WALLETtm with 360 rotatiion"/>
    <n v="17500"/>
    <x v="158"/>
    <x v="2"/>
    <x v="0"/>
    <x v="0"/>
    <n v="1475431486"/>
    <n v="1472839486"/>
    <x v="0"/>
    <n v="3"/>
    <x v="1"/>
    <s v="technology/wearables"/>
    <n v="0"/>
    <n v="1"/>
    <x v="2"/>
    <x v="8"/>
  </r>
  <r>
    <n v="983"/>
    <x v="983"/>
    <s v="Our t-shirt maintains steady temperatures through hot and cold focal points capable of reaching a 36ÂºF/20ÂºC range in under 2 minutes!"/>
    <n v="104219"/>
    <x v="715"/>
    <x v="2"/>
    <x v="3"/>
    <x v="3"/>
    <n v="1471985640"/>
    <n v="1469289685"/>
    <x v="0"/>
    <n v="179"/>
    <x v="1"/>
    <s v="technology/wearables"/>
    <n v="30"/>
    <n v="171.79"/>
    <x v="2"/>
    <x v="8"/>
  </r>
  <r>
    <n v="984"/>
    <x v="984"/>
    <s v="Hello world,_x000a__x000a_My name is Earl Eddings, I'm just your average hard working family man from Virginia. I'm here because I need you to help"/>
    <n v="10000"/>
    <x v="437"/>
    <x v="2"/>
    <x v="0"/>
    <x v="0"/>
    <n v="1427507208"/>
    <n v="1424918808"/>
    <x v="0"/>
    <n v="3"/>
    <x v="1"/>
    <s v="technology/wearables"/>
    <n v="1"/>
    <n v="35.33"/>
    <x v="2"/>
    <x v="8"/>
  </r>
  <r>
    <n v="985"/>
    <x v="985"/>
    <s v="Make your heart shine and watch it work! Cardiglow tracks improvements, times intervals and translates heart rate into color."/>
    <n v="30000"/>
    <x v="716"/>
    <x v="2"/>
    <x v="12"/>
    <x v="3"/>
    <n v="1451602800"/>
    <n v="1449011610"/>
    <x v="0"/>
    <n v="23"/>
    <x v="1"/>
    <s v="technology/wearables"/>
    <n v="6"/>
    <n v="82.09"/>
    <x v="2"/>
    <x v="8"/>
  </r>
  <r>
    <n v="986"/>
    <x v="986"/>
    <s v="Amazing heated snow sport gloves; synonymous with quality, fusing innovative heat technology, style, functionality &amp; unique design."/>
    <n v="20000"/>
    <x v="567"/>
    <x v="2"/>
    <x v="1"/>
    <x v="1"/>
    <n v="1452384000"/>
    <n v="1447698300"/>
    <x v="0"/>
    <n v="23"/>
    <x v="1"/>
    <s v="technology/wearables"/>
    <n v="13"/>
    <n v="110.87"/>
    <x v="2"/>
    <x v="8"/>
  </r>
  <r>
    <n v="987"/>
    <x v="987"/>
    <s v="Always know where your precious children are. Let them explore the world freely and in a secure way by using the Kidswatcher."/>
    <n v="50000"/>
    <x v="717"/>
    <x v="2"/>
    <x v="9"/>
    <x v="3"/>
    <n v="1403507050"/>
    <n v="1400051050"/>
    <x v="0"/>
    <n v="41"/>
    <x v="1"/>
    <s v="technology/wearables"/>
    <n v="13"/>
    <n v="161.22"/>
    <x v="2"/>
    <x v="8"/>
  </r>
  <r>
    <n v="988"/>
    <x v="988"/>
    <s v="Itâ€™s original, fashion and unique, Ohyear is the first cover for your earphones that wears your style._x000a_Designed and made in Italy"/>
    <n v="5000"/>
    <x v="117"/>
    <x v="2"/>
    <x v="13"/>
    <x v="3"/>
    <n v="1475310825"/>
    <n v="1472718825"/>
    <x v="0"/>
    <n v="0"/>
    <x v="1"/>
    <s v="technology/wearables"/>
    <n v="0"/>
    <n v="0"/>
    <x v="2"/>
    <x v="8"/>
  </r>
  <r>
    <n v="989"/>
    <x v="989"/>
    <s v="The most useful phone charger you will ever buy"/>
    <n v="10000"/>
    <x v="718"/>
    <x v="2"/>
    <x v="0"/>
    <x v="0"/>
    <n v="1475101495"/>
    <n v="1472509495"/>
    <x v="0"/>
    <n v="32"/>
    <x v="1"/>
    <s v="technology/wearables"/>
    <n v="17"/>
    <n v="52.41"/>
    <x v="2"/>
    <x v="8"/>
  </r>
  <r>
    <n v="990"/>
    <x v="990"/>
    <s v="The revolutionized carseat, where no child will be left alone in a hot vehicle ever again. This alarm will save multiple babie's lives."/>
    <n v="25000"/>
    <x v="375"/>
    <x v="2"/>
    <x v="0"/>
    <x v="0"/>
    <n v="1409770164"/>
    <n v="1407178164"/>
    <x v="0"/>
    <n v="2"/>
    <x v="1"/>
    <s v="technology/wearables"/>
    <n v="0"/>
    <n v="13"/>
    <x v="2"/>
    <x v="8"/>
  </r>
  <r>
    <n v="991"/>
    <x v="991"/>
    <s v="Russell &amp; Sons Watches_x000a__x000a_RS Watches is a business that provides quality watches at an affordable price. RS Watches was created with th"/>
    <n v="5000"/>
    <x v="719"/>
    <x v="2"/>
    <x v="1"/>
    <x v="1"/>
    <n v="1468349460"/>
    <n v="1466186988"/>
    <x v="0"/>
    <n v="7"/>
    <x v="1"/>
    <s v="technology/wearables"/>
    <n v="4"/>
    <n v="30.29"/>
    <x v="2"/>
    <x v="8"/>
  </r>
  <r>
    <n v="992"/>
    <x v="992"/>
    <s v="The HOTTEST and COOLEST thing yet! WairConditioning... an entirely new level of comfortability!"/>
    <n v="100000"/>
    <x v="720"/>
    <x v="2"/>
    <x v="0"/>
    <x v="0"/>
    <n v="1462655519"/>
    <n v="1457475119"/>
    <x v="0"/>
    <n v="4"/>
    <x v="1"/>
    <s v="technology/wearables"/>
    <n v="0"/>
    <n v="116.75"/>
    <x v="2"/>
    <x v="8"/>
  </r>
  <r>
    <n v="993"/>
    <x v="993"/>
    <s v="Shield TL is a tail light for a bicycle w/ radar technology. It makes you more visible to cars and drivers at a greater distance."/>
    <n v="70000"/>
    <x v="721"/>
    <x v="2"/>
    <x v="0"/>
    <x v="0"/>
    <n v="1478926800"/>
    <n v="1476054568"/>
    <x v="0"/>
    <n v="196"/>
    <x v="1"/>
    <s v="technology/wearables"/>
    <n v="25"/>
    <n v="89.6"/>
    <x v="2"/>
    <x v="8"/>
  </r>
  <r>
    <n v="994"/>
    <x v="994"/>
    <s v="Worldâ€˜s First Heated Leather Jacket _x000a_with Integrated Bluetooth System,_x000a_Handsfree Set (Microphone and Speakers)_x000a_and Cellphone Charger."/>
    <n v="200000"/>
    <x v="722"/>
    <x v="2"/>
    <x v="0"/>
    <x v="0"/>
    <n v="1417388340"/>
    <n v="1412835530"/>
    <x v="0"/>
    <n v="11"/>
    <x v="1"/>
    <s v="technology/wearables"/>
    <n v="2"/>
    <n v="424.45"/>
    <x v="2"/>
    <x v="8"/>
  </r>
  <r>
    <n v="995"/>
    <x v="995"/>
    <s v="DAZLN nails light up near NFC devices like your mobile phone. If you're tired of receiving or gifting the same old thing look here!"/>
    <n v="10000"/>
    <x v="723"/>
    <x v="2"/>
    <x v="0"/>
    <x v="0"/>
    <n v="1417276800"/>
    <n v="1415140480"/>
    <x v="0"/>
    <n v="9"/>
    <x v="1"/>
    <s v="technology/wearables"/>
    <n v="7"/>
    <n v="80.67"/>
    <x v="2"/>
    <x v="8"/>
  </r>
  <r>
    <n v="996"/>
    <x v="996"/>
    <s v="Study the behaviour of technical communities by tracking their movement  through wearables"/>
    <n v="4000"/>
    <x v="654"/>
    <x v="2"/>
    <x v="0"/>
    <x v="0"/>
    <n v="1406474820"/>
    <n v="1403902060"/>
    <x v="0"/>
    <n v="5"/>
    <x v="1"/>
    <s v="technology/wearables"/>
    <n v="2"/>
    <n v="13"/>
    <x v="2"/>
    <x v="8"/>
  </r>
  <r>
    <n v="997"/>
    <x v="997"/>
    <s v="The iPhanny keeps your iPhone 6 safe from bending in those dangerous pants pockets."/>
    <n v="5000"/>
    <x v="654"/>
    <x v="2"/>
    <x v="0"/>
    <x v="0"/>
    <n v="1417145297"/>
    <n v="1414549697"/>
    <x v="0"/>
    <n v="8"/>
    <x v="1"/>
    <s v="technology/wearables"/>
    <n v="1"/>
    <n v="8.1300000000000008"/>
    <x v="2"/>
    <x v="8"/>
  </r>
  <r>
    <n v="998"/>
    <x v="998"/>
    <s v="Ollinfit is the first wearable fitness trainer with 3 sensors for superior accuracy, feedback and results."/>
    <n v="60000"/>
    <x v="724"/>
    <x v="2"/>
    <x v="5"/>
    <x v="5"/>
    <n v="1447909401"/>
    <n v="1444017801"/>
    <x v="0"/>
    <n v="229"/>
    <x v="1"/>
    <s v="technology/wearables"/>
    <n v="59"/>
    <n v="153.43"/>
    <x v="2"/>
    <x v="8"/>
  </r>
  <r>
    <n v="999"/>
    <x v="999"/>
    <s v="Built in running, cycling, pedometer, and golf features for the edge you need to perform at your very best!"/>
    <n v="150000"/>
    <x v="725"/>
    <x v="2"/>
    <x v="5"/>
    <x v="5"/>
    <n v="1415865720"/>
    <n v="1413270690"/>
    <x v="0"/>
    <n v="40"/>
    <x v="1"/>
    <s v="technology/wearables"/>
    <n v="8"/>
    <n v="292.08"/>
    <x v="2"/>
    <x v="8"/>
  </r>
  <r>
    <n v="1000"/>
    <x v="1000"/>
    <s v="Ristola watches made in La Chaux de-Fonds, Switzerland. A new brand of COSC and ISO Certified Professional watches."/>
    <n v="894700"/>
    <x v="726"/>
    <x v="1"/>
    <x v="0"/>
    <x v="0"/>
    <n v="1489537560"/>
    <n v="1484357160"/>
    <x v="0"/>
    <n v="6"/>
    <x v="1"/>
    <s v="technology/wearables"/>
    <n v="2"/>
    <n v="3304"/>
    <x v="2"/>
    <x v="8"/>
  </r>
  <r>
    <n v="1001"/>
    <x v="1001"/>
    <s v="We make stylish sports clothing from LED jackets to backpacks and LED arm bands.With our LED technology you're sure to be seen in style"/>
    <n v="5000"/>
    <x v="107"/>
    <x v="1"/>
    <x v="1"/>
    <x v="1"/>
    <n v="1485796613"/>
    <n v="1481908613"/>
    <x v="0"/>
    <n v="4"/>
    <x v="1"/>
    <s v="technology/wearables"/>
    <n v="104"/>
    <n v="1300"/>
    <x v="2"/>
    <x v="8"/>
  </r>
  <r>
    <n v="1002"/>
    <x v="1002"/>
    <s v="A modern day locket that uses NFC technology to link your precious photos, videos, apps, and more. Choose our design or submit yours."/>
    <n v="9999"/>
    <x v="727"/>
    <x v="1"/>
    <x v="0"/>
    <x v="0"/>
    <n v="1450331940"/>
    <n v="1447777514"/>
    <x v="0"/>
    <n v="22"/>
    <x v="1"/>
    <s v="technology/wearables"/>
    <n v="30"/>
    <n v="134.55000000000001"/>
    <x v="2"/>
    <x v="8"/>
  </r>
  <r>
    <n v="1003"/>
    <x v="1003"/>
    <s v="Connected, heating, premium quality and comfortable leather sneakers - hand-crafted in France."/>
    <n v="20000"/>
    <x v="728"/>
    <x v="1"/>
    <x v="6"/>
    <x v="3"/>
    <n v="1489680061"/>
    <n v="1487091661"/>
    <x v="0"/>
    <n v="15"/>
    <x v="1"/>
    <s v="technology/wearables"/>
    <n v="16"/>
    <n v="214.07"/>
    <x v="2"/>
    <x v="8"/>
  </r>
  <r>
    <n v="1004"/>
    <x v="1004"/>
    <s v="Harnessing wearable technology as a powerful defense for food-allergy children."/>
    <n v="25000"/>
    <x v="729"/>
    <x v="1"/>
    <x v="0"/>
    <x v="0"/>
    <n v="1455814827"/>
    <n v="1453222827"/>
    <x v="0"/>
    <n v="95"/>
    <x v="1"/>
    <s v="technology/wearables"/>
    <n v="82"/>
    <n v="216.34"/>
    <x v="2"/>
    <x v="8"/>
  </r>
  <r>
    <n v="1005"/>
    <x v="1005"/>
    <s v="The Forcite Alpine helmet records 4K footage and keeps you connected all in one sleek design."/>
    <n v="200000"/>
    <x v="730"/>
    <x v="1"/>
    <x v="0"/>
    <x v="0"/>
    <n v="1446217183"/>
    <n v="1443538783"/>
    <x v="0"/>
    <n v="161"/>
    <x v="1"/>
    <s v="technology/wearables"/>
    <n v="75"/>
    <n v="932.31"/>
    <x v="2"/>
    <x v="8"/>
  </r>
  <r>
    <n v="1006"/>
    <x v="1006"/>
    <s v="Sweat resistant, colorful, durable, CUSTOMIZABLE, watch bands &amp; protector bands that fit the Moto360 smartwatch."/>
    <n v="4000"/>
    <x v="731"/>
    <x v="1"/>
    <x v="0"/>
    <x v="0"/>
    <n v="1418368260"/>
    <n v="1417654672"/>
    <x v="0"/>
    <n v="8"/>
    <x v="1"/>
    <s v="technology/wearables"/>
    <n v="6"/>
    <n v="29.25"/>
    <x v="2"/>
    <x v="8"/>
  </r>
  <r>
    <n v="1007"/>
    <x v="1007"/>
    <s v="Our knee sleeve monitors your muscles and recommends rest time (on a mobile app) when it detects overexertion!"/>
    <n v="30000"/>
    <x v="732"/>
    <x v="1"/>
    <x v="0"/>
    <x v="0"/>
    <n v="1481727623"/>
    <n v="1478095223"/>
    <x v="0"/>
    <n v="76"/>
    <x v="1"/>
    <s v="technology/wearables"/>
    <n v="44"/>
    <n v="174.95"/>
    <x v="2"/>
    <x v="8"/>
  </r>
  <r>
    <n v="1008"/>
    <x v="1008"/>
    <s v="MICLOP es una cabina portable impresa en 3D protegida en el interior con espuma acÃºstica, reduce el ruido ambiental o rebote de sonido."/>
    <n v="93500"/>
    <x v="156"/>
    <x v="1"/>
    <x v="14"/>
    <x v="10"/>
    <n v="1482953115"/>
    <n v="1480361115"/>
    <x v="0"/>
    <n v="1"/>
    <x v="1"/>
    <s v="technology/wearables"/>
    <n v="0"/>
    <n v="250"/>
    <x v="2"/>
    <x v="8"/>
  </r>
  <r>
    <n v="1009"/>
    <x v="1009"/>
    <s v="R-CON is a wearable that measures running form. Instantly know when your form is breaking down and when you are running your strongest."/>
    <n v="50000"/>
    <x v="733"/>
    <x v="1"/>
    <x v="0"/>
    <x v="0"/>
    <n v="1466346646"/>
    <n v="1463754646"/>
    <x v="0"/>
    <n v="101"/>
    <x v="1"/>
    <s v="technology/wearables"/>
    <n v="13"/>
    <n v="65"/>
    <x v="2"/>
    <x v="8"/>
  </r>
  <r>
    <n v="1010"/>
    <x v="1010"/>
    <s v="A beautiful biometric smartphone wrist dock, features a revolutionary reusable adhesive; 3 position phone stand and multi-purpose tool."/>
    <n v="115250"/>
    <x v="734"/>
    <x v="1"/>
    <x v="0"/>
    <x v="0"/>
    <n v="1473044340"/>
    <n v="1468180462"/>
    <x v="0"/>
    <n v="4"/>
    <x v="1"/>
    <s v="technology/wearables"/>
    <n v="0"/>
    <n v="55"/>
    <x v="2"/>
    <x v="8"/>
  </r>
  <r>
    <n v="1011"/>
    <x v="1011"/>
    <s v="The first action sports training sleeve/leg protector of its kind to offer an unduplicated level of targeted protection!"/>
    <n v="20000"/>
    <x v="735"/>
    <x v="1"/>
    <x v="0"/>
    <x v="0"/>
    <n v="1418938395"/>
    <n v="1415050395"/>
    <x v="0"/>
    <n v="1"/>
    <x v="1"/>
    <s v="technology/wearables"/>
    <n v="0"/>
    <n v="75"/>
    <x v="2"/>
    <x v="8"/>
  </r>
  <r>
    <n v="1012"/>
    <x v="1012"/>
    <s v="The world's most advanced jacket for SMARTPHONE USER ,for WORKOUT, for TRAVEL, for OUTDOOR /Bluetooth Charging Wearable Apparel"/>
    <n v="5000"/>
    <x v="736"/>
    <x v="1"/>
    <x v="0"/>
    <x v="0"/>
    <n v="1485254052"/>
    <n v="1481366052"/>
    <x v="0"/>
    <n v="775"/>
    <x v="1"/>
    <s v="technology/wearables"/>
    <n v="21535"/>
    <n v="1389.36"/>
    <x v="2"/>
    <x v="8"/>
  </r>
  <r>
    <n v="1013"/>
    <x v="1013"/>
    <s v="Versa Prima: The first portable and wearable LED strip that's controlled via Bluetooth. Designed to be versatile for your creativity."/>
    <n v="25000"/>
    <x v="737"/>
    <x v="1"/>
    <x v="0"/>
    <x v="0"/>
    <n v="1451419200"/>
    <n v="1449000056"/>
    <x v="0"/>
    <n v="90"/>
    <x v="1"/>
    <s v="technology/wearables"/>
    <n v="35"/>
    <n v="95.91"/>
    <x v="2"/>
    <x v="8"/>
  </r>
  <r>
    <n v="1014"/>
    <x v="1014"/>
    <s v="CHEMION is an eyewear device that lets you show your creativity to the world."/>
    <n v="10000"/>
    <x v="738"/>
    <x v="1"/>
    <x v="0"/>
    <x v="0"/>
    <n v="1420070615"/>
    <n v="1415750615"/>
    <x v="0"/>
    <n v="16"/>
    <x v="1"/>
    <s v="technology/wearables"/>
    <n v="31"/>
    <n v="191.25"/>
    <x v="2"/>
    <x v="8"/>
  </r>
  <r>
    <n v="1015"/>
    <x v="1015"/>
    <s v="SKIN - The wearable music remote control which makes your fitness lifestyle a bit easier"/>
    <n v="9000"/>
    <x v="739"/>
    <x v="1"/>
    <x v="16"/>
    <x v="11"/>
    <n v="1448489095"/>
    <n v="1445893495"/>
    <x v="0"/>
    <n v="6"/>
    <x v="1"/>
    <s v="technology/wearables"/>
    <n v="3"/>
    <n v="40"/>
    <x v="2"/>
    <x v="8"/>
  </r>
  <r>
    <n v="1016"/>
    <x v="1016"/>
    <s v="Send an alert for help and find missing people, pets, and valuables with the touch of a button. Get yours today!"/>
    <n v="100000"/>
    <x v="740"/>
    <x v="1"/>
    <x v="0"/>
    <x v="0"/>
    <n v="1459992856"/>
    <n v="1456108456"/>
    <x v="0"/>
    <n v="38"/>
    <x v="1"/>
    <s v="technology/wearables"/>
    <n v="3"/>
    <n v="74.790000000000006"/>
    <x v="2"/>
    <x v="8"/>
  </r>
  <r>
    <n v="1017"/>
    <x v="1017"/>
    <s v="Enjoy high-quality sound and the possibility to control your smartphone and apps using custom voice commands and head movements."/>
    <n v="250000"/>
    <x v="741"/>
    <x v="1"/>
    <x v="0"/>
    <x v="0"/>
    <n v="1448125935"/>
    <n v="1444666335"/>
    <x v="0"/>
    <n v="355"/>
    <x v="1"/>
    <s v="technology/wearables"/>
    <n v="23"/>
    <n v="161.12"/>
    <x v="2"/>
    <x v="8"/>
  </r>
  <r>
    <n v="1018"/>
    <x v="1018"/>
    <s v="Owl is a fitness tracker along with an accompanying iOS app, that is both fun and interactive for children."/>
    <n v="20000"/>
    <x v="742"/>
    <x v="1"/>
    <x v="0"/>
    <x v="0"/>
    <n v="1468496933"/>
    <n v="1465904933"/>
    <x v="0"/>
    <n v="7"/>
    <x v="1"/>
    <s v="technology/wearables"/>
    <n v="3"/>
    <n v="88.71"/>
    <x v="2"/>
    <x v="8"/>
  </r>
  <r>
    <n v="1019"/>
    <x v="1019"/>
    <s v="Tempi Is a Wearable Bluetooth Device That Gives Accurate Temperature and Humidity Readings."/>
    <n v="45000"/>
    <x v="743"/>
    <x v="1"/>
    <x v="0"/>
    <x v="0"/>
    <n v="1423092149"/>
    <n v="1420500149"/>
    <x v="0"/>
    <n v="400"/>
    <x v="1"/>
    <s v="technology/wearables"/>
    <n v="47"/>
    <n v="53.25"/>
    <x v="2"/>
    <x v="8"/>
  </r>
  <r>
    <n v="1020"/>
    <x v="1020"/>
    <s v="I've got an awesome new batch of tracks that I think you're going to Love. CDs? So 1990! I present to you... SLEEPWRECK JUMP DRIVES!"/>
    <n v="1550"/>
    <x v="744"/>
    <x v="0"/>
    <x v="5"/>
    <x v="5"/>
    <n v="1433206020"/>
    <n v="1430617209"/>
    <x v="0"/>
    <n v="30"/>
    <x v="0"/>
    <s v="music/electronic music"/>
    <n v="206"/>
    <n v="106.2"/>
    <x v="4"/>
    <x v="15"/>
  </r>
  <r>
    <n v="1021"/>
    <x v="1021"/>
    <s v="Rick and Morty concept album written by Allie Goertz + music video directed by Paul B. Cummings!"/>
    <n v="3000"/>
    <x v="745"/>
    <x v="0"/>
    <x v="0"/>
    <x v="0"/>
    <n v="1445054400"/>
    <n v="1443074571"/>
    <x v="1"/>
    <n v="478"/>
    <x v="0"/>
    <s v="music/electronic music"/>
    <n v="352"/>
    <n v="22.08"/>
    <x v="4"/>
    <x v="15"/>
  </r>
  <r>
    <n v="1022"/>
    <x v="1022"/>
    <s v="Help get four new bootlegs onto vinyl in the second installment of my series!"/>
    <n v="2000"/>
    <x v="746"/>
    <x v="0"/>
    <x v="0"/>
    <x v="0"/>
    <n v="1431876677"/>
    <n v="1429284677"/>
    <x v="1"/>
    <n v="74"/>
    <x v="0"/>
    <s v="music/electronic music"/>
    <n v="115"/>
    <n v="31.05"/>
    <x v="4"/>
    <x v="15"/>
  </r>
  <r>
    <n v="1023"/>
    <x v="1023"/>
    <s v="A collaborative, electronic journey helmed by producer Christopher Bingham and guitarist Carlos Montero."/>
    <n v="2000"/>
    <x v="747"/>
    <x v="0"/>
    <x v="1"/>
    <x v="1"/>
    <n v="1434837861"/>
    <n v="1432245861"/>
    <x v="0"/>
    <n v="131"/>
    <x v="0"/>
    <s v="music/electronic music"/>
    <n v="237"/>
    <n v="36.21"/>
    <x v="4"/>
    <x v="15"/>
  </r>
  <r>
    <n v="1024"/>
    <x v="1024"/>
    <s v="Art Fact is a legendary Swedish synth pop act from the 80's. This album will contain updated remakes of their greatest songs."/>
    <n v="20000"/>
    <x v="748"/>
    <x v="0"/>
    <x v="11"/>
    <x v="9"/>
    <n v="1454248563"/>
    <n v="1451656563"/>
    <x v="1"/>
    <n v="61"/>
    <x v="0"/>
    <s v="music/electronic music"/>
    <n v="119"/>
    <n v="388.98"/>
    <x v="4"/>
    <x v="15"/>
  </r>
  <r>
    <n v="1025"/>
    <x v="1025"/>
    <s v="Jake Kaufman and Jessie Seely present THE WORLD'S FIRST VIRTUAL REALITY ROCK OPERA."/>
    <n v="70000"/>
    <x v="749"/>
    <x v="0"/>
    <x v="0"/>
    <x v="0"/>
    <n v="1426532437"/>
    <n v="1423944037"/>
    <x v="1"/>
    <n v="1071"/>
    <x v="0"/>
    <s v="music/electronic music"/>
    <n v="110"/>
    <n v="71.849999999999994"/>
    <x v="4"/>
    <x v="15"/>
  </r>
  <r>
    <n v="1026"/>
    <x v="1026"/>
    <s v="Changing Stations is an 11-track classical-contemporary album by Daniel Liam Glyn, based on the 11 main lines of the London Underground"/>
    <n v="7000"/>
    <x v="750"/>
    <x v="0"/>
    <x v="1"/>
    <x v="1"/>
    <n v="1459414016"/>
    <n v="1456480016"/>
    <x v="1"/>
    <n v="122"/>
    <x v="0"/>
    <s v="music/electronic music"/>
    <n v="100"/>
    <n v="57.38"/>
    <x v="4"/>
    <x v="15"/>
  </r>
  <r>
    <n v="1027"/>
    <x v="1027"/>
    <s v="We just toured the PNW to Vancouver, BC and back, we're ready for next level growth - a van, quality studio recordings &amp; stage visuals!"/>
    <n v="7501"/>
    <x v="751"/>
    <x v="0"/>
    <x v="0"/>
    <x v="0"/>
    <n v="1414025347"/>
    <n v="1411433347"/>
    <x v="1"/>
    <n v="111"/>
    <x v="0"/>
    <s v="music/electronic music"/>
    <n v="103"/>
    <n v="69.67"/>
    <x v="4"/>
    <x v="15"/>
  </r>
  <r>
    <n v="1028"/>
    <x v="1028"/>
    <s v="This will be the first album I have made in 9 years. It will be going back to my roots from 2002, and I aim to blow your socks off!"/>
    <n v="10000"/>
    <x v="752"/>
    <x v="0"/>
    <x v="1"/>
    <x v="1"/>
    <n v="1488830400"/>
    <n v="1484924605"/>
    <x v="1"/>
    <n v="255"/>
    <x v="0"/>
    <s v="music/electronic music"/>
    <n v="117"/>
    <n v="45.99"/>
    <x v="4"/>
    <x v="15"/>
  </r>
  <r>
    <n v="1029"/>
    <x v="1029"/>
    <s v="We want to recreate last years massive Valborgparty in Lund but this time even bigger!"/>
    <n v="10000"/>
    <x v="753"/>
    <x v="0"/>
    <x v="11"/>
    <x v="9"/>
    <n v="1428184740"/>
    <n v="1423501507"/>
    <x v="0"/>
    <n v="141"/>
    <x v="0"/>
    <s v="music/electronic music"/>
    <n v="112"/>
    <n v="79.260000000000005"/>
    <x v="4"/>
    <x v="15"/>
  </r>
  <r>
    <n v="1030"/>
    <x v="1030"/>
    <s v="Help fund the latest Gothsicles mega-album, I FEEL SICLE!"/>
    <n v="2000"/>
    <x v="754"/>
    <x v="0"/>
    <x v="0"/>
    <x v="0"/>
    <n v="1473680149"/>
    <n v="1472470549"/>
    <x v="0"/>
    <n v="159"/>
    <x v="0"/>
    <s v="music/electronic music"/>
    <n v="342"/>
    <n v="43.03"/>
    <x v="4"/>
    <x v="15"/>
  </r>
  <r>
    <n v="1031"/>
    <x v="1031"/>
    <s v="Liquid Diet needs your support to release our new full-length album! Help us create electrifying music videos to showcase our singles!"/>
    <n v="10000"/>
    <x v="755"/>
    <x v="0"/>
    <x v="0"/>
    <x v="0"/>
    <n v="1450290010"/>
    <n v="1447698010"/>
    <x v="0"/>
    <n v="99"/>
    <x v="0"/>
    <s v="music/electronic music"/>
    <n v="107"/>
    <n v="108.48"/>
    <x v="4"/>
    <x v="15"/>
  </r>
  <r>
    <n v="1032"/>
    <x v="1032"/>
    <s v="Ideal for living rooms and open spaces."/>
    <n v="5400"/>
    <x v="756"/>
    <x v="0"/>
    <x v="0"/>
    <x v="0"/>
    <n v="1466697625"/>
    <n v="1464105625"/>
    <x v="0"/>
    <n v="96"/>
    <x v="0"/>
    <s v="music/electronic music"/>
    <n v="108"/>
    <n v="61.03"/>
    <x v="4"/>
    <x v="15"/>
  </r>
  <r>
    <n v="1033"/>
    <x v="1033"/>
    <s v="Daughter Vision - an electro synthwave band from USA - present 8 remixes of their stunning songs. Some synthpop - some darker. Join us!"/>
    <n v="1328"/>
    <x v="432"/>
    <x v="0"/>
    <x v="1"/>
    <x v="1"/>
    <n v="1481564080"/>
    <n v="1479144880"/>
    <x v="0"/>
    <n v="27"/>
    <x v="0"/>
    <s v="music/electronic music"/>
    <n v="103"/>
    <n v="50.59"/>
    <x v="4"/>
    <x v="15"/>
  </r>
  <r>
    <n v="1034"/>
    <x v="1034"/>
    <s v="Mazedude presents an arranged album of game music, honoring American composers and featuring several guest performers"/>
    <n v="5000"/>
    <x v="757"/>
    <x v="0"/>
    <x v="0"/>
    <x v="0"/>
    <n v="1470369540"/>
    <n v="1467604804"/>
    <x v="0"/>
    <n v="166"/>
    <x v="0"/>
    <s v="music/electronic music"/>
    <n v="130"/>
    <n v="39.159999999999997"/>
    <x v="4"/>
    <x v="15"/>
  </r>
  <r>
    <n v="1035"/>
    <x v="1035"/>
    <s v="Project Nintendo. A big honkin' game cartridge sleeve and two awesome 12&quot; breakbeat vinyl records and a POSTER inside!"/>
    <n v="4600"/>
    <x v="758"/>
    <x v="0"/>
    <x v="0"/>
    <x v="0"/>
    <n v="1423668220"/>
    <n v="1421076220"/>
    <x v="0"/>
    <n v="76"/>
    <x v="0"/>
    <s v="music/electronic music"/>
    <n v="108"/>
    <n v="65.16"/>
    <x v="4"/>
    <x v="15"/>
  </r>
  <r>
    <n v="1036"/>
    <x v="1036"/>
    <s v="Help this Soulful &amp; Cinematic Glitch-Pop Songwriter Bring her Music to the World!  (And your Ears:)"/>
    <n v="4500"/>
    <x v="759"/>
    <x v="0"/>
    <x v="0"/>
    <x v="0"/>
    <n v="1357545600"/>
    <n v="1354790790"/>
    <x v="0"/>
    <n v="211"/>
    <x v="0"/>
    <s v="music/electronic music"/>
    <n v="112"/>
    <n v="23.96"/>
    <x v="4"/>
    <x v="15"/>
  </r>
  <r>
    <n v="1037"/>
    <x v="1037"/>
    <s v="A Special 10th Anniversary Re-Release of Ender Bowen's third album, LEMONYMOUS, with a companion CD of alternate takes and remixes."/>
    <n v="1000"/>
    <x v="760"/>
    <x v="0"/>
    <x v="0"/>
    <x v="0"/>
    <n v="1431925200"/>
    <n v="1429991062"/>
    <x v="0"/>
    <n v="21"/>
    <x v="0"/>
    <s v="music/electronic music"/>
    <n v="102"/>
    <n v="48.62"/>
    <x v="4"/>
    <x v="15"/>
  </r>
  <r>
    <n v="1038"/>
    <x v="1038"/>
    <s v="My first solo record in 10 years. Six new electronic/synthpop songs PLUS an acoustic version of the album you can only get here."/>
    <n v="1500"/>
    <x v="761"/>
    <x v="0"/>
    <x v="0"/>
    <x v="0"/>
    <n v="1458362023"/>
    <n v="1455773623"/>
    <x v="0"/>
    <n v="61"/>
    <x v="0"/>
    <s v="music/electronic music"/>
    <n v="145"/>
    <n v="35.74"/>
    <x v="4"/>
    <x v="15"/>
  </r>
  <r>
    <n v="1039"/>
    <x v="1039"/>
    <s v="Becoming Rainbow is a music and visual art project inspired by and dedicated to the Native Indigenous communities and water protectors!"/>
    <n v="500"/>
    <x v="762"/>
    <x v="0"/>
    <x v="0"/>
    <x v="0"/>
    <n v="1481615940"/>
    <n v="1479436646"/>
    <x v="0"/>
    <n v="30"/>
    <x v="0"/>
    <s v="music/electronic music"/>
    <n v="128"/>
    <n v="21.37"/>
    <x v="4"/>
    <x v="15"/>
  </r>
  <r>
    <n v="1040"/>
    <x v="1040"/>
    <s v="We produce radio broadcasts and live streams that promote the value of human freedom, reason, individual rights &amp; free markets."/>
    <n v="85000"/>
    <x v="156"/>
    <x v="1"/>
    <x v="0"/>
    <x v="0"/>
    <n v="1472317209"/>
    <n v="1469725209"/>
    <x v="0"/>
    <n v="1"/>
    <x v="1"/>
    <s v="journalism/audio"/>
    <n v="0"/>
    <n v="250"/>
    <x v="5"/>
    <x v="16"/>
  </r>
  <r>
    <n v="1041"/>
    <x v="1041"/>
    <s v="I am trying to document what it is like to plunge head first into the music/audio industry as an intern."/>
    <n v="50"/>
    <x v="117"/>
    <x v="1"/>
    <x v="0"/>
    <x v="0"/>
    <n v="1406769992"/>
    <n v="1405041992"/>
    <x v="0"/>
    <n v="0"/>
    <x v="1"/>
    <s v="journalism/audio"/>
    <n v="0"/>
    <n v="0"/>
    <x v="5"/>
    <x v="16"/>
  </r>
  <r>
    <n v="1042"/>
    <x v="1042"/>
    <s v="Hello! I'm Ben and I have been wanting to start a podcast for a while. I am looking to kickstart the process and get into the game!"/>
    <n v="650"/>
    <x v="115"/>
    <x v="1"/>
    <x v="0"/>
    <x v="0"/>
    <n v="1410516000"/>
    <n v="1406824948"/>
    <x v="0"/>
    <n v="1"/>
    <x v="1"/>
    <s v="journalism/audio"/>
    <n v="2"/>
    <n v="10"/>
    <x v="5"/>
    <x v="16"/>
  </r>
  <r>
    <n v="1043"/>
    <x v="1043"/>
    <s v="We're seeking funding for a special 10th Anniversary PRINT EDITION! Receive your own copy for only $8"/>
    <n v="100000"/>
    <x v="763"/>
    <x v="1"/>
    <x v="0"/>
    <x v="0"/>
    <n v="1432101855"/>
    <n v="1429509855"/>
    <x v="0"/>
    <n v="292"/>
    <x v="1"/>
    <s v="journalism/audio"/>
    <n v="9"/>
    <n v="29.24"/>
    <x v="5"/>
    <x v="16"/>
  </r>
  <r>
    <n v="1044"/>
    <x v="1044"/>
    <s v="Hi. I'm looking to raise some funds to get some microphones, some interfaces to hook XLR to my iPad/iPhone/iMac. Plus some other stuff."/>
    <n v="7000"/>
    <x v="360"/>
    <x v="1"/>
    <x v="0"/>
    <x v="0"/>
    <n v="1425587220"/>
    <n v="1420668801"/>
    <x v="0"/>
    <n v="2"/>
    <x v="1"/>
    <s v="journalism/audio"/>
    <n v="0"/>
    <n v="3"/>
    <x v="5"/>
    <x v="16"/>
  </r>
  <r>
    <n v="1045"/>
    <x v="1045"/>
    <s v="In Case Of Emergency is a radio talk show for preppers, beginning preppers, and with preparedness in mind."/>
    <n v="10000"/>
    <x v="764"/>
    <x v="1"/>
    <x v="0"/>
    <x v="0"/>
    <n v="1408827550"/>
    <n v="1406235550"/>
    <x v="0"/>
    <n v="8"/>
    <x v="1"/>
    <s v="journalism/audio"/>
    <n v="3"/>
    <n v="33.25"/>
    <x v="5"/>
    <x v="16"/>
  </r>
  <r>
    <n v="1046"/>
    <x v="1046"/>
    <s v="All Things Horses is slowly becoming the greatest podcast on the internet and we are looking to upgrade the studio and software."/>
    <n v="3000"/>
    <x v="117"/>
    <x v="1"/>
    <x v="12"/>
    <x v="3"/>
    <n v="1451161560"/>
    <n v="1447273560"/>
    <x v="0"/>
    <n v="0"/>
    <x v="1"/>
    <s v="journalism/audio"/>
    <n v="0"/>
    <n v="0"/>
    <x v="5"/>
    <x v="16"/>
  </r>
  <r>
    <n v="1047"/>
    <x v="1047"/>
    <s v="I wish to start a new podcast called Voices of Texas, and I want to interview interesting people of Texas each week."/>
    <n v="2000"/>
    <x v="116"/>
    <x v="1"/>
    <x v="0"/>
    <x v="0"/>
    <n v="1415219915"/>
    <n v="1412624315"/>
    <x v="0"/>
    <n v="1"/>
    <x v="1"/>
    <s v="journalism/audio"/>
    <n v="0"/>
    <n v="1"/>
    <x v="5"/>
    <x v="16"/>
  </r>
  <r>
    <n v="1048"/>
    <x v="1048"/>
    <s v="#MyLifeMatters features compelling stories of students &amp; young adults who overcame challenges to take ownership of their lives."/>
    <n v="15000"/>
    <x v="719"/>
    <x v="1"/>
    <x v="0"/>
    <x v="0"/>
    <n v="1474766189"/>
    <n v="1471310189"/>
    <x v="0"/>
    <n v="4"/>
    <x v="1"/>
    <s v="journalism/audio"/>
    <n v="1"/>
    <n v="53"/>
    <x v="5"/>
    <x v="16"/>
  </r>
  <r>
    <n v="1049"/>
    <x v="1049"/>
    <s v="------"/>
    <n v="12000"/>
    <x v="117"/>
    <x v="1"/>
    <x v="0"/>
    <x v="0"/>
    <n v="1455272445"/>
    <n v="1452680445"/>
    <x v="0"/>
    <n v="0"/>
    <x v="1"/>
    <s v="journalism/audio"/>
    <n v="0"/>
    <n v="0"/>
    <x v="5"/>
    <x v="16"/>
  </r>
  <r>
    <n v="1050"/>
    <x v="1050"/>
    <s v="Secularism is on the rise and I hear you.Talk to me."/>
    <n v="2500"/>
    <x v="117"/>
    <x v="1"/>
    <x v="0"/>
    <x v="0"/>
    <n v="1442257677"/>
    <n v="1439665677"/>
    <x v="0"/>
    <n v="0"/>
    <x v="1"/>
    <s v="journalism/audio"/>
    <n v="0"/>
    <n v="0"/>
    <x v="5"/>
    <x v="16"/>
  </r>
  <r>
    <n v="1051"/>
    <x v="1051"/>
    <s v="Inspired by some great podcasters as well as my desire to learn from many people about many topics, plus just to inform people."/>
    <n v="500"/>
    <x v="117"/>
    <x v="1"/>
    <x v="0"/>
    <x v="0"/>
    <n v="1409098825"/>
    <n v="1406679625"/>
    <x v="0"/>
    <n v="0"/>
    <x v="1"/>
    <s v="journalism/audio"/>
    <n v="0"/>
    <n v="0"/>
    <x v="5"/>
    <x v="16"/>
  </r>
  <r>
    <n v="1052"/>
    <x v="1052"/>
    <s v="Production costs for middle aged comics sharing cross USA country road trip experience via www.bigdaddyroadshow.com Podcasts.ComedySHOW"/>
    <n v="4336"/>
    <x v="117"/>
    <x v="1"/>
    <x v="0"/>
    <x v="0"/>
    <n v="1465243740"/>
    <n v="1461438495"/>
    <x v="0"/>
    <n v="0"/>
    <x v="1"/>
    <s v="journalism/audio"/>
    <n v="0"/>
    <n v="0"/>
    <x v="5"/>
    <x v="16"/>
  </r>
  <r>
    <n v="1053"/>
    <x v="1053"/>
    <s v="How well do you know the stranger walking past you or the neighbor up the street? Extraordinary stories told by everyday people."/>
    <n v="1500"/>
    <x v="493"/>
    <x v="1"/>
    <x v="0"/>
    <x v="0"/>
    <n v="1488773332"/>
    <n v="1486613332"/>
    <x v="0"/>
    <n v="1"/>
    <x v="1"/>
    <s v="journalism/audio"/>
    <n v="1"/>
    <n v="15"/>
    <x v="5"/>
    <x v="16"/>
  </r>
  <r>
    <n v="1054"/>
    <x v="1054"/>
    <s v="Drawing on the momentum created by his &quot;Radio Deadly&quot; program, Michale Graves has created a new pop-culture talk radio show on WVNJ"/>
    <n v="2500"/>
    <x v="117"/>
    <x v="1"/>
    <x v="0"/>
    <x v="0"/>
    <n v="1407708000"/>
    <n v="1405110399"/>
    <x v="0"/>
    <n v="0"/>
    <x v="1"/>
    <s v="journalism/audio"/>
    <n v="0"/>
    <n v="0"/>
    <x v="5"/>
    <x v="16"/>
  </r>
  <r>
    <n v="1055"/>
    <x v="1055"/>
    <s v="This project is to fund Season 3 of the SHPC.  Our plan is to produce 24 more spectacular episodes to share with the world."/>
    <n v="3500"/>
    <x v="117"/>
    <x v="1"/>
    <x v="0"/>
    <x v="0"/>
    <n v="1457394545"/>
    <n v="1454802545"/>
    <x v="0"/>
    <n v="0"/>
    <x v="1"/>
    <s v="journalism/audio"/>
    <n v="0"/>
    <n v="0"/>
    <x v="5"/>
    <x v="16"/>
  </r>
  <r>
    <n v="1056"/>
    <x v="1056"/>
    <s v="a podcast about everyday life, friends talking about music, movies, tv, relationships. conversations we have all had and can relate to"/>
    <n v="10000"/>
    <x v="117"/>
    <x v="1"/>
    <x v="0"/>
    <x v="0"/>
    <n v="1429892177"/>
    <n v="1424711777"/>
    <x v="0"/>
    <n v="0"/>
    <x v="1"/>
    <s v="journalism/audio"/>
    <n v="0"/>
    <n v="0"/>
    <x v="5"/>
    <x v="16"/>
  </r>
  <r>
    <n v="1057"/>
    <x v="1057"/>
    <s v="Sayin it Plain is a Independent Radio Show created to inform the public and empower the community."/>
    <n v="10000"/>
    <x v="117"/>
    <x v="1"/>
    <x v="0"/>
    <x v="0"/>
    <n v="1480888483"/>
    <n v="1478292883"/>
    <x v="0"/>
    <n v="0"/>
    <x v="1"/>
    <s v="journalism/audio"/>
    <n v="0"/>
    <n v="0"/>
    <x v="5"/>
    <x v="16"/>
  </r>
  <r>
    <n v="1058"/>
    <x v="1058"/>
    <s v="An investigative series on 790 KABC Radio on the ravages of addiction and what options millions of people have for hopeful recovery."/>
    <n v="40000"/>
    <x v="117"/>
    <x v="1"/>
    <x v="0"/>
    <x v="0"/>
    <n v="1427328000"/>
    <n v="1423777043"/>
    <x v="0"/>
    <n v="0"/>
    <x v="1"/>
    <s v="journalism/audio"/>
    <n v="0"/>
    <n v="0"/>
    <x v="5"/>
    <x v="16"/>
  </r>
  <r>
    <n v="1059"/>
    <x v="1059"/>
    <s v="Turning myself into a vocal artist."/>
    <n v="1100"/>
    <x v="117"/>
    <x v="1"/>
    <x v="0"/>
    <x v="0"/>
    <n v="1426269456"/>
    <n v="1423681056"/>
    <x v="0"/>
    <n v="0"/>
    <x v="1"/>
    <s v="journalism/audio"/>
    <n v="0"/>
    <n v="0"/>
    <x v="5"/>
    <x v="16"/>
  </r>
  <r>
    <n v="1060"/>
    <x v="1060"/>
    <s v="Reality Check is a weekly Internet Radio Show. Along with my co-host and engineer we discuss the issues of the day relevant to you!."/>
    <n v="5000"/>
    <x v="155"/>
    <x v="1"/>
    <x v="0"/>
    <x v="0"/>
    <n v="1429134893"/>
    <n v="1426542893"/>
    <x v="0"/>
    <n v="1"/>
    <x v="1"/>
    <s v="journalism/audio"/>
    <n v="1"/>
    <n v="50"/>
    <x v="5"/>
    <x v="16"/>
  </r>
  <r>
    <n v="1061"/>
    <x v="1061"/>
    <s v="T.O., Adi &amp; Mercedes discuss their point of views, women's issues &amp; Hollywood Hotties."/>
    <n v="4000"/>
    <x v="117"/>
    <x v="1"/>
    <x v="0"/>
    <x v="0"/>
    <n v="1462150800"/>
    <n v="1456987108"/>
    <x v="0"/>
    <n v="0"/>
    <x v="1"/>
    <s v="journalism/audio"/>
    <n v="0"/>
    <n v="0"/>
    <x v="5"/>
    <x v="16"/>
  </r>
  <r>
    <n v="1062"/>
    <x v="1062"/>
    <s v="SEE US ON PATREON www.badgirlartwork.com"/>
    <n v="199"/>
    <x v="121"/>
    <x v="1"/>
    <x v="0"/>
    <x v="0"/>
    <n v="1468351341"/>
    <n v="1467746541"/>
    <x v="0"/>
    <n v="4"/>
    <x v="1"/>
    <s v="journalism/audio"/>
    <n v="95"/>
    <n v="47.5"/>
    <x v="5"/>
    <x v="16"/>
  </r>
  <r>
    <n v="1063"/>
    <x v="1063"/>
    <s v="Now on audiobook! The truth about Benghazi is revealed with this historical epic courtroom drama performed by professional voice actors"/>
    <n v="1000"/>
    <x v="117"/>
    <x v="1"/>
    <x v="0"/>
    <x v="0"/>
    <n v="1472604262"/>
    <n v="1470012262"/>
    <x v="0"/>
    <n v="0"/>
    <x v="1"/>
    <s v="journalism/audio"/>
    <n v="0"/>
    <n v="0"/>
    <x v="5"/>
    <x v="16"/>
  </r>
  <r>
    <n v="1064"/>
    <x v="1064"/>
    <s v="Make wine from seed to bottle; build, socialize, sell, and relax in Vineyard Valley - a social, sandbox, free to play business sim!"/>
    <n v="90000"/>
    <x v="765"/>
    <x v="2"/>
    <x v="0"/>
    <x v="0"/>
    <n v="1373174903"/>
    <n v="1369286903"/>
    <x v="0"/>
    <n v="123"/>
    <x v="1"/>
    <s v="games/video games"/>
    <n v="9"/>
    <n v="65.67"/>
    <x v="6"/>
    <x v="17"/>
  </r>
  <r>
    <n v="1065"/>
    <x v="1065"/>
    <s v="Need funds for an Australian fps mp shooter pc game called Diggers Fall were china invades Aus, cost for advertising and settings menu."/>
    <n v="3000"/>
    <x v="136"/>
    <x v="2"/>
    <x v="2"/>
    <x v="2"/>
    <n v="1392800922"/>
    <n v="1390381722"/>
    <x v="0"/>
    <n v="5"/>
    <x v="1"/>
    <s v="games/video games"/>
    <n v="3"/>
    <n v="16.2"/>
    <x v="6"/>
    <x v="17"/>
  </r>
  <r>
    <n v="1066"/>
    <x v="1066"/>
    <s v="A parody of old school RPGs where you are a new Dark Lord on a quest to amass monsters and allies on your side."/>
    <n v="150000"/>
    <x v="766"/>
    <x v="2"/>
    <x v="0"/>
    <x v="0"/>
    <n v="1375657582"/>
    <n v="1371769582"/>
    <x v="0"/>
    <n v="148"/>
    <x v="1"/>
    <s v="games/video games"/>
    <n v="3"/>
    <n v="34.130000000000003"/>
    <x v="6"/>
    <x v="17"/>
  </r>
  <r>
    <n v="1067"/>
    <x v="1067"/>
    <s v="Canâ€™t make up your mind about something? Simply type in your two options and let the fighters of fate decide for you!"/>
    <n v="500"/>
    <x v="176"/>
    <x v="2"/>
    <x v="0"/>
    <x v="0"/>
    <n v="1387657931"/>
    <n v="1385065931"/>
    <x v="0"/>
    <n v="10"/>
    <x v="1"/>
    <s v="games/video games"/>
    <n v="26"/>
    <n v="13"/>
    <x v="6"/>
    <x v="17"/>
  </r>
  <r>
    <n v="1068"/>
    <x v="1068"/>
    <s v="THE QUEST TO SAVE HIP HOP is an old school beat em up st game that has a focus on old school hip hop and new age hip hop coming to pc."/>
    <n v="30000"/>
    <x v="372"/>
    <x v="2"/>
    <x v="0"/>
    <x v="0"/>
    <n v="1460274864"/>
    <n v="1457686464"/>
    <x v="0"/>
    <n v="4"/>
    <x v="1"/>
    <s v="games/video games"/>
    <n v="0"/>
    <n v="11.25"/>
    <x v="6"/>
    <x v="17"/>
  </r>
  <r>
    <n v="1069"/>
    <x v="1069"/>
    <s v="A run-n-gun zombie survival game where you scavenge for items to make the night a little less scary."/>
    <n v="2200"/>
    <x v="447"/>
    <x v="2"/>
    <x v="0"/>
    <x v="0"/>
    <n v="1385447459"/>
    <n v="1382679059"/>
    <x v="0"/>
    <n v="21"/>
    <x v="1"/>
    <s v="games/video games"/>
    <n v="39"/>
    <n v="40.479999999999997"/>
    <x v="6"/>
    <x v="17"/>
  </r>
  <r>
    <n v="1070"/>
    <x v="1070"/>
    <s v="A deck building game where you build your campaign plans, raise cash and gain power in a drive to win the White House."/>
    <n v="10000"/>
    <x v="119"/>
    <x v="2"/>
    <x v="0"/>
    <x v="0"/>
    <n v="1349050622"/>
    <n v="1347322622"/>
    <x v="0"/>
    <n v="2"/>
    <x v="1"/>
    <s v="games/video games"/>
    <n v="1"/>
    <n v="35"/>
    <x v="6"/>
    <x v="17"/>
  </r>
  <r>
    <n v="1071"/>
    <x v="1071"/>
    <s v="I'm making a game where you choose how you want to kill the DJ, so you yourself can decide what music will be played at the party."/>
    <n v="100"/>
    <x v="117"/>
    <x v="2"/>
    <x v="10"/>
    <x v="8"/>
    <n v="1447787093"/>
    <n v="1445191493"/>
    <x v="0"/>
    <n v="0"/>
    <x v="1"/>
    <s v="games/video games"/>
    <n v="0"/>
    <n v="0"/>
    <x v="6"/>
    <x v="17"/>
  </r>
  <r>
    <n v="1072"/>
    <x v="1072"/>
    <s v="A tower defense game that is played anywhere on the earth's surface!  This project is to expand it to be multiplayer and mod support."/>
    <n v="75000"/>
    <x v="152"/>
    <x v="2"/>
    <x v="0"/>
    <x v="0"/>
    <n v="1391630297"/>
    <n v="1389038297"/>
    <x v="0"/>
    <n v="4"/>
    <x v="1"/>
    <s v="games/video games"/>
    <n v="0"/>
    <n v="12.75"/>
    <x v="6"/>
    <x v="17"/>
  </r>
  <r>
    <n v="1073"/>
    <x v="1073"/>
    <s v="We want to bring our Game Rainbow Ball to the iphone and to do that we need a little help"/>
    <n v="750"/>
    <x v="115"/>
    <x v="2"/>
    <x v="0"/>
    <x v="0"/>
    <n v="1318806541"/>
    <n v="1316214541"/>
    <x v="0"/>
    <n v="1"/>
    <x v="1"/>
    <s v="games/video games"/>
    <n v="1"/>
    <n v="10"/>
    <x v="6"/>
    <x v="17"/>
  </r>
  <r>
    <n v="1074"/>
    <x v="1074"/>
    <s v="An ambitious multiplayer game set in fantastical medieval world where you must defend your castle while attacking others to gain ranks!"/>
    <n v="54000"/>
    <x v="767"/>
    <x v="2"/>
    <x v="0"/>
    <x v="0"/>
    <n v="1388808545"/>
    <n v="1386216545"/>
    <x v="0"/>
    <n v="30"/>
    <x v="1"/>
    <s v="games/video games"/>
    <n v="6"/>
    <n v="113.57"/>
    <x v="6"/>
    <x v="17"/>
  </r>
  <r>
    <n v="1075"/>
    <x v="1075"/>
    <s v="Fully 3D, post Apocalyptic themed tower defense video game. New take on the genre."/>
    <n v="1000"/>
    <x v="372"/>
    <x v="2"/>
    <x v="0"/>
    <x v="0"/>
    <n v="1336340516"/>
    <n v="1333748516"/>
    <x v="0"/>
    <n v="3"/>
    <x v="1"/>
    <s v="games/video games"/>
    <n v="5"/>
    <n v="15"/>
    <x v="6"/>
    <x v="17"/>
  </r>
  <r>
    <n v="1076"/>
    <x v="1076"/>
    <s v="A comical point and click adventure by veteran team of Broken Sword and Monkey Island fame - Steve Ince and Bill Tiller"/>
    <n v="75000"/>
    <x v="768"/>
    <x v="2"/>
    <x v="0"/>
    <x v="0"/>
    <n v="1410426250"/>
    <n v="1405674250"/>
    <x v="0"/>
    <n v="975"/>
    <x v="1"/>
    <s v="games/video games"/>
    <n v="63"/>
    <n v="48.28"/>
    <x v="6"/>
    <x v="17"/>
  </r>
  <r>
    <n v="1077"/>
    <x v="1077"/>
    <s v="An epic strategy game of world conquest with simultaneous turn-based multiplayer gameplay and no hotseat waiting"/>
    <n v="25000"/>
    <x v="769"/>
    <x v="2"/>
    <x v="0"/>
    <x v="0"/>
    <n v="1452744011"/>
    <n v="1450152011"/>
    <x v="0"/>
    <n v="167"/>
    <x v="1"/>
    <s v="games/video games"/>
    <n v="29"/>
    <n v="43.98"/>
    <x v="6"/>
    <x v="17"/>
  </r>
  <r>
    <n v="1078"/>
    <x v="1078"/>
    <s v="I am looking to create more games for the iPad/iPhone and want to add leaderboards, which requires new game development software"/>
    <n v="600"/>
    <x v="372"/>
    <x v="2"/>
    <x v="0"/>
    <x v="0"/>
    <n v="1311309721"/>
    <n v="1307421721"/>
    <x v="0"/>
    <n v="5"/>
    <x v="1"/>
    <s v="games/video games"/>
    <n v="8"/>
    <n v="9"/>
    <x v="6"/>
    <x v="17"/>
  </r>
  <r>
    <n v="1079"/>
    <x v="1079"/>
    <s v="Sirius Online is currently the work of two brothers striving to bring the Era of Freelancer back, adding dynamic markets and more."/>
    <n v="26000"/>
    <x v="770"/>
    <x v="2"/>
    <x v="12"/>
    <x v="3"/>
    <n v="1463232936"/>
    <n v="1461072936"/>
    <x v="0"/>
    <n v="18"/>
    <x v="1"/>
    <s v="games/video games"/>
    <n v="3"/>
    <n v="37.67"/>
    <x v="6"/>
    <x v="17"/>
  </r>
  <r>
    <n v="1080"/>
    <x v="1080"/>
    <s v="A fantasy action RPG which follows an elven ex-slave on a journey of magic, revenge, intrigue, and deceit."/>
    <n v="20000"/>
    <x v="771"/>
    <x v="2"/>
    <x v="0"/>
    <x v="0"/>
    <n v="1399778333"/>
    <n v="1397186333"/>
    <x v="0"/>
    <n v="98"/>
    <x v="1"/>
    <s v="games/video games"/>
    <n v="9"/>
    <n v="18.579999999999998"/>
    <x v="6"/>
    <x v="17"/>
  </r>
  <r>
    <n v="1081"/>
    <x v="1081"/>
    <s v="Finishing your last job before you retire until a disaster strikes the cargo ship can you survive The Creature?"/>
    <n v="68000"/>
    <x v="433"/>
    <x v="2"/>
    <x v="0"/>
    <x v="0"/>
    <n v="1422483292"/>
    <n v="1419891292"/>
    <x v="0"/>
    <n v="4"/>
    <x v="1"/>
    <s v="games/video games"/>
    <n v="0"/>
    <n v="3"/>
    <x v="6"/>
    <x v="17"/>
  </r>
  <r>
    <n v="1082"/>
    <x v="1082"/>
    <s v="Challenge your trivia skills in this action oriented game against several opponents across time."/>
    <n v="10000"/>
    <x v="443"/>
    <x v="2"/>
    <x v="0"/>
    <x v="0"/>
    <n v="1344635088"/>
    <n v="1342043088"/>
    <x v="0"/>
    <n v="3"/>
    <x v="1"/>
    <s v="games/video games"/>
    <n v="1"/>
    <n v="18.670000000000002"/>
    <x v="6"/>
    <x v="17"/>
  </r>
  <r>
    <n v="1083"/>
    <x v="1083"/>
    <s v="We want to take everything video game related people have seen since 1978 to now and turn it into the top gamer lounge in canada !"/>
    <n v="50000"/>
    <x v="22"/>
    <x v="2"/>
    <x v="5"/>
    <x v="5"/>
    <n v="1406994583"/>
    <n v="1401810583"/>
    <x v="0"/>
    <n v="1"/>
    <x v="1"/>
    <s v="games/video games"/>
    <n v="1"/>
    <n v="410"/>
    <x v="6"/>
    <x v="17"/>
  </r>
  <r>
    <n v="1084"/>
    <x v="1084"/>
    <s v="I want to start my own channel for gaming"/>
    <n v="550"/>
    <x v="117"/>
    <x v="2"/>
    <x v="0"/>
    <x v="0"/>
    <n v="1407534804"/>
    <n v="1404942804"/>
    <x v="0"/>
    <n v="0"/>
    <x v="1"/>
    <s v="games/video games"/>
    <n v="0"/>
    <n v="0"/>
    <x v="6"/>
    <x v="17"/>
  </r>
  <r>
    <n v="1085"/>
    <x v="1085"/>
    <s v="The new kid on the block. Re-imagining old games and creating new ones. Ship, Lazer, Rock is first."/>
    <n v="30000"/>
    <x v="772"/>
    <x v="2"/>
    <x v="5"/>
    <x v="5"/>
    <n v="1457967975"/>
    <n v="1455379575"/>
    <x v="0"/>
    <n v="9"/>
    <x v="1"/>
    <s v="games/video games"/>
    <n v="3"/>
    <n v="114"/>
    <x v="6"/>
    <x v="17"/>
  </r>
  <r>
    <n v="1086"/>
    <x v="1086"/>
    <s v="Humanity's future in the Galaxy"/>
    <n v="18000"/>
    <x v="493"/>
    <x v="2"/>
    <x v="0"/>
    <x v="0"/>
    <n v="1408913291"/>
    <n v="1406321291"/>
    <x v="0"/>
    <n v="2"/>
    <x v="1"/>
    <s v="games/video games"/>
    <n v="0"/>
    <n v="7.5"/>
    <x v="6"/>
    <x v="17"/>
  </r>
  <r>
    <n v="1087"/>
    <x v="1087"/>
    <s v="Idle gamers are the group of gamers worth watching play video games. We have a back log of video ideas and want to entertain you."/>
    <n v="1100"/>
    <x v="117"/>
    <x v="2"/>
    <x v="0"/>
    <x v="0"/>
    <n v="1402852087"/>
    <n v="1400260087"/>
    <x v="0"/>
    <n v="0"/>
    <x v="1"/>
    <s v="games/video games"/>
    <n v="0"/>
    <n v="0"/>
    <x v="6"/>
    <x v="17"/>
  </r>
  <r>
    <n v="1088"/>
    <x v="1088"/>
    <s v="A fresh twist on survival games. Intense, high-stakes 30 minute rounds for up to 10 players."/>
    <n v="45000"/>
    <x v="773"/>
    <x v="2"/>
    <x v="0"/>
    <x v="0"/>
    <n v="1398366667"/>
    <n v="1395774667"/>
    <x v="0"/>
    <n v="147"/>
    <x v="1"/>
    <s v="games/video games"/>
    <n v="14"/>
    <n v="43.42"/>
    <x v="6"/>
    <x v="17"/>
  </r>
  <r>
    <n v="1089"/>
    <x v="1089"/>
    <s v="Farabel is a single player turn-based fantasy strategy game for Mac/PC/Linux"/>
    <n v="15000"/>
    <x v="774"/>
    <x v="2"/>
    <x v="6"/>
    <x v="3"/>
    <n v="1435293175"/>
    <n v="1432701175"/>
    <x v="0"/>
    <n v="49"/>
    <x v="1"/>
    <s v="games/video games"/>
    <n v="8"/>
    <n v="23.96"/>
    <x v="6"/>
    <x v="17"/>
  </r>
  <r>
    <n v="1090"/>
    <x v="1090"/>
    <s v="A sci-fi platformer game inspired by a certain blue hedgehog and Italian plumber. Jump, fight, dodge and sprint your way to victory."/>
    <n v="12999"/>
    <x v="139"/>
    <x v="2"/>
    <x v="2"/>
    <x v="2"/>
    <n v="1432873653"/>
    <n v="1430281653"/>
    <x v="0"/>
    <n v="1"/>
    <x v="1"/>
    <s v="games/video games"/>
    <n v="0"/>
    <n v="5"/>
    <x v="6"/>
    <x v="17"/>
  </r>
  <r>
    <n v="1091"/>
    <x v="1091"/>
    <s v="London Revolution is a Minecraft server in development. This is an open world RPG FPS server with questing and ruthless gangs."/>
    <n v="200"/>
    <x v="379"/>
    <x v="2"/>
    <x v="1"/>
    <x v="1"/>
    <n v="1460313672"/>
    <n v="1457725272"/>
    <x v="0"/>
    <n v="2"/>
    <x v="1"/>
    <s v="games/video games"/>
    <n v="13"/>
    <n v="12.5"/>
    <x v="6"/>
    <x v="17"/>
  </r>
  <r>
    <n v="1092"/>
    <x v="1092"/>
    <s v="toggleme. is the next breakout mobile game.Addictive gameplay, phenomenal design, real life rewards for achievements, and a great story"/>
    <n v="2000"/>
    <x v="577"/>
    <x v="2"/>
    <x v="0"/>
    <x v="0"/>
    <n v="1357432638"/>
    <n v="1354840638"/>
    <x v="0"/>
    <n v="7"/>
    <x v="1"/>
    <s v="games/video games"/>
    <n v="1"/>
    <n v="3"/>
    <x v="6"/>
    <x v="17"/>
  </r>
  <r>
    <n v="1093"/>
    <x v="1093"/>
    <s v="A little girl living isolated in the Canadian Rockies, you find your self  being lured into the hills in the middle of the night."/>
    <n v="300"/>
    <x v="775"/>
    <x v="2"/>
    <x v="5"/>
    <x v="5"/>
    <n v="1455232937"/>
    <n v="1453936937"/>
    <x v="0"/>
    <n v="4"/>
    <x v="1"/>
    <s v="games/video games"/>
    <n v="14"/>
    <n v="10.56"/>
    <x v="6"/>
    <x v="17"/>
  </r>
  <r>
    <n v="1094"/>
    <x v="1094"/>
    <s v="An action racing game for iOS. Set in a steampunk world, players battle their way to the finish line on customizable rocket engines!"/>
    <n v="18000"/>
    <x v="776"/>
    <x v="2"/>
    <x v="0"/>
    <x v="0"/>
    <n v="1318180033"/>
    <n v="1315588033"/>
    <x v="0"/>
    <n v="27"/>
    <x v="1"/>
    <s v="games/video games"/>
    <n v="18"/>
    <n v="122"/>
    <x v="6"/>
    <x v="17"/>
  </r>
  <r>
    <n v="1095"/>
    <x v="1095"/>
    <s v="MMORPG with Real-Time Pet Battles, Expansive 3D World and Ranked Individual &amp; Guild PvP arenas all on your mobile device!"/>
    <n v="500000"/>
    <x v="777"/>
    <x v="2"/>
    <x v="0"/>
    <x v="0"/>
    <n v="1377867220"/>
    <n v="1375275220"/>
    <x v="0"/>
    <n v="94"/>
    <x v="1"/>
    <s v="games/video games"/>
    <n v="5"/>
    <n v="267.81"/>
    <x v="6"/>
    <x v="17"/>
  </r>
  <r>
    <n v="1096"/>
    <x v="1096"/>
    <s v="In BUGSPEED COLLIDER, you're a bug with a black belt.  Fight to the top in 4-Beetle Local Multi, and a Full-Scale 1-Beetle Adventure!"/>
    <n v="12000"/>
    <x v="778"/>
    <x v="2"/>
    <x v="0"/>
    <x v="0"/>
    <n v="1412393400"/>
    <n v="1409747154"/>
    <x v="0"/>
    <n v="29"/>
    <x v="1"/>
    <s v="games/video games"/>
    <n v="18"/>
    <n v="74.209999999999994"/>
    <x v="6"/>
    <x v="17"/>
  </r>
  <r>
    <n v="1097"/>
    <x v="1097"/>
    <s v="Rabbly is action-adventure game. Is about a scientist going on an adventure, to find rare materials in another galaxy."/>
    <n v="100000"/>
    <x v="779"/>
    <x v="2"/>
    <x v="0"/>
    <x v="0"/>
    <n v="1393786877"/>
    <n v="1390330877"/>
    <x v="0"/>
    <n v="7"/>
    <x v="1"/>
    <s v="games/video games"/>
    <n v="0"/>
    <n v="6.71"/>
    <x v="6"/>
    <x v="17"/>
  </r>
  <r>
    <n v="1098"/>
    <x v="1098"/>
    <s v="Kick, Punch... Fireball is an FPS type arena game set inside the fantasy world."/>
    <n v="25000"/>
    <x v="780"/>
    <x v="2"/>
    <x v="0"/>
    <x v="0"/>
    <n v="1397413095"/>
    <n v="1394821095"/>
    <x v="0"/>
    <n v="22"/>
    <x v="1"/>
    <s v="games/video games"/>
    <n v="7"/>
    <n v="81.95"/>
    <x v="6"/>
    <x v="17"/>
  </r>
  <r>
    <n v="1099"/>
    <x v="1099"/>
    <s v="Xeno is an FPS which combines all the best elements of old school and modern games to create a fresh and unique gameplay experience."/>
    <n v="5000"/>
    <x v="379"/>
    <x v="2"/>
    <x v="1"/>
    <x v="1"/>
    <n v="1431547468"/>
    <n v="1428955468"/>
    <x v="0"/>
    <n v="1"/>
    <x v="1"/>
    <s v="games/video games"/>
    <n v="1"/>
    <n v="25"/>
    <x v="6"/>
    <x v="17"/>
  </r>
  <r>
    <n v="1100"/>
    <x v="1100"/>
    <s v="A retro style puzzle rpg with a dark story. Your decisions will influence the world and decide the outcome of the story."/>
    <n v="4000"/>
    <x v="173"/>
    <x v="2"/>
    <x v="12"/>
    <x v="3"/>
    <n v="1455417571"/>
    <n v="1452825571"/>
    <x v="0"/>
    <n v="10"/>
    <x v="1"/>
    <s v="games/video games"/>
    <n v="3"/>
    <n v="10"/>
    <x v="6"/>
    <x v="17"/>
  </r>
  <r>
    <n v="1101"/>
    <x v="1101"/>
    <s v="Different strains of marijuana leafs battling to the death to see which one is the top strain."/>
    <n v="100000"/>
    <x v="781"/>
    <x v="2"/>
    <x v="0"/>
    <x v="0"/>
    <n v="1468519920"/>
    <n v="1466188338"/>
    <x v="0"/>
    <n v="6"/>
    <x v="1"/>
    <s v="games/video games"/>
    <n v="0"/>
    <n v="6.83"/>
    <x v="6"/>
    <x v="17"/>
  </r>
  <r>
    <n v="1102"/>
    <x v="1102"/>
    <s v="Runers is a top-down rogue-like shooter where as you advance you create more powerful spells and fight fierce monsters and bosses."/>
    <n v="8000"/>
    <x v="94"/>
    <x v="2"/>
    <x v="0"/>
    <x v="0"/>
    <n v="1386568740"/>
    <n v="1383095125"/>
    <x v="0"/>
    <n v="24"/>
    <x v="1"/>
    <s v="games/video games"/>
    <n v="5"/>
    <n v="17.71"/>
    <x v="6"/>
    <x v="17"/>
  </r>
  <r>
    <n v="1103"/>
    <x v="1103"/>
    <s v="&quot;I go to work... I classify the bodies and store them accordingly... Sometimes I here noises... Other times is see her..."/>
    <n v="15000"/>
    <x v="782"/>
    <x v="2"/>
    <x v="0"/>
    <x v="0"/>
    <n v="1466227190"/>
    <n v="1461043190"/>
    <x v="0"/>
    <n v="15"/>
    <x v="1"/>
    <s v="games/video games"/>
    <n v="2"/>
    <n v="16.2"/>
    <x v="6"/>
    <x v="17"/>
  </r>
  <r>
    <n v="1104"/>
    <x v="1104"/>
    <s v="Street Heroes is a retro 2D side-scrolling multiplayer beat 'em up for Facebook that brings classic arcade fun to a social platform"/>
    <n v="60000"/>
    <x v="783"/>
    <x v="2"/>
    <x v="1"/>
    <x v="1"/>
    <n v="1402480221"/>
    <n v="1399888221"/>
    <x v="0"/>
    <n v="37"/>
    <x v="1"/>
    <s v="games/video games"/>
    <n v="5"/>
    <n v="80.3"/>
    <x v="6"/>
    <x v="17"/>
  </r>
  <r>
    <n v="1105"/>
    <x v="1105"/>
    <s v="Nightmare Zombies is the first Oculus Rift Only immersive zombie simulator in the Post-Apocalypse urban environment of New York City."/>
    <n v="900000"/>
    <x v="784"/>
    <x v="2"/>
    <x v="0"/>
    <x v="0"/>
    <n v="1395627327"/>
    <n v="1393038927"/>
    <x v="0"/>
    <n v="20"/>
    <x v="1"/>
    <s v="games/video games"/>
    <n v="0"/>
    <n v="71.55"/>
    <x v="6"/>
    <x v="17"/>
  </r>
  <r>
    <n v="1106"/>
    <x v="1106"/>
    <s v="Collect coins and save civilians while you blast your way through tons of zombies! Unlock new characters and levels!"/>
    <n v="400"/>
    <x v="785"/>
    <x v="2"/>
    <x v="0"/>
    <x v="0"/>
    <n v="1333557975"/>
    <n v="1330969575"/>
    <x v="0"/>
    <n v="7"/>
    <x v="1"/>
    <s v="games/video games"/>
    <n v="41"/>
    <n v="23.57"/>
    <x v="6"/>
    <x v="17"/>
  </r>
  <r>
    <n v="1107"/>
    <x v="1107"/>
    <s v="Enjoy video games, online surfing, and communications in privacy with Kid Cade, from Crestview, Florida. Our company has created a comp"/>
    <n v="10000"/>
    <x v="117"/>
    <x v="2"/>
    <x v="0"/>
    <x v="0"/>
    <n v="1406148024"/>
    <n v="1403556024"/>
    <x v="0"/>
    <n v="0"/>
    <x v="1"/>
    <s v="games/video games"/>
    <n v="0"/>
    <n v="0"/>
    <x v="6"/>
    <x v="17"/>
  </r>
  <r>
    <n v="1108"/>
    <x v="1108"/>
    <s v="Environmental awareness using social games where players are challenged to pursue sustainable development in the city of the future."/>
    <n v="25000"/>
    <x v="786"/>
    <x v="2"/>
    <x v="0"/>
    <x v="0"/>
    <n v="1334326635"/>
    <n v="1329146235"/>
    <x v="0"/>
    <n v="21"/>
    <x v="1"/>
    <s v="games/video games"/>
    <n v="3"/>
    <n v="34.880000000000003"/>
    <x v="6"/>
    <x v="17"/>
  </r>
  <r>
    <n v="1109"/>
    <x v="1109"/>
    <s v="Our goal is to open a video game museum, art gallery, free play arcade, game lounge, cosplay and event center here in Flint Michigan!"/>
    <n v="10000"/>
    <x v="372"/>
    <x v="2"/>
    <x v="0"/>
    <x v="0"/>
    <n v="1479495790"/>
    <n v="1476900190"/>
    <x v="0"/>
    <n v="3"/>
    <x v="1"/>
    <s v="games/video games"/>
    <n v="0"/>
    <n v="15"/>
    <x v="6"/>
    <x v="17"/>
  </r>
  <r>
    <n v="1110"/>
    <x v="1110"/>
    <s v="PSI is a game about a group of people dealing with the effects of Nightmares becoming reality, life will never be the same."/>
    <n v="50000"/>
    <x v="787"/>
    <x v="2"/>
    <x v="0"/>
    <x v="0"/>
    <n v="1354919022"/>
    <n v="1352327022"/>
    <x v="0"/>
    <n v="11"/>
    <x v="1"/>
    <s v="games/video games"/>
    <n v="1"/>
    <n v="23.18"/>
    <x v="6"/>
    <x v="17"/>
  </r>
  <r>
    <n v="1111"/>
    <x v="1111"/>
    <s v="We are bringing a new gaming experience to the field. One that will connect a community of people and servers from around the world."/>
    <n v="2500"/>
    <x v="116"/>
    <x v="2"/>
    <x v="0"/>
    <x v="0"/>
    <n v="1452228790"/>
    <n v="1449636790"/>
    <x v="0"/>
    <n v="1"/>
    <x v="1"/>
    <s v="games/video games"/>
    <n v="0"/>
    <n v="1"/>
    <x v="6"/>
    <x v="17"/>
  </r>
  <r>
    <n v="1112"/>
    <x v="1112"/>
    <s v="Tarantino-esque Adventure Game on Steroids Inspired by LucasArts, Gritty Action Movies and 1940's Animation"/>
    <n v="88000"/>
    <x v="788"/>
    <x v="2"/>
    <x v="0"/>
    <x v="0"/>
    <n v="1421656200"/>
    <n v="1416507211"/>
    <x v="0"/>
    <n v="312"/>
    <x v="1"/>
    <s v="games/video games"/>
    <n v="36"/>
    <n v="100.23"/>
    <x v="6"/>
    <x v="17"/>
  </r>
  <r>
    <n v="1113"/>
    <x v="1113"/>
    <s v="A start up YouTube PC Gaming channel named ''Jeansie''. Comprised of witty banter and slightly above average  gaming skills :)"/>
    <n v="1000"/>
    <x v="139"/>
    <x v="2"/>
    <x v="1"/>
    <x v="1"/>
    <n v="1408058820"/>
    <n v="1405466820"/>
    <x v="0"/>
    <n v="1"/>
    <x v="1"/>
    <s v="games/video games"/>
    <n v="1"/>
    <n v="5"/>
    <x v="6"/>
    <x v="17"/>
  </r>
  <r>
    <n v="1114"/>
    <x v="1114"/>
    <s v="SciFi racing game for Android &amp; iOS platforms. Player gets a unique weapon which introduces an additional dimension to the competition."/>
    <n v="6000"/>
    <x v="115"/>
    <x v="2"/>
    <x v="1"/>
    <x v="1"/>
    <n v="1381306687"/>
    <n v="1378714687"/>
    <x v="0"/>
    <n v="3"/>
    <x v="1"/>
    <s v="games/video games"/>
    <n v="0"/>
    <n v="3.33"/>
    <x v="6"/>
    <x v="17"/>
  </r>
  <r>
    <n v="1115"/>
    <x v="1115"/>
    <s v="Explore the protagonist's mind. Remember. Understand. Plan ahead. Stay ahead of threats. Nurture relations. Earn the fate you choose."/>
    <n v="40000"/>
    <x v="500"/>
    <x v="2"/>
    <x v="0"/>
    <x v="0"/>
    <n v="1459352495"/>
    <n v="1456764095"/>
    <x v="0"/>
    <n v="4"/>
    <x v="1"/>
    <s v="games/video games"/>
    <n v="0"/>
    <n v="13.25"/>
    <x v="6"/>
    <x v="17"/>
  </r>
  <r>
    <n v="1116"/>
    <x v="1116"/>
    <s v="A medieval, post apocolyptic, Online, MMORPG. Class morphing, character customization game."/>
    <n v="500000"/>
    <x v="789"/>
    <x v="2"/>
    <x v="0"/>
    <x v="0"/>
    <n v="1339273208"/>
    <n v="1334089208"/>
    <x v="0"/>
    <n v="10"/>
    <x v="1"/>
    <s v="games/video games"/>
    <n v="0"/>
    <n v="17.850000000000001"/>
    <x v="6"/>
    <x v="17"/>
  </r>
  <r>
    <n v="1117"/>
    <x v="1117"/>
    <s v="Experience the Medieval in your own village. Increase your village into a city and walk through the streets."/>
    <n v="1000"/>
    <x v="790"/>
    <x v="2"/>
    <x v="12"/>
    <x v="3"/>
    <n v="1451053313"/>
    <n v="1448461313"/>
    <x v="0"/>
    <n v="8"/>
    <x v="1"/>
    <s v="games/video games"/>
    <n v="8"/>
    <n v="10.38"/>
    <x v="6"/>
    <x v="17"/>
  </r>
  <r>
    <n v="1118"/>
    <x v="1118"/>
    <s v="Ideal for social players as well as a tool for esports teams, Battle Buddy will help organise and coordinate, pugs, scrims, wars &amp; you!"/>
    <n v="4500"/>
    <x v="791"/>
    <x v="2"/>
    <x v="2"/>
    <x v="2"/>
    <n v="1396666779"/>
    <n v="1394078379"/>
    <x v="0"/>
    <n v="3"/>
    <x v="1"/>
    <s v="games/video games"/>
    <n v="2"/>
    <n v="36.33"/>
    <x v="6"/>
    <x v="17"/>
  </r>
  <r>
    <n v="1119"/>
    <x v="1119"/>
    <s v="Dog people and cat people unit!! Help save Paw Island from the monsters in this milti-player (50-100 Person at a time) online RPG game"/>
    <n v="2100"/>
    <x v="139"/>
    <x v="2"/>
    <x v="0"/>
    <x v="0"/>
    <n v="1396810864"/>
    <n v="1395687664"/>
    <x v="0"/>
    <n v="1"/>
    <x v="1"/>
    <s v="games/video games"/>
    <n v="0"/>
    <n v="5"/>
    <x v="6"/>
    <x v="17"/>
  </r>
  <r>
    <n v="1120"/>
    <x v="1120"/>
    <s v="Planet Ninjahwah is a highly anticipated futuristic action adventure game that will blow your mind!!"/>
    <n v="25000"/>
    <x v="117"/>
    <x v="2"/>
    <x v="0"/>
    <x v="0"/>
    <n v="1319835400"/>
    <n v="1315947400"/>
    <x v="0"/>
    <n v="0"/>
    <x v="1"/>
    <s v="games/video games"/>
    <n v="0"/>
    <n v="0"/>
    <x v="6"/>
    <x v="17"/>
  </r>
  <r>
    <n v="1121"/>
    <x v="1121"/>
    <s v="An action packed, side scrolling, platform jumping, laser shooting ADVENTURE that will be fun for everyone."/>
    <n v="250000"/>
    <x v="792"/>
    <x v="2"/>
    <x v="0"/>
    <x v="0"/>
    <n v="1457904316"/>
    <n v="1455315916"/>
    <x v="0"/>
    <n v="5"/>
    <x v="1"/>
    <s v="games/video games"/>
    <n v="0"/>
    <n v="5.8"/>
    <x v="6"/>
    <x v="17"/>
  </r>
  <r>
    <n v="1122"/>
    <x v="1122"/>
    <s v="Mobile game featuring lots of funny little monsters on the run from their mad creator. Lots of gameplay elements will keep user bussy."/>
    <n v="3200"/>
    <x v="117"/>
    <x v="2"/>
    <x v="1"/>
    <x v="1"/>
    <n v="1369932825"/>
    <n v="1368723225"/>
    <x v="0"/>
    <n v="0"/>
    <x v="1"/>
    <s v="games/video games"/>
    <n v="0"/>
    <n v="0"/>
    <x v="6"/>
    <x v="17"/>
  </r>
  <r>
    <n v="1123"/>
    <x v="1123"/>
    <s v="Fast paced mobile game where you control a rain drop by tilting your screen. Absorb other rain drops to go faster, but avoid clouds."/>
    <n v="5000"/>
    <x v="143"/>
    <x v="2"/>
    <x v="0"/>
    <x v="0"/>
    <n v="1397910848"/>
    <n v="1395318848"/>
    <x v="0"/>
    <n v="3"/>
    <x v="1"/>
    <s v="games/video games"/>
    <n v="0"/>
    <n v="3.67"/>
    <x v="6"/>
    <x v="17"/>
  </r>
  <r>
    <n v="1124"/>
    <x v="1124"/>
    <s v="Disaster Defender is a Mobile RPG that puts you right into the action of a Disaster, saving lives and property like a real life hero!"/>
    <n v="90000"/>
    <x v="94"/>
    <x v="2"/>
    <x v="0"/>
    <x v="0"/>
    <n v="1430409651"/>
    <n v="1427817651"/>
    <x v="0"/>
    <n v="7"/>
    <x v="1"/>
    <s v="games/mobile games"/>
    <n v="0"/>
    <n v="60.71"/>
    <x v="6"/>
    <x v="18"/>
  </r>
  <r>
    <n v="1125"/>
    <x v="1125"/>
    <s v="Ultimate Supremacy will be the ultimate in mobile gaming, if you love fighting and strategy games, you will love Ultimate Supremacy."/>
    <n v="3000"/>
    <x v="117"/>
    <x v="2"/>
    <x v="1"/>
    <x v="1"/>
    <n v="1443193130"/>
    <n v="1438009130"/>
    <x v="0"/>
    <n v="0"/>
    <x v="1"/>
    <s v="games/mobile games"/>
    <n v="0"/>
    <n v="0"/>
    <x v="6"/>
    <x v="18"/>
  </r>
  <r>
    <n v="1126"/>
    <x v="1126"/>
    <s v="Imagine a science class where the teacher walks in a says &quot;Take out your cell phone and play a game.&quot;"/>
    <n v="2000"/>
    <x v="115"/>
    <x v="2"/>
    <x v="0"/>
    <x v="0"/>
    <n v="1468482694"/>
    <n v="1465890694"/>
    <x v="0"/>
    <n v="2"/>
    <x v="1"/>
    <s v="games/mobile games"/>
    <n v="1"/>
    <n v="5"/>
    <x v="6"/>
    <x v="18"/>
  </r>
  <r>
    <n v="1127"/>
    <x v="1127"/>
    <s v="A fast-paced, creepy/cute mobile puzzle game where you draw series of magic symbols to summon &amp; collect demons, monsters, gods, &amp; myths"/>
    <n v="35000"/>
    <x v="793"/>
    <x v="2"/>
    <x v="0"/>
    <x v="0"/>
    <n v="1416000600"/>
    <n v="1413318600"/>
    <x v="0"/>
    <n v="23"/>
    <x v="1"/>
    <s v="games/mobile games"/>
    <n v="2"/>
    <n v="25.43"/>
    <x v="6"/>
    <x v="18"/>
  </r>
  <r>
    <n v="1128"/>
    <x v="1128"/>
    <s v="#havingfunFTW"/>
    <n v="1000"/>
    <x v="116"/>
    <x v="2"/>
    <x v="1"/>
    <x v="1"/>
    <n v="1407425717"/>
    <n v="1404833717"/>
    <x v="0"/>
    <n v="1"/>
    <x v="1"/>
    <s v="games/mobile games"/>
    <n v="0"/>
    <n v="1"/>
    <x v="6"/>
    <x v="18"/>
  </r>
  <r>
    <n v="1129"/>
    <x v="1129"/>
    <s v="This app will provide you with the ability to use your most favorite profanities while playing a game with your friends."/>
    <n v="20000"/>
    <x v="577"/>
    <x v="2"/>
    <x v="0"/>
    <x v="0"/>
    <n v="1465107693"/>
    <n v="1462515693"/>
    <x v="0"/>
    <n v="2"/>
    <x v="1"/>
    <s v="games/mobile games"/>
    <n v="0"/>
    <n v="10.5"/>
    <x v="6"/>
    <x v="18"/>
  </r>
  <r>
    <n v="1130"/>
    <x v="1130"/>
    <s v="A modernized version of the classic aerial combat arcade game 1942.  Use real fighter jets to take down terrorists on a global scale."/>
    <n v="5000"/>
    <x v="143"/>
    <x v="2"/>
    <x v="0"/>
    <x v="0"/>
    <n v="1416963300"/>
    <n v="1411775700"/>
    <x v="0"/>
    <n v="3"/>
    <x v="1"/>
    <s v="games/mobile games"/>
    <n v="0"/>
    <n v="3.67"/>
    <x v="6"/>
    <x v="18"/>
  </r>
  <r>
    <n v="1131"/>
    <x v="1131"/>
    <s v="Don't drop it like it's hot..Hot Potato is a battle between friends. Compete to keep Mr Potato off the ground. Who will drop him first?"/>
    <n v="40000"/>
    <x v="117"/>
    <x v="2"/>
    <x v="2"/>
    <x v="2"/>
    <n v="1450993668"/>
    <n v="1448401668"/>
    <x v="0"/>
    <n v="0"/>
    <x v="1"/>
    <s v="games/mobile games"/>
    <n v="0"/>
    <n v="0"/>
    <x v="6"/>
    <x v="18"/>
  </r>
  <r>
    <n v="1132"/>
    <x v="1132"/>
    <s v="One is a simple mobile game about exploring the connections between all living things. Featuring hand-painted art."/>
    <n v="10000"/>
    <x v="794"/>
    <x v="2"/>
    <x v="5"/>
    <x v="5"/>
    <n v="1483238771"/>
    <n v="1480646771"/>
    <x v="0"/>
    <n v="13"/>
    <x v="1"/>
    <s v="games/mobile games"/>
    <n v="14"/>
    <n v="110.62"/>
    <x v="6"/>
    <x v="18"/>
  </r>
  <r>
    <n v="1133"/>
    <x v="1133"/>
    <s v="Ping is a simple game currently in the design process, where the player lives off of the power of their connection to the internet."/>
    <n v="3000"/>
    <x v="170"/>
    <x v="2"/>
    <x v="1"/>
    <x v="1"/>
    <n v="1406799981"/>
    <n v="1404207981"/>
    <x v="0"/>
    <n v="1"/>
    <x v="1"/>
    <s v="games/mobile games"/>
    <n v="1"/>
    <n v="20"/>
    <x v="6"/>
    <x v="18"/>
  </r>
  <r>
    <n v="1134"/>
    <x v="1134"/>
    <s v="We are creating a new Mario Bro's style game called KFK:Original. It's challenging, fun and totally awesome!!!"/>
    <n v="25000"/>
    <x v="116"/>
    <x v="2"/>
    <x v="2"/>
    <x v="2"/>
    <n v="1417235580"/>
    <n v="1416034228"/>
    <x v="0"/>
    <n v="1"/>
    <x v="1"/>
    <s v="games/mobile games"/>
    <n v="0"/>
    <n v="1"/>
    <x v="6"/>
    <x v="18"/>
  </r>
  <r>
    <n v="1135"/>
    <x v="1135"/>
    <s v="&quot;Trumperama&quot; ist ein Jump 'n' Run Spiel im 8-Bit Stil fÃ¼r Android._x000a_Donald Trump gewinnt die Wahlen und muss gestoppt werden!"/>
    <n v="1000"/>
    <x v="155"/>
    <x v="2"/>
    <x v="12"/>
    <x v="3"/>
    <n v="1470527094"/>
    <n v="1467935094"/>
    <x v="0"/>
    <n v="1"/>
    <x v="1"/>
    <s v="games/mobile games"/>
    <n v="5"/>
    <n v="50"/>
    <x v="6"/>
    <x v="18"/>
  </r>
  <r>
    <n v="1136"/>
    <x v="1136"/>
    <s v="Arpenter pas moins de 50 stages ne sera pas facile avec une seule vie... peut Ãªtre que les potions vous aiderons Ã  survivre ?"/>
    <n v="4190"/>
    <x v="795"/>
    <x v="2"/>
    <x v="6"/>
    <x v="3"/>
    <n v="1450541229"/>
    <n v="1447949229"/>
    <x v="0"/>
    <n v="6"/>
    <x v="1"/>
    <s v="games/mobile games"/>
    <n v="6"/>
    <n v="45"/>
    <x v="6"/>
    <x v="18"/>
  </r>
  <r>
    <n v="1137"/>
    <x v="1137"/>
    <s v="This classic online RPG is being overhauled to run on more devices with an interface better suited for both mobile and widescreen."/>
    <n v="25000"/>
    <x v="796"/>
    <x v="2"/>
    <x v="0"/>
    <x v="0"/>
    <n v="1461440421"/>
    <n v="1458848421"/>
    <x v="0"/>
    <n v="39"/>
    <x v="1"/>
    <s v="games/mobile games"/>
    <n v="40"/>
    <n v="253.21"/>
    <x v="6"/>
    <x v="18"/>
  </r>
  <r>
    <n v="1138"/>
    <x v="1138"/>
    <s v="Have you ever wanted to build your own, ultimate zombie fort in real life? Enjoy a Zombie Apocalypse without the Apocalypse."/>
    <n v="35000"/>
    <x v="366"/>
    <x v="2"/>
    <x v="0"/>
    <x v="0"/>
    <n v="1485035131"/>
    <n v="1483307131"/>
    <x v="0"/>
    <n v="4"/>
    <x v="1"/>
    <s v="games/mobile games"/>
    <n v="0"/>
    <n v="31.25"/>
    <x v="6"/>
    <x v="18"/>
  </r>
  <r>
    <n v="1139"/>
    <x v="1139"/>
    <s v="Take control of the Void and bend it to your will as you perfect your strategy and amass your deck. The light gathers, your power grows"/>
    <n v="8000"/>
    <x v="139"/>
    <x v="2"/>
    <x v="0"/>
    <x v="0"/>
    <n v="1420100426"/>
    <n v="1417508426"/>
    <x v="0"/>
    <n v="1"/>
    <x v="1"/>
    <s v="games/mobile games"/>
    <n v="0"/>
    <n v="5"/>
    <x v="6"/>
    <x v="18"/>
  </r>
  <r>
    <n v="1140"/>
    <x v="1140"/>
    <s v="We are creating the next epic Massive Multiplayer Online-Real Time Strategy game and we want you to be a part of it!"/>
    <n v="5000"/>
    <x v="117"/>
    <x v="2"/>
    <x v="1"/>
    <x v="1"/>
    <n v="1438859121"/>
    <n v="1436267121"/>
    <x v="0"/>
    <n v="0"/>
    <x v="1"/>
    <s v="games/mobile games"/>
    <n v="0"/>
    <n v="0"/>
    <x v="6"/>
    <x v="18"/>
  </r>
  <r>
    <n v="1141"/>
    <x v="1141"/>
    <s v="I think this will be a great game!"/>
    <n v="500"/>
    <x v="117"/>
    <x v="2"/>
    <x v="12"/>
    <x v="3"/>
    <n v="1436460450"/>
    <n v="1433868450"/>
    <x v="0"/>
    <n v="0"/>
    <x v="1"/>
    <s v="games/mobile games"/>
    <n v="0"/>
    <n v="0"/>
    <x v="6"/>
    <x v="18"/>
  </r>
  <r>
    <n v="1142"/>
    <x v="1142"/>
    <s v="If only you could help choose and/or create the Top Chart apps with your ideas..._x000a_Want that to come true? Well here we are."/>
    <n v="4000"/>
    <x v="117"/>
    <x v="2"/>
    <x v="0"/>
    <x v="0"/>
    <n v="1424131727"/>
    <n v="1421539727"/>
    <x v="0"/>
    <n v="0"/>
    <x v="1"/>
    <s v="games/mobile games"/>
    <n v="0"/>
    <n v="0"/>
    <x v="6"/>
    <x v="18"/>
  </r>
  <r>
    <n v="1143"/>
    <x v="1143"/>
    <s v="Convergence: RiftWars is a easy to approach competitive turn-based strategy game, featuring quick game play and military tactics."/>
    <n v="45000"/>
    <x v="797"/>
    <x v="2"/>
    <x v="0"/>
    <x v="0"/>
    <n v="1450327126"/>
    <n v="1447735126"/>
    <x v="0"/>
    <n v="8"/>
    <x v="1"/>
    <s v="games/mobile games"/>
    <n v="0"/>
    <n v="23.25"/>
    <x v="6"/>
    <x v="18"/>
  </r>
  <r>
    <n v="1144"/>
    <x v="1144"/>
    <s v="We need your help to finish our food truck. We are building a BBQ Food Truck to serve competition style BBQ."/>
    <n v="9300"/>
    <x v="117"/>
    <x v="2"/>
    <x v="0"/>
    <x v="0"/>
    <n v="1430281320"/>
    <n v="1427689320"/>
    <x v="0"/>
    <n v="0"/>
    <x v="1"/>
    <s v="food/food trucks"/>
    <n v="0"/>
    <n v="0"/>
    <x v="7"/>
    <x v="19"/>
  </r>
  <r>
    <n v="1145"/>
    <x v="1145"/>
    <s v="Emphasizing locally and responsibly raised ingredients, serving delicious food! I need your help."/>
    <n v="80000"/>
    <x v="173"/>
    <x v="2"/>
    <x v="0"/>
    <x v="0"/>
    <n v="1412272592"/>
    <n v="1407088592"/>
    <x v="0"/>
    <n v="1"/>
    <x v="1"/>
    <s v="food/food trucks"/>
    <n v="0"/>
    <n v="100"/>
    <x v="7"/>
    <x v="19"/>
  </r>
  <r>
    <n v="1146"/>
    <x v="1146"/>
    <s v="Bringing the flavor of competition BBQ to small town Auburn with the ease of a big city food truck."/>
    <n v="6000"/>
    <x v="798"/>
    <x v="2"/>
    <x v="0"/>
    <x v="0"/>
    <n v="1399071173"/>
    <n v="1395787973"/>
    <x v="0"/>
    <n v="12"/>
    <x v="1"/>
    <s v="food/food trucks"/>
    <n v="9"/>
    <n v="44.17"/>
    <x v="7"/>
    <x v="19"/>
  </r>
  <r>
    <n v="1147"/>
    <x v="1147"/>
    <s v="amazing gourmet baked potato truck with variable options for everyone, its always been my dream, help me make it come true :)."/>
    <n v="25000"/>
    <x v="117"/>
    <x v="2"/>
    <x v="5"/>
    <x v="5"/>
    <n v="1413760783"/>
    <n v="1408576783"/>
    <x v="0"/>
    <n v="0"/>
    <x v="1"/>
    <s v="food/food trucks"/>
    <n v="0"/>
    <n v="0"/>
    <x v="7"/>
    <x v="19"/>
  </r>
  <r>
    <n v="1148"/>
    <x v="1148"/>
    <s v="New local (Louisville, KY.) food truck with a refreshing spin on rolling kitchens."/>
    <n v="15000"/>
    <x v="799"/>
    <x v="2"/>
    <x v="0"/>
    <x v="0"/>
    <n v="1480568781"/>
    <n v="1477973181"/>
    <x v="0"/>
    <n v="3"/>
    <x v="1"/>
    <s v="food/food trucks"/>
    <n v="0"/>
    <n v="24.33"/>
    <x v="7"/>
    <x v="19"/>
  </r>
  <r>
    <n v="1149"/>
    <x v="1149"/>
    <s v="Bringing culturally diverse Floridian cuisine to the people!"/>
    <n v="50000"/>
    <x v="735"/>
    <x v="2"/>
    <x v="0"/>
    <x v="0"/>
    <n v="1466096566"/>
    <n v="1463504566"/>
    <x v="0"/>
    <n v="2"/>
    <x v="1"/>
    <s v="food/food trucks"/>
    <n v="0"/>
    <n v="37.5"/>
    <x v="7"/>
    <x v="19"/>
  </r>
  <r>
    <n v="1150"/>
    <x v="1150"/>
    <s v="Bringing delicious authentic and fusion Taiwanese Food to the West Coast."/>
    <n v="2500"/>
    <x v="800"/>
    <x v="2"/>
    <x v="0"/>
    <x v="0"/>
    <n v="1452293675"/>
    <n v="1447109675"/>
    <x v="0"/>
    <n v="6"/>
    <x v="1"/>
    <s v="food/food trucks"/>
    <n v="10"/>
    <n v="42"/>
    <x v="7"/>
    <x v="19"/>
  </r>
  <r>
    <n v="1151"/>
    <x v="1151"/>
    <s v="Basically home style foods as huge sandwiches, burgers, and apps. Limitited to NOTHING. Irish,Mexican, cajÃ£n, southern bqq even veggies"/>
    <n v="25000"/>
    <x v="117"/>
    <x v="2"/>
    <x v="0"/>
    <x v="0"/>
    <n v="1441592863"/>
    <n v="1439000863"/>
    <x v="0"/>
    <n v="0"/>
    <x v="1"/>
    <s v="food/food trucks"/>
    <n v="0"/>
    <n v="0"/>
    <x v="7"/>
    <x v="19"/>
  </r>
  <r>
    <n v="1152"/>
    <x v="1152"/>
    <s v="Peruvian food truck with an LA twist."/>
    <n v="16000"/>
    <x v="608"/>
    <x v="2"/>
    <x v="0"/>
    <x v="0"/>
    <n v="1431709312"/>
    <n v="1429117312"/>
    <x v="0"/>
    <n v="15"/>
    <x v="1"/>
    <s v="food/food trucks"/>
    <n v="6"/>
    <n v="60.73"/>
    <x v="7"/>
    <x v="19"/>
  </r>
  <r>
    <n v="1153"/>
    <x v="1153"/>
    <s v="A mobile concession trailer for snow cones, ice cream, smoothies and more"/>
    <n v="8000"/>
    <x v="155"/>
    <x v="2"/>
    <x v="0"/>
    <x v="0"/>
    <n v="1434647305"/>
    <n v="1432055305"/>
    <x v="0"/>
    <n v="1"/>
    <x v="1"/>
    <s v="food/food trucks"/>
    <n v="1"/>
    <n v="50"/>
    <x v="7"/>
    <x v="19"/>
  </r>
  <r>
    <n v="1154"/>
    <x v="1154"/>
    <s v="We're about to launch our first ever food truck to share our amazing food and we need your help! Be a part of our truck!"/>
    <n v="5000"/>
    <x v="144"/>
    <x v="2"/>
    <x v="0"/>
    <x v="0"/>
    <n v="1441507006"/>
    <n v="1438915006"/>
    <x v="0"/>
    <n v="3"/>
    <x v="1"/>
    <s v="food/food trucks"/>
    <n v="7"/>
    <n v="108.33"/>
    <x v="7"/>
    <x v="19"/>
  </r>
  <r>
    <n v="1155"/>
    <x v="1155"/>
    <s v="I am on a mission to offer as many people as I can a great healthy coffee, tea, and snacks by using healthy products and ingredients."/>
    <n v="25000"/>
    <x v="801"/>
    <x v="2"/>
    <x v="0"/>
    <x v="0"/>
    <n v="1408040408"/>
    <n v="1405448408"/>
    <x v="0"/>
    <n v="8"/>
    <x v="1"/>
    <s v="food/food trucks"/>
    <n v="1"/>
    <n v="23.5"/>
    <x v="7"/>
    <x v="19"/>
  </r>
  <r>
    <n v="1156"/>
    <x v="1156"/>
    <s v="A Food Truck featuring Deep Fried Natural Casing Beef/Pork mix Hot Dogs, New York Style Rippers. Also serving Fresh Cut Fries."/>
    <n v="6500"/>
    <x v="117"/>
    <x v="2"/>
    <x v="0"/>
    <x v="0"/>
    <n v="1424742162"/>
    <n v="1422150162"/>
    <x v="0"/>
    <n v="0"/>
    <x v="1"/>
    <s v="food/food trucks"/>
    <n v="0"/>
    <n v="0"/>
    <x v="7"/>
    <x v="19"/>
  </r>
  <r>
    <n v="1157"/>
    <x v="1157"/>
    <s v="When the smoke clears, folks in Albany are going to experience the best barbeque they'll ever have! Got the flavor, need some funding."/>
    <n v="10000"/>
    <x v="118"/>
    <x v="2"/>
    <x v="0"/>
    <x v="0"/>
    <n v="1417795480"/>
    <n v="1412607880"/>
    <x v="0"/>
    <n v="3"/>
    <x v="1"/>
    <s v="food/food trucks"/>
    <n v="2"/>
    <n v="50.33"/>
    <x v="7"/>
    <x v="19"/>
  </r>
  <r>
    <n v="1158"/>
    <x v="1158"/>
    <s v="It's been my dream to start my own cupcake bakery and it's now or never. Help me take the first steps toward building my dream."/>
    <n v="7500"/>
    <x v="428"/>
    <x v="2"/>
    <x v="0"/>
    <x v="0"/>
    <n v="1418091128"/>
    <n v="1415499128"/>
    <x v="0"/>
    <n v="3"/>
    <x v="1"/>
    <s v="food/food trucks"/>
    <n v="0"/>
    <n v="11.67"/>
    <x v="7"/>
    <x v="19"/>
  </r>
  <r>
    <n v="1159"/>
    <x v="1159"/>
    <s v="Skewed Up food truck is my dream and need help getting it started, presenting some to the bank for my loan, spice up logo, etc."/>
    <n v="6750"/>
    <x v="117"/>
    <x v="2"/>
    <x v="0"/>
    <x v="0"/>
    <n v="1435679100"/>
    <n v="1433006765"/>
    <x v="0"/>
    <n v="0"/>
    <x v="1"/>
    <s v="food/food trucks"/>
    <n v="0"/>
    <n v="0"/>
    <x v="7"/>
    <x v="19"/>
  </r>
  <r>
    <n v="1160"/>
    <x v="1160"/>
    <s v="Food is a lifestyle...the art, the challenge, and the happiness is the wealth I seek....join me on my journey to success."/>
    <n v="30000"/>
    <x v="802"/>
    <x v="2"/>
    <x v="0"/>
    <x v="0"/>
    <n v="1427510586"/>
    <n v="1424922186"/>
    <x v="0"/>
    <n v="19"/>
    <x v="1"/>
    <s v="food/food trucks"/>
    <n v="4"/>
    <n v="60.79"/>
    <x v="7"/>
    <x v="19"/>
  </r>
  <r>
    <n v="1161"/>
    <x v="1161"/>
    <s v="Amazing delicious pizza a real hit a true niche that has not been explored ground floor opportunity in food trucks done by a real chef"/>
    <n v="18000"/>
    <x v="117"/>
    <x v="2"/>
    <x v="0"/>
    <x v="0"/>
    <n v="1432047989"/>
    <n v="1430233589"/>
    <x v="0"/>
    <n v="0"/>
    <x v="1"/>
    <s v="food/food trucks"/>
    <n v="0"/>
    <n v="0"/>
    <x v="7"/>
    <x v="19"/>
  </r>
  <r>
    <n v="1162"/>
    <x v="1162"/>
    <s v="Solar Powered, Recycled Fryer Oil for Truck Fuel, Locally Grown Organic &amp; Hormone Free Foods, Pop-up Bands, Private Party and Functions"/>
    <n v="60000"/>
    <x v="428"/>
    <x v="2"/>
    <x v="0"/>
    <x v="0"/>
    <n v="1411662264"/>
    <n v="1408983864"/>
    <x v="0"/>
    <n v="2"/>
    <x v="1"/>
    <s v="food/food trucks"/>
    <n v="0"/>
    <n v="17.5"/>
    <x v="7"/>
    <x v="19"/>
  </r>
  <r>
    <n v="1163"/>
    <x v="1163"/>
    <s v="Cooking is my passion.Lets take my passion to another level,by sending me to a culinary school, I WILL be one of the best chefs ever!"/>
    <n v="5200"/>
    <x v="117"/>
    <x v="2"/>
    <x v="0"/>
    <x v="0"/>
    <n v="1407604920"/>
    <n v="1405012920"/>
    <x v="0"/>
    <n v="0"/>
    <x v="1"/>
    <s v="food/food trucks"/>
    <n v="0"/>
    <n v="0"/>
    <x v="7"/>
    <x v="19"/>
  </r>
  <r>
    <n v="1164"/>
    <x v="1164"/>
    <s v="Bayou Classic BBQ will be  Mansura,LA _x000a_newest and best mobile food truck_x000a_serving delicious BBQ Georgia style slow_x000a_smoke BBQ!"/>
    <n v="10000"/>
    <x v="117"/>
    <x v="2"/>
    <x v="0"/>
    <x v="0"/>
    <n v="1466270582"/>
    <n v="1463678582"/>
    <x v="0"/>
    <n v="0"/>
    <x v="1"/>
    <s v="food/food trucks"/>
    <n v="0"/>
    <n v="0"/>
    <x v="7"/>
    <x v="19"/>
  </r>
  <r>
    <n v="1165"/>
    <x v="1165"/>
    <s v="Join us in transforming Dreamy Creations truck into a food truck so we can bring you the most delicious cupcakes to your neighborhood!"/>
    <n v="10000"/>
    <x v="803"/>
    <x v="2"/>
    <x v="0"/>
    <x v="0"/>
    <n v="1404623330"/>
    <n v="1401685730"/>
    <x v="0"/>
    <n v="25"/>
    <x v="1"/>
    <s v="food/food trucks"/>
    <n v="21"/>
    <n v="82.82"/>
    <x v="7"/>
    <x v="19"/>
  </r>
  <r>
    <n v="1166"/>
    <x v="1166"/>
    <s v="Making delicious healthy food affordable &amp; accessible to ALL Cincinnati neighborhoods. Locally sourced, seasonally-inspired menu"/>
    <n v="15000"/>
    <x v="804"/>
    <x v="2"/>
    <x v="0"/>
    <x v="0"/>
    <n v="1435291200"/>
    <n v="1432640342"/>
    <x v="0"/>
    <n v="8"/>
    <x v="1"/>
    <s v="food/food trucks"/>
    <n v="19"/>
    <n v="358.88"/>
    <x v="7"/>
    <x v="19"/>
  </r>
  <r>
    <n v="1167"/>
    <x v="1167"/>
    <s v="A mobile food truck serving up a Latino-inspired fusion cuisine using fresh, local, &amp; organic ingredients!"/>
    <n v="60000"/>
    <x v="805"/>
    <x v="2"/>
    <x v="0"/>
    <x v="0"/>
    <n v="1410543495"/>
    <n v="1407865095"/>
    <x v="0"/>
    <n v="16"/>
    <x v="1"/>
    <s v="food/food trucks"/>
    <n v="2"/>
    <n v="61.19"/>
    <x v="7"/>
    <x v="19"/>
  </r>
  <r>
    <n v="1168"/>
    <x v="1168"/>
    <s v="Simply fresh farm to table on wheels working close with local farms to ensure the highest of quality of product ."/>
    <n v="18000"/>
    <x v="806"/>
    <x v="2"/>
    <x v="0"/>
    <x v="0"/>
    <n v="1474507065"/>
    <n v="1471915065"/>
    <x v="0"/>
    <n v="3"/>
    <x v="1"/>
    <s v="food/food trucks"/>
    <n v="6"/>
    <n v="340"/>
    <x v="7"/>
    <x v="19"/>
  </r>
  <r>
    <n v="1169"/>
    <x v="1169"/>
    <s v="Our service provides door-to-door shuttle transportation in Downtown Los Angeles. FREE to passengers - driver tip appreciated."/>
    <n v="10000"/>
    <x v="157"/>
    <x v="2"/>
    <x v="0"/>
    <x v="0"/>
    <n v="1424593763"/>
    <n v="1422001763"/>
    <x v="0"/>
    <n v="3"/>
    <x v="1"/>
    <s v="food/food trucks"/>
    <n v="0"/>
    <n v="5.67"/>
    <x v="7"/>
    <x v="19"/>
  </r>
  <r>
    <n v="1170"/>
    <x v="1170"/>
    <s v="They are sweet, sticky and incredibly addictive. People are left with a huge smile and a full stomach but still ask for more!!!"/>
    <n v="25000"/>
    <x v="173"/>
    <x v="2"/>
    <x v="1"/>
    <x v="1"/>
    <n v="1433021171"/>
    <n v="1430429171"/>
    <x v="0"/>
    <n v="2"/>
    <x v="1"/>
    <s v="food/food trucks"/>
    <n v="0"/>
    <n v="50"/>
    <x v="7"/>
    <x v="19"/>
  </r>
  <r>
    <n v="1171"/>
    <x v="1171"/>
    <s v="Tulsa's first true biodiesel, alternative energy powered food truck! Oh yeah, and delicious food!"/>
    <n v="25000"/>
    <x v="379"/>
    <x v="2"/>
    <x v="0"/>
    <x v="0"/>
    <n v="1415909927"/>
    <n v="1414351127"/>
    <x v="0"/>
    <n v="1"/>
    <x v="1"/>
    <s v="food/food trucks"/>
    <n v="0"/>
    <n v="25"/>
    <x v="7"/>
    <x v="19"/>
  </r>
  <r>
    <n v="1172"/>
    <x v="1172"/>
    <s v="Bringing YOUR favorite dog recipes to the streets."/>
    <n v="9000"/>
    <x v="117"/>
    <x v="2"/>
    <x v="0"/>
    <x v="0"/>
    <n v="1408551752"/>
    <n v="1405959752"/>
    <x v="0"/>
    <n v="0"/>
    <x v="1"/>
    <s v="food/food trucks"/>
    <n v="0"/>
    <n v="0"/>
    <x v="7"/>
    <x v="19"/>
  </r>
  <r>
    <n v="1173"/>
    <x v="1173"/>
    <s v="Chef David J Alvarez worked for Guy Fieri &amp; Anthony Bourdain. Chef David wants to bring his food to the Streets &amp; assault your senses!"/>
    <n v="125000"/>
    <x v="134"/>
    <x v="2"/>
    <x v="0"/>
    <x v="0"/>
    <n v="1438576057"/>
    <n v="1435552057"/>
    <x v="0"/>
    <n v="1"/>
    <x v="1"/>
    <s v="food/food trucks"/>
    <n v="0"/>
    <n v="30"/>
    <x v="7"/>
    <x v="19"/>
  </r>
  <r>
    <n v="1174"/>
    <x v="1174"/>
    <s v="Help me purchase a parking space to be the Burro's permanant home, I need your help to raise $15,000!"/>
    <n v="15000"/>
    <x v="807"/>
    <x v="2"/>
    <x v="0"/>
    <x v="0"/>
    <n v="1462738327"/>
    <n v="1460146327"/>
    <x v="0"/>
    <n v="19"/>
    <x v="1"/>
    <s v="food/food trucks"/>
    <n v="6"/>
    <n v="46.63"/>
    <x v="7"/>
    <x v="19"/>
  </r>
  <r>
    <n v="1175"/>
    <x v="1175"/>
    <s v="&quot;Create-Your-Cone&quot;. Freshly made waffle cones stuffed with your choice of yummy ingredients, or frozen yogurt!"/>
    <n v="20000"/>
    <x v="793"/>
    <x v="2"/>
    <x v="0"/>
    <x v="0"/>
    <n v="1436981339"/>
    <n v="1434389339"/>
    <x v="0"/>
    <n v="9"/>
    <x v="1"/>
    <s v="food/food trucks"/>
    <n v="3"/>
    <n v="65"/>
    <x v="7"/>
    <x v="19"/>
  </r>
  <r>
    <n v="1176"/>
    <x v="1176"/>
    <s v="Mirlins Sushi!_x000a_Find us on Facebook!_x000a_(Gives backers a voice, and a direct link to us! No kickstarter disappearing act here!)"/>
    <n v="175000"/>
    <x v="115"/>
    <x v="2"/>
    <x v="2"/>
    <x v="2"/>
    <n v="1488805200"/>
    <n v="1484094498"/>
    <x v="0"/>
    <n v="1"/>
    <x v="1"/>
    <s v="food/food trucks"/>
    <n v="0"/>
    <n v="10"/>
    <x v="7"/>
    <x v="19"/>
  </r>
  <r>
    <n v="1177"/>
    <x v="1177"/>
    <s v="Its CRAZY the UK is still in the dark about funnel cakes! We want to convert a trailer and show the country what they've been missing!"/>
    <n v="6000"/>
    <x v="117"/>
    <x v="2"/>
    <x v="1"/>
    <x v="1"/>
    <n v="1413388296"/>
    <n v="1410796296"/>
    <x v="0"/>
    <n v="0"/>
    <x v="1"/>
    <s v="food/food trucks"/>
    <n v="0"/>
    <n v="0"/>
    <x v="7"/>
    <x v="19"/>
  </r>
  <r>
    <n v="1178"/>
    <x v="1178"/>
    <s v="Hi, Thella's is an idea of a local inexpensive burrito truck, where we want take the delicious burritos and tacos to whole new level"/>
    <n v="75000"/>
    <x v="139"/>
    <x v="2"/>
    <x v="0"/>
    <x v="0"/>
    <n v="1408225452"/>
    <n v="1405633452"/>
    <x v="0"/>
    <n v="1"/>
    <x v="1"/>
    <s v="food/food trucks"/>
    <n v="0"/>
    <n v="5"/>
    <x v="7"/>
    <x v="19"/>
  </r>
  <r>
    <n v="1179"/>
    <x v="1179"/>
    <s v="Mexican Style Food Truck, run by a Red Seal Chef, in a town with NO MEXICAN FOOD! That is a culinary emergency situation!"/>
    <n v="60000"/>
    <x v="667"/>
    <x v="2"/>
    <x v="5"/>
    <x v="5"/>
    <n v="1446052627"/>
    <n v="1443460627"/>
    <x v="0"/>
    <n v="5"/>
    <x v="1"/>
    <s v="food/food trucks"/>
    <n v="5"/>
    <n v="640"/>
    <x v="7"/>
    <x v="19"/>
  </r>
  <r>
    <n v="1180"/>
    <x v="1180"/>
    <s v="We would like to start a military-themed food truck to serve the Battle Creek/Kalamazoo area."/>
    <n v="50000"/>
    <x v="808"/>
    <x v="2"/>
    <x v="0"/>
    <x v="0"/>
    <n v="1403983314"/>
    <n v="1400786514"/>
    <x v="0"/>
    <n v="85"/>
    <x v="1"/>
    <s v="food/food trucks"/>
    <n v="12"/>
    <n v="69.12"/>
    <x v="7"/>
    <x v="19"/>
  </r>
  <r>
    <n v="1181"/>
    <x v="1181"/>
    <s v="Bringing the best tacos to the streets of Chicago!"/>
    <n v="50000"/>
    <x v="460"/>
    <x v="2"/>
    <x v="0"/>
    <x v="0"/>
    <n v="1425197321"/>
    <n v="1422605321"/>
    <x v="0"/>
    <n v="3"/>
    <x v="1"/>
    <s v="food/food trucks"/>
    <n v="0"/>
    <n v="1.33"/>
    <x v="7"/>
    <x v="19"/>
  </r>
  <r>
    <n v="1182"/>
    <x v="1182"/>
    <s v="Two  years ago this business was started to help a local non-profit.  We have since expanded and provide jobs in our small community."/>
    <n v="1000"/>
    <x v="809"/>
    <x v="2"/>
    <x v="0"/>
    <x v="0"/>
    <n v="1484239320"/>
    <n v="1482609088"/>
    <x v="0"/>
    <n v="4"/>
    <x v="1"/>
    <s v="food/food trucks"/>
    <n v="4"/>
    <n v="10.5"/>
    <x v="7"/>
    <x v="19"/>
  </r>
  <r>
    <n v="1183"/>
    <x v="1183"/>
    <s v="Help Freshie keep her dream alive by pledging to get a donut truck! She will be able to do events as well as cater to the community"/>
    <n v="2500"/>
    <x v="173"/>
    <x v="2"/>
    <x v="0"/>
    <x v="0"/>
    <n v="1478059140"/>
    <n v="1476391223"/>
    <x v="0"/>
    <n v="3"/>
    <x v="1"/>
    <s v="food/food trucks"/>
    <n v="4"/>
    <n v="33.33"/>
    <x v="7"/>
    <x v="19"/>
  </r>
  <r>
    <n v="1184"/>
    <x v="1184"/>
    <s v="This coffee table album is the chronicle of the 2016/2017 cyclocross season, the latest edition of the renowned cyclephotos books."/>
    <n v="22000"/>
    <x v="810"/>
    <x v="0"/>
    <x v="1"/>
    <x v="1"/>
    <n v="1486391011"/>
    <n v="1483712611"/>
    <x v="0"/>
    <n v="375"/>
    <x v="0"/>
    <s v="photography/photobooks"/>
    <n v="105"/>
    <n v="61.56"/>
    <x v="8"/>
    <x v="20"/>
  </r>
  <r>
    <n v="1185"/>
    <x v="1185"/>
    <s v="A photo exhibition and book showcasing images and stories of our time in New Orleans, commemorating Katrinaâ€™s ten year anniversary."/>
    <n v="12500"/>
    <x v="811"/>
    <x v="0"/>
    <x v="0"/>
    <x v="0"/>
    <n v="1433736000"/>
    <n v="1430945149"/>
    <x v="0"/>
    <n v="111"/>
    <x v="0"/>
    <s v="photography/photobooks"/>
    <n v="105"/>
    <n v="118.74"/>
    <x v="8"/>
    <x v="20"/>
  </r>
  <r>
    <n v="1186"/>
    <x v="1186"/>
    <s v="Children of Zanskar - a stunning photography book, will raise funds for the local school and children of Lingshed valley, Himalayas."/>
    <n v="7500"/>
    <x v="812"/>
    <x v="0"/>
    <x v="1"/>
    <x v="1"/>
    <n v="1433198520"/>
    <n v="1430340195"/>
    <x v="0"/>
    <n v="123"/>
    <x v="0"/>
    <s v="photography/photobooks"/>
    <n v="107"/>
    <n v="65.08"/>
    <x v="8"/>
    <x v="20"/>
  </r>
  <r>
    <n v="1187"/>
    <x v="1187"/>
    <s v="A gorgeous monograph of sensual imagery featuring the men of Utah, shot against the incredible expanses of land they call their own."/>
    <n v="8750"/>
    <x v="813"/>
    <x v="0"/>
    <x v="0"/>
    <x v="0"/>
    <n v="1431885600"/>
    <n v="1429133323"/>
    <x v="0"/>
    <n v="70"/>
    <x v="0"/>
    <s v="photography/photobooks"/>
    <n v="104"/>
    <n v="130.16"/>
    <x v="8"/>
    <x v="20"/>
  </r>
  <r>
    <n v="1188"/>
    <x v="1188"/>
    <s v="A photobook of young dancers and their inspiring stories, photographed in beautiful and unique locations."/>
    <n v="2000"/>
    <x v="728"/>
    <x v="0"/>
    <x v="5"/>
    <x v="5"/>
    <n v="1482943740"/>
    <n v="1481129340"/>
    <x v="0"/>
    <n v="85"/>
    <x v="0"/>
    <s v="photography/photobooks"/>
    <n v="161"/>
    <n v="37.78"/>
    <x v="8"/>
    <x v="20"/>
  </r>
  <r>
    <n v="1189"/>
    <x v="1189"/>
    <s v="A couple of experienced road trippers setting out for the big one. Six months traveling in a converted bus with a book at the end."/>
    <n v="9000"/>
    <x v="814"/>
    <x v="0"/>
    <x v="0"/>
    <x v="0"/>
    <n v="1467242995"/>
    <n v="1465428595"/>
    <x v="0"/>
    <n v="86"/>
    <x v="0"/>
    <s v="photography/photobooks"/>
    <n v="108"/>
    <n v="112.79"/>
    <x v="8"/>
    <x v="20"/>
  </r>
  <r>
    <n v="1190"/>
    <x v="1190"/>
    <s v="A pairing of self portraiture and writing to shed light on the reality of life with chronic illness."/>
    <n v="500"/>
    <x v="815"/>
    <x v="0"/>
    <x v="0"/>
    <x v="0"/>
    <n v="1409500725"/>
    <n v="1406908725"/>
    <x v="0"/>
    <n v="13"/>
    <x v="0"/>
    <s v="photography/photobooks"/>
    <n v="135"/>
    <n v="51.92"/>
    <x v="8"/>
    <x v="20"/>
  </r>
  <r>
    <n v="1191"/>
    <x v="1191"/>
    <s v="A photo journal capturing 30 days of sweetness in Kyoto, Tokyo, and more. Join me to see the cutest &amp; prettiest images of Japan :)"/>
    <n v="2700"/>
    <x v="816"/>
    <x v="0"/>
    <x v="0"/>
    <x v="0"/>
    <n v="1458480560"/>
    <n v="1455892160"/>
    <x v="0"/>
    <n v="33"/>
    <x v="0"/>
    <s v="photography/photobooks"/>
    <n v="109"/>
    <n v="89.24"/>
    <x v="8"/>
    <x v="20"/>
  </r>
  <r>
    <n v="1192"/>
    <x v="1192"/>
    <s v="A macro landscape photography art book &amp; limited edition prints. A Make 100 project."/>
    <n v="100"/>
    <x v="817"/>
    <x v="0"/>
    <x v="1"/>
    <x v="1"/>
    <n v="1486814978"/>
    <n v="1484222978"/>
    <x v="0"/>
    <n v="15"/>
    <x v="0"/>
    <s v="photography/photobooks"/>
    <n v="290"/>
    <n v="19.329999999999998"/>
    <x v="8"/>
    <x v="20"/>
  </r>
  <r>
    <n v="1193"/>
    <x v="1193"/>
    <s v="Images &amp; the stories behind them from a professional photographers 1st 16 years shooting assignments for major magazines &amp; ad agencies."/>
    <n v="21000"/>
    <x v="818"/>
    <x v="0"/>
    <x v="0"/>
    <x v="0"/>
    <n v="1460223453"/>
    <n v="1455043053"/>
    <x v="0"/>
    <n v="273"/>
    <x v="0"/>
    <s v="photography/photobooks"/>
    <n v="104"/>
    <n v="79.97"/>
    <x v="8"/>
    <x v="20"/>
  </r>
  <r>
    <n v="1194"/>
    <x v="1194"/>
    <s v="A beautifully presented hardcover book of aerial photographs that show the west coast of Ireland as it's never been seen before."/>
    <n v="12500"/>
    <x v="819"/>
    <x v="0"/>
    <x v="17"/>
    <x v="3"/>
    <n v="1428493379"/>
    <n v="1425901379"/>
    <x v="0"/>
    <n v="714"/>
    <x v="0"/>
    <s v="photography/photobooks"/>
    <n v="322"/>
    <n v="56.41"/>
    <x v="8"/>
    <x v="20"/>
  </r>
  <r>
    <n v="1195"/>
    <x v="1195"/>
    <s v="CALAMITA/Ã€ is a tool for investigating the contemporary Vajont and the topic of catastrophes in general._x000a_Â«CHE IDDIO CE LA MANDI BUONAÂ»"/>
    <n v="10000"/>
    <x v="820"/>
    <x v="0"/>
    <x v="13"/>
    <x v="3"/>
    <n v="1450602000"/>
    <n v="1445415653"/>
    <x v="0"/>
    <n v="170"/>
    <x v="0"/>
    <s v="photography/photobooks"/>
    <n v="135"/>
    <n v="79.41"/>
    <x v="8"/>
    <x v="20"/>
  </r>
  <r>
    <n v="1196"/>
    <x v="1196"/>
    <s v="A book of male nudes photographed on location in Ibiza over the last 4 years."/>
    <n v="14500"/>
    <x v="821"/>
    <x v="0"/>
    <x v="1"/>
    <x v="1"/>
    <n v="1450467539"/>
    <n v="1447875539"/>
    <x v="0"/>
    <n v="512"/>
    <x v="0"/>
    <s v="photography/photobooks"/>
    <n v="270"/>
    <n v="76.44"/>
    <x v="8"/>
    <x v="20"/>
  </r>
  <r>
    <n v="1197"/>
    <x v="1197"/>
    <s v="A coffee table book celebrating Colorado brewery culture; exploring the passion and personality of local breweries through photographs."/>
    <n v="15000"/>
    <x v="822"/>
    <x v="0"/>
    <x v="0"/>
    <x v="0"/>
    <n v="1465797540"/>
    <n v="1463155034"/>
    <x v="0"/>
    <n v="314"/>
    <x v="0"/>
    <s v="photography/photobooks"/>
    <n v="253"/>
    <n v="121"/>
    <x v="8"/>
    <x v="20"/>
  </r>
  <r>
    <n v="1198"/>
    <x v="1198"/>
    <s v="The White Desert is a photo project, documenting the fragility and beauty of the planet, from the Arctic to Antarctic regions!"/>
    <n v="3500"/>
    <x v="823"/>
    <x v="0"/>
    <x v="0"/>
    <x v="0"/>
    <n v="1451530800"/>
    <n v="1448463086"/>
    <x v="0"/>
    <n v="167"/>
    <x v="0"/>
    <s v="photography/photobooks"/>
    <n v="261"/>
    <n v="54.62"/>
    <x v="8"/>
    <x v="20"/>
  </r>
  <r>
    <n v="1199"/>
    <x v="1199"/>
    <s v="There are over 627.295 Syrian refugees in Jordan due to the war. Let me tell you some of their stories with the help of a photobook!"/>
    <n v="2658"/>
    <x v="824"/>
    <x v="0"/>
    <x v="1"/>
    <x v="1"/>
    <n v="1436380200"/>
    <n v="1433615400"/>
    <x v="0"/>
    <n v="9"/>
    <x v="0"/>
    <s v="photography/photobooks"/>
    <n v="101"/>
    <n v="299.22000000000003"/>
    <x v="8"/>
    <x v="20"/>
  </r>
  <r>
    <n v="1200"/>
    <x v="1200"/>
    <s v="Modern Nomads Journal is an 88 page magazine style publication containing photo stories about Somalis in the Horn of Africa."/>
    <n v="4800"/>
    <x v="825"/>
    <x v="0"/>
    <x v="0"/>
    <x v="0"/>
    <n v="1429183656"/>
    <n v="1427369256"/>
    <x v="0"/>
    <n v="103"/>
    <x v="0"/>
    <s v="photography/photobooks"/>
    <n v="126"/>
    <n v="58.53"/>
    <x v="8"/>
    <x v="20"/>
  </r>
  <r>
    <n v="1201"/>
    <x v="1201"/>
    <s v="Documentary book about the lives of disabled people and Chernobyl victims living in governmental institutions called Internats"/>
    <n v="6000"/>
    <x v="826"/>
    <x v="0"/>
    <x v="1"/>
    <x v="1"/>
    <n v="1468593246"/>
    <n v="1466001246"/>
    <x v="0"/>
    <n v="111"/>
    <x v="0"/>
    <s v="photography/photobooks"/>
    <n v="102"/>
    <n v="55.37"/>
    <x v="8"/>
    <x v="20"/>
  </r>
  <r>
    <n v="1202"/>
    <x v="1202"/>
    <s v="This coffee table book features Melbourne as never seen before through the eyes of an artist now 93 years old. Melbourne from 1968-1971"/>
    <n v="25000"/>
    <x v="827"/>
    <x v="0"/>
    <x v="2"/>
    <x v="2"/>
    <n v="1435388154"/>
    <n v="1432796154"/>
    <x v="0"/>
    <n v="271"/>
    <x v="0"/>
    <s v="photography/photobooks"/>
    <n v="199"/>
    <n v="183.8"/>
    <x v="8"/>
    <x v="20"/>
  </r>
  <r>
    <n v="1203"/>
    <x v="1203"/>
    <s v="reAPPEARANCES is a series of photographs shot with a digital toy camera, a visual and cultural journey through appearances."/>
    <n v="16300"/>
    <x v="828"/>
    <x v="0"/>
    <x v="0"/>
    <x v="0"/>
    <n v="1433083527"/>
    <n v="1430491527"/>
    <x v="0"/>
    <n v="101"/>
    <x v="0"/>
    <s v="photography/photobooks"/>
    <n v="102"/>
    <n v="165.35"/>
    <x v="8"/>
    <x v="20"/>
  </r>
  <r>
    <n v="1204"/>
    <x v="1204"/>
    <s v="A fine art book capturing the beauty of nature in the Western United States by landscape photographer Cheyne Walls."/>
    <n v="13000"/>
    <x v="829"/>
    <x v="0"/>
    <x v="0"/>
    <x v="0"/>
    <n v="1449205200"/>
    <n v="1445363833"/>
    <x v="0"/>
    <n v="57"/>
    <x v="0"/>
    <s v="photography/photobooks"/>
    <n v="103"/>
    <n v="234.79"/>
    <x v="8"/>
    <x v="20"/>
  </r>
  <r>
    <n v="1205"/>
    <x v="1205"/>
    <s v="A photo book by photographer Mahdi Ehsaei depicting the little known minority of Afro-Iranians in South Iran in fascinating portraits."/>
    <n v="13000"/>
    <x v="830"/>
    <x v="0"/>
    <x v="12"/>
    <x v="3"/>
    <n v="1434197351"/>
    <n v="1431605351"/>
    <x v="0"/>
    <n v="62"/>
    <x v="0"/>
    <s v="photography/photobooks"/>
    <n v="101"/>
    <n v="211.48"/>
    <x v="8"/>
    <x v="20"/>
  </r>
  <r>
    <n v="1206"/>
    <x v="1206"/>
    <s v="Limited edition zine by photographic artist Esthaem, signed and hand-numbered including a screen printed banderole. Edition of 100."/>
    <n v="900"/>
    <x v="831"/>
    <x v="0"/>
    <x v="15"/>
    <x v="3"/>
    <n v="1489238940"/>
    <n v="1486406253"/>
    <x v="0"/>
    <n v="32"/>
    <x v="0"/>
    <s v="photography/photobooks"/>
    <n v="115"/>
    <n v="32.340000000000003"/>
    <x v="8"/>
    <x v="20"/>
  </r>
  <r>
    <n v="1207"/>
    <x v="1207"/>
    <s v="A humanistic photo book about ancestral &amp; post-modern Italy."/>
    <n v="16700"/>
    <x v="832"/>
    <x v="0"/>
    <x v="13"/>
    <x v="3"/>
    <n v="1459418400"/>
    <n v="1456827573"/>
    <x v="0"/>
    <n v="141"/>
    <x v="0"/>
    <s v="photography/photobooks"/>
    <n v="104"/>
    <n v="123.38"/>
    <x v="8"/>
    <x v="20"/>
  </r>
  <r>
    <n v="1208"/>
    <x v="1208"/>
    <s v="Help me complete the photography and publish a fine art book on White Sands National Monument, a uniquely significant place."/>
    <n v="10000"/>
    <x v="833"/>
    <x v="0"/>
    <x v="0"/>
    <x v="0"/>
    <n v="1458835264"/>
    <n v="1456246864"/>
    <x v="0"/>
    <n v="75"/>
    <x v="0"/>
    <s v="photography/photobooks"/>
    <n v="155"/>
    <n v="207.07"/>
    <x v="8"/>
    <x v="20"/>
  </r>
  <r>
    <n v="1209"/>
    <x v="1209"/>
    <s v="This 80 page book displays 75 beautiful images of the Holy Land, site descriptions, scripture and thought provoking comments."/>
    <n v="6000"/>
    <x v="834"/>
    <x v="0"/>
    <x v="0"/>
    <x v="0"/>
    <n v="1488053905"/>
    <n v="1485461905"/>
    <x v="0"/>
    <n v="46"/>
    <x v="0"/>
    <s v="photography/photobooks"/>
    <n v="106"/>
    <n v="138.26"/>
    <x v="8"/>
    <x v="20"/>
  </r>
  <r>
    <n v="1210"/>
    <x v="1210"/>
    <s v="En fotobok om livet i det enda andra GÃ¶teborg i vÃ¤rlden"/>
    <n v="20000"/>
    <x v="835"/>
    <x v="0"/>
    <x v="11"/>
    <x v="9"/>
    <n v="1433106000"/>
    <n v="1431124572"/>
    <x v="0"/>
    <n v="103"/>
    <x v="0"/>
    <s v="photography/photobooks"/>
    <n v="254"/>
    <n v="493.82"/>
    <x v="8"/>
    <x v="20"/>
  </r>
  <r>
    <n v="1211"/>
    <x v="1211"/>
    <s v="From 2010 to 2015, I took over 15 000 photos in Japan. Here's 500 of them. Landscape, city view, people and so much more!"/>
    <n v="1000"/>
    <x v="836"/>
    <x v="0"/>
    <x v="5"/>
    <x v="5"/>
    <n v="1465505261"/>
    <n v="1464209261"/>
    <x v="0"/>
    <n v="6"/>
    <x v="0"/>
    <s v="photography/photobooks"/>
    <n v="101"/>
    <n v="168.5"/>
    <x v="8"/>
    <x v="20"/>
  </r>
  <r>
    <n v="1212"/>
    <x v="1212"/>
    <s v="Faces of Yoga is a series of uncomfortable photos of people in strange positions. The photo book will be ready for the holiday season!"/>
    <n v="2500"/>
    <x v="594"/>
    <x v="0"/>
    <x v="0"/>
    <x v="0"/>
    <n v="1448586000"/>
    <n v="1447195695"/>
    <x v="0"/>
    <n v="83"/>
    <x v="0"/>
    <s v="photography/photobooks"/>
    <n v="129"/>
    <n v="38.869999999999997"/>
    <x v="8"/>
    <x v="20"/>
  </r>
  <r>
    <n v="1213"/>
    <x v="1213"/>
    <s v="A collection of 97 colour photographs showcasing Iceland's spectacular scenery, beautifully presented in 128 page hardcover book."/>
    <n v="6500"/>
    <x v="837"/>
    <x v="0"/>
    <x v="1"/>
    <x v="1"/>
    <n v="1485886100"/>
    <n v="1482862100"/>
    <x v="0"/>
    <n v="108"/>
    <x v="0"/>
    <s v="photography/photobooks"/>
    <n v="102"/>
    <n v="61.53"/>
    <x v="8"/>
    <x v="20"/>
  </r>
  <r>
    <n v="1214"/>
    <x v="1214"/>
    <s v="A coffee table book with photographs of nature's splendor from the mystical valley of Lachen in the Eastern recesses of the Himalaya."/>
    <n v="2000"/>
    <x v="838"/>
    <x v="0"/>
    <x v="0"/>
    <x v="0"/>
    <n v="1433880605"/>
    <n v="1428696605"/>
    <x v="0"/>
    <n v="25"/>
    <x v="0"/>
    <s v="photography/photobooks"/>
    <n v="132"/>
    <n v="105.44"/>
    <x v="8"/>
    <x v="20"/>
  </r>
  <r>
    <n v="1215"/>
    <x v="1215"/>
    <s v="A photography book that brings you on a journey through Tokyo and beyond.   This is a collection of my best images from ShootTokyo."/>
    <n v="5000"/>
    <x v="839"/>
    <x v="0"/>
    <x v="0"/>
    <x v="0"/>
    <n v="1401487756"/>
    <n v="1398895756"/>
    <x v="0"/>
    <n v="549"/>
    <x v="0"/>
    <s v="photography/photobooks"/>
    <n v="786"/>
    <n v="71.59"/>
    <x v="8"/>
    <x v="20"/>
  </r>
  <r>
    <n v="1216"/>
    <x v="1216"/>
    <s v="A fine art photography book taking a new look at the art of bonsai."/>
    <n v="14000"/>
    <x v="840"/>
    <x v="0"/>
    <x v="0"/>
    <x v="0"/>
    <n v="1443826980"/>
    <n v="1441032457"/>
    <x v="0"/>
    <n v="222"/>
    <x v="0"/>
    <s v="photography/photobooks"/>
    <n v="146"/>
    <n v="91.88"/>
    <x v="8"/>
    <x v="20"/>
  </r>
  <r>
    <n v="1217"/>
    <x v="1217"/>
    <s v="&quot;Either Limits Or Contradictions&quot; is a Photo Book about the pace of life, death and time passing. A Daylight Books Publication."/>
    <n v="26500"/>
    <x v="841"/>
    <x v="0"/>
    <x v="0"/>
    <x v="0"/>
    <n v="1468524340"/>
    <n v="1465932340"/>
    <x v="0"/>
    <n v="183"/>
    <x v="0"/>
    <s v="photography/photobooks"/>
    <n v="103"/>
    <n v="148.57"/>
    <x v="8"/>
    <x v="20"/>
  </r>
  <r>
    <n v="1218"/>
    <x v="1218"/>
    <s v="The Mountaineers Books and I, Carl Battreall, have teamed up to create the first photography book of the legendary Alaska Range."/>
    <n v="9000"/>
    <x v="842"/>
    <x v="0"/>
    <x v="0"/>
    <x v="0"/>
    <n v="1446346800"/>
    <n v="1443714800"/>
    <x v="0"/>
    <n v="89"/>
    <x v="0"/>
    <s v="photography/photobooks"/>
    <n v="172"/>
    <n v="174.21"/>
    <x v="8"/>
    <x v="20"/>
  </r>
  <r>
    <n v="1219"/>
    <x v="1219"/>
    <s v="The Box is a fine art book of Ron Amato's innovative and seductive photography project."/>
    <n v="16350"/>
    <x v="843"/>
    <x v="0"/>
    <x v="0"/>
    <x v="0"/>
    <n v="1476961513"/>
    <n v="1474369513"/>
    <x v="0"/>
    <n v="253"/>
    <x v="0"/>
    <s v="photography/photobooks"/>
    <n v="159"/>
    <n v="102.86"/>
    <x v="8"/>
    <x v="20"/>
  </r>
  <r>
    <n v="1220"/>
    <x v="1220"/>
    <s v="A beautiful photo art book of portraits and conversations with people that may expand your idea of gender."/>
    <n v="15000"/>
    <x v="844"/>
    <x v="0"/>
    <x v="12"/>
    <x v="3"/>
    <n v="1440515112"/>
    <n v="1437923112"/>
    <x v="0"/>
    <n v="140"/>
    <x v="0"/>
    <s v="photography/photobooks"/>
    <n v="104"/>
    <n v="111.18"/>
    <x v="8"/>
    <x v="20"/>
  </r>
  <r>
    <n v="1221"/>
    <x v="1221"/>
    <s v="Photography book exploring the community of Oldham Athletic Football Club, their relation to the town and the theatre of football."/>
    <n v="2200"/>
    <x v="845"/>
    <x v="0"/>
    <x v="1"/>
    <x v="1"/>
    <n v="1480809600"/>
    <n v="1478431488"/>
    <x v="0"/>
    <n v="103"/>
    <x v="0"/>
    <s v="photography/photobooks"/>
    <n v="111"/>
    <n v="23.8"/>
    <x v="8"/>
    <x v="20"/>
  </r>
  <r>
    <n v="1222"/>
    <x v="1222"/>
    <s v="Project Pilgrim is my effort to work towards normalizing mental health."/>
    <n v="4000"/>
    <x v="846"/>
    <x v="0"/>
    <x v="5"/>
    <x v="5"/>
    <n v="1459483200"/>
    <n v="1456852647"/>
    <x v="0"/>
    <n v="138"/>
    <x v="0"/>
    <s v="photography/photobooks"/>
    <n v="280"/>
    <n v="81.27"/>
    <x v="8"/>
    <x v="20"/>
  </r>
  <r>
    <n v="1223"/>
    <x v="1223"/>
    <s v="A photography book focusing on the people rather than the nature at Yosemite National Park."/>
    <n v="19800"/>
    <x v="847"/>
    <x v="0"/>
    <x v="0"/>
    <x v="0"/>
    <n v="1478754909"/>
    <n v="1476159309"/>
    <x v="0"/>
    <n v="191"/>
    <x v="0"/>
    <s v="photography/photobooks"/>
    <n v="112"/>
    <n v="116.21"/>
    <x v="8"/>
    <x v="20"/>
  </r>
  <r>
    <n v="1224"/>
    <x v="1224"/>
    <s v="Modern Celtic influenced CD.  Help me finish what I started before the stroke."/>
    <n v="15000"/>
    <x v="848"/>
    <x v="1"/>
    <x v="0"/>
    <x v="0"/>
    <n v="1402060302"/>
    <n v="1396876302"/>
    <x v="0"/>
    <n v="18"/>
    <x v="1"/>
    <s v="music/world music"/>
    <n v="7"/>
    <n v="58.89"/>
    <x v="4"/>
    <x v="21"/>
  </r>
  <r>
    <n v="1225"/>
    <x v="1225"/>
    <s v="My first music album is a collection of 9 songs honoring Mexico's prolific composer, Jose Alfredo Jimenez with my artistic vision."/>
    <n v="3000"/>
    <x v="849"/>
    <x v="1"/>
    <x v="0"/>
    <x v="0"/>
    <n v="1382478278"/>
    <n v="1377294278"/>
    <x v="0"/>
    <n v="3"/>
    <x v="1"/>
    <s v="music/world music"/>
    <n v="4"/>
    <n v="44"/>
    <x v="4"/>
    <x v="21"/>
  </r>
  <r>
    <n v="1226"/>
    <x v="1226"/>
    <s v="Pavlo will be independently filming his second full length PBS Special and DVD in May with director George Veras"/>
    <n v="50000"/>
    <x v="850"/>
    <x v="1"/>
    <x v="0"/>
    <x v="0"/>
    <n v="1398042000"/>
    <n v="1395089981"/>
    <x v="0"/>
    <n v="40"/>
    <x v="1"/>
    <s v="music/world music"/>
    <n v="4"/>
    <n v="48.43"/>
    <x v="4"/>
    <x v="21"/>
  </r>
  <r>
    <n v="1227"/>
    <x v="1227"/>
    <s v="After winning the iStandard Phoenix Producer Showcase (6/25/14)  I have been invited to Beast of the Beats VIII in New York Nov. 6-9"/>
    <n v="2000"/>
    <x v="117"/>
    <x v="1"/>
    <x v="0"/>
    <x v="0"/>
    <n v="1407394800"/>
    <n v="1404770616"/>
    <x v="0"/>
    <n v="0"/>
    <x v="1"/>
    <s v="music/world music"/>
    <n v="0"/>
    <n v="0"/>
    <x v="4"/>
    <x v="21"/>
  </r>
  <r>
    <n v="1228"/>
    <x v="1228"/>
    <s v="Kat is partnering with Kickstarter to raise the funds to complete her first solo World music CD &quot;Gypsy&quot;!"/>
    <n v="5000"/>
    <x v="159"/>
    <x v="1"/>
    <x v="0"/>
    <x v="0"/>
    <n v="1317231008"/>
    <n v="1312047008"/>
    <x v="0"/>
    <n v="24"/>
    <x v="1"/>
    <s v="music/world music"/>
    <n v="29"/>
    <n v="61.04"/>
    <x v="4"/>
    <x v="21"/>
  </r>
  <r>
    <n v="1229"/>
    <x v="1229"/>
    <s v="Bollywood composer Vanraj Bhatia, age 86, has written an opera based on a myth from the epic Mahabhatata. Presented in Queens May 11&amp;12"/>
    <n v="2750"/>
    <x v="379"/>
    <x v="1"/>
    <x v="0"/>
    <x v="0"/>
    <n v="1334592000"/>
    <n v="1331982127"/>
    <x v="0"/>
    <n v="1"/>
    <x v="1"/>
    <s v="music/world music"/>
    <n v="1"/>
    <n v="25"/>
    <x v="4"/>
    <x v="21"/>
  </r>
  <r>
    <n v="1230"/>
    <x v="1230"/>
    <s v="It has been close to a decade since DC Talk began their &quot;Intermission&quot;.  It is time for A Live Concert Tribute &amp; DVD Movie!"/>
    <n v="500000"/>
    <x v="117"/>
    <x v="1"/>
    <x v="0"/>
    <x v="0"/>
    <n v="1298589630"/>
    <n v="1295997630"/>
    <x v="0"/>
    <n v="0"/>
    <x v="1"/>
    <s v="music/world music"/>
    <n v="0"/>
    <n v="0"/>
    <x v="4"/>
    <x v="21"/>
  </r>
  <r>
    <n v="1231"/>
    <x v="1231"/>
    <s v="a non-profit, free, all-day, all-ages music &amp; arts festival dedicated to promoting non-violent spaces for community engagement"/>
    <n v="5000"/>
    <x v="117"/>
    <x v="1"/>
    <x v="0"/>
    <x v="0"/>
    <n v="1440723600"/>
    <n v="1436394968"/>
    <x v="0"/>
    <n v="0"/>
    <x v="1"/>
    <s v="music/world music"/>
    <n v="0"/>
    <n v="0"/>
    <x v="4"/>
    <x v="21"/>
  </r>
  <r>
    <n v="1232"/>
    <x v="1232"/>
    <s v="CD-Book w/ 26 original songs + illustrations + activities that WORK developing full literacy skills (language &amp; math) of preschoolers."/>
    <n v="5000"/>
    <x v="130"/>
    <x v="1"/>
    <x v="0"/>
    <x v="0"/>
    <n v="1381090870"/>
    <n v="1377030070"/>
    <x v="0"/>
    <n v="1"/>
    <x v="1"/>
    <s v="music/world music"/>
    <n v="1"/>
    <n v="40"/>
    <x v="4"/>
    <x v="21"/>
  </r>
  <r>
    <n v="1233"/>
    <x v="1233"/>
    <s v="A Shakulute mouthpiece will allow me to play my silver alto flute vertically  like my Japanese shakuhachis but with Western fingerings."/>
    <n v="1000"/>
    <x v="851"/>
    <x v="1"/>
    <x v="0"/>
    <x v="0"/>
    <n v="1329864374"/>
    <n v="1328049974"/>
    <x v="0"/>
    <n v="6"/>
    <x v="1"/>
    <s v="music/world music"/>
    <n v="12"/>
    <n v="19.329999999999998"/>
    <x v="4"/>
    <x v="21"/>
  </r>
  <r>
    <n v="1234"/>
    <x v="1234"/>
    <s v="We have been offered shows all over the world, to reach places and people with our music, for the experience of just doing it!"/>
    <n v="50000"/>
    <x v="117"/>
    <x v="1"/>
    <x v="1"/>
    <x v="1"/>
    <n v="1422903342"/>
    <n v="1420311342"/>
    <x v="0"/>
    <n v="0"/>
    <x v="1"/>
    <s v="music/world music"/>
    <n v="0"/>
    <n v="0"/>
    <x v="4"/>
    <x v="21"/>
  </r>
  <r>
    <n v="1235"/>
    <x v="1235"/>
    <s v="We plan to make studio recordings for a CD that highlights six new works composed for our Shakuhachi and Koto Music concert series."/>
    <n v="7534"/>
    <x v="852"/>
    <x v="1"/>
    <x v="0"/>
    <x v="0"/>
    <n v="1387077299"/>
    <n v="1383621299"/>
    <x v="0"/>
    <n v="6"/>
    <x v="1"/>
    <s v="music/world music"/>
    <n v="3"/>
    <n v="35"/>
    <x v="4"/>
    <x v="21"/>
  </r>
  <r>
    <n v="1236"/>
    <x v="1236"/>
    <s v="Raising money to give the musicians their due."/>
    <n v="2500"/>
    <x v="117"/>
    <x v="1"/>
    <x v="0"/>
    <x v="0"/>
    <n v="1343491200"/>
    <n v="1342801164"/>
    <x v="0"/>
    <n v="0"/>
    <x v="1"/>
    <s v="music/world music"/>
    <n v="0"/>
    <n v="0"/>
    <x v="4"/>
    <x v="21"/>
  </r>
  <r>
    <n v="1237"/>
    <x v="1237"/>
    <s v="We have the songs, concept, need to add songs and mix/package for shows in Hawaii, book dates outside of Maui and advance his message"/>
    <n v="25000"/>
    <x v="117"/>
    <x v="1"/>
    <x v="0"/>
    <x v="0"/>
    <n v="1345790865"/>
    <n v="1344062865"/>
    <x v="0"/>
    <n v="0"/>
    <x v="1"/>
    <s v="music/world music"/>
    <n v="0"/>
    <n v="0"/>
    <x v="4"/>
    <x v="21"/>
  </r>
  <r>
    <n v="1238"/>
    <x v="1238"/>
    <s v="The purpose of the album is to pull from many differenet genres but to express life circumstances to reach everyday people through song"/>
    <n v="1000"/>
    <x v="853"/>
    <x v="1"/>
    <x v="0"/>
    <x v="0"/>
    <n v="1312641536"/>
    <n v="1310049536"/>
    <x v="0"/>
    <n v="3"/>
    <x v="1"/>
    <s v="music/world music"/>
    <n v="18"/>
    <n v="59.33"/>
    <x v="4"/>
    <x v="21"/>
  </r>
  <r>
    <n v="1239"/>
    <x v="1239"/>
    <s v="Please consider helping us with our new CD and Riverdance Tour"/>
    <n v="2500"/>
    <x v="117"/>
    <x v="1"/>
    <x v="0"/>
    <x v="0"/>
    <n v="1325804767"/>
    <n v="1323212767"/>
    <x v="0"/>
    <n v="0"/>
    <x v="1"/>
    <s v="music/world music"/>
    <n v="0"/>
    <n v="0"/>
    <x v="4"/>
    <x v="21"/>
  </r>
  <r>
    <n v="1240"/>
    <x v="1240"/>
    <s v="Sharing positive vibes of Peace, Love &amp; Unity with the World through conscious Reggae Music!"/>
    <n v="8000"/>
    <x v="854"/>
    <x v="1"/>
    <x v="0"/>
    <x v="0"/>
    <n v="1373665860"/>
    <n v="1368579457"/>
    <x v="0"/>
    <n v="8"/>
    <x v="1"/>
    <s v="music/world music"/>
    <n v="3"/>
    <n v="30.13"/>
    <x v="4"/>
    <x v="21"/>
  </r>
  <r>
    <n v="1241"/>
    <x v="1241"/>
    <s v="We are non-profit founders creating a forest retreat for the inner city students to record\learn music in an inspirational sanctuary."/>
    <n v="5000"/>
    <x v="855"/>
    <x v="1"/>
    <x v="0"/>
    <x v="0"/>
    <n v="1414994340"/>
    <n v="1413057980"/>
    <x v="0"/>
    <n v="34"/>
    <x v="1"/>
    <s v="music/world music"/>
    <n v="51"/>
    <n v="74.62"/>
    <x v="4"/>
    <x v="21"/>
  </r>
  <r>
    <n v="1242"/>
    <x v="1242"/>
    <s v="Cellphonia 9/11 (http://cellphonia.org/911/) is one of the performance pieces in the Music After marathon concert on 9.11.11"/>
    <n v="911"/>
    <x v="139"/>
    <x v="1"/>
    <x v="0"/>
    <x v="0"/>
    <n v="1315747080"/>
    <n v="1314417502"/>
    <x v="0"/>
    <n v="1"/>
    <x v="1"/>
    <s v="music/world music"/>
    <n v="1"/>
    <n v="5"/>
    <x v="4"/>
    <x v="21"/>
  </r>
  <r>
    <n v="1243"/>
    <x v="1243"/>
    <s v="California's premier Latino cultural festival - music, theatre, film, workshops, visual arts, cuisine and more!"/>
    <n v="12000"/>
    <x v="856"/>
    <x v="1"/>
    <x v="0"/>
    <x v="0"/>
    <n v="1310158800"/>
    <n v="1304888771"/>
    <x v="0"/>
    <n v="38"/>
    <x v="1"/>
    <s v="music/world music"/>
    <n v="14"/>
    <n v="44.5"/>
    <x v="4"/>
    <x v="21"/>
  </r>
  <r>
    <n v="1244"/>
    <x v="1244"/>
    <s v="THEATRUM MUNDI releases DEBUT ALBUM! Pre-order &quot;The Eyes of the Realm&quot; and help make it happen!"/>
    <n v="2000"/>
    <x v="857"/>
    <x v="0"/>
    <x v="0"/>
    <x v="0"/>
    <n v="1366664400"/>
    <n v="1363981723"/>
    <x v="1"/>
    <n v="45"/>
    <x v="0"/>
    <s v="music/rock"/>
    <n v="104"/>
    <n v="46.13"/>
    <x v="4"/>
    <x v="11"/>
  </r>
  <r>
    <n v="1245"/>
    <x v="1245"/>
    <s v="Smokey Folk is a folk rock band with a vaudeville twist! We have 18 original songs and want to record an album. Help us out!"/>
    <n v="2000"/>
    <x v="858"/>
    <x v="0"/>
    <x v="0"/>
    <x v="0"/>
    <n v="1402755834"/>
    <n v="1400163834"/>
    <x v="1"/>
    <n v="17"/>
    <x v="0"/>
    <s v="music/rock"/>
    <n v="120"/>
    <n v="141.47"/>
    <x v="4"/>
    <x v="11"/>
  </r>
  <r>
    <n v="1246"/>
    <x v="1246"/>
    <s v="Candy Warpop, Las Vegas' female-fronted alt-punk rock monster, is raising money to fund the production of their first music video."/>
    <n v="2000"/>
    <x v="859"/>
    <x v="0"/>
    <x v="0"/>
    <x v="0"/>
    <n v="1323136949"/>
    <n v="1319245349"/>
    <x v="1"/>
    <n v="31"/>
    <x v="0"/>
    <s v="music/rock"/>
    <n v="117"/>
    <n v="75.48"/>
    <x v="4"/>
    <x v="11"/>
  </r>
  <r>
    <n v="1247"/>
    <x v="1247"/>
    <s v="BRAIN DEAD is going to record their debut EP and they need your help, Bozos!"/>
    <n v="3500"/>
    <x v="860"/>
    <x v="0"/>
    <x v="0"/>
    <x v="0"/>
    <n v="1367823655"/>
    <n v="1365231655"/>
    <x v="1"/>
    <n v="50"/>
    <x v="0"/>
    <s v="music/rock"/>
    <n v="122"/>
    <n v="85.5"/>
    <x v="4"/>
    <x v="11"/>
  </r>
  <r>
    <n v="1248"/>
    <x v="1248"/>
    <s v="The Vandies make pop rock in glorious Portland, Oregon. Help us fund our first full length album!"/>
    <n v="2500"/>
    <x v="861"/>
    <x v="0"/>
    <x v="0"/>
    <x v="0"/>
    <n v="1402642740"/>
    <n v="1399563953"/>
    <x v="1"/>
    <n v="59"/>
    <x v="0"/>
    <s v="music/rock"/>
    <n v="152"/>
    <n v="64.25"/>
    <x v="4"/>
    <x v="11"/>
  </r>
  <r>
    <n v="1249"/>
    <x v="1249"/>
    <s v="&quot;Let's Brighten It Up&quot; will be a seven song EP of originals heavily inspired by music from the 50s and 60s"/>
    <n v="5000"/>
    <x v="862"/>
    <x v="0"/>
    <x v="0"/>
    <x v="0"/>
    <n v="1341683211"/>
    <n v="1339091211"/>
    <x v="1"/>
    <n v="81"/>
    <x v="0"/>
    <s v="music/rock"/>
    <n v="104"/>
    <n v="64.47"/>
    <x v="4"/>
    <x v="11"/>
  </r>
  <r>
    <n v="1250"/>
    <x v="1250"/>
    <s v="My new disc Human Kindness is some of the strongest &amp; most ambitious music Iâ€™ve made. Join me in giving it a solid push into the world."/>
    <n v="30000"/>
    <x v="863"/>
    <x v="0"/>
    <x v="0"/>
    <x v="0"/>
    <n v="1410017131"/>
    <n v="1406129131"/>
    <x v="1"/>
    <n v="508"/>
    <x v="0"/>
    <s v="music/rock"/>
    <n v="200"/>
    <n v="118.2"/>
    <x v="4"/>
    <x v="11"/>
  </r>
  <r>
    <n v="1251"/>
    <x v="1251"/>
    <s v="A tour of europe with 3 memphis artist, Jack Oblivian, Harlan T Bobo and Shawn Cripps."/>
    <n v="6000"/>
    <x v="864"/>
    <x v="0"/>
    <x v="0"/>
    <x v="0"/>
    <n v="1316979167"/>
    <n v="1311795167"/>
    <x v="1"/>
    <n v="74"/>
    <x v="0"/>
    <s v="music/rock"/>
    <n v="102"/>
    <n v="82.54"/>
    <x v="4"/>
    <x v="11"/>
  </r>
  <r>
    <n v="1252"/>
    <x v="1252"/>
    <s v="Our hope is to re-release this 2007 Kiss Kiss cult classic &quot;Reality vs the Optimist&quot; on vinyl as was always our intention."/>
    <n v="3500"/>
    <x v="865"/>
    <x v="0"/>
    <x v="0"/>
    <x v="0"/>
    <n v="1382658169"/>
    <n v="1380238969"/>
    <x v="1"/>
    <n v="141"/>
    <x v="0"/>
    <s v="music/rock"/>
    <n v="138"/>
    <n v="34.17"/>
    <x v="4"/>
    <x v="11"/>
  </r>
  <r>
    <n v="1253"/>
    <x v="1253"/>
    <s v="Suburban Legends are working on the most important album EVER, but they are in need of your help and about 10 bucks... probably more!"/>
    <n v="10"/>
    <x v="866"/>
    <x v="0"/>
    <x v="0"/>
    <x v="0"/>
    <n v="1409770107"/>
    <n v="1407178107"/>
    <x v="1"/>
    <n v="711"/>
    <x v="0"/>
    <s v="music/rock"/>
    <n v="303833"/>
    <n v="42.73"/>
    <x v="4"/>
    <x v="11"/>
  </r>
  <r>
    <n v="1254"/>
    <x v="1254"/>
    <s v="Fresh off the heels of, &quot;Let the Waves Come in Threes,&quot; (#6 National Folk Chart) we're making a new record. Huge thanks for your help!"/>
    <n v="6700"/>
    <x v="867"/>
    <x v="0"/>
    <x v="0"/>
    <x v="0"/>
    <n v="1293857940"/>
    <n v="1288968886"/>
    <x v="1"/>
    <n v="141"/>
    <x v="0"/>
    <s v="music/rock"/>
    <n v="199"/>
    <n v="94.49"/>
    <x v="4"/>
    <x v="11"/>
  </r>
  <r>
    <n v="1255"/>
    <x v="1255"/>
    <s v="Let the Space Bards abduct you on a quirky musical journey about two aliens struggling to fit in on planet Earth."/>
    <n v="3000"/>
    <x v="868"/>
    <x v="0"/>
    <x v="0"/>
    <x v="0"/>
    <n v="1385932652"/>
    <n v="1383337052"/>
    <x v="1"/>
    <n v="109"/>
    <x v="0"/>
    <s v="music/rock"/>
    <n v="202"/>
    <n v="55.7"/>
    <x v="4"/>
    <x v="11"/>
  </r>
  <r>
    <n v="1256"/>
    <x v="1256"/>
    <s v="Dylan Carlson of earth,major solo project lp/cd/dvd/book &quot;Falling with a Thousand Stars and Other Wonders from the House of Albion&quot;"/>
    <n v="30000"/>
    <x v="869"/>
    <x v="0"/>
    <x v="0"/>
    <x v="0"/>
    <n v="1329084231"/>
    <n v="1326492231"/>
    <x v="1"/>
    <n v="361"/>
    <x v="0"/>
    <s v="music/rock"/>
    <n v="118"/>
    <n v="98.03"/>
    <x v="4"/>
    <x v="11"/>
  </r>
  <r>
    <n v="1257"/>
    <x v="1257"/>
    <s v="Three Lobed, a boutique psychedelic label focused on small run releases, is celebrating its 10th anniversary with a lush 4xLP set."/>
    <n v="5500"/>
    <x v="870"/>
    <x v="0"/>
    <x v="0"/>
    <x v="0"/>
    <n v="1301792590"/>
    <n v="1297562590"/>
    <x v="1"/>
    <n v="176"/>
    <x v="0"/>
    <s v="music/rock"/>
    <n v="295"/>
    <n v="92.1"/>
    <x v="4"/>
    <x v="11"/>
  </r>
  <r>
    <n v="1258"/>
    <x v="1258"/>
    <s v="Mustard Plug needs help funding their new record.  Please help the Grand Rapids, MI band put out their 7th record!"/>
    <n v="12000"/>
    <x v="871"/>
    <x v="0"/>
    <x v="0"/>
    <x v="0"/>
    <n v="1377960012"/>
    <n v="1375368012"/>
    <x v="1"/>
    <n v="670"/>
    <x v="0"/>
    <s v="music/rock"/>
    <n v="213"/>
    <n v="38.18"/>
    <x v="4"/>
    <x v="11"/>
  </r>
  <r>
    <n v="1259"/>
    <x v="1259"/>
    <s v="Falling From One is currently in the studio recording their first CD and they need your help!"/>
    <n v="2500"/>
    <x v="872"/>
    <x v="0"/>
    <x v="0"/>
    <x v="0"/>
    <n v="1402286340"/>
    <n v="1399504664"/>
    <x v="1"/>
    <n v="96"/>
    <x v="0"/>
    <s v="music/rock"/>
    <n v="104"/>
    <n v="27.15"/>
    <x v="4"/>
    <x v="11"/>
  </r>
  <r>
    <n v="1260"/>
    <x v="1260"/>
    <s v="Cub Country is mastering our final 10 song recording and pressing it to 12&quot; vinyl with beautiful full-color original artwork."/>
    <n v="3300"/>
    <x v="873"/>
    <x v="0"/>
    <x v="0"/>
    <x v="0"/>
    <n v="1393445620"/>
    <n v="1390853620"/>
    <x v="1"/>
    <n v="74"/>
    <x v="0"/>
    <s v="music/rock"/>
    <n v="114"/>
    <n v="50.69"/>
    <x v="4"/>
    <x v="11"/>
  </r>
  <r>
    <n v="1261"/>
    <x v="1261"/>
    <s v="We just recorded a stellar EP and we're trying to put it out on vinyl.  Can you help these punx out?"/>
    <n v="2000"/>
    <x v="874"/>
    <x v="0"/>
    <x v="0"/>
    <x v="0"/>
    <n v="1390983227"/>
    <n v="1388391227"/>
    <x v="1"/>
    <n v="52"/>
    <x v="0"/>
    <s v="music/rock"/>
    <n v="101"/>
    <n v="38.94"/>
    <x v="4"/>
    <x v="11"/>
  </r>
  <r>
    <n v="1262"/>
    <x v="1262"/>
    <s v="A soon to be husband and wife bringing hope to the music industry._x000a_You will fall in love with their sound and story."/>
    <n v="6500"/>
    <x v="875"/>
    <x v="0"/>
    <x v="5"/>
    <x v="5"/>
    <n v="1392574692"/>
    <n v="1389982692"/>
    <x v="1"/>
    <n v="105"/>
    <x v="0"/>
    <s v="music/rock"/>
    <n v="125"/>
    <n v="77.64"/>
    <x v="4"/>
    <x v="11"/>
  </r>
  <r>
    <n v="1263"/>
    <x v="1263"/>
    <s v="A fresh batch of chaos from Toledo, Ohio's reggae-rockers, Tropic Bombs!"/>
    <n v="1500"/>
    <x v="137"/>
    <x v="0"/>
    <x v="0"/>
    <x v="0"/>
    <n v="1396054800"/>
    <n v="1393034470"/>
    <x v="1"/>
    <n v="41"/>
    <x v="0"/>
    <s v="music/rock"/>
    <n v="119"/>
    <n v="43.54"/>
    <x v="4"/>
    <x v="11"/>
  </r>
  <r>
    <n v="1264"/>
    <x v="1264"/>
    <s v="We are a four piece from Golden, CO, and have our hearts on getting into the studio this fall to get music from our heads to your ears."/>
    <n v="650"/>
    <x v="876"/>
    <x v="0"/>
    <x v="0"/>
    <x v="0"/>
    <n v="1383062083"/>
    <n v="1380556483"/>
    <x v="1"/>
    <n v="34"/>
    <x v="0"/>
    <s v="music/rock"/>
    <n v="166"/>
    <n v="31.82"/>
    <x v="4"/>
    <x v="11"/>
  </r>
  <r>
    <n v="1265"/>
    <x v="1265"/>
    <s v="Our [NEW ALBUM]  is 95% complete, what we need now is the funds to be able to tour and promote it nationwide. Better Than The Beatles Not Quite Disney"/>
    <n v="3500"/>
    <x v="877"/>
    <x v="0"/>
    <x v="0"/>
    <x v="0"/>
    <n v="1291131815"/>
    <n v="1287071015"/>
    <x v="1"/>
    <n v="66"/>
    <x v="0"/>
    <s v="music/rock"/>
    <n v="119"/>
    <n v="63.18"/>
    <x v="4"/>
    <x v="11"/>
  </r>
  <r>
    <n v="1266"/>
    <x v="1266"/>
    <s v="We are looking to record our first EP produced by Aaron Harris (ISIS/Palms) at Studio West."/>
    <n v="9500"/>
    <x v="878"/>
    <x v="0"/>
    <x v="0"/>
    <x v="0"/>
    <n v="1389474145"/>
    <n v="1386882145"/>
    <x v="1"/>
    <n v="50"/>
    <x v="0"/>
    <s v="music/rock"/>
    <n v="100"/>
    <n v="190.9"/>
    <x v="4"/>
    <x v="11"/>
  </r>
  <r>
    <n v="1267"/>
    <x v="1267"/>
    <s v="A Rock 'n Roll album with plenty of indie guitar swagger. Fresh tunes that are a continuation of my early '90s shoegaze daze."/>
    <n v="22000"/>
    <x v="879"/>
    <x v="0"/>
    <x v="0"/>
    <x v="0"/>
    <n v="1374674558"/>
    <n v="1372082558"/>
    <x v="1"/>
    <n v="159"/>
    <x v="0"/>
    <s v="music/rock"/>
    <n v="102"/>
    <n v="140.86000000000001"/>
    <x v="4"/>
    <x v="11"/>
  </r>
  <r>
    <n v="1268"/>
    <x v="1268"/>
    <s v="Full Devil Jacket Is releasing their first record in over 12 yrs and we want you to be a part of it!"/>
    <n v="12000"/>
    <x v="704"/>
    <x v="0"/>
    <x v="0"/>
    <x v="0"/>
    <n v="1379708247"/>
    <n v="1377116247"/>
    <x v="1"/>
    <n v="182"/>
    <x v="0"/>
    <s v="music/rock"/>
    <n v="117"/>
    <n v="76.92"/>
    <x v="4"/>
    <x v="11"/>
  </r>
  <r>
    <n v="1269"/>
    <x v="1269"/>
    <s v="Schooltree's new art rock opera is a symphonic odyssey through a dystopian dreamworld. Help fund the double album and illustrated book!"/>
    <n v="18800"/>
    <x v="880"/>
    <x v="0"/>
    <x v="0"/>
    <x v="0"/>
    <n v="1460764800"/>
    <n v="1458157512"/>
    <x v="1"/>
    <n v="206"/>
    <x v="0"/>
    <s v="music/rock"/>
    <n v="109"/>
    <n v="99.16"/>
    <x v="4"/>
    <x v="11"/>
  </r>
  <r>
    <n v="1270"/>
    <x v="1270"/>
    <s v="We make awake metal using violins in place of guitars and want to record a full length album."/>
    <n v="10000"/>
    <x v="881"/>
    <x v="0"/>
    <x v="0"/>
    <x v="0"/>
    <n v="1332704042"/>
    <n v="1327523642"/>
    <x v="1"/>
    <n v="169"/>
    <x v="0"/>
    <s v="music/rock"/>
    <n v="115"/>
    <n v="67.88"/>
    <x v="4"/>
    <x v="11"/>
  </r>
  <r>
    <n v="1271"/>
    <x v="1271"/>
    <s v="Flav Martin's 30-year overnight success project pretty much says it all. Dedicated to parenting, she's off to school, back to La musica"/>
    <n v="7500"/>
    <x v="882"/>
    <x v="0"/>
    <x v="0"/>
    <x v="0"/>
    <n v="1384363459"/>
    <n v="1381767859"/>
    <x v="1"/>
    <n v="31"/>
    <x v="0"/>
    <s v="music/rock"/>
    <n v="102"/>
    <n v="246.29"/>
    <x v="4"/>
    <x v="11"/>
  </r>
  <r>
    <n v="1272"/>
    <x v="1272"/>
    <s v="We're going back into the studio this spring to record a new album.  You've heard some of the new material at recent shows.  Be a part of the process!"/>
    <n v="5000"/>
    <x v="883"/>
    <x v="0"/>
    <x v="0"/>
    <x v="0"/>
    <n v="1276574400"/>
    <n v="1270576379"/>
    <x v="1"/>
    <n v="28"/>
    <x v="0"/>
    <s v="music/rock"/>
    <n v="106"/>
    <n v="189.29"/>
    <x v="4"/>
    <x v="11"/>
  </r>
  <r>
    <n v="1273"/>
    <x v="1273"/>
    <s v="Run Coyote is raising funds to produce their debut album - &quot;Youth Haunts&quot; - on vinyl LP and CD"/>
    <n v="4000"/>
    <x v="884"/>
    <x v="0"/>
    <x v="5"/>
    <x v="5"/>
    <n v="1409506291"/>
    <n v="1406914291"/>
    <x v="1"/>
    <n v="54"/>
    <x v="0"/>
    <s v="music/rock"/>
    <n v="104"/>
    <n v="76.67"/>
    <x v="4"/>
    <x v="11"/>
  </r>
  <r>
    <n v="1274"/>
    <x v="1274"/>
    <s v="Sun Shot is the working title of Assembly of Dust's new studio release.  It features 9 brand new songs and 4 never recorded"/>
    <n v="25000"/>
    <x v="885"/>
    <x v="0"/>
    <x v="0"/>
    <x v="0"/>
    <n v="1346344425"/>
    <n v="1343320425"/>
    <x v="1"/>
    <n v="467"/>
    <x v="0"/>
    <s v="music/rock"/>
    <n v="155"/>
    <n v="82.96"/>
    <x v="4"/>
    <x v="11"/>
  </r>
  <r>
    <n v="1275"/>
    <x v="1275"/>
    <s v="ONLY A FEW HOURS LEFT TO GET YOUR ADVANCE COPY OF &quot;DANGEROUSLY CLOSE&quot; and to check out our other cool rewards!"/>
    <n v="15000"/>
    <x v="886"/>
    <x v="0"/>
    <x v="0"/>
    <x v="0"/>
    <n v="1375908587"/>
    <n v="1372884587"/>
    <x v="1"/>
    <n v="389"/>
    <x v="0"/>
    <s v="music/rock"/>
    <n v="162"/>
    <n v="62.52"/>
    <x v="4"/>
    <x v="11"/>
  </r>
  <r>
    <n v="1276"/>
    <x v="1276"/>
    <s v="Sponsor this Brooklyn punk band's debut seven-inch, MR. DREAM GOES TO JAIL."/>
    <n v="3000"/>
    <x v="887"/>
    <x v="0"/>
    <x v="0"/>
    <x v="0"/>
    <n v="1251777600"/>
    <n v="1247504047"/>
    <x v="1"/>
    <n v="68"/>
    <x v="0"/>
    <s v="music/rock"/>
    <n v="104"/>
    <n v="46.07"/>
    <x v="4"/>
    <x v="11"/>
  </r>
  <r>
    <n v="1277"/>
    <x v="1277"/>
    <s v="My name is Nate Henry. I sang in a band called Sherwood for almost 10 years. Now I'm hoping to make another album of brand new music."/>
    <n v="15000"/>
    <x v="888"/>
    <x v="0"/>
    <x v="0"/>
    <x v="0"/>
    <n v="1346765347"/>
    <n v="1343741347"/>
    <x v="1"/>
    <n v="413"/>
    <x v="0"/>
    <s v="music/rock"/>
    <n v="106"/>
    <n v="38.54"/>
    <x v="4"/>
    <x v="11"/>
  </r>
  <r>
    <n v="1278"/>
    <x v="1278"/>
    <s v="The Bitter Suite is a 5 song rock medley to be released as a limited edition 180 gram vinyl record with custom etching on the B side."/>
    <n v="6500"/>
    <x v="889"/>
    <x v="0"/>
    <x v="0"/>
    <x v="0"/>
    <n v="1403661600"/>
    <n v="1401196766"/>
    <x v="1"/>
    <n v="190"/>
    <x v="0"/>
    <s v="music/rock"/>
    <n v="155"/>
    <n v="53.01"/>
    <x v="4"/>
    <x v="11"/>
  </r>
  <r>
    <n v="1279"/>
    <x v="1279"/>
    <s v="The Traveling Suitcase is a 3-piece rock outfit from Oshkosh, WI. We have released 2 albums since 2010 and we are ready to record!"/>
    <n v="12516"/>
    <x v="890"/>
    <x v="0"/>
    <x v="0"/>
    <x v="0"/>
    <n v="1395624170"/>
    <n v="1392171770"/>
    <x v="1"/>
    <n v="189"/>
    <x v="0"/>
    <s v="music/rock"/>
    <n v="111"/>
    <n v="73.36"/>
    <x v="4"/>
    <x v="11"/>
  </r>
  <r>
    <n v="1280"/>
    <x v="1280"/>
    <s v="Nothing More is recording their forthcoming record and needs to join forces with you to make this album HUGE! "/>
    <n v="15000"/>
    <x v="891"/>
    <x v="0"/>
    <x v="0"/>
    <x v="0"/>
    <n v="1299003054"/>
    <n v="1291227054"/>
    <x v="1"/>
    <n v="130"/>
    <x v="0"/>
    <s v="music/rock"/>
    <n v="111"/>
    <n v="127.98"/>
    <x v="4"/>
    <x v="11"/>
  </r>
  <r>
    <n v="1281"/>
    <x v="1281"/>
    <s v="Cure for the Common pulls the trigger on their 2nd full-length LP, &quot;Laser Beretta,&quot; printed on high-quality 15 gram polycarbonate CDs"/>
    <n v="7000"/>
    <x v="892"/>
    <x v="0"/>
    <x v="0"/>
    <x v="0"/>
    <n v="1375033836"/>
    <n v="1373305836"/>
    <x v="1"/>
    <n v="74"/>
    <x v="0"/>
    <s v="music/rock"/>
    <n v="111"/>
    <n v="104.73"/>
    <x v="4"/>
    <x v="11"/>
  </r>
  <r>
    <n v="1282"/>
    <x v="1282"/>
    <s v="Natalie York is releasing her new album, &quot;PROMISES.&quot; Get involved by pre-ordering your copy of the record and other goodies here!"/>
    <n v="15000"/>
    <x v="893"/>
    <x v="0"/>
    <x v="0"/>
    <x v="0"/>
    <n v="1386565140"/>
    <n v="1383909855"/>
    <x v="1"/>
    <n v="274"/>
    <x v="0"/>
    <s v="music/rock"/>
    <n v="124"/>
    <n v="67.67"/>
    <x v="4"/>
    <x v="11"/>
  </r>
  <r>
    <n v="1283"/>
    <x v="1283"/>
    <s v="Our 3rd album is halfway complete, but we need your help to record, mix and master the final product!"/>
    <n v="1000"/>
    <x v="894"/>
    <x v="0"/>
    <x v="0"/>
    <x v="0"/>
    <n v="1362974400"/>
    <n v="1360948389"/>
    <x v="1"/>
    <n v="22"/>
    <x v="0"/>
    <s v="music/rock"/>
    <n v="211"/>
    <n v="95.93"/>
    <x v="4"/>
    <x v="11"/>
  </r>
  <r>
    <n v="1284"/>
    <x v="1284"/>
    <s v="â€œFree Jujube Brownâ€ by Psalmayene 24 is coming home to NYC and we need YOUR support of this moving and inspiring piece"/>
    <n v="2000"/>
    <x v="895"/>
    <x v="0"/>
    <x v="0"/>
    <x v="0"/>
    <n v="1483203540"/>
    <n v="1481175482"/>
    <x v="0"/>
    <n v="31"/>
    <x v="0"/>
    <s v="theater/plays"/>
    <n v="101"/>
    <n v="65.16"/>
    <x v="1"/>
    <x v="6"/>
  </r>
  <r>
    <n v="1285"/>
    <x v="1285"/>
    <s v="The world premiere of hysterically funny and heartbreaking story about family, unconditional love and facing the unfaceable"/>
    <n v="2000"/>
    <x v="896"/>
    <x v="0"/>
    <x v="1"/>
    <x v="1"/>
    <n v="1434808775"/>
    <n v="1433512775"/>
    <x v="0"/>
    <n v="63"/>
    <x v="0"/>
    <s v="theater/plays"/>
    <n v="102"/>
    <n v="32.270000000000003"/>
    <x v="1"/>
    <x v="6"/>
  </r>
  <r>
    <n v="1286"/>
    <x v="1286"/>
    <s v="A touring production of FRED's modern adaptation of the classic Victorian comic novel, reaching out to new audiences."/>
    <n v="1500"/>
    <x v="897"/>
    <x v="0"/>
    <x v="1"/>
    <x v="1"/>
    <n v="1424181600"/>
    <n v="1423041227"/>
    <x v="0"/>
    <n v="20"/>
    <x v="0"/>
    <s v="theater/plays"/>
    <n v="108"/>
    <n v="81.25"/>
    <x v="1"/>
    <x v="6"/>
  </r>
  <r>
    <n v="1287"/>
    <x v="1287"/>
    <s v="PantoSoc are taking Sweeney Todd to the Fringe!_x000a__x000a_We will be performing in Edinburgh for two weeks, and we need your help to get there!"/>
    <n v="250"/>
    <x v="898"/>
    <x v="0"/>
    <x v="1"/>
    <x v="1"/>
    <n v="1434120856"/>
    <n v="1428936856"/>
    <x v="0"/>
    <n v="25"/>
    <x v="0"/>
    <s v="theater/plays"/>
    <n v="242"/>
    <n v="24.2"/>
    <x v="1"/>
    <x v="6"/>
  </r>
  <r>
    <n v="1288"/>
    <x v="1288"/>
    <s v="EggSalad presents an unflinching new work mapping the mental landscape of addiction and recovery. Premiering in NY Aug 26-27 &amp; Sept 2!"/>
    <n v="4000"/>
    <x v="899"/>
    <x v="0"/>
    <x v="0"/>
    <x v="0"/>
    <n v="1470801600"/>
    <n v="1468122163"/>
    <x v="0"/>
    <n v="61"/>
    <x v="0"/>
    <s v="theater/plays"/>
    <n v="100"/>
    <n v="65.87"/>
    <x v="1"/>
    <x v="6"/>
  </r>
  <r>
    <n v="1289"/>
    <x v="1289"/>
    <s v="A chilling original Edwardian Comedy of errors and foolishness made for the Patrick Henry College stage."/>
    <n v="1500"/>
    <x v="367"/>
    <x v="0"/>
    <x v="0"/>
    <x v="0"/>
    <n v="1483499645"/>
    <n v="1480907645"/>
    <x v="0"/>
    <n v="52"/>
    <x v="0"/>
    <s v="theater/plays"/>
    <n v="125"/>
    <n v="36.08"/>
    <x v="1"/>
    <x v="6"/>
  </r>
  <r>
    <n v="1290"/>
    <x v="1290"/>
    <s v="Sometimes your Heart has to STOP for your Life to START."/>
    <n v="3500"/>
    <x v="900"/>
    <x v="0"/>
    <x v="0"/>
    <x v="0"/>
    <n v="1429772340"/>
    <n v="1427121931"/>
    <x v="0"/>
    <n v="86"/>
    <x v="0"/>
    <s v="theater/plays"/>
    <n v="109"/>
    <n v="44.19"/>
    <x v="1"/>
    <x v="6"/>
  </r>
  <r>
    <n v="1291"/>
    <x v="1291"/>
    <s v="Perception. Impulse. Love. The Enso Theatre Ensemble presents Jane Austen's &quot;Pride &amp; Prejudice&quot; like you've never seen it before."/>
    <n v="3000"/>
    <x v="901"/>
    <x v="0"/>
    <x v="0"/>
    <x v="0"/>
    <n v="1428390000"/>
    <n v="1425224391"/>
    <x v="0"/>
    <n v="42"/>
    <x v="0"/>
    <s v="theater/plays"/>
    <n v="146"/>
    <n v="104.07"/>
    <x v="1"/>
    <x v="6"/>
  </r>
  <r>
    <n v="1292"/>
    <x v="1292"/>
    <s v="Empty Deck presents the most exciting unknown contemporary Scandinavian plays in co-production with The Other Room Theatre, Cardiff."/>
    <n v="1700"/>
    <x v="902"/>
    <x v="0"/>
    <x v="1"/>
    <x v="1"/>
    <n v="1444172340"/>
    <n v="1441822828"/>
    <x v="0"/>
    <n v="52"/>
    <x v="0"/>
    <s v="theater/plays"/>
    <n v="110"/>
    <n v="35.96"/>
    <x v="1"/>
    <x v="6"/>
  </r>
  <r>
    <n v="1293"/>
    <x v="1293"/>
    <s v="Invest in the world premiere of WORSE THAN TIGERS at ACT, and in the future of Seattle's newest, female-led theatre company: RED STAGE."/>
    <n v="15000"/>
    <x v="903"/>
    <x v="0"/>
    <x v="0"/>
    <x v="0"/>
    <n v="1447523371"/>
    <n v="1444927771"/>
    <x v="0"/>
    <n v="120"/>
    <x v="0"/>
    <s v="theater/plays"/>
    <n v="102"/>
    <n v="127.79"/>
    <x v="1"/>
    <x v="6"/>
  </r>
  <r>
    <n v="1294"/>
    <x v="1294"/>
    <s v="We have an award-winning Danish play, now we just need a bathroom set to perform it in. Spend a penny to help us build the set!"/>
    <n v="500"/>
    <x v="904"/>
    <x v="0"/>
    <x v="1"/>
    <x v="1"/>
    <n v="1445252400"/>
    <n v="1443696797"/>
    <x v="0"/>
    <n v="22"/>
    <x v="0"/>
    <s v="theater/plays"/>
    <n v="122"/>
    <n v="27.73"/>
    <x v="1"/>
    <x v="6"/>
  </r>
  <r>
    <n v="1295"/>
    <x v="1295"/>
    <s v="We had everything sorted for the Fringe, but now our accommodation and Edinburgh angel have fallen through. We're needing vital help."/>
    <n v="2500"/>
    <x v="905"/>
    <x v="0"/>
    <x v="1"/>
    <x v="1"/>
    <n v="1438189200"/>
    <n v="1435585497"/>
    <x v="0"/>
    <n v="64"/>
    <x v="0"/>
    <s v="theater/plays"/>
    <n v="102"/>
    <n v="39.83"/>
    <x v="1"/>
    <x v="6"/>
  </r>
  <r>
    <n v="1296"/>
    <x v="1296"/>
    <s v="Creating outstanding performance experiences with young actors from all economic backgrounds. Making great theatre accessible to all!"/>
    <n v="850"/>
    <x v="647"/>
    <x v="0"/>
    <x v="1"/>
    <x v="1"/>
    <n v="1457914373"/>
    <n v="1456189973"/>
    <x v="0"/>
    <n v="23"/>
    <x v="0"/>
    <s v="theater/plays"/>
    <n v="141"/>
    <n v="52.17"/>
    <x v="1"/>
    <x v="6"/>
  </r>
  <r>
    <n v="1297"/>
    <x v="1297"/>
    <s v="We will bring you the world of Tennessee Williams right to the front door of your home, school, church, theatre and community."/>
    <n v="20000"/>
    <x v="906"/>
    <x v="0"/>
    <x v="0"/>
    <x v="0"/>
    <n v="1462125358"/>
    <n v="1459533358"/>
    <x v="0"/>
    <n v="238"/>
    <x v="0"/>
    <s v="theater/plays"/>
    <n v="110"/>
    <n v="92.04"/>
    <x v="1"/>
    <x v="6"/>
  </r>
  <r>
    <n v="1298"/>
    <x v="1298"/>
    <s v="A play that raises awareness for mental health and explores the psychological effects childhood abuse can have on an adult."/>
    <n v="2000"/>
    <x v="907"/>
    <x v="0"/>
    <x v="1"/>
    <x v="1"/>
    <n v="1461860432"/>
    <n v="1459268432"/>
    <x v="0"/>
    <n v="33"/>
    <x v="0"/>
    <s v="theater/plays"/>
    <n v="105"/>
    <n v="63.42"/>
    <x v="1"/>
    <x v="6"/>
  </r>
  <r>
    <n v="1299"/>
    <x v="1299"/>
    <s v="A new work inspired by the classic novel and created by Dallas teens under the direction of professional artists."/>
    <n v="3500"/>
    <x v="908"/>
    <x v="0"/>
    <x v="0"/>
    <x v="0"/>
    <n v="1436902359"/>
    <n v="1434310359"/>
    <x v="0"/>
    <n v="32"/>
    <x v="0"/>
    <s v="theater/plays"/>
    <n v="124"/>
    <n v="135.63"/>
    <x v="1"/>
    <x v="6"/>
  </r>
  <r>
    <n v="1300"/>
    <x v="1300"/>
    <s v="What would you do with the time ticking and the pressure building to make a choice?! Find out what happens in this hilarious new play!!"/>
    <n v="3000"/>
    <x v="909"/>
    <x v="0"/>
    <x v="0"/>
    <x v="0"/>
    <n v="1464807420"/>
    <n v="1461427938"/>
    <x v="0"/>
    <n v="24"/>
    <x v="0"/>
    <s v="theater/plays"/>
    <n v="135"/>
    <n v="168.75"/>
    <x v="1"/>
    <x v="6"/>
  </r>
  <r>
    <n v="1301"/>
    <x v="1301"/>
    <s v="The Attic Theater Company presents John Patrick Shanley's THE DREAMER EXAMINES HIS PILLOW, the first official revival since 1986"/>
    <n v="2000"/>
    <x v="910"/>
    <x v="0"/>
    <x v="0"/>
    <x v="0"/>
    <n v="1437447600"/>
    <n v="1436551178"/>
    <x v="0"/>
    <n v="29"/>
    <x v="0"/>
    <s v="theater/plays"/>
    <n v="103"/>
    <n v="70.86"/>
    <x v="1"/>
    <x v="6"/>
  </r>
  <r>
    <n v="1302"/>
    <x v="1302"/>
    <s v="Boys of a Certain Age is a unique and special show that we're trying to remount in New York City in 2017."/>
    <n v="2500"/>
    <x v="911"/>
    <x v="0"/>
    <x v="0"/>
    <x v="0"/>
    <n v="1480559011"/>
    <n v="1477963411"/>
    <x v="0"/>
    <n v="50"/>
    <x v="0"/>
    <s v="theater/plays"/>
    <n v="100"/>
    <n v="50"/>
    <x v="1"/>
    <x v="6"/>
  </r>
  <r>
    <n v="1303"/>
    <x v="1303"/>
    <s v="Groundbreaking queer theatre."/>
    <n v="3500"/>
    <x v="912"/>
    <x v="0"/>
    <x v="1"/>
    <x v="1"/>
    <n v="1469962800"/>
    <n v="1468578920"/>
    <x v="0"/>
    <n v="108"/>
    <x v="0"/>
    <s v="theater/plays"/>
    <n v="130"/>
    <n v="42.21"/>
    <x v="1"/>
    <x v="6"/>
  </r>
  <r>
    <n v="1304"/>
    <x v="1304"/>
    <s v="Deal with the cold like a boss with battery-powered heating device that will heat you up in the most extreme environment."/>
    <n v="40000"/>
    <x v="913"/>
    <x v="1"/>
    <x v="1"/>
    <x v="1"/>
    <n v="1489376405"/>
    <n v="1484196005"/>
    <x v="0"/>
    <n v="104"/>
    <x v="1"/>
    <s v="technology/wearables"/>
    <n v="40"/>
    <n v="152.41"/>
    <x v="2"/>
    <x v="8"/>
  </r>
  <r>
    <n v="1305"/>
    <x v="1305"/>
    <s v="Instantly alert and show friends and family where you are during an assault or an emergency with a ring that fits on your finger"/>
    <n v="30000"/>
    <x v="914"/>
    <x v="1"/>
    <x v="0"/>
    <x v="0"/>
    <n v="1469122200"/>
    <n v="1466611108"/>
    <x v="0"/>
    <n v="86"/>
    <x v="1"/>
    <s v="technology/wearables"/>
    <n v="26"/>
    <n v="90.62"/>
    <x v="2"/>
    <x v="8"/>
  </r>
  <r>
    <n v="1306"/>
    <x v="1306"/>
    <s v="Buhel SOUNDglassâ„¢SG05 Sunglasses &amp; headphones with BCTâ„¢ (Bone Conduction), high impact lenses (Z87.1+) &amp; exclusive patented technology"/>
    <n v="110000"/>
    <x v="915"/>
    <x v="1"/>
    <x v="0"/>
    <x v="0"/>
    <n v="1417690734"/>
    <n v="1415098734"/>
    <x v="0"/>
    <n v="356"/>
    <x v="1"/>
    <s v="technology/wearables"/>
    <n v="65"/>
    <n v="201.6"/>
    <x v="2"/>
    <x v="8"/>
  </r>
  <r>
    <n v="1307"/>
    <x v="1307"/>
    <s v="Get VR to Everyone with Mailable, Ready to Use Viewers"/>
    <n v="50000"/>
    <x v="916"/>
    <x v="1"/>
    <x v="0"/>
    <x v="0"/>
    <n v="1455710679"/>
    <n v="1453118679"/>
    <x v="0"/>
    <n v="45"/>
    <x v="1"/>
    <s v="technology/wearables"/>
    <n v="12"/>
    <n v="127.93"/>
    <x v="2"/>
    <x v="8"/>
  </r>
  <r>
    <n v="1308"/>
    <x v="1308"/>
    <s v="Boost Band, a wristband that charges any device"/>
    <n v="10000"/>
    <x v="917"/>
    <x v="1"/>
    <x v="0"/>
    <x v="0"/>
    <n v="1475937812"/>
    <n v="1472481812"/>
    <x v="0"/>
    <n v="38"/>
    <x v="1"/>
    <s v="technology/wearables"/>
    <n v="11"/>
    <n v="29.89"/>
    <x v="2"/>
    <x v="8"/>
  </r>
  <r>
    <n v="1309"/>
    <x v="1309"/>
    <s v="Wicked fun and built for excitement, CORE is the safest and most versatile speaker you've ever worn."/>
    <n v="11500"/>
    <x v="918"/>
    <x v="1"/>
    <x v="0"/>
    <x v="0"/>
    <n v="1444943468"/>
    <n v="1441919468"/>
    <x v="0"/>
    <n v="35"/>
    <x v="1"/>
    <s v="technology/wearables"/>
    <n v="112"/>
    <n v="367.97"/>
    <x v="2"/>
    <x v="8"/>
  </r>
  <r>
    <n v="1310"/>
    <x v="1310"/>
    <s v="An essential hoodie that holds all sized smart phones and keep your headphone wires tangle free."/>
    <n v="20000"/>
    <x v="109"/>
    <x v="1"/>
    <x v="0"/>
    <x v="0"/>
    <n v="1471622450"/>
    <n v="1467734450"/>
    <x v="0"/>
    <n v="24"/>
    <x v="1"/>
    <s v="technology/wearables"/>
    <n v="16"/>
    <n v="129.16999999999999"/>
    <x v="2"/>
    <x v="8"/>
  </r>
  <r>
    <n v="1311"/>
    <x v="1311"/>
    <s v="Control Dreams: Design Adventures, Improve Waking Performance, Explore Spirituality, Recall Dreams and Awaken Refreshed with Aladdin."/>
    <n v="250000"/>
    <x v="919"/>
    <x v="1"/>
    <x v="0"/>
    <x v="0"/>
    <n v="1480536919"/>
    <n v="1477509319"/>
    <x v="0"/>
    <n v="100"/>
    <x v="1"/>
    <s v="technology/wearables"/>
    <n v="32"/>
    <n v="800.7"/>
    <x v="2"/>
    <x v="8"/>
  </r>
  <r>
    <n v="1312"/>
    <x v="1312"/>
    <s v="People loved the original Black and Gray GoSolo hats and asked for more. So we received sample for 3 more colors!"/>
    <n v="4600"/>
    <x v="920"/>
    <x v="1"/>
    <x v="0"/>
    <x v="0"/>
    <n v="1429375922"/>
    <n v="1426783922"/>
    <x v="0"/>
    <n v="1"/>
    <x v="1"/>
    <s v="technology/wearables"/>
    <n v="1"/>
    <n v="28"/>
    <x v="2"/>
    <x v="8"/>
  </r>
  <r>
    <n v="1313"/>
    <x v="1313"/>
    <s v="Clip on owner recognition for any bag with 100db+ deterrence of others from opening or moving it. Plus forget-me-not notifications."/>
    <n v="40000"/>
    <x v="921"/>
    <x v="1"/>
    <x v="0"/>
    <x v="0"/>
    <n v="1457024514"/>
    <n v="1454432514"/>
    <x v="0"/>
    <n v="122"/>
    <x v="1"/>
    <s v="technology/wearables"/>
    <n v="31"/>
    <n v="102.02"/>
    <x v="2"/>
    <x v="8"/>
  </r>
  <r>
    <n v="1314"/>
    <x v="1314"/>
    <s v="CulBox is an Open Source wrist watch for Arduino with built in Bluetooth and bunch of Hi-Tech sensors and tons of features for Makers"/>
    <n v="180000"/>
    <x v="922"/>
    <x v="1"/>
    <x v="0"/>
    <x v="0"/>
    <n v="1477065860"/>
    <n v="1471881860"/>
    <x v="0"/>
    <n v="11"/>
    <x v="1"/>
    <s v="technology/wearables"/>
    <n v="1"/>
    <n v="184.36"/>
    <x v="2"/>
    <x v="8"/>
  </r>
  <r>
    <n v="1315"/>
    <x v="1315"/>
    <s v="Zoom will happen - THANK YOU! Received outside funding due amazing early success!"/>
    <n v="100000"/>
    <x v="923"/>
    <x v="1"/>
    <x v="0"/>
    <x v="0"/>
    <n v="1446771600"/>
    <n v="1443700648"/>
    <x v="0"/>
    <n v="248"/>
    <x v="1"/>
    <s v="technology/wearables"/>
    <n v="40"/>
    <n v="162.91999999999999"/>
    <x v="2"/>
    <x v="8"/>
  </r>
  <r>
    <n v="1316"/>
    <x v="1316"/>
    <s v="Future Belt comes in just 3 sizes, but yet, is designed to fit waists ranging from 25-55 inches. No batteries, no gimmicks."/>
    <n v="75000"/>
    <x v="116"/>
    <x v="1"/>
    <x v="0"/>
    <x v="0"/>
    <n v="1456700709"/>
    <n v="1453676709"/>
    <x v="0"/>
    <n v="1"/>
    <x v="1"/>
    <s v="technology/wearables"/>
    <n v="0"/>
    <n v="1"/>
    <x v="2"/>
    <x v="8"/>
  </r>
  <r>
    <n v="1317"/>
    <x v="1317"/>
    <s v="Lorem ipsum dolor sit amet, consectetuer adipiscing elit. Aenean commodo ligula eget dolor. Aenean massa. Cum sociis natoque penatibus."/>
    <n v="200000"/>
    <x v="924"/>
    <x v="1"/>
    <x v="8"/>
    <x v="7"/>
    <n v="1469109600"/>
    <n v="1464586746"/>
    <x v="0"/>
    <n v="19"/>
    <x v="1"/>
    <s v="technology/wearables"/>
    <n v="6"/>
    <n v="603.53"/>
    <x v="2"/>
    <x v="8"/>
  </r>
  <r>
    <n v="1318"/>
    <x v="1318"/>
    <s v="Your Dog's Best Friend._x000a_Revolutionize the way you care about your pups and brings you peace of mind."/>
    <n v="40000"/>
    <x v="925"/>
    <x v="1"/>
    <x v="0"/>
    <x v="0"/>
    <n v="1420938172"/>
    <n v="1418346172"/>
    <x v="0"/>
    <n v="135"/>
    <x v="1"/>
    <s v="technology/wearables"/>
    <n v="15"/>
    <n v="45.41"/>
    <x v="2"/>
    <x v="8"/>
  </r>
  <r>
    <n v="1319"/>
    <x v="1319"/>
    <s v="Stand out at festivals, get people talking and support our latest campaign to augment your style with the latest LED technology."/>
    <n v="5800"/>
    <x v="926"/>
    <x v="1"/>
    <x v="1"/>
    <x v="1"/>
    <n v="1405094400"/>
    <n v="1403810965"/>
    <x v="0"/>
    <n v="9"/>
    <x v="1"/>
    <s v="technology/wearables"/>
    <n v="15"/>
    <n v="97.33"/>
    <x v="2"/>
    <x v="8"/>
  </r>
  <r>
    <n v="1320"/>
    <x v="1320"/>
    <s v="Falls are the main cause of injury to elderly. Our wearable detects falls, sends notifications and streams health data in real time."/>
    <n v="100000"/>
    <x v="927"/>
    <x v="1"/>
    <x v="9"/>
    <x v="3"/>
    <n v="1483138800"/>
    <n v="1480610046"/>
    <x v="0"/>
    <n v="3"/>
    <x v="1"/>
    <s v="technology/wearables"/>
    <n v="1"/>
    <n v="167.67"/>
    <x v="2"/>
    <x v="8"/>
  </r>
  <r>
    <n v="1321"/>
    <x v="1321"/>
    <s v="Experience true sound quality and a membership platform that puts you in control of future headphones, features, design and prices."/>
    <n v="462000"/>
    <x v="928"/>
    <x v="1"/>
    <x v="11"/>
    <x v="9"/>
    <n v="1482515937"/>
    <n v="1479923937"/>
    <x v="0"/>
    <n v="7"/>
    <x v="1"/>
    <s v="technology/wearables"/>
    <n v="1"/>
    <n v="859.86"/>
    <x v="2"/>
    <x v="8"/>
  </r>
  <r>
    <n v="1322"/>
    <x v="1322"/>
    <s v="Invisible Reins - A Bluetooth innovation that links your child to your smart phone via an app. A safe zone can be set from 1-30 metres."/>
    <n v="35000"/>
    <x v="437"/>
    <x v="1"/>
    <x v="1"/>
    <x v="1"/>
    <n v="1432223125"/>
    <n v="1429631125"/>
    <x v="0"/>
    <n v="4"/>
    <x v="1"/>
    <s v="technology/wearables"/>
    <n v="0"/>
    <n v="26.5"/>
    <x v="2"/>
    <x v="8"/>
  </r>
  <r>
    <n v="1323"/>
    <x v="1323"/>
    <s v="High quality earbuds with a built-in splitter. Share with more than one friend. Music, movies, conversations. Any audio, any device!"/>
    <n v="15000"/>
    <x v="929"/>
    <x v="1"/>
    <x v="0"/>
    <x v="0"/>
    <n v="1461653700"/>
    <n v="1458665146"/>
    <x v="0"/>
    <n v="44"/>
    <x v="1"/>
    <s v="technology/wearables"/>
    <n v="9"/>
    <n v="30.27"/>
    <x v="2"/>
    <x v="8"/>
  </r>
  <r>
    <n v="1324"/>
    <x v="1324"/>
    <s v="Monitor your actual UV exposure in real time and get notified when it's time to get out of the sun or when to reapply your sunscreen"/>
    <n v="50000"/>
    <x v="930"/>
    <x v="1"/>
    <x v="0"/>
    <x v="0"/>
    <n v="1476371552"/>
    <n v="1473779552"/>
    <x v="0"/>
    <n v="90"/>
    <x v="1"/>
    <s v="technology/wearables"/>
    <n v="10"/>
    <n v="54.67"/>
    <x v="2"/>
    <x v="8"/>
  </r>
  <r>
    <n v="1325"/>
    <x v="1325"/>
    <s v="The PowerCap is a device able to charge most mobile devices, and contains a battery for situations when the sun just isn't enough."/>
    <n v="20000"/>
    <x v="931"/>
    <x v="1"/>
    <x v="0"/>
    <x v="0"/>
    <n v="1483063435"/>
    <n v="1480471435"/>
    <x v="0"/>
    <n v="8"/>
    <x v="1"/>
    <s v="technology/wearables"/>
    <n v="2"/>
    <n v="60.75"/>
    <x v="2"/>
    <x v="8"/>
  </r>
  <r>
    <n v="1326"/>
    <x v="1326"/>
    <s v="StrikeTec will revolutionize both the boxing scene and fitness industry by allowing you to track the progress of hand speed and force."/>
    <n v="100000"/>
    <x v="932"/>
    <x v="1"/>
    <x v="0"/>
    <x v="0"/>
    <n v="1421348428"/>
    <n v="1417460428"/>
    <x v="0"/>
    <n v="11"/>
    <x v="1"/>
    <s v="technology/wearables"/>
    <n v="1"/>
    <n v="102.73"/>
    <x v="2"/>
    <x v="8"/>
  </r>
  <r>
    <n v="1327"/>
    <x v="1327"/>
    <s v="CyClip is a way to mount the Apple Watch to your handlebars; ideal for navigation, notifications, and music control on the fly."/>
    <n v="48000"/>
    <x v="933"/>
    <x v="1"/>
    <x v="0"/>
    <x v="0"/>
    <n v="1432916235"/>
    <n v="1430324235"/>
    <x v="0"/>
    <n v="41"/>
    <x v="1"/>
    <s v="technology/wearables"/>
    <n v="4"/>
    <n v="41.59"/>
    <x v="2"/>
    <x v="8"/>
  </r>
  <r>
    <n v="1328"/>
    <x v="1328"/>
    <s v="Hydrate Edge is the first wearable that provides real-time, continuous hydration feedback. This is the new hydration gold standard."/>
    <n v="75000"/>
    <x v="934"/>
    <x v="1"/>
    <x v="0"/>
    <x v="0"/>
    <n v="1476458734"/>
    <n v="1472570734"/>
    <x v="0"/>
    <n v="15"/>
    <x v="1"/>
    <s v="technology/wearables"/>
    <n v="2"/>
    <n v="116.53"/>
    <x v="2"/>
    <x v="8"/>
  </r>
  <r>
    <n v="1329"/>
    <x v="1329"/>
    <s v="Xtnd is a hands free multifunctional device for your tablet, cell phone, &amp; camera. It's also a convenient backpack for storage."/>
    <n v="50000"/>
    <x v="935"/>
    <x v="1"/>
    <x v="0"/>
    <x v="0"/>
    <n v="1417501145"/>
    <n v="1414041545"/>
    <x v="0"/>
    <n v="9"/>
    <x v="1"/>
    <s v="technology/wearables"/>
    <n v="1"/>
    <n v="45.33"/>
    <x v="2"/>
    <x v="8"/>
  </r>
  <r>
    <n v="1330"/>
    <x v="1330"/>
    <s v="Outdoor play is essential. Wanderwatch helps to make it fun and safe! Fun for kids, great for parents. Time to Play!"/>
    <n v="35000"/>
    <x v="936"/>
    <x v="1"/>
    <x v="0"/>
    <x v="0"/>
    <n v="1467432000"/>
    <n v="1464763109"/>
    <x v="0"/>
    <n v="50"/>
    <x v="1"/>
    <s v="technology/wearables"/>
    <n v="22"/>
    <n v="157.46"/>
    <x v="2"/>
    <x v="8"/>
  </r>
  <r>
    <n v="1331"/>
    <x v="1331"/>
    <s v="The World's First Wearable Battery Backup - wireless, modular, flexible, and ultra-lightweight! Click, charge, go!!!"/>
    <n v="250000"/>
    <x v="937"/>
    <x v="1"/>
    <x v="0"/>
    <x v="0"/>
    <n v="1471435554"/>
    <n v="1468843554"/>
    <x v="0"/>
    <n v="34"/>
    <x v="1"/>
    <s v="technology/wearables"/>
    <n v="1"/>
    <n v="100.5"/>
    <x v="2"/>
    <x v="8"/>
  </r>
  <r>
    <n v="1332"/>
    <x v="1332"/>
    <s v="Long bus queue and no seats around? This light weight seating device can be worn anywhere and at anytime! Belt that converts into seat."/>
    <n v="10115"/>
    <x v="117"/>
    <x v="1"/>
    <x v="16"/>
    <x v="11"/>
    <n v="1485480408"/>
    <n v="1482888408"/>
    <x v="0"/>
    <n v="0"/>
    <x v="1"/>
    <s v="technology/wearables"/>
    <n v="0"/>
    <n v="0"/>
    <x v="2"/>
    <x v="8"/>
  </r>
  <r>
    <n v="1333"/>
    <x v="1333"/>
    <s v="Im in the process of creating a biohazard suit that can be worn like an extra layer, unlike these bulky units that are currently in use"/>
    <n v="2500"/>
    <x v="117"/>
    <x v="1"/>
    <x v="2"/>
    <x v="2"/>
    <n v="1405478025"/>
    <n v="1402886025"/>
    <x v="0"/>
    <n v="0"/>
    <x v="1"/>
    <s v="technology/wearables"/>
    <n v="0"/>
    <n v="0"/>
    <x v="2"/>
    <x v="8"/>
  </r>
  <r>
    <n v="1334"/>
    <x v="1334"/>
    <s v="A wearable device that allows you to dock and operate your phone hands-free anywhere and everywhere!"/>
    <n v="133000"/>
    <x v="938"/>
    <x v="1"/>
    <x v="0"/>
    <x v="0"/>
    <n v="1457721287"/>
    <n v="1455129287"/>
    <x v="0"/>
    <n v="276"/>
    <x v="1"/>
    <s v="technology/wearables"/>
    <n v="11"/>
    <n v="51.82"/>
    <x v="2"/>
    <x v="8"/>
  </r>
  <r>
    <n v="1335"/>
    <x v="1335"/>
    <s v="Dial up your performance with UB Fit: 1st wearable resistance technology that allows you to tone muscles while doing a cardio workout"/>
    <n v="25000"/>
    <x v="939"/>
    <x v="1"/>
    <x v="0"/>
    <x v="0"/>
    <n v="1449354502"/>
    <n v="1446762502"/>
    <x v="0"/>
    <n v="16"/>
    <x v="1"/>
    <s v="technology/wearables"/>
    <n v="20"/>
    <n v="308.75"/>
    <x v="2"/>
    <x v="8"/>
  </r>
  <r>
    <n v="1336"/>
    <x v="1336"/>
    <s v="JUMPY, a cool smart watch with open platform SDK brings limitless edutainment to kids' wrist and encourages parent-child interaction."/>
    <n v="100000"/>
    <x v="940"/>
    <x v="1"/>
    <x v="0"/>
    <x v="0"/>
    <n v="1418849028"/>
    <n v="1415825028"/>
    <x v="0"/>
    <n v="224"/>
    <x v="1"/>
    <s v="technology/wearables"/>
    <n v="85"/>
    <n v="379.23"/>
    <x v="2"/>
    <x v="8"/>
  </r>
  <r>
    <n v="1337"/>
    <x v="1337"/>
    <s v="Discreet safety device connects you to a dedicated 24/7 monitoring team, keeping you safe anywhere in the United States"/>
    <n v="50000"/>
    <x v="941"/>
    <x v="1"/>
    <x v="0"/>
    <x v="0"/>
    <n v="1488549079"/>
    <n v="1485957079"/>
    <x v="0"/>
    <n v="140"/>
    <x v="1"/>
    <s v="technology/wearables"/>
    <n v="49"/>
    <n v="176.36"/>
    <x v="2"/>
    <x v="8"/>
  </r>
  <r>
    <n v="1338"/>
    <x v="1338"/>
    <s v="HandL makes your phone feel like an organic extension of your hand. Elastic and brace system supports your device with just two fingers"/>
    <n v="30000"/>
    <x v="942"/>
    <x v="1"/>
    <x v="0"/>
    <x v="0"/>
    <n v="1438543033"/>
    <n v="1435951033"/>
    <x v="0"/>
    <n v="15"/>
    <x v="1"/>
    <s v="technology/wearables"/>
    <n v="3"/>
    <n v="66.069999999999993"/>
    <x v="2"/>
    <x v="8"/>
  </r>
  <r>
    <n v="1339"/>
    <x v="1339"/>
    <s v="World's Smallest customizable Phone &amp; GPS Watch for kids !"/>
    <n v="50000"/>
    <x v="943"/>
    <x v="1"/>
    <x v="0"/>
    <x v="0"/>
    <n v="1418056315"/>
    <n v="1414164715"/>
    <x v="0"/>
    <n v="37"/>
    <x v="1"/>
    <s v="technology/wearables"/>
    <n v="7"/>
    <n v="89.65"/>
    <x v="2"/>
    <x v="8"/>
  </r>
  <r>
    <n v="1340"/>
    <x v="1340"/>
    <s v="I would like to make nicer, more stylish looking frames for the Google Glass using 3D printing technology."/>
    <n v="1680"/>
    <x v="117"/>
    <x v="1"/>
    <x v="0"/>
    <x v="0"/>
    <n v="1408112253"/>
    <n v="1405520253"/>
    <x v="0"/>
    <n v="0"/>
    <x v="1"/>
    <s v="technology/wearables"/>
    <n v="0"/>
    <n v="0"/>
    <x v="2"/>
    <x v="8"/>
  </r>
  <r>
    <n v="1341"/>
    <x v="1341"/>
    <s v="BRILLAR: Your Kids Ultimate Wearable Companion. Educates, Rewards, Entertains, Calls, Motivates, Messages + Tracks Location &amp; Steps."/>
    <n v="25000"/>
    <x v="944"/>
    <x v="1"/>
    <x v="1"/>
    <x v="1"/>
    <n v="1475333917"/>
    <n v="1472569117"/>
    <x v="0"/>
    <n v="46"/>
    <x v="1"/>
    <s v="technology/wearables"/>
    <n v="70"/>
    <n v="382.39"/>
    <x v="2"/>
    <x v="8"/>
  </r>
  <r>
    <n v="1342"/>
    <x v="1342"/>
    <s v="Method50 aims to prototype a revolutionary true heads up display to create a new way of living in, playing in, and viewing the world."/>
    <n v="50000"/>
    <x v="173"/>
    <x v="1"/>
    <x v="0"/>
    <x v="0"/>
    <n v="1437161739"/>
    <n v="1434569739"/>
    <x v="0"/>
    <n v="1"/>
    <x v="1"/>
    <s v="technology/wearables"/>
    <n v="0"/>
    <n v="100"/>
    <x v="2"/>
    <x v="8"/>
  </r>
  <r>
    <n v="1343"/>
    <x v="1343"/>
    <s v="Sleepman is a bio-signal monitoring wristwatch featuring smart alarm with the unique sleep enhancement and fatigue detection options!"/>
    <n v="50000"/>
    <x v="945"/>
    <x v="1"/>
    <x v="0"/>
    <x v="0"/>
    <n v="1471579140"/>
    <n v="1466512683"/>
    <x v="0"/>
    <n v="323"/>
    <x v="1"/>
    <s v="technology/wearables"/>
    <n v="102"/>
    <n v="158.36000000000001"/>
    <x v="2"/>
    <x v="8"/>
  </r>
  <r>
    <n v="1344"/>
    <x v="1344"/>
    <s v="The is the ultimate guide to applied Eastern philosophy, martial arts, and the path of the warrior from a scientific perspective."/>
    <n v="1500"/>
    <x v="946"/>
    <x v="0"/>
    <x v="5"/>
    <x v="5"/>
    <n v="1467313039"/>
    <n v="1464807439"/>
    <x v="0"/>
    <n v="139"/>
    <x v="0"/>
    <s v="publishing/nonfiction"/>
    <n v="378"/>
    <n v="40.76"/>
    <x v="3"/>
    <x v="9"/>
  </r>
  <r>
    <n v="1345"/>
    <x v="1345"/>
    <s v="Peacefully taking you through my journey of being raised as a Muslim then becoming Christian, and sharing the truths I unveiled."/>
    <n v="300"/>
    <x v="672"/>
    <x v="0"/>
    <x v="0"/>
    <x v="0"/>
    <n v="1405366359"/>
    <n v="1402342359"/>
    <x v="0"/>
    <n v="7"/>
    <x v="0"/>
    <s v="publishing/nonfiction"/>
    <n v="125"/>
    <n v="53.57"/>
    <x v="3"/>
    <x v="9"/>
  </r>
  <r>
    <n v="1346"/>
    <x v="1346"/>
    <s v="An anthology of nonfiction stories written by Nepal's Lesbian, Gay, Bisexual, and Transgender (LGBT) community."/>
    <n v="4900"/>
    <x v="947"/>
    <x v="0"/>
    <x v="0"/>
    <x v="0"/>
    <n v="1372297751"/>
    <n v="1369705751"/>
    <x v="0"/>
    <n v="149"/>
    <x v="0"/>
    <s v="publishing/nonfiction"/>
    <n v="147"/>
    <n v="48.45"/>
    <x v="3"/>
    <x v="9"/>
  </r>
  <r>
    <n v="1347"/>
    <x v="1347"/>
    <s v="Must raise $2,500+ to republish &amp; spread the word about a guide Oprah's Magazine calls &quot;a go-to book for any start-up food company.&quot;"/>
    <n v="2500"/>
    <x v="948"/>
    <x v="0"/>
    <x v="0"/>
    <x v="0"/>
    <n v="1425741525"/>
    <n v="1423149525"/>
    <x v="0"/>
    <n v="31"/>
    <x v="0"/>
    <s v="publishing/nonfiction"/>
    <n v="102"/>
    <n v="82.42"/>
    <x v="3"/>
    <x v="9"/>
  </r>
  <r>
    <n v="1348"/>
    <x v="1348"/>
    <s v="South Florida. Honest &amp; dramatic &amp; engaging journal of overcoming serious illness. This book will keep you reading &amp; laughing. Really!"/>
    <n v="5875"/>
    <x v="949"/>
    <x v="0"/>
    <x v="0"/>
    <x v="0"/>
    <n v="1418904533"/>
    <n v="1416485333"/>
    <x v="0"/>
    <n v="26"/>
    <x v="0"/>
    <s v="publishing/nonfiction"/>
    <n v="102"/>
    <n v="230.19"/>
    <x v="3"/>
    <x v="9"/>
  </r>
  <r>
    <n v="1349"/>
    <x v="1349"/>
    <s v="The first modern Jasper guidebook including over five hundred rock routes from alpine to bouldering, sport to trad multipitch and more."/>
    <n v="5000"/>
    <x v="950"/>
    <x v="0"/>
    <x v="5"/>
    <x v="5"/>
    <n v="1450249140"/>
    <n v="1447055935"/>
    <x v="0"/>
    <n v="172"/>
    <x v="0"/>
    <s v="publishing/nonfiction"/>
    <n v="204"/>
    <n v="59.36"/>
    <x v="3"/>
    <x v="9"/>
  </r>
  <r>
    <n v="1350"/>
    <x v="1350"/>
    <s v="Illustrated historical book of impregnable Dunbar Castle and rise and fall of its powerful Scottish Earls of Dunbar from 1072-1435AD"/>
    <n v="5000"/>
    <x v="951"/>
    <x v="0"/>
    <x v="0"/>
    <x v="0"/>
    <n v="1451089134"/>
    <n v="1448497134"/>
    <x v="0"/>
    <n v="78"/>
    <x v="0"/>
    <s v="publishing/nonfiction"/>
    <n v="104"/>
    <n v="66.7"/>
    <x v="3"/>
    <x v="9"/>
  </r>
  <r>
    <n v="1351"/>
    <x v="1351"/>
    <s v="Discover your purpose, live a more fulfilling life, leave a positive footprint on society."/>
    <n v="20000"/>
    <x v="952"/>
    <x v="0"/>
    <x v="0"/>
    <x v="0"/>
    <n v="1455299144"/>
    <n v="1452707144"/>
    <x v="0"/>
    <n v="120"/>
    <x v="0"/>
    <s v="publishing/nonfiction"/>
    <n v="101"/>
    <n v="168.78"/>
    <x v="3"/>
    <x v="9"/>
  </r>
  <r>
    <n v="1352"/>
    <x v="1352"/>
    <s v="An important book, based on research, to make you and your learners smile again. Better smile sheets, better feedback, better learning!"/>
    <n v="10000"/>
    <x v="953"/>
    <x v="0"/>
    <x v="0"/>
    <x v="0"/>
    <n v="1441425540"/>
    <n v="1436968366"/>
    <x v="0"/>
    <n v="227"/>
    <x v="0"/>
    <s v="publishing/nonfiction"/>
    <n v="136"/>
    <n v="59.97"/>
    <x v="3"/>
    <x v="9"/>
  </r>
  <r>
    <n v="1353"/>
    <x v="1353"/>
    <s v="A book that teaches aspiring writers how to get from a basic idea to a fully rewritten screenplay."/>
    <n v="1000"/>
    <x v="954"/>
    <x v="0"/>
    <x v="0"/>
    <x v="0"/>
    <n v="1362960000"/>
    <n v="1359946188"/>
    <x v="0"/>
    <n v="42"/>
    <x v="0"/>
    <s v="publishing/nonfiction"/>
    <n v="134"/>
    <n v="31.81"/>
    <x v="3"/>
    <x v="9"/>
  </r>
  <r>
    <n v="1354"/>
    <x v="1354"/>
    <s v="Raising awareness of childhood cancer by publishing my diary of Andrew's diagnosis and his journey to remission 1235 days later."/>
    <n v="1200"/>
    <x v="955"/>
    <x v="0"/>
    <x v="1"/>
    <x v="1"/>
    <n v="1465672979"/>
    <n v="1463080979"/>
    <x v="0"/>
    <n v="64"/>
    <x v="0"/>
    <s v="publishing/nonfiction"/>
    <n v="130"/>
    <n v="24.42"/>
    <x v="3"/>
    <x v="9"/>
  </r>
  <r>
    <n v="1355"/>
    <x v="1355"/>
    <s v="Sherlock's Home was the most important Sherlock Holmes book of 2012 - about Undershaw - this project is to release language versions."/>
    <n v="2500"/>
    <x v="956"/>
    <x v="0"/>
    <x v="1"/>
    <x v="1"/>
    <n v="1354269600"/>
    <n v="1351663605"/>
    <x v="0"/>
    <n v="121"/>
    <x v="0"/>
    <s v="publishing/nonfiction"/>
    <n v="123"/>
    <n v="25.35"/>
    <x v="3"/>
    <x v="9"/>
  </r>
  <r>
    <n v="1356"/>
    <x v="1356"/>
    <s v="At age 30, my husband Dan died from cancer. Left to recreate my life, I drew a line in my heart; became a nomad. This is a love story."/>
    <n v="3400"/>
    <x v="957"/>
    <x v="0"/>
    <x v="0"/>
    <x v="0"/>
    <n v="1372985760"/>
    <n v="1370393760"/>
    <x v="0"/>
    <n v="87"/>
    <x v="0"/>
    <s v="publishing/nonfiction"/>
    <n v="183"/>
    <n v="71.44"/>
    <x v="3"/>
    <x v="9"/>
  </r>
  <r>
    <n v="1357"/>
    <x v="1357"/>
    <s v="The search for identity leads one young woman to Mexico, where she follows her grandfather's journey back to America."/>
    <n v="2000"/>
    <x v="958"/>
    <x v="0"/>
    <x v="0"/>
    <x v="0"/>
    <n v="1362117540"/>
    <n v="1359587137"/>
    <x v="0"/>
    <n v="65"/>
    <x v="0"/>
    <s v="publishing/nonfiction"/>
    <n v="125"/>
    <n v="38.549999999999997"/>
    <x v="3"/>
    <x v="9"/>
  </r>
  <r>
    <n v="1358"/>
    <x v="1358"/>
    <s v="I am working on a book about what people do when they visit Masada, an ancient fortress in the Judean desert."/>
    <n v="3000"/>
    <x v="959"/>
    <x v="0"/>
    <x v="0"/>
    <x v="0"/>
    <n v="1309009323"/>
    <n v="1306417323"/>
    <x v="0"/>
    <n v="49"/>
    <x v="0"/>
    <s v="publishing/nonfiction"/>
    <n v="112"/>
    <n v="68.37"/>
    <x v="3"/>
    <x v="9"/>
  </r>
  <r>
    <n v="1359"/>
    <x v="1359"/>
    <s v="Funding for a 2011 trip to Worldcon for research for &quot;UnConventional,&quot; a book on the history of the American fan convention."/>
    <n v="660"/>
    <x v="960"/>
    <x v="0"/>
    <x v="0"/>
    <x v="0"/>
    <n v="1309980790"/>
    <n v="1304623990"/>
    <x v="0"/>
    <n v="19"/>
    <x v="0"/>
    <s v="publishing/nonfiction"/>
    <n v="116"/>
    <n v="40.21"/>
    <x v="3"/>
    <x v="9"/>
  </r>
  <r>
    <n v="1360"/>
    <x v="1360"/>
    <s v="So Bad, It's Good! is a guide to finding the best films for your bad movie night."/>
    <n v="1500"/>
    <x v="961"/>
    <x v="0"/>
    <x v="0"/>
    <x v="0"/>
    <n v="1343943420"/>
    <n v="1341524220"/>
    <x v="0"/>
    <n v="81"/>
    <x v="0"/>
    <s v="publishing/nonfiction"/>
    <n v="173"/>
    <n v="32.07"/>
    <x v="3"/>
    <x v="9"/>
  </r>
  <r>
    <n v="1361"/>
    <x v="1361"/>
    <s v="The forbidden dark art of roped soloing, for climbers who need to know in order to make the ultimate climb come true!"/>
    <n v="6000"/>
    <x v="962"/>
    <x v="0"/>
    <x v="1"/>
    <x v="1"/>
    <n v="1403370772"/>
    <n v="1400778772"/>
    <x v="0"/>
    <n v="264"/>
    <x v="0"/>
    <s v="publishing/nonfiction"/>
    <n v="126"/>
    <n v="28.63"/>
    <x v="3"/>
    <x v="9"/>
  </r>
  <r>
    <n v="1362"/>
    <x v="1362"/>
    <s v="The never-before-told story of Karl Barth's (first and only) journey to the United States in 1962."/>
    <n v="1000"/>
    <x v="963"/>
    <x v="0"/>
    <x v="0"/>
    <x v="0"/>
    <n v="1378592731"/>
    <n v="1373408731"/>
    <x v="0"/>
    <n v="25"/>
    <x v="0"/>
    <s v="publishing/nonfiction"/>
    <n v="109"/>
    <n v="43.64"/>
    <x v="3"/>
    <x v="9"/>
  </r>
  <r>
    <n v="1363"/>
    <x v="1363"/>
    <s v="Identifying cancer and disease products we use everyday and are totally unaware of. Then substituting them with healthy alternatives"/>
    <n v="200"/>
    <x v="148"/>
    <x v="0"/>
    <x v="0"/>
    <x v="0"/>
    <n v="1455523140"/>
    <n v="1453925727"/>
    <x v="0"/>
    <n v="5"/>
    <x v="0"/>
    <s v="publishing/nonfiction"/>
    <n v="100"/>
    <n v="40"/>
    <x v="3"/>
    <x v="9"/>
  </r>
  <r>
    <n v="1364"/>
    <x v="1364"/>
    <s v="Help us Make Rock History with this Epic J.S.Fuck Extremerock Album written by Sune &quot;KÃ¸ter&quot; KÃ¸lster and produced by Flemming Rasmussen."/>
    <n v="42000"/>
    <x v="964"/>
    <x v="0"/>
    <x v="8"/>
    <x v="7"/>
    <n v="1420648906"/>
    <n v="1415464906"/>
    <x v="0"/>
    <n v="144"/>
    <x v="0"/>
    <s v="music/rock"/>
    <n v="119"/>
    <n v="346.04"/>
    <x v="4"/>
    <x v="11"/>
  </r>
  <r>
    <n v="1365"/>
    <x v="1365"/>
    <s v="Our first professional studio album &quot;See The Light&quot; will be released this spring! Help us record, mix, master, and release the album!"/>
    <n v="7500"/>
    <x v="965"/>
    <x v="0"/>
    <x v="0"/>
    <x v="0"/>
    <n v="1426523752"/>
    <n v="1423935352"/>
    <x v="0"/>
    <n v="92"/>
    <x v="0"/>
    <s v="music/rock"/>
    <n v="100"/>
    <n v="81.739999999999995"/>
    <x v="4"/>
    <x v="11"/>
  </r>
  <r>
    <n v="1366"/>
    <x v="1366"/>
    <s v="A musical memorial for Alexi Petersen."/>
    <n v="7500"/>
    <x v="966"/>
    <x v="0"/>
    <x v="0"/>
    <x v="0"/>
    <n v="1417049663"/>
    <n v="1413158063"/>
    <x v="0"/>
    <n v="147"/>
    <x v="0"/>
    <s v="music/rock"/>
    <n v="126"/>
    <n v="64.540000000000006"/>
    <x v="4"/>
    <x v="11"/>
  </r>
  <r>
    <n v="1367"/>
    <x v="1367"/>
    <s v="House of Rabbits are recording our full-length, debut album! Support independent music, receive great rewards!"/>
    <n v="5000"/>
    <x v="967"/>
    <x v="0"/>
    <x v="0"/>
    <x v="0"/>
    <n v="1447463050"/>
    <n v="1444867450"/>
    <x v="0"/>
    <n v="90"/>
    <x v="0"/>
    <s v="music/rock"/>
    <n v="114"/>
    <n v="63.48"/>
    <x v="4"/>
    <x v="11"/>
  </r>
  <r>
    <n v="1368"/>
    <x v="1368"/>
    <s v="We are in the final stages of the creation of our 4th record, The Separation Effect. our most passionate record to date."/>
    <n v="5000"/>
    <x v="968"/>
    <x v="0"/>
    <x v="0"/>
    <x v="0"/>
    <n v="1434342894"/>
    <n v="1432269294"/>
    <x v="0"/>
    <n v="87"/>
    <x v="0"/>
    <s v="music/rock"/>
    <n v="111"/>
    <n v="63.62"/>
    <x v="4"/>
    <x v="11"/>
  </r>
  <r>
    <n v="1369"/>
    <x v="1369"/>
    <s v="Fawcett's FEEL BETTER is an album of love unrequited, realized, and rued, with echoes of Petty, Springsteen, Neil Young &amp; Coldplay."/>
    <n v="32360"/>
    <x v="969"/>
    <x v="0"/>
    <x v="0"/>
    <x v="0"/>
    <n v="1397225746"/>
    <n v="1394633746"/>
    <x v="0"/>
    <n v="406"/>
    <x v="0"/>
    <s v="music/rock"/>
    <n v="105"/>
    <n v="83.97"/>
    <x v="4"/>
    <x v="11"/>
  </r>
  <r>
    <n v="1370"/>
    <x v="1370"/>
    <s v="Songs about the first year of parenthood, often inappropriate for children"/>
    <n v="1500"/>
    <x v="970"/>
    <x v="0"/>
    <x v="0"/>
    <x v="0"/>
    <n v="1381881890"/>
    <n v="1380585890"/>
    <x v="0"/>
    <n v="20"/>
    <x v="0"/>
    <s v="music/rock"/>
    <n v="104"/>
    <n v="77.75"/>
    <x v="4"/>
    <x v="11"/>
  </r>
  <r>
    <n v="1371"/>
    <x v="1371"/>
    <s v="The Defiant Tour Documentary is a never before examination of the finances of a touring band and what it takes to go on the road."/>
    <n v="6999"/>
    <x v="971"/>
    <x v="0"/>
    <x v="0"/>
    <x v="0"/>
    <n v="1431022342"/>
    <n v="1428430342"/>
    <x v="0"/>
    <n v="70"/>
    <x v="0"/>
    <s v="music/rock"/>
    <n v="107"/>
    <n v="107.07"/>
    <x v="4"/>
    <x v="11"/>
  </r>
  <r>
    <n v="1372"/>
    <x v="1372"/>
    <s v="Please help us raise funds to press our new CD!"/>
    <n v="500"/>
    <x v="972"/>
    <x v="0"/>
    <x v="0"/>
    <x v="0"/>
    <n v="1342115132"/>
    <n v="1339523132"/>
    <x v="0"/>
    <n v="16"/>
    <x v="0"/>
    <s v="music/rock"/>
    <n v="124"/>
    <n v="38.75"/>
    <x v="4"/>
    <x v="11"/>
  </r>
  <r>
    <n v="1373"/>
    <x v="1373"/>
    <s v="Help Broccoli Samurai raise money to get a new van and continue bringing you the jams!"/>
    <n v="10000"/>
    <x v="973"/>
    <x v="0"/>
    <x v="0"/>
    <x v="0"/>
    <n v="1483138233"/>
    <n v="1480546233"/>
    <x v="0"/>
    <n v="52"/>
    <x v="0"/>
    <s v="music/rock"/>
    <n v="105"/>
    <n v="201.94"/>
    <x v="4"/>
    <x v="11"/>
  </r>
  <r>
    <n v="1374"/>
    <x v="1374"/>
    <s v="After two successful EPs, Sisters of Murphy is back in the studio to release our first full-length album. We want YOU to be part of it!"/>
    <n v="1500"/>
    <x v="740"/>
    <x v="0"/>
    <x v="0"/>
    <x v="0"/>
    <n v="1458874388"/>
    <n v="1456285988"/>
    <x v="0"/>
    <n v="66"/>
    <x v="0"/>
    <s v="music/rock"/>
    <n v="189"/>
    <n v="43.06"/>
    <x v="4"/>
    <x v="11"/>
  </r>
  <r>
    <n v="1375"/>
    <x v="1375"/>
    <s v="Pampa Folks, l'album aux couleurs de dÃ©serts. Le quatuor, crÃ©Ã© en 2015  livre une Ã©nergie brute et prÃ©pare son premier album"/>
    <n v="4000"/>
    <x v="974"/>
    <x v="0"/>
    <x v="6"/>
    <x v="3"/>
    <n v="1484444119"/>
    <n v="1481852119"/>
    <x v="0"/>
    <n v="109"/>
    <x v="0"/>
    <s v="music/rock"/>
    <n v="171"/>
    <n v="62.87"/>
    <x v="4"/>
    <x v="11"/>
  </r>
  <r>
    <n v="1376"/>
    <x v="1376"/>
    <s v="Dead Pirates are planning a second pressing of HIGHMARE LP, who wants one ?"/>
    <n v="3700"/>
    <x v="975"/>
    <x v="0"/>
    <x v="1"/>
    <x v="1"/>
    <n v="1480784606"/>
    <n v="1478189006"/>
    <x v="0"/>
    <n v="168"/>
    <x v="0"/>
    <s v="music/rock"/>
    <n v="252"/>
    <n v="55.61"/>
    <x v="4"/>
    <x v="11"/>
  </r>
  <r>
    <n v="1377"/>
    <x v="1377"/>
    <s v="Stereo Jo is set to release a 5 song EP. Your donation will directly help w/ recording, design, production, &amp; duplication. Thank You :)"/>
    <n v="1300"/>
    <x v="17"/>
    <x v="0"/>
    <x v="0"/>
    <x v="0"/>
    <n v="1486095060"/>
    <n v="1484198170"/>
    <x v="0"/>
    <n v="31"/>
    <x v="0"/>
    <s v="music/rock"/>
    <n v="116"/>
    <n v="48.71"/>
    <x v="4"/>
    <x v="11"/>
  </r>
  <r>
    <n v="1378"/>
    <x v="1378"/>
    <s v="A psychedelic post rock masterpiece!"/>
    <n v="2000"/>
    <x v="976"/>
    <x v="0"/>
    <x v="1"/>
    <x v="1"/>
    <n v="1470075210"/>
    <n v="1468779210"/>
    <x v="0"/>
    <n v="133"/>
    <x v="0"/>
    <s v="music/rock"/>
    <n v="203"/>
    <n v="30.58"/>
    <x v="4"/>
    <x v="11"/>
  </r>
  <r>
    <n v="1379"/>
    <x v="1379"/>
    <s v="---------The long-awaited debut full-length from Justin Ruddy--------"/>
    <n v="10000"/>
    <x v="977"/>
    <x v="0"/>
    <x v="0"/>
    <x v="0"/>
    <n v="1433504876"/>
    <n v="1430912876"/>
    <x v="0"/>
    <n v="151"/>
    <x v="0"/>
    <s v="music/rock"/>
    <n v="112"/>
    <n v="73.91"/>
    <x v="4"/>
    <x v="11"/>
  </r>
  <r>
    <n v="1380"/>
    <x v="1380"/>
    <s v="A DIY MUSIC FESTIVAL FROM ST. LOUIS MO! Bands make their own festival, help make it legit!"/>
    <n v="25"/>
    <x v="437"/>
    <x v="0"/>
    <x v="0"/>
    <x v="0"/>
    <n v="1433815200"/>
    <n v="1431886706"/>
    <x v="0"/>
    <n v="5"/>
    <x v="0"/>
    <s v="music/rock"/>
    <n v="424"/>
    <n v="21.2"/>
    <x v="4"/>
    <x v="11"/>
  </r>
  <r>
    <n v="1381"/>
    <x v="1381"/>
    <s v="&quot;Me &amp; Eugene&quot; is a five song original EP blending reggae roots, rock, and soul. We canâ€™t wait for you to hear what weâ€™ve created."/>
    <n v="5000"/>
    <x v="978"/>
    <x v="0"/>
    <x v="0"/>
    <x v="0"/>
    <n v="1482988125"/>
    <n v="1480396125"/>
    <x v="0"/>
    <n v="73"/>
    <x v="0"/>
    <s v="music/rock"/>
    <n v="107"/>
    <n v="73.36"/>
    <x v="4"/>
    <x v="11"/>
  </r>
  <r>
    <n v="1382"/>
    <x v="1382"/>
    <s v="We're making a new record -- independently! We've got some great new songs we're really excited to bring to you!"/>
    <n v="8000"/>
    <x v="979"/>
    <x v="0"/>
    <x v="0"/>
    <x v="0"/>
    <n v="1367867536"/>
    <n v="1365275536"/>
    <x v="0"/>
    <n v="148"/>
    <x v="0"/>
    <s v="music/rock"/>
    <n v="104"/>
    <n v="56.41"/>
    <x v="4"/>
    <x v="11"/>
  </r>
  <r>
    <n v="1383"/>
    <x v="1383"/>
    <s v="Instrumental Post-Rock meets Progressive Rock &amp; Cinematic atmospheres. Get your dose of blissful guitar tones, grooves &amp; live strings!"/>
    <n v="2200"/>
    <x v="980"/>
    <x v="0"/>
    <x v="5"/>
    <x v="5"/>
    <n v="1482457678"/>
    <n v="1480729678"/>
    <x v="0"/>
    <n v="93"/>
    <x v="0"/>
    <s v="music/rock"/>
    <n v="212"/>
    <n v="50.25"/>
    <x v="4"/>
    <x v="11"/>
  </r>
  <r>
    <n v="1384"/>
    <x v="1384"/>
    <s v="Outland Warrior is my first solo musical project, featuring songs written by me and recorded at my home studio."/>
    <n v="3500"/>
    <x v="981"/>
    <x v="0"/>
    <x v="0"/>
    <x v="0"/>
    <n v="1436117922"/>
    <n v="1433525922"/>
    <x v="0"/>
    <n v="63"/>
    <x v="0"/>
    <s v="music/rock"/>
    <n v="124"/>
    <n v="68.94"/>
    <x v="4"/>
    <x v="11"/>
  </r>
  <r>
    <n v="1385"/>
    <x v="1385"/>
    <s v="Musicians, singers &amp; songwriters from all over the world collaborate via YouTube in order to create an amazing album!"/>
    <n v="8000"/>
    <x v="982"/>
    <x v="0"/>
    <x v="12"/>
    <x v="3"/>
    <n v="1461931860"/>
    <n v="1457109121"/>
    <x v="0"/>
    <n v="134"/>
    <x v="0"/>
    <s v="music/rock"/>
    <n v="110"/>
    <n v="65.91"/>
    <x v="4"/>
    <x v="11"/>
  </r>
  <r>
    <n v="1386"/>
    <x v="1386"/>
    <s v="We are a classic hard rock/heavy metal band just trying to keep rock alive!"/>
    <n v="400"/>
    <x v="983"/>
    <x v="0"/>
    <x v="0"/>
    <x v="0"/>
    <n v="1438183889"/>
    <n v="1435591889"/>
    <x v="0"/>
    <n v="14"/>
    <x v="0"/>
    <s v="music/rock"/>
    <n v="219"/>
    <n v="62.5"/>
    <x v="4"/>
    <x v="11"/>
  </r>
  <r>
    <n v="1387"/>
    <x v="1387"/>
    <s v="Less than one week to PLEDGE YOUR SUPPORT for THE FAMILY BUSINESS as the band raises funds for the next full length rock album."/>
    <n v="4000"/>
    <x v="984"/>
    <x v="0"/>
    <x v="0"/>
    <x v="0"/>
    <n v="1433305800"/>
    <n v="1430604395"/>
    <x v="0"/>
    <n v="78"/>
    <x v="0"/>
    <s v="music/rock"/>
    <n v="137"/>
    <n v="70.06"/>
    <x v="4"/>
    <x v="11"/>
  </r>
  <r>
    <n v="1388"/>
    <x v="1388"/>
    <s v="&quot;The Great Bright Horses&quot; is finished and ready for release! Help us put on the finishing touches and share it with the universe."/>
    <n v="5000"/>
    <x v="985"/>
    <x v="0"/>
    <x v="0"/>
    <x v="0"/>
    <n v="1476720840"/>
    <n v="1474469117"/>
    <x v="0"/>
    <n v="112"/>
    <x v="0"/>
    <s v="music/rock"/>
    <n v="135"/>
    <n v="60.18"/>
    <x v="4"/>
    <x v="11"/>
  </r>
  <r>
    <n v="1389"/>
    <x v="1389"/>
    <s v="Help fund the pressing of DANCEHALL's first record by pre-ordering it in advance!!!"/>
    <n v="500"/>
    <x v="986"/>
    <x v="0"/>
    <x v="1"/>
    <x v="1"/>
    <n v="1471087957"/>
    <n v="1468495957"/>
    <x v="0"/>
    <n v="34"/>
    <x v="0"/>
    <s v="music/rock"/>
    <n v="145"/>
    <n v="21.38"/>
    <x v="4"/>
    <x v="11"/>
  </r>
  <r>
    <n v="1390"/>
    <x v="1390"/>
    <s v="Breakout Artist Management will be working with us on a brand new music video and we need your help!"/>
    <n v="2800"/>
    <x v="987"/>
    <x v="0"/>
    <x v="0"/>
    <x v="0"/>
    <n v="1430154720"/>
    <n v="1427224606"/>
    <x v="0"/>
    <n v="19"/>
    <x v="0"/>
    <s v="music/rock"/>
    <n v="109"/>
    <n v="160.79"/>
    <x v="4"/>
    <x v="11"/>
  </r>
  <r>
    <n v="1391"/>
    <x v="1391"/>
    <s v="With the money donated through this project we intend on investing in sound equipment for live shows"/>
    <n v="500"/>
    <x v="988"/>
    <x v="0"/>
    <x v="0"/>
    <x v="0"/>
    <n v="1440219540"/>
    <n v="1436369818"/>
    <x v="0"/>
    <n v="13"/>
    <x v="0"/>
    <s v="music/rock"/>
    <n v="110"/>
    <n v="42.38"/>
    <x v="4"/>
    <x v="11"/>
  </r>
  <r>
    <n v="1392"/>
    <x v="1392"/>
    <s v="Telesomniac is a rock band from Provo, UT releasing their debut album Thirty-One Flashes in the Dark."/>
    <n v="2500"/>
    <x v="989"/>
    <x v="0"/>
    <x v="0"/>
    <x v="0"/>
    <n v="1456976586"/>
    <n v="1454298186"/>
    <x v="0"/>
    <n v="104"/>
    <x v="0"/>
    <s v="music/rock"/>
    <n v="114"/>
    <n v="27.32"/>
    <x v="4"/>
    <x v="11"/>
  </r>
  <r>
    <n v="1393"/>
    <x v="1393"/>
    <s v="Rock n' Roll tales of our times"/>
    <n v="10000"/>
    <x v="990"/>
    <x v="0"/>
    <x v="0"/>
    <x v="0"/>
    <n v="1470068523"/>
    <n v="1467476523"/>
    <x v="0"/>
    <n v="52"/>
    <x v="0"/>
    <s v="music/rock"/>
    <n v="102"/>
    <n v="196.83"/>
    <x v="4"/>
    <x v="11"/>
  </r>
  <r>
    <n v="1394"/>
    <x v="1394"/>
    <s v="We've finally finished recording our first full length album! We're getting together all the merch to go along with the release."/>
    <n v="750"/>
    <x v="991"/>
    <x v="0"/>
    <x v="0"/>
    <x v="0"/>
    <n v="1488337200"/>
    <n v="1484623726"/>
    <x v="0"/>
    <n v="17"/>
    <x v="0"/>
    <s v="music/rock"/>
    <n v="122"/>
    <n v="53.88"/>
    <x v="4"/>
    <x v="11"/>
  </r>
  <r>
    <n v="1395"/>
    <x v="1395"/>
    <s v="Help Quiet Oaks record their debut album!!!"/>
    <n v="3500"/>
    <x v="992"/>
    <x v="0"/>
    <x v="0"/>
    <x v="0"/>
    <n v="1484430481"/>
    <n v="1481838481"/>
    <x v="0"/>
    <n v="82"/>
    <x v="0"/>
    <s v="music/rock"/>
    <n v="112"/>
    <n v="47.76"/>
    <x v="4"/>
    <x v="11"/>
  </r>
  <r>
    <n v="1396"/>
    <x v="1396"/>
    <s v="Bret Coats with producers Nick Jay &amp; Robert Coats resulting in an epic rock &amp; roll experience that has the makings of a true classic."/>
    <n v="6000"/>
    <x v="993"/>
    <x v="0"/>
    <x v="0"/>
    <x v="0"/>
    <n v="1423871882"/>
    <n v="1421279882"/>
    <x v="0"/>
    <n v="73"/>
    <x v="0"/>
    <s v="music/rock"/>
    <n v="107"/>
    <n v="88.19"/>
    <x v="4"/>
    <x v="11"/>
  </r>
  <r>
    <n v="1397"/>
    <x v="1397"/>
    <s v="HALLS OF THE MACHINE needs your support for the final production and release of their latest work titled, ALL TRIBAL DIGNITARIES."/>
    <n v="10000"/>
    <x v="994"/>
    <x v="0"/>
    <x v="0"/>
    <x v="0"/>
    <n v="1477603140"/>
    <n v="1475013710"/>
    <x v="0"/>
    <n v="158"/>
    <x v="0"/>
    <s v="music/rock"/>
    <n v="114"/>
    <n v="72.06"/>
    <x v="4"/>
    <x v="11"/>
  </r>
  <r>
    <n v="1398"/>
    <x v="1398"/>
    <s v="'StonyCold', a Kansas-based 80's Rock Band, is recording their first all-cover tunes CD, 'Back To the 80's With StonyCold!'"/>
    <n v="4400"/>
    <x v="995"/>
    <x v="0"/>
    <x v="0"/>
    <x v="0"/>
    <n v="1467752334"/>
    <n v="1465160334"/>
    <x v="0"/>
    <n v="65"/>
    <x v="0"/>
    <s v="music/rock"/>
    <n v="110"/>
    <n v="74.25"/>
    <x v="4"/>
    <x v="11"/>
  </r>
  <r>
    <n v="1399"/>
    <x v="1399"/>
    <s v="20 years of Rocket &amp; a Bomb live DVD and download + a brand new Michael Knott EP released on 7&quot; vinyl, Cd, and download!"/>
    <n v="9000"/>
    <x v="996"/>
    <x v="0"/>
    <x v="0"/>
    <x v="0"/>
    <n v="1412640373"/>
    <n v="1410048373"/>
    <x v="0"/>
    <n v="184"/>
    <x v="0"/>
    <s v="music/rock"/>
    <n v="126"/>
    <n v="61.7"/>
    <x v="4"/>
    <x v="11"/>
  </r>
  <r>
    <n v="1400"/>
    <x v="1400"/>
    <s v="We're looking to our fans to help partially fund the new album. It's 12 tracks in length &amp; will be a musical trip like no other!"/>
    <n v="350"/>
    <x v="997"/>
    <x v="0"/>
    <x v="1"/>
    <x v="1"/>
    <n v="1465709400"/>
    <n v="1462695073"/>
    <x v="0"/>
    <n v="34"/>
    <x v="0"/>
    <s v="music/rock"/>
    <n v="167"/>
    <n v="17.239999999999998"/>
    <x v="4"/>
    <x v="11"/>
  </r>
  <r>
    <n v="1401"/>
    <x v="1401"/>
    <s v="Based on the success of the â€œVagabondâ€ Michale is releasing a very limited edition version of the Album entitled â€œVagabond Acousticâ€"/>
    <n v="2500"/>
    <x v="998"/>
    <x v="0"/>
    <x v="0"/>
    <x v="0"/>
    <n v="1369612474"/>
    <n v="1367798074"/>
    <x v="0"/>
    <n v="240"/>
    <x v="0"/>
    <s v="music/rock"/>
    <n v="497"/>
    <n v="51.72"/>
    <x v="4"/>
    <x v="11"/>
  </r>
  <r>
    <n v="1402"/>
    <x v="1402"/>
    <s v="Help us fund our latest project - a 5 track EP: fast-paced, hard-hitting, female-fronted rock with catchy choruses and lyrics to match!"/>
    <n v="2500"/>
    <x v="999"/>
    <x v="0"/>
    <x v="1"/>
    <x v="1"/>
    <n v="1430439411"/>
    <n v="1425259011"/>
    <x v="0"/>
    <n v="113"/>
    <x v="0"/>
    <s v="music/rock"/>
    <n v="109"/>
    <n v="24.15"/>
    <x v="4"/>
    <x v="11"/>
  </r>
  <r>
    <n v="1403"/>
    <x v="1403"/>
    <s v="Gregorian Rock merges Gregorian chant with modern music. It is serene, yet pummeling. It's not for everyone, but it might be for you."/>
    <n v="4000"/>
    <x v="1000"/>
    <x v="0"/>
    <x v="0"/>
    <x v="0"/>
    <n v="1374802235"/>
    <n v="1372210235"/>
    <x v="0"/>
    <n v="66"/>
    <x v="0"/>
    <s v="music/rock"/>
    <n v="103"/>
    <n v="62.17"/>
    <x v="4"/>
    <x v="11"/>
  </r>
  <r>
    <n v="1404"/>
    <x v="1404"/>
    <s v="Translation &amp; publication of possibly the most famous piece of English literature - Act II Scene II of Romeo and Juliet into txt-speak."/>
    <n v="14500"/>
    <x v="854"/>
    <x v="2"/>
    <x v="1"/>
    <x v="1"/>
    <n v="1424607285"/>
    <n v="1422447285"/>
    <x v="1"/>
    <n v="5"/>
    <x v="1"/>
    <s v="publishing/translations"/>
    <n v="2"/>
    <n v="48.2"/>
    <x v="3"/>
    <x v="22"/>
  </r>
  <r>
    <n v="1405"/>
    <x v="1405"/>
    <s v="Will more people read the Bible if it were translated into Emoticons?"/>
    <n v="25000"/>
    <x v="522"/>
    <x v="2"/>
    <x v="0"/>
    <x v="0"/>
    <n v="1417195201"/>
    <n v="1414599601"/>
    <x v="1"/>
    <n v="17"/>
    <x v="1"/>
    <s v="publishing/translations"/>
    <n v="0"/>
    <n v="6.18"/>
    <x v="3"/>
    <x v="22"/>
  </r>
  <r>
    <n v="1406"/>
    <x v="1406"/>
    <s v="The White coat and the battle dress uniform"/>
    <n v="12000"/>
    <x v="493"/>
    <x v="2"/>
    <x v="13"/>
    <x v="3"/>
    <n v="1449914400"/>
    <n v="1445336607"/>
    <x v="0"/>
    <n v="3"/>
    <x v="1"/>
    <s v="publishing/translations"/>
    <n v="0"/>
    <n v="5"/>
    <x v="3"/>
    <x v="22"/>
  </r>
  <r>
    <n v="1407"/>
    <x v="1407"/>
    <s v="I traveled, I took pictures, I met people, I ate. Then I wrote a travel journal that needs editing, translation, and publishing."/>
    <n v="3000"/>
    <x v="493"/>
    <x v="2"/>
    <x v="0"/>
    <x v="0"/>
    <n v="1407847978"/>
    <n v="1405687978"/>
    <x v="0"/>
    <n v="2"/>
    <x v="1"/>
    <s v="publishing/translations"/>
    <n v="1"/>
    <n v="7.5"/>
    <x v="3"/>
    <x v="22"/>
  </r>
  <r>
    <n v="1408"/>
    <x v="1408"/>
    <s v="A translation of the legendary series of chess books &quot;General Treatise on Chess&quot; by R. Grau. A complete chess course for all levels."/>
    <n v="1000"/>
    <x v="662"/>
    <x v="2"/>
    <x v="1"/>
    <x v="1"/>
    <n v="1447451756"/>
    <n v="1444856156"/>
    <x v="0"/>
    <n v="6"/>
    <x v="1"/>
    <s v="publishing/translations"/>
    <n v="7"/>
    <n v="12"/>
    <x v="3"/>
    <x v="22"/>
  </r>
  <r>
    <n v="1409"/>
    <x v="1409"/>
    <s v="Modern Literal Translation of the 1st Book of the Torah in English and Russian with sub-linear and interlinear layout."/>
    <n v="4000"/>
    <x v="117"/>
    <x v="2"/>
    <x v="0"/>
    <x v="0"/>
    <n v="1420085535"/>
    <n v="1414897935"/>
    <x v="0"/>
    <n v="0"/>
    <x v="1"/>
    <s v="publishing/translations"/>
    <n v="0"/>
    <n v="0"/>
    <x v="3"/>
    <x v="22"/>
  </r>
  <r>
    <n v="1410"/>
    <x v="1410"/>
    <s v="Let's translate this book! A fundamental guide to existential workspaces: how to recover efficiency generating environmental well-being"/>
    <n v="6000"/>
    <x v="116"/>
    <x v="2"/>
    <x v="13"/>
    <x v="3"/>
    <n v="1464939520"/>
    <n v="1461051520"/>
    <x v="0"/>
    <n v="1"/>
    <x v="1"/>
    <s v="publishing/translations"/>
    <n v="0"/>
    <n v="1"/>
    <x v="3"/>
    <x v="22"/>
  </r>
  <r>
    <n v="1411"/>
    <x v="1411"/>
    <s v="There have been an exorbident number of translations of this most beautiful poem though none have ever been done by a nineteen year old"/>
    <n v="3000"/>
    <x v="1001"/>
    <x v="2"/>
    <x v="1"/>
    <x v="1"/>
    <n v="1423185900"/>
    <n v="1420766700"/>
    <x v="0"/>
    <n v="3"/>
    <x v="1"/>
    <s v="publishing/translations"/>
    <n v="0"/>
    <n v="2.33"/>
    <x v="3"/>
    <x v="22"/>
  </r>
  <r>
    <n v="1412"/>
    <x v="1412"/>
    <s v="â€œClimbing Silver!â€- An English translation of the Young Adult Shogi novella"/>
    <n v="7000"/>
    <x v="1002"/>
    <x v="2"/>
    <x v="0"/>
    <x v="0"/>
    <n v="1417656699"/>
    <n v="1415064699"/>
    <x v="0"/>
    <n v="13"/>
    <x v="1"/>
    <s v="publishing/translations"/>
    <n v="5"/>
    <n v="24.62"/>
    <x v="3"/>
    <x v="22"/>
  </r>
  <r>
    <n v="1413"/>
    <x v="1413"/>
    <s v="I need funds to publish a book based on a selection of sentences from the Gospel demonstrating that Christianity is a strong religion."/>
    <n v="2000"/>
    <x v="173"/>
    <x v="2"/>
    <x v="13"/>
    <x v="3"/>
    <n v="1455964170"/>
    <n v="1450780170"/>
    <x v="0"/>
    <n v="1"/>
    <x v="1"/>
    <s v="publishing/translations"/>
    <n v="5"/>
    <n v="100"/>
    <x v="3"/>
    <x v="22"/>
  </r>
  <r>
    <n v="1414"/>
    <x v="1414"/>
    <s v="Create an open source &quot;interlinear&quot; translation fo the Greek New Testament in re-publishable and open source database format."/>
    <n v="500"/>
    <x v="116"/>
    <x v="2"/>
    <x v="0"/>
    <x v="0"/>
    <n v="1483423467"/>
    <n v="1480831467"/>
    <x v="0"/>
    <n v="1"/>
    <x v="1"/>
    <s v="publishing/translations"/>
    <n v="0"/>
    <n v="1"/>
    <x v="3"/>
    <x v="22"/>
  </r>
  <r>
    <n v="1415"/>
    <x v="1415"/>
    <s v="This is a Series of 6 Books on Blessed Oscar A. Romero`s Writings. This Project will help to pay the translation costs of Volume 2."/>
    <n v="4400"/>
    <x v="25"/>
    <x v="2"/>
    <x v="0"/>
    <x v="0"/>
    <n v="1439741591"/>
    <n v="1436285591"/>
    <x v="0"/>
    <n v="9"/>
    <x v="1"/>
    <s v="publishing/translations"/>
    <n v="18"/>
    <n v="88.89"/>
    <x v="3"/>
    <x v="22"/>
  </r>
  <r>
    <n v="1416"/>
    <x v="1416"/>
    <s v="glenn's  book of quotes is designed to give the readers a thought for the day , lighten the mood  and put a smile  on their faces."/>
    <n v="50000"/>
    <x v="117"/>
    <x v="2"/>
    <x v="0"/>
    <x v="0"/>
    <n v="1448147619"/>
    <n v="1445552019"/>
    <x v="0"/>
    <n v="0"/>
    <x v="1"/>
    <s v="publishing/translations"/>
    <n v="0"/>
    <n v="0"/>
    <x v="3"/>
    <x v="22"/>
  </r>
  <r>
    <n v="1417"/>
    <x v="1417"/>
    <s v="Digitization of 8 rare Siddha Yoga books written by a Yogi - coming in the lineage of Sri Sri Sri Sadhasiva Brahmendra himself!"/>
    <n v="4500"/>
    <x v="434"/>
    <x v="2"/>
    <x v="0"/>
    <x v="0"/>
    <n v="1442315460"/>
    <n v="1439696174"/>
    <x v="0"/>
    <n v="2"/>
    <x v="1"/>
    <s v="publishing/translations"/>
    <n v="1"/>
    <n v="27.5"/>
    <x v="3"/>
    <x v="22"/>
  </r>
  <r>
    <n v="1418"/>
    <x v="1418"/>
    <s v="Â¿Y si hubiera una camino intermedio entre ciencia y religion?_x000a_Descubre la respuesta ayudando a publicar y traducir este libro."/>
    <n v="3000"/>
    <x v="360"/>
    <x v="2"/>
    <x v="3"/>
    <x v="3"/>
    <n v="1456397834"/>
    <n v="1453805834"/>
    <x v="0"/>
    <n v="1"/>
    <x v="1"/>
    <s v="publishing/translations"/>
    <n v="0"/>
    <n v="6"/>
    <x v="3"/>
    <x v="22"/>
  </r>
  <r>
    <n v="1419"/>
    <x v="1419"/>
    <s v="Argentinian Author Seeks to Tour America to Educate on Womenâ€™s Sexuality in Latin America / Autora Argentina Busca Gira en EEUU"/>
    <n v="6300"/>
    <x v="1003"/>
    <x v="2"/>
    <x v="0"/>
    <x v="0"/>
    <n v="1476010619"/>
    <n v="1473418619"/>
    <x v="0"/>
    <n v="10"/>
    <x v="1"/>
    <s v="publishing/translations"/>
    <n v="7"/>
    <n v="44.5"/>
    <x v="3"/>
    <x v="22"/>
  </r>
  <r>
    <n v="1420"/>
    <x v="1420"/>
    <s v="Help me butcher Shakespeare in a satirical fashion."/>
    <n v="110"/>
    <x v="158"/>
    <x v="2"/>
    <x v="0"/>
    <x v="0"/>
    <n v="1467129686"/>
    <n v="1464969686"/>
    <x v="0"/>
    <n v="3"/>
    <x v="1"/>
    <s v="publishing/translations"/>
    <n v="3"/>
    <n v="1"/>
    <x v="3"/>
    <x v="22"/>
  </r>
  <r>
    <n v="1421"/>
    <x v="1421"/>
    <s v="English translation of &quot;The Escape to Myanmar&quot;, a fictive novel about people from Sweden who arrive in Myanmar/Burma as war refugees."/>
    <n v="200000"/>
    <x v="148"/>
    <x v="2"/>
    <x v="11"/>
    <x v="9"/>
    <n v="1423432709"/>
    <n v="1420840709"/>
    <x v="0"/>
    <n v="2"/>
    <x v="1"/>
    <s v="publishing/translations"/>
    <n v="0"/>
    <n v="100"/>
    <x v="3"/>
    <x v="22"/>
  </r>
  <r>
    <n v="1422"/>
    <x v="1422"/>
    <s v="Protecting children from sexual abuse through the medium of story telling; accessing 20% of the world's population through translation."/>
    <n v="25000"/>
    <x v="375"/>
    <x v="2"/>
    <x v="4"/>
    <x v="4"/>
    <n v="1474436704"/>
    <n v="1471844704"/>
    <x v="0"/>
    <n v="2"/>
    <x v="1"/>
    <s v="publishing/translations"/>
    <n v="0"/>
    <n v="13"/>
    <x v="3"/>
    <x v="22"/>
  </r>
  <r>
    <n v="1423"/>
    <x v="1423"/>
    <s v="Help fund me to destroy the monopoly Rupert Murdoch has over the publication of modern bibles. I have a new one to rival the NKJV."/>
    <n v="30000"/>
    <x v="173"/>
    <x v="2"/>
    <x v="2"/>
    <x v="2"/>
    <n v="1451637531"/>
    <n v="1449045531"/>
    <x v="0"/>
    <n v="1"/>
    <x v="1"/>
    <s v="publishing/translations"/>
    <n v="0"/>
    <n v="100"/>
    <x v="3"/>
    <x v="22"/>
  </r>
  <r>
    <n v="1424"/>
    <x v="1424"/>
    <s v="A short book of practical mantras that can be used every day of the week. Mantras are cogwheels of universal engines."/>
    <n v="7500"/>
    <x v="1004"/>
    <x v="2"/>
    <x v="0"/>
    <x v="0"/>
    <n v="1479233602"/>
    <n v="1478106802"/>
    <x v="0"/>
    <n v="14"/>
    <x v="1"/>
    <s v="publishing/translations"/>
    <n v="20"/>
    <n v="109.07"/>
    <x v="3"/>
    <x v="22"/>
  </r>
  <r>
    <n v="1425"/>
    <x v="1425"/>
    <s v="Translation  Thai language to English and other languages of the story (written by me) about&quot; Promote Travel &amp; Business in America&quot;"/>
    <n v="13000"/>
    <x v="117"/>
    <x v="2"/>
    <x v="0"/>
    <x v="0"/>
    <n v="1430276959"/>
    <n v="1427684959"/>
    <x v="0"/>
    <n v="0"/>
    <x v="1"/>
    <s v="publishing/translations"/>
    <n v="0"/>
    <n v="0"/>
    <x v="3"/>
    <x v="22"/>
  </r>
  <r>
    <n v="1426"/>
    <x v="1426"/>
    <s v="The World of Sharks is an interactive eBook for the iPad and Mac. It shall be translated into english to make it available worldwide."/>
    <n v="1000"/>
    <x v="117"/>
    <x v="2"/>
    <x v="12"/>
    <x v="3"/>
    <n v="1440408120"/>
    <n v="1435224120"/>
    <x v="0"/>
    <n v="0"/>
    <x v="1"/>
    <s v="publishing/translations"/>
    <n v="0"/>
    <n v="0"/>
    <x v="3"/>
    <x v="22"/>
  </r>
  <r>
    <n v="1427"/>
    <x v="1427"/>
    <s v="The book with advices that can save many lives._x000a_You will find here many case studies, extreme situations and solutions."/>
    <n v="5000"/>
    <x v="1005"/>
    <x v="2"/>
    <x v="12"/>
    <x v="3"/>
    <n v="1474230385"/>
    <n v="1471638385"/>
    <x v="0"/>
    <n v="4"/>
    <x v="1"/>
    <s v="publishing/translations"/>
    <n v="8"/>
    <n v="104.75"/>
    <x v="3"/>
    <x v="22"/>
  </r>
  <r>
    <n v="1428"/>
    <x v="1428"/>
    <s v="My father wrote a book about raising a blind child. I, as a professional translator, am going to write it in English for everyone."/>
    <n v="1000"/>
    <x v="372"/>
    <x v="2"/>
    <x v="3"/>
    <x v="3"/>
    <n v="1459584417"/>
    <n v="1456996017"/>
    <x v="0"/>
    <n v="3"/>
    <x v="1"/>
    <s v="publishing/translations"/>
    <n v="5"/>
    <n v="15"/>
    <x v="3"/>
    <x v="22"/>
  </r>
  <r>
    <n v="1429"/>
    <x v="1429"/>
    <s v="A guy in his 30's tries to live his &quot;American Dream&quot;, but quickly it turns into a nightmare. (A Novel)"/>
    <n v="10000"/>
    <x v="117"/>
    <x v="2"/>
    <x v="0"/>
    <x v="0"/>
    <n v="1428629242"/>
    <n v="1426037242"/>
    <x v="0"/>
    <n v="0"/>
    <x v="1"/>
    <s v="publishing/translations"/>
    <n v="0"/>
    <n v="0"/>
    <x v="3"/>
    <x v="22"/>
  </r>
  <r>
    <n v="1430"/>
    <x v="1430"/>
    <s v="Profesional translation and publishing of the book on unique synthesis of project management and meditation"/>
    <n v="5000"/>
    <x v="124"/>
    <x v="2"/>
    <x v="0"/>
    <x v="0"/>
    <n v="1419017488"/>
    <n v="1416339088"/>
    <x v="0"/>
    <n v="5"/>
    <x v="1"/>
    <s v="publishing/translations"/>
    <n v="8"/>
    <n v="80.599999999999994"/>
    <x v="3"/>
    <x v="22"/>
  </r>
  <r>
    <n v="1431"/>
    <x v="1431"/>
    <s v="Iran does not adhere to International Copyright Laws. Please help me publish a Persian translation before it is illegally translated."/>
    <n v="17000"/>
    <x v="1006"/>
    <x v="2"/>
    <x v="0"/>
    <x v="0"/>
    <n v="1448517816"/>
    <n v="1445922216"/>
    <x v="0"/>
    <n v="47"/>
    <x v="1"/>
    <s v="publishing/translations"/>
    <n v="32"/>
    <n v="115.55"/>
    <x v="3"/>
    <x v="22"/>
  </r>
  <r>
    <n v="1432"/>
    <x v="1432"/>
    <s v="THE HOLY BIB-EL Translated By Leon Cook. The Creation: CHAPTER 1.  1* In the beginning Gods created The Heavens and The Planet Earth."/>
    <n v="40000"/>
    <x v="117"/>
    <x v="2"/>
    <x v="0"/>
    <x v="0"/>
    <n v="1437417828"/>
    <n v="1434825828"/>
    <x v="0"/>
    <n v="0"/>
    <x v="1"/>
    <s v="publishing/translations"/>
    <n v="0"/>
    <n v="0"/>
    <x v="3"/>
    <x v="22"/>
  </r>
  <r>
    <n v="1433"/>
    <x v="1433"/>
    <s v="Publish my book on the Gayatri Mantra in English for the benefit of the readers and the children at the orphanage in Jhansi, India"/>
    <n v="12000"/>
    <x v="1007"/>
    <x v="2"/>
    <x v="13"/>
    <x v="3"/>
    <n v="1481367600"/>
    <n v="1477839675"/>
    <x v="0"/>
    <n v="10"/>
    <x v="1"/>
    <s v="publishing/translations"/>
    <n v="7"/>
    <n v="80.5"/>
    <x v="3"/>
    <x v="22"/>
  </r>
  <r>
    <n v="1434"/>
    <x v="1434"/>
    <s v="Interest from abroad to publish my book SOCIALCAPITALISM. Need translation to English master. Help appreciated."/>
    <n v="82000"/>
    <x v="1008"/>
    <x v="2"/>
    <x v="8"/>
    <x v="7"/>
    <n v="1433775600"/>
    <n v="1431973478"/>
    <x v="0"/>
    <n v="11"/>
    <x v="1"/>
    <s v="publishing/translations"/>
    <n v="10"/>
    <n v="744.55"/>
    <x v="3"/>
    <x v="22"/>
  </r>
  <r>
    <n v="1435"/>
    <x v="1435"/>
    <s v="English translation of the first book from a sword and sorcery Fantasy trilogy, by Paolo Parente"/>
    <n v="15000"/>
    <x v="493"/>
    <x v="2"/>
    <x v="13"/>
    <x v="3"/>
    <n v="1444589020"/>
    <n v="1441997020"/>
    <x v="0"/>
    <n v="2"/>
    <x v="1"/>
    <s v="publishing/translations"/>
    <n v="0"/>
    <n v="7.5"/>
    <x v="3"/>
    <x v="22"/>
  </r>
  <r>
    <n v="1436"/>
    <x v="1436"/>
    <s v="Help us to get www.mySurgery.de, an interactive eLearning-Website for general and visceral surgery, translated to english language."/>
    <n v="10000"/>
    <x v="1009"/>
    <x v="2"/>
    <x v="12"/>
    <x v="3"/>
    <n v="1456043057"/>
    <n v="1453451057"/>
    <x v="0"/>
    <n v="2"/>
    <x v="1"/>
    <s v="publishing/translations"/>
    <n v="1"/>
    <n v="38.5"/>
    <x v="3"/>
    <x v="22"/>
  </r>
  <r>
    <n v="1437"/>
    <x v="1437"/>
    <s v="Introducing A True Story That Bridges Borders: Join Us As We Translate THE BACHELOR CHAPTERS: A THINKING WOMAN'S ROMANCE Into Spanish!"/>
    <n v="3000"/>
    <x v="1010"/>
    <x v="2"/>
    <x v="0"/>
    <x v="0"/>
    <n v="1405227540"/>
    <n v="1402058739"/>
    <x v="0"/>
    <n v="22"/>
    <x v="1"/>
    <s v="publishing/translations"/>
    <n v="27"/>
    <n v="36.68"/>
    <x v="3"/>
    <x v="22"/>
  </r>
  <r>
    <n v="1438"/>
    <x v="1438"/>
    <s v="Feltmaking is an acient yet modern craft using wool in creative ways. Our thorough guides should be for people all over the world."/>
    <n v="20000"/>
    <x v="49"/>
    <x v="2"/>
    <x v="8"/>
    <x v="7"/>
    <n v="1461765300"/>
    <n v="1459198499"/>
    <x v="0"/>
    <n v="8"/>
    <x v="1"/>
    <s v="publishing/translations"/>
    <n v="3"/>
    <n v="75"/>
    <x v="3"/>
    <x v="22"/>
  </r>
  <r>
    <n v="1439"/>
    <x v="1439"/>
    <s v="My English  novel has received excellent reviews. To address the great interest from Germany I want to translate it into German."/>
    <n v="2725"/>
    <x v="147"/>
    <x v="2"/>
    <x v="5"/>
    <x v="5"/>
    <n v="1425758101"/>
    <n v="1423166101"/>
    <x v="0"/>
    <n v="6"/>
    <x v="1"/>
    <s v="publishing/translations"/>
    <n v="7"/>
    <n v="30"/>
    <x v="3"/>
    <x v="22"/>
  </r>
  <r>
    <n v="1440"/>
    <x v="1440"/>
    <s v="The Museum of Perfume in Milan has been publishing its own magazine since 1998 in Italian. We would like to translate it English."/>
    <n v="13000"/>
    <x v="116"/>
    <x v="2"/>
    <x v="13"/>
    <x v="3"/>
    <n v="1464285463"/>
    <n v="1461693463"/>
    <x v="0"/>
    <n v="1"/>
    <x v="1"/>
    <s v="publishing/translations"/>
    <n v="0"/>
    <n v="1"/>
    <x v="3"/>
    <x v="22"/>
  </r>
  <r>
    <n v="1441"/>
    <x v="1441"/>
    <s v="Guru Granth Sahib; User Friendly. A book which captures the essence of the Guru Granth Sahib in modern English and also made digital."/>
    <n v="180000"/>
    <x v="895"/>
    <x v="2"/>
    <x v="1"/>
    <x v="1"/>
    <n v="1441995769"/>
    <n v="1436811769"/>
    <x v="0"/>
    <n v="3"/>
    <x v="1"/>
    <s v="publishing/translations"/>
    <n v="1"/>
    <n v="673.33"/>
    <x v="3"/>
    <x v="22"/>
  </r>
  <r>
    <n v="1442"/>
    <x v="1442"/>
    <s v="If people contribute on Kickstarter, I will be able to give this 159-page e-book anthology away free to libraries and e-bookreaders.  I"/>
    <n v="1500"/>
    <x v="117"/>
    <x v="2"/>
    <x v="0"/>
    <x v="0"/>
    <n v="1464190158"/>
    <n v="1461598158"/>
    <x v="0"/>
    <n v="0"/>
    <x v="1"/>
    <s v="publishing/translations"/>
    <n v="0"/>
    <n v="0"/>
    <x v="3"/>
    <x v="22"/>
  </r>
  <r>
    <n v="1443"/>
    <x v="1443"/>
    <s v="Hello everyone !_x000a_I need your help for translate my saga Fantasy : Icarus at the school of the gods - Book 1&quot;."/>
    <n v="13000"/>
    <x v="117"/>
    <x v="2"/>
    <x v="6"/>
    <x v="3"/>
    <n v="1483395209"/>
    <n v="1480803209"/>
    <x v="0"/>
    <n v="0"/>
    <x v="1"/>
    <s v="publishing/translations"/>
    <n v="0"/>
    <n v="0"/>
    <x v="3"/>
    <x v="22"/>
  </r>
  <r>
    <n v="1444"/>
    <x v="1444"/>
    <s v="We as a successfull german stock market newsletter publisher want expand in the US market!"/>
    <n v="4950"/>
    <x v="117"/>
    <x v="2"/>
    <x v="12"/>
    <x v="3"/>
    <n v="1442091462"/>
    <n v="1436907462"/>
    <x v="0"/>
    <n v="0"/>
    <x v="1"/>
    <s v="publishing/translations"/>
    <n v="0"/>
    <n v="0"/>
    <x v="3"/>
    <x v="22"/>
  </r>
  <r>
    <n v="1445"/>
    <x v="1445"/>
    <s v="Erstellung einer deutschen Ãœbersetzung ( Lesbarmachung ) des Buches Finnegans Wake von James Joyce. Die Umsetzung erfolgt 1 zu 1."/>
    <n v="130000"/>
    <x v="117"/>
    <x v="2"/>
    <x v="12"/>
    <x v="3"/>
    <n v="1434286855"/>
    <n v="1431694855"/>
    <x v="0"/>
    <n v="0"/>
    <x v="1"/>
    <s v="publishing/translations"/>
    <n v="0"/>
    <n v="0"/>
    <x v="3"/>
    <x v="22"/>
  </r>
  <r>
    <n v="1446"/>
    <x v="1446"/>
    <s v="All backers can help us with 1â‚¬ to create the 1st Italian Manual Kickstarter - Per chi vuole finanziare le proprie idee con successo"/>
    <n v="900"/>
    <x v="117"/>
    <x v="2"/>
    <x v="13"/>
    <x v="3"/>
    <n v="1461235478"/>
    <n v="1459507478"/>
    <x v="0"/>
    <n v="0"/>
    <x v="1"/>
    <s v="publishing/translations"/>
    <n v="0"/>
    <n v="0"/>
    <x v="3"/>
    <x v="22"/>
  </r>
  <r>
    <n v="1447"/>
    <x v="1447"/>
    <s v="I'm creating a dictionary of multiple Indian languages."/>
    <n v="500000"/>
    <x v="735"/>
    <x v="2"/>
    <x v="0"/>
    <x v="0"/>
    <n v="1467999134"/>
    <n v="1465407134"/>
    <x v="0"/>
    <n v="3"/>
    <x v="1"/>
    <s v="publishing/translations"/>
    <n v="0"/>
    <n v="25"/>
    <x v="3"/>
    <x v="22"/>
  </r>
  <r>
    <n v="1448"/>
    <x v="1448"/>
    <s v="For people in schools to the retired._x000a_Aim is to get in to schools,gyms,work places and to travel all over the world doing talks on it."/>
    <n v="200000"/>
    <x v="117"/>
    <x v="2"/>
    <x v="2"/>
    <x v="2"/>
    <n v="1432272300"/>
    <n v="1429655318"/>
    <x v="0"/>
    <n v="0"/>
    <x v="1"/>
    <s v="publishing/translations"/>
    <n v="0"/>
    <n v="0"/>
    <x v="3"/>
    <x v="22"/>
  </r>
  <r>
    <n v="1449"/>
    <x v="1449"/>
    <s v="Calling out Backers throughout the world. We are here to provide an intermediate channel to offer U.S. products worldwide. PLEASE READ!"/>
    <n v="8888"/>
    <x v="117"/>
    <x v="2"/>
    <x v="0"/>
    <x v="0"/>
    <n v="1431286105"/>
    <n v="1427138905"/>
    <x v="0"/>
    <n v="0"/>
    <x v="1"/>
    <s v="publishing/translations"/>
    <n v="0"/>
    <n v="0"/>
    <x v="3"/>
    <x v="22"/>
  </r>
  <r>
    <n v="1450"/>
    <x v="1450"/>
    <s v="A book of pickle recipes narrated by a mama grizzly speaking in incomplete and run-on sentences and her orangutan friend. #Artofthedill"/>
    <n v="100000"/>
    <x v="116"/>
    <x v="2"/>
    <x v="0"/>
    <x v="0"/>
    <n v="1455941197"/>
    <n v="1453349197"/>
    <x v="0"/>
    <n v="1"/>
    <x v="1"/>
    <s v="publishing/translations"/>
    <n v="0"/>
    <n v="1"/>
    <x v="3"/>
    <x v="22"/>
  </r>
  <r>
    <n v="1451"/>
    <x v="1451"/>
    <s v="Modern Literal Translation of the Torah in English and Russian with sub-linear and interlinear layout."/>
    <n v="18950"/>
    <x v="369"/>
    <x v="1"/>
    <x v="0"/>
    <x v="0"/>
    <n v="1416355259"/>
    <n v="1413759659"/>
    <x v="0"/>
    <n v="2"/>
    <x v="1"/>
    <s v="publishing/translations"/>
    <n v="0"/>
    <n v="1"/>
    <x v="3"/>
    <x v="22"/>
  </r>
  <r>
    <n v="1452"/>
    <x v="1452"/>
    <s v="I am gathering rare, out-of-print Judo books for preservation, translation and sharing."/>
    <n v="14000"/>
    <x v="117"/>
    <x v="1"/>
    <x v="0"/>
    <x v="0"/>
    <n v="1406566363"/>
    <n v="1403974363"/>
    <x v="0"/>
    <n v="0"/>
    <x v="1"/>
    <s v="publishing/translations"/>
    <n v="0"/>
    <n v="0"/>
    <x v="3"/>
    <x v="22"/>
  </r>
  <r>
    <n v="1453"/>
    <x v="1453"/>
    <s v="The ambitious translation of one of the most important books in the history of medicine by Charles Estienne, the classmate of Vesalius"/>
    <n v="25000"/>
    <x v="117"/>
    <x v="1"/>
    <x v="6"/>
    <x v="3"/>
    <n v="1492270947"/>
    <n v="1488386547"/>
    <x v="0"/>
    <n v="0"/>
    <x v="1"/>
    <s v="publishing/translations"/>
    <n v="0"/>
    <n v="0"/>
    <x v="3"/>
    <x v="22"/>
  </r>
  <r>
    <n v="1454"/>
    <x v="1454"/>
    <s v="Our Beginner's Guide to Fibromyalgia is to be translated into English. Endorsed by leading Rheumatology &amp; Psychology Societies in Spain"/>
    <n v="1750"/>
    <x v="493"/>
    <x v="1"/>
    <x v="3"/>
    <x v="3"/>
    <n v="1461535140"/>
    <n v="1459716480"/>
    <x v="0"/>
    <n v="1"/>
    <x v="1"/>
    <s v="publishing/translations"/>
    <n v="1"/>
    <n v="15"/>
    <x v="3"/>
    <x v="22"/>
  </r>
  <r>
    <n v="1455"/>
    <x v="1455"/>
    <s v="The teachings of Tulku Sanjay Tsering, the body, speech and mind emanation of the esteemed 20th century Dzogchen Master Khenpo Ngaga"/>
    <n v="15000"/>
    <x v="607"/>
    <x v="1"/>
    <x v="0"/>
    <x v="0"/>
    <n v="1409924340"/>
    <n v="1405181320"/>
    <x v="0"/>
    <n v="7"/>
    <x v="1"/>
    <s v="publishing/translations"/>
    <n v="11"/>
    <n v="225"/>
    <x v="3"/>
    <x v="22"/>
  </r>
  <r>
    <n v="1456"/>
    <x v="1456"/>
    <s v="English Version of my auto-published novel"/>
    <n v="5000"/>
    <x v="1011"/>
    <x v="1"/>
    <x v="13"/>
    <x v="3"/>
    <n v="1483459365"/>
    <n v="1480867365"/>
    <x v="0"/>
    <n v="3"/>
    <x v="1"/>
    <s v="publishing/translations"/>
    <n v="3"/>
    <n v="48.33"/>
    <x v="3"/>
    <x v="22"/>
  </r>
  <r>
    <n v="1457"/>
    <x v="1457"/>
    <s v="Age is more than just a number, I hope your younger than you feel."/>
    <n v="6000"/>
    <x v="117"/>
    <x v="1"/>
    <x v="0"/>
    <x v="0"/>
    <n v="1447281044"/>
    <n v="1444685444"/>
    <x v="0"/>
    <n v="0"/>
    <x v="1"/>
    <s v="publishing/translations"/>
    <n v="0"/>
    <n v="0"/>
    <x v="3"/>
    <x v="22"/>
  </r>
  <r>
    <n v="1458"/>
    <x v="1458"/>
    <s v="I decided to get help. I respect AA and recognize the value of it's methods but the overwhelming religious language is a big hurdle. ."/>
    <n v="5000"/>
    <x v="117"/>
    <x v="1"/>
    <x v="0"/>
    <x v="0"/>
    <n v="1407729600"/>
    <n v="1405097760"/>
    <x v="0"/>
    <n v="0"/>
    <x v="1"/>
    <s v="publishing/translations"/>
    <n v="0"/>
    <n v="0"/>
    <x v="3"/>
    <x v="22"/>
  </r>
  <r>
    <n v="1459"/>
    <x v="1459"/>
    <s v="What if you suddenly found out, that your life wasnÂ´t the life you thought you had? What if you were like all the others!"/>
    <n v="37000"/>
    <x v="117"/>
    <x v="1"/>
    <x v="8"/>
    <x v="7"/>
    <n v="1449077100"/>
    <n v="1446612896"/>
    <x v="0"/>
    <n v="0"/>
    <x v="1"/>
    <s v="publishing/translations"/>
    <n v="0"/>
    <n v="0"/>
    <x v="3"/>
    <x v="22"/>
  </r>
  <r>
    <n v="1460"/>
    <x v="1460"/>
    <s v="KJV2015 Easier to understand for our kids and family not leaving out one verse or changing a meaning one bit."/>
    <n v="25000000"/>
    <x v="117"/>
    <x v="1"/>
    <x v="0"/>
    <x v="0"/>
    <n v="1417391100"/>
    <n v="1412371898"/>
    <x v="0"/>
    <n v="0"/>
    <x v="1"/>
    <s v="publishing/translations"/>
    <n v="0"/>
    <n v="0"/>
    <x v="3"/>
    <x v="22"/>
  </r>
  <r>
    <n v="1461"/>
    <x v="1461"/>
    <s v="Series 2 of Relatively Prime, a podcast of stories from the Mathematical Domain"/>
    <n v="15000"/>
    <x v="1012"/>
    <x v="0"/>
    <x v="0"/>
    <x v="0"/>
    <n v="1413849600"/>
    <n v="1410967754"/>
    <x v="1"/>
    <n v="340"/>
    <x v="0"/>
    <s v="publishing/radio &amp; podcasts"/>
    <n v="101"/>
    <n v="44.67"/>
    <x v="3"/>
    <x v="23"/>
  </r>
  <r>
    <n v="1462"/>
    <x v="1462"/>
    <s v="A new radio show focused on short fiction produced by Louisville Public Media"/>
    <n v="4000"/>
    <x v="1013"/>
    <x v="0"/>
    <x v="0"/>
    <x v="0"/>
    <n v="1365609271"/>
    <n v="1363017271"/>
    <x v="1"/>
    <n v="150"/>
    <x v="0"/>
    <s v="publishing/radio &amp; podcasts"/>
    <n v="109"/>
    <n v="28.94"/>
    <x v="3"/>
    <x v="23"/>
  </r>
  <r>
    <n v="1463"/>
    <x v="1463"/>
    <s v="The River Runs Through Us is a six-part, yearlong radio series exploring the meaning and metaphor of the Connecticut River."/>
    <n v="600"/>
    <x v="807"/>
    <x v="0"/>
    <x v="0"/>
    <x v="0"/>
    <n v="1365367938"/>
    <n v="1361483538"/>
    <x v="1"/>
    <n v="25"/>
    <x v="0"/>
    <s v="publishing/radio &amp; podcasts"/>
    <n v="148"/>
    <n v="35.44"/>
    <x v="3"/>
    <x v="23"/>
  </r>
  <r>
    <n v="1464"/>
    <x v="1464"/>
    <s v="The Best Science Media on the Web"/>
    <n v="5000"/>
    <x v="1014"/>
    <x v="0"/>
    <x v="0"/>
    <x v="0"/>
    <n v="1361029958"/>
    <n v="1358437958"/>
    <x v="1"/>
    <n v="234"/>
    <x v="0"/>
    <s v="publishing/radio &amp; podcasts"/>
    <n v="163"/>
    <n v="34.869999999999997"/>
    <x v="3"/>
    <x v="23"/>
  </r>
  <r>
    <n v="1465"/>
    <x v="1465"/>
    <s v="Idle Thumbs was a podcast that ran for two years. People liked it, and we liked doing it. We want to bring it back, better than before."/>
    <n v="30000"/>
    <x v="1015"/>
    <x v="0"/>
    <x v="0"/>
    <x v="0"/>
    <n v="1332385200"/>
    <n v="1329759452"/>
    <x v="1"/>
    <n v="2602"/>
    <x v="0"/>
    <s v="publishing/radio &amp; podcasts"/>
    <n v="456"/>
    <n v="52.62"/>
    <x v="3"/>
    <x v="23"/>
  </r>
  <r>
    <n v="1466"/>
    <x v="1466"/>
    <s v="WAYO needs your financial support to operate in 2016. Help keep the creativity and ideas of the Rochester community on the radio!"/>
    <n v="16000"/>
    <x v="1016"/>
    <x v="0"/>
    <x v="0"/>
    <x v="0"/>
    <n v="1452574800"/>
    <n v="1449029266"/>
    <x v="1"/>
    <n v="248"/>
    <x v="0"/>
    <s v="publishing/radio &amp; podcasts"/>
    <n v="108"/>
    <n v="69.599999999999994"/>
    <x v="3"/>
    <x v="23"/>
  </r>
  <r>
    <n v="1467"/>
    <x v="1467"/>
    <s v="We are a new Spanish language podcast telling uniquely Latin American stories."/>
    <n v="40000"/>
    <x v="1017"/>
    <x v="0"/>
    <x v="0"/>
    <x v="0"/>
    <n v="1332699285"/>
    <n v="1327518885"/>
    <x v="1"/>
    <n v="600"/>
    <x v="0"/>
    <s v="publishing/radio &amp; podcasts"/>
    <n v="115"/>
    <n v="76.72"/>
    <x v="3"/>
    <x v="23"/>
  </r>
  <r>
    <n v="1468"/>
    <x v="1468"/>
    <s v="Destination DIY is a radio show &amp; podcast showcasing all kinds of creativity. Please help us make a new season of shows for your ears!"/>
    <n v="9500"/>
    <x v="1018"/>
    <x v="0"/>
    <x v="0"/>
    <x v="0"/>
    <n v="1307838049"/>
    <n v="1302654049"/>
    <x v="1"/>
    <n v="293"/>
    <x v="0"/>
    <s v="publishing/radio &amp; podcasts"/>
    <n v="102"/>
    <n v="33.19"/>
    <x v="3"/>
    <x v="23"/>
  </r>
  <r>
    <n v="1469"/>
    <x v="1469"/>
    <s v="Get the inside edge on the stories that connect Americans to the world -- in your ear every week."/>
    <n v="44250"/>
    <x v="1019"/>
    <x v="0"/>
    <x v="0"/>
    <x v="0"/>
    <n v="1360938109"/>
    <n v="1358346109"/>
    <x v="1"/>
    <n v="321"/>
    <x v="0"/>
    <s v="publishing/radio &amp; podcasts"/>
    <n v="108"/>
    <n v="149.46"/>
    <x v="3"/>
    <x v="23"/>
  </r>
  <r>
    <n v="1470"/>
    <x v="1470"/>
    <s v="Carlos Mena presents the CASAMENA Radio Hour Vol 1, a  2-CD Mix and Compilation featuring new and unreleased Deep and Afro house."/>
    <n v="1500"/>
    <x v="1020"/>
    <x v="0"/>
    <x v="0"/>
    <x v="0"/>
    <n v="1356724263"/>
    <n v="1354909863"/>
    <x v="1"/>
    <n v="81"/>
    <x v="0"/>
    <s v="publishing/radio &amp; podcasts"/>
    <n v="125"/>
    <n v="23.17"/>
    <x v="3"/>
    <x v="23"/>
  </r>
  <r>
    <n v="1471"/>
    <x v="1471"/>
    <s v="Help improve the equipment, signal, and reach of 93.5 KNCE True Taos Radio, a new experiment in grassroots community media."/>
    <n v="32000"/>
    <x v="1021"/>
    <x v="0"/>
    <x v="0"/>
    <x v="0"/>
    <n v="1428620334"/>
    <n v="1426028334"/>
    <x v="1"/>
    <n v="343"/>
    <x v="0"/>
    <s v="publishing/radio &amp; podcasts"/>
    <n v="104"/>
    <n v="96.88"/>
    <x v="3"/>
    <x v="23"/>
  </r>
  <r>
    <n v="1472"/>
    <x v="1472"/>
    <s v="A podcast about surprising struggles in early parenthood, created and hosted by award-winning author and radio producer Hillary Frank."/>
    <n v="25000"/>
    <x v="1022"/>
    <x v="0"/>
    <x v="0"/>
    <x v="0"/>
    <n v="1381928503"/>
    <n v="1379336503"/>
    <x v="1"/>
    <n v="336"/>
    <x v="0"/>
    <s v="publishing/radio &amp; podcasts"/>
    <n v="139"/>
    <n v="103.2"/>
    <x v="3"/>
    <x v="23"/>
  </r>
  <r>
    <n v="1473"/>
    <x v="1473"/>
    <s v="Public Radio Project"/>
    <n v="1500"/>
    <x v="1023"/>
    <x v="0"/>
    <x v="0"/>
    <x v="0"/>
    <n v="1330644639"/>
    <n v="1328052639"/>
    <x v="1"/>
    <n v="47"/>
    <x v="0"/>
    <s v="publishing/radio &amp; podcasts"/>
    <n v="121"/>
    <n v="38.46"/>
    <x v="3"/>
    <x v="23"/>
  </r>
  <r>
    <n v="1474"/>
    <x v="1474"/>
    <s v="We ended the Seattle Geekly podcast back in mid 2011, We've been thinking of bringing it back but we need help monetarily."/>
    <n v="3000"/>
    <x v="1024"/>
    <x v="0"/>
    <x v="0"/>
    <x v="0"/>
    <n v="1379093292"/>
    <n v="1376501292"/>
    <x v="1"/>
    <n v="76"/>
    <x v="0"/>
    <s v="publishing/radio &amp; podcasts"/>
    <n v="112"/>
    <n v="44.32"/>
    <x v="3"/>
    <x v="23"/>
  </r>
  <r>
    <n v="1475"/>
    <x v="1475"/>
    <s v="We're raising money to create a 30-hour comedy marathon and an upcoming tour to celebrate our 10-year podcast anniversary."/>
    <n v="15000"/>
    <x v="1025"/>
    <x v="0"/>
    <x v="0"/>
    <x v="0"/>
    <n v="1419051540"/>
    <n v="1416244863"/>
    <x v="1"/>
    <n v="441"/>
    <x v="0"/>
    <s v="publishing/radio &amp; podcasts"/>
    <n v="189"/>
    <n v="64.17"/>
    <x v="3"/>
    <x v="23"/>
  </r>
  <r>
    <n v="1476"/>
    <x v="1476"/>
    <s v="The Comedy Button is a brand new nerd pop culture podcast with weekly video sketches."/>
    <n v="6000"/>
    <x v="1026"/>
    <x v="0"/>
    <x v="0"/>
    <x v="0"/>
    <n v="1315616422"/>
    <n v="1313024422"/>
    <x v="1"/>
    <n v="916"/>
    <x v="0"/>
    <s v="publishing/radio &amp; podcasts"/>
    <n v="662"/>
    <n v="43.33"/>
    <x v="3"/>
    <x v="23"/>
  </r>
  <r>
    <n v="1477"/>
    <x v="1477"/>
    <s v="WMSE, a community-funded radio station in Milwaukee, WI needs to replace its in-house digital studio to keep live music on the air."/>
    <n v="30000"/>
    <x v="1027"/>
    <x v="0"/>
    <x v="0"/>
    <x v="0"/>
    <n v="1324609200"/>
    <n v="1319467604"/>
    <x v="1"/>
    <n v="369"/>
    <x v="0"/>
    <s v="publishing/radio &amp; podcasts"/>
    <n v="111"/>
    <n v="90.5"/>
    <x v="3"/>
    <x v="23"/>
  </r>
  <r>
    <n v="1478"/>
    <x v="1478"/>
    <s v="We are a team of multimedia reporters covering the global economy. We are going to make a t-shirt and tell the story of its creation."/>
    <n v="50000"/>
    <x v="1028"/>
    <x v="0"/>
    <x v="0"/>
    <x v="0"/>
    <n v="1368564913"/>
    <n v="1367355313"/>
    <x v="1"/>
    <n v="20242"/>
    <x v="0"/>
    <s v="publishing/radio &amp; podcasts"/>
    <n v="1182"/>
    <n v="29.19"/>
    <x v="3"/>
    <x v="23"/>
  </r>
  <r>
    <n v="1479"/>
    <x v="1479"/>
    <s v="A former intelligence analyst/government transparency advocate talks to his colleagues about the past year's NSA revelations."/>
    <n v="1600"/>
    <x v="1029"/>
    <x v="0"/>
    <x v="0"/>
    <x v="0"/>
    <n v="1399694340"/>
    <n v="1398448389"/>
    <x v="1"/>
    <n v="71"/>
    <x v="0"/>
    <s v="publishing/radio &amp; podcasts"/>
    <n v="137"/>
    <n v="30.96"/>
    <x v="3"/>
    <x v="23"/>
  </r>
  <r>
    <n v="1480"/>
    <x v="1480"/>
    <s v="The Stage at KDHX will be a beacon for artistic independence in the heart of the country, showcasing new artists and old favorites."/>
    <n v="50000"/>
    <x v="1030"/>
    <x v="0"/>
    <x v="0"/>
    <x v="0"/>
    <n v="1374858000"/>
    <n v="1373408699"/>
    <x v="1"/>
    <n v="635"/>
    <x v="0"/>
    <s v="publishing/radio &amp; podcasts"/>
    <n v="117"/>
    <n v="92.16"/>
    <x v="3"/>
    <x v="23"/>
  </r>
  <r>
    <n v="1481"/>
    <x v="1481"/>
    <s v="This will be my first collection of short stories, written from ideas and scraps of ideas that I've had since I was a young child."/>
    <n v="5000"/>
    <x v="522"/>
    <x v="2"/>
    <x v="5"/>
    <x v="5"/>
    <n v="1383430145"/>
    <n v="1380838145"/>
    <x v="0"/>
    <n v="6"/>
    <x v="1"/>
    <s v="publishing/fiction"/>
    <n v="2"/>
    <n v="17.5"/>
    <x v="3"/>
    <x v="10"/>
  </r>
  <r>
    <n v="1482"/>
    <x v="1482"/>
    <s v="Those who believe, call them Gods._x000a_Those who don't believe, call them aliens._x000a_Either way, you can't stop the war."/>
    <n v="5000"/>
    <x v="139"/>
    <x v="2"/>
    <x v="0"/>
    <x v="0"/>
    <n v="1347004260"/>
    <n v="1345062936"/>
    <x v="0"/>
    <n v="1"/>
    <x v="1"/>
    <s v="publishing/fiction"/>
    <n v="0"/>
    <n v="5"/>
    <x v="3"/>
    <x v="10"/>
  </r>
  <r>
    <n v="1483"/>
    <x v="1483"/>
    <s v="When three social outcasts discover that Fictional characters are invading their world, they must form a team to stop this evil force."/>
    <n v="7000"/>
    <x v="155"/>
    <x v="2"/>
    <x v="0"/>
    <x v="0"/>
    <n v="1469162275"/>
    <n v="1467002275"/>
    <x v="0"/>
    <n v="2"/>
    <x v="1"/>
    <s v="publishing/fiction"/>
    <n v="1"/>
    <n v="25"/>
    <x v="3"/>
    <x v="10"/>
  </r>
  <r>
    <n v="1484"/>
    <x v="1484"/>
    <s v="The mussings of an old wizard"/>
    <n v="2000"/>
    <x v="117"/>
    <x v="2"/>
    <x v="0"/>
    <x v="0"/>
    <n v="1342882260"/>
    <n v="1337834963"/>
    <x v="0"/>
    <n v="0"/>
    <x v="1"/>
    <s v="publishing/fiction"/>
    <n v="0"/>
    <n v="0"/>
    <x v="3"/>
    <x v="10"/>
  </r>
  <r>
    <n v="1485"/>
    <x v="1485"/>
    <s v="Covenant Kept is a unique story that follows an ordinary woman through an extraordinary spiritual journey. Please help fund me."/>
    <n v="6700"/>
    <x v="403"/>
    <x v="2"/>
    <x v="0"/>
    <x v="0"/>
    <n v="1434827173"/>
    <n v="1430939173"/>
    <x v="0"/>
    <n v="3"/>
    <x v="1"/>
    <s v="publishing/fiction"/>
    <n v="2"/>
    <n v="50"/>
    <x v="3"/>
    <x v="10"/>
  </r>
  <r>
    <n v="1486"/>
    <x v="1486"/>
    <s v="Follow the intimate and intense journey of a young woman's last moments of her unexpected death and journey to the continuance of life."/>
    <n v="20000"/>
    <x v="1031"/>
    <x v="2"/>
    <x v="0"/>
    <x v="0"/>
    <n v="1425009761"/>
    <n v="1422417761"/>
    <x v="0"/>
    <n v="3"/>
    <x v="1"/>
    <s v="publishing/fiction"/>
    <n v="0"/>
    <n v="16"/>
    <x v="3"/>
    <x v="10"/>
  </r>
  <r>
    <n v="1487"/>
    <x v="1487"/>
    <s v="A lover becomes an enemy when a line has been crossed. Torn between memories and reality, his mask of sanity is slipping."/>
    <n v="10000"/>
    <x v="117"/>
    <x v="2"/>
    <x v="0"/>
    <x v="0"/>
    <n v="1470175271"/>
    <n v="1467583271"/>
    <x v="0"/>
    <n v="0"/>
    <x v="1"/>
    <s v="publishing/fiction"/>
    <n v="0"/>
    <n v="0"/>
    <x v="3"/>
    <x v="10"/>
  </r>
  <r>
    <n v="1488"/>
    <x v="1488"/>
    <s v="A blockbuster sci-fi adventure. What would you do if one day your life changed to beyond the imaginable?"/>
    <n v="15000"/>
    <x v="175"/>
    <x v="2"/>
    <x v="2"/>
    <x v="2"/>
    <n v="1388928660"/>
    <n v="1386336660"/>
    <x v="0"/>
    <n v="6"/>
    <x v="1"/>
    <s v="publishing/fiction"/>
    <n v="2"/>
    <n v="60"/>
    <x v="3"/>
    <x v="10"/>
  </r>
  <r>
    <n v="1489"/>
    <x v="1489"/>
    <s v="My project is a novel, QUIET ENJOYMENT. It is a funny and serious story of one friend helping another deal with AIDS."/>
    <n v="5000"/>
    <x v="117"/>
    <x v="2"/>
    <x v="0"/>
    <x v="0"/>
    <n v="1352994052"/>
    <n v="1350398452"/>
    <x v="0"/>
    <n v="0"/>
    <x v="1"/>
    <s v="publishing/fiction"/>
    <n v="0"/>
    <n v="0"/>
    <x v="3"/>
    <x v="10"/>
  </r>
  <r>
    <n v="1490"/>
    <x v="1490"/>
    <s v="Book ll of The Merlin Chronicles is ready to publish- just need that great cover art like Book l has: Kickstarter Book Cover Project"/>
    <n v="2900"/>
    <x v="1032"/>
    <x v="2"/>
    <x v="0"/>
    <x v="0"/>
    <n v="1380720474"/>
    <n v="1378214874"/>
    <x v="0"/>
    <n v="19"/>
    <x v="1"/>
    <s v="publishing/fiction"/>
    <n v="31"/>
    <n v="47.11"/>
    <x v="3"/>
    <x v="10"/>
  </r>
  <r>
    <n v="1491"/>
    <x v="1491"/>
    <s v="What do you get when you take outlaws, guns, gold and and old beagle in the old west? Adventure!"/>
    <n v="1200"/>
    <x v="173"/>
    <x v="2"/>
    <x v="0"/>
    <x v="0"/>
    <n v="1424014680"/>
    <n v="1418922443"/>
    <x v="0"/>
    <n v="1"/>
    <x v="1"/>
    <s v="publishing/fiction"/>
    <n v="8"/>
    <n v="100"/>
    <x v="3"/>
    <x v="10"/>
  </r>
  <r>
    <n v="1492"/>
    <x v="1492"/>
    <s v="The Grym Brothers is a series about two brothers who are grim reapers, hunting down souls that canâ€™t or wonâ€™t move on the afterlife."/>
    <n v="4000"/>
    <x v="134"/>
    <x v="2"/>
    <x v="0"/>
    <x v="0"/>
    <n v="1308431646"/>
    <n v="1305839646"/>
    <x v="0"/>
    <n v="2"/>
    <x v="1"/>
    <s v="publishing/fiction"/>
    <n v="1"/>
    <n v="15"/>
    <x v="3"/>
    <x v="10"/>
  </r>
  <r>
    <n v="1493"/>
    <x v="1493"/>
    <s v="Help illustrate the sequel to the bestselling _x000a_The Transylvania Flying Squad of Detectives"/>
    <n v="2400"/>
    <x v="117"/>
    <x v="2"/>
    <x v="0"/>
    <x v="0"/>
    <n v="1371415675"/>
    <n v="1368823675"/>
    <x v="0"/>
    <n v="0"/>
    <x v="1"/>
    <s v="publishing/fiction"/>
    <n v="0"/>
    <n v="0"/>
    <x v="3"/>
    <x v="10"/>
  </r>
  <r>
    <n v="1494"/>
    <x v="1494"/>
    <s v="Help this story of the 1862 Confederate invasion of Maryland be published! It is to Sharpsburg as The Killer Angels is to Gettysburg."/>
    <n v="5000"/>
    <x v="1003"/>
    <x v="2"/>
    <x v="0"/>
    <x v="0"/>
    <n v="1428075480"/>
    <n v="1425489613"/>
    <x v="0"/>
    <n v="11"/>
    <x v="1"/>
    <s v="publishing/fiction"/>
    <n v="9"/>
    <n v="40.450000000000003"/>
    <x v="3"/>
    <x v="10"/>
  </r>
  <r>
    <n v="1495"/>
    <x v="1495"/>
    <s v="The Adventures of Penelope Hawthorne. Part One: The Spellbook of Dracone."/>
    <n v="2000"/>
    <x v="117"/>
    <x v="2"/>
    <x v="0"/>
    <x v="0"/>
    <n v="1314471431"/>
    <n v="1311879431"/>
    <x v="0"/>
    <n v="0"/>
    <x v="1"/>
    <s v="publishing/fiction"/>
    <n v="0"/>
    <n v="0"/>
    <x v="3"/>
    <x v="10"/>
  </r>
  <r>
    <n v="1496"/>
    <x v="1496"/>
    <s v="Capturing the awe-inspiring magic of the likes of LoTR, Tainted Steel tells the story of one mans' struggle against Destiny."/>
    <n v="1500"/>
    <x v="117"/>
    <x v="2"/>
    <x v="0"/>
    <x v="0"/>
    <n v="1410866659"/>
    <n v="1405682659"/>
    <x v="0"/>
    <n v="0"/>
    <x v="1"/>
    <s v="publishing/fiction"/>
    <n v="0"/>
    <n v="0"/>
    <x v="3"/>
    <x v="10"/>
  </r>
  <r>
    <n v="1497"/>
    <x v="1497"/>
    <s v="After 25 years apart, a father and son's reunion is less magical and more explosive as the revelations come out and the gloves come off"/>
    <n v="15000"/>
    <x v="116"/>
    <x v="2"/>
    <x v="0"/>
    <x v="0"/>
    <n v="1375299780"/>
    <n v="1371655522"/>
    <x v="0"/>
    <n v="1"/>
    <x v="1"/>
    <s v="publishing/fiction"/>
    <n v="0"/>
    <n v="1"/>
    <x v="3"/>
    <x v="10"/>
  </r>
  <r>
    <n v="1498"/>
    <x v="1498"/>
    <s v="Is a dead body in her bar enough to make this cop return to the force? She tried to retire . . but can she? A page-turning crime novel."/>
    <n v="3000"/>
    <x v="1033"/>
    <x v="2"/>
    <x v="0"/>
    <x v="0"/>
    <n v="1409787378"/>
    <n v="1405899378"/>
    <x v="0"/>
    <n v="3"/>
    <x v="1"/>
    <s v="publishing/fiction"/>
    <n v="2"/>
    <n v="19"/>
    <x v="3"/>
    <x v="10"/>
  </r>
  <r>
    <n v="1499"/>
    <x v="1499"/>
    <s v="Coming soon, a new science fiction novel about human evolution and sorcery. In the near future, you are either forced to adapt or die"/>
    <n v="2000"/>
    <x v="139"/>
    <x v="2"/>
    <x v="0"/>
    <x v="0"/>
    <n v="1470355833"/>
    <n v="1465171833"/>
    <x v="0"/>
    <n v="1"/>
    <x v="1"/>
    <s v="publishing/fiction"/>
    <n v="0"/>
    <n v="5"/>
    <x v="3"/>
    <x v="10"/>
  </r>
  <r>
    <n v="1500"/>
    <x v="1500"/>
    <s v="A young hero, sword play, epic tales, swamp monsters, a gang of thieves, and romance and betrayal. Forging your own destiny ain't easy."/>
    <n v="2800"/>
    <x v="1034"/>
    <x v="2"/>
    <x v="0"/>
    <x v="0"/>
    <n v="1367444557"/>
    <n v="1364852557"/>
    <x v="0"/>
    <n v="15"/>
    <x v="1"/>
    <s v="publishing/fiction"/>
    <n v="25"/>
    <n v="46.73"/>
    <x v="3"/>
    <x v="10"/>
  </r>
  <r>
    <n v="1501"/>
    <x v="1501"/>
    <s v="A hardcover book of surf, outdoor and nature photos from the British Columbia coast."/>
    <n v="52000"/>
    <x v="1035"/>
    <x v="0"/>
    <x v="5"/>
    <x v="5"/>
    <n v="1436364023"/>
    <n v="1433772023"/>
    <x v="1"/>
    <n v="885"/>
    <x v="0"/>
    <s v="photography/photobooks"/>
    <n v="166"/>
    <n v="97.73"/>
    <x v="8"/>
    <x v="20"/>
  </r>
  <r>
    <n v="1502"/>
    <x v="1502"/>
    <s v="Cosmic Surgery is a photo book, set in the not too distant future where the world of cosmetic surgery is about to be transformed"/>
    <n v="22000"/>
    <x v="1036"/>
    <x v="0"/>
    <x v="1"/>
    <x v="1"/>
    <n v="1458943200"/>
    <n v="1456491680"/>
    <x v="1"/>
    <n v="329"/>
    <x v="0"/>
    <s v="photography/photobooks"/>
    <n v="101"/>
    <n v="67.84"/>
    <x v="8"/>
    <x v="20"/>
  </r>
  <r>
    <n v="1503"/>
    <x v="1503"/>
    <s v="A self-published photobook starring the Puffin and the Gannet and the islands they live on; Skokholm Island (Wales) and Helgoland."/>
    <n v="3750"/>
    <x v="1037"/>
    <x v="0"/>
    <x v="18"/>
    <x v="3"/>
    <n v="1477210801"/>
    <n v="1472026801"/>
    <x v="1"/>
    <n v="71"/>
    <x v="0"/>
    <s v="photography/photobooks"/>
    <n v="108"/>
    <n v="56.98"/>
    <x v="8"/>
    <x v="20"/>
  </r>
  <r>
    <n v="1504"/>
    <x v="1504"/>
    <s v="A football photography book like no other about the 2014 World Cup in Brazil, by Ryu Voelkel."/>
    <n v="6500"/>
    <x v="1038"/>
    <x v="0"/>
    <x v="1"/>
    <x v="1"/>
    <n v="1402389180"/>
    <n v="1399996024"/>
    <x v="1"/>
    <n v="269"/>
    <x v="0"/>
    <s v="photography/photobooks"/>
    <n v="278"/>
    <n v="67.16"/>
    <x v="8"/>
    <x v="20"/>
  </r>
  <r>
    <n v="1505"/>
    <x v="1505"/>
    <s v="Michal Iwanowskiâ€™s photobook documents a 2,200 km solitary journey that echoes his grandfatherâ€™s daring escape from a PoW camp."/>
    <n v="16000"/>
    <x v="1039"/>
    <x v="0"/>
    <x v="12"/>
    <x v="3"/>
    <n v="1458676860"/>
    <n v="1455446303"/>
    <x v="1"/>
    <n v="345"/>
    <x v="0"/>
    <s v="photography/photobooks"/>
    <n v="104"/>
    <n v="48.04"/>
    <x v="8"/>
    <x v="20"/>
  </r>
  <r>
    <n v="1506"/>
    <x v="1506"/>
    <s v="A photographic book consisting of 36 colour photographs that explore Holden Lane High School in its final state."/>
    <n v="1500"/>
    <x v="1040"/>
    <x v="0"/>
    <x v="1"/>
    <x v="1"/>
    <n v="1406227904"/>
    <n v="1403635904"/>
    <x v="1"/>
    <n v="43"/>
    <x v="0"/>
    <s v="photography/photobooks"/>
    <n v="111"/>
    <n v="38.86"/>
    <x v="8"/>
    <x v="20"/>
  </r>
  <r>
    <n v="1507"/>
    <x v="1507"/>
    <s v="This project is for the production of a photobook at the culmination of a photo documentary that is known as &quot;It's Better In The Wind.&quot;"/>
    <n v="1200"/>
    <x v="1041"/>
    <x v="0"/>
    <x v="0"/>
    <x v="0"/>
    <n v="1273911000"/>
    <n v="1268822909"/>
    <x v="1"/>
    <n v="33"/>
    <x v="0"/>
    <s v="photography/photobooks"/>
    <n v="215"/>
    <n v="78.180000000000007"/>
    <x v="8"/>
    <x v="20"/>
  </r>
  <r>
    <n v="1508"/>
    <x v="1508"/>
    <s v="Destino tells the story of Central American migrants on the arduous trek across Mexico in pursuit of the American Dream."/>
    <n v="18500"/>
    <x v="1042"/>
    <x v="0"/>
    <x v="0"/>
    <x v="0"/>
    <n v="1403880281"/>
    <n v="1401201881"/>
    <x v="1"/>
    <n v="211"/>
    <x v="0"/>
    <s v="photography/photobooks"/>
    <n v="111"/>
    <n v="97.11"/>
    <x v="8"/>
    <x v="20"/>
  </r>
  <r>
    <n v="1509"/>
    <x v="1509"/>
    <s v="A photobook about climate change, natural catastrophes, and to what extent disaster management became part of our landscape."/>
    <n v="17500"/>
    <x v="1043"/>
    <x v="0"/>
    <x v="12"/>
    <x v="3"/>
    <n v="1487113140"/>
    <n v="1484570885"/>
    <x v="1"/>
    <n v="196"/>
    <x v="0"/>
    <s v="photography/photobooks"/>
    <n v="124"/>
    <n v="110.39"/>
    <x v="8"/>
    <x v="20"/>
  </r>
  <r>
    <n v="1510"/>
    <x v="1510"/>
    <s v="A unique insider 10-year photo-diary of rave culture-people-places. 1st edition sold out; new edition available in the USA &amp; Europe."/>
    <n v="16000"/>
    <x v="1044"/>
    <x v="0"/>
    <x v="1"/>
    <x v="1"/>
    <n v="1405761278"/>
    <n v="1403169278"/>
    <x v="1"/>
    <n v="405"/>
    <x v="0"/>
    <s v="photography/photobooks"/>
    <n v="101"/>
    <n v="39.92"/>
    <x v="8"/>
    <x v="20"/>
  </r>
  <r>
    <n v="1511"/>
    <x v="1511"/>
    <s v="A book that presents an account of my daughterâ€™s adoption through an examination of 19th-century &quot;hidden mother&quot; photographs"/>
    <n v="14000"/>
    <x v="1045"/>
    <x v="0"/>
    <x v="0"/>
    <x v="0"/>
    <n v="1447858804"/>
    <n v="1445263204"/>
    <x v="1"/>
    <n v="206"/>
    <x v="0"/>
    <s v="photography/photobooks"/>
    <n v="112"/>
    <n v="75.98"/>
    <x v="8"/>
    <x v="20"/>
  </r>
  <r>
    <n v="1512"/>
    <x v="1512"/>
    <s v="DC's top street photographers document the inauguration of Donald J. Trump -- 3 days that will rock a nation and change the world."/>
    <n v="3500"/>
    <x v="1046"/>
    <x v="0"/>
    <x v="0"/>
    <x v="0"/>
    <n v="1486311939"/>
    <n v="1483719939"/>
    <x v="1"/>
    <n v="335"/>
    <x v="0"/>
    <s v="photography/photobooks"/>
    <n v="559"/>
    <n v="58.38"/>
    <x v="8"/>
    <x v="20"/>
  </r>
  <r>
    <n v="1513"/>
    <x v="1513"/>
    <s v="An intimate portrait of Russian women in their private spaces by late photographer Andy Rocchelli published by Cesura."/>
    <n v="8000"/>
    <x v="1047"/>
    <x v="0"/>
    <x v="1"/>
    <x v="1"/>
    <n v="1405523866"/>
    <n v="1402931866"/>
    <x v="1"/>
    <n v="215"/>
    <x v="0"/>
    <s v="photography/photobooks"/>
    <n v="150"/>
    <n v="55.82"/>
    <x v="8"/>
    <x v="20"/>
  </r>
  <r>
    <n v="1514"/>
    <x v="1514"/>
    <s v="Racing Age is a documentary photography book about masters track &amp; field athletes of retirement age and older."/>
    <n v="25000"/>
    <x v="1048"/>
    <x v="0"/>
    <x v="0"/>
    <x v="0"/>
    <n v="1443363640"/>
    <n v="1439907640"/>
    <x v="1"/>
    <n v="176"/>
    <x v="0"/>
    <s v="photography/photobooks"/>
    <n v="106"/>
    <n v="151.24"/>
    <x v="8"/>
    <x v="20"/>
  </r>
  <r>
    <n v="1515"/>
    <x v="1515"/>
    <s v="Eyes as Big as Plates - The book! Featuring over 50 portraits, field notes and behind the scenes stories from seniors around the world."/>
    <n v="300000"/>
    <x v="1049"/>
    <x v="0"/>
    <x v="10"/>
    <x v="8"/>
    <n v="1458104697"/>
    <n v="1455516297"/>
    <x v="1"/>
    <n v="555"/>
    <x v="0"/>
    <s v="photography/photobooks"/>
    <n v="157"/>
    <n v="849.67"/>
    <x v="8"/>
    <x v="20"/>
  </r>
  <r>
    <n v="1516"/>
    <x v="1516"/>
    <s v="'Everything flows' - Heraclitus   // A visual poem on lifeâ€™s transitory nature, told through the lens of a contemporary nomad."/>
    <n v="17000"/>
    <x v="1050"/>
    <x v="0"/>
    <x v="0"/>
    <x v="0"/>
    <n v="1475762400"/>
    <n v="1473160292"/>
    <x v="1"/>
    <n v="116"/>
    <x v="0"/>
    <s v="photography/photobooks"/>
    <n v="109"/>
    <n v="159.24"/>
    <x v="8"/>
    <x v="20"/>
  </r>
  <r>
    <n v="1517"/>
    <x v="1517"/>
    <s v="THE WATCHERS is the first book of photos by Haley Morris-Cafiero.  It will contain the images from Wait Watchers and new photos."/>
    <n v="15000"/>
    <x v="1051"/>
    <x v="0"/>
    <x v="0"/>
    <x v="0"/>
    <n v="1417845600"/>
    <n v="1415194553"/>
    <x v="1"/>
    <n v="615"/>
    <x v="0"/>
    <s v="photography/photobooks"/>
    <n v="162"/>
    <n v="39.51"/>
    <x v="8"/>
    <x v="20"/>
  </r>
  <r>
    <n v="1518"/>
    <x v="1518"/>
    <s v="A photobook of Robin Schwartz's ongoing series with her daughter Amelia."/>
    <n v="15000"/>
    <x v="1052"/>
    <x v="0"/>
    <x v="0"/>
    <x v="0"/>
    <n v="1401565252"/>
    <n v="1398973252"/>
    <x v="1"/>
    <n v="236"/>
    <x v="0"/>
    <s v="photography/photobooks"/>
    <n v="205"/>
    <n v="130.53"/>
    <x v="8"/>
    <x v="20"/>
  </r>
  <r>
    <n v="1519"/>
    <x v="1519"/>
    <s v="A documentary photobook that captures the late 70s in evangelical America seen thru the eyes of a closeted and religious young man."/>
    <n v="9000"/>
    <x v="1053"/>
    <x v="0"/>
    <x v="0"/>
    <x v="0"/>
    <n v="1403301540"/>
    <n v="1400867283"/>
    <x v="1"/>
    <n v="145"/>
    <x v="0"/>
    <s v="photography/photobooks"/>
    <n v="103"/>
    <n v="64.16"/>
    <x v="8"/>
    <x v="20"/>
  </r>
  <r>
    <n v="1520"/>
    <x v="1520"/>
    <s v="A self-published photography book by Andrew Miksys from his new series about Belarus"/>
    <n v="18000"/>
    <x v="1054"/>
    <x v="0"/>
    <x v="0"/>
    <x v="0"/>
    <n v="1418961600"/>
    <n v="1415824513"/>
    <x v="1"/>
    <n v="167"/>
    <x v="0"/>
    <s v="photography/photobooks"/>
    <n v="103"/>
    <n v="111.53"/>
    <x v="8"/>
    <x v="20"/>
  </r>
  <r>
    <n v="1521"/>
    <x v="1521"/>
    <s v="STREET, a hard-bound book 9 1/2&quot;x 11&quot; 106 black and white photographs shot in New York City from 1975 through 1998."/>
    <n v="37500"/>
    <x v="1055"/>
    <x v="0"/>
    <x v="0"/>
    <x v="0"/>
    <n v="1465272091"/>
    <n v="1462248091"/>
    <x v="1"/>
    <n v="235"/>
    <x v="0"/>
    <s v="photography/photobooks"/>
    <n v="107"/>
    <n v="170.45"/>
    <x v="8"/>
    <x v="20"/>
  </r>
  <r>
    <n v="1522"/>
    <x v="1522"/>
    <s v="A stunning Smartphone enabled coffee table book based on Robyn Davidsonâ€™s legendary 1,700 mile camel trek across the Australian Outback"/>
    <n v="43500"/>
    <x v="1056"/>
    <x v="0"/>
    <x v="0"/>
    <x v="0"/>
    <n v="1413575739"/>
    <n v="1410983739"/>
    <x v="1"/>
    <n v="452"/>
    <x v="0"/>
    <s v="photography/photobooks"/>
    <n v="139"/>
    <n v="133.74"/>
    <x v="8"/>
    <x v="20"/>
  </r>
  <r>
    <n v="1523"/>
    <x v="1523"/>
    <s v="Monograph featuring PDX photographer Jake Shivery's 8x10 contact portraits; 1/2 plates and 1/2 extensive essay.  Approx. 9x12, 108 pgs."/>
    <n v="18500"/>
    <x v="1057"/>
    <x v="0"/>
    <x v="0"/>
    <x v="0"/>
    <n v="1419292800"/>
    <n v="1416592916"/>
    <x v="1"/>
    <n v="241"/>
    <x v="0"/>
    <s v="photography/photobooks"/>
    <n v="125"/>
    <n v="95.83"/>
    <x v="8"/>
    <x v="20"/>
  </r>
  <r>
    <n v="1524"/>
    <x v="1524"/>
    <s v="Limited edition split zine by photographers AdeY and Kersti K. 100 signed and hand numbered copies!"/>
    <n v="3000"/>
    <x v="1058"/>
    <x v="0"/>
    <x v="11"/>
    <x v="9"/>
    <n v="1487592090"/>
    <n v="1485000090"/>
    <x v="1"/>
    <n v="28"/>
    <x v="0"/>
    <s v="photography/photobooks"/>
    <n v="207"/>
    <n v="221.79"/>
    <x v="8"/>
    <x v="20"/>
  </r>
  <r>
    <n v="1525"/>
    <x v="1525"/>
    <s v="With content created in Iceland, Silver Hour is a book of photographs, journal entries, and drawings about light and the landscape."/>
    <n v="2600"/>
    <x v="1059"/>
    <x v="0"/>
    <x v="0"/>
    <x v="0"/>
    <n v="1471539138"/>
    <n v="1468947138"/>
    <x v="1"/>
    <n v="140"/>
    <x v="0"/>
    <s v="photography/photobooks"/>
    <n v="174"/>
    <n v="32.32"/>
    <x v="8"/>
    <x v="20"/>
  </r>
  <r>
    <n v="1526"/>
    <x v="1526"/>
    <s v="Landscapes &amp; human bodies; striking images from Jean-Paul Bourdier. What you see is real; no digital altering; all analog photography."/>
    <n v="23000"/>
    <x v="1060"/>
    <x v="0"/>
    <x v="0"/>
    <x v="0"/>
    <n v="1453185447"/>
    <n v="1448951847"/>
    <x v="1"/>
    <n v="280"/>
    <x v="0"/>
    <s v="photography/photobooks"/>
    <n v="120"/>
    <n v="98.84"/>
    <x v="8"/>
    <x v="20"/>
  </r>
  <r>
    <n v="1527"/>
    <x v="1527"/>
    <s v="Eight creatives visited Japan. This is a unique photo-book of their separate but collected experiences."/>
    <n v="3500"/>
    <x v="1061"/>
    <x v="0"/>
    <x v="0"/>
    <x v="0"/>
    <n v="1489497886"/>
    <n v="1487082286"/>
    <x v="1"/>
    <n v="70"/>
    <x v="0"/>
    <s v="photography/photobooks"/>
    <n v="110"/>
    <n v="55.22"/>
    <x v="8"/>
    <x v="20"/>
  </r>
  <r>
    <n v="1528"/>
    <x v="1528"/>
    <s v="A book of street photos from around Shibuya that I've made between 2011-2016."/>
    <n v="3000"/>
    <x v="1062"/>
    <x v="0"/>
    <x v="0"/>
    <x v="0"/>
    <n v="1485907200"/>
    <n v="1483292122"/>
    <x v="1"/>
    <n v="160"/>
    <x v="0"/>
    <s v="photography/photobooks"/>
    <n v="282"/>
    <n v="52.79"/>
    <x v="8"/>
    <x v="20"/>
  </r>
  <r>
    <n v="1529"/>
    <x v="1529"/>
    <s v="An empowering photo book that transforms hurtful experiences into strength and solidarity."/>
    <n v="19000"/>
    <x v="1063"/>
    <x v="0"/>
    <x v="0"/>
    <x v="0"/>
    <n v="1426773920"/>
    <n v="1424185520"/>
    <x v="1"/>
    <n v="141"/>
    <x v="0"/>
    <s v="photography/photobooks"/>
    <n v="101"/>
    <n v="135.66999999999999"/>
    <x v="8"/>
    <x v="20"/>
  </r>
  <r>
    <n v="1530"/>
    <x v="1530"/>
    <s v="A photobook made by 4-year-old Hawkeye Huey: National Geographic's youngest photographer and Rolling Stone's top 100 on Instagram"/>
    <n v="35000"/>
    <x v="1064"/>
    <x v="0"/>
    <x v="0"/>
    <x v="0"/>
    <n v="1445624695"/>
    <n v="1443464695"/>
    <x v="1"/>
    <n v="874"/>
    <x v="0"/>
    <s v="photography/photobooks"/>
    <n v="135"/>
    <n v="53.99"/>
    <x v="8"/>
    <x v="20"/>
  </r>
  <r>
    <n v="1531"/>
    <x v="1531"/>
    <s v="A street level, film, photographic representation of the character of the City of Roses, from a native Portlander's honest perspective."/>
    <n v="2350"/>
    <x v="1065"/>
    <x v="0"/>
    <x v="0"/>
    <x v="0"/>
    <n v="1417402800"/>
    <n v="1414610126"/>
    <x v="1"/>
    <n v="73"/>
    <x v="0"/>
    <s v="photography/photobooks"/>
    <n v="176"/>
    <n v="56.64"/>
    <x v="8"/>
    <x v="20"/>
  </r>
  <r>
    <n v="1532"/>
    <x v="1532"/>
    <s v="Award winning photography celebrating the artistry of geiko and maiko and the exquisite traditions of their Kyoto communities."/>
    <n v="5000"/>
    <x v="1066"/>
    <x v="0"/>
    <x v="2"/>
    <x v="2"/>
    <n v="1455548400"/>
    <n v="1453461865"/>
    <x v="1"/>
    <n v="294"/>
    <x v="0"/>
    <s v="photography/photobooks"/>
    <n v="484"/>
    <n v="82.32"/>
    <x v="8"/>
    <x v="20"/>
  </r>
  <r>
    <n v="1533"/>
    <x v="1533"/>
    <s v="This is an intimate story about a family, focusing on their love and strength in the face of mortality."/>
    <n v="45000"/>
    <x v="1067"/>
    <x v="0"/>
    <x v="0"/>
    <x v="0"/>
    <n v="1462161540"/>
    <n v="1457913777"/>
    <x v="1"/>
    <n v="740"/>
    <x v="0"/>
    <s v="photography/photobooks"/>
    <n v="145"/>
    <n v="88.26"/>
    <x v="8"/>
    <x v="20"/>
  </r>
  <r>
    <n v="1534"/>
    <x v="1534"/>
    <s v="The Art of Abandonment is an award winning photographic series that explores the beauty and history of our modern ruins."/>
    <n v="7500"/>
    <x v="1068"/>
    <x v="0"/>
    <x v="0"/>
    <x v="0"/>
    <n v="1441383062"/>
    <n v="1438791062"/>
    <x v="1"/>
    <n v="369"/>
    <x v="0"/>
    <s v="photography/photobooks"/>
    <n v="418"/>
    <n v="84.91"/>
    <x v="8"/>
    <x v="20"/>
  </r>
  <r>
    <n v="1535"/>
    <x v="1535"/>
    <s v="&quot;Small Steps are Giant Leaps&quot; is about reminding parents that to our kids this is a new and exciting world just waiting to be explored."/>
    <n v="4000"/>
    <x v="1069"/>
    <x v="0"/>
    <x v="0"/>
    <x v="0"/>
    <n v="1464040800"/>
    <n v="1461527631"/>
    <x v="1"/>
    <n v="110"/>
    <x v="0"/>
    <s v="photography/photobooks"/>
    <n v="132"/>
    <n v="48.15"/>
    <x v="8"/>
    <x v="20"/>
  </r>
  <r>
    <n v="1536"/>
    <x v="1536"/>
    <s v="Travel around the world on a backpacking trip 3 years in the making through a book with amazing photos and stories to over 60 countries"/>
    <n v="12000"/>
    <x v="1070"/>
    <x v="0"/>
    <x v="0"/>
    <x v="0"/>
    <n v="1440702910"/>
    <n v="1438110910"/>
    <x v="1"/>
    <n v="455"/>
    <x v="0"/>
    <s v="photography/photobooks"/>
    <n v="250"/>
    <n v="66.02"/>
    <x v="8"/>
    <x v="20"/>
  </r>
  <r>
    <n v="1537"/>
    <x v="1537"/>
    <s v="A Photobook about one of the most fascinating places on earth -     the sacred Mount Kailash in Tibet."/>
    <n v="12000"/>
    <x v="1071"/>
    <x v="0"/>
    <x v="12"/>
    <x v="3"/>
    <n v="1470506400"/>
    <n v="1467358427"/>
    <x v="1"/>
    <n v="224"/>
    <x v="0"/>
    <s v="photography/photobooks"/>
    <n v="180"/>
    <n v="96.38"/>
    <x v="8"/>
    <x v="20"/>
  </r>
  <r>
    <n v="1538"/>
    <x v="1538"/>
    <s v="I want to travel through the National Parks to take pictures of the little things, the &quot;missed&quot; things, that people overlook."/>
    <n v="7000"/>
    <x v="1072"/>
    <x v="0"/>
    <x v="0"/>
    <x v="0"/>
    <n v="1421952370"/>
    <n v="1418064370"/>
    <x v="1"/>
    <n v="46"/>
    <x v="0"/>
    <s v="photography/photobooks"/>
    <n v="103"/>
    <n v="156.16999999999999"/>
    <x v="8"/>
    <x v="20"/>
  </r>
  <r>
    <n v="1539"/>
    <x v="1539"/>
    <s v="Stunning hardcover coffee table book spanning over 25 years of music photography and stories in Marin County, CA by Bob Minkin"/>
    <n v="20000"/>
    <x v="1073"/>
    <x v="0"/>
    <x v="0"/>
    <x v="0"/>
    <n v="1483481019"/>
    <n v="1480629819"/>
    <x v="0"/>
    <n v="284"/>
    <x v="0"/>
    <s v="photography/photobooks"/>
    <n v="136"/>
    <n v="95.76"/>
    <x v="8"/>
    <x v="20"/>
  </r>
  <r>
    <n v="1540"/>
    <x v="1540"/>
    <s v="A series of large format film &amp; Polaroid images created to produce a hardcover book. All profits donated to Rain Forest Action Network."/>
    <n v="15000"/>
    <x v="1074"/>
    <x v="0"/>
    <x v="0"/>
    <x v="0"/>
    <n v="1416964500"/>
    <n v="1414368616"/>
    <x v="1"/>
    <n v="98"/>
    <x v="0"/>
    <s v="photography/photobooks"/>
    <n v="118"/>
    <n v="180.41"/>
    <x v="8"/>
    <x v="20"/>
  </r>
  <r>
    <n v="1541"/>
    <x v="1541"/>
    <s v="My Goal is to travel across Panama with my team and capture the beauty and wildlife throughout the canal."/>
    <n v="18000"/>
    <x v="360"/>
    <x v="2"/>
    <x v="0"/>
    <x v="0"/>
    <n v="1420045538"/>
    <n v="1417453538"/>
    <x v="0"/>
    <n v="2"/>
    <x v="1"/>
    <s v="photography/nature"/>
    <n v="0"/>
    <n v="3"/>
    <x v="8"/>
    <x v="24"/>
  </r>
  <r>
    <n v="1542"/>
    <x v="1542"/>
    <s v="The photography project aims to show challenges &amp; successes of a  student attempting to continue his family beekeeping heritage."/>
    <n v="500"/>
    <x v="170"/>
    <x v="2"/>
    <x v="5"/>
    <x v="5"/>
    <n v="1435708500"/>
    <n v="1434412500"/>
    <x v="0"/>
    <n v="1"/>
    <x v="1"/>
    <s v="photography/nature"/>
    <n v="4"/>
    <n v="20"/>
    <x v="8"/>
    <x v="24"/>
  </r>
  <r>
    <n v="1543"/>
    <x v="1543"/>
    <s v="I plan to take pictures of the sunrise in the MidWest every day in 2015 and compile them in a slide show for distribution."/>
    <n v="2250"/>
    <x v="115"/>
    <x v="2"/>
    <x v="0"/>
    <x v="0"/>
    <n v="1416662034"/>
    <n v="1414066434"/>
    <x v="0"/>
    <n v="1"/>
    <x v="1"/>
    <s v="photography/nature"/>
    <n v="0"/>
    <n v="10"/>
    <x v="8"/>
    <x v="24"/>
  </r>
  <r>
    <n v="1544"/>
    <x v="1544"/>
    <s v="My name is Travis LaFee, I live in beautiful McCall, Idaho. I wish to display the beauty of valley county by taking pics outdoors."/>
    <n v="1000"/>
    <x v="117"/>
    <x v="2"/>
    <x v="0"/>
    <x v="0"/>
    <n v="1427847480"/>
    <n v="1424222024"/>
    <x v="0"/>
    <n v="0"/>
    <x v="1"/>
    <s v="photography/nature"/>
    <n v="0"/>
    <n v="0"/>
    <x v="8"/>
    <x v="24"/>
  </r>
  <r>
    <n v="1545"/>
    <x v="1545"/>
    <s v="&quot;He will not be a wise man who does not study human hearts!&quot;_x000a_Hope in natural art, creation!"/>
    <n v="3000"/>
    <x v="116"/>
    <x v="2"/>
    <x v="0"/>
    <x v="0"/>
    <n v="1425330960"/>
    <n v="1422393234"/>
    <x v="0"/>
    <n v="1"/>
    <x v="1"/>
    <s v="photography/nature"/>
    <n v="0"/>
    <n v="1"/>
    <x v="8"/>
    <x v="24"/>
  </r>
  <r>
    <n v="1546"/>
    <x v="1546"/>
    <s v="Buy and maintain 6 acres of land in West Ireland as a Wildlife Refuge for an endangered species of native Raptor called the Hen Harrier"/>
    <n v="1000"/>
    <x v="683"/>
    <x v="2"/>
    <x v="1"/>
    <x v="1"/>
    <n v="1410930399"/>
    <n v="1405746399"/>
    <x v="0"/>
    <n v="11"/>
    <x v="1"/>
    <s v="photography/nature"/>
    <n v="29"/>
    <n v="26.27"/>
    <x v="8"/>
    <x v="24"/>
  </r>
  <r>
    <n v="1547"/>
    <x v="1547"/>
    <s v="I have produced a limited number (100) of five 8x10 prints of mixed photography I would like to share with you."/>
    <n v="20"/>
    <x v="117"/>
    <x v="2"/>
    <x v="0"/>
    <x v="0"/>
    <n v="1487844882"/>
    <n v="1487240082"/>
    <x v="0"/>
    <n v="0"/>
    <x v="1"/>
    <s v="photography/nature"/>
    <n v="0"/>
    <n v="0"/>
    <x v="8"/>
    <x v="24"/>
  </r>
  <r>
    <n v="1548"/>
    <x v="1548"/>
    <s v="Beauty is in the eye of the beholder and I want to inspire conservation through color."/>
    <n v="700"/>
    <x v="177"/>
    <x v="2"/>
    <x v="0"/>
    <x v="0"/>
    <n v="1447020620"/>
    <n v="1444425020"/>
    <x v="0"/>
    <n v="1"/>
    <x v="1"/>
    <s v="photography/nature"/>
    <n v="9"/>
    <n v="60"/>
    <x v="8"/>
    <x v="24"/>
  </r>
  <r>
    <n v="1549"/>
    <x v="1549"/>
    <s v="A 2016 calendar collection of landscape and wildlife photographs from award winning photographer, Steve Marler."/>
    <n v="500"/>
    <x v="575"/>
    <x v="2"/>
    <x v="0"/>
    <x v="0"/>
    <n v="1446524159"/>
    <n v="1443928559"/>
    <x v="0"/>
    <n v="6"/>
    <x v="1"/>
    <s v="photography/nature"/>
    <n v="34"/>
    <n v="28.33"/>
    <x v="8"/>
    <x v="24"/>
  </r>
  <r>
    <n v="1550"/>
    <x v="1550"/>
    <s v="A photographic journal of a Costa Rican frog survey: recording the effects of habitat fragmentation on these charismatic amphibians."/>
    <n v="750"/>
    <x v="462"/>
    <x v="2"/>
    <x v="1"/>
    <x v="1"/>
    <n v="1463050034"/>
    <n v="1460458034"/>
    <x v="0"/>
    <n v="7"/>
    <x v="1"/>
    <s v="photography/nature"/>
    <n v="13"/>
    <n v="14.43"/>
    <x v="8"/>
    <x v="24"/>
  </r>
  <r>
    <n v="1551"/>
    <x v="1551"/>
    <s v="I can do it but help can't hurt. Sweet Montana photos like never seen before. Be a part of Randy Hoffman Photography and our activities"/>
    <n v="3500"/>
    <x v="117"/>
    <x v="2"/>
    <x v="0"/>
    <x v="0"/>
    <n v="1432756039"/>
    <n v="1430164039"/>
    <x v="0"/>
    <n v="0"/>
    <x v="1"/>
    <s v="photography/nature"/>
    <n v="0"/>
    <n v="0"/>
    <x v="8"/>
    <x v="24"/>
  </r>
  <r>
    <n v="1552"/>
    <x v="1552"/>
    <s v="Help me spend this fall capturing autumnâ€™s spectacular season in detail so I can create high quality images for home dÃ©cor."/>
    <n v="4300"/>
    <x v="1075"/>
    <x v="2"/>
    <x v="0"/>
    <x v="0"/>
    <n v="1412135940"/>
    <n v="1410366708"/>
    <x v="0"/>
    <n v="16"/>
    <x v="1"/>
    <s v="photography/nature"/>
    <n v="49"/>
    <n v="132.19"/>
    <x v="8"/>
    <x v="24"/>
  </r>
  <r>
    <n v="1553"/>
    <x v="1553"/>
    <s v="This project is about exhibiting the raw beauty of the elements through highlining, surfing, fire spinning and rock climbing."/>
    <n v="6000"/>
    <x v="117"/>
    <x v="2"/>
    <x v="0"/>
    <x v="0"/>
    <n v="1441176447"/>
    <n v="1438584447"/>
    <x v="0"/>
    <n v="0"/>
    <x v="1"/>
    <s v="photography/nature"/>
    <n v="0"/>
    <n v="0"/>
    <x v="8"/>
    <x v="24"/>
  </r>
  <r>
    <n v="1554"/>
    <x v="1554"/>
    <s v="I create art by photographing flowers/seeds i would love to buy my own camera/computer/Photoshop and restore my old shed into my studio"/>
    <n v="20000"/>
    <x v="117"/>
    <x v="2"/>
    <x v="2"/>
    <x v="2"/>
    <n v="1438495390"/>
    <n v="1435903390"/>
    <x v="0"/>
    <n v="0"/>
    <x v="1"/>
    <s v="photography/nature"/>
    <n v="0"/>
    <n v="0"/>
    <x v="8"/>
    <x v="24"/>
  </r>
  <r>
    <n v="1555"/>
    <x v="1555"/>
    <s v="I am traveling the coastline of Maine and will be taking pictures of all the scenery and lighthouses in the area."/>
    <n v="750"/>
    <x v="117"/>
    <x v="2"/>
    <x v="0"/>
    <x v="0"/>
    <n v="1442509200"/>
    <n v="1440513832"/>
    <x v="0"/>
    <n v="0"/>
    <x v="1"/>
    <s v="photography/nature"/>
    <n v="0"/>
    <n v="0"/>
    <x v="8"/>
    <x v="24"/>
  </r>
  <r>
    <n v="1556"/>
    <x v="1556"/>
    <s v="To gather a collection of photographs for a coffee table book that displays the beauty of Canada's west."/>
    <n v="1500"/>
    <x v="1076"/>
    <x v="2"/>
    <x v="5"/>
    <x v="5"/>
    <n v="1467603624"/>
    <n v="1465011624"/>
    <x v="0"/>
    <n v="12"/>
    <x v="1"/>
    <s v="photography/nature"/>
    <n v="45"/>
    <n v="56.42"/>
    <x v="8"/>
    <x v="24"/>
  </r>
  <r>
    <n v="1557"/>
    <x v="1557"/>
    <s v="I have always been captivated by photography, Now I am trying to set up my own company and publish my pictures."/>
    <n v="2500"/>
    <x v="173"/>
    <x v="2"/>
    <x v="0"/>
    <x v="0"/>
    <n v="1411227633"/>
    <n v="1408549233"/>
    <x v="0"/>
    <n v="1"/>
    <x v="1"/>
    <s v="photography/nature"/>
    <n v="4"/>
    <n v="100"/>
    <x v="8"/>
    <x v="24"/>
  </r>
  <r>
    <n v="1558"/>
    <x v="1558"/>
    <s v="A large 2016 wall-calendar (A3 when open) featuring 12 stunning photographs by Lucy Wood."/>
    <n v="750"/>
    <x v="428"/>
    <x v="2"/>
    <x v="1"/>
    <x v="1"/>
    <n v="1440763920"/>
    <n v="1435656759"/>
    <x v="0"/>
    <n v="3"/>
    <x v="1"/>
    <s v="photography/nature"/>
    <n v="5"/>
    <n v="11.67"/>
    <x v="8"/>
    <x v="24"/>
  </r>
  <r>
    <n v="1559"/>
    <x v="1559"/>
    <s v="The goal of this project is to provide scientific evidence of bigfoot in the North Cascades."/>
    <n v="15000"/>
    <x v="155"/>
    <x v="2"/>
    <x v="0"/>
    <x v="0"/>
    <n v="1430270199"/>
    <n v="1428974199"/>
    <x v="0"/>
    <n v="1"/>
    <x v="1"/>
    <s v="photography/nature"/>
    <n v="0"/>
    <n v="50"/>
    <x v="8"/>
    <x v="24"/>
  </r>
  <r>
    <n v="1560"/>
    <x v="1560"/>
    <s v="I would like to share my landscape photographic travels of 2014 with more than just family an friends. 12 months of images."/>
    <n v="2500"/>
    <x v="1077"/>
    <x v="2"/>
    <x v="0"/>
    <x v="0"/>
    <n v="1415842193"/>
    <n v="1414110593"/>
    <x v="0"/>
    <n v="4"/>
    <x v="1"/>
    <s v="photography/nature"/>
    <n v="4"/>
    <n v="23.5"/>
    <x v="8"/>
    <x v="24"/>
  </r>
  <r>
    <n v="1561"/>
    <x v="1561"/>
    <s v="An illustrated retrospective of the journey from African to African American using a collection of fine art engravings &amp; photographs."/>
    <n v="10000"/>
    <x v="1078"/>
    <x v="1"/>
    <x v="0"/>
    <x v="0"/>
    <n v="1383789603"/>
    <n v="1381194003"/>
    <x v="0"/>
    <n v="1"/>
    <x v="1"/>
    <s v="publishing/art books"/>
    <n v="1"/>
    <n v="67"/>
    <x v="3"/>
    <x v="25"/>
  </r>
  <r>
    <n v="1562"/>
    <x v="1562"/>
    <s v="My project is writing and illustrating a childrens book using my little Red Vespa to be able to obtain..yes a red scooter. The world calls to me!!"/>
    <n v="4000"/>
    <x v="117"/>
    <x v="1"/>
    <x v="0"/>
    <x v="0"/>
    <n v="1259715000"/>
    <n v="1253712916"/>
    <x v="0"/>
    <n v="0"/>
    <x v="1"/>
    <s v="publishing/art books"/>
    <n v="0"/>
    <n v="0"/>
    <x v="3"/>
    <x v="25"/>
  </r>
  <r>
    <n v="1563"/>
    <x v="1563"/>
    <s v="Unique book revealing my discoveries in the Empty Quarter of Oman. Collection of travel writing, poetry, artwork and science!"/>
    <n v="6000"/>
    <x v="1079"/>
    <x v="1"/>
    <x v="1"/>
    <x v="1"/>
    <n v="1394815751"/>
    <n v="1389635351"/>
    <x v="0"/>
    <n v="2"/>
    <x v="1"/>
    <s v="publishing/art books"/>
    <n v="1"/>
    <n v="42.5"/>
    <x v="3"/>
    <x v="25"/>
  </r>
  <r>
    <n v="1564"/>
    <x v="1564"/>
    <s v="This is a book of art and poetry that highlights the highs and lows of a young 20 something coming to terms with her bipolar."/>
    <n v="10000"/>
    <x v="115"/>
    <x v="1"/>
    <x v="0"/>
    <x v="0"/>
    <n v="1432843500"/>
    <n v="1430124509"/>
    <x v="0"/>
    <n v="1"/>
    <x v="1"/>
    <s v="publishing/art books"/>
    <n v="0"/>
    <n v="10"/>
    <x v="3"/>
    <x v="25"/>
  </r>
  <r>
    <n v="1565"/>
    <x v="1565"/>
    <s v="Award-winning artists compete to have their art featured in the National Forests Passport Book depicting 9 Forest Regions of the US."/>
    <n v="4000"/>
    <x v="173"/>
    <x v="1"/>
    <x v="0"/>
    <x v="0"/>
    <n v="1307554261"/>
    <n v="1304962261"/>
    <x v="0"/>
    <n v="1"/>
    <x v="1"/>
    <s v="publishing/art books"/>
    <n v="3"/>
    <n v="100"/>
    <x v="3"/>
    <x v="25"/>
  </r>
  <r>
    <n v="1566"/>
    <x v="1566"/>
    <s v="Joe DeVito's first Art Book and original King Kong novellas available in both Limited and Deluxe Editions."/>
    <n v="30000"/>
    <x v="1080"/>
    <x v="1"/>
    <x v="0"/>
    <x v="0"/>
    <n v="1469656800"/>
    <n v="1467151204"/>
    <x v="0"/>
    <n v="59"/>
    <x v="1"/>
    <s v="publishing/art books"/>
    <n v="21"/>
    <n v="108.05"/>
    <x v="3"/>
    <x v="25"/>
  </r>
  <r>
    <n v="1567"/>
    <x v="1567"/>
    <s v="Traveling to create a book of my photography! Help support my trip and buy a book! Also limited edition t-shirts and prints for sale!"/>
    <n v="8500"/>
    <x v="457"/>
    <x v="1"/>
    <x v="0"/>
    <x v="0"/>
    <n v="1392595200"/>
    <n v="1391293745"/>
    <x v="0"/>
    <n v="13"/>
    <x v="1"/>
    <s v="publishing/art books"/>
    <n v="4"/>
    <n v="26.92"/>
    <x v="3"/>
    <x v="25"/>
  </r>
  <r>
    <n v="1568"/>
    <x v="1568"/>
    <s v="A world adventure to seek culture and inspiration through art. Putting a visual documentation of our journey into a book."/>
    <n v="25000"/>
    <x v="1081"/>
    <x v="1"/>
    <x v="0"/>
    <x v="0"/>
    <n v="1419384585"/>
    <n v="1416360585"/>
    <x v="0"/>
    <n v="22"/>
    <x v="1"/>
    <s v="publishing/art books"/>
    <n v="14"/>
    <n v="155"/>
    <x v="3"/>
    <x v="25"/>
  </r>
  <r>
    <n v="1569"/>
    <x v="1569"/>
    <s v="to be removed"/>
    <n v="30000"/>
    <x v="117"/>
    <x v="1"/>
    <x v="0"/>
    <x v="0"/>
    <n v="1369498714"/>
    <n v="1366906714"/>
    <x v="0"/>
    <n v="0"/>
    <x v="1"/>
    <s v="publishing/art books"/>
    <n v="0"/>
    <n v="0"/>
    <x v="3"/>
    <x v="25"/>
  </r>
  <r>
    <n v="1570"/>
    <x v="1570"/>
    <s v="A Coloring Book of Breathtaking Beauties_x000a_To Calm the Heart and Soul"/>
    <n v="6000"/>
    <x v="685"/>
    <x v="1"/>
    <x v="0"/>
    <x v="0"/>
    <n v="1460140282"/>
    <n v="1457551882"/>
    <x v="0"/>
    <n v="52"/>
    <x v="1"/>
    <s v="publishing/art books"/>
    <n v="41"/>
    <n v="47.77"/>
    <x v="3"/>
    <x v="25"/>
  </r>
  <r>
    <n v="1571"/>
    <x v="1571"/>
    <s v="An inspiring photo book about an unique Caucasus Expedition by two backpackers - Erna Gaspar (photographer) &amp; Adrian Lorincz (writer)."/>
    <n v="12100"/>
    <x v="439"/>
    <x v="1"/>
    <x v="1"/>
    <x v="1"/>
    <n v="1434738483"/>
    <n v="1432146483"/>
    <x v="0"/>
    <n v="4"/>
    <x v="1"/>
    <s v="publishing/art books"/>
    <n v="1"/>
    <n v="20"/>
    <x v="3"/>
    <x v="25"/>
  </r>
  <r>
    <n v="1572"/>
    <x v="1572"/>
    <s v="So many brides want a country wedding, but where to start? Whether you want a barn or a tipi, this guide can help you plan your day."/>
    <n v="2500"/>
    <x v="366"/>
    <x v="1"/>
    <x v="1"/>
    <x v="1"/>
    <n v="1456703940"/>
    <n v="1454546859"/>
    <x v="0"/>
    <n v="3"/>
    <x v="1"/>
    <s v="publishing/art books"/>
    <n v="5"/>
    <n v="41.67"/>
    <x v="3"/>
    <x v="25"/>
  </r>
  <r>
    <n v="1573"/>
    <x v="1573"/>
    <s v="This is a first-of-its-kind 12&quot;x12&quot; trading card coffee table book featuring over 100 cards celebrating the awesomeness of Canada"/>
    <n v="9000"/>
    <x v="445"/>
    <x v="1"/>
    <x v="5"/>
    <x v="5"/>
    <n v="1491019140"/>
    <n v="1487548802"/>
    <x v="0"/>
    <n v="3"/>
    <x v="1"/>
    <s v="publishing/art books"/>
    <n v="2"/>
    <n v="74.33"/>
    <x v="3"/>
    <x v="25"/>
  </r>
  <r>
    <n v="1574"/>
    <x v="1574"/>
    <s v="BLK/MTL's Illustrated Works 100's of Hi-Res Pics ft. Custom Artist Carmine Diaz's popular Paintings packed into 1 Coffee table Art Book"/>
    <n v="10000"/>
    <x v="1082"/>
    <x v="1"/>
    <x v="0"/>
    <x v="0"/>
    <n v="1424211329"/>
    <n v="1421187329"/>
    <x v="0"/>
    <n v="6"/>
    <x v="1"/>
    <s v="publishing/art books"/>
    <n v="5"/>
    <n v="84.33"/>
    <x v="3"/>
    <x v="25"/>
  </r>
  <r>
    <n v="1575"/>
    <x v="1575"/>
    <s v="A stunning, limited-edition photography book displaying the colorful and exotic marine life in the waters along the Channel Islands"/>
    <n v="10000"/>
    <x v="1083"/>
    <x v="1"/>
    <x v="0"/>
    <x v="0"/>
    <n v="1404909296"/>
    <n v="1402317296"/>
    <x v="0"/>
    <n v="35"/>
    <x v="1"/>
    <s v="publishing/art books"/>
    <n v="23"/>
    <n v="65.459999999999994"/>
    <x v="3"/>
    <x v="25"/>
  </r>
  <r>
    <n v="1576"/>
    <x v="1576"/>
    <s v="For the publication of my first 3 books: an Art book, a graphic novel, and a coloring book"/>
    <n v="5000"/>
    <x v="1084"/>
    <x v="1"/>
    <x v="0"/>
    <x v="0"/>
    <n v="1435698368"/>
    <n v="1431810368"/>
    <x v="0"/>
    <n v="10"/>
    <x v="1"/>
    <s v="publishing/art books"/>
    <n v="13"/>
    <n v="65"/>
    <x v="3"/>
    <x v="25"/>
  </r>
  <r>
    <n v="1577"/>
    <x v="1577"/>
    <s v="I've been putting together a portfolio of fine abstract photography of the highest quality, color, and design. A vision of beauty!"/>
    <n v="10000"/>
    <x v="434"/>
    <x v="1"/>
    <x v="0"/>
    <x v="0"/>
    <n v="1343161248"/>
    <n v="1337977248"/>
    <x v="0"/>
    <n v="2"/>
    <x v="1"/>
    <s v="publishing/art books"/>
    <n v="1"/>
    <n v="27.5"/>
    <x v="3"/>
    <x v="25"/>
  </r>
  <r>
    <n v="1578"/>
    <x v="1578"/>
    <s v="2 artists, 1 month, 1 laptop, minimum wage, plenty of coffee proving a transmedia production worth noticing doesn't need a million dollar budget."/>
    <n v="1897"/>
    <x v="82"/>
    <x v="1"/>
    <x v="0"/>
    <x v="0"/>
    <n v="1283392800"/>
    <n v="1281317691"/>
    <x v="0"/>
    <n v="4"/>
    <x v="1"/>
    <s v="publishing/art books"/>
    <n v="11"/>
    <n v="51.25"/>
    <x v="3"/>
    <x v="25"/>
  </r>
  <r>
    <n v="1579"/>
    <x v="1579"/>
    <s v="'Compilation of visual and literary art through fine art photography, graphic art, and poetry."/>
    <n v="3333"/>
    <x v="920"/>
    <x v="1"/>
    <x v="0"/>
    <x v="0"/>
    <n v="1377734091"/>
    <n v="1374882891"/>
    <x v="0"/>
    <n v="2"/>
    <x v="1"/>
    <s v="publishing/art books"/>
    <n v="1"/>
    <n v="14"/>
    <x v="3"/>
    <x v="25"/>
  </r>
  <r>
    <n v="1580"/>
    <x v="1580"/>
    <s v="Creating my 2nd book depicting the people and places in Brevard County w/current images + traveling to obtain new ones."/>
    <n v="1750"/>
    <x v="117"/>
    <x v="1"/>
    <x v="0"/>
    <x v="0"/>
    <n v="1337562726"/>
    <n v="1332378726"/>
    <x v="0"/>
    <n v="0"/>
    <x v="1"/>
    <s v="publishing/art books"/>
    <n v="0"/>
    <n v="0"/>
    <x v="3"/>
    <x v="25"/>
  </r>
  <r>
    <n v="1581"/>
    <x v="1581"/>
    <s v="Photographic canvas prints depicting different scenes from around the globe, including local images taken in Sussex England."/>
    <n v="1000"/>
    <x v="139"/>
    <x v="2"/>
    <x v="1"/>
    <x v="1"/>
    <n v="1450521990"/>
    <n v="1447757190"/>
    <x v="0"/>
    <n v="1"/>
    <x v="1"/>
    <s v="photography/places"/>
    <n v="1"/>
    <n v="5"/>
    <x v="8"/>
    <x v="26"/>
  </r>
  <r>
    <n v="1582"/>
    <x v="1582"/>
    <s v="I create canvas prints of images from in and around New Orleans"/>
    <n v="1000"/>
    <x v="1085"/>
    <x v="2"/>
    <x v="0"/>
    <x v="0"/>
    <n v="1445894400"/>
    <n v="1440961053"/>
    <x v="0"/>
    <n v="3"/>
    <x v="1"/>
    <s v="photography/places"/>
    <n v="9"/>
    <n v="31"/>
    <x v="8"/>
    <x v="26"/>
  </r>
  <r>
    <n v="1583"/>
    <x v="1583"/>
    <s v="I am a photographer who is inspired by the original Jules Verne story. I will make a thousands of photo and video materials for You."/>
    <n v="20000"/>
    <x v="493"/>
    <x v="2"/>
    <x v="1"/>
    <x v="1"/>
    <n v="1411681391"/>
    <n v="1409089391"/>
    <x v="0"/>
    <n v="1"/>
    <x v="1"/>
    <s v="photography/places"/>
    <n v="0"/>
    <n v="15"/>
    <x v="8"/>
    <x v="26"/>
  </r>
  <r>
    <n v="1584"/>
    <x v="1584"/>
    <s v="25 Kansas State Parks in the next year. What a great adventure to take together. Join me. Together we can photo this beautiful state."/>
    <n v="1200"/>
    <x v="117"/>
    <x v="2"/>
    <x v="0"/>
    <x v="0"/>
    <n v="1401464101"/>
    <n v="1400600101"/>
    <x v="0"/>
    <n v="0"/>
    <x v="1"/>
    <s v="photography/places"/>
    <n v="0"/>
    <n v="0"/>
    <x v="8"/>
    <x v="26"/>
  </r>
  <r>
    <n v="1585"/>
    <x v="1585"/>
    <s v="We've explored some of the most amazing places in New Zealand and can't think of a better way to share our experiences than a photo :)"/>
    <n v="2000"/>
    <x v="1086"/>
    <x v="2"/>
    <x v="5"/>
    <x v="5"/>
    <n v="1482663600"/>
    <n v="1480800568"/>
    <x v="0"/>
    <n v="12"/>
    <x v="1"/>
    <s v="photography/places"/>
    <n v="79"/>
    <n v="131.66999999999999"/>
    <x v="8"/>
    <x v="26"/>
  </r>
  <r>
    <n v="1586"/>
    <x v="1586"/>
    <s v="Show the world the beauty that is in all of our back yards!"/>
    <n v="1500"/>
    <x v="117"/>
    <x v="2"/>
    <x v="0"/>
    <x v="0"/>
    <n v="1428197422"/>
    <n v="1425609022"/>
    <x v="0"/>
    <n v="0"/>
    <x v="1"/>
    <s v="photography/places"/>
    <n v="0"/>
    <n v="0"/>
    <x v="8"/>
    <x v="26"/>
  </r>
  <r>
    <n v="1587"/>
    <x v="1587"/>
    <s v="Aerial Photographs of Historical Structures and Landmarks across the US. Experience the Antique structures from the most Unique Angles!"/>
    <n v="7500"/>
    <x v="116"/>
    <x v="2"/>
    <x v="0"/>
    <x v="0"/>
    <n v="1418510965"/>
    <n v="1415918965"/>
    <x v="0"/>
    <n v="1"/>
    <x v="1"/>
    <s v="photography/places"/>
    <n v="0"/>
    <n v="1"/>
    <x v="8"/>
    <x v="26"/>
  </r>
  <r>
    <n v="1588"/>
    <x v="1588"/>
    <s v="Southeast Texas as seen through the lens of a cell phone camera"/>
    <n v="516"/>
    <x v="117"/>
    <x v="2"/>
    <x v="0"/>
    <x v="0"/>
    <n v="1422735120"/>
    <n v="1420091999"/>
    <x v="0"/>
    <n v="0"/>
    <x v="1"/>
    <s v="photography/places"/>
    <n v="0"/>
    <n v="0"/>
    <x v="8"/>
    <x v="26"/>
  </r>
  <r>
    <n v="1589"/>
    <x v="1589"/>
    <s v="I want to be able to have my own photography inside a canvas and have it be displayed everywhere."/>
    <n v="1200"/>
    <x v="117"/>
    <x v="2"/>
    <x v="0"/>
    <x v="0"/>
    <n v="1444433886"/>
    <n v="1441841886"/>
    <x v="0"/>
    <n v="0"/>
    <x v="1"/>
    <s v="photography/places"/>
    <n v="0"/>
    <n v="0"/>
    <x v="8"/>
    <x v="26"/>
  </r>
  <r>
    <n v="1590"/>
    <x v="1590"/>
    <s v="Discover Italy through photography."/>
    <n v="60000"/>
    <x v="806"/>
    <x v="2"/>
    <x v="13"/>
    <x v="3"/>
    <n v="1443040464"/>
    <n v="1440448464"/>
    <x v="0"/>
    <n v="2"/>
    <x v="1"/>
    <s v="photography/places"/>
    <n v="2"/>
    <n v="510"/>
    <x v="8"/>
    <x v="26"/>
  </r>
  <r>
    <n v="1591"/>
    <x v="1591"/>
    <s v="Hi, my name is CiarÃ¡n May &amp; i'm a photographer from Co Fermanagh, Ireland. With your support  we can bring this wonderful book to life."/>
    <n v="14000"/>
    <x v="1087"/>
    <x v="2"/>
    <x v="1"/>
    <x v="1"/>
    <n v="1459700741"/>
    <n v="1457112341"/>
    <x v="0"/>
    <n v="92"/>
    <x v="1"/>
    <s v="photography/places"/>
    <n v="29"/>
    <n v="44.48"/>
    <x v="8"/>
    <x v="26"/>
  </r>
  <r>
    <n v="1592"/>
    <x v="1592"/>
    <s v="A portfolio collage of beautiful pictures of authentic Pittsburgh locations and scenery."/>
    <n v="25"/>
    <x v="117"/>
    <x v="2"/>
    <x v="0"/>
    <x v="0"/>
    <n v="1427503485"/>
    <n v="1423619085"/>
    <x v="0"/>
    <n v="0"/>
    <x v="1"/>
    <s v="photography/places"/>
    <n v="0"/>
    <n v="0"/>
    <x v="8"/>
    <x v="26"/>
  </r>
  <r>
    <n v="1593"/>
    <x v="1593"/>
    <s v="A trip to fulfill a dream of capturing the wonders and history of ancient Italy in person."/>
    <n v="22000"/>
    <x v="158"/>
    <x v="2"/>
    <x v="0"/>
    <x v="0"/>
    <n v="1425154655"/>
    <n v="1422562655"/>
    <x v="0"/>
    <n v="3"/>
    <x v="1"/>
    <s v="photography/places"/>
    <n v="0"/>
    <n v="1"/>
    <x v="8"/>
    <x v="26"/>
  </r>
  <r>
    <n v="1594"/>
    <x v="1594"/>
    <s v="I photograph my love of New Orleans, create canvases and share those memories with you."/>
    <n v="1000"/>
    <x v="82"/>
    <x v="2"/>
    <x v="0"/>
    <x v="0"/>
    <n v="1463329260"/>
    <n v="1458147982"/>
    <x v="0"/>
    <n v="10"/>
    <x v="1"/>
    <s v="photography/places"/>
    <n v="21"/>
    <n v="20.5"/>
    <x v="8"/>
    <x v="26"/>
  </r>
  <r>
    <n v="1595"/>
    <x v="1595"/>
    <s v="To make a coffee table book,  displaying civil war battlefields and forts,  taken at the same time of year the battles were fought."/>
    <n v="100000"/>
    <x v="668"/>
    <x v="2"/>
    <x v="0"/>
    <x v="0"/>
    <n v="1403122380"/>
    <n v="1400634728"/>
    <x v="0"/>
    <n v="7"/>
    <x v="1"/>
    <s v="photography/places"/>
    <n v="0"/>
    <n v="40"/>
    <x v="8"/>
    <x v="26"/>
  </r>
  <r>
    <n v="1596"/>
    <x v="1596"/>
    <s v="London is beautiful. I want to create a book of stunning images from in and around our great city"/>
    <n v="3250"/>
    <x v="735"/>
    <x v="2"/>
    <x v="1"/>
    <x v="1"/>
    <n v="1418469569"/>
    <n v="1414577969"/>
    <x v="0"/>
    <n v="3"/>
    <x v="1"/>
    <s v="photography/places"/>
    <n v="2"/>
    <n v="25"/>
    <x v="8"/>
    <x v="26"/>
  </r>
  <r>
    <n v="1597"/>
    <x v="1597"/>
    <s v="We're starting up a new an improved way to do vacation rental management, but we need some funding to kick start it!"/>
    <n v="15000"/>
    <x v="117"/>
    <x v="2"/>
    <x v="0"/>
    <x v="0"/>
    <n v="1474360197"/>
    <n v="1471768197"/>
    <x v="0"/>
    <n v="0"/>
    <x v="1"/>
    <s v="photography/places"/>
    <n v="0"/>
    <n v="0"/>
    <x v="8"/>
    <x v="26"/>
  </r>
  <r>
    <n v="1598"/>
    <x v="1598"/>
    <s v="I want to get our there and expand my photography skills and take a trip to Tornado alley to get more shots of storms and hopefully to"/>
    <n v="800"/>
    <x v="116"/>
    <x v="2"/>
    <x v="0"/>
    <x v="0"/>
    <n v="1437926458"/>
    <n v="1432742458"/>
    <x v="0"/>
    <n v="1"/>
    <x v="1"/>
    <s v="photography/places"/>
    <n v="0"/>
    <n v="1"/>
    <x v="8"/>
    <x v="26"/>
  </r>
  <r>
    <n v="1599"/>
    <x v="1599"/>
    <s v="A London photographer trekking 5,895m up Africa's Mount Kilimanjaro to pursue and enrich a career."/>
    <n v="500"/>
    <x v="117"/>
    <x v="2"/>
    <x v="1"/>
    <x v="1"/>
    <n v="1460116576"/>
    <n v="1457528176"/>
    <x v="0"/>
    <n v="0"/>
    <x v="1"/>
    <s v="photography/places"/>
    <n v="0"/>
    <n v="0"/>
    <x v="8"/>
    <x v="26"/>
  </r>
  <r>
    <n v="1600"/>
    <x v="1600"/>
    <s v="I plan to document volunteer work on an organic farm in rural India, and photograph the people and places I encounter during the trip."/>
    <n v="5000"/>
    <x v="1088"/>
    <x v="2"/>
    <x v="0"/>
    <x v="0"/>
    <n v="1405401060"/>
    <n v="1401585752"/>
    <x v="0"/>
    <n v="9"/>
    <x v="1"/>
    <s v="photography/places"/>
    <n v="7"/>
    <n v="40.78"/>
    <x v="8"/>
    <x v="26"/>
  </r>
  <r>
    <n v="1601"/>
    <x v="1601"/>
    <s v="We're so close to releasing our long-awaited debut album! A little help will go a long way... let's do this!"/>
    <n v="2500"/>
    <x v="1089"/>
    <x v="0"/>
    <x v="0"/>
    <x v="0"/>
    <n v="1304561633"/>
    <n v="1301969633"/>
    <x v="0"/>
    <n v="56"/>
    <x v="0"/>
    <s v="music/rock"/>
    <n v="108"/>
    <n v="48.33"/>
    <x v="4"/>
    <x v="11"/>
  </r>
  <r>
    <n v="1602"/>
    <x v="1602"/>
    <s v="We need the help of fans of both music and film alike to help us create our collective vision for this song."/>
    <n v="1500"/>
    <x v="1090"/>
    <x v="0"/>
    <x v="0"/>
    <x v="0"/>
    <n v="1318633200"/>
    <n v="1314947317"/>
    <x v="0"/>
    <n v="32"/>
    <x v="0"/>
    <s v="music/rock"/>
    <n v="100"/>
    <n v="46.95"/>
    <x v="4"/>
    <x v="11"/>
  </r>
  <r>
    <n v="1603"/>
    <x v="1603"/>
    <s v="An exercise in the wild and dangerous world of solo musicianship by Maxwell D Feinstein."/>
    <n v="2000"/>
    <x v="1091"/>
    <x v="0"/>
    <x v="0"/>
    <x v="0"/>
    <n v="1327723459"/>
    <n v="1322539459"/>
    <x v="0"/>
    <n v="30"/>
    <x v="0"/>
    <s v="music/rock"/>
    <n v="100"/>
    <n v="66.69"/>
    <x v="4"/>
    <x v="11"/>
  </r>
  <r>
    <n v="1604"/>
    <x v="1604"/>
    <s v="Kentucky Knife Fight is making a music video for the release of their new song, &quot;Love the Lonely.&quot; Raising money for production costs."/>
    <n v="2800"/>
    <x v="1092"/>
    <x v="0"/>
    <x v="0"/>
    <x v="0"/>
    <n v="1332011835"/>
    <n v="1328559435"/>
    <x v="0"/>
    <n v="70"/>
    <x v="0"/>
    <s v="music/rock"/>
    <n v="122"/>
    <n v="48.84"/>
    <x v="4"/>
    <x v="11"/>
  </r>
  <r>
    <n v="1605"/>
    <x v="1605"/>
    <s v="A Band of Orcs needs gas, tires &amp; tags to get to GenCon Indy for the debut of their 28 mm gaming miniatures and historic live concert!"/>
    <n v="6000"/>
    <x v="1093"/>
    <x v="0"/>
    <x v="0"/>
    <x v="0"/>
    <n v="1312182000"/>
    <n v="1311380313"/>
    <x v="0"/>
    <n v="44"/>
    <x v="0"/>
    <s v="music/rock"/>
    <n v="101"/>
    <n v="137.31"/>
    <x v="4"/>
    <x v="11"/>
  </r>
  <r>
    <n v="1606"/>
    <x v="1606"/>
    <s v="The Scurvies, an independent punk rock 'n' roll band are recording a new album to be released on vinyl and CD, on their very own label."/>
    <n v="8000"/>
    <x v="1094"/>
    <x v="0"/>
    <x v="0"/>
    <x v="0"/>
    <n v="1300930838"/>
    <n v="1293158438"/>
    <x v="0"/>
    <n v="92"/>
    <x v="0"/>
    <s v="music/rock"/>
    <n v="101"/>
    <n v="87.83"/>
    <x v="4"/>
    <x v="11"/>
  </r>
  <r>
    <n v="1607"/>
    <x v="1607"/>
    <s v="The world's only all-Asian American dance rock band, The Slants, needs a bus to tour cons, shows, and festivals."/>
    <n v="10000"/>
    <x v="1095"/>
    <x v="0"/>
    <x v="0"/>
    <x v="0"/>
    <n v="1339701851"/>
    <n v="1337887451"/>
    <x v="0"/>
    <n v="205"/>
    <x v="0"/>
    <s v="music/rock"/>
    <n v="145"/>
    <n v="70.790000000000006"/>
    <x v="4"/>
    <x v="11"/>
  </r>
  <r>
    <n v="1608"/>
    <x v="1608"/>
    <s v="The Devil &amp; Me's Debut album, &quot;...It's Not A Dream&quot;, featuring 9 original, Hard Rock songs."/>
    <n v="1200"/>
    <x v="1096"/>
    <x v="0"/>
    <x v="0"/>
    <x v="0"/>
    <n v="1388553960"/>
    <n v="1385754986"/>
    <x v="0"/>
    <n v="23"/>
    <x v="0"/>
    <s v="music/rock"/>
    <n v="101"/>
    <n v="52.83"/>
    <x v="4"/>
    <x v="11"/>
  </r>
  <r>
    <n v="1609"/>
    <x v="1609"/>
    <s v="Still the Sky's Limit is finishing their first full length album and going on a full US tour, and WE NEED YOUR HELP!"/>
    <n v="1500"/>
    <x v="1097"/>
    <x v="0"/>
    <x v="0"/>
    <x v="0"/>
    <n v="1320220800"/>
    <n v="1315612909"/>
    <x v="0"/>
    <n v="4"/>
    <x v="0"/>
    <s v="music/rock"/>
    <n v="118"/>
    <n v="443.75"/>
    <x v="4"/>
    <x v="11"/>
  </r>
  <r>
    <n v="1610"/>
    <x v="1610"/>
    <s v="So The Story Goes is the upcoming album from &quot;Just Joe&quot; Altier."/>
    <n v="2000"/>
    <x v="1098"/>
    <x v="0"/>
    <x v="0"/>
    <x v="0"/>
    <n v="1355609510"/>
    <n v="1353017510"/>
    <x v="0"/>
    <n v="112"/>
    <x v="0"/>
    <s v="music/rock"/>
    <n v="272"/>
    <n v="48.54"/>
    <x v="4"/>
    <x v="11"/>
  </r>
  <r>
    <n v="1611"/>
    <x v="1611"/>
    <s v="Skelton-Luns CD/7&quot; No Big Deal."/>
    <n v="800"/>
    <x v="1099"/>
    <x v="0"/>
    <x v="0"/>
    <x v="0"/>
    <n v="1370390432"/>
    <n v="1368576032"/>
    <x v="0"/>
    <n v="27"/>
    <x v="0"/>
    <s v="music/rock"/>
    <n v="125"/>
    <n v="37.07"/>
    <x v="4"/>
    <x v="11"/>
  </r>
  <r>
    <n v="1612"/>
    <x v="1612"/>
    <s v="Help us achieve our goal to get our van repaired, gassed up, and road-ready for our winter tour!"/>
    <n v="500"/>
    <x v="1100"/>
    <x v="0"/>
    <x v="0"/>
    <x v="0"/>
    <n v="1357160384"/>
    <n v="1354568384"/>
    <x v="0"/>
    <n v="11"/>
    <x v="0"/>
    <s v="music/rock"/>
    <n v="110"/>
    <n v="50"/>
    <x v="4"/>
    <x v="11"/>
  </r>
  <r>
    <n v="1613"/>
    <x v="1613"/>
    <s v="Ghosts and Paper Hearts are getting ready to release their new EP and we want it to be sent everywhere. Help us out PLEASE!!!!!"/>
    <n v="1000"/>
    <x v="1101"/>
    <x v="0"/>
    <x v="0"/>
    <x v="0"/>
    <n v="1342921202"/>
    <n v="1340329202"/>
    <x v="0"/>
    <n v="26"/>
    <x v="0"/>
    <s v="music/rock"/>
    <n v="102"/>
    <n v="39.04"/>
    <x v="4"/>
    <x v="11"/>
  </r>
  <r>
    <n v="1614"/>
    <x v="1614"/>
    <s v="We are going into the studio this June/July to begin our New Album. Pre-order the CD &amp; join us as we present The Greatest Show Alive."/>
    <n v="5000"/>
    <x v="1102"/>
    <x v="0"/>
    <x v="0"/>
    <x v="0"/>
    <n v="1407085200"/>
    <n v="1401924769"/>
    <x v="0"/>
    <n v="77"/>
    <x v="0"/>
    <s v="music/rock"/>
    <n v="103"/>
    <n v="66.69"/>
    <x v="4"/>
    <x v="11"/>
  </r>
  <r>
    <n v="1615"/>
    <x v="1615"/>
    <s v="We are Reno Divorce!! Here is a taste of our upcoming release and we invite you to be a part of it."/>
    <n v="8000"/>
    <x v="1103"/>
    <x v="0"/>
    <x v="0"/>
    <x v="0"/>
    <n v="1323742396"/>
    <n v="1319850796"/>
    <x v="0"/>
    <n v="136"/>
    <x v="0"/>
    <s v="music/rock"/>
    <n v="114"/>
    <n v="67.13"/>
    <x v="4"/>
    <x v="11"/>
  </r>
  <r>
    <n v="1616"/>
    <x v="1616"/>
    <s v="HELP! We don't have much time.....Join Aly Jados in making her new EP a reality before the world ends!!!!"/>
    <n v="10000"/>
    <x v="1104"/>
    <x v="0"/>
    <x v="0"/>
    <x v="0"/>
    <n v="1353621600"/>
    <n v="1350061821"/>
    <x v="0"/>
    <n v="157"/>
    <x v="0"/>
    <s v="music/rock"/>
    <n v="104"/>
    <n v="66.37"/>
    <x v="4"/>
    <x v="11"/>
  </r>
  <r>
    <n v="1617"/>
    <x v="1617"/>
    <s v="The Coffis Brothers &amp;The Mountain Men are recording a brand new full length record."/>
    <n v="7000"/>
    <x v="950"/>
    <x v="0"/>
    <x v="0"/>
    <x v="0"/>
    <n v="1383332400"/>
    <n v="1380470188"/>
    <x v="0"/>
    <n v="158"/>
    <x v="0"/>
    <s v="music/rock"/>
    <n v="146"/>
    <n v="64.62"/>
    <x v="4"/>
    <x v="11"/>
  </r>
  <r>
    <n v="1618"/>
    <x v="1618"/>
    <s v="Janus Word combines hard rock with melodic acoustic music for a unique and awesome sound."/>
    <n v="1500"/>
    <x v="1105"/>
    <x v="0"/>
    <x v="0"/>
    <x v="0"/>
    <n v="1362757335"/>
    <n v="1359301335"/>
    <x v="0"/>
    <n v="27"/>
    <x v="0"/>
    <s v="music/rock"/>
    <n v="105"/>
    <n v="58.37"/>
    <x v="4"/>
    <x v="11"/>
  </r>
  <r>
    <n v="1619"/>
    <x v="1619"/>
    <s v="Creating a live show experience that does justice to the musicianship and time spent rehearsing.  Help us weave this sonic tapestry!"/>
    <n v="1500"/>
    <x v="41"/>
    <x v="0"/>
    <x v="0"/>
    <x v="0"/>
    <n v="1410755286"/>
    <n v="1408940886"/>
    <x v="0"/>
    <n v="23"/>
    <x v="0"/>
    <s v="music/rock"/>
    <n v="133"/>
    <n v="86.96"/>
    <x v="4"/>
    <x v="11"/>
  </r>
  <r>
    <n v="1620"/>
    <x v="1620"/>
    <s v="Kickstarting my music career with 300 hard copy CDs of my first release."/>
    <n v="1000"/>
    <x v="932"/>
    <x v="0"/>
    <x v="0"/>
    <x v="0"/>
    <n v="1361606940"/>
    <n v="1361002140"/>
    <x v="0"/>
    <n v="17"/>
    <x v="0"/>
    <s v="music/rock"/>
    <n v="113"/>
    <n v="66.47"/>
    <x v="4"/>
    <x v="11"/>
  </r>
  <r>
    <n v="1621"/>
    <x v="1621"/>
    <s v="Its long over due! Help us fund our debut album! We need all our friends and fans support on this! Lets make it happen!"/>
    <n v="5000"/>
    <x v="1106"/>
    <x v="0"/>
    <x v="0"/>
    <x v="0"/>
    <n v="1338177540"/>
    <n v="1333550015"/>
    <x v="0"/>
    <n v="37"/>
    <x v="0"/>
    <s v="music/rock"/>
    <n v="121"/>
    <n v="163.78"/>
    <x v="4"/>
    <x v="11"/>
  </r>
  <r>
    <n v="1622"/>
    <x v="1622"/>
    <s v="Join in PrincessFrank's conquest of the Rock&amp;Roll kingdom! Pledge your support and help him claim the throne of Rock!"/>
    <n v="6900"/>
    <x v="1107"/>
    <x v="0"/>
    <x v="0"/>
    <x v="0"/>
    <n v="1418803140"/>
    <n v="1415343874"/>
    <x v="0"/>
    <n v="65"/>
    <x v="0"/>
    <s v="music/rock"/>
    <n v="102"/>
    <n v="107.98"/>
    <x v="4"/>
    <x v="11"/>
  </r>
  <r>
    <n v="1623"/>
    <x v="1623"/>
    <s v="We play covers of mod and ska classics to enthusiastic crowds. Now we want to leave our own original mark on mod musical history."/>
    <n v="750"/>
    <x v="1108"/>
    <x v="0"/>
    <x v="1"/>
    <x v="1"/>
    <n v="1377621089"/>
    <n v="1372437089"/>
    <x v="0"/>
    <n v="18"/>
    <x v="0"/>
    <s v="music/rock"/>
    <n v="101"/>
    <n v="42.11"/>
    <x v="4"/>
    <x v="11"/>
  </r>
  <r>
    <n v="1624"/>
    <x v="1624"/>
    <s v="Joey De Noble is raising money to help record his latest music, and he wants YOU to be a part of it!"/>
    <n v="1000"/>
    <x v="1109"/>
    <x v="0"/>
    <x v="0"/>
    <x v="0"/>
    <n v="1357721335"/>
    <n v="1354265335"/>
    <x v="0"/>
    <n v="25"/>
    <x v="0"/>
    <s v="music/rock"/>
    <n v="118"/>
    <n v="47.2"/>
    <x v="4"/>
    <x v="11"/>
  </r>
  <r>
    <n v="1625"/>
    <x v="1625"/>
    <s v="Progressive metal band Redemption is preparing to film its second live DVD at the Progpower festival in Atlanta, GA in September, 2012."/>
    <n v="7500"/>
    <x v="1110"/>
    <x v="0"/>
    <x v="0"/>
    <x v="0"/>
    <n v="1347382053"/>
    <n v="1344962853"/>
    <x v="0"/>
    <n v="104"/>
    <x v="0"/>
    <s v="music/rock"/>
    <n v="155"/>
    <n v="112.02"/>
    <x v="4"/>
    <x v="11"/>
  </r>
  <r>
    <n v="1626"/>
    <x v="1626"/>
    <s v="Help Christian Rock Band &quot;The Protest&quot; fund their new album and further their mission of positively impacting lives."/>
    <n v="8000"/>
    <x v="1111"/>
    <x v="0"/>
    <x v="0"/>
    <x v="0"/>
    <n v="1385932867"/>
    <n v="1383337267"/>
    <x v="0"/>
    <n v="108"/>
    <x v="0"/>
    <s v="music/rock"/>
    <n v="101"/>
    <n v="74.95"/>
    <x v="4"/>
    <x v="11"/>
  </r>
  <r>
    <n v="1627"/>
    <x v="1627"/>
    <s v="River of Thorns is a recording duo based in southeast Michigan.  We're releasing a great sounding cd recorded in a tiny home studio!"/>
    <n v="2000"/>
    <x v="859"/>
    <x v="0"/>
    <x v="0"/>
    <x v="0"/>
    <n v="1353905940"/>
    <n v="1351011489"/>
    <x v="0"/>
    <n v="38"/>
    <x v="0"/>
    <s v="music/rock"/>
    <n v="117"/>
    <n v="61.58"/>
    <x v="4"/>
    <x v="11"/>
  </r>
  <r>
    <n v="1628"/>
    <x v="1628"/>
    <s v="Original Jewish rock music on human relationships and identity"/>
    <n v="4000"/>
    <x v="1112"/>
    <x v="0"/>
    <x v="0"/>
    <x v="0"/>
    <n v="1403026882"/>
    <n v="1400175682"/>
    <x v="0"/>
    <n v="88"/>
    <x v="0"/>
    <s v="music/rock"/>
    <n v="101"/>
    <n v="45.88"/>
    <x v="4"/>
    <x v="11"/>
  </r>
  <r>
    <n v="1629"/>
    <x v="1629"/>
    <s v="Help Off The Turnpike release new music, and set fire to everything!"/>
    <n v="6000"/>
    <x v="1113"/>
    <x v="0"/>
    <x v="0"/>
    <x v="0"/>
    <n v="1392929333"/>
    <n v="1389041333"/>
    <x v="0"/>
    <n v="82"/>
    <x v="0"/>
    <s v="music/rock"/>
    <n v="104"/>
    <n v="75.849999999999994"/>
    <x v="4"/>
    <x v="11"/>
  </r>
  <r>
    <n v="1630"/>
    <x v="1630"/>
    <s v="Inspired by the legacy of Tex Tucker, Golden Grenade is setting out to record their first CD with heavy hearts and intense purpose."/>
    <n v="4000"/>
    <x v="1114"/>
    <x v="0"/>
    <x v="0"/>
    <x v="0"/>
    <n v="1330671540"/>
    <n v="1328040375"/>
    <x v="0"/>
    <n v="126"/>
    <x v="0"/>
    <s v="music/rock"/>
    <n v="265"/>
    <n v="84.21"/>
    <x v="4"/>
    <x v="11"/>
  </r>
  <r>
    <n v="1631"/>
    <x v="1631"/>
    <s v="We're putting together our next studio album, and we want you to be a part of it. Check out the video for some clips from the studio."/>
    <n v="10000"/>
    <x v="1115"/>
    <x v="0"/>
    <x v="0"/>
    <x v="0"/>
    <n v="1350074261"/>
    <n v="1347482261"/>
    <x v="0"/>
    <n v="133"/>
    <x v="0"/>
    <s v="music/rock"/>
    <n v="156"/>
    <n v="117.23"/>
    <x v="4"/>
    <x v="11"/>
  </r>
  <r>
    <n v="1632"/>
    <x v="1632"/>
    <s v="Hey everyone! If you don't already know, we're Culprit, a 4-piece rock band from Los Angeles &amp; we are in dire need of a new tour van!"/>
    <n v="4000"/>
    <x v="1116"/>
    <x v="0"/>
    <x v="0"/>
    <x v="0"/>
    <n v="1316851854"/>
    <n v="1311667854"/>
    <x v="0"/>
    <n v="47"/>
    <x v="0"/>
    <s v="music/rock"/>
    <n v="102"/>
    <n v="86.49"/>
    <x v="4"/>
    <x v="11"/>
  </r>
  <r>
    <n v="1633"/>
    <x v="1633"/>
    <s v="We are a four piece rock band that has played shows in and around NYC including Mercury Lounge.  Two of our members are now in LA."/>
    <n v="10000"/>
    <x v="1117"/>
    <x v="0"/>
    <x v="0"/>
    <x v="0"/>
    <n v="1326690000"/>
    <n v="1324329156"/>
    <x v="0"/>
    <n v="58"/>
    <x v="0"/>
    <s v="music/rock"/>
    <n v="100"/>
    <n v="172.41"/>
    <x v="4"/>
    <x v="11"/>
  </r>
  <r>
    <n v="1634"/>
    <x v="1634"/>
    <s v="Recording Debut  Album w/ Producer Ikey Owens from Free Moral Agents/ The Mars Volta"/>
    <n v="2000"/>
    <x v="1118"/>
    <x v="0"/>
    <x v="0"/>
    <x v="0"/>
    <n v="1306994340"/>
    <n v="1303706001"/>
    <x v="0"/>
    <n v="32"/>
    <x v="0"/>
    <s v="music/rock"/>
    <n v="101"/>
    <n v="62.81"/>
    <x v="4"/>
    <x v="11"/>
  </r>
  <r>
    <n v="1635"/>
    <x v="1635"/>
    <s v="TWO will be recording their next album, MOUNTAINS, in July and need your help to make their vision a reality. Many perks are available!"/>
    <n v="2000"/>
    <x v="958"/>
    <x v="0"/>
    <x v="0"/>
    <x v="0"/>
    <n v="1468270261"/>
    <n v="1463086261"/>
    <x v="0"/>
    <n v="37"/>
    <x v="0"/>
    <s v="music/rock"/>
    <n v="125"/>
    <n v="67.73"/>
    <x v="4"/>
    <x v="11"/>
  </r>
  <r>
    <n v="1636"/>
    <x v="1636"/>
    <s v="Butch County is a hard rockin bunch of girls and boy-girls from Austin.  Help us show San Francisco  Pride how we do it in Texas!"/>
    <n v="4500"/>
    <x v="1119"/>
    <x v="0"/>
    <x v="0"/>
    <x v="0"/>
    <n v="1307851200"/>
    <n v="1304129088"/>
    <x v="0"/>
    <n v="87"/>
    <x v="0"/>
    <s v="music/rock"/>
    <n v="104"/>
    <n v="53.56"/>
    <x v="4"/>
    <x v="11"/>
  </r>
  <r>
    <n v="1637"/>
    <x v="1637"/>
    <s v="We (the band Sunset) has been invited to play in Philadelphia.   Help us get there and you will receive special prizes."/>
    <n v="500"/>
    <x v="1120"/>
    <x v="0"/>
    <x v="0"/>
    <x v="0"/>
    <n v="1262302740"/>
    <n v="1257444140"/>
    <x v="0"/>
    <n v="15"/>
    <x v="0"/>
    <s v="music/rock"/>
    <n v="104"/>
    <n v="34.6"/>
    <x v="4"/>
    <x v="11"/>
  </r>
  <r>
    <n v="1638"/>
    <x v="1638"/>
    <s v="Avenues will be going in to the studio to record a new EP with Matt Allison!"/>
    <n v="1000"/>
    <x v="1121"/>
    <x v="0"/>
    <x v="0"/>
    <x v="0"/>
    <n v="1362086700"/>
    <n v="1358180968"/>
    <x v="0"/>
    <n v="27"/>
    <x v="0"/>
    <s v="music/rock"/>
    <n v="105"/>
    <n v="38.89"/>
    <x v="4"/>
    <x v="11"/>
  </r>
  <r>
    <n v="1639"/>
    <x v="1639"/>
    <s v="We've written the music and now it's time to record. We're excited to work with Nic at Different Fur studios but we need your help!"/>
    <n v="1800"/>
    <x v="1122"/>
    <x v="0"/>
    <x v="0"/>
    <x v="0"/>
    <n v="1330789165"/>
    <n v="1328197165"/>
    <x v="0"/>
    <n v="19"/>
    <x v="0"/>
    <s v="music/rock"/>
    <n v="100"/>
    <n v="94.74"/>
    <x v="4"/>
    <x v="11"/>
  </r>
  <r>
    <n v="1640"/>
    <x v="1640"/>
    <s v="We are a friendly neighborhood electronic pop duo from Los Angeles. We want to shoot a music video for a song from our debut album."/>
    <n v="400"/>
    <x v="1123"/>
    <x v="0"/>
    <x v="0"/>
    <x v="0"/>
    <n v="1280800740"/>
    <n v="1279603955"/>
    <x v="0"/>
    <n v="17"/>
    <x v="0"/>
    <s v="music/rock"/>
    <n v="170"/>
    <n v="39.97"/>
    <x v="4"/>
    <x v="11"/>
  </r>
  <r>
    <n v="1641"/>
    <x v="1641"/>
    <s v="Music Video For Upbeat and Inspiring Song - Run For Your Life"/>
    <n v="2500"/>
    <x v="535"/>
    <x v="0"/>
    <x v="0"/>
    <x v="0"/>
    <n v="1418998744"/>
    <n v="1416406744"/>
    <x v="0"/>
    <n v="26"/>
    <x v="0"/>
    <s v="music/pop"/>
    <n v="101"/>
    <n v="97.5"/>
    <x v="4"/>
    <x v="27"/>
  </r>
  <r>
    <n v="1642"/>
    <x v="1642"/>
    <s v="Pop Garden Radio Presents: The Rock on the Road Tour Season 2 CD. 23 great Pop tracks from independent Pop artists."/>
    <n v="1200"/>
    <x v="647"/>
    <x v="0"/>
    <x v="0"/>
    <x v="0"/>
    <n v="1308011727"/>
    <n v="1306283727"/>
    <x v="0"/>
    <n v="28"/>
    <x v="0"/>
    <s v="music/pop"/>
    <n v="100"/>
    <n v="42.86"/>
    <x v="4"/>
    <x v="27"/>
  </r>
  <r>
    <n v="1643"/>
    <x v="1643"/>
    <s v="This Is All Now is putting out a brand new record, and we need YOUR help to do it!"/>
    <n v="5000"/>
    <x v="1124"/>
    <x v="0"/>
    <x v="0"/>
    <x v="0"/>
    <n v="1348516012"/>
    <n v="1345924012"/>
    <x v="0"/>
    <n v="37"/>
    <x v="0"/>
    <s v="music/pop"/>
    <n v="125"/>
    <n v="168.51"/>
    <x v="4"/>
    <x v="27"/>
  </r>
  <r>
    <n v="1644"/>
    <x v="1644"/>
    <s v="Be a part of helping Singer/Songwriter Kevin Wood bring his 3rd Album &quot;Out Among The Wolves&quot; from the studio to you!"/>
    <n v="10000"/>
    <x v="1125"/>
    <x v="0"/>
    <x v="0"/>
    <x v="0"/>
    <n v="1353551160"/>
    <n v="1348363560"/>
    <x v="0"/>
    <n v="128"/>
    <x v="0"/>
    <s v="music/pop"/>
    <n v="110"/>
    <n v="85.55"/>
    <x v="4"/>
    <x v="27"/>
  </r>
  <r>
    <n v="1645"/>
    <x v="1645"/>
    <s v="&quot;All I Have is filled with soaring pianos and bright guitars; heartfelt songs coupled with intuitive melodic compositions&quot;"/>
    <n v="5000"/>
    <x v="1126"/>
    <x v="0"/>
    <x v="0"/>
    <x v="0"/>
    <n v="1379515740"/>
    <n v="1378306140"/>
    <x v="0"/>
    <n v="10"/>
    <x v="0"/>
    <s v="music/pop"/>
    <n v="111"/>
    <n v="554"/>
    <x v="4"/>
    <x v="27"/>
  </r>
  <r>
    <n v="1646"/>
    <x v="1646"/>
    <s v="Album 3 funds.We have 13 amazing songs ready to go . a fantastic engineer to mix them, James Aparicio(Depeche Mode/Liars.We need you xx"/>
    <n v="2000"/>
    <x v="1127"/>
    <x v="0"/>
    <x v="1"/>
    <x v="1"/>
    <n v="1408039860"/>
    <n v="1405248503"/>
    <x v="0"/>
    <n v="83"/>
    <x v="0"/>
    <s v="music/pop"/>
    <n v="110"/>
    <n v="26.55"/>
    <x v="4"/>
    <x v="27"/>
  </r>
  <r>
    <n v="1647"/>
    <x v="1647"/>
    <s v="Grammy Pop Soul Artist Jaysin is raising funds to make the most EPIC Music Video ever and he wants to PUT YOU IN IT!"/>
    <n v="5000"/>
    <x v="1128"/>
    <x v="0"/>
    <x v="0"/>
    <x v="0"/>
    <n v="1339235377"/>
    <n v="1336643377"/>
    <x v="0"/>
    <n v="46"/>
    <x v="0"/>
    <s v="music/pop"/>
    <n v="105"/>
    <n v="113.83"/>
    <x v="4"/>
    <x v="27"/>
  </r>
  <r>
    <n v="1648"/>
    <x v="1648"/>
    <s v="We've finished recording our debut LP &quot;Wide Awake&quot; and would love to have it pressed on vinyl, but we need your help"/>
    <n v="2300"/>
    <x v="1129"/>
    <x v="0"/>
    <x v="0"/>
    <x v="0"/>
    <n v="1300636482"/>
    <n v="1298048082"/>
    <x v="0"/>
    <n v="90"/>
    <x v="0"/>
    <s v="music/pop"/>
    <n v="125"/>
    <n v="32.01"/>
    <x v="4"/>
    <x v="27"/>
  </r>
  <r>
    <n v="1649"/>
    <x v="1649"/>
    <s v="This is it! The new Sam Lyons album #3. Help me make it happen by pledging today - pre-order the CD and other cool stuff right here."/>
    <n v="3800"/>
    <x v="1130"/>
    <x v="0"/>
    <x v="0"/>
    <x v="0"/>
    <n v="1400862355"/>
    <n v="1396974355"/>
    <x v="0"/>
    <n v="81"/>
    <x v="0"/>
    <s v="music/pop"/>
    <n v="101"/>
    <n v="47.19"/>
    <x v="4"/>
    <x v="27"/>
  </r>
  <r>
    <n v="1650"/>
    <x v="1650"/>
    <s v="Help me record a CD that uses pop styling to give a fresh sound to ancient wisdom from scripture!"/>
    <n v="2000"/>
    <x v="1131"/>
    <x v="0"/>
    <x v="0"/>
    <x v="0"/>
    <n v="1381314437"/>
    <n v="1378722437"/>
    <x v="0"/>
    <n v="32"/>
    <x v="0"/>
    <s v="music/pop"/>
    <n v="142"/>
    <n v="88.47"/>
    <x v="4"/>
    <x v="27"/>
  </r>
  <r>
    <n v="1651"/>
    <x v="1651"/>
    <s v="Pop/Alternative/Classical/Electronic artist Dakota Lillie is making a music video for the opening track on his album &quot;The Dream&quot;"/>
    <n v="2000"/>
    <x v="1132"/>
    <x v="0"/>
    <x v="0"/>
    <x v="0"/>
    <n v="1303801140"/>
    <n v="1300916220"/>
    <x v="0"/>
    <n v="20"/>
    <x v="0"/>
    <s v="music/pop"/>
    <n v="101"/>
    <n v="100.75"/>
    <x v="4"/>
    <x v="27"/>
  </r>
  <r>
    <n v="1652"/>
    <x v="1652"/>
    <s v="A stunning musical story, telling of the triumphs and struggles we experience through our relationships with life, friends and lovers."/>
    <n v="4500"/>
    <x v="1133"/>
    <x v="0"/>
    <x v="0"/>
    <x v="0"/>
    <n v="1385297393"/>
    <n v="1382701793"/>
    <x v="0"/>
    <n v="70"/>
    <x v="0"/>
    <s v="music/pop"/>
    <n v="101"/>
    <n v="64.709999999999994"/>
    <x v="4"/>
    <x v="27"/>
  </r>
  <r>
    <n v="1653"/>
    <x v="1653"/>
    <s v="On 4/26, The Narrative will head out on their 1st full US tour with Eisley and aim to raise $7,500 to cover tour expenses. "/>
    <n v="5000"/>
    <x v="1134"/>
    <x v="0"/>
    <x v="0"/>
    <x v="0"/>
    <n v="1303675296"/>
    <n v="1300996896"/>
    <x v="0"/>
    <n v="168"/>
    <x v="0"/>
    <s v="music/pop"/>
    <n v="174"/>
    <n v="51.85"/>
    <x v="4"/>
    <x v="27"/>
  </r>
  <r>
    <n v="1654"/>
    <x v="1654"/>
    <s v="i have 3 new, killer songs that i must record immediately. i can certify the lethal-ness of the songs. these may be my best songs yet!"/>
    <n v="1100"/>
    <x v="1135"/>
    <x v="0"/>
    <x v="0"/>
    <x v="0"/>
    <n v="1334784160"/>
    <n v="1332192160"/>
    <x v="0"/>
    <n v="34"/>
    <x v="0"/>
    <s v="music/pop"/>
    <n v="120"/>
    <n v="38.79"/>
    <x v="4"/>
    <x v="27"/>
  </r>
  <r>
    <n v="1655"/>
    <x v="1655"/>
    <s v="Berklee College of Music student, Meg Porter needs YOUR help to fund her very first EP!"/>
    <n v="1500"/>
    <x v="1136"/>
    <x v="0"/>
    <x v="0"/>
    <x v="0"/>
    <n v="1333648820"/>
    <n v="1331060420"/>
    <x v="0"/>
    <n v="48"/>
    <x v="0"/>
    <s v="music/pop"/>
    <n v="143"/>
    <n v="44.65"/>
    <x v="4"/>
    <x v="27"/>
  </r>
  <r>
    <n v="1656"/>
    <x v="1656"/>
    <s v="The making of a quality, full length album journeying through a pop/folk/rock/americana sound_x000a_noisetrade.com/jaredmitchellmusic"/>
    <n v="7500"/>
    <x v="1137"/>
    <x v="0"/>
    <x v="0"/>
    <x v="0"/>
    <n v="1355437052"/>
    <n v="1352845052"/>
    <x v="0"/>
    <n v="48"/>
    <x v="0"/>
    <s v="music/pop"/>
    <n v="100"/>
    <n v="156.77000000000001"/>
    <x v="4"/>
    <x v="27"/>
  </r>
  <r>
    <n v="1657"/>
    <x v="1657"/>
    <s v="The long anticipated debut album from singer/songwriter Lynette will be recorded this June in Nashville! You can help make it happen!"/>
    <n v="25000"/>
    <x v="1138"/>
    <x v="0"/>
    <x v="0"/>
    <x v="0"/>
    <n v="1337885168"/>
    <n v="1335293168"/>
    <x v="0"/>
    <n v="221"/>
    <x v="0"/>
    <s v="music/pop"/>
    <n v="105"/>
    <n v="118.7"/>
    <x v="4"/>
    <x v="27"/>
  </r>
  <r>
    <n v="1658"/>
    <x v="1658"/>
    <s v="I've had numerous song ideas spinning around in my head for years now, please help me get them out- into a studio and into your homes!"/>
    <n v="6000"/>
    <x v="1139"/>
    <x v="0"/>
    <x v="0"/>
    <x v="0"/>
    <n v="1355840400"/>
    <n v="1352524767"/>
    <x v="0"/>
    <n v="107"/>
    <x v="0"/>
    <s v="music/pop"/>
    <n v="132"/>
    <n v="74.150000000000006"/>
    <x v="4"/>
    <x v="27"/>
  </r>
  <r>
    <n v="1659"/>
    <x v="1659"/>
    <s v="The long awaited Christmas EP is in session! We need your help to get it professionally mixed, produced and manufactured."/>
    <n v="500"/>
    <x v="1140"/>
    <x v="0"/>
    <x v="1"/>
    <x v="1"/>
    <n v="1387281600"/>
    <n v="1384811721"/>
    <x v="0"/>
    <n v="45"/>
    <x v="0"/>
    <s v="music/pop"/>
    <n v="113"/>
    <n v="12.53"/>
    <x v="4"/>
    <x v="27"/>
  </r>
  <r>
    <n v="1660"/>
    <x v="1660"/>
    <s v="Vogliamo realizzare un risotto fragole e champagne e condividerlo con i nostri fan. Faremo il risotto durante un concerto casalingo."/>
    <n v="80"/>
    <x v="1141"/>
    <x v="0"/>
    <x v="13"/>
    <x v="3"/>
    <n v="1462053540"/>
    <n v="1459355950"/>
    <x v="0"/>
    <n v="36"/>
    <x v="0"/>
    <s v="music/pop"/>
    <n v="1254"/>
    <n v="27.86"/>
    <x v="4"/>
    <x v="27"/>
  </r>
  <r>
    <n v="1661"/>
    <x v="1661"/>
    <s v="I am excited to present my debut pop project Kyana!_x000a_Piano and vocal sounds embedded in sophisticated, bold arrangements &amp; brisk beats"/>
    <n v="7900"/>
    <x v="1142"/>
    <x v="0"/>
    <x v="15"/>
    <x v="3"/>
    <n v="1453064400"/>
    <n v="1449359831"/>
    <x v="0"/>
    <n v="101"/>
    <x v="0"/>
    <s v="music/pop"/>
    <n v="103"/>
    <n v="80.180000000000007"/>
    <x v="4"/>
    <x v="27"/>
  </r>
  <r>
    <n v="1662"/>
    <x v="1662"/>
    <s v="I am a singer/songwriter from Miami Beach working on my first fully produced album entitled &quot;Illusion&quot;. Support independent music!!"/>
    <n v="8000"/>
    <x v="1143"/>
    <x v="0"/>
    <x v="0"/>
    <x v="0"/>
    <n v="1325310336"/>
    <n v="1320122736"/>
    <x v="0"/>
    <n v="62"/>
    <x v="0"/>
    <s v="music/pop"/>
    <n v="103"/>
    <n v="132.44"/>
    <x v="4"/>
    <x v="27"/>
  </r>
  <r>
    <n v="1663"/>
    <x v="1663"/>
    <s v="music is as important to the eyes as it is to the ears. help bring ghost to life in front of your eyes."/>
    <n v="1000"/>
    <x v="1144"/>
    <x v="0"/>
    <x v="0"/>
    <x v="0"/>
    <n v="1422750707"/>
    <n v="1420158707"/>
    <x v="0"/>
    <n v="32"/>
    <x v="0"/>
    <s v="music/pop"/>
    <n v="108"/>
    <n v="33.75"/>
    <x v="4"/>
    <x v="27"/>
  </r>
  <r>
    <n v="1664"/>
    <x v="1664"/>
    <s v="Korean-American Soprano Grace's Debut Album - coming up in June 2012. Come and be part of this exciting project!"/>
    <n v="2500"/>
    <x v="1145"/>
    <x v="0"/>
    <x v="0"/>
    <x v="0"/>
    <n v="1331870340"/>
    <n v="1328033818"/>
    <x v="0"/>
    <n v="89"/>
    <x v="0"/>
    <s v="music/pop"/>
    <n v="122"/>
    <n v="34.380000000000003"/>
    <x v="4"/>
    <x v="27"/>
  </r>
  <r>
    <n v="1665"/>
    <x v="1665"/>
    <s v="Simply Put is recording our debut album and needs to raise funds for studio time, printing and possibly the start of a sound system.  "/>
    <n v="3500"/>
    <x v="1146"/>
    <x v="0"/>
    <x v="0"/>
    <x v="0"/>
    <n v="1298343600"/>
    <n v="1295624113"/>
    <x v="0"/>
    <n v="93"/>
    <x v="0"/>
    <s v="music/pop"/>
    <n v="119"/>
    <n v="44.96"/>
    <x v="4"/>
    <x v="27"/>
  </r>
  <r>
    <n v="1666"/>
    <x v="1666"/>
    <s v="Play a KEY role in Venus On Fire's success - Working with a World Class Producer to make a memorable EP."/>
    <n v="2500"/>
    <x v="1147"/>
    <x v="0"/>
    <x v="0"/>
    <x v="0"/>
    <n v="1364447073"/>
    <n v="1361858673"/>
    <x v="0"/>
    <n v="98"/>
    <x v="0"/>
    <s v="music/pop"/>
    <n v="161"/>
    <n v="41.04"/>
    <x v="4"/>
    <x v="27"/>
  </r>
  <r>
    <n v="1667"/>
    <x v="1667"/>
    <s v="I am so excited to be recording my debut EP called &quot;A Sign of Weakness&quot; as well as shooting a music video for the title track!"/>
    <n v="3400"/>
    <x v="1148"/>
    <x v="0"/>
    <x v="0"/>
    <x v="0"/>
    <n v="1394521140"/>
    <n v="1392169298"/>
    <x v="0"/>
    <n v="82"/>
    <x v="0"/>
    <s v="music/pop"/>
    <n v="127"/>
    <n v="52.6"/>
    <x v="4"/>
    <x v="27"/>
  </r>
  <r>
    <n v="1668"/>
    <x v="1668"/>
    <s v="Making my debut EP &quot;Words Left In My Mind&quot; with the help of Kickstarter and all you awesome people! Thanks for the support!!"/>
    <n v="8000"/>
    <x v="1143"/>
    <x v="0"/>
    <x v="0"/>
    <x v="0"/>
    <n v="1322454939"/>
    <n v="1319859339"/>
    <x v="0"/>
    <n v="116"/>
    <x v="0"/>
    <s v="music/pop"/>
    <n v="103"/>
    <n v="70.78"/>
    <x v="4"/>
    <x v="27"/>
  </r>
  <r>
    <n v="1669"/>
    <x v="1669"/>
    <s v="Hi guys! I'll be recording a 6-7 song EP this summer and I need your help to make it happen! _x000a_Any support is appreciated!"/>
    <n v="2000"/>
    <x v="1149"/>
    <x v="0"/>
    <x v="0"/>
    <x v="0"/>
    <n v="1464729276"/>
    <n v="1459545276"/>
    <x v="0"/>
    <n v="52"/>
    <x v="0"/>
    <s v="music/pop"/>
    <n v="140"/>
    <n v="53.75"/>
    <x v="4"/>
    <x v="27"/>
  </r>
  <r>
    <n v="1670"/>
    <x v="1670"/>
    <s v="We are ready to record our first album, but we need your help to make it a reality. Be an active part in producing this record and you'll be rewarded!"/>
    <n v="1000"/>
    <x v="772"/>
    <x v="0"/>
    <x v="0"/>
    <x v="0"/>
    <n v="1278302400"/>
    <n v="1273961999"/>
    <x v="0"/>
    <n v="23"/>
    <x v="0"/>
    <s v="music/pop"/>
    <n v="103"/>
    <n v="44.61"/>
    <x v="4"/>
    <x v="27"/>
  </r>
  <r>
    <n v="1671"/>
    <x v="1671"/>
    <s v="I am seeking funding in order to help take my music from a hobby to a career."/>
    <n v="2000"/>
    <x v="1150"/>
    <x v="0"/>
    <x v="0"/>
    <x v="0"/>
    <n v="1470056614"/>
    <n v="1467464614"/>
    <x v="0"/>
    <n v="77"/>
    <x v="0"/>
    <s v="music/pop"/>
    <n v="101"/>
    <n v="26.15"/>
    <x v="4"/>
    <x v="27"/>
  </r>
  <r>
    <n v="1672"/>
    <x v="1672"/>
    <s v="Sweet, sweet harmonies from Portland Oregon's premiere high school women's a cappella group."/>
    <n v="1700"/>
    <x v="1151"/>
    <x v="0"/>
    <x v="0"/>
    <x v="0"/>
    <n v="1338824730"/>
    <n v="1336232730"/>
    <x v="0"/>
    <n v="49"/>
    <x v="0"/>
    <s v="music/pop"/>
    <n v="113"/>
    <n v="39.18"/>
    <x v="4"/>
    <x v="27"/>
  </r>
  <r>
    <n v="1673"/>
    <x v="1673"/>
    <s v="After our exciting mixing session at the Wilco loft, we're ready to master and press vinyl for The Astronomer's newest record!"/>
    <n v="2100"/>
    <x v="1152"/>
    <x v="0"/>
    <x v="0"/>
    <x v="0"/>
    <n v="1425675892"/>
    <n v="1423083892"/>
    <x v="0"/>
    <n v="59"/>
    <x v="0"/>
    <s v="music/pop"/>
    <n v="128"/>
    <n v="45.59"/>
    <x v="4"/>
    <x v="27"/>
  </r>
  <r>
    <n v="1674"/>
    <x v="1674"/>
    <s v="This is my biggest project YET! The songs are recorded &amp; I need your help to package &amp; promote this music. Let's finish this together!"/>
    <n v="5000"/>
    <x v="413"/>
    <x v="0"/>
    <x v="0"/>
    <x v="0"/>
    <n v="1471503540"/>
    <n v="1468852306"/>
    <x v="0"/>
    <n v="113"/>
    <x v="0"/>
    <s v="music/pop"/>
    <n v="202"/>
    <n v="89.25"/>
    <x v="4"/>
    <x v="27"/>
  </r>
  <r>
    <n v="1675"/>
    <x v="1675"/>
    <s v="The Great Party is releasing their debut album. Here's your chance to be a part of it!"/>
    <n v="1000"/>
    <x v="1153"/>
    <x v="0"/>
    <x v="0"/>
    <x v="0"/>
    <n v="1318802580"/>
    <n v="1316194540"/>
    <x v="0"/>
    <n v="34"/>
    <x v="0"/>
    <s v="music/pop"/>
    <n v="137"/>
    <n v="40.42"/>
    <x v="4"/>
    <x v="27"/>
  </r>
  <r>
    <n v="1676"/>
    <x v="1676"/>
    <s v="Help fund Bridge 19's tour in support of their first duo record, to be released in May 2012."/>
    <n v="3000"/>
    <x v="1154"/>
    <x v="0"/>
    <x v="0"/>
    <x v="0"/>
    <n v="1334980740"/>
    <n v="1330968347"/>
    <x v="0"/>
    <n v="42"/>
    <x v="0"/>
    <s v="music/pop"/>
    <n v="115"/>
    <n v="82.38"/>
    <x v="4"/>
    <x v="27"/>
  </r>
  <r>
    <n v="1677"/>
    <x v="1677"/>
    <s v="It's time to record my new album. Studio, musicians and arranger are ready, are you coming on this journey with me?"/>
    <n v="6000"/>
    <x v="1155"/>
    <x v="0"/>
    <x v="3"/>
    <x v="3"/>
    <n v="1460786340"/>
    <n v="1455615976"/>
    <x v="0"/>
    <n v="42"/>
    <x v="0"/>
    <s v="music/pop"/>
    <n v="112"/>
    <n v="159.52000000000001"/>
    <x v="4"/>
    <x v="27"/>
  </r>
  <r>
    <n v="1678"/>
    <x v="1678"/>
    <s v="Help me make an amazing music video so that I can take my music to the next level and get a manager!"/>
    <n v="1500"/>
    <x v="702"/>
    <x v="0"/>
    <x v="0"/>
    <x v="0"/>
    <n v="1391718671"/>
    <n v="1390509071"/>
    <x v="0"/>
    <n v="49"/>
    <x v="0"/>
    <s v="music/pop"/>
    <n v="118"/>
    <n v="36.24"/>
    <x v="4"/>
    <x v="27"/>
  </r>
  <r>
    <n v="1679"/>
    <x v="1679"/>
    <s v="Your ticket for an adventure in STEREOPHONIC, INTERSTELLAR  HI-FIDELITY_x000a_w/ your crooning Star-Captain, Jody Mulgrew. Pre-Order Today."/>
    <n v="2000"/>
    <x v="98"/>
    <x v="0"/>
    <x v="0"/>
    <x v="0"/>
    <n v="1311298745"/>
    <n v="1309311545"/>
    <x v="0"/>
    <n v="56"/>
    <x v="0"/>
    <s v="music/pop"/>
    <n v="175"/>
    <n v="62.5"/>
    <x v="4"/>
    <x v="27"/>
  </r>
  <r>
    <n v="1680"/>
    <x v="1680"/>
    <s v="Working Musician dilemma #164: how the taxman put Kick the Record 2.0 on hold"/>
    <n v="1000"/>
    <x v="1156"/>
    <x v="0"/>
    <x v="0"/>
    <x v="0"/>
    <n v="1405188667"/>
    <n v="1402596667"/>
    <x v="0"/>
    <n v="25"/>
    <x v="0"/>
    <s v="music/pop"/>
    <n v="118"/>
    <n v="47"/>
    <x v="4"/>
    <x v="27"/>
  </r>
  <r>
    <n v="1681"/>
    <x v="1681"/>
    <s v="Slugs &amp; Bugs is making TWO NEW Sing the Bible CDs in 2017, with Scripture songs all about Jesus - His words, His life, and His mission."/>
    <n v="65000"/>
    <x v="1157"/>
    <x v="3"/>
    <x v="0"/>
    <x v="0"/>
    <n v="1490752800"/>
    <n v="1486522484"/>
    <x v="0"/>
    <n v="884"/>
    <x v="1"/>
    <s v="music/faith"/>
    <n v="101"/>
    <n v="74.58"/>
    <x v="4"/>
    <x v="28"/>
  </r>
  <r>
    <n v="1682"/>
    <x v="1682"/>
    <s v="Christian singer-wongerwriter searching for funding to record CD of original Christian music."/>
    <n v="6000"/>
    <x v="117"/>
    <x v="3"/>
    <x v="0"/>
    <x v="0"/>
    <n v="1492142860"/>
    <n v="1486962460"/>
    <x v="0"/>
    <n v="0"/>
    <x v="1"/>
    <s v="music/faith"/>
    <n v="0"/>
    <n v="0"/>
    <x v="4"/>
    <x v="28"/>
  </r>
  <r>
    <n v="1683"/>
    <x v="1683"/>
    <s v="Rendre tÃ©moignage de ce que Dieu fait chaque jour pour moi et venir en  aide  aux autres, c'est  mon but."/>
    <n v="3500"/>
    <x v="1158"/>
    <x v="3"/>
    <x v="6"/>
    <x v="3"/>
    <n v="1491590738"/>
    <n v="1489517138"/>
    <x v="0"/>
    <n v="10"/>
    <x v="1"/>
    <s v="music/faith"/>
    <n v="22"/>
    <n v="76"/>
    <x v="4"/>
    <x v="28"/>
  </r>
  <r>
    <n v="1684"/>
    <x v="1684"/>
    <s v="New Music from Marty Mikles!  A new EP all about God's Goodness &amp; Mercy."/>
    <n v="8000"/>
    <x v="1159"/>
    <x v="3"/>
    <x v="0"/>
    <x v="0"/>
    <n v="1489775641"/>
    <n v="1487360041"/>
    <x v="0"/>
    <n v="101"/>
    <x v="1"/>
    <s v="music/faith"/>
    <n v="109"/>
    <n v="86.44"/>
    <x v="4"/>
    <x v="28"/>
  </r>
  <r>
    <n v="1685"/>
    <x v="1685"/>
    <s v="My name is Brad Dassey.  I've been composing and making music for 18 years now.  I want to get my music out there even further."/>
    <n v="350"/>
    <x v="175"/>
    <x v="3"/>
    <x v="0"/>
    <x v="0"/>
    <n v="1490331623"/>
    <n v="1487743223"/>
    <x v="0"/>
    <n v="15"/>
    <x v="1"/>
    <s v="music/faith"/>
    <n v="103"/>
    <n v="24"/>
    <x v="4"/>
    <x v="28"/>
  </r>
  <r>
    <n v="1686"/>
    <x v="1686"/>
    <s v="I will transcribe, into Western musical notation and Romanized transliteration, the complete Torah as sung in the Ashkenazic tradition."/>
    <n v="5000"/>
    <x v="461"/>
    <x v="3"/>
    <x v="5"/>
    <x v="5"/>
    <n v="1493320519"/>
    <n v="1488140119"/>
    <x v="0"/>
    <n v="1"/>
    <x v="1"/>
    <s v="music/faith"/>
    <n v="0"/>
    <n v="18"/>
    <x v="4"/>
    <x v="28"/>
  </r>
  <r>
    <n v="1687"/>
    <x v="1687"/>
    <s v="Be a part of bringing &quot;YOU SAY SPEAK WE SAY MOVE&quot; into existence with FIKE. This is our first album since moving back to Baton Rouge!"/>
    <n v="10000"/>
    <x v="1160"/>
    <x v="3"/>
    <x v="0"/>
    <x v="0"/>
    <n v="1491855300"/>
    <n v="1488935245"/>
    <x v="0"/>
    <n v="39"/>
    <x v="1"/>
    <s v="music/faith"/>
    <n v="31"/>
    <n v="80.13"/>
    <x v="4"/>
    <x v="28"/>
  </r>
  <r>
    <n v="1688"/>
    <x v="1688"/>
    <s v="Professionally recording a worship and contemporary Christian music album that connects to people and connects their heart to God."/>
    <n v="4000"/>
    <x v="1161"/>
    <x v="3"/>
    <x v="0"/>
    <x v="0"/>
    <n v="1491738594"/>
    <n v="1489150194"/>
    <x v="0"/>
    <n v="7"/>
    <x v="1"/>
    <s v="music/faith"/>
    <n v="44"/>
    <n v="253.14"/>
    <x v="4"/>
    <x v="28"/>
  </r>
  <r>
    <n v="1689"/>
    <x v="1689"/>
    <s v="Praising the Living God in the second half of life."/>
    <n v="2400"/>
    <x v="1162"/>
    <x v="3"/>
    <x v="0"/>
    <x v="0"/>
    <n v="1489700230"/>
    <n v="1487111830"/>
    <x v="0"/>
    <n v="14"/>
    <x v="1"/>
    <s v="music/faith"/>
    <n v="100"/>
    <n v="171.43"/>
    <x v="4"/>
    <x v="28"/>
  </r>
  <r>
    <n v="1690"/>
    <x v="1690"/>
    <s v="Our newest project! We are hard at it trying to bring music that uplifts the spirit, and tells a story of life-changing love."/>
    <n v="2500"/>
    <x v="1163"/>
    <x v="3"/>
    <x v="0"/>
    <x v="0"/>
    <n v="1491470442"/>
    <n v="1488882042"/>
    <x v="0"/>
    <n v="11"/>
    <x v="1"/>
    <s v="music/faith"/>
    <n v="25"/>
    <n v="57.73"/>
    <x v="4"/>
    <x v="28"/>
  </r>
  <r>
    <n v="1691"/>
    <x v="1691"/>
    <s v="TUV Online is making highly effective vocal training available &amp; affordable to churches, worship leaders and singers around the world!"/>
    <n v="30000"/>
    <x v="1164"/>
    <x v="3"/>
    <x v="0"/>
    <x v="0"/>
    <n v="1491181200"/>
    <n v="1488387008"/>
    <x v="0"/>
    <n v="38"/>
    <x v="1"/>
    <s v="music/faith"/>
    <n v="33"/>
    <n v="264.26"/>
    <x v="4"/>
    <x v="28"/>
  </r>
  <r>
    <n v="1692"/>
    <x v="1692"/>
    <s v="After 3 years.....It's time for some new music! Album #2 is in motion and I can't wait to share it with all of you!"/>
    <n v="5000"/>
    <x v="1165"/>
    <x v="3"/>
    <x v="0"/>
    <x v="0"/>
    <n v="1490572740"/>
    <n v="1487734667"/>
    <x v="0"/>
    <n v="15"/>
    <x v="1"/>
    <s v="music/faith"/>
    <n v="48"/>
    <n v="159.33000000000001"/>
    <x v="4"/>
    <x v="28"/>
  </r>
  <r>
    <n v="1693"/>
    <x v="1693"/>
    <s v="Creating and playing music is what i love. I long to produce &amp; release fresh, raw and relevant songs that come straight from the heart."/>
    <n v="3000"/>
    <x v="668"/>
    <x v="3"/>
    <x v="1"/>
    <x v="1"/>
    <n v="1491768000"/>
    <n v="1489097112"/>
    <x v="0"/>
    <n v="8"/>
    <x v="1"/>
    <s v="music/faith"/>
    <n v="9"/>
    <n v="35"/>
    <x v="4"/>
    <x v="28"/>
  </r>
  <r>
    <n v="1694"/>
    <x v="1694"/>
    <s v="Hey all I'm building out my Christian Recording studio in a new building. I have the building but lack the funds to build it out!!!"/>
    <n v="10000"/>
    <x v="139"/>
    <x v="3"/>
    <x v="0"/>
    <x v="0"/>
    <n v="1490589360"/>
    <n v="1488038674"/>
    <x v="0"/>
    <n v="1"/>
    <x v="1"/>
    <s v="music/faith"/>
    <n v="0"/>
    <n v="5"/>
    <x v="4"/>
    <x v="28"/>
  </r>
  <r>
    <n v="1695"/>
    <x v="1695"/>
    <s v="We are the Preacher's Daughters &amp; recording a HYMNS CD with our unique vocal duo &amp; interwoven Cello. Hymns in a fresh, beautiful way."/>
    <n v="12000"/>
    <x v="1166"/>
    <x v="3"/>
    <x v="0"/>
    <x v="0"/>
    <n v="1491786000"/>
    <n v="1488847514"/>
    <x v="0"/>
    <n v="23"/>
    <x v="1"/>
    <s v="music/faith"/>
    <n v="12"/>
    <n v="61.09"/>
    <x v="4"/>
    <x v="28"/>
  </r>
  <r>
    <n v="1696"/>
    <x v="1696"/>
    <s v="I was dying. No will to live. Angel spoke to me. Changed my life. Help me to Share the message with the world. My life changing story."/>
    <n v="300000"/>
    <x v="117"/>
    <x v="3"/>
    <x v="0"/>
    <x v="0"/>
    <n v="1491007211"/>
    <n v="1488418811"/>
    <x v="0"/>
    <n v="0"/>
    <x v="1"/>
    <s v="music/faith"/>
    <n v="0"/>
    <n v="0"/>
    <x v="4"/>
    <x v="28"/>
  </r>
  <r>
    <n v="1697"/>
    <x v="1697"/>
    <s v="You can help create an awesome new worship album and in return get exclusive rewards ONLY for backers of this project."/>
    <n v="12500"/>
    <x v="1167"/>
    <x v="3"/>
    <x v="0"/>
    <x v="0"/>
    <n v="1491781648"/>
    <n v="1489193248"/>
    <x v="0"/>
    <n v="22"/>
    <x v="1"/>
    <s v="music/faith"/>
    <n v="20"/>
    <n v="114.82"/>
    <x v="4"/>
    <x v="28"/>
  </r>
  <r>
    <n v="1698"/>
    <x v="1698"/>
    <s v="This Music is a Powerful Tool / Ministry to the mindset_x000a_of Global Christianity in an Artistic &amp; innovative Musical_x000a_Format_ Album &amp; Tour"/>
    <n v="125000"/>
    <x v="117"/>
    <x v="3"/>
    <x v="0"/>
    <x v="0"/>
    <n v="1490499180"/>
    <n v="1488430760"/>
    <x v="0"/>
    <n v="0"/>
    <x v="1"/>
    <s v="music/faith"/>
    <n v="0"/>
    <n v="0"/>
    <x v="4"/>
    <x v="28"/>
  </r>
  <r>
    <n v="1699"/>
    <x v="1699"/>
    <s v="Friends! Will you help me create a new worship album??! I want this album to give God the worship he deserves and draw people to Him."/>
    <n v="5105"/>
    <x v="1168"/>
    <x v="3"/>
    <x v="0"/>
    <x v="0"/>
    <n v="1491943445"/>
    <n v="1489351445"/>
    <x v="0"/>
    <n v="4"/>
    <x v="1"/>
    <s v="music/faith"/>
    <n v="4"/>
    <n v="54"/>
    <x v="4"/>
    <x v="28"/>
  </r>
  <r>
    <n v="1700"/>
    <x v="1700"/>
    <s v="My debut full-length album. This album will be a new direction as we hope to capture the worship that happens when you're at camp."/>
    <n v="20000"/>
    <x v="1169"/>
    <x v="3"/>
    <x v="0"/>
    <x v="0"/>
    <n v="1491019200"/>
    <n v="1488418990"/>
    <x v="0"/>
    <n v="79"/>
    <x v="1"/>
    <s v="music/faith"/>
    <n v="26"/>
    <n v="65.97"/>
    <x v="4"/>
    <x v="28"/>
  </r>
  <r>
    <n v="1701"/>
    <x v="1701"/>
    <s v="The passion I have for music is intense, super natural and uniquely divine.The encompassing vibe of a great song dressed in great beat"/>
    <n v="5050"/>
    <x v="115"/>
    <x v="2"/>
    <x v="0"/>
    <x v="0"/>
    <n v="1421337405"/>
    <n v="1418745405"/>
    <x v="0"/>
    <n v="2"/>
    <x v="1"/>
    <s v="music/faith"/>
    <n v="0"/>
    <n v="5"/>
    <x v="4"/>
    <x v="28"/>
  </r>
  <r>
    <n v="1702"/>
    <x v="1702"/>
    <s v="I can do all things through christ jesus"/>
    <n v="16500"/>
    <x v="116"/>
    <x v="2"/>
    <x v="0"/>
    <x v="0"/>
    <n v="1427745150"/>
    <n v="1425156750"/>
    <x v="0"/>
    <n v="1"/>
    <x v="1"/>
    <s v="music/faith"/>
    <n v="0"/>
    <n v="1"/>
    <x v="4"/>
    <x v="28"/>
  </r>
  <r>
    <n v="1703"/>
    <x v="1703"/>
    <s v="I would love for you to be a part of helping me raise money for music and video production to launch my first Worship album!"/>
    <n v="5000"/>
    <x v="152"/>
    <x v="2"/>
    <x v="0"/>
    <x v="0"/>
    <n v="1441003537"/>
    <n v="1435819537"/>
    <x v="0"/>
    <n v="2"/>
    <x v="1"/>
    <s v="music/faith"/>
    <n v="1"/>
    <n v="25.5"/>
    <x v="4"/>
    <x v="28"/>
  </r>
  <r>
    <n v="1704"/>
    <x v="1704"/>
    <s v="We want to record an album of popular praise &amp; worship songs with our own influence and style."/>
    <n v="2000"/>
    <x v="1170"/>
    <x v="2"/>
    <x v="0"/>
    <x v="0"/>
    <n v="1424056873"/>
    <n v="1421464873"/>
    <x v="0"/>
    <n v="11"/>
    <x v="1"/>
    <s v="music/faith"/>
    <n v="65"/>
    <n v="118.36"/>
    <x v="4"/>
    <x v="28"/>
  </r>
  <r>
    <n v="1705"/>
    <x v="1705"/>
    <s v="An instrumental album that ranges from hymns to contemporary music. All the music is recorded by myself."/>
    <n v="2000"/>
    <x v="117"/>
    <x v="2"/>
    <x v="0"/>
    <x v="0"/>
    <n v="1441814400"/>
    <n v="1440807846"/>
    <x v="0"/>
    <n v="0"/>
    <x v="1"/>
    <s v="music/faith"/>
    <n v="0"/>
    <n v="0"/>
    <x v="4"/>
    <x v="28"/>
  </r>
  <r>
    <n v="1706"/>
    <x v="1706"/>
    <s v="Unsere &quot;Aufgabe&quot; ist es, fÃ¼r Christen da zu sein die keiner Gemeinde angehÃ¶ren. Zudem spielt Lobpreis eine Zentrale Rolle."/>
    <n v="5500"/>
    <x v="117"/>
    <x v="2"/>
    <x v="12"/>
    <x v="3"/>
    <n v="1440314472"/>
    <n v="1435130472"/>
    <x v="0"/>
    <n v="0"/>
    <x v="1"/>
    <s v="music/faith"/>
    <n v="0"/>
    <n v="0"/>
    <x v="4"/>
    <x v="28"/>
  </r>
  <r>
    <n v="1707"/>
    <x v="1707"/>
    <s v="We exist to proclaim the love of Christ through music! Partner with our ministry and help us spread God's love with a new studio album!"/>
    <n v="5000"/>
    <x v="1171"/>
    <x v="2"/>
    <x v="0"/>
    <x v="0"/>
    <n v="1459181895"/>
    <n v="1456593495"/>
    <x v="0"/>
    <n v="9"/>
    <x v="1"/>
    <s v="music/faith"/>
    <n v="10"/>
    <n v="54.11"/>
    <x v="4"/>
    <x v="28"/>
  </r>
  <r>
    <n v="1708"/>
    <x v="1708"/>
    <s v="A debut album for the New Gate Church's praise team; making a cd filled with original songs from a team of misfits with 1 goal in mind"/>
    <n v="7000"/>
    <x v="117"/>
    <x v="2"/>
    <x v="0"/>
    <x v="0"/>
    <n v="1462135706"/>
    <n v="1458679706"/>
    <x v="0"/>
    <n v="0"/>
    <x v="1"/>
    <s v="music/faith"/>
    <n v="0"/>
    <n v="0"/>
    <x v="4"/>
    <x v="28"/>
  </r>
  <r>
    <n v="1709"/>
    <x v="1709"/>
    <s v="A project to set psalms to music. The psalms are taken from the English Standard Version (ESV) of the Bible."/>
    <n v="1750"/>
    <x v="1079"/>
    <x v="2"/>
    <x v="0"/>
    <x v="0"/>
    <n v="1409513940"/>
    <n v="1405949514"/>
    <x v="0"/>
    <n v="4"/>
    <x v="1"/>
    <s v="music/faith"/>
    <n v="5"/>
    <n v="21.25"/>
    <x v="4"/>
    <x v="28"/>
  </r>
  <r>
    <n v="1710"/>
    <x v="1710"/>
    <s v="We want to create a gospel live album which has never been produced before."/>
    <n v="5000"/>
    <x v="1172"/>
    <x v="2"/>
    <x v="12"/>
    <x v="3"/>
    <n v="1453122000"/>
    <n v="1449151888"/>
    <x v="0"/>
    <n v="1"/>
    <x v="1"/>
    <s v="music/faith"/>
    <n v="1"/>
    <n v="34"/>
    <x v="4"/>
    <x v="28"/>
  </r>
  <r>
    <n v="1711"/>
    <x v="1711"/>
    <s v="&quot;Redemption&quot; is a multi-cultural worship album aimed at giving you an 'around-the-world' experience of Jesus-focused worship."/>
    <n v="10000"/>
    <x v="1121"/>
    <x v="2"/>
    <x v="0"/>
    <x v="0"/>
    <n v="1409585434"/>
    <n v="1406907034"/>
    <x v="0"/>
    <n v="2"/>
    <x v="1"/>
    <s v="music/faith"/>
    <n v="11"/>
    <n v="525"/>
    <x v="4"/>
    <x v="28"/>
  </r>
  <r>
    <n v="1712"/>
    <x v="1712"/>
    <s v="Recording/equipment for MCM - a team of musicians who will help your local musicians to hold your own Cowboy Church with Gospel Music"/>
    <n v="5000"/>
    <x v="117"/>
    <x v="2"/>
    <x v="0"/>
    <x v="0"/>
    <n v="1435701353"/>
    <n v="1430517353"/>
    <x v="0"/>
    <n v="0"/>
    <x v="1"/>
    <s v="music/faith"/>
    <n v="0"/>
    <n v="0"/>
    <x v="4"/>
    <x v="28"/>
  </r>
  <r>
    <n v="1713"/>
    <x v="1713"/>
    <s v="This music project is a compilation to my up-coming book UNCOVERED ME, I need your support to help me go to New York and complete it."/>
    <n v="3000"/>
    <x v="155"/>
    <x v="2"/>
    <x v="0"/>
    <x v="0"/>
    <n v="1412536412"/>
    <n v="1409944412"/>
    <x v="0"/>
    <n v="1"/>
    <x v="1"/>
    <s v="music/faith"/>
    <n v="2"/>
    <n v="50"/>
    <x v="4"/>
    <x v="28"/>
  </r>
  <r>
    <n v="1714"/>
    <x v="1714"/>
    <s v="Change the world. Music should be more fun, positive, and compassionate. What goes into your ears is important- same for your kids."/>
    <n v="25000"/>
    <x v="1173"/>
    <x v="2"/>
    <x v="0"/>
    <x v="0"/>
    <n v="1430517761"/>
    <n v="1427925761"/>
    <x v="0"/>
    <n v="17"/>
    <x v="1"/>
    <s v="music/faith"/>
    <n v="8"/>
    <n v="115.71"/>
    <x v="4"/>
    <x v="28"/>
  </r>
  <r>
    <n v="1715"/>
    <x v="1715"/>
    <s v="Kimberly Stokes the daughter of Elder Baby Stokes Jr, of Bibleway C.O.G.I.C, is currently working on a EP. She is sharing her heart"/>
    <n v="5000"/>
    <x v="143"/>
    <x v="2"/>
    <x v="0"/>
    <x v="0"/>
    <n v="1427772120"/>
    <n v="1425186785"/>
    <x v="0"/>
    <n v="2"/>
    <x v="1"/>
    <s v="music/faith"/>
    <n v="0"/>
    <n v="5.5"/>
    <x v="4"/>
    <x v="28"/>
  </r>
  <r>
    <n v="1716"/>
    <x v="1716"/>
    <s v="New Twin Cities based Gospel Chorus and music ministry. Join us as we grow and support this exciting mission with our launch Feb 11th!!"/>
    <n v="2000"/>
    <x v="403"/>
    <x v="2"/>
    <x v="0"/>
    <x v="0"/>
    <n v="1481295099"/>
    <n v="1477835499"/>
    <x v="0"/>
    <n v="3"/>
    <x v="1"/>
    <s v="music/faith"/>
    <n v="8"/>
    <n v="50"/>
    <x v="4"/>
    <x v="28"/>
  </r>
  <r>
    <n v="1717"/>
    <x v="1717"/>
    <s v="Our first record created to reach, inspire, and ultimately express the love of Jesus to our generation."/>
    <n v="3265"/>
    <x v="1174"/>
    <x v="2"/>
    <x v="0"/>
    <x v="0"/>
    <n v="1461211200"/>
    <n v="1459467238"/>
    <x v="0"/>
    <n v="41"/>
    <x v="1"/>
    <s v="music/faith"/>
    <n v="43"/>
    <n v="34.020000000000003"/>
    <x v="4"/>
    <x v="28"/>
  </r>
  <r>
    <n v="1718"/>
    <x v="1718"/>
    <s v="A melody for the galaxy."/>
    <n v="35000"/>
    <x v="735"/>
    <x v="2"/>
    <x v="0"/>
    <x v="0"/>
    <n v="1463201940"/>
    <n v="1459435149"/>
    <x v="0"/>
    <n v="2"/>
    <x v="1"/>
    <s v="music/faith"/>
    <n v="0"/>
    <n v="37.5"/>
    <x v="4"/>
    <x v="28"/>
  </r>
  <r>
    <n v="1719"/>
    <x v="1719"/>
    <s v="Building the foundation for a great work! Join us on our journey to bring a fresh approach to ministry through song and testimony!"/>
    <n v="4000"/>
    <x v="428"/>
    <x v="2"/>
    <x v="0"/>
    <x v="0"/>
    <n v="1410958191"/>
    <n v="1408366191"/>
    <x v="0"/>
    <n v="3"/>
    <x v="1"/>
    <s v="music/faith"/>
    <n v="1"/>
    <n v="11.67"/>
    <x v="4"/>
    <x v="28"/>
  </r>
  <r>
    <n v="1720"/>
    <x v="1720"/>
    <s v="Justin and Elly Heckel just finished recording their Debut Album and need your help to release it to the rest of the World!"/>
    <n v="4000"/>
    <x v="1175"/>
    <x v="2"/>
    <x v="0"/>
    <x v="0"/>
    <n v="1415562471"/>
    <n v="1412966871"/>
    <x v="0"/>
    <n v="8"/>
    <x v="1"/>
    <s v="music/faith"/>
    <n v="6"/>
    <n v="28.13"/>
    <x v="4"/>
    <x v="28"/>
  </r>
  <r>
    <n v="1721"/>
    <x v="1721"/>
    <s v="Heavens calling is an album for people all over the world in need of a healing for the soul, positive mindset and total prosperity"/>
    <n v="5000"/>
    <x v="117"/>
    <x v="2"/>
    <x v="0"/>
    <x v="0"/>
    <n v="1449831863"/>
    <n v="1447239863"/>
    <x v="0"/>
    <n v="0"/>
    <x v="1"/>
    <s v="music/faith"/>
    <n v="0"/>
    <n v="0"/>
    <x v="4"/>
    <x v="28"/>
  </r>
  <r>
    <n v="1722"/>
    <x v="1722"/>
    <s v="I am raising money to leave a legacy for the DC Gospel Stars and preserve this art form for music lovers of this style."/>
    <n v="2880"/>
    <x v="116"/>
    <x v="2"/>
    <x v="0"/>
    <x v="0"/>
    <n v="1459642200"/>
    <n v="1456441429"/>
    <x v="0"/>
    <n v="1"/>
    <x v="1"/>
    <s v="music/faith"/>
    <n v="0"/>
    <n v="1"/>
    <x v="4"/>
    <x v="28"/>
  </r>
  <r>
    <n v="1723"/>
    <x v="1723"/>
    <s v="We are a vocal group from the Northwest looking to create a gospel, jazz, a cappella ablum and would love the support of music lovers."/>
    <n v="10000"/>
    <x v="1084"/>
    <x v="2"/>
    <x v="0"/>
    <x v="0"/>
    <n v="1435730400"/>
    <n v="1430855315"/>
    <x v="0"/>
    <n v="3"/>
    <x v="1"/>
    <s v="music/faith"/>
    <n v="7"/>
    <n v="216.67"/>
    <x v="4"/>
    <x v="28"/>
  </r>
  <r>
    <n v="1724"/>
    <x v="1724"/>
    <s v="We are just some guys who Love the Lord and want to share our personal experiences of what GOD has done for us through our music."/>
    <n v="6000"/>
    <x v="428"/>
    <x v="2"/>
    <x v="0"/>
    <x v="0"/>
    <n v="1414707762"/>
    <n v="1412115762"/>
    <x v="0"/>
    <n v="4"/>
    <x v="1"/>
    <s v="music/faith"/>
    <n v="1"/>
    <n v="8.75"/>
    <x v="4"/>
    <x v="28"/>
  </r>
  <r>
    <n v="1725"/>
    <x v="1725"/>
    <s v="Christian band signed to VECA Records to release their debut album in Spring 2015.  This ministry is relying on faith-based donations."/>
    <n v="5500"/>
    <x v="145"/>
    <x v="2"/>
    <x v="0"/>
    <x v="0"/>
    <n v="1408922049"/>
    <n v="1406330049"/>
    <x v="0"/>
    <n v="9"/>
    <x v="1"/>
    <s v="music/faith"/>
    <n v="10"/>
    <n v="62.22"/>
    <x v="4"/>
    <x v="28"/>
  </r>
  <r>
    <n v="1726"/>
    <x v="1726"/>
    <s v="Amanda Joy Hall's sophomore album, &quot;Every Day&quot;. Release expected July 2014"/>
    <n v="6500"/>
    <x v="1176"/>
    <x v="2"/>
    <x v="0"/>
    <x v="0"/>
    <n v="1403906664"/>
    <n v="1401401064"/>
    <x v="0"/>
    <n v="16"/>
    <x v="1"/>
    <s v="music/faith"/>
    <n v="34"/>
    <n v="137.25"/>
    <x v="4"/>
    <x v="28"/>
  </r>
  <r>
    <n v="1727"/>
    <x v="1727"/>
    <s v="Please help fund my second Prophetic Guitar album. Be a part of a pioneering and groundbreaking sound released from Heaven."/>
    <n v="3000"/>
    <x v="116"/>
    <x v="2"/>
    <x v="1"/>
    <x v="1"/>
    <n v="1428231600"/>
    <n v="1423520177"/>
    <x v="0"/>
    <n v="1"/>
    <x v="1"/>
    <s v="music/faith"/>
    <n v="0"/>
    <n v="1"/>
    <x v="4"/>
    <x v="28"/>
  </r>
  <r>
    <n v="1728"/>
    <x v="1728"/>
    <s v="Be in God's presence through instrumental covers of hymns. Help me build a home studio to freely distribute this album."/>
    <n v="1250"/>
    <x v="1177"/>
    <x v="2"/>
    <x v="0"/>
    <x v="0"/>
    <n v="1445439674"/>
    <n v="1442847674"/>
    <x v="0"/>
    <n v="7"/>
    <x v="1"/>
    <s v="music/faith"/>
    <n v="68"/>
    <n v="122.14"/>
    <x v="4"/>
    <x v="28"/>
  </r>
  <r>
    <n v="1729"/>
    <x v="1729"/>
    <s v="A few years back, I was inspired to write some songs, turned out the messages are real but a little scary, I need help to produce."/>
    <n v="10000"/>
    <x v="117"/>
    <x v="2"/>
    <x v="0"/>
    <x v="0"/>
    <n v="1465521306"/>
    <n v="1460337306"/>
    <x v="0"/>
    <n v="0"/>
    <x v="1"/>
    <s v="music/faith"/>
    <n v="0"/>
    <n v="0"/>
    <x v="4"/>
    <x v="28"/>
  </r>
  <r>
    <n v="1730"/>
    <x v="1730"/>
    <s v="Hello, I am raising money to fund my first solo Album.  This project is my testimony that God is truly our shelter in the storm."/>
    <n v="3000"/>
    <x v="117"/>
    <x v="2"/>
    <x v="0"/>
    <x v="0"/>
    <n v="1445738783"/>
    <n v="1443146783"/>
    <x v="0"/>
    <n v="0"/>
    <x v="1"/>
    <s v="music/faith"/>
    <n v="0"/>
    <n v="0"/>
    <x v="4"/>
    <x v="28"/>
  </r>
  <r>
    <n v="1731"/>
    <x v="1731"/>
    <s v="We are a Christin Worship band looking to midwest tour. God Bless!"/>
    <n v="1000"/>
    <x v="117"/>
    <x v="2"/>
    <x v="0"/>
    <x v="0"/>
    <n v="1434034800"/>
    <n v="1432849552"/>
    <x v="0"/>
    <n v="0"/>
    <x v="1"/>
    <s v="music/faith"/>
    <n v="0"/>
    <n v="0"/>
    <x v="4"/>
    <x v="28"/>
  </r>
  <r>
    <n v="1732"/>
    <x v="1732"/>
    <s v="This event will be free to the public with approximately 20 Christian vocalist and choirs from several genres. Rock,Blue Grass,Hip Hop."/>
    <n v="4000"/>
    <x v="117"/>
    <x v="2"/>
    <x v="0"/>
    <x v="0"/>
    <n v="1452920400"/>
    <n v="1447777481"/>
    <x v="0"/>
    <n v="0"/>
    <x v="1"/>
    <s v="music/faith"/>
    <n v="0"/>
    <n v="0"/>
    <x v="4"/>
    <x v="28"/>
  </r>
  <r>
    <n v="1733"/>
    <x v="1733"/>
    <s v="I am trying to share the music I am blessed to have written. https://www.johncox4.com or https://reverbnation.com/johncox4"/>
    <n v="10000"/>
    <x v="117"/>
    <x v="2"/>
    <x v="0"/>
    <x v="0"/>
    <n v="1473802200"/>
    <n v="1472746374"/>
    <x v="0"/>
    <n v="0"/>
    <x v="1"/>
    <s v="music/faith"/>
    <n v="0"/>
    <n v="0"/>
    <x v="4"/>
    <x v="28"/>
  </r>
  <r>
    <n v="1734"/>
    <x v="1734"/>
    <s v="This is a double venture project. I have finished a new manuscript and currently working on creating a Christian rap CD."/>
    <n v="4500"/>
    <x v="116"/>
    <x v="2"/>
    <x v="0"/>
    <x v="0"/>
    <n v="1431046356"/>
    <n v="1428454356"/>
    <x v="0"/>
    <n v="1"/>
    <x v="1"/>
    <s v="music/faith"/>
    <n v="0"/>
    <n v="1"/>
    <x v="4"/>
    <x v="28"/>
  </r>
  <r>
    <n v="1735"/>
    <x v="1735"/>
    <s v="RainSong is letting my buy a discounted guitar. I will use this to offer my talents to the ministry programs I'm a part of."/>
    <n v="1000"/>
    <x v="178"/>
    <x v="2"/>
    <x v="0"/>
    <x v="0"/>
    <n v="1470598345"/>
    <n v="1468006345"/>
    <x v="0"/>
    <n v="2"/>
    <x v="1"/>
    <s v="music/faith"/>
    <n v="11"/>
    <n v="55"/>
    <x v="4"/>
    <x v="28"/>
  </r>
  <r>
    <n v="1736"/>
    <x v="1736"/>
    <s v="A unique meditative album reflecting on the life of Christ, inviting Him into your presence"/>
    <n v="3000"/>
    <x v="1178"/>
    <x v="2"/>
    <x v="0"/>
    <x v="0"/>
    <n v="1447018833"/>
    <n v="1444423233"/>
    <x v="0"/>
    <n v="1"/>
    <x v="1"/>
    <s v="music/faith"/>
    <n v="1"/>
    <n v="22"/>
    <x v="4"/>
    <x v="28"/>
  </r>
  <r>
    <n v="1737"/>
    <x v="1737"/>
    <s v="An instrumental project in which all songs are incorporated around the healing power of our God. Used for times of prayer &amp; devotion"/>
    <n v="4000"/>
    <x v="447"/>
    <x v="2"/>
    <x v="0"/>
    <x v="0"/>
    <n v="1437432392"/>
    <n v="1434840392"/>
    <x v="0"/>
    <n v="15"/>
    <x v="1"/>
    <s v="music/faith"/>
    <n v="21"/>
    <n v="56.67"/>
    <x v="4"/>
    <x v="28"/>
  </r>
  <r>
    <n v="1738"/>
    <x v="1738"/>
    <s v="Music that inspires and gives hope for overcoming and change. And it is good music."/>
    <n v="5000"/>
    <x v="170"/>
    <x v="2"/>
    <x v="0"/>
    <x v="0"/>
    <n v="1412283542"/>
    <n v="1409691542"/>
    <x v="0"/>
    <n v="1"/>
    <x v="1"/>
    <s v="music/faith"/>
    <n v="0"/>
    <n v="20"/>
    <x v="4"/>
    <x v="28"/>
  </r>
  <r>
    <n v="1739"/>
    <x v="1739"/>
    <s v="HELP US RECORD -- SWEET LOVE -- Listen to this sped up ROUGH version and be sure and check out the unique REWARDS ---"/>
    <n v="1000"/>
    <x v="116"/>
    <x v="2"/>
    <x v="0"/>
    <x v="0"/>
    <n v="1462391932"/>
    <n v="1457297932"/>
    <x v="0"/>
    <n v="1"/>
    <x v="1"/>
    <s v="music/faith"/>
    <n v="0"/>
    <n v="1"/>
    <x v="4"/>
    <x v="28"/>
  </r>
  <r>
    <n v="1740"/>
    <x v="1740"/>
    <s v="I recently recorded a new single. With your help I can return to the studio. Would you like to be part of my next worship project?"/>
    <n v="3000"/>
    <x v="117"/>
    <x v="2"/>
    <x v="0"/>
    <x v="0"/>
    <n v="1437075422"/>
    <n v="1434483422"/>
    <x v="0"/>
    <n v="0"/>
    <x v="1"/>
    <s v="music/faith"/>
    <n v="0"/>
    <n v="0"/>
    <x v="4"/>
    <x v="28"/>
  </r>
  <r>
    <n v="1741"/>
    <x v="1741"/>
    <s v="A photo journal documenting my experiences and travels across New Zealand"/>
    <n v="1200"/>
    <x v="414"/>
    <x v="0"/>
    <x v="1"/>
    <x v="1"/>
    <n v="1433948671"/>
    <n v="1430060671"/>
    <x v="0"/>
    <n v="52"/>
    <x v="0"/>
    <s v="photography/photobooks"/>
    <n v="111"/>
    <n v="25.58"/>
    <x v="8"/>
    <x v="20"/>
  </r>
  <r>
    <n v="1742"/>
    <x v="1742"/>
    <s v="Clark &amp; Addison: A Wrigley Field Photography Book that would be the perfect addition to your sports collection, office or coffee table!"/>
    <n v="2000"/>
    <x v="1179"/>
    <x v="0"/>
    <x v="0"/>
    <x v="0"/>
    <n v="1483822800"/>
    <n v="1481058170"/>
    <x v="0"/>
    <n v="34"/>
    <x v="0"/>
    <s v="photography/photobooks"/>
    <n v="109"/>
    <n v="63.97"/>
    <x v="8"/>
    <x v="20"/>
  </r>
  <r>
    <n v="1743"/>
    <x v="1743"/>
    <s v="Visual documentation of the endangered IÃ±upiat language, captured in the form of a printed photography book."/>
    <n v="6000"/>
    <x v="11"/>
    <x v="0"/>
    <x v="0"/>
    <x v="0"/>
    <n v="1472270340"/>
    <n v="1470348775"/>
    <x v="0"/>
    <n v="67"/>
    <x v="0"/>
    <s v="photography/photobooks"/>
    <n v="100"/>
    <n v="89.93"/>
    <x v="8"/>
    <x v="20"/>
  </r>
  <r>
    <n v="1744"/>
    <x v="1744"/>
    <s v="This book is the embodiment of my passion for water &amp; photography, which I hope will inspire you to pick up your camera and explore."/>
    <n v="5500"/>
    <x v="1180"/>
    <x v="0"/>
    <x v="1"/>
    <x v="1"/>
    <n v="1425821477"/>
    <n v="1421937077"/>
    <x v="0"/>
    <n v="70"/>
    <x v="0"/>
    <s v="photography/photobooks"/>
    <n v="118"/>
    <n v="93.07"/>
    <x v="8"/>
    <x v="20"/>
  </r>
  <r>
    <n v="1745"/>
    <x v="1745"/>
    <s v="A Guidebook to the Coolest Places and Things About Detroit by The Nain Rouge, or Red Gnome, Detroit's oldest and coolest resident."/>
    <n v="7000"/>
    <x v="1181"/>
    <x v="0"/>
    <x v="0"/>
    <x v="0"/>
    <n v="1482372000"/>
    <n v="1479276838"/>
    <x v="0"/>
    <n v="89"/>
    <x v="0"/>
    <s v="photography/photobooks"/>
    <n v="114"/>
    <n v="89.67"/>
    <x v="8"/>
    <x v="20"/>
  </r>
  <r>
    <n v="1746"/>
    <x v="1746"/>
    <s v="Photo-documenting the refugees of France. Witnessing their humanity. Exploring the common threads of what it means to live at the Edge."/>
    <n v="15000"/>
    <x v="1182"/>
    <x v="0"/>
    <x v="0"/>
    <x v="0"/>
    <n v="1479952800"/>
    <n v="1477368867"/>
    <x v="0"/>
    <n v="107"/>
    <x v="0"/>
    <s v="photography/photobooks"/>
    <n v="148"/>
    <n v="207.62"/>
    <x v="8"/>
    <x v="20"/>
  </r>
  <r>
    <n v="1747"/>
    <x v="1747"/>
    <s v="A beautiful, limited edition, photobook about the story of the last year of my mother's life, to be published by Dewi Lewis."/>
    <n v="9000"/>
    <x v="1183"/>
    <x v="0"/>
    <x v="1"/>
    <x v="1"/>
    <n v="1447426800"/>
    <n v="1444904830"/>
    <x v="0"/>
    <n v="159"/>
    <x v="0"/>
    <s v="photography/photobooks"/>
    <n v="105"/>
    <n v="59.41"/>
    <x v="8"/>
    <x v="20"/>
  </r>
  <r>
    <n v="1748"/>
    <x v="1748"/>
    <s v="Telling the story of the city through remarkable people who live in Vancouver today."/>
    <n v="50000"/>
    <x v="1184"/>
    <x v="0"/>
    <x v="5"/>
    <x v="5"/>
    <n v="1441234143"/>
    <n v="1438642143"/>
    <x v="0"/>
    <n v="181"/>
    <x v="0"/>
    <s v="photography/photobooks"/>
    <n v="130"/>
    <n v="358.97"/>
    <x v="8"/>
    <x v="20"/>
  </r>
  <r>
    <n v="1749"/>
    <x v="1749"/>
    <s v="Help me fund the production run of my first book by local Photographer Sandro Ortolani."/>
    <n v="10050"/>
    <x v="1185"/>
    <x v="0"/>
    <x v="19"/>
    <x v="3"/>
    <n v="1488394800"/>
    <n v="1485213921"/>
    <x v="0"/>
    <n v="131"/>
    <x v="0"/>
    <s v="photography/photobooks"/>
    <n v="123"/>
    <n v="94.74"/>
    <x v="8"/>
    <x v="20"/>
  </r>
  <r>
    <n v="1750"/>
    <x v="1750"/>
    <s v="A book of portraits and histories making LGBT (Lesbian, Gay, Transgender, Bisexual) loving relationships visible, normal, and accepted."/>
    <n v="5000"/>
    <x v="1186"/>
    <x v="0"/>
    <x v="0"/>
    <x v="0"/>
    <n v="1461096304"/>
    <n v="1458936304"/>
    <x v="0"/>
    <n v="125"/>
    <x v="0"/>
    <s v="photography/photobooks"/>
    <n v="202"/>
    <n v="80.650000000000006"/>
    <x v="8"/>
    <x v="20"/>
  </r>
  <r>
    <n v="1751"/>
    <x v="1751"/>
    <s v="Photographs and stories culled from 10 years of road trips through rural Greece"/>
    <n v="10000"/>
    <x v="1187"/>
    <x v="0"/>
    <x v="0"/>
    <x v="0"/>
    <n v="1426787123"/>
    <n v="1424198723"/>
    <x v="0"/>
    <n v="61"/>
    <x v="0"/>
    <s v="photography/photobooks"/>
    <n v="103"/>
    <n v="168.69"/>
    <x v="8"/>
    <x v="20"/>
  </r>
  <r>
    <n v="1752"/>
    <x v="1752"/>
    <s v="A little book of calm, in picture form, that will soothe the soul and un-furrow the brow."/>
    <n v="1200"/>
    <x v="1188"/>
    <x v="0"/>
    <x v="1"/>
    <x v="1"/>
    <n v="1476425082"/>
    <n v="1473833082"/>
    <x v="0"/>
    <n v="90"/>
    <x v="0"/>
    <s v="photography/photobooks"/>
    <n v="260"/>
    <n v="34.69"/>
    <x v="8"/>
    <x v="20"/>
  </r>
  <r>
    <n v="1753"/>
    <x v="1753"/>
    <s v="A friend or fiend? To me he is both, this is his story - in his words, out of his mind, in my photos and straight in to your hearts!"/>
    <n v="15000"/>
    <x v="1189"/>
    <x v="0"/>
    <x v="8"/>
    <x v="7"/>
    <n v="1458579568"/>
    <n v="1455991168"/>
    <x v="0"/>
    <n v="35"/>
    <x v="0"/>
    <s v="photography/photobooks"/>
    <n v="108"/>
    <n v="462.86"/>
    <x v="8"/>
    <x v="20"/>
  </r>
  <r>
    <n v="1754"/>
    <x v="1754"/>
    <s v="A photography publication that looks behind the myths, clichÃ©s and fairytales that surround Ottawa, the capital of Canada."/>
    <n v="8500"/>
    <x v="1190"/>
    <x v="0"/>
    <x v="5"/>
    <x v="5"/>
    <n v="1428091353"/>
    <n v="1425502953"/>
    <x v="0"/>
    <n v="90"/>
    <x v="0"/>
    <s v="photography/photobooks"/>
    <n v="111"/>
    <n v="104.39"/>
    <x v="8"/>
    <x v="20"/>
  </r>
  <r>
    <n v="1755"/>
    <x v="1755"/>
    <s v="For about a year I've been taking pictures while walking around the block with my dog. Want to publish a ebook of what I captured."/>
    <n v="25"/>
    <x v="134"/>
    <x v="0"/>
    <x v="0"/>
    <x v="0"/>
    <n v="1444071361"/>
    <n v="1441479361"/>
    <x v="0"/>
    <n v="4"/>
    <x v="0"/>
    <s v="photography/photobooks"/>
    <n v="120"/>
    <n v="7.5"/>
    <x v="8"/>
    <x v="20"/>
  </r>
  <r>
    <n v="1756"/>
    <x v="1756"/>
    <s v="214 is a photobook about the local hip hop culture in Dallas, Texas between 2012 and 2014 by photographer, Mariah Tyler."/>
    <n v="5500"/>
    <x v="1191"/>
    <x v="0"/>
    <x v="0"/>
    <x v="0"/>
    <n v="1472443269"/>
    <n v="1468987269"/>
    <x v="0"/>
    <n v="120"/>
    <x v="0"/>
    <s v="photography/photobooks"/>
    <n v="103"/>
    <n v="47.13"/>
    <x v="8"/>
    <x v="20"/>
  </r>
  <r>
    <n v="1757"/>
    <x v="1757"/>
    <s v="I want to create a self published photo art book on the topic of the resurgence of femininity."/>
    <n v="5000"/>
    <x v="1192"/>
    <x v="0"/>
    <x v="0"/>
    <x v="0"/>
    <n v="1485631740"/>
    <n v="1483041083"/>
    <x v="0"/>
    <n v="14"/>
    <x v="0"/>
    <s v="photography/photobooks"/>
    <n v="116"/>
    <n v="414.29"/>
    <x v="8"/>
    <x v="20"/>
  </r>
  <r>
    <n v="1758"/>
    <x v="1758"/>
    <s v="Yashica TLRs (Twin Lens Reflex) history cards are a cool way to present Yashica TLR collections in a fun way: by playing cards. Enjoy!"/>
    <n v="1000"/>
    <x v="1193"/>
    <x v="0"/>
    <x v="0"/>
    <x v="0"/>
    <n v="1468536992"/>
    <n v="1463352992"/>
    <x v="0"/>
    <n v="27"/>
    <x v="0"/>
    <s v="photography/photobooks"/>
    <n v="115"/>
    <n v="42.48"/>
    <x v="8"/>
    <x v="20"/>
  </r>
  <r>
    <n v="1759"/>
    <x v="1759"/>
    <s v="Death Valley will be the first photo book of Andi State"/>
    <n v="5000"/>
    <x v="1194"/>
    <x v="0"/>
    <x v="0"/>
    <x v="0"/>
    <n v="1427309629"/>
    <n v="1425585229"/>
    <x v="0"/>
    <n v="49"/>
    <x v="0"/>
    <s v="photography/photobooks"/>
    <n v="107"/>
    <n v="108.78"/>
    <x v="8"/>
    <x v="20"/>
  </r>
  <r>
    <n v="1760"/>
    <x v="1760"/>
    <s v="Thank you all so much for your pledges! We reached the goal! To continue supporting or for any questions email arisjerome@gmail.com"/>
    <n v="5000"/>
    <x v="1195"/>
    <x v="0"/>
    <x v="0"/>
    <x v="0"/>
    <n v="1456416513"/>
    <n v="1454688513"/>
    <x v="0"/>
    <n v="102"/>
    <x v="0"/>
    <s v="photography/photobooks"/>
    <n v="165"/>
    <n v="81.099999999999994"/>
    <x v="8"/>
    <x v="20"/>
  </r>
  <r>
    <n v="1761"/>
    <x v="1761"/>
    <s v="A hardcover photobook telling the naked truth of a young photographers journey."/>
    <n v="100"/>
    <x v="1196"/>
    <x v="0"/>
    <x v="1"/>
    <x v="1"/>
    <n v="1442065060"/>
    <n v="1437745060"/>
    <x v="0"/>
    <n v="3"/>
    <x v="0"/>
    <s v="photography/photobooks"/>
    <n v="155"/>
    <n v="51.67"/>
    <x v="8"/>
    <x v="20"/>
  </r>
  <r>
    <n v="1762"/>
    <x v="1762"/>
    <s v="Project rewards $25 gets you 190+ digital images"/>
    <n v="100"/>
    <x v="1197"/>
    <x v="0"/>
    <x v="0"/>
    <x v="0"/>
    <n v="1457739245"/>
    <n v="1455147245"/>
    <x v="0"/>
    <n v="25"/>
    <x v="0"/>
    <s v="photography/photobooks"/>
    <n v="885"/>
    <n v="35.4"/>
    <x v="8"/>
    <x v="20"/>
  </r>
  <r>
    <n v="1763"/>
    <x v="1763"/>
    <s v="Hardcover photo book featuring bold, beautiful, confident models and coffee tables in outrageous juxtaposition with the backgrounds."/>
    <n v="12000"/>
    <x v="1198"/>
    <x v="0"/>
    <x v="0"/>
    <x v="0"/>
    <n v="1477255840"/>
    <n v="1474663840"/>
    <x v="0"/>
    <n v="118"/>
    <x v="0"/>
    <s v="photography/photobooks"/>
    <n v="102"/>
    <n v="103.64"/>
    <x v="8"/>
    <x v="20"/>
  </r>
  <r>
    <n v="1764"/>
    <x v="1764"/>
    <s v="Individual sportspeople are masters of their own destiny. This book is a gritty behind the scenes look at boxers striving for success"/>
    <n v="11000"/>
    <x v="1199"/>
    <x v="2"/>
    <x v="1"/>
    <x v="1"/>
    <n v="1407065979"/>
    <n v="1404560379"/>
    <x v="1"/>
    <n v="39"/>
    <x v="1"/>
    <s v="photography/photobooks"/>
    <n v="20"/>
    <n v="55.28"/>
    <x v="8"/>
    <x v="20"/>
  </r>
  <r>
    <n v="1765"/>
    <x v="1765"/>
    <s v="Everyday I meet new people and everyday I learn a new story. These are the most popular of those stories from the first year of OTWISI."/>
    <n v="12500"/>
    <x v="1200"/>
    <x v="2"/>
    <x v="0"/>
    <x v="0"/>
    <n v="1407972712"/>
    <n v="1405380712"/>
    <x v="1"/>
    <n v="103"/>
    <x v="1"/>
    <s v="photography/photobooks"/>
    <n v="59"/>
    <n v="72.17"/>
    <x v="8"/>
    <x v="20"/>
  </r>
  <r>
    <n v="1766"/>
    <x v="1766"/>
    <s v="I want to create a beautiful book which documents the Melbourne music scene."/>
    <n v="1500"/>
    <x v="117"/>
    <x v="2"/>
    <x v="2"/>
    <x v="2"/>
    <n v="1408999088"/>
    <n v="1407184688"/>
    <x v="1"/>
    <n v="0"/>
    <x v="1"/>
    <s v="photography/photobooks"/>
    <n v="0"/>
    <n v="0"/>
    <x v="8"/>
    <x v="20"/>
  </r>
  <r>
    <n v="1767"/>
    <x v="1767"/>
    <s v="A photographic search for the true meaning of pride for ones country during the World Cup"/>
    <n v="5000"/>
    <x v="1201"/>
    <x v="2"/>
    <x v="0"/>
    <x v="0"/>
    <n v="1407080884"/>
    <n v="1404488884"/>
    <x v="1"/>
    <n v="39"/>
    <x v="1"/>
    <s v="photography/photobooks"/>
    <n v="46"/>
    <n v="58.62"/>
    <x v="8"/>
    <x v="20"/>
  </r>
  <r>
    <n v="1768"/>
    <x v="1768"/>
    <s v="My goal is to create a catalog of farm-to-table recipes with stunning images from restaurants and farms in the southwest."/>
    <n v="5000"/>
    <x v="1202"/>
    <x v="2"/>
    <x v="0"/>
    <x v="0"/>
    <n v="1411824444"/>
    <n v="1406640444"/>
    <x v="1"/>
    <n v="15"/>
    <x v="1"/>
    <s v="photography/photobooks"/>
    <n v="4"/>
    <n v="12.47"/>
    <x v="8"/>
    <x v="20"/>
  </r>
  <r>
    <n v="1769"/>
    <x v="1769"/>
    <s v="To create a publication, and exhibition documenting the collection of Jamie Ross, longtime collector of Navajo Textiles"/>
    <n v="40000"/>
    <x v="1203"/>
    <x v="2"/>
    <x v="0"/>
    <x v="0"/>
    <n v="1421177959"/>
    <n v="1418585959"/>
    <x v="1"/>
    <n v="22"/>
    <x v="1"/>
    <s v="photography/photobooks"/>
    <n v="3"/>
    <n v="49.14"/>
    <x v="8"/>
    <x v="20"/>
  </r>
  <r>
    <n v="1770"/>
    <x v="1770"/>
    <s v="Auto-Archives non-profit library will publish a book of previously unseen 60s and 70s motor racing images by photographer Peter Darley."/>
    <n v="24500"/>
    <x v="1204"/>
    <x v="2"/>
    <x v="0"/>
    <x v="0"/>
    <n v="1413312194"/>
    <n v="1410288194"/>
    <x v="1"/>
    <n v="92"/>
    <x v="1"/>
    <s v="photography/photobooks"/>
    <n v="57"/>
    <n v="150.5"/>
    <x v="8"/>
    <x v="20"/>
  </r>
  <r>
    <n v="1771"/>
    <x v="1771"/>
    <s v="Photographic book on the historic oil region of Pennsylvania where Edwin Drake drilled the well that started the modern oil industry."/>
    <n v="4200"/>
    <x v="1032"/>
    <x v="2"/>
    <x v="1"/>
    <x v="1"/>
    <n v="1414107040"/>
    <n v="1411515040"/>
    <x v="1"/>
    <n v="25"/>
    <x v="1"/>
    <s v="photography/photobooks"/>
    <n v="21"/>
    <n v="35.799999999999997"/>
    <x v="8"/>
    <x v="20"/>
  </r>
  <r>
    <n v="1772"/>
    <x v="1772"/>
    <s v="A photobook and a short documentary film telling the story of Holocaust in Northwestern Lithuania"/>
    <n v="5500"/>
    <x v="1205"/>
    <x v="2"/>
    <x v="1"/>
    <x v="1"/>
    <n v="1404666836"/>
    <n v="1399482836"/>
    <x v="1"/>
    <n v="19"/>
    <x v="1"/>
    <s v="photography/photobooks"/>
    <n v="16"/>
    <n v="45.16"/>
    <x v="8"/>
    <x v="20"/>
  </r>
  <r>
    <n v="1773"/>
    <x v="1773"/>
    <s v="True Faith is a book about the true story of Ed Stilley and his promise to God to make instruments and give them to children for free."/>
    <n v="30000"/>
    <x v="1020"/>
    <x v="2"/>
    <x v="0"/>
    <x v="0"/>
    <n v="1421691298"/>
    <n v="1417803298"/>
    <x v="1"/>
    <n v="19"/>
    <x v="1"/>
    <s v="photography/photobooks"/>
    <n v="6"/>
    <n v="98.79"/>
    <x v="8"/>
    <x v="20"/>
  </r>
  <r>
    <n v="1774"/>
    <x v="1774"/>
    <s v="A photo book of the artist's present and future portraits from 2013 to 2015, including actor and human rights activist George Takei."/>
    <n v="2500"/>
    <x v="1206"/>
    <x v="2"/>
    <x v="0"/>
    <x v="0"/>
    <n v="1417273140"/>
    <n v="1413609292"/>
    <x v="1"/>
    <n v="13"/>
    <x v="1"/>
    <s v="photography/photobooks"/>
    <n v="46"/>
    <n v="88.31"/>
    <x v="8"/>
    <x v="20"/>
  </r>
  <r>
    <n v="1775"/>
    <x v="1775"/>
    <s v="Rarely seen images of Muhammad Ali in his prime as he trained in Miami Beach at the famous 5th Street Gym in the early 70s"/>
    <n v="32500"/>
    <x v="1207"/>
    <x v="2"/>
    <x v="0"/>
    <x v="0"/>
    <n v="1414193160"/>
    <n v="1410305160"/>
    <x v="1"/>
    <n v="124"/>
    <x v="1"/>
    <s v="photography/photobooks"/>
    <n v="65"/>
    <n v="170.63"/>
    <x v="8"/>
    <x v="20"/>
  </r>
  <r>
    <n v="1776"/>
    <x v="1776"/>
    <s v="A documentation of the implications of hedonistic architectural ventures in Dubai, the fastest growing city on the planet."/>
    <n v="5000"/>
    <x v="400"/>
    <x v="2"/>
    <x v="1"/>
    <x v="1"/>
    <n v="1414623471"/>
    <n v="1411513071"/>
    <x v="1"/>
    <n v="4"/>
    <x v="1"/>
    <s v="photography/photobooks"/>
    <n v="7"/>
    <n v="83.75"/>
    <x v="8"/>
    <x v="20"/>
  </r>
  <r>
    <n v="1777"/>
    <x v="1777"/>
    <s v="Photobook â€˜All along the Control Towerâ€™ by Theo and Frans Barten. Photos of more than 50 disused WW2 Control Towers in the UK."/>
    <n v="4800"/>
    <x v="1208"/>
    <x v="2"/>
    <x v="9"/>
    <x v="3"/>
    <n v="1424421253"/>
    <n v="1421829253"/>
    <x v="1"/>
    <n v="10"/>
    <x v="1"/>
    <s v="photography/photobooks"/>
    <n v="14"/>
    <n v="65.099999999999994"/>
    <x v="8"/>
    <x v="20"/>
  </r>
  <r>
    <n v="1778"/>
    <x v="1778"/>
    <s v="This book combines portraits of Cuban life and and society with quotes from a diverse group of Cubans that live in Cuba now."/>
    <n v="50000"/>
    <x v="1209"/>
    <x v="2"/>
    <x v="0"/>
    <x v="0"/>
    <n v="1427485395"/>
    <n v="1423600995"/>
    <x v="1"/>
    <n v="15"/>
    <x v="1"/>
    <s v="photography/photobooks"/>
    <n v="2"/>
    <n v="66.33"/>
    <x v="8"/>
    <x v="20"/>
  </r>
  <r>
    <n v="1779"/>
    <x v="1779"/>
    <s v="Publication of an award-winning photographic series that explores the endless and beautiful dance between creation and destruction."/>
    <n v="11000"/>
    <x v="1210"/>
    <x v="2"/>
    <x v="0"/>
    <x v="0"/>
    <n v="1472834180"/>
    <n v="1470242180"/>
    <x v="1"/>
    <n v="38"/>
    <x v="1"/>
    <s v="photography/photobooks"/>
    <n v="36"/>
    <n v="104.89"/>
    <x v="8"/>
    <x v="20"/>
  </r>
  <r>
    <n v="1780"/>
    <x v="1780"/>
    <s v="It is time to recognize and give to the indigenus groups the credit they deserve. It is time to understand where we come from."/>
    <n v="30000"/>
    <x v="1211"/>
    <x v="2"/>
    <x v="0"/>
    <x v="0"/>
    <n v="1467469510"/>
    <n v="1462285510"/>
    <x v="1"/>
    <n v="152"/>
    <x v="1"/>
    <s v="photography/photobooks"/>
    <n v="40"/>
    <n v="78.44"/>
    <x v="8"/>
    <x v="20"/>
  </r>
  <r>
    <n v="1781"/>
    <x v="1781"/>
    <s v="A photobook of the US presidential election from a citizen's point of view, showing the major conventions, rallies, and election day."/>
    <n v="5500"/>
    <x v="1212"/>
    <x v="2"/>
    <x v="0"/>
    <x v="0"/>
    <n v="1473950945"/>
    <n v="1471272545"/>
    <x v="1"/>
    <n v="24"/>
    <x v="1"/>
    <s v="photography/photobooks"/>
    <n v="26"/>
    <n v="59.04"/>
    <x v="8"/>
    <x v="20"/>
  </r>
  <r>
    <n v="1782"/>
    <x v="1782"/>
    <s v="I am traveling across the entire USA documenting cocktail culture to publish a stunning hard cover photo book of the resulting work."/>
    <n v="35000"/>
    <x v="1213"/>
    <x v="2"/>
    <x v="0"/>
    <x v="0"/>
    <n v="1456062489"/>
    <n v="1453211289"/>
    <x v="1"/>
    <n v="76"/>
    <x v="1"/>
    <s v="photography/photobooks"/>
    <n v="15"/>
    <n v="71.34"/>
    <x v="8"/>
    <x v="20"/>
  </r>
  <r>
    <n v="1783"/>
    <x v="1783"/>
    <s v="My Buddy Spirit and I, Ara, camping full time camera on hand for a bit over nine years. &quot;Hue of my Vision&quot; is our Photo Book."/>
    <n v="40000"/>
    <x v="1214"/>
    <x v="2"/>
    <x v="0"/>
    <x v="0"/>
    <n v="1432248478"/>
    <n v="1429656478"/>
    <x v="1"/>
    <n v="185"/>
    <x v="1"/>
    <s v="photography/photobooks"/>
    <n v="24"/>
    <n v="51.23"/>
    <x v="8"/>
    <x v="20"/>
  </r>
  <r>
    <n v="1784"/>
    <x v="1784"/>
    <s v="I want to publish my first photo book and make prints based on a series of rooftop cityscapes I took in 2014 of the city that I love."/>
    <n v="5000"/>
    <x v="1215"/>
    <x v="2"/>
    <x v="0"/>
    <x v="0"/>
    <n v="1422674700"/>
    <n v="1419954240"/>
    <x v="1"/>
    <n v="33"/>
    <x v="1"/>
    <s v="photography/photobooks"/>
    <n v="40"/>
    <n v="60.24"/>
    <x v="8"/>
    <x v="20"/>
  </r>
  <r>
    <n v="1785"/>
    <x v="1785"/>
    <s v="A book about a school bus converted into a living space, and the adventure shared by friends on its maiden voyage."/>
    <n v="24000"/>
    <x v="1216"/>
    <x v="2"/>
    <x v="0"/>
    <x v="0"/>
    <n v="1413417600"/>
    <n v="1410750855"/>
    <x v="1"/>
    <n v="108"/>
    <x v="1"/>
    <s v="photography/photobooks"/>
    <n v="20"/>
    <n v="44.94"/>
    <x v="8"/>
    <x v="20"/>
  </r>
  <r>
    <n v="1786"/>
    <x v="1786"/>
    <s v="A photo book that shows a timeless trip from Portugal to Sri Lanka in a subjective point of view through an old Hasselblad objective."/>
    <n v="1900"/>
    <x v="1217"/>
    <x v="2"/>
    <x v="9"/>
    <x v="3"/>
    <n v="1418649177"/>
    <n v="1416057177"/>
    <x v="1"/>
    <n v="29"/>
    <x v="1"/>
    <s v="photography/photobooks"/>
    <n v="48"/>
    <n v="31.21"/>
    <x v="8"/>
    <x v="20"/>
  </r>
  <r>
    <n v="1787"/>
    <x v="1787"/>
    <s v="Raising awareness to the effects of global warming through photographs of the high mountains of Peru."/>
    <n v="10000"/>
    <x v="1218"/>
    <x v="2"/>
    <x v="0"/>
    <x v="0"/>
    <n v="1428158637"/>
    <n v="1425570237"/>
    <x v="1"/>
    <n v="24"/>
    <x v="1"/>
    <s v="photography/photobooks"/>
    <n v="15"/>
    <n v="63.88"/>
    <x v="8"/>
    <x v="20"/>
  </r>
  <r>
    <n v="1788"/>
    <x v="1788"/>
    <s v="A photo book celebrating Goths, exploring their lives and giving an insight into what Goth is for them."/>
    <n v="5500"/>
    <x v="382"/>
    <x v="2"/>
    <x v="1"/>
    <x v="1"/>
    <n v="1414795542"/>
    <n v="1412203542"/>
    <x v="1"/>
    <n v="4"/>
    <x v="1"/>
    <s v="photography/photobooks"/>
    <n v="1"/>
    <n v="19"/>
    <x v="8"/>
    <x v="20"/>
  </r>
  <r>
    <n v="1789"/>
    <x v="1789"/>
    <s v="I want to create a portfolio to show all the aspects of the adrenaline filled game of paintball. Focusing on tournament players"/>
    <n v="8000"/>
    <x v="130"/>
    <x v="2"/>
    <x v="0"/>
    <x v="0"/>
    <n v="1421042403"/>
    <n v="1415858403"/>
    <x v="1"/>
    <n v="4"/>
    <x v="1"/>
    <s v="photography/photobooks"/>
    <n v="1"/>
    <n v="10"/>
    <x v="8"/>
    <x v="20"/>
  </r>
  <r>
    <n v="1790"/>
    <x v="1790"/>
    <s v="70 years of incredible photography sits patiently in old film sheet boxes, waiting for a return to relevance."/>
    <n v="33000"/>
    <x v="1219"/>
    <x v="2"/>
    <x v="0"/>
    <x v="0"/>
    <n v="1423152678"/>
    <n v="1420560678"/>
    <x v="1"/>
    <n v="15"/>
    <x v="1"/>
    <s v="photography/photobooks"/>
    <n v="5"/>
    <n v="109.07"/>
    <x v="8"/>
    <x v="20"/>
  </r>
  <r>
    <n v="1791"/>
    <x v="1791"/>
    <s v="For the love of street photography and the beauty of traditional cultures in southern Italy."/>
    <n v="3000"/>
    <x v="1220"/>
    <x v="2"/>
    <x v="1"/>
    <x v="1"/>
    <n v="1422553565"/>
    <n v="1417369565"/>
    <x v="1"/>
    <n v="4"/>
    <x v="1"/>
    <s v="photography/photobooks"/>
    <n v="4"/>
    <n v="26.75"/>
    <x v="8"/>
    <x v="20"/>
  </r>
  <r>
    <n v="1792"/>
    <x v="1792"/>
    <s v="In 1970 Helaine Garren shot a series of images at Bensingerâ€™s Pool Hall in Chicago, Illinois."/>
    <n v="25000"/>
    <x v="1221"/>
    <x v="2"/>
    <x v="0"/>
    <x v="0"/>
    <n v="1439189940"/>
    <n v="1435970682"/>
    <x v="1"/>
    <n v="139"/>
    <x v="1"/>
    <s v="photography/photobooks"/>
    <n v="61"/>
    <n v="109.94"/>
    <x v="8"/>
    <x v="20"/>
  </r>
  <r>
    <n v="1793"/>
    <x v="1793"/>
    <s v="The beginning of a long term project to document life of the Karen ethnic group on the border of Thailand and Burma."/>
    <n v="3000"/>
    <x v="130"/>
    <x v="2"/>
    <x v="2"/>
    <x v="2"/>
    <n v="1417127040"/>
    <n v="1414531440"/>
    <x v="1"/>
    <n v="2"/>
    <x v="1"/>
    <s v="photography/photobooks"/>
    <n v="1"/>
    <n v="20"/>
    <x v="8"/>
    <x v="20"/>
  </r>
  <r>
    <n v="1794"/>
    <x v="1794"/>
    <s v="&quot;Venus as Menâ€ is a book about beauty of masculine nude. Is a reflection about men as a sensitive and sensual being and gender equity."/>
    <n v="9000"/>
    <x v="1222"/>
    <x v="2"/>
    <x v="0"/>
    <x v="0"/>
    <n v="1423660422"/>
    <n v="1420636422"/>
    <x v="1"/>
    <n v="18"/>
    <x v="1"/>
    <s v="photography/photobooks"/>
    <n v="11"/>
    <n v="55.39"/>
    <x v="8"/>
    <x v="20"/>
  </r>
  <r>
    <n v="1795"/>
    <x v="1795"/>
    <s v="A photography book documenting the impact of the ISAF mission on the Afghan people of Mazar-e Sharif."/>
    <n v="28000"/>
    <x v="1223"/>
    <x v="2"/>
    <x v="12"/>
    <x v="3"/>
    <n v="1476460800"/>
    <n v="1473922541"/>
    <x v="1"/>
    <n v="81"/>
    <x v="1"/>
    <s v="photography/photobooks"/>
    <n v="39"/>
    <n v="133.9"/>
    <x v="8"/>
    <x v="20"/>
  </r>
  <r>
    <n v="1796"/>
    <x v="1796"/>
    <s v="Kenema is a stunning portrait photography book by British Photographer, Peter Dibdin, capturing community life in Kenema, Sierra Leone."/>
    <n v="19000"/>
    <x v="1224"/>
    <x v="2"/>
    <x v="1"/>
    <x v="1"/>
    <n v="1469356366"/>
    <n v="1464172366"/>
    <x v="1"/>
    <n v="86"/>
    <x v="1"/>
    <s v="photography/photobooks"/>
    <n v="22"/>
    <n v="48.72"/>
    <x v="8"/>
    <x v="20"/>
  </r>
  <r>
    <n v="1797"/>
    <x v="1797"/>
    <s v="A photography book that serves as a call to action for Congress to stand up for survivors of domestic and sexual assault."/>
    <n v="10000"/>
    <x v="1225"/>
    <x v="2"/>
    <x v="0"/>
    <x v="0"/>
    <n v="1481809189"/>
    <n v="1479217189"/>
    <x v="1"/>
    <n v="140"/>
    <x v="1"/>
    <s v="photography/photobooks"/>
    <n v="68"/>
    <n v="48.25"/>
    <x v="8"/>
    <x v="20"/>
  </r>
  <r>
    <n v="1798"/>
    <x v="1798"/>
    <s v="A photographic series on Mexican cowboys that I want to have published as a fine art book that will also include cowboy poetry."/>
    <n v="16000"/>
    <x v="1226"/>
    <x v="2"/>
    <x v="0"/>
    <x v="0"/>
    <n v="1454572233"/>
    <n v="1449388233"/>
    <x v="1"/>
    <n v="37"/>
    <x v="1"/>
    <s v="photography/photobooks"/>
    <n v="14"/>
    <n v="58.97"/>
    <x v="8"/>
    <x v="20"/>
  </r>
  <r>
    <n v="1799"/>
    <x v="1799"/>
    <s v="The UnDiscovered Image, a monthly publication dedicated to photographers."/>
    <n v="4000"/>
    <x v="1227"/>
    <x v="2"/>
    <x v="1"/>
    <x v="1"/>
    <n v="1415740408"/>
    <n v="1414008808"/>
    <x v="1"/>
    <n v="6"/>
    <x v="1"/>
    <s v="photography/photobooks"/>
    <n v="2"/>
    <n v="11.64"/>
    <x v="8"/>
    <x v="20"/>
  </r>
  <r>
    <n v="1800"/>
    <x v="1800"/>
    <s v="Shot over 3 years in the U.K &amp; U.S, and featured in press worldwide, we need your help to back the highly anticipated Sikh Project book"/>
    <n v="46260"/>
    <x v="1228"/>
    <x v="2"/>
    <x v="1"/>
    <x v="1"/>
    <n v="1476109970"/>
    <n v="1473517970"/>
    <x v="1"/>
    <n v="113"/>
    <x v="1"/>
    <s v="photography/photobooks"/>
    <n v="20"/>
    <n v="83.72"/>
    <x v="8"/>
    <x v="20"/>
  </r>
  <r>
    <n v="1801"/>
    <x v="1801"/>
    <s v="Get involved in Come, Bring, Punish, a new photo book by Ewen Spencer, documenting the European Ballroom scene and the life around it"/>
    <n v="17000"/>
    <x v="1229"/>
    <x v="2"/>
    <x v="1"/>
    <x v="1"/>
    <n v="1450181400"/>
    <n v="1447429868"/>
    <x v="1"/>
    <n v="37"/>
    <x v="1"/>
    <s v="photography/photobooks"/>
    <n v="14"/>
    <n v="63.65"/>
    <x v="8"/>
    <x v="20"/>
  </r>
  <r>
    <n v="1802"/>
    <x v="1802"/>
    <s v="Inner Darkness turned into a photobook. Personal work i shot during my recovery...in Berlin."/>
    <n v="3500"/>
    <x v="1230"/>
    <x v="2"/>
    <x v="12"/>
    <x v="3"/>
    <n v="1435442340"/>
    <n v="1433416830"/>
    <x v="1"/>
    <n v="18"/>
    <x v="1"/>
    <s v="photography/photobooks"/>
    <n v="48"/>
    <n v="94.28"/>
    <x v="8"/>
    <x v="20"/>
  </r>
  <r>
    <n v="1803"/>
    <x v="1803"/>
    <s v="Photographs capture fleeting experiences, where childhood is our past and adulthood is our future. In between. On the verge."/>
    <n v="17500"/>
    <x v="1231"/>
    <x v="2"/>
    <x v="0"/>
    <x v="0"/>
    <n v="1423878182"/>
    <n v="1421199782"/>
    <x v="1"/>
    <n v="75"/>
    <x v="1"/>
    <s v="photography/photobooks"/>
    <n v="31"/>
    <n v="71.87"/>
    <x v="8"/>
    <x v="20"/>
  </r>
  <r>
    <n v="1804"/>
    <x v="1804"/>
    <s v="A beautiful book of Polaroid photographs which celebrates the beauty, diversity, and distinctive character of Colombia"/>
    <n v="15500"/>
    <x v="1232"/>
    <x v="2"/>
    <x v="0"/>
    <x v="0"/>
    <n v="1447521404"/>
    <n v="1444061804"/>
    <x v="1"/>
    <n v="52"/>
    <x v="1"/>
    <s v="photography/photobooks"/>
    <n v="35"/>
    <n v="104.85"/>
    <x v="8"/>
    <x v="20"/>
  </r>
  <r>
    <n v="1805"/>
    <x v="1805"/>
    <s v="The production of the book about my long term project &quot;The Travellers&quot;, Ireland`s biggest minority group with a nomadic origin."/>
    <n v="22500"/>
    <x v="1233"/>
    <x v="2"/>
    <x v="12"/>
    <x v="3"/>
    <n v="1443808800"/>
    <n v="1441048658"/>
    <x v="1"/>
    <n v="122"/>
    <x v="1"/>
    <s v="photography/photobooks"/>
    <n v="36"/>
    <n v="67.14"/>
    <x v="8"/>
    <x v="20"/>
  </r>
  <r>
    <n v="1806"/>
    <x v="1806"/>
    <s v="Join me in publishing an amazing and unprecedented book with full frontal photopraphs of 8 American Presidents Naked"/>
    <n v="20000"/>
    <x v="1234"/>
    <x v="2"/>
    <x v="1"/>
    <x v="1"/>
    <n v="1412090349"/>
    <n v="1409066349"/>
    <x v="1"/>
    <n v="8"/>
    <x v="1"/>
    <s v="photography/photobooks"/>
    <n v="3"/>
    <n v="73.88"/>
    <x v="8"/>
    <x v="20"/>
  </r>
  <r>
    <n v="1807"/>
    <x v="1807"/>
    <s v="I want to explore alternative cultures and lifestyles in America."/>
    <n v="5000"/>
    <x v="503"/>
    <x v="2"/>
    <x v="0"/>
    <x v="0"/>
    <n v="1411868313"/>
    <n v="1409276313"/>
    <x v="1"/>
    <n v="8"/>
    <x v="1"/>
    <s v="photography/photobooks"/>
    <n v="11"/>
    <n v="69.13"/>
    <x v="8"/>
    <x v="20"/>
  </r>
  <r>
    <n v="1808"/>
    <x v="1808"/>
    <s v="An Iranian Journey exposes the duality of life in modern Iran where youth navigate a thicket of Islamic laws and customs to live freely"/>
    <n v="28000"/>
    <x v="1235"/>
    <x v="2"/>
    <x v="0"/>
    <x v="0"/>
    <n v="1486830030"/>
    <n v="1483806030"/>
    <x v="1"/>
    <n v="96"/>
    <x v="1"/>
    <s v="photography/photobooks"/>
    <n v="41"/>
    <n v="120.77"/>
    <x v="8"/>
    <x v="20"/>
  </r>
  <r>
    <n v="1809"/>
    <x v="1809"/>
    <s v="A stunning photo book highlighting the visual diversity of the City of Hamilton and showcasing it in a new light."/>
    <n v="3500"/>
    <x v="163"/>
    <x v="2"/>
    <x v="5"/>
    <x v="5"/>
    <n v="1425246439"/>
    <n v="1422222439"/>
    <x v="1"/>
    <n v="9"/>
    <x v="1"/>
    <s v="photography/photobooks"/>
    <n v="11"/>
    <n v="42.22"/>
    <x v="8"/>
    <x v="20"/>
  </r>
  <r>
    <n v="1810"/>
    <x v="1810"/>
    <s v="Film Speed is a series of Zines focusing on architecture shot completely on 35 and 120mm film."/>
    <n v="450"/>
    <x v="493"/>
    <x v="2"/>
    <x v="0"/>
    <x v="0"/>
    <n v="1408657826"/>
    <n v="1407621026"/>
    <x v="0"/>
    <n v="2"/>
    <x v="1"/>
    <s v="photography/photobooks"/>
    <n v="3"/>
    <n v="7.5"/>
    <x v="8"/>
    <x v="20"/>
  </r>
  <r>
    <n v="1811"/>
    <x v="1811"/>
    <s v="A collection of 365 color photographs of sunsets in 2014, beautifully presented in a hardcover book."/>
    <n v="54000"/>
    <x v="130"/>
    <x v="2"/>
    <x v="0"/>
    <x v="0"/>
    <n v="1414123200"/>
    <n v="1408962270"/>
    <x v="0"/>
    <n v="26"/>
    <x v="1"/>
    <s v="photography/photobooks"/>
    <n v="0"/>
    <n v="1.54"/>
    <x v="8"/>
    <x v="20"/>
  </r>
  <r>
    <n v="1812"/>
    <x v="1812"/>
    <s v="Run Rwanda - 211 miles, 100 photos:  An intimate visual documentation  of the inspiring and innovative reality of modern day Rwanda"/>
    <n v="6500"/>
    <x v="1236"/>
    <x v="2"/>
    <x v="1"/>
    <x v="1"/>
    <n v="1467531536"/>
    <n v="1464939536"/>
    <x v="0"/>
    <n v="23"/>
    <x v="1"/>
    <s v="photography/photobooks"/>
    <n v="13"/>
    <n v="37.61"/>
    <x v="8"/>
    <x v="20"/>
  </r>
  <r>
    <n v="1813"/>
    <x v="1813"/>
    <s v="This project aims to document, Libyan photographic history; through both print and artisan mediums ."/>
    <n v="8750"/>
    <x v="117"/>
    <x v="2"/>
    <x v="1"/>
    <x v="1"/>
    <n v="1407532812"/>
    <n v="1404940812"/>
    <x v="0"/>
    <n v="0"/>
    <x v="1"/>
    <s v="photography/photobooks"/>
    <n v="0"/>
    <n v="0"/>
    <x v="8"/>
    <x v="20"/>
  </r>
  <r>
    <n v="1814"/>
    <x v="1814"/>
    <s v="A self published photo book documenting the overwhelming presence of the colour pink, in young girls lives here in the UK."/>
    <n v="12000"/>
    <x v="1237"/>
    <x v="2"/>
    <x v="1"/>
    <x v="1"/>
    <n v="1425108736"/>
    <n v="1422516736"/>
    <x v="0"/>
    <n v="140"/>
    <x v="1"/>
    <s v="photography/photobooks"/>
    <n v="49"/>
    <n v="42.16"/>
    <x v="8"/>
    <x v="20"/>
  </r>
  <r>
    <n v="1815"/>
    <x v="1815"/>
    <s v="Photographic roadtrip from Dallas/Ft Worth, Texas to Florida's beaches. A summer photography roadtrip project to include 5 states."/>
    <n v="3000"/>
    <x v="117"/>
    <x v="2"/>
    <x v="0"/>
    <x v="0"/>
    <n v="1435787137"/>
    <n v="1434577537"/>
    <x v="0"/>
    <n v="0"/>
    <x v="1"/>
    <s v="photography/photobooks"/>
    <n v="0"/>
    <n v="0"/>
    <x v="8"/>
    <x v="20"/>
  </r>
  <r>
    <n v="1816"/>
    <x v="1816"/>
    <s v="A unique Photographic Book Project about the Passionate Moments and Strong Emotions that lie within Karate"/>
    <n v="25000"/>
    <x v="1238"/>
    <x v="2"/>
    <x v="16"/>
    <x v="11"/>
    <n v="1469473200"/>
    <n v="1467061303"/>
    <x v="0"/>
    <n v="6"/>
    <x v="1"/>
    <s v="photography/photobooks"/>
    <n v="2"/>
    <n v="84.83"/>
    <x v="8"/>
    <x v="20"/>
  </r>
  <r>
    <n v="1817"/>
    <x v="1817"/>
    <s v="Hundreds of breathtaking rodeo photographs collected in a beautiful coffee table book."/>
    <n v="18000"/>
    <x v="1239"/>
    <x v="2"/>
    <x v="0"/>
    <x v="0"/>
    <n v="1485759540"/>
    <n v="1480607607"/>
    <x v="0"/>
    <n v="100"/>
    <x v="1"/>
    <s v="photography/photobooks"/>
    <n v="52"/>
    <n v="94.19"/>
    <x v="8"/>
    <x v="20"/>
  </r>
  <r>
    <n v="1818"/>
    <x v="1818"/>
    <s v="We are all different, this is a way to honor and celebrate the authenticity in being different."/>
    <n v="15000"/>
    <x v="117"/>
    <x v="2"/>
    <x v="0"/>
    <x v="0"/>
    <n v="1428035850"/>
    <n v="1425447450"/>
    <x v="0"/>
    <n v="0"/>
    <x v="1"/>
    <s v="photography/photobooks"/>
    <n v="0"/>
    <n v="0"/>
    <x v="8"/>
    <x v="20"/>
  </r>
  <r>
    <n v="1819"/>
    <x v="1819"/>
    <s v="Reach the ends of the earth! Claim a piece of alaskan wilderness- your name in a glacier and receive photo book our Denali Expedition"/>
    <n v="1200"/>
    <x v="379"/>
    <x v="2"/>
    <x v="0"/>
    <x v="0"/>
    <n v="1406743396"/>
    <n v="1404151396"/>
    <x v="0"/>
    <n v="4"/>
    <x v="1"/>
    <s v="photography/photobooks"/>
    <n v="2"/>
    <n v="6.25"/>
    <x v="8"/>
    <x v="20"/>
  </r>
  <r>
    <n v="1820"/>
    <x v="1820"/>
    <s v="An Iconic look at one of California's oldest beach communities, photographed in Monochrome, on a c1947 medium format 6x6cm Box Camera."/>
    <n v="26000"/>
    <x v="1240"/>
    <x v="2"/>
    <x v="0"/>
    <x v="0"/>
    <n v="1427850090"/>
    <n v="1425261690"/>
    <x v="0"/>
    <n v="8"/>
    <x v="1"/>
    <s v="photography/photobooks"/>
    <n v="7"/>
    <n v="213.38"/>
    <x v="8"/>
    <x v="20"/>
  </r>
  <r>
    <n v="1821"/>
    <x v="1821"/>
    <s v="Glass Cloud tour dates are already beginning to pile up. They are turning to YOU to help get them from town to town."/>
    <n v="2500"/>
    <x v="1241"/>
    <x v="0"/>
    <x v="0"/>
    <x v="0"/>
    <n v="1330760367"/>
    <n v="1326872367"/>
    <x v="0"/>
    <n v="57"/>
    <x v="0"/>
    <s v="music/rock"/>
    <n v="135"/>
    <n v="59.16"/>
    <x v="4"/>
    <x v="11"/>
  </r>
  <r>
    <n v="1822"/>
    <x v="1822"/>
    <s v="Wood Butcher needs your help to make this happen. Buy a CD, support local music!"/>
    <n v="300"/>
    <x v="452"/>
    <x v="0"/>
    <x v="5"/>
    <x v="5"/>
    <n v="1391194860"/>
    <n v="1388084862"/>
    <x v="0"/>
    <n v="11"/>
    <x v="0"/>
    <s v="music/rock"/>
    <n v="100"/>
    <n v="27.27"/>
    <x v="4"/>
    <x v="11"/>
  </r>
  <r>
    <n v="1823"/>
    <x v="1823"/>
    <s v="Just as we are getting prepared to tour we find out our van has serious damage and can't run. We unfortunately don't have enough."/>
    <n v="700"/>
    <x v="1242"/>
    <x v="0"/>
    <x v="0"/>
    <x v="0"/>
    <n v="1351095976"/>
    <n v="1348503976"/>
    <x v="0"/>
    <n v="33"/>
    <x v="0"/>
    <s v="music/rock"/>
    <n v="116"/>
    <n v="24.58"/>
    <x v="4"/>
    <x v="11"/>
  </r>
  <r>
    <n v="1824"/>
    <x v="1824"/>
    <s v="cd fund raiser"/>
    <n v="3000"/>
    <x v="1243"/>
    <x v="0"/>
    <x v="0"/>
    <x v="0"/>
    <n v="1389146880"/>
    <n v="1387403967"/>
    <x v="0"/>
    <n v="40"/>
    <x v="0"/>
    <s v="music/rock"/>
    <n v="100"/>
    <n v="75.05"/>
    <x v="4"/>
    <x v="11"/>
  </r>
  <r>
    <n v="1825"/>
    <x v="1825"/>
    <s v="Eurisko is trying to release our full length entitled &quot;Wild Animal!&quot; Money raised will go towards studio time, mixing, and mastering."/>
    <n v="2000"/>
    <x v="1244"/>
    <x v="0"/>
    <x v="0"/>
    <x v="0"/>
    <n v="1373572903"/>
    <n v="1371585703"/>
    <x v="0"/>
    <n v="50"/>
    <x v="0"/>
    <s v="music/rock"/>
    <n v="105"/>
    <n v="42.02"/>
    <x v="4"/>
    <x v="11"/>
  </r>
  <r>
    <n v="1826"/>
    <x v="1826"/>
    <s v="Hear your favorite Bear Ghost in eargasmic quality!"/>
    <n v="2000"/>
    <x v="895"/>
    <x v="0"/>
    <x v="0"/>
    <x v="0"/>
    <n v="1392675017"/>
    <n v="1390083017"/>
    <x v="0"/>
    <n v="38"/>
    <x v="0"/>
    <s v="music/rock"/>
    <n v="101"/>
    <n v="53.16"/>
    <x v="4"/>
    <x v="11"/>
  </r>
  <r>
    <n v="1827"/>
    <x v="1827"/>
    <s v="I have been a lot of places &amp; written a lot of songs. It's finally time to make my debut album &quot;Homeward Bound&quot; and I need your help!"/>
    <n v="8000"/>
    <x v="1245"/>
    <x v="0"/>
    <x v="0"/>
    <x v="0"/>
    <n v="1299138561"/>
    <n v="1294818561"/>
    <x v="0"/>
    <n v="96"/>
    <x v="0"/>
    <s v="music/rock"/>
    <n v="101"/>
    <n v="83.89"/>
    <x v="4"/>
    <x v="11"/>
  </r>
  <r>
    <n v="1828"/>
    <x v="1828"/>
    <s v="Sam Sliva's new EP, &quot;Drained,&quot; will combine Rock, Reggae and Country stylings to make one definitive sound...BUT ONLY WITH YOUR HELP!!"/>
    <n v="20000"/>
    <x v="1246"/>
    <x v="0"/>
    <x v="0"/>
    <x v="0"/>
    <n v="1399672800"/>
    <n v="1396906530"/>
    <x v="0"/>
    <n v="48"/>
    <x v="0"/>
    <s v="music/rock"/>
    <n v="100"/>
    <n v="417.33"/>
    <x v="4"/>
    <x v="11"/>
  </r>
  <r>
    <n v="1829"/>
    <x v="1829"/>
    <s v="Everything is set to record are EP except for our finances. Please donate if you can! Any amount is appreciated. "/>
    <n v="1500"/>
    <x v="1247"/>
    <x v="0"/>
    <x v="0"/>
    <x v="0"/>
    <n v="1295647200"/>
    <n v="1291428371"/>
    <x v="0"/>
    <n v="33"/>
    <x v="0"/>
    <s v="music/rock"/>
    <n v="167"/>
    <n v="75.77"/>
    <x v="4"/>
    <x v="11"/>
  </r>
  <r>
    <n v="1830"/>
    <x v="1830"/>
    <s v="We have come a long way on our new record, but now we need your help.  Help us, and together we can make magic!"/>
    <n v="15000"/>
    <x v="1248"/>
    <x v="0"/>
    <x v="0"/>
    <x v="0"/>
    <n v="1393259107"/>
    <n v="1390667107"/>
    <x v="0"/>
    <n v="226"/>
    <x v="0"/>
    <s v="music/rock"/>
    <n v="102"/>
    <n v="67.39"/>
    <x v="4"/>
    <x v="11"/>
  </r>
  <r>
    <n v="1831"/>
    <x v="1831"/>
    <s v="After a 2 year Odyssey, Darling Waste's trailer is still not home! We need $3,500 to get it through U.S. Customs!"/>
    <n v="1000"/>
    <x v="1249"/>
    <x v="0"/>
    <x v="0"/>
    <x v="0"/>
    <n v="1336866863"/>
    <n v="1335570863"/>
    <x v="0"/>
    <n v="14"/>
    <x v="0"/>
    <s v="music/rock"/>
    <n v="103"/>
    <n v="73.569999999999993"/>
    <x v="4"/>
    <x v="11"/>
  </r>
  <r>
    <n v="1832"/>
    <x v="1832"/>
    <s v="Hi! We're the music duo Black Swan Theories and our project is to manufacture our debut CD of 10 already-completed songs.  "/>
    <n v="350"/>
    <x v="83"/>
    <x v="0"/>
    <x v="0"/>
    <x v="0"/>
    <n v="1299243427"/>
    <n v="1296651427"/>
    <x v="0"/>
    <n v="20"/>
    <x v="0"/>
    <s v="music/rock"/>
    <n v="143"/>
    <n v="25"/>
    <x v="4"/>
    <x v="11"/>
  </r>
  <r>
    <n v="1833"/>
    <x v="1833"/>
    <s v="I am writing the second volume in a series of hair band encyclopedias, however I lack the means to afford the costs of the photos."/>
    <n v="400"/>
    <x v="1121"/>
    <x v="0"/>
    <x v="0"/>
    <x v="0"/>
    <n v="1362211140"/>
    <n v="1359421403"/>
    <x v="0"/>
    <n v="25"/>
    <x v="0"/>
    <s v="music/rock"/>
    <n v="263"/>
    <n v="42"/>
    <x v="4"/>
    <x v="11"/>
  </r>
  <r>
    <n v="1834"/>
    <x v="1834"/>
    <s v="Help us fund our first tour and promote our new EP!"/>
    <n v="10000"/>
    <x v="1250"/>
    <x v="0"/>
    <x v="0"/>
    <x v="0"/>
    <n v="1422140895"/>
    <n v="1418684895"/>
    <x v="0"/>
    <n v="90"/>
    <x v="0"/>
    <s v="music/rock"/>
    <n v="118"/>
    <n v="131.16999999999999"/>
    <x v="4"/>
    <x v="11"/>
  </r>
  <r>
    <n v="1835"/>
    <x v="1835"/>
    <s v="WE ARE A HARD ROCK/PUNK BAND SEEKING FUNDS TO RECORD A NEW EP. _x000a__x000a_https://www.reverbnation.com/dirtylittlerebel"/>
    <n v="500"/>
    <x v="624"/>
    <x v="0"/>
    <x v="1"/>
    <x v="1"/>
    <n v="1459439471"/>
    <n v="1456851071"/>
    <x v="0"/>
    <n v="11"/>
    <x v="0"/>
    <s v="music/rock"/>
    <n v="104"/>
    <n v="47.27"/>
    <x v="4"/>
    <x v="11"/>
  </r>
  <r>
    <n v="1836"/>
    <x v="1836"/>
    <s v="Help fund our 2013 Sound &amp; Lighting Touring rig!"/>
    <n v="5000"/>
    <x v="1251"/>
    <x v="0"/>
    <x v="0"/>
    <x v="0"/>
    <n v="1361129129"/>
    <n v="1359660329"/>
    <x v="0"/>
    <n v="55"/>
    <x v="0"/>
    <s v="music/rock"/>
    <n v="200"/>
    <n v="182.13"/>
    <x v="4"/>
    <x v="11"/>
  </r>
  <r>
    <n v="1837"/>
    <x v="1837"/>
    <s v="Shady Grady &amp; The Nobodies is a band from Chicago, IL that fuse James Brown, Pink Floyd &amp; Jimi Hendrix into 1 - www.shadygradymusic.com"/>
    <n v="600"/>
    <x v="1252"/>
    <x v="0"/>
    <x v="0"/>
    <x v="0"/>
    <n v="1332029335"/>
    <n v="1326848935"/>
    <x v="0"/>
    <n v="30"/>
    <x v="0"/>
    <s v="music/rock"/>
    <n v="307"/>
    <n v="61.37"/>
    <x v="4"/>
    <x v="11"/>
  </r>
  <r>
    <n v="1838"/>
    <x v="1838"/>
    <s v="Paul Haasch is producing his first music video! With awesome people involved and a great vision, it is sure to be an amazing piece."/>
    <n v="1000"/>
    <x v="1253"/>
    <x v="0"/>
    <x v="0"/>
    <x v="0"/>
    <n v="1317438000"/>
    <n v="1314989557"/>
    <x v="0"/>
    <n v="28"/>
    <x v="0"/>
    <s v="music/rock"/>
    <n v="100"/>
    <n v="35.770000000000003"/>
    <x v="4"/>
    <x v="11"/>
  </r>
  <r>
    <n v="1839"/>
    <x v="1839"/>
    <s v="The King of Mars, a Chicago rock band, needs your help funding their first EP! Visit us at thekingofmars.com for more."/>
    <n v="1000"/>
    <x v="1254"/>
    <x v="0"/>
    <x v="0"/>
    <x v="0"/>
    <n v="1475342382"/>
    <n v="1472750382"/>
    <x v="0"/>
    <n v="45"/>
    <x v="0"/>
    <s v="music/rock"/>
    <n v="205"/>
    <n v="45.62"/>
    <x v="4"/>
    <x v="11"/>
  </r>
  <r>
    <n v="1840"/>
    <x v="1840"/>
    <s v="St. Paul five-piece band City of the Weak hits the road May 9th, heading for Ft. Lauderdale to attend the Driven Music Conference!"/>
    <n v="900"/>
    <x v="1255"/>
    <x v="0"/>
    <x v="0"/>
    <x v="0"/>
    <n v="1367902740"/>
    <n v="1366251510"/>
    <x v="0"/>
    <n v="13"/>
    <x v="0"/>
    <s v="music/rock"/>
    <n v="109"/>
    <n v="75.38"/>
    <x v="4"/>
    <x v="11"/>
  </r>
  <r>
    <n v="1841"/>
    <x v="1841"/>
    <s v="Hard Rock with a Positive Message. Help us fund, release and promote our debut EP!"/>
    <n v="2000"/>
    <x v="1256"/>
    <x v="0"/>
    <x v="0"/>
    <x v="0"/>
    <n v="1400561940"/>
    <n v="1397679445"/>
    <x v="0"/>
    <n v="40"/>
    <x v="0"/>
    <s v="music/rock"/>
    <n v="102"/>
    <n v="50.88"/>
    <x v="4"/>
    <x v="11"/>
  </r>
  <r>
    <n v="1842"/>
    <x v="1842"/>
    <s v="Every time we sit down to rehearse, thoughts of recording a CD excite us! We are ready to do this!  It's time, so read on..."/>
    <n v="2000"/>
    <x v="1257"/>
    <x v="0"/>
    <x v="0"/>
    <x v="0"/>
    <n v="1425275940"/>
    <n v="1422371381"/>
    <x v="0"/>
    <n v="21"/>
    <x v="0"/>
    <s v="music/rock"/>
    <n v="125"/>
    <n v="119.29"/>
    <x v="4"/>
    <x v="11"/>
  </r>
  <r>
    <n v="1843"/>
    <x v="1843"/>
    <s v="Support Jeremy Buck &amp; The Bang as they finish and release their Brand New Album, â€œYou Are a Starâ€, as well as shoot 2 New Music Videos"/>
    <n v="10000"/>
    <x v="1258"/>
    <x v="0"/>
    <x v="0"/>
    <x v="0"/>
    <n v="1298245954"/>
    <n v="1295653954"/>
    <x v="0"/>
    <n v="134"/>
    <x v="0"/>
    <s v="music/rock"/>
    <n v="124"/>
    <n v="92.54"/>
    <x v="4"/>
    <x v="11"/>
  </r>
  <r>
    <n v="1844"/>
    <x v="1844"/>
    <s v="We are working hard to get into the recording studio and finally release a full-length album...but we need your help getting there!"/>
    <n v="1500"/>
    <x v="1259"/>
    <x v="0"/>
    <x v="0"/>
    <x v="0"/>
    <n v="1307761200"/>
    <n v="1304464914"/>
    <x v="0"/>
    <n v="20"/>
    <x v="0"/>
    <s v="music/rock"/>
    <n v="101"/>
    <n v="76.05"/>
    <x v="4"/>
    <x v="11"/>
  </r>
  <r>
    <n v="1845"/>
    <x v="1845"/>
    <s v="OH MY JOSH! _x000a__x000a_Our Kickstarter Supporters get FIRST DIBS!_x000a__x000a_Here's our latest single release and a package deal you cannot ignore!"/>
    <n v="1000"/>
    <x v="325"/>
    <x v="0"/>
    <x v="0"/>
    <x v="0"/>
    <n v="1466139300"/>
    <n v="1464854398"/>
    <x v="0"/>
    <n v="19"/>
    <x v="0"/>
    <s v="music/rock"/>
    <n v="100"/>
    <n v="52.63"/>
    <x v="4"/>
    <x v="11"/>
  </r>
  <r>
    <n v="1846"/>
    <x v="1846"/>
    <s v="This album of all original music has been in the making for several years and I am excited to make my fans a part of this experience."/>
    <n v="15000"/>
    <x v="1260"/>
    <x v="0"/>
    <x v="0"/>
    <x v="0"/>
    <n v="1355585777"/>
    <n v="1352993777"/>
    <x v="0"/>
    <n v="209"/>
    <x v="0"/>
    <s v="music/rock"/>
    <n v="138"/>
    <n v="98.99"/>
    <x v="4"/>
    <x v="11"/>
  </r>
  <r>
    <n v="1847"/>
    <x v="1847"/>
    <s v="Deathtrap America is touring the country this spring.  Your pledge will help us across the country with Faster Pussycat and QueensrÃ¿che"/>
    <n v="2500"/>
    <x v="1261"/>
    <x v="0"/>
    <x v="0"/>
    <x v="0"/>
    <n v="1429594832"/>
    <n v="1427780432"/>
    <x v="0"/>
    <n v="38"/>
    <x v="0"/>
    <s v="music/rock"/>
    <n v="121"/>
    <n v="79.53"/>
    <x v="4"/>
    <x v="11"/>
  </r>
  <r>
    <n v="1848"/>
    <x v="1848"/>
    <s v="Hopeless Jack &amp; the Handsome Devil's first American tour. Help us bring our dirty brand of &quot;Roots &amp; Roll&quot; across the country!"/>
    <n v="3000"/>
    <x v="1262"/>
    <x v="0"/>
    <x v="0"/>
    <x v="0"/>
    <n v="1312095540"/>
    <n v="1306608888"/>
    <x v="0"/>
    <n v="24"/>
    <x v="0"/>
    <s v="music/rock"/>
    <n v="107"/>
    <n v="134.21"/>
    <x v="4"/>
    <x v="11"/>
  </r>
  <r>
    <n v="1849"/>
    <x v="1849"/>
    <s v="Release the Skylines is a small, local Cleveland metal band looking to record an album."/>
    <n v="300"/>
    <x v="356"/>
    <x v="0"/>
    <x v="0"/>
    <x v="0"/>
    <n v="1350505059"/>
    <n v="1347913059"/>
    <x v="0"/>
    <n v="8"/>
    <x v="0"/>
    <s v="music/rock"/>
    <n v="100"/>
    <n v="37.630000000000003"/>
    <x v="4"/>
    <x v="11"/>
  </r>
  <r>
    <n v="1850"/>
    <x v="1850"/>
    <s v="WILKES is the solo venture of HighFlightSociety singer / Disciple bassist, Jason Wilkes. This project is to fund the debut 6 song EP."/>
    <n v="9000"/>
    <x v="1263"/>
    <x v="0"/>
    <x v="0"/>
    <x v="0"/>
    <n v="1405033300"/>
    <n v="1402441300"/>
    <x v="0"/>
    <n v="179"/>
    <x v="0"/>
    <s v="music/rock"/>
    <n v="102"/>
    <n v="51.04"/>
    <x v="4"/>
    <x v="11"/>
  </r>
  <r>
    <n v="1851"/>
    <x v="1851"/>
    <s v="I have recorded 3 solo blues/rock/surf albums of original music, but they're only digitally released - I want there to be real CD's!"/>
    <n v="1300"/>
    <x v="1264"/>
    <x v="0"/>
    <x v="0"/>
    <x v="0"/>
    <n v="1406509200"/>
    <n v="1404769538"/>
    <x v="0"/>
    <n v="26"/>
    <x v="0"/>
    <s v="music/rock"/>
    <n v="100"/>
    <n v="50.04"/>
    <x v="4"/>
    <x v="11"/>
  </r>
  <r>
    <n v="1852"/>
    <x v="1852"/>
    <s v="Athens, GA-based rock &amp; roll/soul band Radiolucent is kickstarting funds to mix, master, &amp; release their 2nd record, Electric City."/>
    <n v="15000"/>
    <x v="1265"/>
    <x v="0"/>
    <x v="0"/>
    <x v="0"/>
    <n v="1429920000"/>
    <n v="1426703452"/>
    <x v="0"/>
    <n v="131"/>
    <x v="0"/>
    <s v="music/rock"/>
    <n v="117"/>
    <n v="133.93"/>
    <x v="4"/>
    <x v="11"/>
  </r>
  <r>
    <n v="1853"/>
    <x v="1853"/>
    <s v="The money will go towards our debut EP being Recorded mixed by Andrew Baylis and mastered by Drew Fulk of Think Sound Studios."/>
    <n v="800"/>
    <x v="1266"/>
    <x v="0"/>
    <x v="0"/>
    <x v="0"/>
    <n v="1352860017"/>
    <n v="1348536417"/>
    <x v="0"/>
    <n v="14"/>
    <x v="0"/>
    <s v="music/rock"/>
    <n v="102"/>
    <n v="58.21"/>
    <x v="4"/>
    <x v="11"/>
  </r>
  <r>
    <n v="1854"/>
    <x v="1854"/>
    <s v="After much anticipation, I'm finally releasing my first album, &quot;In Technicolor&quot;! Let's join forces and get it done right!"/>
    <n v="15000"/>
    <x v="1267"/>
    <x v="0"/>
    <x v="0"/>
    <x v="0"/>
    <n v="1369355437"/>
    <n v="1366763437"/>
    <x v="0"/>
    <n v="174"/>
    <x v="0"/>
    <s v="music/rock"/>
    <n v="102"/>
    <n v="88.04"/>
    <x v="4"/>
    <x v="11"/>
  </r>
  <r>
    <n v="1855"/>
    <x v="1855"/>
    <s v="11 year old Sara &amp; Motion Device want rock &amp; metal fans all over the world to unite and join the ROCK REVOLUTION!!!"/>
    <n v="8750"/>
    <x v="1268"/>
    <x v="0"/>
    <x v="5"/>
    <x v="5"/>
    <n v="1389012940"/>
    <n v="1385124940"/>
    <x v="0"/>
    <n v="191"/>
    <x v="0"/>
    <s v="music/rock"/>
    <n v="154"/>
    <n v="70.58"/>
    <x v="4"/>
    <x v="11"/>
  </r>
  <r>
    <n v="1856"/>
    <x v="1856"/>
    <s v="We are an independent band who needs your help for the production of our new album, so we can share our music with you lovely people :)"/>
    <n v="2000"/>
    <x v="874"/>
    <x v="0"/>
    <x v="0"/>
    <x v="0"/>
    <n v="1405715472"/>
    <n v="1403901072"/>
    <x v="0"/>
    <n v="38"/>
    <x v="0"/>
    <s v="music/rock"/>
    <n v="101"/>
    <n v="53.29"/>
    <x v="4"/>
    <x v="11"/>
  </r>
  <r>
    <n v="1857"/>
    <x v="1857"/>
    <s v="We need to get back to Nashville to record our second record, a full LP this time.  It ain't cheap and we need your help!"/>
    <n v="3000"/>
    <x v="142"/>
    <x v="0"/>
    <x v="0"/>
    <x v="0"/>
    <n v="1410546413"/>
    <n v="1407954413"/>
    <x v="0"/>
    <n v="22"/>
    <x v="0"/>
    <s v="music/rock"/>
    <n v="100"/>
    <n v="136.36000000000001"/>
    <x v="4"/>
    <x v="11"/>
  </r>
  <r>
    <n v="1858"/>
    <x v="1858"/>
    <s v="I write songs to teach with at two Chicago schools.  The enthusiastic response from my students &amp; colleagues inspired me to do do this!"/>
    <n v="5555.55"/>
    <x v="1269"/>
    <x v="0"/>
    <x v="0"/>
    <x v="0"/>
    <n v="1324014521"/>
    <n v="1318826921"/>
    <x v="0"/>
    <n v="149"/>
    <x v="0"/>
    <s v="music/rock"/>
    <n v="109"/>
    <n v="40.549999999999997"/>
    <x v="4"/>
    <x v="11"/>
  </r>
  <r>
    <n v="1859"/>
    <x v="1859"/>
    <s v="Queen Kwong is going ON TOUR to London and Paris!"/>
    <n v="3000"/>
    <x v="1270"/>
    <x v="0"/>
    <x v="0"/>
    <x v="0"/>
    <n v="1316716129"/>
    <n v="1314124129"/>
    <x v="0"/>
    <n v="56"/>
    <x v="0"/>
    <s v="music/rock"/>
    <n v="132"/>
    <n v="70.63"/>
    <x v="4"/>
    <x v="11"/>
  </r>
  <r>
    <n v="1860"/>
    <x v="1860"/>
    <s v="ASC had a one-of-a-kind CD release party in 2013, and we want to share it with the world - in DVD format!"/>
    <n v="750"/>
    <x v="1099"/>
    <x v="0"/>
    <x v="0"/>
    <x v="0"/>
    <n v="1391706084"/>
    <n v="1389891684"/>
    <x v="0"/>
    <n v="19"/>
    <x v="0"/>
    <s v="music/rock"/>
    <n v="133"/>
    <n v="52.68"/>
    <x v="4"/>
    <x v="11"/>
  </r>
  <r>
    <n v="1861"/>
    <x v="1861"/>
    <s v="A game for Apple &amp; Android devices that sees you get your own spacecraft, take on the competition, mine asteroids &amp; fight to survive."/>
    <n v="250000"/>
    <x v="117"/>
    <x v="2"/>
    <x v="1"/>
    <x v="1"/>
    <n v="1422256341"/>
    <n v="1419664341"/>
    <x v="0"/>
    <n v="0"/>
    <x v="1"/>
    <s v="games/mobile games"/>
    <n v="0"/>
    <n v="0"/>
    <x v="6"/>
    <x v="18"/>
  </r>
  <r>
    <n v="1862"/>
    <x v="1862"/>
    <s v="Purple Fishing is an online game and social media platform for Trump Supporters and Critics to have fun finding common ground."/>
    <n v="18000"/>
    <x v="204"/>
    <x v="2"/>
    <x v="0"/>
    <x v="0"/>
    <n v="1488958200"/>
    <n v="1484912974"/>
    <x v="0"/>
    <n v="16"/>
    <x v="1"/>
    <s v="games/mobile games"/>
    <n v="8"/>
    <n v="90.94"/>
    <x v="6"/>
    <x v="18"/>
  </r>
  <r>
    <n v="1863"/>
    <x v="1863"/>
    <s v="This is an Android game where you take control of the zombies and try to eat your way to world domination!"/>
    <n v="2500"/>
    <x v="115"/>
    <x v="2"/>
    <x v="0"/>
    <x v="0"/>
    <n v="1402600085"/>
    <n v="1400008085"/>
    <x v="0"/>
    <n v="2"/>
    <x v="1"/>
    <s v="games/mobile games"/>
    <n v="0"/>
    <n v="5"/>
    <x v="6"/>
    <x v="18"/>
  </r>
  <r>
    <n v="1864"/>
    <x v="1864"/>
    <s v="Cannons, Power Gloves, and PUNCHING STUFF!  Help Fat Cheeks collect Acorns for upgrades and customize his gear in this Endless Runner"/>
    <n v="6500"/>
    <x v="1271"/>
    <x v="2"/>
    <x v="0"/>
    <x v="0"/>
    <n v="1399223500"/>
    <n v="1396631500"/>
    <x v="0"/>
    <n v="48"/>
    <x v="1"/>
    <s v="games/mobile games"/>
    <n v="43"/>
    <n v="58.08"/>
    <x v="6"/>
    <x v="18"/>
  </r>
  <r>
    <n v="1865"/>
    <x v="1865"/>
    <s v="This game is an alternative to the boring morning jogs This game will make you excited to workout Following elite footballer movements!"/>
    <n v="110000"/>
    <x v="460"/>
    <x v="2"/>
    <x v="1"/>
    <x v="1"/>
    <n v="1478425747"/>
    <n v="1475398147"/>
    <x v="0"/>
    <n v="2"/>
    <x v="1"/>
    <s v="games/mobile games"/>
    <n v="0"/>
    <n v="2"/>
    <x v="6"/>
    <x v="18"/>
  </r>
  <r>
    <n v="1866"/>
    <x v="1866"/>
    <s v="A mobile application that will allow math learners to practice math operations and improve critical thinking. Ideal for ages 7 to 12."/>
    <n v="25000"/>
    <x v="366"/>
    <x v="2"/>
    <x v="0"/>
    <x v="0"/>
    <n v="1488340800"/>
    <n v="1483768497"/>
    <x v="0"/>
    <n v="2"/>
    <x v="1"/>
    <s v="games/mobile games"/>
    <n v="1"/>
    <n v="62.5"/>
    <x v="6"/>
    <x v="18"/>
  </r>
  <r>
    <n v="1867"/>
    <x v="1867"/>
    <s v="A mix of PokemonGo, Game of War- Fire Age, DragonSoul, &amp; Throwdown. Join a clan, collect meme, upgrade features, fight, &amp; compete."/>
    <n v="20000"/>
    <x v="115"/>
    <x v="2"/>
    <x v="0"/>
    <x v="0"/>
    <n v="1478383912"/>
    <n v="1475791912"/>
    <x v="0"/>
    <n v="1"/>
    <x v="1"/>
    <s v="games/mobile games"/>
    <n v="0"/>
    <n v="10"/>
    <x v="6"/>
    <x v="18"/>
  </r>
  <r>
    <n v="1868"/>
    <x v="1868"/>
    <s v="PaperChase is a popular endless flying game conceived by a 15 year old and loved by millions worldwide.  Help us build version 3!"/>
    <n v="25000"/>
    <x v="1272"/>
    <x v="2"/>
    <x v="0"/>
    <x v="0"/>
    <n v="1450166340"/>
    <n v="1448044925"/>
    <x v="0"/>
    <n v="17"/>
    <x v="1"/>
    <s v="games/mobile games"/>
    <n v="5"/>
    <n v="71.59"/>
    <x v="6"/>
    <x v="18"/>
  </r>
  <r>
    <n v="1869"/>
    <x v="1869"/>
    <s v="CCRPG will be a 2D Pixel Art Game based on similar elements to the SNES game &quot;Zelda: A Link to the Past&quot; with RPG elements added in."/>
    <n v="10000"/>
    <x v="117"/>
    <x v="2"/>
    <x v="0"/>
    <x v="0"/>
    <n v="1483488249"/>
    <n v="1480896249"/>
    <x v="0"/>
    <n v="0"/>
    <x v="1"/>
    <s v="games/mobile games"/>
    <n v="0"/>
    <n v="0"/>
    <x v="6"/>
    <x v="18"/>
  </r>
  <r>
    <n v="1870"/>
    <x v="1870"/>
    <s v="Conflict of Van Helsing &amp; Dracula (C.O.V.D.) is a board game available as an App based on the story: Dracula. Can you survive?"/>
    <n v="3500"/>
    <x v="1273"/>
    <x v="2"/>
    <x v="0"/>
    <x v="0"/>
    <n v="1454213820"/>
    <n v="1451723535"/>
    <x v="0"/>
    <n v="11"/>
    <x v="1"/>
    <s v="games/mobile games"/>
    <n v="10"/>
    <n v="32.82"/>
    <x v="6"/>
    <x v="18"/>
  </r>
  <r>
    <n v="1871"/>
    <x v="1871"/>
    <s v="Journey with Bible Bear through each of the books of the Bible, exploring stories while learning verses, songs, and preschool concepts!"/>
    <n v="6500"/>
    <x v="1274"/>
    <x v="2"/>
    <x v="0"/>
    <x v="0"/>
    <n v="1416512901"/>
    <n v="1413053301"/>
    <x v="0"/>
    <n v="95"/>
    <x v="1"/>
    <s v="games/mobile games"/>
    <n v="72"/>
    <n v="49.12"/>
    <x v="6"/>
    <x v="18"/>
  </r>
  <r>
    <n v="1872"/>
    <x v="1872"/>
    <s v="A Top-View Action game where you play as Bob, the FIRST zombie to rise from the grave. Bring chaos to town, feast and don't die again."/>
    <n v="20000"/>
    <x v="719"/>
    <x v="2"/>
    <x v="0"/>
    <x v="0"/>
    <n v="1435633602"/>
    <n v="1433041602"/>
    <x v="0"/>
    <n v="13"/>
    <x v="1"/>
    <s v="games/mobile games"/>
    <n v="1"/>
    <n v="16.309999999999999"/>
    <x v="6"/>
    <x v="18"/>
  </r>
  <r>
    <n v="1873"/>
    <x v="1873"/>
    <s v="It's time for The Red Card Blue Card Game to be available everywhere! Help save the sanity of ALL parent's! Help make it an App!!"/>
    <n v="8000"/>
    <x v="1275"/>
    <x v="2"/>
    <x v="5"/>
    <x v="5"/>
    <n v="1436373900"/>
    <n v="1433861210"/>
    <x v="0"/>
    <n v="2"/>
    <x v="1"/>
    <s v="games/mobile games"/>
    <n v="0"/>
    <n v="18"/>
    <x v="6"/>
    <x v="18"/>
  </r>
  <r>
    <n v="1874"/>
    <x v="1874"/>
    <s v="PATH to Reading (PATH) is a patented break-through technology  that dramatically and permanently improves attention, reading, memory"/>
    <n v="160000"/>
    <x v="375"/>
    <x v="2"/>
    <x v="0"/>
    <x v="0"/>
    <n v="1467155733"/>
    <n v="1465427733"/>
    <x v="0"/>
    <n v="2"/>
    <x v="1"/>
    <s v="games/mobile games"/>
    <n v="0"/>
    <n v="13"/>
    <x v="6"/>
    <x v="18"/>
  </r>
  <r>
    <n v="1875"/>
    <x v="1875"/>
    <s v="Sea opposition of Crab's family and angry fishes. Who is going to win, and who is going to loose ?!"/>
    <n v="10000"/>
    <x v="152"/>
    <x v="2"/>
    <x v="0"/>
    <x v="0"/>
    <n v="1470519308"/>
    <n v="1465335308"/>
    <x v="0"/>
    <n v="3"/>
    <x v="1"/>
    <s v="games/mobile games"/>
    <n v="1"/>
    <n v="17"/>
    <x v="6"/>
    <x v="18"/>
  </r>
  <r>
    <n v="1876"/>
    <x v="1876"/>
    <s v="An arcade styled side scroller. Help Bob the pilot steer his plane through hordes of migrating birds strapped with explosives."/>
    <n v="280"/>
    <x v="117"/>
    <x v="2"/>
    <x v="2"/>
    <x v="2"/>
    <n v="1402901405"/>
    <n v="1400309405"/>
    <x v="0"/>
    <n v="0"/>
    <x v="1"/>
    <s v="games/mobile games"/>
    <n v="0"/>
    <n v="0"/>
    <x v="6"/>
    <x v="18"/>
  </r>
  <r>
    <n v="1877"/>
    <x v="1877"/>
    <s v="It's obvious you won't survive by your wits alone. Unfortunately that's all you've got, Chip. Run!"/>
    <n v="60"/>
    <x v="117"/>
    <x v="2"/>
    <x v="0"/>
    <x v="0"/>
    <n v="1425170525"/>
    <n v="1422664925"/>
    <x v="0"/>
    <n v="0"/>
    <x v="1"/>
    <s v="games/mobile games"/>
    <n v="0"/>
    <n v="0"/>
    <x v="6"/>
    <x v="18"/>
  </r>
  <r>
    <n v="1878"/>
    <x v="1878"/>
    <s v="Action game now playable on Android/iOS platforms and PC browsers. Easy gameplay even for starters yet hard to be skilled. Multi-player"/>
    <n v="8000"/>
    <x v="117"/>
    <x v="2"/>
    <x v="2"/>
    <x v="2"/>
    <n v="1402618355"/>
    <n v="1400026355"/>
    <x v="0"/>
    <n v="0"/>
    <x v="1"/>
    <s v="games/mobile games"/>
    <n v="0"/>
    <n v="0"/>
    <x v="6"/>
    <x v="18"/>
  </r>
  <r>
    <n v="1879"/>
    <x v="1879"/>
    <s v="Juego de plataformas con 20 personajes. Cada personaje tiene cuatro habilidades distintas al resto de personajes y sus propias voces."/>
    <n v="5000"/>
    <x v="360"/>
    <x v="2"/>
    <x v="3"/>
    <x v="3"/>
    <n v="1457966129"/>
    <n v="1455377729"/>
    <x v="0"/>
    <n v="2"/>
    <x v="1"/>
    <s v="games/mobile games"/>
    <n v="0"/>
    <n v="3"/>
    <x v="6"/>
    <x v="18"/>
  </r>
  <r>
    <n v="1880"/>
    <x v="1880"/>
    <s v="Sim Betting Football is the only football (soccer) betting simulation  game."/>
    <n v="5000"/>
    <x v="1276"/>
    <x v="2"/>
    <x v="1"/>
    <x v="1"/>
    <n v="1459341380"/>
    <n v="1456839380"/>
    <x v="0"/>
    <n v="24"/>
    <x v="1"/>
    <s v="games/mobile games"/>
    <n v="20"/>
    <n v="41.83"/>
    <x v="6"/>
    <x v="18"/>
  </r>
  <r>
    <n v="1881"/>
    <x v="1881"/>
    <s v="We're now raising money to produce a music video. Those who donate get a vote in deciding which song!"/>
    <n v="2000"/>
    <x v="1277"/>
    <x v="0"/>
    <x v="0"/>
    <x v="0"/>
    <n v="1425955189"/>
    <n v="1423366789"/>
    <x v="0"/>
    <n v="70"/>
    <x v="0"/>
    <s v="music/indie rock"/>
    <n v="173"/>
    <n v="49.34"/>
    <x v="4"/>
    <x v="14"/>
  </r>
  <r>
    <n v="1882"/>
    <x v="1882"/>
    <s v="New songs have been popping out of Mark Donato for years now and he's got a large, squirming litter of them in need of triage.  Help!"/>
    <n v="3350"/>
    <x v="1278"/>
    <x v="0"/>
    <x v="0"/>
    <x v="0"/>
    <n v="1341964080"/>
    <n v="1339109212"/>
    <x v="0"/>
    <n v="81"/>
    <x v="0"/>
    <s v="music/indie rock"/>
    <n v="101"/>
    <n v="41.73"/>
    <x v="4"/>
    <x v="14"/>
  </r>
  <r>
    <n v="1883"/>
    <x v="1883"/>
    <s v="Afraid Of Figs is a high energy pop/rock band, with off-the-wall humor, catchy hooks, and wild interactive live shows."/>
    <n v="999"/>
    <x v="1279"/>
    <x v="0"/>
    <x v="0"/>
    <x v="0"/>
    <n v="1333921508"/>
    <n v="1331333108"/>
    <x v="0"/>
    <n v="32"/>
    <x v="0"/>
    <s v="music/indie rock"/>
    <n v="105"/>
    <n v="32.72"/>
    <x v="4"/>
    <x v="14"/>
  </r>
  <r>
    <n v="1884"/>
    <x v="1884"/>
    <s v="Glad Hearts Latest Album, Twenty Two, Pressed In A Very Limited Edition On Beautiful Vinyl With Accompanying Digital Download"/>
    <n v="1000"/>
    <x v="77"/>
    <x v="0"/>
    <x v="0"/>
    <x v="0"/>
    <n v="1354017600"/>
    <n v="1350967535"/>
    <x v="0"/>
    <n v="26"/>
    <x v="0"/>
    <s v="music/indie rock"/>
    <n v="135"/>
    <n v="51.96"/>
    <x v="4"/>
    <x v="14"/>
  </r>
  <r>
    <n v="1885"/>
    <x v="1885"/>
    <s v="KATA's debut album 'The Rising' is ready for your ears, now all we need to do is press the vinyl. That's where you come in!"/>
    <n v="4575"/>
    <x v="1280"/>
    <x v="0"/>
    <x v="0"/>
    <x v="0"/>
    <n v="1344636000"/>
    <n v="1341800110"/>
    <x v="0"/>
    <n v="105"/>
    <x v="0"/>
    <s v="music/indie rock"/>
    <n v="116"/>
    <n v="50.69"/>
    <x v="4"/>
    <x v="14"/>
  </r>
  <r>
    <n v="1886"/>
    <x v="1886"/>
    <s v="Help the New York - based independent prog-rock band Invisible House create their new album called &quot;a history of the world&quot;"/>
    <n v="1200"/>
    <x v="1281"/>
    <x v="0"/>
    <x v="0"/>
    <x v="0"/>
    <n v="1415832338"/>
    <n v="1413236738"/>
    <x v="0"/>
    <n v="29"/>
    <x v="0"/>
    <s v="music/indie rock"/>
    <n v="102"/>
    <n v="42.24"/>
    <x v="4"/>
    <x v="14"/>
  </r>
  <r>
    <n v="1887"/>
    <x v="1887"/>
    <s v="Our dream of recording our second single in London and making it big in the UK is closer than ever! Do you want to be a part of it?"/>
    <n v="3000"/>
    <x v="1282"/>
    <x v="0"/>
    <x v="3"/>
    <x v="3"/>
    <n v="1449178200"/>
    <n v="1447614732"/>
    <x v="0"/>
    <n v="8"/>
    <x v="0"/>
    <s v="music/indie rock"/>
    <n v="111"/>
    <n v="416.88"/>
    <x v="4"/>
    <x v="14"/>
  </r>
  <r>
    <n v="1888"/>
    <x v="1888"/>
    <s v="Hey there! I have new music recorded for my 3rd CD but  need to raise a few more bucks to finish the artwork &amp; pressing. I'm so close I can taste it!"/>
    <n v="2500"/>
    <x v="1283"/>
    <x v="0"/>
    <x v="0"/>
    <x v="0"/>
    <n v="1275368340"/>
    <n v="1272692732"/>
    <x v="0"/>
    <n v="89"/>
    <x v="0"/>
    <s v="music/indie rock"/>
    <n v="166"/>
    <n v="46.65"/>
    <x v="4"/>
    <x v="14"/>
  </r>
  <r>
    <n v="1889"/>
    <x v="1889"/>
    <s v="Sweeping epic melodies. I want to incorporate all my influences into one album I have been writing for 90 days now and ready to record!"/>
    <n v="2000"/>
    <x v="15"/>
    <x v="0"/>
    <x v="0"/>
    <x v="0"/>
    <n v="1363024946"/>
    <n v="1359140546"/>
    <x v="0"/>
    <n v="44"/>
    <x v="0"/>
    <s v="music/indie rock"/>
    <n v="107"/>
    <n v="48.45"/>
    <x v="4"/>
    <x v="14"/>
  </r>
  <r>
    <n v="1890"/>
    <x v="1890"/>
    <s v="We want to record a live album at this year's annual Boxing Day show at the Arden Gild Hall - we need your help to do it!"/>
    <n v="12000"/>
    <x v="1284"/>
    <x v="0"/>
    <x v="0"/>
    <x v="0"/>
    <n v="1355597528"/>
    <n v="1353005528"/>
    <x v="0"/>
    <n v="246"/>
    <x v="0"/>
    <s v="music/indie rock"/>
    <n v="145"/>
    <n v="70.53"/>
    <x v="4"/>
    <x v="14"/>
  </r>
  <r>
    <n v="1891"/>
    <x v="1891"/>
    <s v="Help promote Lindsey Ray's debut full-length album &amp; get loads of great giveaways in return! Can you say free music and prizes?! You know you wanna..."/>
    <n v="10000"/>
    <x v="1285"/>
    <x v="0"/>
    <x v="0"/>
    <x v="0"/>
    <n v="1279778400"/>
    <n v="1275851354"/>
    <x v="0"/>
    <n v="120"/>
    <x v="0"/>
    <s v="music/indie rock"/>
    <n v="106"/>
    <n v="87.96"/>
    <x v="4"/>
    <x v="14"/>
  </r>
  <r>
    <n v="1892"/>
    <x v="1892"/>
    <s v="Nemes has just recorded a new album and is raising $500 to get it mixed and mastered professionally."/>
    <n v="500"/>
    <x v="1286"/>
    <x v="0"/>
    <x v="0"/>
    <x v="0"/>
    <n v="1307459881"/>
    <n v="1304867881"/>
    <x v="0"/>
    <n v="26"/>
    <x v="0"/>
    <s v="music/indie rock"/>
    <n v="137"/>
    <n v="26.27"/>
    <x v="4"/>
    <x v="14"/>
  </r>
  <r>
    <n v="1893"/>
    <x v="1893"/>
    <s v="Archeology is looking to gain support to release their 7&quot; vinyl single &quot;Hunger&quot; as well as the b-side, &quot;Kings canyon."/>
    <n v="2500"/>
    <x v="1287"/>
    <x v="0"/>
    <x v="0"/>
    <x v="0"/>
    <n v="1302926340"/>
    <n v="1301524585"/>
    <x v="0"/>
    <n v="45"/>
    <x v="0"/>
    <s v="music/indie rock"/>
    <n v="104"/>
    <n v="57.78"/>
    <x v="4"/>
    <x v="14"/>
  </r>
  <r>
    <n v="1894"/>
    <x v="1894"/>
    <s v="Im trying to raise $1000 for a 3 song EP in a studio!"/>
    <n v="1000"/>
    <x v="1288"/>
    <x v="0"/>
    <x v="0"/>
    <x v="0"/>
    <n v="1329082983"/>
    <n v="1326404583"/>
    <x v="0"/>
    <n v="20"/>
    <x v="0"/>
    <s v="music/indie rock"/>
    <n v="115"/>
    <n v="57.25"/>
    <x v="4"/>
    <x v="14"/>
  </r>
  <r>
    <n v="1895"/>
    <x v="1895"/>
    <s v="HERESTOFIGHTIN is a folk rock band from Colorado fighting for change in our world through rock and roll. Be the change you want to see."/>
    <n v="9072"/>
    <x v="191"/>
    <x v="0"/>
    <x v="0"/>
    <x v="0"/>
    <n v="1445363722"/>
    <n v="1442771722"/>
    <x v="0"/>
    <n v="47"/>
    <x v="0"/>
    <s v="music/indie rock"/>
    <n v="102"/>
    <n v="196.34"/>
    <x v="4"/>
    <x v="14"/>
  </r>
  <r>
    <n v="1896"/>
    <x v="1896"/>
    <s v="My barely anticipated second album of self produced songs is ready to go.  Just need a little help to cover mastering, artwork etc."/>
    <n v="451"/>
    <x v="1289"/>
    <x v="0"/>
    <x v="0"/>
    <x v="0"/>
    <n v="1334250165"/>
    <n v="1331658165"/>
    <x v="0"/>
    <n v="13"/>
    <x v="0"/>
    <s v="music/indie rock"/>
    <n v="124"/>
    <n v="43"/>
    <x v="4"/>
    <x v="14"/>
  </r>
  <r>
    <n v="1897"/>
    <x v="1897"/>
    <s v="My new album produced by Paul Curreri is one of the most unique musical projects I have done. Let's finish it before the baby comes!"/>
    <n v="6350"/>
    <x v="1290"/>
    <x v="0"/>
    <x v="0"/>
    <x v="0"/>
    <n v="1393966800"/>
    <n v="1392040806"/>
    <x v="0"/>
    <n v="183"/>
    <x v="0"/>
    <s v="music/indie rock"/>
    <n v="102"/>
    <n v="35.549999999999997"/>
    <x v="4"/>
    <x v="14"/>
  </r>
  <r>
    <n v="1898"/>
    <x v="1898"/>
    <s v="We are heading into the studio to create the most soulfully orchestrated Indie Pop masterpiece mankind has ever witnessed."/>
    <n v="1000"/>
    <x v="1291"/>
    <x v="0"/>
    <x v="0"/>
    <x v="0"/>
    <n v="1454349600"/>
    <n v="1451277473"/>
    <x v="0"/>
    <n v="21"/>
    <x v="0"/>
    <s v="music/indie rock"/>
    <n v="145"/>
    <n v="68.81"/>
    <x v="4"/>
    <x v="14"/>
  </r>
  <r>
    <n v="1899"/>
    <x v="1899"/>
    <s v="Ukulele Songs from the Zombie Apocalypse, a concept album where boy meets girl, boy loses girl to Zombie King, boy gets girl back. Fun!"/>
    <n v="900"/>
    <x v="647"/>
    <x v="0"/>
    <x v="0"/>
    <x v="0"/>
    <n v="1427319366"/>
    <n v="1424730966"/>
    <x v="0"/>
    <n v="42"/>
    <x v="0"/>
    <s v="music/indie rock"/>
    <n v="133"/>
    <n v="28.57"/>
    <x v="4"/>
    <x v="14"/>
  </r>
  <r>
    <n v="1900"/>
    <x v="1900"/>
    <s v="Angieâ€™s Curse, an Indie Goth/Dark Rock band &amp; local favorite from Ventura, are ready to record a professional CD of all original songs."/>
    <n v="2500"/>
    <x v="1292"/>
    <x v="0"/>
    <x v="0"/>
    <x v="0"/>
    <n v="1349517540"/>
    <n v="1347137731"/>
    <x v="0"/>
    <n v="54"/>
    <x v="0"/>
    <s v="music/indie rock"/>
    <n v="109"/>
    <n v="50.63"/>
    <x v="4"/>
    <x v="14"/>
  </r>
  <r>
    <n v="1901"/>
    <x v="1901"/>
    <s v="KiddieRail is a height adjustable hand rail of the right size for little children to help them manage the stairs more safely at home."/>
    <n v="99000"/>
    <x v="1293"/>
    <x v="2"/>
    <x v="1"/>
    <x v="1"/>
    <n v="1432299600"/>
    <n v="1429707729"/>
    <x v="0"/>
    <n v="25"/>
    <x v="1"/>
    <s v="technology/gadgets"/>
    <n v="3"/>
    <n v="106.8"/>
    <x v="2"/>
    <x v="29"/>
  </r>
  <r>
    <n v="1902"/>
    <x v="1902"/>
    <s v="Virtual reality is expensive, here is the solution. I've created a VR device out of cardboard. I present: World's cheapest VR Device."/>
    <n v="1000"/>
    <x v="433"/>
    <x v="2"/>
    <x v="9"/>
    <x v="3"/>
    <n v="1425495447"/>
    <n v="1422903447"/>
    <x v="0"/>
    <n v="3"/>
    <x v="1"/>
    <s v="technology/gadgets"/>
    <n v="1"/>
    <n v="4"/>
    <x v="2"/>
    <x v="29"/>
  </r>
  <r>
    <n v="1903"/>
    <x v="1903"/>
    <s v="A cool smart laser pointer for presenting professionals. Unique by design, widest functional coverage for both IOS and Android."/>
    <n v="3000"/>
    <x v="1294"/>
    <x v="2"/>
    <x v="0"/>
    <x v="0"/>
    <n v="1485541791"/>
    <n v="1480357791"/>
    <x v="0"/>
    <n v="41"/>
    <x v="1"/>
    <s v="technology/gadgets"/>
    <n v="47"/>
    <n v="34.1"/>
    <x v="2"/>
    <x v="29"/>
  </r>
  <r>
    <n v="1904"/>
    <x v="1904"/>
    <s v="Animals knocking over your waste wheeler making a mess on trash day? The S.A.D.L. will help prevent that from happening!"/>
    <n v="50000"/>
    <x v="155"/>
    <x v="2"/>
    <x v="0"/>
    <x v="0"/>
    <n v="1451752021"/>
    <n v="1447864021"/>
    <x v="0"/>
    <n v="2"/>
    <x v="1"/>
    <s v="technology/gadgets"/>
    <n v="0"/>
    <n v="25"/>
    <x v="2"/>
    <x v="29"/>
  </r>
  <r>
    <n v="1905"/>
    <x v="1905"/>
    <s v="Before Dick Armstrong passed away unexpectedly in 2003, he invented an AxleCrutch device to help his customers-his idea lives on today."/>
    <n v="25000"/>
    <x v="809"/>
    <x v="2"/>
    <x v="0"/>
    <x v="0"/>
    <n v="1410127994"/>
    <n v="1407535994"/>
    <x v="0"/>
    <n v="4"/>
    <x v="1"/>
    <s v="technology/gadgets"/>
    <n v="0"/>
    <n v="10.5"/>
    <x v="2"/>
    <x v="29"/>
  </r>
  <r>
    <n v="1906"/>
    <x v="1906"/>
    <s v="Max 5Tb storage, Wired lan, Additional USB ports and Hi-res DAC, 10000mAh battery, Real portable docking station"/>
    <n v="50000"/>
    <x v="1295"/>
    <x v="2"/>
    <x v="0"/>
    <x v="0"/>
    <n v="1466697983"/>
    <n v="1464105983"/>
    <x v="0"/>
    <n v="99"/>
    <x v="1"/>
    <s v="technology/gadgets"/>
    <n v="43"/>
    <n v="215.96"/>
    <x v="2"/>
    <x v="29"/>
  </r>
  <r>
    <n v="1907"/>
    <x v="1907"/>
    <s v="Litter-Buddy is great economical alternative to leading pet waste disposal systems with cartridge bag elements."/>
    <n v="30000"/>
    <x v="1079"/>
    <x v="2"/>
    <x v="0"/>
    <x v="0"/>
    <n v="1400853925"/>
    <n v="1399557925"/>
    <x v="0"/>
    <n v="4"/>
    <x v="1"/>
    <s v="technology/gadgets"/>
    <n v="0"/>
    <n v="21.25"/>
    <x v="2"/>
    <x v="29"/>
  </r>
  <r>
    <n v="1908"/>
    <x v="1908"/>
    <s v="Our device eliminates WiFi range issues with your connected devices by allowing you to locate our device where you will use your WiFi."/>
    <n v="25000"/>
    <x v="1296"/>
    <x v="2"/>
    <x v="0"/>
    <x v="0"/>
    <n v="1483048900"/>
    <n v="1480456900"/>
    <x v="0"/>
    <n v="4"/>
    <x v="1"/>
    <s v="technology/gadgets"/>
    <n v="2"/>
    <n v="108.25"/>
    <x v="2"/>
    <x v="29"/>
  </r>
  <r>
    <n v="1909"/>
    <x v="1909"/>
    <s v="Use Little Occhio to see and share the hidden secrets of nature. Capture, share awesome photos, works with iPhone/Android/tablets."/>
    <n v="35000"/>
    <x v="1297"/>
    <x v="2"/>
    <x v="0"/>
    <x v="0"/>
    <n v="1414059479"/>
    <n v="1411467479"/>
    <x v="0"/>
    <n v="38"/>
    <x v="1"/>
    <s v="technology/gadgets"/>
    <n v="14"/>
    <n v="129.97"/>
    <x v="2"/>
    <x v="29"/>
  </r>
  <r>
    <n v="1910"/>
    <x v="1910"/>
    <s v="Thinking Cleaner is an add-on for your iRobotÂ® RoombaÂ® 700/800 that makes it smarter and aware of its owner."/>
    <n v="85000"/>
    <x v="1298"/>
    <x v="2"/>
    <x v="9"/>
    <x v="3"/>
    <n v="1446331500"/>
    <n v="1442531217"/>
    <x v="0"/>
    <n v="285"/>
    <x v="1"/>
    <s v="technology/gadgets"/>
    <n v="39"/>
    <n v="117.49"/>
    <x v="2"/>
    <x v="29"/>
  </r>
  <r>
    <n v="1911"/>
    <x v="1911"/>
    <s v="Charge furniture, making it simple and comfortable to charge your USB devices without leaving the comfort of your couch or armchair"/>
    <n v="42500"/>
    <x v="115"/>
    <x v="2"/>
    <x v="4"/>
    <x v="4"/>
    <n v="1407545334"/>
    <n v="1404953334"/>
    <x v="0"/>
    <n v="1"/>
    <x v="1"/>
    <s v="technology/gadgets"/>
    <n v="0"/>
    <n v="10"/>
    <x v="2"/>
    <x v="29"/>
  </r>
  <r>
    <n v="1912"/>
    <x v="1912"/>
    <s v="Finally! Electrical Wiring Testing Made Easy...  Designed by a Professional for Professionals, Homeowners and DIYs, Too!"/>
    <n v="5000"/>
    <x v="1299"/>
    <x v="2"/>
    <x v="0"/>
    <x v="0"/>
    <n v="1433395560"/>
    <n v="1430803560"/>
    <x v="0"/>
    <n v="42"/>
    <x v="1"/>
    <s v="technology/gadgets"/>
    <n v="59"/>
    <n v="70.599999999999994"/>
    <x v="2"/>
    <x v="29"/>
  </r>
  <r>
    <n v="1913"/>
    <x v="1913"/>
    <s v="Tibio is a revolutionary new product designed to solve an age old problem."/>
    <n v="48000"/>
    <x v="1300"/>
    <x v="2"/>
    <x v="1"/>
    <x v="1"/>
    <n v="1412770578"/>
    <n v="1410178578"/>
    <x v="0"/>
    <n v="26"/>
    <x v="1"/>
    <s v="technology/gadgets"/>
    <n v="1"/>
    <n v="24.5"/>
    <x v="2"/>
    <x v="29"/>
  </r>
  <r>
    <n v="1914"/>
    <x v="1914"/>
    <s v="The &quot;ZoZo Skeleton Hand Planchette&quot; is a fully functional &quot;ouija board&quot; planchette (pointer) but is significantly more hair-raising."/>
    <n v="666"/>
    <x v="177"/>
    <x v="2"/>
    <x v="0"/>
    <x v="0"/>
    <n v="1414814340"/>
    <n v="1413519073"/>
    <x v="0"/>
    <n v="2"/>
    <x v="1"/>
    <s v="technology/gadgets"/>
    <n v="9"/>
    <n v="30"/>
    <x v="2"/>
    <x v="29"/>
  </r>
  <r>
    <n v="1915"/>
    <x v="1915"/>
    <s v="The picture above is of our current prototype for the cat bath - we hope to move beyond a simple bin and create a cat bath revolution!"/>
    <n v="500"/>
    <x v="138"/>
    <x v="2"/>
    <x v="0"/>
    <x v="0"/>
    <n v="1409620222"/>
    <n v="1407892222"/>
    <x v="0"/>
    <n v="4"/>
    <x v="1"/>
    <s v="technology/gadgets"/>
    <n v="2"/>
    <n v="2"/>
    <x v="2"/>
    <x v="29"/>
  </r>
  <r>
    <n v="1916"/>
    <x v="1916"/>
    <s v="The Paint Can Holder Makes Painting Easier and Safer on Extension Ladders."/>
    <n v="20000"/>
    <x v="1301"/>
    <x v="2"/>
    <x v="0"/>
    <x v="0"/>
    <n v="1478542375"/>
    <n v="1476378775"/>
    <x v="0"/>
    <n v="6"/>
    <x v="1"/>
    <s v="technology/gadgets"/>
    <n v="1"/>
    <n v="17"/>
    <x v="2"/>
    <x v="29"/>
  </r>
  <r>
    <n v="1917"/>
    <x v="1917"/>
    <s v="Let's build a legendary brand altogether"/>
    <n v="390000"/>
    <x v="1302"/>
    <x v="2"/>
    <x v="7"/>
    <x v="6"/>
    <n v="1486708133"/>
    <n v="1484116133"/>
    <x v="0"/>
    <n v="70"/>
    <x v="1"/>
    <s v="technology/gadgets"/>
    <n v="53"/>
    <n v="2928.93"/>
    <x v="2"/>
    <x v="29"/>
  </r>
  <r>
    <n v="1918"/>
    <x v="1918"/>
    <s v="Repel Japanese beetles and garden pests. Grow organic fruit and vegetables to help the environment, one plant at a time."/>
    <n v="25000"/>
    <x v="92"/>
    <x v="2"/>
    <x v="0"/>
    <x v="0"/>
    <n v="1407869851"/>
    <n v="1404845851"/>
    <x v="0"/>
    <n v="9"/>
    <x v="1"/>
    <s v="technology/gadgets"/>
    <n v="1"/>
    <n v="28.89"/>
    <x v="2"/>
    <x v="29"/>
  </r>
  <r>
    <n v="1919"/>
    <x v="1919"/>
    <s v="Use preprogrammed firmware or program your own with AVR-ISP or Arduino ISP.  Device is based on the Atmel ATtiny13A microcontroller."/>
    <n v="500"/>
    <x v="1303"/>
    <x v="2"/>
    <x v="0"/>
    <x v="0"/>
    <n v="1432069249"/>
    <n v="1429477249"/>
    <x v="0"/>
    <n v="8"/>
    <x v="1"/>
    <s v="technology/gadgets"/>
    <n v="47"/>
    <n v="29.63"/>
    <x v="2"/>
    <x v="29"/>
  </r>
  <r>
    <n v="1920"/>
    <x v="1920"/>
    <s v="A new concept in bike light safety, protecting cyclists from being hit in the side. Bright, amber sideways."/>
    <n v="10000"/>
    <x v="1304"/>
    <x v="2"/>
    <x v="1"/>
    <x v="1"/>
    <n v="1445468400"/>
    <n v="1443042061"/>
    <x v="0"/>
    <n v="105"/>
    <x v="1"/>
    <s v="technology/gadgets"/>
    <n v="43"/>
    <n v="40.98"/>
    <x v="2"/>
    <x v="29"/>
  </r>
  <r>
    <n v="1921"/>
    <x v="1921"/>
    <s v="The Fine Spirits are making an album, but we need your help!"/>
    <n v="1500"/>
    <x v="1305"/>
    <x v="0"/>
    <x v="0"/>
    <x v="0"/>
    <n v="1342243143"/>
    <n v="1339651143"/>
    <x v="0"/>
    <n v="38"/>
    <x v="0"/>
    <s v="music/indie rock"/>
    <n v="137"/>
    <n v="54"/>
    <x v="4"/>
    <x v="14"/>
  </r>
  <r>
    <n v="1922"/>
    <x v="1922"/>
    <s v="Low Weather's debut album is halfway finished.  With your help and your help alone we can record the rest!"/>
    <n v="2000"/>
    <x v="1306"/>
    <x v="0"/>
    <x v="0"/>
    <x v="0"/>
    <n v="1386828507"/>
    <n v="1384236507"/>
    <x v="0"/>
    <n v="64"/>
    <x v="0"/>
    <s v="music/indie rock"/>
    <n v="116"/>
    <n v="36.11"/>
    <x v="4"/>
    <x v="14"/>
  </r>
  <r>
    <n v="1923"/>
    <x v="1923"/>
    <s v="We just finished recording our first album! All we need is a little extra help to be able to get it printed!"/>
    <n v="125"/>
    <x v="356"/>
    <x v="0"/>
    <x v="0"/>
    <x v="0"/>
    <n v="1317099540"/>
    <n v="1313612532"/>
    <x v="0"/>
    <n v="13"/>
    <x v="0"/>
    <s v="music/indie rock"/>
    <n v="241"/>
    <n v="23.15"/>
    <x v="4"/>
    <x v="14"/>
  </r>
  <r>
    <n v="1924"/>
    <x v="1924"/>
    <s v="We are recording a cd of Songs- About life and love_x000a_from the perspective a conscious country girl_x000a_living in the city."/>
    <n v="3000"/>
    <x v="1307"/>
    <x v="0"/>
    <x v="0"/>
    <x v="0"/>
    <n v="1389814380"/>
    <n v="1387390555"/>
    <x v="0"/>
    <n v="33"/>
    <x v="0"/>
    <s v="music/indie rock"/>
    <n v="114"/>
    <n v="104"/>
    <x v="4"/>
    <x v="14"/>
  </r>
  <r>
    <n v="1925"/>
    <x v="1925"/>
    <s v="The Freakniks are making their psychedelic freak-folk debut studio album and they need your help."/>
    <n v="1500"/>
    <x v="1308"/>
    <x v="0"/>
    <x v="0"/>
    <x v="0"/>
    <n v="1381449600"/>
    <n v="1379540288"/>
    <x v="0"/>
    <n v="52"/>
    <x v="0"/>
    <s v="music/indie rock"/>
    <n v="110"/>
    <n v="31.83"/>
    <x v="4"/>
    <x v="14"/>
  </r>
  <r>
    <n v="1926"/>
    <x v="1926"/>
    <s v="Invisible Allies is a collaboration between well known West Coast downtempo aficionado Bluetech and Philadelphia electronic mastermind KiloWatts.  "/>
    <n v="1500"/>
    <x v="1309"/>
    <x v="0"/>
    <x v="0"/>
    <x v="0"/>
    <n v="1288657560"/>
    <n v="1286319256"/>
    <x v="0"/>
    <n v="107"/>
    <x v="0"/>
    <s v="music/indie rock"/>
    <n v="195"/>
    <n v="27.39"/>
    <x v="4"/>
    <x v="14"/>
  </r>
  <r>
    <n v="1927"/>
    <x v="1927"/>
    <s v="Hampshire is headed to GBS Detroit."/>
    <n v="600"/>
    <x v="972"/>
    <x v="0"/>
    <x v="0"/>
    <x v="0"/>
    <n v="1331182740"/>
    <n v="1329856839"/>
    <x v="0"/>
    <n v="11"/>
    <x v="0"/>
    <s v="music/indie rock"/>
    <n v="103"/>
    <n v="56.36"/>
    <x v="4"/>
    <x v="14"/>
  </r>
  <r>
    <n v="1928"/>
    <x v="1928"/>
    <s v="Help us master and release our debut album &quot;The Kaleidoscope Dawn&quot;"/>
    <n v="2550"/>
    <x v="1310"/>
    <x v="0"/>
    <x v="0"/>
    <x v="0"/>
    <n v="1367940794"/>
    <n v="1365348794"/>
    <x v="0"/>
    <n v="34"/>
    <x v="0"/>
    <s v="music/indie rock"/>
    <n v="103"/>
    <n v="77.349999999999994"/>
    <x v="4"/>
    <x v="14"/>
  </r>
  <r>
    <n v="1929"/>
    <x v="1929"/>
    <s v="Trying to raise funds to release a full-length album on LP and CD by my post-punk studio project, Surplus 1980."/>
    <n v="3200"/>
    <x v="1311"/>
    <x v="0"/>
    <x v="0"/>
    <x v="0"/>
    <n v="1309825866"/>
    <n v="1306197066"/>
    <x v="0"/>
    <n v="75"/>
    <x v="0"/>
    <s v="music/indie rock"/>
    <n v="100"/>
    <n v="42.8"/>
    <x v="4"/>
    <x v="14"/>
  </r>
  <r>
    <n v="1930"/>
    <x v="1930"/>
    <s v="We're nearly done recording, but we're out of money! Help us release the record!!!"/>
    <n v="1000"/>
    <x v="1312"/>
    <x v="0"/>
    <x v="0"/>
    <x v="0"/>
    <n v="1373203482"/>
    <n v="1368019482"/>
    <x v="0"/>
    <n v="26"/>
    <x v="0"/>
    <s v="music/indie rock"/>
    <n v="127"/>
    <n v="48.85"/>
    <x v="4"/>
    <x v="14"/>
  </r>
  <r>
    <n v="1931"/>
    <x v="1931"/>
    <s v="We're an indie rock band from Clearwater, FL headed back into the studio to finish our latest EP."/>
    <n v="2000"/>
    <x v="1313"/>
    <x v="0"/>
    <x v="0"/>
    <x v="0"/>
    <n v="1337657400"/>
    <n v="1336512309"/>
    <x v="0"/>
    <n v="50"/>
    <x v="0"/>
    <s v="music/indie rock"/>
    <n v="121"/>
    <n v="48.24"/>
    <x v="4"/>
    <x v="14"/>
  </r>
  <r>
    <n v="1932"/>
    <x v="1932"/>
    <s v="Lee Malone has been chosen by Converse Rubber Tracks! Help get us to the Rubber Tracks recording studio in Brooklyn &amp; cut a 7&quot; EP."/>
    <n v="5250"/>
    <x v="1314"/>
    <x v="0"/>
    <x v="0"/>
    <x v="0"/>
    <n v="1327433173"/>
    <n v="1325618773"/>
    <x v="0"/>
    <n v="80"/>
    <x v="0"/>
    <s v="music/indie rock"/>
    <n v="107"/>
    <n v="70.209999999999994"/>
    <x v="4"/>
    <x v="14"/>
  </r>
  <r>
    <n v="1933"/>
    <x v="1933"/>
    <s v="After years of preparation and planning, Magic Punches are going to record their debut LP at Type Foundry Studios with John Askew."/>
    <n v="6000"/>
    <x v="1315"/>
    <x v="0"/>
    <x v="0"/>
    <x v="0"/>
    <n v="1411787307"/>
    <n v="1409195307"/>
    <x v="0"/>
    <n v="110"/>
    <x v="0"/>
    <s v="music/indie rock"/>
    <n v="172"/>
    <n v="94.05"/>
    <x v="4"/>
    <x v="14"/>
  </r>
  <r>
    <n v="1934"/>
    <x v="1934"/>
    <s v="We are a band in need of a vehicle. We just released our new CD and have played almost every venue in town, now it's time to expand."/>
    <n v="5000"/>
    <x v="1316"/>
    <x v="0"/>
    <x v="0"/>
    <x v="0"/>
    <n v="1324789200"/>
    <n v="1321649321"/>
    <x v="0"/>
    <n v="77"/>
    <x v="0"/>
    <s v="music/indie rock"/>
    <n v="124"/>
    <n v="80.27"/>
    <x v="4"/>
    <x v="14"/>
  </r>
  <r>
    <n v="1935"/>
    <x v="1935"/>
    <s v="AM/PM is a 20 song dual-disk album that we're trying to record with your help! AM is a pop album and PM is an ambient/intense album!"/>
    <n v="2500"/>
    <x v="1317"/>
    <x v="0"/>
    <x v="0"/>
    <x v="0"/>
    <n v="1403326740"/>
    <n v="1400106171"/>
    <x v="0"/>
    <n v="50"/>
    <x v="0"/>
    <s v="music/indie rock"/>
    <n v="108"/>
    <n v="54.2"/>
    <x v="4"/>
    <x v="14"/>
  </r>
  <r>
    <n v="1936"/>
    <x v="1936"/>
    <s v="Hey, we're Grandkids! We have enough songs to record an LP, and we need your help! We're going to make you proud, promise!"/>
    <n v="7500"/>
    <x v="1318"/>
    <x v="0"/>
    <x v="0"/>
    <x v="0"/>
    <n v="1323151140"/>
    <n v="1320528070"/>
    <x v="0"/>
    <n v="145"/>
    <x v="0"/>
    <s v="music/indie rock"/>
    <n v="117"/>
    <n v="60.27"/>
    <x v="4"/>
    <x v="14"/>
  </r>
  <r>
    <n v="1937"/>
    <x v="1937"/>
    <s v="My Pal Val is headed to Groovebox Studios in Detroit, Michigan on June 15th to record and film a live GBS Detroit EP."/>
    <n v="600"/>
    <x v="1319"/>
    <x v="0"/>
    <x v="0"/>
    <x v="0"/>
    <n v="1339732740"/>
    <n v="1338346281"/>
    <x v="0"/>
    <n v="29"/>
    <x v="0"/>
    <s v="music/indie rock"/>
    <n v="187"/>
    <n v="38.74"/>
    <x v="4"/>
    <x v="14"/>
  </r>
  <r>
    <n v="1938"/>
    <x v="1938"/>
    <s v="A live worship album + short film: Telling the story of a worshipping community adapting and thriving in a post-Christian context."/>
    <n v="15000"/>
    <x v="1320"/>
    <x v="0"/>
    <x v="0"/>
    <x v="0"/>
    <n v="1372741200"/>
    <n v="1370067231"/>
    <x v="0"/>
    <n v="114"/>
    <x v="0"/>
    <s v="music/indie rock"/>
    <n v="116"/>
    <n v="152.54"/>
    <x v="4"/>
    <x v="14"/>
  </r>
  <r>
    <n v="1939"/>
    <x v="1939"/>
    <s v="Partner with the ministry of I Am Clay by helping them fund their new album! This enables them to release it for FREE as a gift to all!"/>
    <n v="10000"/>
    <x v="1321"/>
    <x v="0"/>
    <x v="0"/>
    <x v="0"/>
    <n v="1362955108"/>
    <n v="1360366708"/>
    <x v="0"/>
    <n v="96"/>
    <x v="0"/>
    <s v="music/indie rock"/>
    <n v="111"/>
    <n v="115.31"/>
    <x v="4"/>
    <x v="14"/>
  </r>
  <r>
    <n v="1940"/>
    <x v="1940"/>
    <s v="K. is about *this* close to finishing up our third record, History Grows.  Now we just need to master it and release it!"/>
    <n v="650"/>
    <x v="1322"/>
    <x v="0"/>
    <x v="0"/>
    <x v="0"/>
    <n v="1308110340"/>
    <n v="1304770233"/>
    <x v="0"/>
    <n v="31"/>
    <x v="0"/>
    <s v="music/indie rock"/>
    <n v="171"/>
    <n v="35.840000000000003"/>
    <x v="4"/>
    <x v="14"/>
  </r>
  <r>
    <n v="1941"/>
    <x v="1941"/>
    <s v="Gramofon streams cloud music to your sound system. A modern jukebox: smartphones are the remotes + WiFi brings everyone together."/>
    <n v="250000"/>
    <x v="1323"/>
    <x v="0"/>
    <x v="0"/>
    <x v="0"/>
    <n v="1400137131"/>
    <n v="1397545131"/>
    <x v="1"/>
    <n v="4883"/>
    <x v="0"/>
    <s v="technology/hardware"/>
    <n v="126"/>
    <n v="64.569999999999993"/>
    <x v="2"/>
    <x v="30"/>
  </r>
  <r>
    <n v="1942"/>
    <x v="1942"/>
    <s v="Getting a revolutionary new toy design into open source production, and using the design to create the worlds longest marble run."/>
    <n v="6000"/>
    <x v="1324"/>
    <x v="0"/>
    <x v="0"/>
    <x v="0"/>
    <n v="1309809140"/>
    <n v="1302033140"/>
    <x v="1"/>
    <n v="95"/>
    <x v="0"/>
    <s v="technology/hardware"/>
    <n v="138"/>
    <n v="87.44"/>
    <x v="2"/>
    <x v="30"/>
  </r>
  <r>
    <n v="1943"/>
    <x v="1943"/>
    <s v="Next-gen 100% open-source sensor beacon platform designed especially for makers, developers and IoT companies."/>
    <n v="10000"/>
    <x v="1325"/>
    <x v="0"/>
    <x v="0"/>
    <x v="0"/>
    <n v="1470896916"/>
    <n v="1467008916"/>
    <x v="1"/>
    <n v="2478"/>
    <x v="0"/>
    <s v="technology/hardware"/>
    <n v="1705"/>
    <n v="68.819999999999993"/>
    <x v="2"/>
    <x v="30"/>
  </r>
  <r>
    <n v="1944"/>
    <x v="1944"/>
    <s v="The Big Turtle ShellÂ® is a rugged wireless Bluetooth speaker built for a life of action. Water resistant and durable with a huge sound."/>
    <n v="40000"/>
    <x v="1326"/>
    <x v="0"/>
    <x v="0"/>
    <x v="0"/>
    <n v="1398952890"/>
    <n v="1396360890"/>
    <x v="1"/>
    <n v="1789"/>
    <x v="0"/>
    <s v="technology/hardware"/>
    <n v="788"/>
    <n v="176.2"/>
    <x v="2"/>
    <x v="30"/>
  </r>
  <r>
    <n v="1945"/>
    <x v="1945"/>
    <s v="A new electronic musical instrument which allows you to play, learn and perform music using any sound you can imagine."/>
    <n v="100000"/>
    <x v="1327"/>
    <x v="0"/>
    <x v="3"/>
    <x v="3"/>
    <n v="1436680958"/>
    <n v="1433224958"/>
    <x v="1"/>
    <n v="680"/>
    <x v="0"/>
    <s v="technology/hardware"/>
    <n v="348"/>
    <n v="511.79"/>
    <x v="2"/>
    <x v="30"/>
  </r>
  <r>
    <n v="1946"/>
    <x v="1946"/>
    <s v="A smart technology that allows your instrument to transform movement, orientation and momentum into audio &amp; visual effects."/>
    <n v="7500"/>
    <x v="1328"/>
    <x v="0"/>
    <x v="0"/>
    <x v="0"/>
    <n v="1397961361"/>
    <n v="1392780961"/>
    <x v="1"/>
    <n v="70"/>
    <x v="0"/>
    <s v="technology/hardware"/>
    <n v="150"/>
    <n v="160.44"/>
    <x v="2"/>
    <x v="30"/>
  </r>
  <r>
    <n v="1947"/>
    <x v="1947"/>
    <s v="You may be thinking: &quot;a fusion reactor? Thatâ€™s not very exciting, I see fusion every day.&quot; But. How often do you see fusion inside of a Bubblegum..."/>
    <n v="800"/>
    <x v="1329"/>
    <x v="0"/>
    <x v="0"/>
    <x v="0"/>
    <n v="1258955940"/>
    <n v="1255730520"/>
    <x v="1"/>
    <n v="23"/>
    <x v="0"/>
    <s v="technology/hardware"/>
    <n v="101"/>
    <n v="35"/>
    <x v="2"/>
    <x v="30"/>
  </r>
  <r>
    <n v="1948"/>
    <x v="1948"/>
    <s v="10 times more powerful than Raspberry Pi 3, x86 64-bit architecture"/>
    <n v="100000"/>
    <x v="1330"/>
    <x v="0"/>
    <x v="0"/>
    <x v="0"/>
    <n v="1465232520"/>
    <n v="1460557809"/>
    <x v="1"/>
    <n v="4245"/>
    <x v="0"/>
    <s v="technology/hardware"/>
    <n v="800"/>
    <n v="188.51"/>
    <x v="2"/>
    <x v="30"/>
  </r>
  <r>
    <n v="1949"/>
    <x v="1949"/>
    <s v="#ShakeYourPower brings clean energy to places in the world without electricity through the power of music."/>
    <n v="50000"/>
    <x v="1331"/>
    <x v="0"/>
    <x v="1"/>
    <x v="1"/>
    <n v="1404986951"/>
    <n v="1402394951"/>
    <x v="1"/>
    <n v="943"/>
    <x v="0"/>
    <s v="technology/hardware"/>
    <n v="106"/>
    <n v="56.2"/>
    <x v="2"/>
    <x v="30"/>
  </r>
  <r>
    <n v="1950"/>
    <x v="1950"/>
    <s v="We're building snap-together model trebuchets that are perfect for office warfare or annoying your roommate!"/>
    <n v="48000"/>
    <x v="1332"/>
    <x v="0"/>
    <x v="0"/>
    <x v="0"/>
    <n v="1303446073"/>
    <n v="1300767673"/>
    <x v="1"/>
    <n v="1876"/>
    <x v="0"/>
    <s v="technology/hardware"/>
    <n v="201"/>
    <n v="51.31"/>
    <x v="2"/>
    <x v="30"/>
  </r>
  <r>
    <n v="1951"/>
    <x v="1951"/>
    <s v="Take learning and playing with LEGOÂ® to the next level with sensors! Build creations with SBrick Plus and make them interactive!"/>
    <n v="50000"/>
    <x v="1333"/>
    <x v="0"/>
    <x v="0"/>
    <x v="0"/>
    <n v="1478516737"/>
    <n v="1475921137"/>
    <x v="1"/>
    <n v="834"/>
    <x v="0"/>
    <s v="technology/hardware"/>
    <n v="212"/>
    <n v="127.36"/>
    <x v="2"/>
    <x v="30"/>
  </r>
  <r>
    <n v="1952"/>
    <x v="1952"/>
    <s v="Nix is a breakthrough smartphone accessory. Just scan an object and instantly view the color on your iPhone, Android, PC, or Mac."/>
    <n v="35000"/>
    <x v="1334"/>
    <x v="0"/>
    <x v="5"/>
    <x v="5"/>
    <n v="1381934015"/>
    <n v="1378737215"/>
    <x v="1"/>
    <n v="682"/>
    <x v="0"/>
    <s v="technology/hardware"/>
    <n v="198"/>
    <n v="101.86"/>
    <x v="2"/>
    <x v="30"/>
  </r>
  <r>
    <n v="1953"/>
    <x v="1953"/>
    <s v="The NTH is an open source music synthesizer featuring instant fun, awesome sound, and a hackable design."/>
    <n v="15000"/>
    <x v="1335"/>
    <x v="0"/>
    <x v="0"/>
    <x v="0"/>
    <n v="1330657200"/>
    <n v="1328158065"/>
    <x v="1"/>
    <n v="147"/>
    <x v="0"/>
    <s v="technology/hardware"/>
    <n v="226"/>
    <n v="230.56"/>
    <x v="2"/>
    <x v="30"/>
  </r>
  <r>
    <n v="1954"/>
    <x v="1954"/>
    <s v="The First Home Battery System You Simply Plug in to Install"/>
    <n v="50000"/>
    <x v="1336"/>
    <x v="0"/>
    <x v="0"/>
    <x v="0"/>
    <n v="1457758800"/>
    <n v="1453730176"/>
    <x v="1"/>
    <n v="415"/>
    <x v="0"/>
    <s v="technology/hardware"/>
    <n v="699"/>
    <n v="842.11"/>
    <x v="2"/>
    <x v="30"/>
  </r>
  <r>
    <n v="1955"/>
    <x v="1955"/>
    <s v="An easy to build open source 3D object printer. For the newbie or experienced maker, there's a model for everyone! NEW $599 Model!"/>
    <n v="42000"/>
    <x v="1337"/>
    <x v="0"/>
    <x v="0"/>
    <x v="0"/>
    <n v="1337799600"/>
    <n v="1334989881"/>
    <x v="1"/>
    <n v="290"/>
    <x v="0"/>
    <s v="technology/hardware"/>
    <n v="399"/>
    <n v="577.28"/>
    <x v="2"/>
    <x v="30"/>
  </r>
  <r>
    <n v="1956"/>
    <x v="1956"/>
    <s v="Designed to be used at home, the Sparx Skate Sharpener gives hockey players an automated way to sharpen at the professional level"/>
    <n v="60000"/>
    <x v="1338"/>
    <x v="0"/>
    <x v="0"/>
    <x v="0"/>
    <n v="1429391405"/>
    <n v="1425507005"/>
    <x v="1"/>
    <n v="365"/>
    <x v="0"/>
    <s v="technology/hardware"/>
    <n v="294"/>
    <n v="483.34"/>
    <x v="2"/>
    <x v="30"/>
  </r>
  <r>
    <n v="1957"/>
    <x v="1957"/>
    <s v="An open hardware platform for the best microcontroller in the world."/>
    <n v="30000"/>
    <x v="1339"/>
    <x v="0"/>
    <x v="0"/>
    <x v="0"/>
    <n v="1351304513"/>
    <n v="1348712513"/>
    <x v="1"/>
    <n v="660"/>
    <x v="0"/>
    <s v="technology/hardware"/>
    <n v="168"/>
    <n v="76.14"/>
    <x v="2"/>
    <x v="30"/>
  </r>
  <r>
    <n v="1958"/>
    <x v="1958"/>
    <s v="The Mojo is an FPGA development board that is designed to be user friendly and a great introduction into digital design for anyone."/>
    <n v="7000"/>
    <x v="1340"/>
    <x v="0"/>
    <x v="0"/>
    <x v="0"/>
    <n v="1364078561"/>
    <n v="1361490161"/>
    <x v="1"/>
    <n v="1356"/>
    <x v="0"/>
    <s v="technology/hardware"/>
    <n v="1436"/>
    <n v="74.11"/>
    <x v="2"/>
    <x v="30"/>
  </r>
  <r>
    <n v="1959"/>
    <x v="1959"/>
    <s v="A thermometer that connects to the internet to help New York City turn the heat on for thousands of tenants with no heat in the winter."/>
    <n v="10000"/>
    <x v="1341"/>
    <x v="0"/>
    <x v="0"/>
    <x v="0"/>
    <n v="1412121600"/>
    <n v="1408565860"/>
    <x v="1"/>
    <n v="424"/>
    <x v="0"/>
    <s v="technology/hardware"/>
    <n v="157"/>
    <n v="36.97"/>
    <x v="2"/>
    <x v="30"/>
  </r>
  <r>
    <n v="1960"/>
    <x v="1960"/>
    <s v="Trekkayak is an ultralight, durable and inflatable boat to be carried in your backpack to cross a lake or paddle down a river."/>
    <n v="70000"/>
    <x v="1342"/>
    <x v="0"/>
    <x v="11"/>
    <x v="9"/>
    <n v="1419151341"/>
    <n v="1416559341"/>
    <x v="1"/>
    <n v="33"/>
    <x v="0"/>
    <s v="technology/hardware"/>
    <n v="118"/>
    <n v="2500.9699999999998"/>
    <x v="2"/>
    <x v="30"/>
  </r>
  <r>
    <n v="1961"/>
    <x v="1961"/>
    <s v="This DIY kit helps analyze materials and contaminants. We need your help to build a library of open-source spectral data."/>
    <n v="10000"/>
    <x v="1343"/>
    <x v="0"/>
    <x v="0"/>
    <x v="0"/>
    <n v="1349495940"/>
    <n v="1346042417"/>
    <x v="1"/>
    <n v="1633"/>
    <x v="0"/>
    <s v="technology/hardware"/>
    <n v="1105"/>
    <n v="67.69"/>
    <x v="2"/>
    <x v="30"/>
  </r>
  <r>
    <n v="1962"/>
    <x v="1962"/>
    <s v="It's like an Arduino on steroids â€“ built-in bluetooth, battery management, and floating-point coprocessor, in a small, simple package."/>
    <n v="10000"/>
    <x v="1344"/>
    <x v="0"/>
    <x v="0"/>
    <x v="0"/>
    <n v="1400006636"/>
    <n v="1397414636"/>
    <x v="1"/>
    <n v="306"/>
    <x v="0"/>
    <s v="technology/hardware"/>
    <n v="193"/>
    <n v="63.05"/>
    <x v="2"/>
    <x v="30"/>
  </r>
  <r>
    <n v="1963"/>
    <x v="1963"/>
    <s v="First mobile green energy generator that you can carry camping with you! A 3D printed, foldable wind turbine boosting 300W of power!"/>
    <n v="19000"/>
    <x v="1345"/>
    <x v="0"/>
    <x v="1"/>
    <x v="1"/>
    <n v="1410862734"/>
    <n v="1407838734"/>
    <x v="1"/>
    <n v="205"/>
    <x v="0"/>
    <s v="technology/hardware"/>
    <n v="127"/>
    <n v="117.6"/>
    <x v="2"/>
    <x v="30"/>
  </r>
  <r>
    <n v="1964"/>
    <x v="1964"/>
    <s v="Clairy combines the power of nature and technology with the beauty of design to eliminate indoor pollution and analyze it."/>
    <n v="89200"/>
    <x v="1346"/>
    <x v="0"/>
    <x v="13"/>
    <x v="3"/>
    <n v="1461306772"/>
    <n v="1458714772"/>
    <x v="1"/>
    <n v="1281"/>
    <x v="0"/>
    <s v="technology/hardware"/>
    <n v="260"/>
    <n v="180.75"/>
    <x v="2"/>
    <x v="30"/>
  </r>
  <r>
    <n v="1965"/>
    <x v="1965"/>
    <s v="BoardX is a collection of electronic circuit boards that stack on top of one another to share resources and communicate"/>
    <n v="5000"/>
    <x v="1347"/>
    <x v="0"/>
    <x v="0"/>
    <x v="0"/>
    <n v="1326330000"/>
    <n v="1324433310"/>
    <x v="1"/>
    <n v="103"/>
    <x v="0"/>
    <s v="technology/hardware"/>
    <n v="262"/>
    <n v="127.32"/>
    <x v="2"/>
    <x v="30"/>
  </r>
  <r>
    <n v="1966"/>
    <x v="1966"/>
    <s v="InkCase Plus is an always on E Ink second screen; uses sports/fitness apps, an eBook reader, display Photo and receive notifications."/>
    <n v="100000"/>
    <x v="1348"/>
    <x v="0"/>
    <x v="0"/>
    <x v="0"/>
    <n v="1408021098"/>
    <n v="1405429098"/>
    <x v="1"/>
    <n v="1513"/>
    <x v="0"/>
    <s v="technology/hardware"/>
    <n v="207"/>
    <n v="136.63999999999999"/>
    <x v="2"/>
    <x v="30"/>
  </r>
  <r>
    <n v="1967"/>
    <x v="1967"/>
    <s v="Ion is a light show for your desk, dorm room, or living room.  It responds to music, connects to your phone, and brightens your day!"/>
    <n v="20000"/>
    <x v="1349"/>
    <x v="0"/>
    <x v="0"/>
    <x v="0"/>
    <n v="1398959729"/>
    <n v="1396367729"/>
    <x v="1"/>
    <n v="405"/>
    <x v="0"/>
    <s v="technology/hardware"/>
    <n v="370"/>
    <n v="182.78"/>
    <x v="2"/>
    <x v="30"/>
  </r>
  <r>
    <n v="1968"/>
    <x v="1968"/>
    <s v="Bringing the advantages of wireless smart shifting to every cyclist. FITS ANY BIKE"/>
    <n v="50000"/>
    <x v="1350"/>
    <x v="0"/>
    <x v="0"/>
    <x v="0"/>
    <n v="1480777515"/>
    <n v="1478095515"/>
    <x v="1"/>
    <n v="510"/>
    <x v="0"/>
    <s v="technology/hardware"/>
    <n v="285"/>
    <n v="279.38"/>
    <x v="2"/>
    <x v="30"/>
  </r>
  <r>
    <n v="1969"/>
    <x v="1969"/>
    <s v="An Open Source JavaScript microcontroller you can program wirelessly - perfect for IoT! No software needed so get started in seconds."/>
    <n v="20000"/>
    <x v="1351"/>
    <x v="0"/>
    <x v="1"/>
    <x v="1"/>
    <n v="1470423668"/>
    <n v="1467831668"/>
    <x v="1"/>
    <n v="1887"/>
    <x v="0"/>
    <s v="technology/hardware"/>
    <n v="579"/>
    <n v="61.38"/>
    <x v="2"/>
    <x v="30"/>
  </r>
  <r>
    <n v="1970"/>
    <x v="1970"/>
    <s v="The APOC is a gamma particle detector that will help you learn about radiation and find radioactive things!"/>
    <n v="5000"/>
    <x v="1352"/>
    <x v="0"/>
    <x v="0"/>
    <x v="0"/>
    <n v="1366429101"/>
    <n v="1361248701"/>
    <x v="1"/>
    <n v="701"/>
    <x v="0"/>
    <s v="technology/hardware"/>
    <n v="1132"/>
    <n v="80.73"/>
    <x v="2"/>
    <x v="30"/>
  </r>
  <r>
    <n v="1971"/>
    <x v="1971"/>
    <s v="castAR: bridging the physical world with the virtual worlds; 3D holographic like projections in AR, fully immersive environments in VR"/>
    <n v="400000"/>
    <x v="1353"/>
    <x v="0"/>
    <x v="0"/>
    <x v="0"/>
    <n v="1384488000"/>
    <n v="1381752061"/>
    <x v="1"/>
    <n v="3863"/>
    <x v="0"/>
    <s v="technology/hardware"/>
    <n v="263"/>
    <n v="272.36"/>
    <x v="2"/>
    <x v="30"/>
  </r>
  <r>
    <n v="1972"/>
    <x v="1972"/>
    <s v="Jog It! Is an open source hand held controller designed to make running a program in Linux CNC (EMC2) and MACH3 a breeze."/>
    <n v="2500"/>
    <x v="1354"/>
    <x v="0"/>
    <x v="0"/>
    <x v="0"/>
    <n v="1353201444"/>
    <n v="1350605844"/>
    <x v="1"/>
    <n v="238"/>
    <x v="0"/>
    <s v="technology/hardware"/>
    <n v="674"/>
    <n v="70.849999999999994"/>
    <x v="2"/>
    <x v="30"/>
  </r>
  <r>
    <n v="1973"/>
    <x v="1973"/>
    <s v="Smart lighting for your living room that improves movie and gaming experience drastically â€“ all while being easy on the eyes."/>
    <n v="198000"/>
    <x v="1355"/>
    <x v="0"/>
    <x v="0"/>
    <x v="0"/>
    <n v="1470466800"/>
    <n v="1467134464"/>
    <x v="1"/>
    <n v="2051"/>
    <x v="0"/>
    <s v="technology/hardware"/>
    <n v="257"/>
    <n v="247.94"/>
    <x v="2"/>
    <x v="30"/>
  </r>
  <r>
    <n v="1974"/>
    <x v="1974"/>
    <s v="RAPIRO is a cute and affordable robot kit designed to work with a Raspberry Pi. It comes with a Arduino-compatible servo controller."/>
    <n v="20000"/>
    <x v="1356"/>
    <x v="0"/>
    <x v="1"/>
    <x v="1"/>
    <n v="1376899269"/>
    <n v="1371715269"/>
    <x v="1"/>
    <n v="402"/>
    <x v="0"/>
    <s v="technology/hardware"/>
    <n v="375"/>
    <n v="186.81"/>
    <x v="2"/>
    <x v="30"/>
  </r>
  <r>
    <n v="1975"/>
    <x v="1975"/>
    <s v="The Bugle2 is a second generation DIY kit phono preamplifier for vinyl playback."/>
    <n v="16000"/>
    <x v="1357"/>
    <x v="0"/>
    <x v="0"/>
    <x v="0"/>
    <n v="1362938851"/>
    <n v="1360346851"/>
    <x v="1"/>
    <n v="253"/>
    <x v="0"/>
    <s v="technology/hardware"/>
    <n v="209"/>
    <n v="131.99"/>
    <x v="2"/>
    <x v="30"/>
  </r>
  <r>
    <n v="1976"/>
    <x v="1976"/>
    <s v="Can you help us make an ultra bright white one a reality?"/>
    <n v="4000"/>
    <x v="1358"/>
    <x v="0"/>
    <x v="1"/>
    <x v="1"/>
    <n v="1373751325"/>
    <n v="1371159325"/>
    <x v="1"/>
    <n v="473"/>
    <x v="0"/>
    <s v="technology/hardware"/>
    <n v="347"/>
    <n v="29.31"/>
    <x v="2"/>
    <x v="30"/>
  </r>
  <r>
    <n v="1977"/>
    <x v="1977"/>
    <s v="Ario learns about you, syncs your body clock, and keeps you healthy through natural lighting patterns."/>
    <n v="50000"/>
    <x v="1359"/>
    <x v="0"/>
    <x v="0"/>
    <x v="0"/>
    <n v="1450511940"/>
    <n v="1446527540"/>
    <x v="1"/>
    <n v="821"/>
    <x v="0"/>
    <s v="technology/hardware"/>
    <n v="402"/>
    <n v="245.02"/>
    <x v="2"/>
    <x v="30"/>
  </r>
  <r>
    <n v="1978"/>
    <x v="1978"/>
    <s v="Please help us take DIY 3D Printing to the next level, support this open source photo-initiated polymer resin based 3D printing system!"/>
    <n v="50000"/>
    <x v="1360"/>
    <x v="0"/>
    <x v="0"/>
    <x v="0"/>
    <n v="1339484400"/>
    <n v="1336627492"/>
    <x v="1"/>
    <n v="388"/>
    <x v="0"/>
    <s v="technology/hardware"/>
    <n v="1027"/>
    <n v="1323.25"/>
    <x v="2"/>
    <x v="30"/>
  </r>
  <r>
    <n v="1979"/>
    <x v="1979"/>
    <s v="Truly wireless premium earbuds with a battery-boosting smartphone case for charging and storage"/>
    <n v="200000"/>
    <x v="1361"/>
    <x v="0"/>
    <x v="0"/>
    <x v="0"/>
    <n v="1447909140"/>
    <n v="1444734146"/>
    <x v="1"/>
    <n v="813"/>
    <x v="0"/>
    <s v="technology/hardware"/>
    <n v="115"/>
    <n v="282.66000000000003"/>
    <x v="2"/>
    <x v="30"/>
  </r>
  <r>
    <n v="1980"/>
    <x v="1980"/>
    <s v="Multi-power charging that is smarter, stylish and designed for you."/>
    <n v="50000"/>
    <x v="1362"/>
    <x v="0"/>
    <x v="12"/>
    <x v="3"/>
    <n v="1459684862"/>
    <n v="1456232462"/>
    <x v="1"/>
    <n v="1945"/>
    <x v="0"/>
    <s v="technology/hardware"/>
    <n v="355"/>
    <n v="91.21"/>
    <x v="2"/>
    <x v="30"/>
  </r>
  <r>
    <n v="1981"/>
    <x v="1981"/>
    <s v="I would like to tell the story of a young man from Queens, New York and compare his life to a young Afghan man...to connect the dots."/>
    <n v="7500"/>
    <x v="1363"/>
    <x v="2"/>
    <x v="5"/>
    <x v="5"/>
    <n v="1404926665"/>
    <n v="1402334665"/>
    <x v="0"/>
    <n v="12"/>
    <x v="1"/>
    <s v="photography/people"/>
    <n v="5"/>
    <n v="31.75"/>
    <x v="8"/>
    <x v="31"/>
  </r>
  <r>
    <n v="1982"/>
    <x v="1982"/>
    <s v="Express a very dark place in my childhood. Release my emotions through photography in a form of Art."/>
    <n v="180000"/>
    <x v="117"/>
    <x v="2"/>
    <x v="7"/>
    <x v="6"/>
    <n v="1480863887"/>
    <n v="1478268287"/>
    <x v="0"/>
    <n v="0"/>
    <x v="1"/>
    <s v="photography/people"/>
    <n v="0"/>
    <n v="0"/>
    <x v="8"/>
    <x v="31"/>
  </r>
  <r>
    <n v="1983"/>
    <x v="1983"/>
    <s v="A vegan photographer bringing Hawaii to the tipping point of plant pure wisdom, featuring the most influential early adopters."/>
    <n v="33000"/>
    <x v="1364"/>
    <x v="2"/>
    <x v="0"/>
    <x v="0"/>
    <n v="1472799600"/>
    <n v="1470874618"/>
    <x v="0"/>
    <n v="16"/>
    <x v="1"/>
    <s v="photography/people"/>
    <n v="4"/>
    <n v="88.69"/>
    <x v="8"/>
    <x v="31"/>
  </r>
  <r>
    <n v="1984"/>
    <x v="1984"/>
    <s v="Does love lasts longer than &quot;Love Locks&quot; ?_x000a__x000a_A photographic journey into the lives of these 'love-locked' couples."/>
    <n v="15000"/>
    <x v="1365"/>
    <x v="2"/>
    <x v="0"/>
    <x v="0"/>
    <n v="1417377481"/>
    <n v="1412189881"/>
    <x v="0"/>
    <n v="7"/>
    <x v="1"/>
    <s v="photography/people"/>
    <n v="21"/>
    <n v="453.14"/>
    <x v="8"/>
    <x v="31"/>
  </r>
  <r>
    <n v="1985"/>
    <x v="1985"/>
    <s v="A personal journey to document people on the worlds 10 largest metro systems. The end result being one truly epic photographic essay!"/>
    <n v="1600"/>
    <x v="152"/>
    <x v="2"/>
    <x v="1"/>
    <x v="1"/>
    <n v="1470178800"/>
    <n v="1467650771"/>
    <x v="0"/>
    <n v="4"/>
    <x v="1"/>
    <s v="photography/people"/>
    <n v="3"/>
    <n v="12.75"/>
    <x v="8"/>
    <x v="31"/>
  </r>
  <r>
    <n v="1986"/>
    <x v="1986"/>
    <s v="We are a married couple who have started a child photography business from home. We need help to put together equipment to grow."/>
    <n v="2000"/>
    <x v="116"/>
    <x v="2"/>
    <x v="1"/>
    <x v="1"/>
    <n v="1457947483"/>
    <n v="1455359083"/>
    <x v="0"/>
    <n v="1"/>
    <x v="1"/>
    <s v="photography/people"/>
    <n v="0"/>
    <n v="1"/>
    <x v="8"/>
    <x v="31"/>
  </r>
  <r>
    <n v="1987"/>
    <x v="1987"/>
    <s v="A collection of images that depicts the beauty and diversity within Ethiopia"/>
    <n v="5500"/>
    <x v="1366"/>
    <x v="2"/>
    <x v="1"/>
    <x v="1"/>
    <n v="1425223276"/>
    <n v="1422631276"/>
    <x v="0"/>
    <n v="28"/>
    <x v="1"/>
    <s v="photography/people"/>
    <n v="42"/>
    <n v="83.43"/>
    <x v="8"/>
    <x v="31"/>
  </r>
  <r>
    <n v="1988"/>
    <x v="1988"/>
    <s v="Expressing art in an image!"/>
    <n v="6000"/>
    <x v="379"/>
    <x v="2"/>
    <x v="0"/>
    <x v="0"/>
    <n v="1440094742"/>
    <n v="1437502742"/>
    <x v="0"/>
    <n v="1"/>
    <x v="1"/>
    <s v="photography/people"/>
    <n v="0"/>
    <n v="25"/>
    <x v="8"/>
    <x v="31"/>
  </r>
  <r>
    <n v="1989"/>
    <x v="1989"/>
    <s v="Creating an awareness for infertility through photographing families and showcasing the real faces of infertility."/>
    <n v="5000"/>
    <x v="155"/>
    <x v="2"/>
    <x v="0"/>
    <x v="0"/>
    <n v="1481473208"/>
    <n v="1478881208"/>
    <x v="0"/>
    <n v="1"/>
    <x v="1"/>
    <s v="photography/people"/>
    <n v="1"/>
    <n v="50"/>
    <x v="8"/>
    <x v="31"/>
  </r>
  <r>
    <n v="1990"/>
    <x v="1990"/>
    <s v="An art nude photography book that includes traditional black and white sepia nudes as well as experimiental color nudes."/>
    <n v="3000"/>
    <x v="1238"/>
    <x v="2"/>
    <x v="0"/>
    <x v="0"/>
    <n v="1455338532"/>
    <n v="1454042532"/>
    <x v="0"/>
    <n v="5"/>
    <x v="1"/>
    <s v="photography/people"/>
    <n v="17"/>
    <n v="101.8"/>
    <x v="8"/>
    <x v="31"/>
  </r>
  <r>
    <n v="1991"/>
    <x v="1991"/>
    <s v="Taking (and giving) professional portraits of survivors of human trafficking in Myanmar."/>
    <n v="2000"/>
    <x v="133"/>
    <x v="2"/>
    <x v="0"/>
    <x v="0"/>
    <n v="1435958786"/>
    <n v="1434144386"/>
    <x v="0"/>
    <n v="3"/>
    <x v="1"/>
    <s v="photography/people"/>
    <n v="7"/>
    <n v="46.67"/>
    <x v="8"/>
    <x v="31"/>
  </r>
  <r>
    <n v="1992"/>
    <x v="1992"/>
    <s v="A complete revamp of all the Disney Princes &amp; Princesses!"/>
    <n v="1500"/>
    <x v="369"/>
    <x v="2"/>
    <x v="0"/>
    <x v="0"/>
    <n v="1424229991"/>
    <n v="1421637991"/>
    <x v="0"/>
    <n v="2"/>
    <x v="1"/>
    <s v="photography/people"/>
    <n v="0"/>
    <n v="1"/>
    <x v="8"/>
    <x v="31"/>
  </r>
  <r>
    <n v="1993"/>
    <x v="1993"/>
    <s v="I am looking for help to open up an affordable photography studio in Cornwall for baby and family portraiture photography"/>
    <n v="2000"/>
    <x v="117"/>
    <x v="2"/>
    <x v="1"/>
    <x v="1"/>
    <n v="1450706837"/>
    <n v="1448114837"/>
    <x v="0"/>
    <n v="0"/>
    <x v="1"/>
    <s v="photography/people"/>
    <n v="0"/>
    <n v="0"/>
    <x v="8"/>
    <x v="31"/>
  </r>
  <r>
    <n v="1994"/>
    <x v="1994"/>
    <s v="A program to preserve still imagery (photographs) and moving imagery captured on motion picture (film) stock, and videotape elements."/>
    <n v="3200"/>
    <x v="117"/>
    <x v="2"/>
    <x v="0"/>
    <x v="0"/>
    <n v="1481072942"/>
    <n v="1475885342"/>
    <x v="0"/>
    <n v="0"/>
    <x v="1"/>
    <s v="photography/people"/>
    <n v="0"/>
    <n v="0"/>
    <x v="8"/>
    <x v="31"/>
  </r>
  <r>
    <n v="1995"/>
    <x v="1995"/>
    <s v="I'm looking to pursue my dream of becoming a full time photographer, using my current creative experience as a graphic designer."/>
    <n v="1000"/>
    <x v="1367"/>
    <x v="2"/>
    <x v="5"/>
    <x v="5"/>
    <n v="1437082736"/>
    <n v="1435354736"/>
    <x v="0"/>
    <n v="3"/>
    <x v="1"/>
    <s v="photography/people"/>
    <n v="8"/>
    <n v="26"/>
    <x v="8"/>
    <x v="31"/>
  </r>
  <r>
    <n v="1996"/>
    <x v="1996"/>
    <s v="I want to create a series of pictures of Life through the eyes - and capture some of the defining moments of our history now / to come."/>
    <n v="133800"/>
    <x v="117"/>
    <x v="2"/>
    <x v="0"/>
    <x v="0"/>
    <n v="1405021211"/>
    <n v="1402429211"/>
    <x v="0"/>
    <n v="0"/>
    <x v="1"/>
    <s v="photography/people"/>
    <n v="0"/>
    <n v="0"/>
    <x v="8"/>
    <x v="31"/>
  </r>
  <r>
    <n v="1997"/>
    <x v="1997"/>
    <s v="There is so many unseen places in the world, and I've made it my personal goal to show everyone through photography &amp; travel."/>
    <n v="6500"/>
    <x v="117"/>
    <x v="2"/>
    <x v="0"/>
    <x v="0"/>
    <n v="1409091612"/>
    <n v="1406499612"/>
    <x v="0"/>
    <n v="0"/>
    <x v="1"/>
    <s v="photography/people"/>
    <n v="0"/>
    <n v="0"/>
    <x v="8"/>
    <x v="31"/>
  </r>
  <r>
    <n v="1998"/>
    <x v="1998"/>
    <s v="I am moving to Guatemala to document and report on the growing community resistance movements across Central America and Mexico"/>
    <n v="2500"/>
    <x v="1368"/>
    <x v="2"/>
    <x v="0"/>
    <x v="0"/>
    <n v="1406861438"/>
    <n v="1402973438"/>
    <x v="0"/>
    <n v="3"/>
    <x v="1"/>
    <s v="photography/people"/>
    <n v="26"/>
    <n v="218.33"/>
    <x v="8"/>
    <x v="31"/>
  </r>
  <r>
    <n v="1999"/>
    <x v="1999"/>
    <s v="This is a portrait photo project aiming to inspire women to explore themselves and live their passion"/>
    <n v="31000"/>
    <x v="1369"/>
    <x v="2"/>
    <x v="1"/>
    <x v="1"/>
    <n v="1415882108"/>
    <n v="1413286508"/>
    <x v="0"/>
    <n v="7"/>
    <x v="1"/>
    <s v="photography/people"/>
    <n v="1"/>
    <n v="33.71"/>
    <x v="8"/>
    <x v="31"/>
  </r>
  <r>
    <n v="2000"/>
    <x v="2000"/>
    <s v="What do you get when you combine 2 of the hottest alt-models in North America with one Canadian photographer? Make a CALENDAR!!!"/>
    <n v="5000"/>
    <x v="1370"/>
    <x v="2"/>
    <x v="5"/>
    <x v="5"/>
    <n v="1452120613"/>
    <n v="1449528613"/>
    <x v="0"/>
    <n v="25"/>
    <x v="1"/>
    <s v="photography/people"/>
    <n v="13"/>
    <n v="25"/>
    <x v="8"/>
    <x v="31"/>
  </r>
  <r>
    <n v="2001"/>
    <x v="2001"/>
    <s v="Nuimo is a universal controller for the internet of things. Control your music, lights, locks and more."/>
    <n v="55000"/>
    <x v="1371"/>
    <x v="0"/>
    <x v="12"/>
    <x v="3"/>
    <n v="1434139200"/>
    <n v="1431406916"/>
    <x v="1"/>
    <n v="1637"/>
    <x v="0"/>
    <s v="technology/hardware"/>
    <n v="382"/>
    <n v="128.38999999999999"/>
    <x v="2"/>
    <x v="30"/>
  </r>
  <r>
    <n v="2002"/>
    <x v="2002"/>
    <s v="Open-source quad-core camera effortlessly adds powerful machine vision to all your PC/Arduino/Raspberry Pi projects"/>
    <n v="50000"/>
    <x v="1372"/>
    <x v="0"/>
    <x v="0"/>
    <x v="0"/>
    <n v="1485191143"/>
    <n v="1482599143"/>
    <x v="1"/>
    <n v="1375"/>
    <x v="0"/>
    <s v="technology/hardware"/>
    <n v="217"/>
    <n v="78.83"/>
    <x v="2"/>
    <x v="30"/>
  </r>
  <r>
    <n v="2003"/>
    <x v="2003"/>
    <s v="velosynth is an open-source bicycle interaction synthesizer. it interprets the speed and acceleration of a bicycle into expressive audio feedback."/>
    <n v="500"/>
    <x v="1373"/>
    <x v="0"/>
    <x v="0"/>
    <x v="0"/>
    <n v="1278111600"/>
    <n v="1276830052"/>
    <x v="1"/>
    <n v="17"/>
    <x v="0"/>
    <s v="technology/hardware"/>
    <n v="312"/>
    <n v="91.76"/>
    <x v="2"/>
    <x v="30"/>
  </r>
  <r>
    <n v="2004"/>
    <x v="2004"/>
    <s v="Design and 3D print your own creations using an iPad. A delightful 3D printing experience for children and K-12 education."/>
    <n v="50000"/>
    <x v="1374"/>
    <x v="0"/>
    <x v="0"/>
    <x v="0"/>
    <n v="1405002663"/>
    <n v="1402410663"/>
    <x v="1"/>
    <n v="354"/>
    <x v="0"/>
    <s v="technology/hardware"/>
    <n v="234"/>
    <n v="331.1"/>
    <x v="2"/>
    <x v="30"/>
  </r>
  <r>
    <n v="2005"/>
    <x v="2005"/>
    <s v="The bassAware Holster is a new type of wearable audio technology that uses vibration to create a massive bass experience."/>
    <n v="30000"/>
    <x v="1375"/>
    <x v="0"/>
    <x v="0"/>
    <x v="0"/>
    <n v="1381895940"/>
    <n v="1379532618"/>
    <x v="1"/>
    <n v="191"/>
    <x v="0"/>
    <s v="technology/hardware"/>
    <n v="124"/>
    <n v="194.26"/>
    <x v="2"/>
    <x v="30"/>
  </r>
  <r>
    <n v="2006"/>
    <x v="2006"/>
    <s v="MAID is a smart kitchen assistant &amp; a multifunctional oven. MAID knows what to cook and how to cook. Cooking is now easy,fun &amp; social."/>
    <n v="50000"/>
    <x v="1376"/>
    <x v="0"/>
    <x v="0"/>
    <x v="0"/>
    <n v="1417611645"/>
    <n v="1414584045"/>
    <x v="1"/>
    <n v="303"/>
    <x v="0"/>
    <s v="technology/hardware"/>
    <n v="248"/>
    <n v="408.98"/>
    <x v="2"/>
    <x v="30"/>
  </r>
  <r>
    <n v="2007"/>
    <x v="2007"/>
    <s v="A biologist, an industrial designer, and an engineer team up and build a â€œHello, World!â€ kit to teach high schoolers how to invent with DNA."/>
    <n v="10000"/>
    <x v="1377"/>
    <x v="0"/>
    <x v="0"/>
    <x v="0"/>
    <n v="1282622400"/>
    <n v="1276891586"/>
    <x v="1"/>
    <n v="137"/>
    <x v="0"/>
    <s v="technology/hardware"/>
    <n v="116"/>
    <n v="84.46"/>
    <x v="2"/>
    <x v="30"/>
  </r>
  <r>
    <n v="2008"/>
    <x v="2008"/>
    <s v="The smartCaster is an automatic roto-casting machine running off of open source electronics with plans that will be freely available."/>
    <n v="1570.79"/>
    <x v="1378"/>
    <x v="0"/>
    <x v="0"/>
    <x v="0"/>
    <n v="1316442622"/>
    <n v="1312641022"/>
    <x v="1"/>
    <n v="41"/>
    <x v="0"/>
    <s v="technology/hardware"/>
    <n v="117"/>
    <n v="44.85"/>
    <x v="2"/>
    <x v="30"/>
  </r>
  <r>
    <n v="2009"/>
    <x v="2009"/>
    <s v="Licht 1: The smart pendant lamp that increases your well-being and productivity while saving 80% in running energy expenses."/>
    <n v="50000"/>
    <x v="1379"/>
    <x v="0"/>
    <x v="12"/>
    <x v="3"/>
    <n v="1479890743"/>
    <n v="1476776743"/>
    <x v="1"/>
    <n v="398"/>
    <x v="0"/>
    <s v="technology/hardware"/>
    <n v="305"/>
    <n v="383.36"/>
    <x v="2"/>
    <x v="30"/>
  </r>
  <r>
    <n v="2010"/>
    <x v="2010"/>
    <s v="Weighitz are miniature smart scales designed to weigh anything in the home."/>
    <n v="30000"/>
    <x v="1380"/>
    <x v="0"/>
    <x v="0"/>
    <x v="0"/>
    <n v="1471564491"/>
    <n v="1468972491"/>
    <x v="1"/>
    <n v="1737"/>
    <x v="0"/>
    <s v="technology/hardware"/>
    <n v="320"/>
    <n v="55.28"/>
    <x v="2"/>
    <x v="30"/>
  </r>
  <r>
    <n v="2011"/>
    <x v="2011"/>
    <s v="FLUXO â€“ The first smart design lamp where you can move the light in any direction with app and sensor control."/>
    <n v="50000"/>
    <x v="1381"/>
    <x v="0"/>
    <x v="15"/>
    <x v="3"/>
    <n v="1452553200"/>
    <n v="1449650173"/>
    <x v="1"/>
    <n v="971"/>
    <x v="0"/>
    <s v="technology/hardware"/>
    <n v="820"/>
    <n v="422.02"/>
    <x v="2"/>
    <x v="30"/>
  </r>
  <r>
    <n v="2012"/>
    <x v="2012"/>
    <s v="FishBit is an app and connected device to monitor and control your aquariumâ€™s water composition to help your tank thrive."/>
    <n v="5000"/>
    <x v="1382"/>
    <x v="0"/>
    <x v="0"/>
    <x v="0"/>
    <n v="1423165441"/>
    <n v="1420573441"/>
    <x v="1"/>
    <n v="183"/>
    <x v="0"/>
    <s v="technology/hardware"/>
    <n v="235"/>
    <n v="64.180000000000007"/>
    <x v="2"/>
    <x v="30"/>
  </r>
  <r>
    <n v="2013"/>
    <x v="2013"/>
    <s v="Crowds can slow WiFi to a crawl, but not Portal. Stream ultraHD videos without buffering and play Internet games without lagging."/>
    <n v="160000"/>
    <x v="1383"/>
    <x v="0"/>
    <x v="0"/>
    <x v="0"/>
    <n v="1468019014"/>
    <n v="1462835014"/>
    <x v="1"/>
    <n v="4562"/>
    <x v="0"/>
    <s v="technology/hardware"/>
    <n v="495"/>
    <n v="173.58"/>
    <x v="2"/>
    <x v="30"/>
  </r>
  <r>
    <n v="2014"/>
    <x v="2014"/>
    <s v="It's a pen that can draw in the air! 3Doodler is the 3D printing pen you can hold in your hand. Lift your imagination off the page!"/>
    <n v="30000"/>
    <x v="1384"/>
    <x v="0"/>
    <x v="0"/>
    <x v="0"/>
    <n v="1364184539"/>
    <n v="1361250539"/>
    <x v="1"/>
    <n v="26457"/>
    <x v="0"/>
    <s v="technology/hardware"/>
    <n v="7814"/>
    <n v="88.6"/>
    <x v="2"/>
    <x v="30"/>
  </r>
  <r>
    <n v="2015"/>
    <x v="2015"/>
    <s v="ExtraCore is a 1&quot; x 1&quot; 22 I/O pin Arduino Compatible. It's 1.7 grams and 16mhz of tiny Arduino style coolness."/>
    <n v="7200"/>
    <x v="1385"/>
    <x v="0"/>
    <x v="0"/>
    <x v="0"/>
    <n v="1315602163"/>
    <n v="1313010163"/>
    <x v="1"/>
    <n v="162"/>
    <x v="0"/>
    <s v="technology/hardware"/>
    <n v="113"/>
    <n v="50.22"/>
    <x v="2"/>
    <x v="30"/>
  </r>
  <r>
    <n v="2016"/>
    <x v="2016"/>
    <s v="A smart, compact power supply designed to power anything, anywhere"/>
    <n v="10000"/>
    <x v="1386"/>
    <x v="0"/>
    <x v="0"/>
    <x v="0"/>
    <n v="1362863299"/>
    <n v="1360271299"/>
    <x v="1"/>
    <n v="479"/>
    <x v="0"/>
    <s v="technology/hardware"/>
    <n v="922"/>
    <n v="192.39"/>
    <x v="2"/>
    <x v="30"/>
  </r>
  <r>
    <n v="2017"/>
    <x v="2017"/>
    <s v="A big red truck filled with cutting-edge maker tools that goes from school to school, bringing the joy of building back to kids."/>
    <n v="25000"/>
    <x v="1387"/>
    <x v="0"/>
    <x v="0"/>
    <x v="0"/>
    <n v="1332561600"/>
    <n v="1329873755"/>
    <x v="1"/>
    <n v="426"/>
    <x v="0"/>
    <s v="technology/hardware"/>
    <n v="125"/>
    <n v="73.42"/>
    <x v="2"/>
    <x v="30"/>
  </r>
  <r>
    <n v="2018"/>
    <x v="2018"/>
    <s v="Scriba puts creative control back in your hands. Its flexible body and dynamic squeeze motion responding beautifully to your touch."/>
    <n v="65000"/>
    <x v="1388"/>
    <x v="0"/>
    <x v="17"/>
    <x v="3"/>
    <n v="1439455609"/>
    <n v="1436863609"/>
    <x v="1"/>
    <n v="450"/>
    <x v="0"/>
    <s v="technology/hardware"/>
    <n v="102"/>
    <n v="147.68"/>
    <x v="2"/>
    <x v="30"/>
  </r>
  <r>
    <n v="2019"/>
    <x v="2019"/>
    <s v="Far-field voice control extension to your speakers, home &amp; office appliances. Touch Sensing with Arduino &amp; Linux for making projects."/>
    <n v="40000"/>
    <x v="1389"/>
    <x v="0"/>
    <x v="0"/>
    <x v="0"/>
    <n v="1474563621"/>
    <n v="1471971621"/>
    <x v="1"/>
    <n v="1780"/>
    <x v="0"/>
    <s v="technology/hardware"/>
    <n v="485"/>
    <n v="108.97"/>
    <x v="2"/>
    <x v="30"/>
  </r>
  <r>
    <n v="2020"/>
    <x v="2020"/>
    <s v="Low Voltage Metal Sensor directly compatible with Arduino type computers for Robotics, &amp; Motor Control, WITHOUT USING MAGNETS!"/>
    <n v="1500"/>
    <x v="1390"/>
    <x v="0"/>
    <x v="0"/>
    <x v="0"/>
    <n v="1400108640"/>
    <n v="1396923624"/>
    <x v="1"/>
    <n v="122"/>
    <x v="0"/>
    <s v="technology/hardware"/>
    <n v="192"/>
    <n v="23.65"/>
    <x v="2"/>
    <x v="30"/>
  </r>
  <r>
    <n v="2021"/>
    <x v="2021"/>
    <s v="The m!lTone is an open-source synth &amp; MIDI controller.Create music &amp; control video,lights &amp; sound w/ this refreshingly original device."/>
    <n v="5000"/>
    <x v="1391"/>
    <x v="0"/>
    <x v="0"/>
    <x v="0"/>
    <n v="1411522897"/>
    <n v="1407634897"/>
    <x v="1"/>
    <n v="95"/>
    <x v="0"/>
    <s v="technology/hardware"/>
    <n v="281"/>
    <n v="147.94999999999999"/>
    <x v="2"/>
    <x v="30"/>
  </r>
  <r>
    <n v="2022"/>
    <x v="2022"/>
    <s v="Acanvas is a Wi-Fi connected and customizable art display that hangs on any wall, charges itself and streams art into your home"/>
    <n v="100000"/>
    <x v="1392"/>
    <x v="0"/>
    <x v="0"/>
    <x v="0"/>
    <n v="1465652372"/>
    <n v="1463060372"/>
    <x v="1"/>
    <n v="325"/>
    <x v="0"/>
    <s v="technology/hardware"/>
    <n v="125"/>
    <n v="385.04"/>
    <x v="2"/>
    <x v="30"/>
  </r>
  <r>
    <n v="2023"/>
    <x v="2023"/>
    <s v="A digital window that opens to beautiful scenery from around the world with 4K-shot videos and sound. Place it anywhere, be anywhere."/>
    <n v="100000"/>
    <x v="1393"/>
    <x v="0"/>
    <x v="0"/>
    <x v="0"/>
    <n v="1434017153"/>
    <n v="1431425153"/>
    <x v="1"/>
    <n v="353"/>
    <x v="0"/>
    <s v="technology/hardware"/>
    <n v="161"/>
    <n v="457.39"/>
    <x v="2"/>
    <x v="30"/>
  </r>
  <r>
    <n v="2024"/>
    <x v="2024"/>
    <s v="RA - 3D Printer board. This board can control 3 extruders, bed heaters, Elefu control panel, 4 temp monitors, lighting and more."/>
    <n v="4000"/>
    <x v="1394"/>
    <x v="0"/>
    <x v="0"/>
    <x v="0"/>
    <n v="1344826800"/>
    <n v="1341875544"/>
    <x v="1"/>
    <n v="105"/>
    <x v="0"/>
    <s v="technology/hardware"/>
    <n v="585"/>
    <n v="222.99"/>
    <x v="2"/>
    <x v="30"/>
  </r>
  <r>
    <n v="2025"/>
    <x v="2025"/>
    <s v="A complete Home Security System in a single device: Flare protects you and your home all by itself. Secure, beautiful and affordable."/>
    <n v="80000"/>
    <x v="1395"/>
    <x v="0"/>
    <x v="12"/>
    <x v="3"/>
    <n v="1433996746"/>
    <n v="1431404746"/>
    <x v="1"/>
    <n v="729"/>
    <x v="0"/>
    <s v="technology/hardware"/>
    <n v="201"/>
    <n v="220.74"/>
    <x v="2"/>
    <x v="30"/>
  </r>
  <r>
    <n v="2026"/>
    <x v="2026"/>
    <s v="MIDI Sprout enables plants to play synthesizers in real time."/>
    <n v="25000"/>
    <x v="1396"/>
    <x v="0"/>
    <x v="0"/>
    <x v="0"/>
    <n v="1398052740"/>
    <n v="1394127585"/>
    <x v="1"/>
    <n v="454"/>
    <x v="0"/>
    <s v="technology/hardware"/>
    <n v="133"/>
    <n v="73.5"/>
    <x v="2"/>
    <x v="30"/>
  </r>
  <r>
    <n v="2027"/>
    <x v="2027"/>
    <s v="Modular smartphone-based headset with external sensors for 4&quot; - 5.7&quot; Android &amp; iOS phones, iPhone 6 Plus included!"/>
    <n v="100000"/>
    <x v="1397"/>
    <x v="0"/>
    <x v="0"/>
    <x v="0"/>
    <n v="1427740319"/>
    <n v="1423855919"/>
    <x v="1"/>
    <n v="539"/>
    <x v="0"/>
    <s v="technology/hardware"/>
    <n v="120"/>
    <n v="223.1"/>
    <x v="2"/>
    <x v="30"/>
  </r>
  <r>
    <n v="2028"/>
    <x v="2028"/>
    <s v="Building an open source Bussard fusion reactor, aka the Polywell."/>
    <n v="3000"/>
    <x v="1398"/>
    <x v="0"/>
    <x v="0"/>
    <x v="0"/>
    <n v="1268690100"/>
    <n v="1265493806"/>
    <x v="1"/>
    <n v="79"/>
    <x v="0"/>
    <s v="technology/hardware"/>
    <n v="126"/>
    <n v="47.91"/>
    <x v="2"/>
    <x v="30"/>
  </r>
  <r>
    <n v="2029"/>
    <x v="2029"/>
    <s v="Lumin8 Pro is a fun and easy to use light controller that makes light dance to your favorite music."/>
    <n v="2500"/>
    <x v="1399"/>
    <x v="0"/>
    <x v="0"/>
    <x v="0"/>
    <n v="1409099481"/>
    <n v="1406507481"/>
    <x v="1"/>
    <n v="94"/>
    <x v="0"/>
    <s v="technology/hardware"/>
    <n v="361"/>
    <n v="96.06"/>
    <x v="2"/>
    <x v="30"/>
  </r>
  <r>
    <n v="2030"/>
    <x v="2030"/>
    <s v="A stylish, retro, and fun arcade cabinet for your Raspberry Pi, Mini-ITX, Pandaboard, or other mini PC from the makers of Pibow"/>
    <n v="32768"/>
    <x v="1400"/>
    <x v="0"/>
    <x v="1"/>
    <x v="1"/>
    <n v="1354233296"/>
    <n v="1351641296"/>
    <x v="1"/>
    <n v="625"/>
    <x v="0"/>
    <s v="technology/hardware"/>
    <n v="226"/>
    <n v="118.61"/>
    <x v="2"/>
    <x v="30"/>
  </r>
  <r>
    <n v="2031"/>
    <x v="2031"/>
    <s v="With Linkio you can use your smartphone to control every electronic you own- for only $100!"/>
    <n v="50000"/>
    <x v="1401"/>
    <x v="0"/>
    <x v="9"/>
    <x v="3"/>
    <n v="1420765200"/>
    <n v="1417506853"/>
    <x v="1"/>
    <n v="508"/>
    <x v="0"/>
    <s v="technology/hardware"/>
    <n v="120"/>
    <n v="118.45"/>
    <x v="2"/>
    <x v="30"/>
  </r>
  <r>
    <n v="2032"/>
    <x v="2032"/>
    <s v="PocketLab Voyager and PocketLab Weather are rugged science labs that you can take anywhere to explore the world around you."/>
    <n v="25000"/>
    <x v="1402"/>
    <x v="0"/>
    <x v="0"/>
    <x v="0"/>
    <n v="1481778000"/>
    <n v="1479216874"/>
    <x v="1"/>
    <n v="531"/>
    <x v="0"/>
    <s v="technology/hardware"/>
    <n v="304"/>
    <n v="143.21"/>
    <x v="2"/>
    <x v="30"/>
  </r>
  <r>
    <n v="2033"/>
    <x v="2033"/>
    <s v="BrewNannyâ„¢ accurately measures the health and progress of your home brew and alerts you to problems immediately, wherever you are."/>
    <n v="25000"/>
    <x v="1403"/>
    <x v="0"/>
    <x v="0"/>
    <x v="0"/>
    <n v="1398477518"/>
    <n v="1395885518"/>
    <x v="1"/>
    <n v="158"/>
    <x v="0"/>
    <s v="technology/hardware"/>
    <n v="179"/>
    <n v="282.72000000000003"/>
    <x v="2"/>
    <x v="30"/>
  </r>
  <r>
    <n v="2034"/>
    <x v="2034"/>
    <s v="A Wireless Virtual Reality HMD that's Fashionable &amp; Compact; Features 3D Gesture Input, Position Tracking, &amp; Augmented Reality Overlays"/>
    <n v="78000"/>
    <x v="1404"/>
    <x v="0"/>
    <x v="0"/>
    <x v="0"/>
    <n v="1430981880"/>
    <n v="1426216033"/>
    <x v="1"/>
    <n v="508"/>
    <x v="0"/>
    <s v="technology/hardware"/>
    <n v="387"/>
    <n v="593.94000000000005"/>
    <x v="2"/>
    <x v="30"/>
  </r>
  <r>
    <n v="2035"/>
    <x v="2035"/>
    <s v="Announcing the GANGLION and the ULTRACORTEXâ€”a $99 biodata acquisition device and a 3D-printed, brain-sensing headset."/>
    <n v="80000"/>
    <x v="1405"/>
    <x v="0"/>
    <x v="0"/>
    <x v="0"/>
    <n v="1450486800"/>
    <n v="1446562807"/>
    <x v="1"/>
    <n v="644"/>
    <x v="0"/>
    <s v="technology/hardware"/>
    <n v="211"/>
    <n v="262.16000000000003"/>
    <x v="2"/>
    <x v="30"/>
  </r>
  <r>
    <n v="2036"/>
    <x v="2036"/>
    <s v="A high-capacity portable charger with LED lights keeps your iPhone, iPad, smartphones, tablets and other devices juiced up on-the-go."/>
    <n v="30000"/>
    <x v="1406"/>
    <x v="0"/>
    <x v="0"/>
    <x v="0"/>
    <n v="1399668319"/>
    <n v="1397076319"/>
    <x v="1"/>
    <n v="848"/>
    <x v="0"/>
    <s v="technology/hardware"/>
    <n v="132"/>
    <n v="46.58"/>
    <x v="2"/>
    <x v="30"/>
  </r>
  <r>
    <n v="2037"/>
    <x v="2037"/>
    <s v="With an efficiency of 97%, bicycle technology is nearly perfect. So why do we use it only for transportation?"/>
    <n v="10000"/>
    <x v="1407"/>
    <x v="0"/>
    <x v="0"/>
    <x v="0"/>
    <n v="1388383353"/>
    <n v="1383195753"/>
    <x v="1"/>
    <n v="429"/>
    <x v="0"/>
    <s v="technology/hardware"/>
    <n v="300"/>
    <n v="70.040000000000006"/>
    <x v="2"/>
    <x v="30"/>
  </r>
  <r>
    <n v="2038"/>
    <x v="2038"/>
    <s v="The OWL is an open source, open hardware, reprogrammable effects pedal designed for musicians, coders, and hackers."/>
    <n v="8000"/>
    <x v="1408"/>
    <x v="0"/>
    <x v="1"/>
    <x v="1"/>
    <n v="1372701600"/>
    <n v="1369895421"/>
    <x v="1"/>
    <n v="204"/>
    <x v="0"/>
    <s v="technology/hardware"/>
    <n v="421"/>
    <n v="164.91"/>
    <x v="2"/>
    <x v="30"/>
  </r>
  <r>
    <n v="2039"/>
    <x v="2039"/>
    <s v="Open up your digital worlds with the most sophisticated, intuitive android smart projector."/>
    <n v="125000"/>
    <x v="1409"/>
    <x v="0"/>
    <x v="0"/>
    <x v="0"/>
    <n v="1480568340"/>
    <n v="1477996325"/>
    <x v="1"/>
    <n v="379"/>
    <x v="0"/>
    <s v="technology/hardware"/>
    <n v="136"/>
    <n v="449.26"/>
    <x v="2"/>
    <x v="30"/>
  </r>
  <r>
    <n v="2040"/>
    <x v="2040"/>
    <s v="4.29 Billion+ Capacitor Combinations._x000a_No Coding Required."/>
    <n v="3000"/>
    <x v="1410"/>
    <x v="0"/>
    <x v="0"/>
    <x v="0"/>
    <n v="1384557303"/>
    <n v="1383257703"/>
    <x v="1"/>
    <n v="271"/>
    <x v="0"/>
    <s v="technology/hardware"/>
    <n v="248"/>
    <n v="27.47"/>
    <x v="2"/>
    <x v="30"/>
  </r>
  <r>
    <n v="2041"/>
    <x v="2041"/>
    <s v="World's first LED decor grow light that turns your plants into show pieces. Adding beauty and foliage to your home like never before"/>
    <n v="9500"/>
    <x v="1411"/>
    <x v="0"/>
    <x v="0"/>
    <x v="0"/>
    <n v="1478785027"/>
    <n v="1476189427"/>
    <x v="0"/>
    <n v="120"/>
    <x v="0"/>
    <s v="technology/hardware"/>
    <n v="182"/>
    <n v="143.97999999999999"/>
    <x v="2"/>
    <x v="30"/>
  </r>
  <r>
    <n v="2042"/>
    <x v="2042"/>
    <s v="The SoundBrake headphone attachment can be used with any audio player to alert you to important outside sounds."/>
    <n v="10000"/>
    <x v="1412"/>
    <x v="0"/>
    <x v="0"/>
    <x v="0"/>
    <n v="1453481974"/>
    <n v="1448297974"/>
    <x v="0"/>
    <n v="140"/>
    <x v="0"/>
    <s v="technology/hardware"/>
    <n v="124"/>
    <n v="88.24"/>
    <x v="2"/>
    <x v="30"/>
  </r>
  <r>
    <n v="2043"/>
    <x v="2043"/>
    <s v="PS-1A is an adjustable switch mode DC-DC power supply. It is highly compact, breadboard friendly and requires no external components."/>
    <n v="1385"/>
    <x v="1413"/>
    <x v="0"/>
    <x v="0"/>
    <x v="0"/>
    <n v="1481432340"/>
    <n v="1476764077"/>
    <x v="0"/>
    <n v="193"/>
    <x v="0"/>
    <s v="technology/hardware"/>
    <n v="506"/>
    <n v="36.33"/>
    <x v="2"/>
    <x v="30"/>
  </r>
  <r>
    <n v="2044"/>
    <x v="2044"/>
    <s v="The PiSoC is an open source development platform which gives each person a unique opportunity to create, regardless of skill level."/>
    <n v="15000"/>
    <x v="1414"/>
    <x v="0"/>
    <x v="0"/>
    <x v="0"/>
    <n v="1434212714"/>
    <n v="1431620714"/>
    <x v="0"/>
    <n v="180"/>
    <x v="0"/>
    <s v="technology/hardware"/>
    <n v="108"/>
    <n v="90.18"/>
    <x v="2"/>
    <x v="30"/>
  </r>
  <r>
    <n v="2045"/>
    <x v="2045"/>
    <s v="Open Rail is a new open source universal linear rail system designed to be used with various T- Slot aluminum extrusion configurations."/>
    <n v="4900"/>
    <x v="1415"/>
    <x v="0"/>
    <x v="0"/>
    <x v="0"/>
    <n v="1341799647"/>
    <n v="1339207647"/>
    <x v="0"/>
    <n v="263"/>
    <x v="0"/>
    <s v="technology/hardware"/>
    <n v="819"/>
    <n v="152.62"/>
    <x v="2"/>
    <x v="30"/>
  </r>
  <r>
    <n v="2046"/>
    <x v="2046"/>
    <s v="CoAction Hero: a powerful proto-board with a 120Mhz processor, 1MB filesystem, and built-in OS for tinkerers and engineers alike."/>
    <n v="10000"/>
    <x v="1416"/>
    <x v="0"/>
    <x v="0"/>
    <x v="0"/>
    <n v="1369282044"/>
    <n v="1366690044"/>
    <x v="0"/>
    <n v="217"/>
    <x v="0"/>
    <s v="technology/hardware"/>
    <n v="121"/>
    <n v="55.81"/>
    <x v="2"/>
    <x v="30"/>
  </r>
  <r>
    <n v="2047"/>
    <x v="2047"/>
    <s v="Simple internet time-limits, usage analytics, app &amp; site blocking - across all devices in the home, controlled from your smartphone."/>
    <n v="98000"/>
    <x v="1417"/>
    <x v="0"/>
    <x v="2"/>
    <x v="2"/>
    <n v="1429228800"/>
    <n v="1426714870"/>
    <x v="0"/>
    <n v="443"/>
    <x v="0"/>
    <s v="technology/hardware"/>
    <n v="103"/>
    <n v="227.85"/>
    <x v="2"/>
    <x v="30"/>
  </r>
  <r>
    <n v="2048"/>
    <x v="2048"/>
    <s v="A lightweight generator to charge your phone, lights, and removable battery pack as you bicycle. Pedal power by you, for now or later."/>
    <n v="85000"/>
    <x v="1418"/>
    <x v="0"/>
    <x v="0"/>
    <x v="0"/>
    <n v="1369323491"/>
    <n v="1366731491"/>
    <x v="0"/>
    <n v="1373"/>
    <x v="0"/>
    <s v="technology/hardware"/>
    <n v="148"/>
    <n v="91.83"/>
    <x v="2"/>
    <x v="30"/>
  </r>
  <r>
    <n v="2049"/>
    <x v="2049"/>
    <s v="Keyless. Alarm secured. GPS tracking."/>
    <n v="50000"/>
    <x v="1419"/>
    <x v="0"/>
    <x v="1"/>
    <x v="1"/>
    <n v="1386025140"/>
    <n v="1382963963"/>
    <x v="0"/>
    <n v="742"/>
    <x v="0"/>
    <s v="technology/hardware"/>
    <n v="120"/>
    <n v="80.989999999999995"/>
    <x v="2"/>
    <x v="30"/>
  </r>
  <r>
    <n v="2050"/>
    <x v="2050"/>
    <s v="Hubble is the first 100% open, affordable laser cutter suite â€” from replicable hardware to community driven software &amp; firmware."/>
    <n v="10000"/>
    <x v="1420"/>
    <x v="0"/>
    <x v="0"/>
    <x v="0"/>
    <n v="1433036578"/>
    <n v="1429580578"/>
    <x v="0"/>
    <n v="170"/>
    <x v="0"/>
    <s v="technology/hardware"/>
    <n v="473"/>
    <n v="278.39"/>
    <x v="2"/>
    <x v="30"/>
  </r>
  <r>
    <n v="2051"/>
    <x v="2051"/>
    <s v="A collaborative effort between three generations who set out to provide a premium, top-quality yoyo at an affordable price."/>
    <n v="8000"/>
    <x v="1421"/>
    <x v="0"/>
    <x v="0"/>
    <x v="0"/>
    <n v="1388017937"/>
    <n v="1385425937"/>
    <x v="0"/>
    <n v="242"/>
    <x v="0"/>
    <s v="technology/hardware"/>
    <n v="130"/>
    <n v="43.1"/>
    <x v="2"/>
    <x v="30"/>
  </r>
  <r>
    <n v="2052"/>
    <x v="2052"/>
    <s v="The World's Lightest &amp; Smartest E-Scooter: cool, small, portable, and can be easily folded into a backpack and bring it anywhere"/>
    <n v="50000"/>
    <x v="1422"/>
    <x v="0"/>
    <x v="0"/>
    <x v="0"/>
    <n v="1455933653"/>
    <n v="1452045653"/>
    <x v="0"/>
    <n v="541"/>
    <x v="0"/>
    <s v="technology/hardware"/>
    <n v="353"/>
    <n v="326.29000000000002"/>
    <x v="2"/>
    <x v="30"/>
  </r>
  <r>
    <n v="2053"/>
    <x v="2053"/>
    <s v="Â· Exchange multiple hard drives (SSDs or HDDs) Â· Slick design Â· Highest data transfer rates Â· Robust (anodized aluminum)"/>
    <n v="5000"/>
    <x v="766"/>
    <x v="0"/>
    <x v="0"/>
    <x v="0"/>
    <n v="1448466551"/>
    <n v="1445870951"/>
    <x v="0"/>
    <n v="121"/>
    <x v="0"/>
    <s v="technology/hardware"/>
    <n v="101"/>
    <n v="41.74"/>
    <x v="2"/>
    <x v="30"/>
  </r>
  <r>
    <n v="2054"/>
    <x v="2054"/>
    <s v="SITU is the smart food nutrition scale anyone can use. It weighs your food in calories and nutrients in addition to grams and ounces."/>
    <n v="35000"/>
    <x v="1423"/>
    <x v="0"/>
    <x v="1"/>
    <x v="1"/>
    <n v="1399033810"/>
    <n v="1396441810"/>
    <x v="0"/>
    <n v="621"/>
    <x v="0"/>
    <s v="technology/hardware"/>
    <n v="114"/>
    <n v="64.02"/>
    <x v="2"/>
    <x v="30"/>
  </r>
  <r>
    <n v="2055"/>
    <x v="2055"/>
    <s v="An Arduino compatible shield matched with a web based tutorial system to teach you how to talk with I2C and SPI components."/>
    <n v="6000"/>
    <x v="1424"/>
    <x v="0"/>
    <x v="0"/>
    <x v="0"/>
    <n v="1417579200"/>
    <n v="1415031043"/>
    <x v="0"/>
    <n v="101"/>
    <x v="0"/>
    <s v="technology/hardware"/>
    <n v="167"/>
    <n v="99.46"/>
    <x v="2"/>
    <x v="30"/>
  </r>
  <r>
    <n v="2056"/>
    <x v="2056"/>
    <s v="A lightweight backpack that can charge your smartphone 4 times or an iPad one full charge, and recharge via a USB port"/>
    <n v="50000"/>
    <x v="1425"/>
    <x v="0"/>
    <x v="0"/>
    <x v="0"/>
    <n v="1366222542"/>
    <n v="1363630542"/>
    <x v="0"/>
    <n v="554"/>
    <x v="0"/>
    <s v="technology/hardware"/>
    <n v="153"/>
    <n v="138.49"/>
    <x v="2"/>
    <x v="30"/>
  </r>
  <r>
    <n v="2057"/>
    <x v="2057"/>
    <s v="CableKnife is the best solution for removing insulation from cables for the purpose of maximising the scrap metal value by up to 350%"/>
    <n v="15000"/>
    <x v="1426"/>
    <x v="0"/>
    <x v="1"/>
    <x v="1"/>
    <n v="1456487532"/>
    <n v="1453895532"/>
    <x v="0"/>
    <n v="666"/>
    <x v="0"/>
    <s v="technology/hardware"/>
    <n v="202"/>
    <n v="45.55"/>
    <x v="2"/>
    <x v="30"/>
  </r>
  <r>
    <n v="2058"/>
    <x v="2058"/>
    <s v="Making using the serial terminal on the Raspberry Pi as easy as Pi!"/>
    <n v="2560"/>
    <x v="1427"/>
    <x v="0"/>
    <x v="1"/>
    <x v="1"/>
    <n v="1425326400"/>
    <n v="1421916830"/>
    <x v="0"/>
    <n v="410"/>
    <x v="0"/>
    <s v="technology/hardware"/>
    <n v="168"/>
    <n v="10.51"/>
    <x v="2"/>
    <x v="30"/>
  </r>
  <r>
    <n v="2059"/>
    <x v="2059"/>
    <s v="Simplify IoT development via the cloud. Plug-n-play, Arduino-compatible wireless network of sensors &amp; controllers. Open Source. Secure."/>
    <n v="30000"/>
    <x v="1428"/>
    <x v="0"/>
    <x v="0"/>
    <x v="0"/>
    <n v="1454277540"/>
    <n v="1450880854"/>
    <x v="0"/>
    <n v="375"/>
    <x v="0"/>
    <s v="technology/hardware"/>
    <n v="143"/>
    <n v="114.77"/>
    <x v="2"/>
    <x v="30"/>
  </r>
  <r>
    <n v="2060"/>
    <x v="2060"/>
    <s v="Universal 4 ports USB charger for iPhone, iPad, Android and other USB devices. Intelligent device detection for optimal charging."/>
    <n v="25000"/>
    <x v="1429"/>
    <x v="0"/>
    <x v="0"/>
    <x v="0"/>
    <n v="1406129150"/>
    <n v="1400945150"/>
    <x v="0"/>
    <n v="1364"/>
    <x v="0"/>
    <s v="technology/hardware"/>
    <n v="196"/>
    <n v="36"/>
    <x v="2"/>
    <x v="30"/>
  </r>
  <r>
    <n v="2061"/>
    <x v="2061"/>
    <s v="Bibo Barmaid is a smart cocktail self-serve machine that creates expertly crafted mixed drinks at home with the touch of a button."/>
    <n v="5000"/>
    <x v="1430"/>
    <x v="0"/>
    <x v="0"/>
    <x v="0"/>
    <n v="1483208454"/>
    <n v="1480616454"/>
    <x v="0"/>
    <n v="35"/>
    <x v="0"/>
    <s v="technology/hardware"/>
    <n v="108"/>
    <n v="154.16999999999999"/>
    <x v="2"/>
    <x v="30"/>
  </r>
  <r>
    <n v="2062"/>
    <x v="2062"/>
    <s v="4K HEVC Android TV Media Player with optional DIY electronics, ideal for app development, home control, software developement, learning"/>
    <n v="100000"/>
    <x v="1431"/>
    <x v="0"/>
    <x v="8"/>
    <x v="7"/>
    <n v="1458807098"/>
    <n v="1456218698"/>
    <x v="0"/>
    <n v="203"/>
    <x v="0"/>
    <s v="technology/hardware"/>
    <n v="115"/>
    <n v="566.39"/>
    <x v="2"/>
    <x v="30"/>
  </r>
  <r>
    <n v="2063"/>
    <x v="2063"/>
    <s v="Build a professional grade Linux CNC control with Beaglebone black and our CNC cape."/>
    <n v="4000"/>
    <x v="1432"/>
    <x v="0"/>
    <x v="12"/>
    <x v="3"/>
    <n v="1463333701"/>
    <n v="1460482501"/>
    <x v="0"/>
    <n v="49"/>
    <x v="0"/>
    <s v="technology/hardware"/>
    <n v="148"/>
    <n v="120.86"/>
    <x v="2"/>
    <x v="30"/>
  </r>
  <r>
    <n v="2064"/>
    <x v="2064"/>
    <s v="Open-source content-driven lighting system you can use with TV or PC, Mac, HTPC displays in movies, games and daily work"/>
    <n v="261962"/>
    <x v="1433"/>
    <x v="0"/>
    <x v="0"/>
    <x v="0"/>
    <n v="1370001600"/>
    <n v="1366879523"/>
    <x v="0"/>
    <n v="5812"/>
    <x v="0"/>
    <s v="technology/hardware"/>
    <n v="191"/>
    <n v="86.16"/>
    <x v="2"/>
    <x v="30"/>
  </r>
  <r>
    <n v="2065"/>
    <x v="2065"/>
    <s v="Give your mobile device the ability to see &amp; capture the world in complete darkness while revealing items not visible to your naked eye"/>
    <n v="40000"/>
    <x v="1434"/>
    <x v="0"/>
    <x v="1"/>
    <x v="1"/>
    <n v="1387958429"/>
    <n v="1385366429"/>
    <x v="0"/>
    <n v="1556"/>
    <x v="0"/>
    <s v="technology/hardware"/>
    <n v="199"/>
    <n v="51.21"/>
    <x v="2"/>
    <x v="30"/>
  </r>
  <r>
    <n v="2066"/>
    <x v="2066"/>
    <s v="Automatically opens your garage door when you come home. Open, close, and monitor your garage door from your phone."/>
    <n v="2000"/>
    <x v="1435"/>
    <x v="0"/>
    <x v="0"/>
    <x v="0"/>
    <n v="1408818683"/>
    <n v="1406226683"/>
    <x v="0"/>
    <n v="65"/>
    <x v="0"/>
    <s v="technology/hardware"/>
    <n v="219"/>
    <n v="67.260000000000005"/>
    <x v="2"/>
    <x v="30"/>
  </r>
  <r>
    <n v="2067"/>
    <x v="2067"/>
    <s v="The next generation of premium quality LED lighting. Extreme power efficiency in a small package."/>
    <n v="495"/>
    <x v="1436"/>
    <x v="0"/>
    <x v="1"/>
    <x v="1"/>
    <n v="1432499376"/>
    <n v="1429648176"/>
    <x v="0"/>
    <n v="10"/>
    <x v="0"/>
    <s v="technology/hardware"/>
    <n v="127"/>
    <n v="62.8"/>
    <x v="2"/>
    <x v="30"/>
  </r>
  <r>
    <n v="2068"/>
    <x v="2068"/>
    <s v="Introducing Sprite, the cloud-based watering controller and Whisperer, the solar-powered plant sensor for effortless home irrigation"/>
    <n v="25000"/>
    <x v="1437"/>
    <x v="0"/>
    <x v="0"/>
    <x v="0"/>
    <n v="1476994315"/>
    <n v="1474402315"/>
    <x v="0"/>
    <n v="76"/>
    <x v="0"/>
    <s v="technology/hardware"/>
    <n v="105"/>
    <n v="346.13"/>
    <x v="2"/>
    <x v="30"/>
  </r>
  <r>
    <n v="2069"/>
    <x v="2069"/>
    <s v="RaceCapture brings motorsports to the connected car: Share track days, autocross, drift and drag racing with your friends in real time!"/>
    <n v="50000"/>
    <x v="1438"/>
    <x v="0"/>
    <x v="0"/>
    <x v="0"/>
    <n v="1451776791"/>
    <n v="1449098391"/>
    <x v="0"/>
    <n v="263"/>
    <x v="0"/>
    <s v="technology/hardware"/>
    <n v="128"/>
    <n v="244.12"/>
    <x v="2"/>
    <x v="30"/>
  </r>
  <r>
    <n v="2070"/>
    <x v="2070"/>
    <s v="The A4-SFX is a project with the goal of creating the smallest case possible while still using high-end standardized components."/>
    <n v="125000"/>
    <x v="1439"/>
    <x v="0"/>
    <x v="12"/>
    <x v="3"/>
    <n v="1467128723"/>
    <n v="1464536723"/>
    <x v="0"/>
    <n v="1530"/>
    <x v="0"/>
    <s v="technology/hardware"/>
    <n v="317"/>
    <n v="259.25"/>
    <x v="2"/>
    <x v="30"/>
  </r>
  <r>
    <n v="2071"/>
    <x v="2071"/>
    <s v="Includes Wifi Camera for video chat, Amazon delivery, pet health analyzer, weight control, diet transition planning, and more."/>
    <n v="20000"/>
    <x v="1440"/>
    <x v="0"/>
    <x v="0"/>
    <x v="0"/>
    <n v="1475390484"/>
    <n v="1471502484"/>
    <x v="0"/>
    <n v="278"/>
    <x v="0"/>
    <s v="technology/hardware"/>
    <n v="281"/>
    <n v="201.96"/>
    <x v="2"/>
    <x v="30"/>
  </r>
  <r>
    <n v="2072"/>
    <x v="2072"/>
    <s v="The Most Portable Windows 10 PC Less than 0.3 lb with Updated Resources-Cherry Trail CPU, 4G RAM, ~128G Storage, wifi ac, USB 3.0, HDMI"/>
    <n v="71500"/>
    <x v="1441"/>
    <x v="0"/>
    <x v="0"/>
    <x v="0"/>
    <n v="1462629432"/>
    <n v="1460037432"/>
    <x v="0"/>
    <n v="350"/>
    <x v="0"/>
    <s v="technology/hardware"/>
    <n v="111"/>
    <n v="226.21"/>
    <x v="2"/>
    <x v="30"/>
  </r>
  <r>
    <n v="2073"/>
    <x v="2073"/>
    <s v="abode is a home security and automation company that offers a self-installed, professional-grade solution with no contracts."/>
    <n v="100000"/>
    <x v="1442"/>
    <x v="0"/>
    <x v="0"/>
    <x v="0"/>
    <n v="1431100918"/>
    <n v="1427212918"/>
    <x v="0"/>
    <n v="470"/>
    <x v="0"/>
    <s v="technology/hardware"/>
    <n v="153"/>
    <n v="324.69"/>
    <x v="2"/>
    <x v="30"/>
  </r>
  <r>
    <n v="2074"/>
    <x v="2074"/>
    <s v="Creating PC gaming controllers to bring your gaming experience to a new level."/>
    <n v="600"/>
    <x v="1443"/>
    <x v="0"/>
    <x v="0"/>
    <x v="0"/>
    <n v="1462564182"/>
    <n v="1459972182"/>
    <x v="0"/>
    <n v="3"/>
    <x v="0"/>
    <s v="technology/hardware"/>
    <n v="103"/>
    <n v="205"/>
    <x v="2"/>
    <x v="30"/>
  </r>
  <r>
    <n v="2075"/>
    <x v="2075"/>
    <s v="The Practical Meter helps you charge your phone faster by solving a problem millions of people experience."/>
    <n v="9999"/>
    <x v="1444"/>
    <x v="0"/>
    <x v="0"/>
    <x v="0"/>
    <n v="1374769288"/>
    <n v="1372177288"/>
    <x v="0"/>
    <n v="8200"/>
    <x v="0"/>
    <s v="technology/hardware"/>
    <n v="1678"/>
    <n v="20.47"/>
    <x v="2"/>
    <x v="30"/>
  </r>
  <r>
    <n v="2076"/>
    <x v="2076"/>
    <s v="Wireless earbuds filled with sound, yet so small they are almost invisible!"/>
    <n v="179000"/>
    <x v="1445"/>
    <x v="0"/>
    <x v="1"/>
    <x v="1"/>
    <n v="1406149689"/>
    <n v="1402693689"/>
    <x v="0"/>
    <n v="8359"/>
    <x v="0"/>
    <s v="technology/hardware"/>
    <n v="543"/>
    <n v="116.35"/>
    <x v="2"/>
    <x v="30"/>
  </r>
  <r>
    <n v="2077"/>
    <x v="2077"/>
    <s v="A Whole New Way to Get TV: Watch four live TV channels at once on your tablet, smartphone, or big screen TV!"/>
    <n v="50000"/>
    <x v="1446"/>
    <x v="0"/>
    <x v="0"/>
    <x v="0"/>
    <n v="1433538000"/>
    <n v="1428541276"/>
    <x v="0"/>
    <n v="188"/>
    <x v="0"/>
    <s v="technology/hardware"/>
    <n v="116"/>
    <n v="307.2"/>
    <x v="2"/>
    <x v="30"/>
  </r>
  <r>
    <n v="2078"/>
    <x v="2078"/>
    <s v="With hoterway you won't wait anymore for hot water in the beginning of your shower. Save Water, Energy, Time and Money."/>
    <n v="20000"/>
    <x v="1447"/>
    <x v="0"/>
    <x v="3"/>
    <x v="3"/>
    <n v="1482085857"/>
    <n v="1479493857"/>
    <x v="0"/>
    <n v="48"/>
    <x v="0"/>
    <s v="technology/hardware"/>
    <n v="131"/>
    <n v="546.69000000000005"/>
    <x v="2"/>
    <x v="30"/>
  </r>
  <r>
    <n v="2079"/>
    <x v="2079"/>
    <s v="A power over Ethernet (PoE) add on board (HAT) for your Raspberry Pi with power management. Reduce the clutter of cables with Pi PoE!"/>
    <n v="10000"/>
    <x v="1448"/>
    <x v="0"/>
    <x v="1"/>
    <x v="1"/>
    <n v="1435258800"/>
    <n v="1432659793"/>
    <x v="0"/>
    <n v="607"/>
    <x v="0"/>
    <s v="technology/hardware"/>
    <n v="288"/>
    <n v="47.47"/>
    <x v="2"/>
    <x v="30"/>
  </r>
  <r>
    <n v="2080"/>
    <x v="2080"/>
    <s v="Tinker Tie is a fully programmable, hackable Arduino-compatible RGB LED bow tie that can last over 20 hours on a single charge!"/>
    <n v="1000"/>
    <x v="1449"/>
    <x v="0"/>
    <x v="0"/>
    <x v="0"/>
    <n v="1447286300"/>
    <n v="1444690700"/>
    <x v="0"/>
    <n v="50"/>
    <x v="0"/>
    <s v="technology/hardware"/>
    <n v="508"/>
    <n v="101.56"/>
    <x v="2"/>
    <x v="30"/>
  </r>
  <r>
    <n v="2081"/>
    <x v="2081"/>
    <s v="Embarking on a Summer Tour to spread their message of cherishing your unforgettable memories through nostalgic rock music."/>
    <n v="3500"/>
    <x v="1450"/>
    <x v="0"/>
    <x v="0"/>
    <x v="0"/>
    <n v="1337144340"/>
    <n v="1333597555"/>
    <x v="0"/>
    <n v="55"/>
    <x v="0"/>
    <s v="music/indie rock"/>
    <n v="115"/>
    <n v="72.91"/>
    <x v="4"/>
    <x v="14"/>
  </r>
  <r>
    <n v="2082"/>
    <x v="2082"/>
    <s v="Local bay area band looking to share our vision with people, looking to create something we are proud of, no more bedroom recordings!"/>
    <n v="1500"/>
    <x v="1451"/>
    <x v="0"/>
    <x v="0"/>
    <x v="0"/>
    <n v="1322106796"/>
    <n v="1316919196"/>
    <x v="0"/>
    <n v="38"/>
    <x v="0"/>
    <s v="music/indie rock"/>
    <n v="111"/>
    <n v="43.71"/>
    <x v="4"/>
    <x v="14"/>
  </r>
  <r>
    <n v="2083"/>
    <x v="2083"/>
    <s v="Autumn's Song is working on a debut album that brings accustic / singer-songwriter / piano rock to the central Florida music scene."/>
    <n v="750"/>
    <x v="447"/>
    <x v="0"/>
    <x v="0"/>
    <x v="0"/>
    <n v="1338830395"/>
    <n v="1336238395"/>
    <x v="0"/>
    <n v="25"/>
    <x v="0"/>
    <s v="music/indie rock"/>
    <n v="113"/>
    <n v="34"/>
    <x v="4"/>
    <x v="14"/>
  </r>
  <r>
    <n v="2084"/>
    <x v="2084"/>
    <s v="Los Angeles based Ballerina Black are on their way to tour the UK in May. Join our club &amp; help make it happen."/>
    <n v="3000"/>
    <x v="1452"/>
    <x v="0"/>
    <x v="0"/>
    <x v="0"/>
    <n v="1399186740"/>
    <n v="1396468782"/>
    <x v="0"/>
    <n v="46"/>
    <x v="0"/>
    <s v="music/indie rock"/>
    <n v="108"/>
    <n v="70.650000000000006"/>
    <x v="4"/>
    <x v="14"/>
  </r>
  <r>
    <n v="2085"/>
    <x v="2085"/>
    <s v="Eikon worship leader Dustin Hecocks records his full length debut album this Summer, comprised of powerful music and worshipful lyrics."/>
    <n v="6000"/>
    <x v="1453"/>
    <x v="0"/>
    <x v="0"/>
    <x v="0"/>
    <n v="1342382587"/>
    <n v="1339790587"/>
    <x v="0"/>
    <n v="83"/>
    <x v="0"/>
    <s v="music/indie rock"/>
    <n v="124"/>
    <n v="89.3"/>
    <x v="4"/>
    <x v="14"/>
  </r>
  <r>
    <n v="2086"/>
    <x v="2086"/>
    <s v="I am in the process of completing 4 new EPs to be released in Winter, Spring, Summer, and Fall of 2012."/>
    <n v="4000"/>
    <x v="1454"/>
    <x v="0"/>
    <x v="0"/>
    <x v="0"/>
    <n v="1323838740"/>
    <n v="1321200332"/>
    <x v="0"/>
    <n v="35"/>
    <x v="0"/>
    <s v="music/indie rock"/>
    <n v="101"/>
    <n v="115.09"/>
    <x v="4"/>
    <x v="14"/>
  </r>
  <r>
    <n v="2087"/>
    <x v="2087"/>
    <s v="Support Joy Shannon and the Beauty Marks record their 4th studio album &quot;Out of My Dreams and Into My Arms&quot; and create a music video!"/>
    <n v="1500"/>
    <x v="1455"/>
    <x v="0"/>
    <x v="0"/>
    <x v="0"/>
    <n v="1315457658"/>
    <n v="1312865658"/>
    <x v="0"/>
    <n v="25"/>
    <x v="0"/>
    <s v="music/indie rock"/>
    <n v="104"/>
    <n v="62.12"/>
    <x v="4"/>
    <x v="14"/>
  </r>
  <r>
    <n v="2088"/>
    <x v="2088"/>
    <s v="Indie Folk musician, Chris Dorman is releasing his second full length album.  Let's release this record worldwide - grassroots style!"/>
    <n v="3000"/>
    <x v="1456"/>
    <x v="0"/>
    <x v="0"/>
    <x v="0"/>
    <n v="1284177540"/>
    <n v="1281028152"/>
    <x v="0"/>
    <n v="75"/>
    <x v="0"/>
    <s v="music/indie rock"/>
    <n v="116"/>
    <n v="46.2"/>
    <x v="4"/>
    <x v="14"/>
  </r>
  <r>
    <n v="2089"/>
    <x v="2089"/>
    <s v="Little Moses is trying to record their first EP, and we can't do it without your help!"/>
    <n v="2500"/>
    <x v="1457"/>
    <x v="0"/>
    <x v="0"/>
    <x v="0"/>
    <n v="1375408194"/>
    <n v="1372384194"/>
    <x v="0"/>
    <n v="62"/>
    <x v="0"/>
    <s v="music/indie rock"/>
    <n v="120"/>
    <n v="48.55"/>
    <x v="4"/>
    <x v="14"/>
  </r>
  <r>
    <n v="2090"/>
    <x v="2090"/>
    <s v="Insect Surfers, Planet Earth's Longest-Running Modern Surf Band, come twanging back into 2013 with a new surfadelic musical release!"/>
    <n v="8000"/>
    <x v="1458"/>
    <x v="0"/>
    <x v="0"/>
    <x v="0"/>
    <n v="1361696955"/>
    <n v="1359104955"/>
    <x v="0"/>
    <n v="160"/>
    <x v="0"/>
    <s v="music/indie rock"/>
    <n v="115"/>
    <n v="57.52"/>
    <x v="4"/>
    <x v="14"/>
  </r>
  <r>
    <n v="2091"/>
    <x v="2091"/>
    <s v="I'm an 18-year old singer/songwriter from California. I'd love your support to get my album of original songs professionally recorded."/>
    <n v="18000"/>
    <x v="1459"/>
    <x v="0"/>
    <x v="0"/>
    <x v="0"/>
    <n v="1299009600"/>
    <n v="1294818278"/>
    <x v="0"/>
    <n v="246"/>
    <x v="0"/>
    <s v="music/indie rock"/>
    <n v="120"/>
    <n v="88.15"/>
    <x v="4"/>
    <x v="14"/>
  </r>
  <r>
    <n v="2092"/>
    <x v="2092"/>
    <s v="Amy Lingamfelter is making an album all about love and she's looking for backers. See see how you can share in the journey!"/>
    <n v="6000"/>
    <x v="1460"/>
    <x v="0"/>
    <x v="0"/>
    <x v="0"/>
    <n v="1318006732"/>
    <n v="1312822732"/>
    <x v="0"/>
    <n v="55"/>
    <x v="0"/>
    <s v="music/indie rock"/>
    <n v="101"/>
    <n v="110.49"/>
    <x v="4"/>
    <x v="14"/>
  </r>
  <r>
    <n v="2093"/>
    <x v="2093"/>
    <s v="Help Lift The Decade record their debut full length album with with Ace Enders! (The Early November, I Can Make A Mess)"/>
    <n v="1500"/>
    <x v="1461"/>
    <x v="0"/>
    <x v="0"/>
    <x v="0"/>
    <n v="1356211832"/>
    <n v="1351024232"/>
    <x v="0"/>
    <n v="23"/>
    <x v="0"/>
    <s v="music/indie rock"/>
    <n v="102"/>
    <n v="66.83"/>
    <x v="4"/>
    <x v="14"/>
  </r>
  <r>
    <n v="2094"/>
    <x v="2094"/>
    <s v="We've got a new record, Slick Machine._x000a_We want to release it and tour the US to support it, but we need your help to make it happen."/>
    <n v="3500"/>
    <x v="1462"/>
    <x v="0"/>
    <x v="0"/>
    <x v="0"/>
    <n v="1330916400"/>
    <n v="1327969730"/>
    <x v="0"/>
    <n v="72"/>
    <x v="0"/>
    <s v="music/indie rock"/>
    <n v="121"/>
    <n v="58.6"/>
    <x v="4"/>
    <x v="14"/>
  </r>
  <r>
    <n v="2095"/>
    <x v="2095"/>
    <s v="This CD celebrates a journey beginning with the death of a father and culminating with the joyous victory expressed in music!"/>
    <n v="2500"/>
    <x v="911"/>
    <x v="0"/>
    <x v="0"/>
    <x v="0"/>
    <n v="1317576973"/>
    <n v="1312392973"/>
    <x v="0"/>
    <n v="22"/>
    <x v="0"/>
    <s v="music/indie rock"/>
    <n v="100"/>
    <n v="113.64"/>
    <x v="4"/>
    <x v="14"/>
  </r>
  <r>
    <n v="2096"/>
    <x v="2096"/>
    <s v="Shone Nuisance is heading to GBS Detroit on Friday, October 26th to record and film their GBS Detroit EP and video."/>
    <n v="600"/>
    <x v="904"/>
    <x v="0"/>
    <x v="0"/>
    <x v="0"/>
    <n v="1351223940"/>
    <n v="1349892735"/>
    <x v="0"/>
    <n v="14"/>
    <x v="0"/>
    <s v="music/indie rock"/>
    <n v="102"/>
    <n v="43.57"/>
    <x v="4"/>
    <x v="14"/>
  </r>
  <r>
    <n v="2097"/>
    <x v="2097"/>
    <s v="Engine is ready to record our sophomore release. The songs are written, the musicians are ready. Help us bring this into existence!"/>
    <n v="3000"/>
    <x v="142"/>
    <x v="0"/>
    <x v="0"/>
    <x v="0"/>
    <n v="1322751735"/>
    <n v="1317564135"/>
    <x v="0"/>
    <n v="38"/>
    <x v="0"/>
    <s v="music/indie rock"/>
    <n v="100"/>
    <n v="78.95"/>
    <x v="4"/>
    <x v="14"/>
  </r>
  <r>
    <n v="2098"/>
    <x v="2098"/>
    <s v="The Christopher Battles EP Project will fund professional recording, publicity, and release for this original singer-songwriter."/>
    <n v="6000"/>
    <x v="1463"/>
    <x v="0"/>
    <x v="0"/>
    <x v="0"/>
    <n v="1331174635"/>
    <n v="1328582635"/>
    <x v="0"/>
    <n v="32"/>
    <x v="0"/>
    <s v="music/indie rock"/>
    <n v="100"/>
    <n v="188.13"/>
    <x v="4"/>
    <x v="14"/>
  </r>
  <r>
    <n v="2099"/>
    <x v="2099"/>
    <s v="Our tour van died, we need help!"/>
    <n v="3000"/>
    <x v="1464"/>
    <x v="0"/>
    <x v="0"/>
    <x v="0"/>
    <n v="1435808400"/>
    <n v="1434650084"/>
    <x v="0"/>
    <n v="63"/>
    <x v="0"/>
    <s v="music/indie rock"/>
    <n v="132"/>
    <n v="63.03"/>
    <x v="4"/>
    <x v="14"/>
  </r>
  <r>
    <n v="2100"/>
    <x v="2100"/>
    <s v="The Skylit Letter is heading to Groovebox Studios in Detroit on Friday, June 29th to record and film a live GBS Detroit video and EP."/>
    <n v="600"/>
    <x v="1465"/>
    <x v="0"/>
    <x v="0"/>
    <x v="0"/>
    <n v="1341028740"/>
    <n v="1339704141"/>
    <x v="0"/>
    <n v="27"/>
    <x v="0"/>
    <s v="music/indie rock"/>
    <n v="137"/>
    <n v="30.37"/>
    <x v="4"/>
    <x v="14"/>
  </r>
  <r>
    <n v="2101"/>
    <x v="2101"/>
    <s v="Hey everyone, we are back with our first full length release, &quot;The Bite And The Boogie&quot; and we need your help to get it printed!"/>
    <n v="2000"/>
    <x v="1466"/>
    <x v="0"/>
    <x v="0"/>
    <x v="0"/>
    <n v="1329104114"/>
    <n v="1323920114"/>
    <x v="0"/>
    <n v="44"/>
    <x v="0"/>
    <s v="music/indie rock"/>
    <n v="113"/>
    <n v="51.48"/>
    <x v="4"/>
    <x v="14"/>
  </r>
  <r>
    <n v="2102"/>
    <x v="2102"/>
    <s v="The Guru is basement parties, lake swimming, a smile shared between reunited friends, and the doe-eyed innocence of youth."/>
    <n v="1000"/>
    <x v="1467"/>
    <x v="0"/>
    <x v="0"/>
    <x v="0"/>
    <n v="1304628648"/>
    <n v="1302036648"/>
    <x v="0"/>
    <n v="38"/>
    <x v="0"/>
    <s v="music/indie rock"/>
    <n v="136"/>
    <n v="35.79"/>
    <x v="4"/>
    <x v="14"/>
  </r>
  <r>
    <n v="2103"/>
    <x v="2103"/>
    <s v="Indie rocker, Matthew Moon, has something to share with you..."/>
    <n v="7777"/>
    <x v="1468"/>
    <x v="0"/>
    <x v="0"/>
    <x v="0"/>
    <n v="1352488027"/>
    <n v="1349892427"/>
    <x v="0"/>
    <n v="115"/>
    <x v="0"/>
    <s v="music/indie rock"/>
    <n v="146"/>
    <n v="98.82"/>
    <x v="4"/>
    <x v="14"/>
  </r>
  <r>
    <n v="2104"/>
    <x v="2104"/>
    <s v="In the Raw is Seattle's the Ink &amp; the Echo's debut album.  It is honest, compelling, and speaks of raw human emotion."/>
    <n v="800"/>
    <x v="1469"/>
    <x v="0"/>
    <x v="0"/>
    <x v="0"/>
    <n v="1369958400"/>
    <n v="1367286434"/>
    <x v="0"/>
    <n v="37"/>
    <x v="0"/>
    <s v="music/indie rock"/>
    <n v="130"/>
    <n v="28"/>
    <x v="4"/>
    <x v="14"/>
  </r>
  <r>
    <n v="2105"/>
    <x v="2105"/>
    <s v="Help Layla the Wolf fund the printing and releasing of our first E.P. Release called &quot;Sugar&quot;."/>
    <n v="2000"/>
    <x v="1470"/>
    <x v="0"/>
    <x v="0"/>
    <x v="0"/>
    <n v="1416542400"/>
    <n v="1415472953"/>
    <x v="0"/>
    <n v="99"/>
    <x v="0"/>
    <s v="music/indie rock"/>
    <n v="254"/>
    <n v="51.31"/>
    <x v="4"/>
    <x v="14"/>
  </r>
  <r>
    <n v="2106"/>
    <x v="2106"/>
    <s v="We're recording a new full length album! So stoked for this project. We've been preparing for it for over a year. It's our best yet!"/>
    <n v="2200"/>
    <x v="1229"/>
    <x v="0"/>
    <x v="0"/>
    <x v="0"/>
    <n v="1359176974"/>
    <n v="1356584974"/>
    <x v="0"/>
    <n v="44"/>
    <x v="0"/>
    <s v="music/indie rock"/>
    <n v="107"/>
    <n v="53.52"/>
    <x v="4"/>
    <x v="14"/>
  </r>
  <r>
    <n v="2107"/>
    <x v="2107"/>
    <s v="ACKER, an instrumental noise-rock band from Central Illinois, is raising funds to record a new album and release it on vinyl."/>
    <n v="2000"/>
    <x v="1471"/>
    <x v="0"/>
    <x v="0"/>
    <x v="0"/>
    <n v="1415815393"/>
    <n v="1413997393"/>
    <x v="0"/>
    <n v="58"/>
    <x v="0"/>
    <s v="music/indie rock"/>
    <n v="108"/>
    <n v="37.15"/>
    <x v="4"/>
    <x v="14"/>
  </r>
  <r>
    <n v="2108"/>
    <x v="2108"/>
    <s v="A project to raise the funds for our early discography, pressed on vinyl the way we always envisioned it + help w/ future band plans."/>
    <n v="16000"/>
    <x v="1472"/>
    <x v="0"/>
    <x v="0"/>
    <x v="0"/>
    <n v="1347249300"/>
    <n v="1344917580"/>
    <x v="0"/>
    <n v="191"/>
    <x v="0"/>
    <s v="music/indie rock"/>
    <n v="107"/>
    <n v="89.9"/>
    <x v="4"/>
    <x v="14"/>
  </r>
  <r>
    <n v="2109"/>
    <x v="2109"/>
    <s v="We are ready to make our first full-length album, and with your help, we can make it happen!"/>
    <n v="4000"/>
    <x v="1473"/>
    <x v="0"/>
    <x v="0"/>
    <x v="0"/>
    <n v="1436115617"/>
    <n v="1433523617"/>
    <x v="0"/>
    <n v="40"/>
    <x v="0"/>
    <s v="music/indie rock"/>
    <n v="107"/>
    <n v="106.53"/>
    <x v="4"/>
    <x v="14"/>
  </r>
  <r>
    <n v="2110"/>
    <x v="2110"/>
    <s v="Brent Brown's breakout new album! Requires help from the record label... You!"/>
    <n v="2000"/>
    <x v="1474"/>
    <x v="0"/>
    <x v="0"/>
    <x v="0"/>
    <n v="1401253140"/>
    <n v="1398873969"/>
    <x v="0"/>
    <n v="38"/>
    <x v="0"/>
    <s v="music/indie rock"/>
    <n v="100"/>
    <n v="52.82"/>
    <x v="4"/>
    <x v="14"/>
  </r>
  <r>
    <n v="2111"/>
    <x v="2111"/>
    <s v="We are a small community of people in Boston intending to make every moment a time to find love and give love.  We need your help!"/>
    <n v="2000"/>
    <x v="167"/>
    <x v="0"/>
    <x v="0"/>
    <x v="0"/>
    <n v="1313370000"/>
    <n v="1307594625"/>
    <x v="0"/>
    <n v="39"/>
    <x v="0"/>
    <s v="music/indie rock"/>
    <n v="107"/>
    <n v="54.62"/>
    <x v="4"/>
    <x v="14"/>
  </r>
  <r>
    <n v="2112"/>
    <x v="2112"/>
    <s v="BBB is going back into the studio to record and release &quot;Felix From Canada&quot; by popular demand.  We need your help!"/>
    <n v="300"/>
    <x v="452"/>
    <x v="0"/>
    <x v="0"/>
    <x v="0"/>
    <n v="1366064193"/>
    <n v="1364854593"/>
    <x v="0"/>
    <n v="11"/>
    <x v="0"/>
    <s v="music/indie rock"/>
    <n v="100"/>
    <n v="27.27"/>
    <x v="4"/>
    <x v="14"/>
  </r>
  <r>
    <n v="2113"/>
    <x v="2113"/>
    <s v="Help us fund our second full-length album Honeycomb!"/>
    <n v="7000"/>
    <x v="1475"/>
    <x v="0"/>
    <x v="0"/>
    <x v="0"/>
    <n v="1411505176"/>
    <n v="1408481176"/>
    <x v="0"/>
    <n v="107"/>
    <x v="0"/>
    <s v="music/indie rock"/>
    <n v="105"/>
    <n v="68.599999999999994"/>
    <x v="4"/>
    <x v="14"/>
  </r>
  <r>
    <n v="2114"/>
    <x v="2114"/>
    <s v="10 tracks of power pop, indie rock &amp; &quot;soaring sounds of hope from the edge.&quot; Help us polish &amp; release it by pre-ordering now!"/>
    <n v="5000"/>
    <x v="1476"/>
    <x v="0"/>
    <x v="0"/>
    <x v="0"/>
    <n v="1291870740"/>
    <n v="1286480070"/>
    <x v="0"/>
    <n v="147"/>
    <x v="0"/>
    <s v="music/indie rock"/>
    <n v="105"/>
    <n v="35.61"/>
    <x v="4"/>
    <x v="14"/>
  </r>
  <r>
    <n v="2115"/>
    <x v="2115"/>
    <s v="The Violet Tone is heading to California but we need your help!  We've been at this for years and finally have a shot!"/>
    <n v="1500"/>
    <x v="1477"/>
    <x v="0"/>
    <x v="0"/>
    <x v="0"/>
    <n v="1298167001"/>
    <n v="1295575001"/>
    <x v="0"/>
    <n v="36"/>
    <x v="0"/>
    <s v="music/indie rock"/>
    <n v="226"/>
    <n v="94.03"/>
    <x v="4"/>
    <x v="14"/>
  </r>
  <r>
    <n v="2116"/>
    <x v="2116"/>
    <s v="Launch Bitch's new project, BEACH.  Get a limited edition cassette EP, be on a song, or drive away in Bitch's tour bus/RV."/>
    <n v="48000"/>
    <x v="1478"/>
    <x v="0"/>
    <x v="0"/>
    <x v="0"/>
    <n v="1349203203"/>
    <n v="1345056003"/>
    <x v="0"/>
    <n v="92"/>
    <x v="0"/>
    <s v="music/indie rock"/>
    <n v="101"/>
    <n v="526.46"/>
    <x v="4"/>
    <x v="14"/>
  </r>
  <r>
    <n v="2117"/>
    <x v="2117"/>
    <s v="Our next album is being mastered and we want your help to release it by putting your name down for a pre-sale copy and awesome merch!"/>
    <n v="1200"/>
    <x v="1479"/>
    <x v="0"/>
    <x v="0"/>
    <x v="0"/>
    <n v="1445921940"/>
    <n v="1444699549"/>
    <x v="0"/>
    <n v="35"/>
    <x v="0"/>
    <s v="music/indie rock"/>
    <n v="148"/>
    <n v="50.66"/>
    <x v="4"/>
    <x v="14"/>
  </r>
  <r>
    <n v="2118"/>
    <x v="2118"/>
    <s v="PORCHES.  and Documentarians tour from New York to San Francisco and back."/>
    <n v="1000"/>
    <x v="1480"/>
    <x v="0"/>
    <x v="0"/>
    <x v="0"/>
    <n v="1311538136"/>
    <n v="1308946136"/>
    <x v="0"/>
    <n v="17"/>
    <x v="0"/>
    <s v="music/indie rock"/>
    <n v="135"/>
    <n v="79.180000000000007"/>
    <x v="4"/>
    <x v="14"/>
  </r>
  <r>
    <n v="2119"/>
    <x v="2119"/>
    <s v="big long now is recording our debut album and we are looking for help mastering and pressing it to vinyl"/>
    <n v="2000"/>
    <x v="1132"/>
    <x v="0"/>
    <x v="0"/>
    <x v="0"/>
    <n v="1345086445"/>
    <n v="1342494445"/>
    <x v="0"/>
    <n v="22"/>
    <x v="0"/>
    <s v="music/indie rock"/>
    <n v="101"/>
    <n v="91.59"/>
    <x v="4"/>
    <x v="14"/>
  </r>
  <r>
    <n v="2120"/>
    <x v="2120"/>
    <s v="&lt;3_x000a_Coming in from outer space. Help Hearty Har record their 1st album!!"/>
    <n v="8000"/>
    <x v="1481"/>
    <x v="0"/>
    <x v="0"/>
    <x v="0"/>
    <n v="1388617736"/>
    <n v="1384384136"/>
    <x v="0"/>
    <n v="69"/>
    <x v="0"/>
    <s v="music/indie rock"/>
    <n v="101"/>
    <n v="116.96"/>
    <x v="4"/>
    <x v="14"/>
  </r>
  <r>
    <n v="2121"/>
    <x v="2121"/>
    <s v="Join us on an epic journey to discover a millennia old secret which will change the world forever."/>
    <n v="50000"/>
    <x v="1482"/>
    <x v="2"/>
    <x v="16"/>
    <x v="11"/>
    <n v="1484156948"/>
    <n v="1481564948"/>
    <x v="0"/>
    <n v="10"/>
    <x v="1"/>
    <s v="games/video games"/>
    <n v="1"/>
    <n v="28.4"/>
    <x v="6"/>
    <x v="17"/>
  </r>
  <r>
    <n v="2122"/>
    <x v="2122"/>
    <s v="Captain Kalani it's a retro game full of nostalgia for the old gamers but interesting for the new ones"/>
    <n v="80000"/>
    <x v="622"/>
    <x v="2"/>
    <x v="14"/>
    <x v="10"/>
    <n v="1483773169"/>
    <n v="1481181169"/>
    <x v="0"/>
    <n v="3"/>
    <x v="1"/>
    <s v="games/video games"/>
    <n v="0"/>
    <n v="103.33"/>
    <x v="6"/>
    <x v="17"/>
  </r>
  <r>
    <n v="2123"/>
    <x v="2123"/>
    <s v="Indie developer boredom's products' Xbox 360 game about a Japanese-inspired hug-themed game show needs funding for animation and environmental models."/>
    <n v="500"/>
    <x v="155"/>
    <x v="2"/>
    <x v="0"/>
    <x v="0"/>
    <n v="1268636340"/>
    <n v="1263982307"/>
    <x v="0"/>
    <n v="5"/>
    <x v="1"/>
    <s v="games/video games"/>
    <n v="10"/>
    <n v="10"/>
    <x v="6"/>
    <x v="17"/>
  </r>
  <r>
    <n v="2124"/>
    <x v="2124"/>
    <s v="AZAMAR is a Role Playing Game world involving fantasy and high magic, based on the popular OpenD6 OGL using the Cinema6 RPG Framework."/>
    <n v="1100"/>
    <x v="129"/>
    <x v="2"/>
    <x v="0"/>
    <x v="0"/>
    <n v="1291093200"/>
    <n v="1286930435"/>
    <x v="0"/>
    <n v="5"/>
    <x v="1"/>
    <s v="games/video games"/>
    <n v="10"/>
    <n v="23"/>
    <x v="6"/>
    <x v="17"/>
  </r>
  <r>
    <n v="2125"/>
    <x v="2125"/>
    <s v="Becoming is a video game that aims to portray mental illness through a metaphysical and emotional story."/>
    <n v="60000"/>
    <x v="1483"/>
    <x v="2"/>
    <x v="0"/>
    <x v="0"/>
    <n v="1438734833"/>
    <n v="1436142833"/>
    <x v="0"/>
    <n v="27"/>
    <x v="1"/>
    <s v="games/video games"/>
    <n v="1"/>
    <n v="31.56"/>
    <x v="6"/>
    <x v="17"/>
  </r>
  <r>
    <n v="2126"/>
    <x v="2126"/>
    <s v="Lead your team to victory in this fast-paced, action, sports game! Use Power-ups and avoid attacks as you fight for victory!"/>
    <n v="20000"/>
    <x v="115"/>
    <x v="2"/>
    <x v="0"/>
    <x v="0"/>
    <n v="1418080887"/>
    <n v="1415488887"/>
    <x v="0"/>
    <n v="2"/>
    <x v="1"/>
    <s v="games/video games"/>
    <n v="0"/>
    <n v="5"/>
    <x v="6"/>
    <x v="17"/>
  </r>
  <r>
    <n v="2127"/>
    <x v="2127"/>
    <s v="Three Monkeys is an audio adventure game for PC."/>
    <n v="28000"/>
    <x v="1484"/>
    <x v="2"/>
    <x v="1"/>
    <x v="1"/>
    <n v="1426158463"/>
    <n v="1423570063"/>
    <x v="0"/>
    <n v="236"/>
    <x v="1"/>
    <s v="games/video games"/>
    <n v="29"/>
    <n v="34.22"/>
    <x v="6"/>
    <x v="17"/>
  </r>
  <r>
    <n v="2128"/>
    <x v="2128"/>
    <s v="The Royal Snail has misdelivered all the invitations to the Royal Ball.  It's up to Makayla to set things right in the Fairy Forest"/>
    <n v="15000"/>
    <x v="379"/>
    <x v="2"/>
    <x v="5"/>
    <x v="5"/>
    <n v="1411324369"/>
    <n v="1406140369"/>
    <x v="0"/>
    <n v="1"/>
    <x v="1"/>
    <s v="games/video games"/>
    <n v="0"/>
    <n v="25"/>
    <x v="6"/>
    <x v="17"/>
  </r>
  <r>
    <n v="2129"/>
    <x v="2129"/>
    <s v="PKF is a Cat-Tastic 2D side-scrolling shooter! Stand up to all the big meanies with the power of positivity and save the universe!"/>
    <n v="2000"/>
    <x v="1369"/>
    <x v="2"/>
    <x v="0"/>
    <x v="0"/>
    <n v="1457570100"/>
    <n v="1454978100"/>
    <x v="0"/>
    <n v="12"/>
    <x v="1"/>
    <s v="games/video games"/>
    <n v="12"/>
    <n v="19.670000000000002"/>
    <x v="6"/>
    <x v="17"/>
  </r>
  <r>
    <n v="2130"/>
    <x v="2130"/>
    <s v="You are the hero tasked to save your home from the villainous Sanword."/>
    <n v="42000"/>
    <x v="1079"/>
    <x v="2"/>
    <x v="0"/>
    <x v="0"/>
    <n v="1408154663"/>
    <n v="1405130663"/>
    <x v="0"/>
    <n v="4"/>
    <x v="1"/>
    <s v="games/video games"/>
    <n v="0"/>
    <n v="21.25"/>
    <x v="6"/>
    <x v="17"/>
  </r>
  <r>
    <n v="2131"/>
    <x v="2131"/>
    <s v="From frightened girl to empowered woman, Scout's Honor is a tale about facing your fears and overcoming odds."/>
    <n v="500"/>
    <x v="379"/>
    <x v="2"/>
    <x v="0"/>
    <x v="0"/>
    <n v="1436677091"/>
    <n v="1434085091"/>
    <x v="0"/>
    <n v="3"/>
    <x v="1"/>
    <s v="games/video games"/>
    <n v="5"/>
    <n v="8.33"/>
    <x v="6"/>
    <x v="17"/>
  </r>
  <r>
    <n v="2132"/>
    <x v="2132"/>
    <s v="Fight your way to dominate the universe. Be the first to try our engaging cross-platform mmo-strategy and bring it closer to reality."/>
    <n v="100000"/>
    <x v="1485"/>
    <x v="2"/>
    <x v="0"/>
    <x v="0"/>
    <n v="1391427692"/>
    <n v="1388835692"/>
    <x v="0"/>
    <n v="99"/>
    <x v="1"/>
    <s v="games/video games"/>
    <n v="2"/>
    <n v="21.34"/>
    <x v="6"/>
    <x v="17"/>
  </r>
  <r>
    <n v="2133"/>
    <x v="2133"/>
    <s v="Waddle Slide is an iPhone/Android application. The app is based around a penguin, who's objective is to find his way back to his igloo."/>
    <n v="1000"/>
    <x v="1486"/>
    <x v="2"/>
    <x v="0"/>
    <x v="0"/>
    <n v="1303628340"/>
    <n v="1300328399"/>
    <x v="0"/>
    <n v="3"/>
    <x v="1"/>
    <s v="games/video games"/>
    <n v="2"/>
    <n v="5.33"/>
    <x v="6"/>
    <x v="17"/>
  </r>
  <r>
    <n v="2134"/>
    <x v="2134"/>
    <s v="1st person Action Survivalist Rpg game. You get sent to a deadly Island to die not knowing that your not alone on the island."/>
    <n v="6000"/>
    <x v="1487"/>
    <x v="2"/>
    <x v="0"/>
    <x v="0"/>
    <n v="1367097391"/>
    <n v="1364505391"/>
    <x v="0"/>
    <n v="3"/>
    <x v="1"/>
    <s v="games/video games"/>
    <n v="2"/>
    <n v="34.67"/>
    <x v="6"/>
    <x v="17"/>
  </r>
  <r>
    <n v="2135"/>
    <x v="2135"/>
    <s v="Point-and-click adventure: The mysterious Nikola Tesla, a time traveling device, and an experiment gone wrong in Colorado Springs"/>
    <n v="5000"/>
    <x v="1488"/>
    <x v="2"/>
    <x v="0"/>
    <x v="0"/>
    <n v="1349392033"/>
    <n v="1346800033"/>
    <x v="0"/>
    <n v="22"/>
    <x v="1"/>
    <s v="games/video games"/>
    <n v="10"/>
    <n v="21.73"/>
    <x v="6"/>
    <x v="17"/>
  </r>
  <r>
    <n v="2136"/>
    <x v="2136"/>
    <s v="A dark and twisted game with physiological madness and corruption as a man becomes the ultimate bio weapon."/>
    <n v="80000"/>
    <x v="1489"/>
    <x v="2"/>
    <x v="0"/>
    <x v="0"/>
    <n v="1382184786"/>
    <n v="1379592786"/>
    <x v="0"/>
    <n v="4"/>
    <x v="1"/>
    <s v="games/video games"/>
    <n v="0"/>
    <n v="11.92"/>
    <x v="6"/>
    <x v="17"/>
  </r>
  <r>
    <n v="2137"/>
    <x v="2137"/>
    <s v="Arrest, interrogate, and uncover the truth as a local woman recruited by the KGB. For Windows, Mac &amp; Linux."/>
    <n v="50000"/>
    <x v="1490"/>
    <x v="2"/>
    <x v="5"/>
    <x v="5"/>
    <n v="1417804229"/>
    <n v="1415212229"/>
    <x v="0"/>
    <n v="534"/>
    <x v="1"/>
    <s v="games/video games"/>
    <n v="28"/>
    <n v="26.6"/>
    <x v="6"/>
    <x v="17"/>
  </r>
  <r>
    <n v="2138"/>
    <x v="2138"/>
    <s v="A game with a mixture of a few genres from RPG, Simulation and to adventure elements."/>
    <n v="1000"/>
    <x v="1491"/>
    <x v="2"/>
    <x v="1"/>
    <x v="1"/>
    <n v="1383959939"/>
    <n v="1381364339"/>
    <x v="0"/>
    <n v="12"/>
    <x v="1"/>
    <s v="games/video games"/>
    <n v="13"/>
    <n v="10.67"/>
    <x v="6"/>
    <x v="17"/>
  </r>
  <r>
    <n v="2139"/>
    <x v="2139"/>
    <s v="An adventuring RPG with ghosts, mysteries, and flexible gameplay paths, Manorkept is a game that promises an unforgettable experience."/>
    <n v="30000"/>
    <x v="1492"/>
    <x v="2"/>
    <x v="0"/>
    <x v="0"/>
    <n v="1478196008"/>
    <n v="1475604008"/>
    <x v="0"/>
    <n v="56"/>
    <x v="1"/>
    <s v="games/video games"/>
    <n v="5"/>
    <n v="29.04"/>
    <x v="6"/>
    <x v="17"/>
  </r>
  <r>
    <n v="2140"/>
    <x v="2140"/>
    <s v="COOKIN UP ONE HOT ENTREE! BobToons USA is gathering the ingredients to create a hot new video game &quot;The Sabroso Showdown&quot;"/>
    <n v="500000"/>
    <x v="145"/>
    <x v="2"/>
    <x v="0"/>
    <x v="0"/>
    <n v="1357934424"/>
    <n v="1355342424"/>
    <x v="0"/>
    <n v="11"/>
    <x v="1"/>
    <s v="games/video games"/>
    <n v="0"/>
    <n v="50.91"/>
    <x v="6"/>
    <x v="17"/>
  </r>
  <r>
    <n v="2141"/>
    <x v="2141"/>
    <s v="A place where people can test out the latest video games, for an hourly fee. It's cheaper than wasting money on a $60 game that sucked"/>
    <n v="15000"/>
    <x v="117"/>
    <x v="2"/>
    <x v="0"/>
    <x v="0"/>
    <n v="1415947159"/>
    <n v="1413351559"/>
    <x v="0"/>
    <n v="0"/>
    <x v="1"/>
    <s v="games/video games"/>
    <n v="0"/>
    <n v="0"/>
    <x v="6"/>
    <x v="17"/>
  </r>
  <r>
    <n v="2142"/>
    <x v="2142"/>
    <s v="a third-person exploration adventure game developed by yetanotherIndie will be released on August 2016 for PC, Linux and XBox one."/>
    <n v="10500"/>
    <x v="321"/>
    <x v="2"/>
    <x v="12"/>
    <x v="3"/>
    <n v="1451494210"/>
    <n v="1449075010"/>
    <x v="0"/>
    <n v="12"/>
    <x v="1"/>
    <s v="games/video games"/>
    <n v="6"/>
    <n v="50.08"/>
    <x v="6"/>
    <x v="17"/>
  </r>
  <r>
    <n v="2143"/>
    <x v="2143"/>
    <s v="Head Cap will provide easy access to tables, dice rollers and record sheet management to streamline your tabletop Battletech games."/>
    <n v="2000"/>
    <x v="1175"/>
    <x v="2"/>
    <x v="0"/>
    <x v="0"/>
    <n v="1279738800"/>
    <n v="1275599812"/>
    <x v="0"/>
    <n v="5"/>
    <x v="1"/>
    <s v="games/video games"/>
    <n v="11"/>
    <n v="45"/>
    <x v="6"/>
    <x v="17"/>
  </r>
  <r>
    <n v="2144"/>
    <x v="2144"/>
    <s v="A thousand community-built sandbox games (and more!) with a fully-customizable game engine."/>
    <n v="35500"/>
    <x v="1493"/>
    <x v="2"/>
    <x v="0"/>
    <x v="0"/>
    <n v="1379164040"/>
    <n v="1376399240"/>
    <x v="0"/>
    <n v="24"/>
    <x v="1"/>
    <s v="games/video games"/>
    <n v="2"/>
    <n v="25.29"/>
    <x v="6"/>
    <x v="17"/>
  </r>
  <r>
    <n v="2145"/>
    <x v="2145"/>
    <s v="When the gods of religions and days passed return to our modern world, humanity must fight for its survival and future."/>
    <n v="15000"/>
    <x v="1494"/>
    <x v="2"/>
    <x v="0"/>
    <x v="0"/>
    <n v="1385534514"/>
    <n v="1382938914"/>
    <x v="0"/>
    <n v="89"/>
    <x v="1"/>
    <s v="games/video games"/>
    <n v="30"/>
    <n v="51.29"/>
    <x v="6"/>
    <x v="17"/>
  </r>
  <r>
    <n v="2146"/>
    <x v="2146"/>
    <s v="New professional gaming organization with a tournament winning Dota 2 team, &amp; divisions in all eSports games looking to re brand/expand"/>
    <n v="5000"/>
    <x v="116"/>
    <x v="2"/>
    <x v="0"/>
    <x v="0"/>
    <n v="1455207510"/>
    <n v="1453997910"/>
    <x v="0"/>
    <n v="1"/>
    <x v="1"/>
    <s v="games/video games"/>
    <n v="0"/>
    <n v="1"/>
    <x v="6"/>
    <x v="17"/>
  </r>
  <r>
    <n v="2147"/>
    <x v="2147"/>
    <s v="A Point and Click Adventure on Steroids."/>
    <n v="390000"/>
    <x v="1495"/>
    <x v="2"/>
    <x v="0"/>
    <x v="0"/>
    <n v="1416125148"/>
    <n v="1413356748"/>
    <x v="0"/>
    <n v="55"/>
    <x v="1"/>
    <s v="games/video games"/>
    <n v="1"/>
    <n v="49.38"/>
    <x v="6"/>
    <x v="17"/>
  </r>
  <r>
    <n v="2148"/>
    <x v="2148"/>
    <s v="zomblock's is a online zombie survival game where you can craft new weapons,find food and water to keep yourself alive."/>
    <n v="100"/>
    <x v="369"/>
    <x v="2"/>
    <x v="1"/>
    <x v="1"/>
    <n v="1427992582"/>
    <n v="1425404182"/>
    <x v="0"/>
    <n v="2"/>
    <x v="1"/>
    <s v="games/video games"/>
    <n v="2"/>
    <n v="1"/>
    <x v="6"/>
    <x v="17"/>
  </r>
  <r>
    <n v="2149"/>
    <x v="2149"/>
    <s v="Project Gert is a sequel to the Android game Project Gert, for Xbox Live.  One character embodying two personality's, and sets of abilities.  "/>
    <n v="2000"/>
    <x v="117"/>
    <x v="2"/>
    <x v="0"/>
    <x v="0"/>
    <n v="1280534400"/>
    <n v="1277512556"/>
    <x v="0"/>
    <n v="0"/>
    <x v="1"/>
    <s v="games/video games"/>
    <n v="0"/>
    <n v="0"/>
    <x v="6"/>
    <x v="17"/>
  </r>
  <r>
    <n v="2150"/>
    <x v="2150"/>
    <s v="A pixel styled open world detective game."/>
    <n v="50000"/>
    <x v="1496"/>
    <x v="2"/>
    <x v="10"/>
    <x v="8"/>
    <n v="1468392599"/>
    <n v="1465800599"/>
    <x v="0"/>
    <n v="4"/>
    <x v="1"/>
    <s v="games/video games"/>
    <n v="1"/>
    <n v="101.25"/>
    <x v="6"/>
    <x v="17"/>
  </r>
  <r>
    <n v="2151"/>
    <x v="2151"/>
    <s v="Crazy Artist makes gaming more comfortable and fun for Playstation 4 users. I really want to give you a Handee Job!"/>
    <n v="45000"/>
    <x v="1497"/>
    <x v="2"/>
    <x v="0"/>
    <x v="0"/>
    <n v="1467231614"/>
    <n v="1464639614"/>
    <x v="0"/>
    <n v="6"/>
    <x v="1"/>
    <s v="games/video games"/>
    <n v="0"/>
    <n v="19.670000000000002"/>
    <x v="6"/>
    <x v="17"/>
  </r>
  <r>
    <n v="2152"/>
    <x v="2152"/>
    <s v="Our game is going to be a space shooter that has RPG elements with New Game+! It will be unlike any space shooter ever played."/>
    <n v="30000"/>
    <x v="155"/>
    <x v="2"/>
    <x v="0"/>
    <x v="0"/>
    <n v="1394909909"/>
    <n v="1392321509"/>
    <x v="0"/>
    <n v="4"/>
    <x v="1"/>
    <s v="games/video games"/>
    <n v="0"/>
    <n v="12.5"/>
    <x v="6"/>
    <x v="17"/>
  </r>
  <r>
    <n v="2153"/>
    <x v="2153"/>
    <s v="Crowdfunding the Gamers Way. An online game with real world consequences.Do you dare to play? Can you turn the world around?"/>
    <n v="372625"/>
    <x v="1172"/>
    <x v="2"/>
    <x v="0"/>
    <x v="0"/>
    <n v="1420876740"/>
    <n v="1417470718"/>
    <x v="0"/>
    <n v="4"/>
    <x v="1"/>
    <s v="games/video games"/>
    <n v="0"/>
    <n v="8.5"/>
    <x v="6"/>
    <x v="17"/>
  </r>
  <r>
    <n v="2154"/>
    <x v="2154"/>
    <s v="A Real Time Strategy game based on Greek mythology in a fictional world."/>
    <n v="250"/>
    <x v="369"/>
    <x v="2"/>
    <x v="0"/>
    <x v="0"/>
    <n v="1390921827"/>
    <n v="1389193827"/>
    <x v="0"/>
    <n v="2"/>
    <x v="1"/>
    <s v="games/video games"/>
    <n v="1"/>
    <n v="1"/>
    <x v="6"/>
    <x v="17"/>
  </r>
  <r>
    <n v="2155"/>
    <x v="2155"/>
    <s v="A Level Editor, Turned up to eleven. Infinite creativity in one package, solo or with up to 16 of your friends."/>
    <n v="5000"/>
    <x v="129"/>
    <x v="2"/>
    <x v="1"/>
    <x v="1"/>
    <n v="1459443385"/>
    <n v="1456854985"/>
    <x v="0"/>
    <n v="5"/>
    <x v="1"/>
    <s v="games/video games"/>
    <n v="2"/>
    <n v="23"/>
    <x v="6"/>
    <x v="17"/>
  </r>
  <r>
    <n v="2156"/>
    <x v="2156"/>
    <s v="Captain and manage your ship along with your crew in this deep space adventure! (PC/Linux/Mac)"/>
    <n v="56000"/>
    <x v="1498"/>
    <x v="2"/>
    <x v="0"/>
    <x v="0"/>
    <n v="1379363406"/>
    <n v="1375475406"/>
    <x v="0"/>
    <n v="83"/>
    <x v="1"/>
    <s v="games/video games"/>
    <n v="3"/>
    <n v="17.989999999999998"/>
    <x v="6"/>
    <x v="17"/>
  </r>
  <r>
    <n v="2157"/>
    <x v="2157"/>
    <s v="Gamers and 90's fans unite in this small tale of epic proportions!"/>
    <n v="75000"/>
    <x v="1499"/>
    <x v="2"/>
    <x v="0"/>
    <x v="0"/>
    <n v="1482479940"/>
    <n v="1479684783"/>
    <x v="0"/>
    <n v="57"/>
    <x v="1"/>
    <s v="games/video games"/>
    <n v="28"/>
    <n v="370.95"/>
    <x v="6"/>
    <x v="17"/>
  </r>
  <r>
    <n v="2158"/>
    <x v="2158"/>
    <s v="A next generation golf game with a course designer and a massively multiplayer online tour. Join the fun and help us create it"/>
    <n v="300000"/>
    <x v="1500"/>
    <x v="2"/>
    <x v="0"/>
    <x v="0"/>
    <n v="1360009774"/>
    <n v="1356121774"/>
    <x v="0"/>
    <n v="311"/>
    <x v="1"/>
    <s v="games/video games"/>
    <n v="7"/>
    <n v="63.57"/>
    <x v="6"/>
    <x v="17"/>
  </r>
  <r>
    <n v="2159"/>
    <x v="2159"/>
    <s v="The world is dead, humans are nearly extinct._x000a_Vampires and Werewolves hunt the survivors. Zombies hunt us all._x000a_How will you survive?"/>
    <n v="3600"/>
    <x v="375"/>
    <x v="2"/>
    <x v="0"/>
    <x v="0"/>
    <n v="1310837574"/>
    <n v="1308245574"/>
    <x v="0"/>
    <n v="2"/>
    <x v="1"/>
    <s v="games/video games"/>
    <n v="1"/>
    <n v="13"/>
    <x v="6"/>
    <x v="17"/>
  </r>
  <r>
    <n v="2160"/>
    <x v="2160"/>
    <s v="An awesome side-scroller tower defense game.  Think &quot;Plants vs Zombies&quot; but from a side-on perspective."/>
    <n v="10000"/>
    <x v="1079"/>
    <x v="2"/>
    <x v="0"/>
    <x v="0"/>
    <n v="1337447105"/>
    <n v="1334855105"/>
    <x v="0"/>
    <n v="16"/>
    <x v="1"/>
    <s v="games/video games"/>
    <n v="1"/>
    <n v="5.31"/>
    <x v="6"/>
    <x v="17"/>
  </r>
  <r>
    <n v="2161"/>
    <x v="2161"/>
    <s v="We're trying to fund hard copies of our debut album!"/>
    <n v="400"/>
    <x v="1501"/>
    <x v="0"/>
    <x v="0"/>
    <x v="0"/>
    <n v="1443040059"/>
    <n v="1440448059"/>
    <x v="0"/>
    <n v="13"/>
    <x v="0"/>
    <s v="music/rock"/>
    <n v="116"/>
    <n v="35.619999999999997"/>
    <x v="4"/>
    <x v="11"/>
  </r>
  <r>
    <n v="2162"/>
    <x v="2162"/>
    <s v="Then &amp; Now is the 1st Solo album from me Ian Stewart. To learn more about me, my music, and my life visit www.ianstewartlive.com"/>
    <n v="4500"/>
    <x v="1502"/>
    <x v="0"/>
    <x v="0"/>
    <x v="0"/>
    <n v="1406226191"/>
    <n v="1403547791"/>
    <x v="0"/>
    <n v="58"/>
    <x v="0"/>
    <s v="music/rock"/>
    <n v="112"/>
    <n v="87.1"/>
    <x v="4"/>
    <x v="11"/>
  </r>
  <r>
    <n v="2163"/>
    <x v="2163"/>
    <s v="Mongrel is looking to hit the studio once again in June so we can bring you a new cd later this year and we need your help!"/>
    <n v="2500"/>
    <x v="1503"/>
    <x v="0"/>
    <x v="0"/>
    <x v="0"/>
    <n v="1433735400"/>
    <n v="1429306520"/>
    <x v="0"/>
    <n v="44"/>
    <x v="0"/>
    <s v="music/rock"/>
    <n v="132"/>
    <n v="75.11"/>
    <x v="4"/>
    <x v="11"/>
  </r>
  <r>
    <n v="2164"/>
    <x v="2164"/>
    <s v="South Florida roots country/rock outfit's long awaited debut record"/>
    <n v="5500"/>
    <x v="1504"/>
    <x v="0"/>
    <x v="0"/>
    <x v="0"/>
    <n v="1466827140"/>
    <n v="1464196414"/>
    <x v="0"/>
    <n v="83"/>
    <x v="0"/>
    <s v="music/rock"/>
    <n v="103"/>
    <n v="68.010000000000005"/>
    <x v="4"/>
    <x v="11"/>
  </r>
  <r>
    <n v="2165"/>
    <x v="2165"/>
    <s v="Vous aimez le rock fort ? Aidez les Beat Cheese Ã  produire leur premier album ! Do you like cheese? Help us produce our first album!"/>
    <n v="2500"/>
    <x v="1505"/>
    <x v="0"/>
    <x v="6"/>
    <x v="3"/>
    <n v="1460127635"/>
    <n v="1457539235"/>
    <x v="0"/>
    <n v="117"/>
    <x v="0"/>
    <s v="music/rock"/>
    <n v="139"/>
    <n v="29.62"/>
    <x v="4"/>
    <x v="11"/>
  </r>
  <r>
    <n v="2166"/>
    <x v="2166"/>
    <s v="Drummer John Roccesano (Johnny Rock) produces an album written and performed by friends, recorded and mixed on tape, pressed on vinyl."/>
    <n v="2000"/>
    <x v="1506"/>
    <x v="0"/>
    <x v="0"/>
    <x v="0"/>
    <n v="1417813618"/>
    <n v="1413922018"/>
    <x v="0"/>
    <n v="32"/>
    <x v="0"/>
    <s v="music/rock"/>
    <n v="147"/>
    <n v="91.63"/>
    <x v="4"/>
    <x v="11"/>
  </r>
  <r>
    <n v="2167"/>
    <x v="2167"/>
    <s v="We need YOUR HELP to take one more step to this make release sound amazing!"/>
    <n v="150"/>
    <x v="147"/>
    <x v="0"/>
    <x v="0"/>
    <x v="0"/>
    <n v="1347672937"/>
    <n v="1346463337"/>
    <x v="0"/>
    <n v="8"/>
    <x v="0"/>
    <s v="music/rock"/>
    <n v="120"/>
    <n v="22.5"/>
    <x v="4"/>
    <x v="11"/>
  </r>
  <r>
    <n v="2168"/>
    <x v="2168"/>
    <s v="We're hitting the studio to record our next album, &quot;Pizazz&quot;!! Help us put the FUN in FUNK!!"/>
    <n v="18000"/>
    <x v="1507"/>
    <x v="0"/>
    <x v="0"/>
    <x v="0"/>
    <n v="1486702800"/>
    <n v="1484058261"/>
    <x v="0"/>
    <n v="340"/>
    <x v="0"/>
    <s v="music/rock"/>
    <n v="122"/>
    <n v="64.37"/>
    <x v="4"/>
    <x v="11"/>
  </r>
  <r>
    <n v="2169"/>
    <x v="2169"/>
    <s v="An innovative new YouTube series reviewing the HOT new music technology that people love. For Rockers, Jazzers, Rappers and everyone"/>
    <n v="153"/>
    <x v="358"/>
    <x v="0"/>
    <x v="0"/>
    <x v="0"/>
    <n v="1488473351"/>
    <n v="1488214151"/>
    <x v="0"/>
    <n v="7"/>
    <x v="0"/>
    <s v="music/rock"/>
    <n v="100"/>
    <n v="21.86"/>
    <x v="4"/>
    <x v="11"/>
  </r>
  <r>
    <n v="2170"/>
    <x v="2170"/>
    <s v="We are a hard rock band from Northern California trying to raise $350 for our next EP. Be a part of our journey!"/>
    <n v="350"/>
    <x v="1508"/>
    <x v="0"/>
    <x v="0"/>
    <x v="0"/>
    <n v="1440266422"/>
    <n v="1436810422"/>
    <x v="0"/>
    <n v="19"/>
    <x v="0"/>
    <s v="music/rock"/>
    <n v="181"/>
    <n v="33.32"/>
    <x v="4"/>
    <x v="11"/>
  </r>
  <r>
    <n v="2171"/>
    <x v="2171"/>
    <s v="Like records? We do, too! Help this Los Angeles based rock 'n' roll band get their new album out on vinyl!"/>
    <n v="4000"/>
    <x v="1509"/>
    <x v="0"/>
    <x v="0"/>
    <x v="0"/>
    <n v="1434949200"/>
    <n v="1431903495"/>
    <x v="0"/>
    <n v="47"/>
    <x v="0"/>
    <s v="music/rock"/>
    <n v="106"/>
    <n v="90.28"/>
    <x v="4"/>
    <x v="11"/>
  </r>
  <r>
    <n v="2172"/>
    <x v="2172"/>
    <s v="hey friends. We are Hollow Point 9._x000a_We are calling on you to help us._x000a_In our journey to make our debut album."/>
    <n v="1000"/>
    <x v="325"/>
    <x v="0"/>
    <x v="0"/>
    <x v="0"/>
    <n v="1429365320"/>
    <n v="1426773320"/>
    <x v="0"/>
    <n v="13"/>
    <x v="0"/>
    <s v="music/rock"/>
    <n v="100"/>
    <n v="76.92"/>
    <x v="4"/>
    <x v="11"/>
  </r>
  <r>
    <n v="2173"/>
    <x v="2173"/>
    <s v="Our first full length album, One Eyed King, is an overdriven roadtrip through the heart of darkness. Rocknroll with a reading problem."/>
    <n v="4200"/>
    <x v="1510"/>
    <x v="0"/>
    <x v="0"/>
    <x v="0"/>
    <n v="1378785540"/>
    <n v="1376066243"/>
    <x v="0"/>
    <n v="90"/>
    <x v="0"/>
    <s v="music/rock"/>
    <n v="127"/>
    <n v="59.23"/>
    <x v="4"/>
    <x v="11"/>
  </r>
  <r>
    <n v="2174"/>
    <x v="2174"/>
    <s v="Chivo and his band of miscreants present their debut album _x000a_'Blind Energy' ...we think you are going to like it."/>
    <n v="4000"/>
    <x v="1511"/>
    <x v="0"/>
    <x v="1"/>
    <x v="1"/>
    <n v="1462453307"/>
    <n v="1459861307"/>
    <x v="0"/>
    <n v="63"/>
    <x v="0"/>
    <s v="music/rock"/>
    <n v="103"/>
    <n v="65.38"/>
    <x v="4"/>
    <x v="11"/>
  </r>
  <r>
    <n v="2175"/>
    <x v="2175"/>
    <s v="Trying to get the last bit of money together to finish recording the first full length Repulsur album, &quot;The After School Special&quot;."/>
    <n v="700"/>
    <x v="1512"/>
    <x v="0"/>
    <x v="0"/>
    <x v="0"/>
    <n v="1469059986"/>
    <n v="1468455186"/>
    <x v="0"/>
    <n v="26"/>
    <x v="0"/>
    <s v="music/rock"/>
    <n v="250"/>
    <n v="67.31"/>
    <x v="4"/>
    <x v="11"/>
  </r>
  <r>
    <n v="2176"/>
    <x v="2176"/>
    <s v="The Mike Farley Band has re-assembled its original line up and needs your help to make a new full-length album!"/>
    <n v="5000"/>
    <x v="1513"/>
    <x v="0"/>
    <x v="0"/>
    <x v="0"/>
    <n v="1430579509"/>
    <n v="1427987509"/>
    <x v="0"/>
    <n v="71"/>
    <x v="0"/>
    <s v="music/rock"/>
    <n v="126"/>
    <n v="88.75"/>
    <x v="4"/>
    <x v="11"/>
  </r>
  <r>
    <n v="2177"/>
    <x v="2177"/>
    <s v="Stone Horse ~ _x000a_Doing what they do best, laying down honest and _x000a_proper Rock-n-Roll guaranteed to soothe your soul!"/>
    <n v="2500"/>
    <x v="1514"/>
    <x v="0"/>
    <x v="0"/>
    <x v="0"/>
    <n v="1465192867"/>
    <n v="1463032867"/>
    <x v="0"/>
    <n v="38"/>
    <x v="0"/>
    <s v="music/rock"/>
    <n v="100"/>
    <n v="65.87"/>
    <x v="4"/>
    <x v="11"/>
  </r>
  <r>
    <n v="2178"/>
    <x v="2178"/>
    <s v="We are making our third studio album and no longer have a label telling us what we can/can't do. This record is for the fans."/>
    <n v="25000"/>
    <x v="1515"/>
    <x v="0"/>
    <x v="0"/>
    <x v="0"/>
    <n v="1484752597"/>
    <n v="1482160597"/>
    <x v="0"/>
    <n v="859"/>
    <x v="0"/>
    <s v="music/rock"/>
    <n v="139"/>
    <n v="40.35"/>
    <x v="4"/>
    <x v="11"/>
  </r>
  <r>
    <n v="2179"/>
    <x v="2179"/>
    <s v="Woodhouse is making an EP!  If you are a fan of whiskey and loud guitars, contribute to the cause!"/>
    <n v="1000"/>
    <x v="1516"/>
    <x v="0"/>
    <x v="0"/>
    <x v="0"/>
    <n v="1428725192"/>
    <n v="1426133192"/>
    <x v="0"/>
    <n v="21"/>
    <x v="0"/>
    <s v="music/rock"/>
    <n v="161"/>
    <n v="76.86"/>
    <x v="4"/>
    <x v="11"/>
  </r>
  <r>
    <n v="2180"/>
    <x v="2180"/>
    <s v="Help fund the new record by independent alternative rockers FOUR STAR MARY &quot;PIECES&quot;"/>
    <n v="5000"/>
    <x v="1517"/>
    <x v="0"/>
    <x v="0"/>
    <x v="0"/>
    <n v="1447434268"/>
    <n v="1443801868"/>
    <x v="0"/>
    <n v="78"/>
    <x v="0"/>
    <s v="music/rock"/>
    <n v="107"/>
    <n v="68.709999999999994"/>
    <x v="4"/>
    <x v="11"/>
  </r>
  <r>
    <n v="2181"/>
    <x v="2181"/>
    <s v="Broken Contract is a sci-fi, action/adventure, miniature based game of sci-fi worker insurrection in a dystopian future for 2+ players."/>
    <n v="2000"/>
    <x v="1518"/>
    <x v="0"/>
    <x v="0"/>
    <x v="0"/>
    <n v="1487635653"/>
    <n v="1486426053"/>
    <x v="0"/>
    <n v="53"/>
    <x v="0"/>
    <s v="games/tabletop games"/>
    <n v="153"/>
    <n v="57.77"/>
    <x v="6"/>
    <x v="32"/>
  </r>
  <r>
    <n v="2182"/>
    <x v="2182"/>
    <s v="An incredibly comprehensive tabletop rpg book for the post apocalypse, inspired by Dungeon World."/>
    <n v="3000"/>
    <x v="1519"/>
    <x v="0"/>
    <x v="5"/>
    <x v="5"/>
    <n v="1412285825"/>
    <n v="1409261825"/>
    <x v="0"/>
    <n v="356"/>
    <x v="0"/>
    <s v="games/tabletop games"/>
    <n v="524"/>
    <n v="44.17"/>
    <x v="6"/>
    <x v="32"/>
  </r>
  <r>
    <n v="2183"/>
    <x v="2183"/>
    <s v="Don't just kill them, let the dice decide what kills'em. As a Bonus Get the game TRAPPED free, a Fast paced Dice game for 2-8 Players."/>
    <n v="1800"/>
    <x v="1520"/>
    <x v="0"/>
    <x v="0"/>
    <x v="0"/>
    <n v="1486616400"/>
    <n v="1484037977"/>
    <x v="0"/>
    <n v="279"/>
    <x v="0"/>
    <s v="games/tabletop games"/>
    <n v="489"/>
    <n v="31.57"/>
    <x v="6"/>
    <x v="32"/>
  </r>
  <r>
    <n v="2184"/>
    <x v="2184"/>
    <s v="Trading beautiful colors on behalf of the bishop! Become the best merchant of the Fresco World in this innovative game by Queen Games."/>
    <n v="10000"/>
    <x v="1521"/>
    <x v="0"/>
    <x v="0"/>
    <x v="0"/>
    <n v="1453737600"/>
    <n v="1452530041"/>
    <x v="1"/>
    <n v="266"/>
    <x v="0"/>
    <s v="games/tabletop games"/>
    <n v="285"/>
    <n v="107.05"/>
    <x v="6"/>
    <x v="32"/>
  </r>
  <r>
    <n v="2185"/>
    <x v="2185"/>
    <s v="Empire of the Dead-Requiem is a miniatures expansion to our 28mm tabletop game set in a Dark and Gothic, Steampunk Victorian Empire."/>
    <n v="5000"/>
    <x v="1522"/>
    <x v="0"/>
    <x v="1"/>
    <x v="1"/>
    <n v="1364286239"/>
    <n v="1360830239"/>
    <x v="0"/>
    <n v="623"/>
    <x v="0"/>
    <s v="games/tabletop games"/>
    <n v="1857"/>
    <n v="149.03"/>
    <x v="6"/>
    <x v="32"/>
  </r>
  <r>
    <n v="2186"/>
    <x v="2186"/>
    <s v="The real-time digital social deduction game where there's no moderator, no sleeping, and no dying."/>
    <n v="20000"/>
    <x v="1523"/>
    <x v="0"/>
    <x v="0"/>
    <x v="0"/>
    <n v="1473213600"/>
    <n v="1470062743"/>
    <x v="0"/>
    <n v="392"/>
    <x v="0"/>
    <s v="games/tabletop games"/>
    <n v="110"/>
    <n v="55.96"/>
    <x v="6"/>
    <x v="32"/>
  </r>
  <r>
    <n v="2187"/>
    <x v="2187"/>
    <s v="The War of Currents! 2-5 electricity innovators build routes, grow tech trees, and play the stock market in 20 minutes per player."/>
    <n v="20000"/>
    <x v="1524"/>
    <x v="0"/>
    <x v="0"/>
    <x v="0"/>
    <n v="1428033540"/>
    <n v="1425531666"/>
    <x v="1"/>
    <n v="3562"/>
    <x v="0"/>
    <s v="games/tabletop games"/>
    <n v="1015"/>
    <n v="56.97"/>
    <x v="6"/>
    <x v="32"/>
  </r>
  <r>
    <n v="2188"/>
    <x v="2188"/>
    <s v="Beautifully unique, precision cut, metal gaming dice derived from a passion in tabletop gaming and engineering design."/>
    <n v="5494"/>
    <x v="1525"/>
    <x v="0"/>
    <x v="2"/>
    <x v="2"/>
    <n v="1477414800"/>
    <n v="1474380241"/>
    <x v="0"/>
    <n v="514"/>
    <x v="0"/>
    <s v="games/tabletop games"/>
    <n v="412"/>
    <n v="44.06"/>
    <x v="6"/>
    <x v="32"/>
  </r>
  <r>
    <n v="2189"/>
    <x v="2189"/>
    <s v="Help me fund the Argonauts! Sculpted by Dave Kidd, based on concept art from Roberto Cirillo, created by Fet Milner and myself!"/>
    <n v="1200"/>
    <x v="1526"/>
    <x v="0"/>
    <x v="1"/>
    <x v="1"/>
    <n v="1461276000"/>
    <n v="1460055300"/>
    <x v="0"/>
    <n v="88"/>
    <x v="0"/>
    <s v="games/tabletop games"/>
    <n v="503"/>
    <n v="68.63"/>
    <x v="6"/>
    <x v="32"/>
  </r>
  <r>
    <n v="2190"/>
    <x v="2190"/>
    <s v="You are an evil Overlord.  Your mission?  To make everyone as miserable as possible.  Can you achieve world domination?"/>
    <n v="19000"/>
    <x v="1527"/>
    <x v="0"/>
    <x v="0"/>
    <x v="0"/>
    <n v="1458716340"/>
    <n v="1455721204"/>
    <x v="0"/>
    <n v="537"/>
    <x v="0"/>
    <s v="games/tabletop games"/>
    <n v="185"/>
    <n v="65.319999999999993"/>
    <x v="6"/>
    <x v="32"/>
  </r>
  <r>
    <n v="2191"/>
    <x v="2191"/>
    <s v="This campaign features the Government Special Forces on Outland. 28mm scale white metal miniatures for Sci-Fi games in any setting."/>
    <n v="750"/>
    <x v="1528"/>
    <x v="0"/>
    <x v="1"/>
    <x v="1"/>
    <n v="1487102427"/>
    <n v="1486065627"/>
    <x v="0"/>
    <n v="25"/>
    <x v="0"/>
    <s v="games/tabletop games"/>
    <n v="120"/>
    <n v="35.92"/>
    <x v="6"/>
    <x v="32"/>
  </r>
  <r>
    <n v="2192"/>
    <x v="2192"/>
    <s v="Legends Untold; A cooperative adventure game for 1-4 players.  5 minutes setup, 1 hour play time. Supported by an immersive campaign."/>
    <n v="12000"/>
    <x v="1529"/>
    <x v="0"/>
    <x v="1"/>
    <x v="1"/>
    <n v="1481842800"/>
    <n v="1479414344"/>
    <x v="0"/>
    <n v="3238"/>
    <x v="0"/>
    <s v="games/tabletop games"/>
    <n v="1081"/>
    <n v="40.07"/>
    <x v="6"/>
    <x v="32"/>
  </r>
  <r>
    <n v="2193"/>
    <x v="2193"/>
    <s v="The premier sword-and-sorcery RPG now in 2E hardback format! Inspired by Robert E. Howard, H.P. Lovecraft, and Clark Ashton Smith!"/>
    <n v="15000"/>
    <x v="1530"/>
    <x v="0"/>
    <x v="0"/>
    <x v="0"/>
    <n v="1479704340"/>
    <n v="1477043072"/>
    <x v="0"/>
    <n v="897"/>
    <x v="0"/>
    <s v="games/tabletop games"/>
    <n v="452"/>
    <n v="75.650000000000006"/>
    <x v="6"/>
    <x v="32"/>
  </r>
  <r>
    <n v="2194"/>
    <x v="2194"/>
    <s v="LAST CHANCE! A fast paced card game for people who like to play god, build hybrid cat monsters and add flamethrowers to space dragons."/>
    <n v="10000"/>
    <x v="1531"/>
    <x v="0"/>
    <x v="0"/>
    <x v="0"/>
    <n v="1459012290"/>
    <n v="1456423890"/>
    <x v="0"/>
    <n v="878"/>
    <x v="0"/>
    <s v="games/tabletop games"/>
    <n v="537"/>
    <n v="61.2"/>
    <x v="6"/>
    <x v="32"/>
  </r>
  <r>
    <n v="2195"/>
    <x v="2195"/>
    <s v="A gritty, noir tabletop RPG with a fast-paced combo-based battle system."/>
    <n v="4600"/>
    <x v="968"/>
    <x v="0"/>
    <x v="0"/>
    <x v="0"/>
    <n v="1439317900"/>
    <n v="1436725900"/>
    <x v="0"/>
    <n v="115"/>
    <x v="0"/>
    <s v="games/tabletop games"/>
    <n v="120"/>
    <n v="48.13"/>
    <x v="6"/>
    <x v="32"/>
  </r>
  <r>
    <n v="2196"/>
    <x v="2196"/>
    <s v="Race your friends in style with this classic Grand Prix game."/>
    <n v="14000"/>
    <x v="1532"/>
    <x v="0"/>
    <x v="0"/>
    <x v="0"/>
    <n v="1480662000"/>
    <n v="1478000502"/>
    <x v="0"/>
    <n v="234"/>
    <x v="0"/>
    <s v="games/tabletop games"/>
    <n v="114"/>
    <n v="68.11"/>
    <x v="6"/>
    <x v="32"/>
  </r>
  <r>
    <n v="2197"/>
    <x v="2197"/>
    <s v="A strategy game of magic and deception, where aspiring  Illusionists clash in a grand contest for fame and fortune."/>
    <n v="30000"/>
    <x v="1533"/>
    <x v="0"/>
    <x v="0"/>
    <x v="0"/>
    <n v="1425132059"/>
    <n v="1422540059"/>
    <x v="0"/>
    <n v="4330"/>
    <x v="0"/>
    <s v="games/tabletop games"/>
    <n v="951"/>
    <n v="65.89"/>
    <x v="6"/>
    <x v="32"/>
  </r>
  <r>
    <n v="2198"/>
    <x v="2198"/>
    <s v="A tactical Miniatures board game for 2-4 players set in a mysterious underwater realm where 4 factions battle for supremacy."/>
    <n v="40000"/>
    <x v="1534"/>
    <x v="0"/>
    <x v="0"/>
    <x v="0"/>
    <n v="1447507200"/>
    <n v="1444911600"/>
    <x v="0"/>
    <n v="651"/>
    <x v="0"/>
    <s v="games/tabletop games"/>
    <n v="133"/>
    <n v="81.650000000000006"/>
    <x v="6"/>
    <x v="32"/>
  </r>
  <r>
    <n v="2199"/>
    <x v="2199"/>
    <s v="A new strategic board game designed to flip out your opponent."/>
    <n v="9000"/>
    <x v="1535"/>
    <x v="0"/>
    <x v="17"/>
    <x v="3"/>
    <n v="1444903198"/>
    <n v="1442311198"/>
    <x v="1"/>
    <n v="251"/>
    <x v="0"/>
    <s v="games/tabletop games"/>
    <n v="147"/>
    <n v="52.7"/>
    <x v="6"/>
    <x v="32"/>
  </r>
  <r>
    <n v="2200"/>
    <x v="2200"/>
    <s v="Adding 4 new sets of inspiration tools, detailing creatures and items, to the current 7 that detail locations, npcs, and plots for RPGs"/>
    <n v="2000"/>
    <x v="1536"/>
    <x v="0"/>
    <x v="1"/>
    <x v="1"/>
    <n v="1436151600"/>
    <n v="1433775668"/>
    <x v="0"/>
    <n v="263"/>
    <x v="0"/>
    <s v="games/tabletop games"/>
    <n v="542"/>
    <n v="41.23"/>
    <x v="6"/>
    <x v="32"/>
  </r>
  <r>
    <n v="2201"/>
    <x v="2201"/>
    <s v="Oh Hello! I make 8bit / Pop Punk under the name of Superpowerless and with your help, I'm looking to fund a new music video! :)"/>
    <n v="110"/>
    <x v="1537"/>
    <x v="0"/>
    <x v="1"/>
    <x v="1"/>
    <n v="1358367565"/>
    <n v="1357157965"/>
    <x v="0"/>
    <n v="28"/>
    <x v="0"/>
    <s v="music/electronic music"/>
    <n v="383"/>
    <n v="15.04"/>
    <x v="4"/>
    <x v="15"/>
  </r>
  <r>
    <n v="2202"/>
    <x v="2202"/>
    <s v="An electro-organic album of evolved dance music inspired by seminal cyberpunk works."/>
    <n v="4000"/>
    <x v="1538"/>
    <x v="0"/>
    <x v="0"/>
    <x v="0"/>
    <n v="1351801368"/>
    <n v="1349209368"/>
    <x v="0"/>
    <n v="721"/>
    <x v="0"/>
    <s v="music/electronic music"/>
    <n v="704"/>
    <n v="39.07"/>
    <x v="4"/>
    <x v="15"/>
  </r>
  <r>
    <n v="2203"/>
    <x v="2203"/>
    <s v="The Invisible City is a project built &amp; powered by my fans. A full video and audio experience that I hope to merge into a live show."/>
    <n v="2000"/>
    <x v="1539"/>
    <x v="0"/>
    <x v="5"/>
    <x v="5"/>
    <n v="1443127082"/>
    <n v="1440535082"/>
    <x v="0"/>
    <n v="50"/>
    <x v="0"/>
    <s v="music/electronic music"/>
    <n v="110"/>
    <n v="43.82"/>
    <x v="4"/>
    <x v="15"/>
  </r>
  <r>
    <n v="2204"/>
    <x v="2204"/>
    <s v="A professional pressing of the new (and greatest) Mirror Kisses album on beautiful white vinyl. Backers hear it first!"/>
    <n v="1500"/>
    <x v="1540"/>
    <x v="0"/>
    <x v="0"/>
    <x v="0"/>
    <n v="1362814119"/>
    <n v="1360222119"/>
    <x v="0"/>
    <n v="73"/>
    <x v="0"/>
    <s v="music/electronic music"/>
    <n v="133"/>
    <n v="27.3"/>
    <x v="4"/>
    <x v="15"/>
  </r>
  <r>
    <n v="2205"/>
    <x v="2205"/>
    <s v="Lestat is filming their first video, and they need your help! From their release, Arisen, &quot;Midnight Toll&quot;. Hear it at lestatmusic.com."/>
    <n v="750"/>
    <x v="1541"/>
    <x v="0"/>
    <x v="0"/>
    <x v="0"/>
    <n v="1338579789"/>
    <n v="1335987789"/>
    <x v="0"/>
    <n v="27"/>
    <x v="0"/>
    <s v="music/electronic music"/>
    <n v="152"/>
    <n v="42.22"/>
    <x v="4"/>
    <x v="15"/>
  </r>
  <r>
    <n v="2206"/>
    <x v="2206"/>
    <s v="We really think we might have what it takes to make it someday! But we really need help to take the first step and release this album!"/>
    <n v="1100"/>
    <x v="932"/>
    <x v="0"/>
    <x v="0"/>
    <x v="0"/>
    <n v="1334556624"/>
    <n v="1333001424"/>
    <x v="0"/>
    <n v="34"/>
    <x v="0"/>
    <s v="music/electronic music"/>
    <n v="103"/>
    <n v="33.24"/>
    <x v="4"/>
    <x v="15"/>
  </r>
  <r>
    <n v="2207"/>
    <x v="2207"/>
    <s v="Each piece has a story behind it. Not of some life drama but of an experience you live whilst listening; Happiness evoking"/>
    <n v="2000"/>
    <x v="41"/>
    <x v="0"/>
    <x v="0"/>
    <x v="0"/>
    <n v="1384580373"/>
    <n v="1381984773"/>
    <x v="0"/>
    <n v="7"/>
    <x v="0"/>
    <s v="music/electronic music"/>
    <n v="100"/>
    <n v="285.70999999999998"/>
    <x v="4"/>
    <x v="15"/>
  </r>
  <r>
    <n v="2208"/>
    <x v="2208"/>
    <s v="Early Summer, SIR will be releasing two EP's. The funding of this project will determine if they get professional pressings or cdr's"/>
    <n v="1000"/>
    <x v="1542"/>
    <x v="0"/>
    <x v="0"/>
    <x v="0"/>
    <n v="1333771200"/>
    <n v="1328649026"/>
    <x v="0"/>
    <n v="24"/>
    <x v="0"/>
    <s v="music/electronic music"/>
    <n v="102"/>
    <n v="42.33"/>
    <x v="4"/>
    <x v="15"/>
  </r>
  <r>
    <n v="2209"/>
    <x v="2209"/>
    <s v="Support us and pledge for rewards on our new bigger Tour of the US, Canada and Colombia!"/>
    <n v="500"/>
    <x v="1543"/>
    <x v="0"/>
    <x v="1"/>
    <x v="1"/>
    <n v="1397516400"/>
    <n v="1396524644"/>
    <x v="0"/>
    <n v="15"/>
    <x v="0"/>
    <s v="music/electronic music"/>
    <n v="151"/>
    <n v="50.27"/>
    <x v="4"/>
    <x v="15"/>
  </r>
  <r>
    <n v="2210"/>
    <x v="2210"/>
    <s v="Influenced by Little Dragon, J. Dilla, Erykah Badu &amp; Beach House, this genre-defying record fuses hip-hop, soul, pop and electronica."/>
    <n v="4000"/>
    <x v="1544"/>
    <x v="0"/>
    <x v="0"/>
    <x v="0"/>
    <n v="1334424960"/>
    <n v="1329442510"/>
    <x v="0"/>
    <n v="72"/>
    <x v="0"/>
    <s v="music/electronic music"/>
    <n v="111"/>
    <n v="61.9"/>
    <x v="4"/>
    <x v="15"/>
  </r>
  <r>
    <n v="2211"/>
    <x v="2211"/>
    <s v="Telefuture, a record label sharing 80's inspired electronic music, wants to release some incredible albums on various physical mediums!"/>
    <n v="2500"/>
    <x v="1545"/>
    <x v="0"/>
    <x v="0"/>
    <x v="0"/>
    <n v="1397113140"/>
    <n v="1395168625"/>
    <x v="0"/>
    <n v="120"/>
    <x v="0"/>
    <s v="music/electronic music"/>
    <n v="196"/>
    <n v="40.75"/>
    <x v="4"/>
    <x v="15"/>
  </r>
  <r>
    <n v="2212"/>
    <x v="2212"/>
    <s v="Help Dragon's Eye relaunch with 4 new releases by Yann Novak, Pinkcourtesyphone, Steve Roden &amp; Lawrence English + Stephen Vitiello"/>
    <n v="6000"/>
    <x v="1546"/>
    <x v="0"/>
    <x v="0"/>
    <x v="0"/>
    <n v="1383526800"/>
    <n v="1380650177"/>
    <x v="0"/>
    <n v="123"/>
    <x v="0"/>
    <s v="music/electronic music"/>
    <n v="114"/>
    <n v="55.8"/>
    <x v="4"/>
    <x v="15"/>
  </r>
  <r>
    <n v="2213"/>
    <x v="2213"/>
    <s v="NOTE: THIS PROJECT IS ALREADY 100% FUNDED!!! _x000a_This is an &quot;Extended Campaign Run&quot; for anyone who wants a CD of my seventh solo album."/>
    <n v="5"/>
    <x v="115"/>
    <x v="0"/>
    <x v="0"/>
    <x v="0"/>
    <n v="1431719379"/>
    <n v="1429127379"/>
    <x v="0"/>
    <n v="1"/>
    <x v="0"/>
    <s v="music/electronic music"/>
    <n v="200"/>
    <n v="10"/>
    <x v="4"/>
    <x v="15"/>
  </r>
  <r>
    <n v="2214"/>
    <x v="2214"/>
    <s v="Join this Kickstarter project today to assist Spiff in converting his analog recordings from the 80's to digital!"/>
    <n v="600"/>
    <x v="1547"/>
    <x v="0"/>
    <x v="0"/>
    <x v="0"/>
    <n v="1391713248"/>
    <n v="1389121248"/>
    <x v="0"/>
    <n v="24"/>
    <x v="0"/>
    <s v="music/electronic music"/>
    <n v="293"/>
    <n v="73.13"/>
    <x v="4"/>
    <x v="15"/>
  </r>
  <r>
    <n v="2215"/>
    <x v="2215"/>
    <s v="Ambient Electro Grind-fest!"/>
    <n v="550"/>
    <x v="1548"/>
    <x v="0"/>
    <x v="0"/>
    <x v="0"/>
    <n v="1331621940"/>
    <n v="1329671572"/>
    <x v="0"/>
    <n v="33"/>
    <x v="0"/>
    <s v="music/electronic music"/>
    <n v="156"/>
    <n v="26.06"/>
    <x v="4"/>
    <x v="15"/>
  </r>
  <r>
    <n v="2216"/>
    <x v="2216"/>
    <s v="We are taking pre-orders for a very limited run of new t-shirts and tote bags! Available exclusivly through this Kickstarter campaign."/>
    <n v="300"/>
    <x v="1549"/>
    <x v="0"/>
    <x v="0"/>
    <x v="0"/>
    <n v="1437674545"/>
    <n v="1436464945"/>
    <x v="0"/>
    <n v="14"/>
    <x v="0"/>
    <s v="music/electronic music"/>
    <n v="106"/>
    <n v="22.64"/>
    <x v="4"/>
    <x v="15"/>
  </r>
  <r>
    <n v="2217"/>
    <x v="2217"/>
    <s v="I ran out of cassettes of both my records, and Trevor thinks if I start selling them at his tape shop Jackknife, business will boom!"/>
    <n v="420"/>
    <x v="94"/>
    <x v="0"/>
    <x v="0"/>
    <x v="0"/>
    <n v="1446451200"/>
    <n v="1445539113"/>
    <x v="0"/>
    <n v="9"/>
    <x v="0"/>
    <s v="music/electronic music"/>
    <n v="101"/>
    <n v="47.22"/>
    <x v="4"/>
    <x v="15"/>
  </r>
  <r>
    <n v="2218"/>
    <x v="2218"/>
    <s v="Help Idiot Stare press their next album to CD. Over 40 minutes of intense industrial rock that you're going to want to own!"/>
    <n v="2000"/>
    <x v="1550"/>
    <x v="0"/>
    <x v="0"/>
    <x v="0"/>
    <n v="1346198400"/>
    <n v="1344281383"/>
    <x v="0"/>
    <n v="76"/>
    <x v="0"/>
    <s v="music/electronic music"/>
    <n v="123"/>
    <n v="32.32"/>
    <x v="4"/>
    <x v="15"/>
  </r>
  <r>
    <n v="2219"/>
    <x v="2219"/>
    <s v="An album that illustrates events in our lives, whether trivial or significant, through the tones of electronic music."/>
    <n v="1000"/>
    <x v="1101"/>
    <x v="0"/>
    <x v="0"/>
    <x v="0"/>
    <n v="1440004512"/>
    <n v="1437412512"/>
    <x v="0"/>
    <n v="19"/>
    <x v="0"/>
    <s v="music/electronic music"/>
    <n v="102"/>
    <n v="53.42"/>
    <x v="4"/>
    <x v="15"/>
  </r>
  <r>
    <n v="2220"/>
    <x v="2220"/>
    <s v="Darkpine is recording and releasing a 5-track EP within the coming months this summer and hopes for your support."/>
    <n v="3500"/>
    <x v="1551"/>
    <x v="0"/>
    <x v="0"/>
    <x v="0"/>
    <n v="1374888436"/>
    <n v="1372296436"/>
    <x v="0"/>
    <n v="69"/>
    <x v="0"/>
    <s v="music/electronic music"/>
    <n v="101"/>
    <n v="51.3"/>
    <x v="4"/>
    <x v="15"/>
  </r>
  <r>
    <n v="2221"/>
    <x v="2221"/>
    <s v="Welcome to the Dice Bazaar! Roll dice to buy &amp; trade products at the bazaar, block opponents, tame cobras, and score points!"/>
    <n v="7500"/>
    <x v="1552"/>
    <x v="0"/>
    <x v="0"/>
    <x v="0"/>
    <n v="1461369600"/>
    <n v="1458748809"/>
    <x v="0"/>
    <n v="218"/>
    <x v="0"/>
    <s v="games/tabletop games"/>
    <n v="108"/>
    <n v="37.200000000000003"/>
    <x v="6"/>
    <x v="32"/>
  </r>
  <r>
    <n v="2222"/>
    <x v="2222"/>
    <s v="Passing Shot is a tennis dice game for two players. Strategic use of the dice rolls allow you to score points to win game, set &amp; match."/>
    <n v="500"/>
    <x v="1553"/>
    <x v="0"/>
    <x v="0"/>
    <x v="0"/>
    <n v="1327776847"/>
    <n v="1325184847"/>
    <x v="0"/>
    <n v="30"/>
    <x v="0"/>
    <s v="games/tabletop games"/>
    <n v="163"/>
    <n v="27.1"/>
    <x v="6"/>
    <x v="32"/>
  </r>
  <r>
    <n v="2223"/>
    <x v="2223"/>
    <s v="Cardboard scenery for Sci-Fi 28-32mm miniature games. Easy to assemble, disassemble and transport. Supplied unpainted. By MCSTUDIO."/>
    <n v="19500"/>
    <x v="1554"/>
    <x v="0"/>
    <x v="5"/>
    <x v="5"/>
    <n v="1435418568"/>
    <n v="1432826568"/>
    <x v="0"/>
    <n v="100"/>
    <x v="0"/>
    <s v="games/tabletop games"/>
    <n v="106"/>
    <n v="206.31"/>
    <x v="6"/>
    <x v="32"/>
  </r>
  <r>
    <n v="2224"/>
    <x v="2224"/>
    <s v="The most haunted house in the world, presented with multiple storylines, in multiple time periods, and for multiple RPG systems."/>
    <n v="10000"/>
    <x v="1555"/>
    <x v="0"/>
    <x v="0"/>
    <x v="0"/>
    <n v="1477767600"/>
    <n v="1475337675"/>
    <x v="0"/>
    <n v="296"/>
    <x v="0"/>
    <s v="games/tabletop games"/>
    <n v="243"/>
    <n v="82.15"/>
    <x v="6"/>
    <x v="32"/>
  </r>
  <r>
    <n v="2225"/>
    <x v="2225"/>
    <s v="Fantasy Dungeon terrain for 28mm tabletop games. This is pre-punched card that is easy to assemble with no painting required."/>
    <n v="21000"/>
    <x v="1556"/>
    <x v="0"/>
    <x v="1"/>
    <x v="1"/>
    <n v="1411326015"/>
    <n v="1408734015"/>
    <x v="0"/>
    <n v="1204"/>
    <x v="0"/>
    <s v="games/tabletop games"/>
    <n v="945"/>
    <n v="164.8"/>
    <x v="6"/>
    <x v="32"/>
  </r>
  <r>
    <n v="2226"/>
    <x v="2226"/>
    <s v="Missed the Kickstarter? Contact your local gaming store before going online. Or click on the order button. Thanks for the support!"/>
    <n v="18000"/>
    <x v="1557"/>
    <x v="0"/>
    <x v="0"/>
    <x v="0"/>
    <n v="1455253140"/>
    <n v="1452625822"/>
    <x v="0"/>
    <n v="321"/>
    <x v="0"/>
    <s v="games/tabletop games"/>
    <n v="108"/>
    <n v="60.82"/>
    <x v="6"/>
    <x v="32"/>
  </r>
  <r>
    <n v="2227"/>
    <x v="2227"/>
    <s v="Mechabrick is a set of precision plastic kits to convert your Minifigs into robots then battle with them in an exciting board game."/>
    <n v="13000"/>
    <x v="1558"/>
    <x v="0"/>
    <x v="1"/>
    <x v="1"/>
    <n v="1384374155"/>
    <n v="1381778555"/>
    <x v="0"/>
    <n v="301"/>
    <x v="0"/>
    <s v="games/tabletop games"/>
    <n v="157"/>
    <n v="67.97"/>
    <x v="6"/>
    <x v="32"/>
  </r>
  <r>
    <n v="2228"/>
    <x v="2228"/>
    <s v="Modular system for storage and transport of ships &amp; game essentials + acrylic maneuver templates and tokens for 3 popular space games."/>
    <n v="1000"/>
    <x v="1559"/>
    <x v="0"/>
    <x v="12"/>
    <x v="3"/>
    <n v="1439707236"/>
    <n v="1437115236"/>
    <x v="0"/>
    <n v="144"/>
    <x v="0"/>
    <s v="games/tabletop games"/>
    <n v="1174"/>
    <n v="81.56"/>
    <x v="6"/>
    <x v="32"/>
  </r>
  <r>
    <n v="2229"/>
    <x v="2229"/>
    <s v="Tessen is an exciting 15 minute card game. Gather mystical animals and use your warriors to defend or steal animals from your opponent."/>
    <n v="8012"/>
    <x v="1560"/>
    <x v="0"/>
    <x v="0"/>
    <x v="0"/>
    <n v="1378180800"/>
    <n v="1375113391"/>
    <x v="0"/>
    <n v="539"/>
    <x v="0"/>
    <s v="games/tabletop games"/>
    <n v="171"/>
    <n v="25.43"/>
    <x v="6"/>
    <x v="32"/>
  </r>
  <r>
    <n v="2230"/>
    <x v="2230"/>
    <s v="Dungeon Crawl for All! A card game of swords, monsters and LOOT! Adventurers as young as 5 and &quot;seasoned&quot; warriors are all welcomed."/>
    <n v="8500"/>
    <x v="1561"/>
    <x v="0"/>
    <x v="0"/>
    <x v="0"/>
    <n v="1398460127"/>
    <n v="1395868127"/>
    <x v="0"/>
    <n v="498"/>
    <x v="0"/>
    <s v="games/tabletop games"/>
    <n v="126"/>
    <n v="21.5"/>
    <x v="6"/>
    <x v="32"/>
  </r>
  <r>
    <n v="2231"/>
    <x v="2231"/>
    <s v="A game about communities by Ben Robbins, creator of Microscope. Do you change the Kingdom or does the Kingdom change you?"/>
    <n v="2500"/>
    <x v="1562"/>
    <x v="0"/>
    <x v="0"/>
    <x v="0"/>
    <n v="1372136400"/>
    <n v="1369864301"/>
    <x v="0"/>
    <n v="1113"/>
    <x v="0"/>
    <s v="games/tabletop games"/>
    <n v="1212"/>
    <n v="27.23"/>
    <x v="6"/>
    <x v="32"/>
  </r>
  <r>
    <n v="2232"/>
    <x v="2232"/>
    <s v="Backstory Cards help you and your friends create vibrant backstories for roleplaying games, no matter the system or genre."/>
    <n v="5000"/>
    <x v="1563"/>
    <x v="0"/>
    <x v="0"/>
    <x v="0"/>
    <n v="1405738800"/>
    <n v="1402945408"/>
    <x v="0"/>
    <n v="988"/>
    <x v="0"/>
    <s v="games/tabletop games"/>
    <n v="496"/>
    <n v="25.09"/>
    <x v="6"/>
    <x v="32"/>
  </r>
  <r>
    <n v="2233"/>
    <x v="2233"/>
    <s v="Cadaver is a lighthearted game of friendly necromancy! Players compete to resurrect as many bodies as possible!"/>
    <n v="2500"/>
    <x v="1564"/>
    <x v="0"/>
    <x v="1"/>
    <x v="1"/>
    <n v="1450051200"/>
    <n v="1448269539"/>
    <x v="0"/>
    <n v="391"/>
    <x v="0"/>
    <s v="games/tabletop games"/>
    <n v="332"/>
    <n v="21.23"/>
    <x v="6"/>
    <x v="32"/>
  </r>
  <r>
    <n v="2234"/>
    <x v="2234"/>
    <s v="Pine Tar Baseball is a fun and fast paced dice and card game for 1 to 2 players. The game features fast streamlined game play."/>
    <n v="100"/>
    <x v="1565"/>
    <x v="0"/>
    <x v="0"/>
    <x v="0"/>
    <n v="1483645647"/>
    <n v="1481053647"/>
    <x v="0"/>
    <n v="28"/>
    <x v="0"/>
    <s v="games/tabletop games"/>
    <n v="1165"/>
    <n v="41.61"/>
    <x v="6"/>
    <x v="32"/>
  </r>
  <r>
    <n v="2235"/>
    <x v="2235"/>
    <s v="An amazing set of sceneries to create unique atmospheres for your tabletop gaming."/>
    <n v="13000"/>
    <x v="1566"/>
    <x v="0"/>
    <x v="5"/>
    <x v="5"/>
    <n v="1427585511"/>
    <n v="1424997111"/>
    <x v="0"/>
    <n v="147"/>
    <x v="0"/>
    <s v="games/tabletop games"/>
    <n v="153"/>
    <n v="135.59"/>
    <x v="6"/>
    <x v="32"/>
  </r>
  <r>
    <n v="2236"/>
    <x v="2236"/>
    <s v="Assume the role of an intergalactic real-estate agent attempting to satisfy various creature clientele!"/>
    <n v="2800"/>
    <x v="1567"/>
    <x v="0"/>
    <x v="0"/>
    <x v="0"/>
    <n v="1454338123"/>
    <n v="1451746123"/>
    <x v="0"/>
    <n v="680"/>
    <x v="0"/>
    <s v="games/tabletop games"/>
    <n v="537"/>
    <n v="22.12"/>
    <x v="6"/>
    <x v="32"/>
  </r>
  <r>
    <n v="2237"/>
    <x v="2237"/>
    <s v="A real-time cooperative adventure for 2-8 players. Defeat legendary monsters to earn gold and escape before the time RUNS OUT!"/>
    <n v="18000"/>
    <x v="1568"/>
    <x v="0"/>
    <x v="0"/>
    <x v="0"/>
    <n v="1415779140"/>
    <n v="1412294683"/>
    <x v="0"/>
    <n v="983"/>
    <x v="0"/>
    <s v="games/tabletop games"/>
    <n v="353"/>
    <n v="64.63"/>
    <x v="6"/>
    <x v="32"/>
  </r>
  <r>
    <n v="2238"/>
    <x v="2238"/>
    <s v="28mm Fantasy Miniature Range in leadfree white metal: Orcs, wolves and more."/>
    <n v="4000"/>
    <x v="1569"/>
    <x v="0"/>
    <x v="12"/>
    <x v="3"/>
    <n v="1489157716"/>
    <n v="1486565716"/>
    <x v="0"/>
    <n v="79"/>
    <x v="0"/>
    <s v="games/tabletop games"/>
    <n v="137"/>
    <n v="69.569999999999993"/>
    <x v="6"/>
    <x v="32"/>
  </r>
  <r>
    <n v="2239"/>
    <x v="2239"/>
    <s v="Next stretch goal unlocks at $33,000 and/or 500 backers unlocks 2 bonus stretch goals."/>
    <n v="25000"/>
    <x v="1570"/>
    <x v="0"/>
    <x v="0"/>
    <x v="0"/>
    <n v="1385870520"/>
    <n v="1382742014"/>
    <x v="0"/>
    <n v="426"/>
    <x v="0"/>
    <s v="games/tabletop games"/>
    <n v="128"/>
    <n v="75.13"/>
    <x v="6"/>
    <x v="32"/>
  </r>
  <r>
    <n v="2240"/>
    <x v="2240"/>
    <s v="Protect, store, organize and display 225 of your favorite dice in this modular and easy to use dice vault system. Oak and leather."/>
    <n v="5000"/>
    <x v="1571"/>
    <x v="0"/>
    <x v="0"/>
    <x v="0"/>
    <n v="1461354544"/>
    <n v="1458762544"/>
    <x v="0"/>
    <n v="96"/>
    <x v="0"/>
    <s v="games/tabletop games"/>
    <n v="271"/>
    <n v="140.97999999999999"/>
    <x v="6"/>
    <x v="32"/>
  </r>
  <r>
    <n v="2241"/>
    <x v="2241"/>
    <s v="You are Ex- Military criminals sent on suicide missions on the edge of space. Science Fiction Tabletop RPG using Savage Worlds"/>
    <n v="1000"/>
    <x v="1572"/>
    <x v="0"/>
    <x v="1"/>
    <x v="1"/>
    <n v="1488484300"/>
    <n v="1485892300"/>
    <x v="0"/>
    <n v="163"/>
    <x v="0"/>
    <s v="games/tabletop games"/>
    <n v="806"/>
    <n v="49.47"/>
    <x v="6"/>
    <x v="32"/>
  </r>
  <r>
    <n v="2242"/>
    <x v="2242"/>
    <s v="Inconceivable! An amazing new illustrative deck based on The Princess Bride movie."/>
    <n v="10000"/>
    <x v="1573"/>
    <x v="0"/>
    <x v="0"/>
    <x v="0"/>
    <n v="1385521320"/>
    <n v="1382449733"/>
    <x v="0"/>
    <n v="2525"/>
    <x v="0"/>
    <s v="games/tabletop games"/>
    <n v="1360"/>
    <n v="53.87"/>
    <x v="6"/>
    <x v="32"/>
  </r>
  <r>
    <n v="2243"/>
    <x v="2243"/>
    <s v="1 Week Only! A game starring children, but it's not a childâ€™s game: it's for adults willing to experience horror as only children can."/>
    <n v="1"/>
    <x v="1574"/>
    <x v="0"/>
    <x v="0"/>
    <x v="0"/>
    <n v="1489374000"/>
    <n v="1488823290"/>
    <x v="0"/>
    <n v="2035"/>
    <x v="0"/>
    <s v="games/tabletop games"/>
    <n v="930250"/>
    <n v="4.57"/>
    <x v="6"/>
    <x v="32"/>
  </r>
  <r>
    <n v="2244"/>
    <x v="2244"/>
    <s v="Finely sculpted 28mm Classic Fantasy metal and resin miniatures perfectly themed for use as a warband or adventuring party."/>
    <n v="5000"/>
    <x v="1575"/>
    <x v="0"/>
    <x v="0"/>
    <x v="0"/>
    <n v="1476649800"/>
    <n v="1475609946"/>
    <x v="0"/>
    <n v="290"/>
    <x v="0"/>
    <s v="games/tabletop games"/>
    <n v="377"/>
    <n v="65"/>
    <x v="6"/>
    <x v="32"/>
  </r>
  <r>
    <n v="2245"/>
    <x v="2245"/>
    <s v="You've got a time machine, high-powered weapons and a whole lot of history to save. Welcome to TimeWatch!"/>
    <n v="4000"/>
    <x v="1576"/>
    <x v="0"/>
    <x v="0"/>
    <x v="0"/>
    <n v="1393005600"/>
    <n v="1390323617"/>
    <x v="0"/>
    <n v="1980"/>
    <x v="0"/>
    <s v="games/tabletop games"/>
    <n v="2647"/>
    <n v="53.48"/>
    <x v="6"/>
    <x v="32"/>
  </r>
  <r>
    <n v="2246"/>
    <x v="2246"/>
    <s v="The BESPOKE GEEK is a brand new clothing company from Bletchley, England producing handmade and individual hoodies for geeks."/>
    <n v="2500"/>
    <x v="1514"/>
    <x v="0"/>
    <x v="1"/>
    <x v="1"/>
    <n v="1441393210"/>
    <n v="1438801210"/>
    <x v="0"/>
    <n v="57"/>
    <x v="0"/>
    <s v="games/tabletop games"/>
    <n v="100"/>
    <n v="43.91"/>
    <x v="6"/>
    <x v="32"/>
  </r>
  <r>
    <n v="2247"/>
    <x v="2247"/>
    <s v="Take on the role of an ancient forager in this fun strategy game from the designer of Biblios."/>
    <n v="18500"/>
    <x v="1577"/>
    <x v="0"/>
    <x v="0"/>
    <x v="0"/>
    <n v="1438185565"/>
    <n v="1436975965"/>
    <x v="0"/>
    <n v="380"/>
    <x v="0"/>
    <s v="games/tabletop games"/>
    <n v="104"/>
    <n v="50.85"/>
    <x v="6"/>
    <x v="32"/>
  </r>
  <r>
    <n v="2248"/>
    <x v="2248"/>
    <s v="Select your Wizard, determine your rivals, and then duel to the death to demonstrate your superiority wielding the Roots of Magic!"/>
    <n v="7000"/>
    <x v="1578"/>
    <x v="0"/>
    <x v="1"/>
    <x v="1"/>
    <n v="1481749278"/>
    <n v="1479157278"/>
    <x v="0"/>
    <n v="128"/>
    <x v="0"/>
    <s v="games/tabletop games"/>
    <n v="107"/>
    <n v="58.63"/>
    <x v="6"/>
    <x v="32"/>
  </r>
  <r>
    <n v="2249"/>
    <x v="2249"/>
    <s v="March with the legions against the enemies of Rome in this role-playing game of military adventures."/>
    <n v="3500"/>
    <x v="1579"/>
    <x v="0"/>
    <x v="0"/>
    <x v="0"/>
    <n v="1364917965"/>
    <n v="1362329565"/>
    <x v="0"/>
    <n v="180"/>
    <x v="0"/>
    <s v="games/tabletop games"/>
    <n v="169"/>
    <n v="32.82"/>
    <x v="6"/>
    <x v="32"/>
  </r>
  <r>
    <n v="2250"/>
    <x v="2250"/>
    <s v="A customizable gaming table, for the best gaming experience, portable, storable and lightweight, that can be taken anywhere"/>
    <n v="25000"/>
    <x v="1580"/>
    <x v="0"/>
    <x v="0"/>
    <x v="0"/>
    <n v="1480727273"/>
    <n v="1478131673"/>
    <x v="0"/>
    <n v="571"/>
    <x v="0"/>
    <s v="games/tabletop games"/>
    <n v="975"/>
    <n v="426.93"/>
    <x v="6"/>
    <x v="32"/>
  </r>
  <r>
    <n v="2251"/>
    <x v="2251"/>
    <s v="A great game full of lying, scheming, and werewolves.  Now with additional characters to add even more mayhem!"/>
    <n v="8500"/>
    <x v="1581"/>
    <x v="0"/>
    <x v="0"/>
    <x v="0"/>
    <n v="1408177077"/>
    <n v="1406362677"/>
    <x v="0"/>
    <n v="480"/>
    <x v="0"/>
    <s v="games/tabletop games"/>
    <n v="134"/>
    <n v="23.81"/>
    <x v="6"/>
    <x v="32"/>
  </r>
  <r>
    <n v="2252"/>
    <x v="2252"/>
    <s v="A new faction for the 30 mm scale wargame, featuring skirmishes between gangs in a pimp and lethal post-apocalyptic world."/>
    <n v="9000"/>
    <x v="1582"/>
    <x v="0"/>
    <x v="3"/>
    <x v="3"/>
    <n v="1470469938"/>
    <n v="1469173938"/>
    <x v="0"/>
    <n v="249"/>
    <x v="0"/>
    <s v="games/tabletop games"/>
    <n v="272"/>
    <n v="98.41"/>
    <x v="6"/>
    <x v="32"/>
  </r>
  <r>
    <n v="2253"/>
    <x v="2253"/>
    <s v="ZoMbushed! - a solo/co-op action zombie survival card game where players must fight to survive by overcoming obstacles and monsters."/>
    <n v="8000"/>
    <x v="1583"/>
    <x v="0"/>
    <x v="0"/>
    <x v="0"/>
    <n v="1447862947"/>
    <n v="1445267347"/>
    <x v="0"/>
    <n v="84"/>
    <x v="0"/>
    <s v="games/tabletop games"/>
    <n v="113"/>
    <n v="107.32"/>
    <x v="6"/>
    <x v="32"/>
  </r>
  <r>
    <n v="2254"/>
    <x v="2254"/>
    <s v="A dexterity microgame by father/daughter team, Jason and Claire Kotarski. Make 100 project."/>
    <n v="500"/>
    <x v="1584"/>
    <x v="0"/>
    <x v="0"/>
    <x v="0"/>
    <n v="1485271968"/>
    <n v="1484667168"/>
    <x v="0"/>
    <n v="197"/>
    <x v="0"/>
    <s v="games/tabletop games"/>
    <n v="460"/>
    <n v="11.67"/>
    <x v="6"/>
    <x v="32"/>
  </r>
  <r>
    <n v="2255"/>
    <x v="2255"/>
    <s v="This is the second set of 5 expansions for our route-building game, Jet Set!"/>
    <n v="3950"/>
    <x v="1585"/>
    <x v="0"/>
    <x v="0"/>
    <x v="0"/>
    <n v="1462661451"/>
    <n v="1460069451"/>
    <x v="0"/>
    <n v="271"/>
    <x v="0"/>
    <s v="games/tabletop games"/>
    <n v="287"/>
    <n v="41.78"/>
    <x v="6"/>
    <x v="32"/>
  </r>
  <r>
    <n v="2256"/>
    <x v="2256"/>
    <s v="Build your crypto-currency empire and sabotage your opponents. A deck building, card game. 2-4 players. 15 minutes."/>
    <n v="480"/>
    <x v="1586"/>
    <x v="0"/>
    <x v="1"/>
    <x v="1"/>
    <n v="1479811846"/>
    <n v="1478602246"/>
    <x v="0"/>
    <n v="50"/>
    <x v="0"/>
    <s v="games/tabletop games"/>
    <n v="223"/>
    <n v="21.38"/>
    <x v="6"/>
    <x v="32"/>
  </r>
  <r>
    <n v="2257"/>
    <x v="2257"/>
    <s v="Our Wargame Hab Block is a very versatile &amp; modular product, an ideal piece of terrain for most 28mm Sc-fi gaming system you would play"/>
    <n v="2500"/>
    <x v="1587"/>
    <x v="0"/>
    <x v="1"/>
    <x v="1"/>
    <n v="1466377200"/>
    <n v="1463351329"/>
    <x v="0"/>
    <n v="169"/>
    <x v="0"/>
    <s v="games/tabletop games"/>
    <n v="636"/>
    <n v="94.1"/>
    <x v="6"/>
    <x v="32"/>
  </r>
  <r>
    <n v="2258"/>
    <x v="2258"/>
    <s v="A Dungeon World campaign setting that takes place after the end of the worlds."/>
    <n v="2200"/>
    <x v="1588"/>
    <x v="0"/>
    <x v="0"/>
    <x v="0"/>
    <n v="1434045687"/>
    <n v="1431453687"/>
    <x v="0"/>
    <n v="205"/>
    <x v="0"/>
    <s v="games/tabletop games"/>
    <n v="147"/>
    <n v="15.72"/>
    <x v="6"/>
    <x v="32"/>
  </r>
  <r>
    <n v="2259"/>
    <x v="2259"/>
    <s v="More Halfmen, more goats, more guns, and most of all some neat buildings and structures for the little fellas to hang out in!"/>
    <n v="1000"/>
    <x v="1589"/>
    <x v="0"/>
    <x v="1"/>
    <x v="1"/>
    <n v="1481224736"/>
    <n v="1480360736"/>
    <x v="0"/>
    <n v="206"/>
    <x v="0"/>
    <s v="games/tabletop games"/>
    <n v="1867"/>
    <n v="90.64"/>
    <x v="6"/>
    <x v="32"/>
  </r>
  <r>
    <n v="2260"/>
    <x v="2260"/>
    <s v="A fine wood cryptex dice vault to store your favorite dice. Designed to hold a standard set of 7 polyhedrals for your favorite RPG."/>
    <n v="2500"/>
    <x v="1590"/>
    <x v="0"/>
    <x v="0"/>
    <x v="0"/>
    <n v="1395876250"/>
    <n v="1393287850"/>
    <x v="0"/>
    <n v="84"/>
    <x v="0"/>
    <s v="games/tabletop games"/>
    <n v="327"/>
    <n v="97.3"/>
    <x v="6"/>
    <x v="32"/>
  </r>
  <r>
    <n v="2261"/>
    <x v="2261"/>
    <s v="When you think about super heroes, you think of their stunning colorful outfits. Hero dice is great for super hero or anyother games :)"/>
    <n v="1000"/>
    <x v="1591"/>
    <x v="0"/>
    <x v="2"/>
    <x v="2"/>
    <n v="1487093020"/>
    <n v="1485278620"/>
    <x v="0"/>
    <n v="210"/>
    <x v="0"/>
    <s v="games/tabletop games"/>
    <n v="780"/>
    <n v="37.119999999999997"/>
    <x v="6"/>
    <x v="32"/>
  </r>
  <r>
    <n v="2262"/>
    <x v="2262"/>
    <s v="An RPG about mortal servants of the Horsemen of the Apocalypse deciding to not end the world."/>
    <n v="3300"/>
    <x v="1592"/>
    <x v="0"/>
    <x v="0"/>
    <x v="0"/>
    <n v="1416268800"/>
    <n v="1413295358"/>
    <x v="0"/>
    <n v="181"/>
    <x v="0"/>
    <s v="games/tabletop games"/>
    <n v="154"/>
    <n v="28.1"/>
    <x v="6"/>
    <x v="32"/>
  </r>
  <r>
    <n v="2263"/>
    <x v="2263"/>
    <s v="These are degenerated men who have, since birth, suffered the effect of mutation and turned into something wicked!"/>
    <n v="7500"/>
    <x v="1593"/>
    <x v="0"/>
    <x v="11"/>
    <x v="9"/>
    <n v="1422734313"/>
    <n v="1420919913"/>
    <x v="0"/>
    <n v="60"/>
    <x v="0"/>
    <s v="games/tabletop games"/>
    <n v="116"/>
    <n v="144.43"/>
    <x v="6"/>
    <x v="32"/>
  </r>
  <r>
    <n v="2264"/>
    <x v="2264"/>
    <s v="Thunder Alley Crew Chief Expansion from Nothing Now Games. Add Strategy and Control to your racing team. Get Your Crew Chief Today!"/>
    <n v="6000"/>
    <x v="1594"/>
    <x v="0"/>
    <x v="0"/>
    <x v="0"/>
    <n v="1463972400"/>
    <n v="1462543114"/>
    <x v="0"/>
    <n v="445"/>
    <x v="0"/>
    <s v="games/tabletop games"/>
    <n v="180"/>
    <n v="24.27"/>
    <x v="6"/>
    <x v="32"/>
  </r>
  <r>
    <n v="2265"/>
    <x v="2265"/>
    <s v="A second chance to get the deals from earlier campaigns just in time for the Holiday season. Pulp, Cthulhu, Sci-Fi, Old West and more!"/>
    <n v="200"/>
    <x v="1595"/>
    <x v="0"/>
    <x v="1"/>
    <x v="1"/>
    <n v="1479846507"/>
    <n v="1479241707"/>
    <x v="0"/>
    <n v="17"/>
    <x v="0"/>
    <s v="games/tabletop games"/>
    <n v="299"/>
    <n v="35.119999999999997"/>
    <x v="6"/>
    <x v="32"/>
  </r>
  <r>
    <n v="2266"/>
    <x v="2266"/>
    <s v="Want to be LORD OF THE GOATS? Start building your herd using thievery, magic, bombs and mostly goats."/>
    <n v="1500"/>
    <x v="1596"/>
    <x v="0"/>
    <x v="0"/>
    <x v="0"/>
    <n v="1461722400"/>
    <n v="1460235592"/>
    <x v="0"/>
    <n v="194"/>
    <x v="0"/>
    <s v="games/tabletop games"/>
    <n v="320"/>
    <n v="24.76"/>
    <x v="6"/>
    <x v="32"/>
  </r>
  <r>
    <n v="2267"/>
    <x v="2267"/>
    <s v="Highly-detailed 2x2&quot; dungeon tiles made of a durable polymer-plastic &amp; VERY affordable cost. Perfect for tabletop &amp; role-playing games."/>
    <n v="20000"/>
    <x v="1597"/>
    <x v="0"/>
    <x v="0"/>
    <x v="0"/>
    <n v="1419123600"/>
    <n v="1416945297"/>
    <x v="0"/>
    <n v="404"/>
    <x v="0"/>
    <s v="games/tabletop games"/>
    <n v="381"/>
    <n v="188.38"/>
    <x v="6"/>
    <x v="32"/>
  </r>
  <r>
    <n v="2268"/>
    <x v="2268"/>
    <s v="Chardonnay Go, the viral video with 23 million views, is now a hilarious board game for wine lovers, moms and other shameless people."/>
    <n v="28000"/>
    <x v="1598"/>
    <x v="0"/>
    <x v="0"/>
    <x v="0"/>
    <n v="1489283915"/>
    <n v="1486691915"/>
    <x v="0"/>
    <n v="194"/>
    <x v="0"/>
    <s v="games/tabletop games"/>
    <n v="103"/>
    <n v="148.08000000000001"/>
    <x v="6"/>
    <x v="32"/>
  </r>
  <r>
    <n v="2269"/>
    <x v="2269"/>
    <s v="Add exciting loot drops to your CR 1-4, 5-8, 9-12, 13-16, and 17-20 encounters! Each deck has over 200 possible outcomes!"/>
    <n v="2500"/>
    <x v="1599"/>
    <x v="0"/>
    <x v="0"/>
    <x v="0"/>
    <n v="1488862800"/>
    <n v="1486745663"/>
    <x v="0"/>
    <n v="902"/>
    <x v="0"/>
    <s v="games/tabletop games"/>
    <n v="1802"/>
    <n v="49.93"/>
    <x v="6"/>
    <x v="32"/>
  </r>
  <r>
    <n v="2270"/>
    <x v="2270"/>
    <s v="MCG Premium Sleeves offer excellent protection for your cards. This line is about to be expanded with new sleeves sizes!"/>
    <n v="25000"/>
    <x v="1600"/>
    <x v="0"/>
    <x v="0"/>
    <x v="0"/>
    <n v="1484085540"/>
    <n v="1482353513"/>
    <x v="0"/>
    <n v="1670"/>
    <x v="0"/>
    <s v="games/tabletop games"/>
    <n v="720"/>
    <n v="107.82"/>
    <x v="6"/>
    <x v="32"/>
  </r>
  <r>
    <n v="2271"/>
    <x v="2271"/>
    <s v="Man vs Meeple is the show where we talk about all things board game related. Help us make the very most of our channel for you."/>
    <n v="20000"/>
    <x v="1601"/>
    <x v="0"/>
    <x v="0"/>
    <x v="0"/>
    <n v="1481328004"/>
    <n v="1478736004"/>
    <x v="0"/>
    <n v="1328"/>
    <x v="0"/>
    <s v="games/tabletop games"/>
    <n v="283"/>
    <n v="42.63"/>
    <x v="6"/>
    <x v="32"/>
  </r>
  <r>
    <n v="2272"/>
    <x v="2272"/>
    <s v="Pick the Lock is a game of chance and strategy. Attempt to obtain priceless treasures and outwit the other players."/>
    <n v="1000"/>
    <x v="1602"/>
    <x v="0"/>
    <x v="0"/>
    <x v="0"/>
    <n v="1449506836"/>
    <n v="1446914836"/>
    <x v="0"/>
    <n v="944"/>
    <x v="0"/>
    <s v="games/tabletop games"/>
    <n v="1357"/>
    <n v="14.37"/>
    <x v="6"/>
    <x v="32"/>
  </r>
  <r>
    <n v="2273"/>
    <x v="2273"/>
    <s v="London, 1937. Top-Secret docs are missing. So, too, is Agent Adler! Intelligence has 7 hrs to find him. Deduction, Deception &amp; Action!"/>
    <n v="2500"/>
    <x v="1603"/>
    <x v="0"/>
    <x v="5"/>
    <x v="5"/>
    <n v="1489320642"/>
    <n v="1487164242"/>
    <x v="0"/>
    <n v="147"/>
    <x v="0"/>
    <s v="games/tabletop games"/>
    <n v="220"/>
    <n v="37.479999999999997"/>
    <x v="6"/>
    <x v="32"/>
  </r>
  <r>
    <n v="2274"/>
    <x v="2274"/>
    <s v="Ryubix Manor-A system agnostic (OSR/OGL compatible) haunted house module for 4-8 players, scalable to 20th level. 325 area descriptions"/>
    <n v="2500"/>
    <x v="1604"/>
    <x v="0"/>
    <x v="0"/>
    <x v="0"/>
    <n v="1393156857"/>
    <n v="1390564857"/>
    <x v="0"/>
    <n v="99"/>
    <x v="0"/>
    <s v="games/tabletop games"/>
    <n v="120"/>
    <n v="30.2"/>
    <x v="6"/>
    <x v="32"/>
  </r>
  <r>
    <n v="2275"/>
    <x v="2275"/>
    <s v="The aim of this project is to extend our existing Samurai Dwarf range from 6 to 9. The new sculpts will be done by Bob Olley."/>
    <n v="650"/>
    <x v="1605"/>
    <x v="0"/>
    <x v="1"/>
    <x v="1"/>
    <n v="1419259679"/>
    <n v="1416667679"/>
    <x v="0"/>
    <n v="79"/>
    <x v="0"/>
    <s v="games/tabletop games"/>
    <n v="408"/>
    <n v="33.549999999999997"/>
    <x v="6"/>
    <x v="32"/>
  </r>
  <r>
    <n v="2276"/>
    <x v="2276"/>
    <s v="ABC cards include definitions, shapes recognition, robot tangram, a binary concentration and color memory games! Made in the U.S."/>
    <n v="4589"/>
    <x v="1606"/>
    <x v="0"/>
    <x v="0"/>
    <x v="0"/>
    <n v="1388936289"/>
    <n v="1386344289"/>
    <x v="0"/>
    <n v="75"/>
    <x v="0"/>
    <s v="games/tabletop games"/>
    <n v="106"/>
    <n v="64.75"/>
    <x v="6"/>
    <x v="32"/>
  </r>
  <r>
    <n v="2277"/>
    <x v="2277"/>
    <s v="Police Precinct is a cooperative game where the players take on the roles as police officers, with different areas of expertise."/>
    <n v="8500"/>
    <x v="1607"/>
    <x v="0"/>
    <x v="0"/>
    <x v="0"/>
    <n v="1330359423"/>
    <n v="1327767423"/>
    <x v="0"/>
    <n v="207"/>
    <x v="0"/>
    <s v="games/tabletop games"/>
    <n v="141"/>
    <n v="57.93"/>
    <x v="6"/>
    <x v="32"/>
  </r>
  <r>
    <n v="2278"/>
    <x v="2278"/>
    <s v="Dice forged from stone one by one entirely by hand for demanding Gamers and Collectors."/>
    <n v="2000"/>
    <x v="1608"/>
    <x v="0"/>
    <x v="13"/>
    <x v="3"/>
    <n v="1451861940"/>
    <n v="1448902867"/>
    <x v="0"/>
    <n v="102"/>
    <x v="0"/>
    <s v="games/tabletop games"/>
    <n v="271"/>
    <n v="53.08"/>
    <x v="6"/>
    <x v="32"/>
  </r>
  <r>
    <n v="2279"/>
    <x v="2279"/>
    <s v="The Zombie Apocalypse has begun! Fortunately, YOU have your priorities straight. What could be more important than Geocaching?"/>
    <n v="1000"/>
    <x v="1609"/>
    <x v="0"/>
    <x v="0"/>
    <x v="0"/>
    <n v="1423022400"/>
    <n v="1421436099"/>
    <x v="0"/>
    <n v="32"/>
    <x v="0"/>
    <s v="games/tabletop games"/>
    <n v="154"/>
    <n v="48.06"/>
    <x v="6"/>
    <x v="32"/>
  </r>
  <r>
    <n v="2280"/>
    <x v="2280"/>
    <s v="A range of highly detailed 28mm fantasy miniatures and supporting gaming rules by Andrea Sfiligoi, creator of Song of Blades and Heroes"/>
    <n v="9800"/>
    <x v="1610"/>
    <x v="0"/>
    <x v="0"/>
    <x v="0"/>
    <n v="1442501991"/>
    <n v="1439909991"/>
    <x v="0"/>
    <n v="480"/>
    <x v="0"/>
    <s v="games/tabletop games"/>
    <n v="404"/>
    <n v="82.4"/>
    <x v="6"/>
    <x v="32"/>
  </r>
  <r>
    <n v="2281"/>
    <x v="2281"/>
    <s v="I am trying to get a new band off the ground, and in order to be taken seriously and get gigs, we need some killer recordings!"/>
    <n v="300"/>
    <x v="1611"/>
    <x v="0"/>
    <x v="0"/>
    <x v="0"/>
    <n v="1311576600"/>
    <n v="1306219897"/>
    <x v="0"/>
    <n v="11"/>
    <x v="0"/>
    <s v="music/rock"/>
    <n v="185"/>
    <n v="50.45"/>
    <x v="4"/>
    <x v="11"/>
  </r>
  <r>
    <n v="2282"/>
    <x v="2282"/>
    <s v="Sage King is recording his debut album and wants YOU to be a part of the creation process"/>
    <n v="750"/>
    <x v="1612"/>
    <x v="0"/>
    <x v="0"/>
    <x v="0"/>
    <n v="1452744686"/>
    <n v="1447560686"/>
    <x v="0"/>
    <n v="12"/>
    <x v="0"/>
    <s v="music/rock"/>
    <n v="185"/>
    <n v="115.83"/>
    <x v="4"/>
    <x v="11"/>
  </r>
  <r>
    <n v="2283"/>
    <x v="2283"/>
    <s v="Help California's own Heart to Heart fund their debut full length record! Forever be apart of the the &lt;3 T &lt;3 family! We need you!"/>
    <n v="3000"/>
    <x v="1613"/>
    <x v="0"/>
    <x v="0"/>
    <x v="0"/>
    <n v="1336528804"/>
    <n v="1331348404"/>
    <x v="0"/>
    <n v="48"/>
    <x v="0"/>
    <s v="music/rock"/>
    <n v="101"/>
    <n v="63.03"/>
    <x v="4"/>
    <x v="11"/>
  </r>
  <r>
    <n v="2284"/>
    <x v="2284"/>
    <s v="The Vinyl Skyway reunite to make a third album. "/>
    <n v="6000"/>
    <x v="1614"/>
    <x v="0"/>
    <x v="0"/>
    <x v="0"/>
    <n v="1299902400"/>
    <n v="1297451245"/>
    <x v="0"/>
    <n v="59"/>
    <x v="0"/>
    <s v="music/rock"/>
    <n v="106"/>
    <n v="108.02"/>
    <x v="4"/>
    <x v="11"/>
  </r>
  <r>
    <n v="2285"/>
    <x v="2285"/>
    <s v="BSA is headed to Nashville, TN USA to record our first album at the historic Welcome to 1979 Studio. Come re-write history with us..."/>
    <n v="3000"/>
    <x v="1615"/>
    <x v="0"/>
    <x v="0"/>
    <x v="0"/>
    <n v="1340944043"/>
    <n v="1338352043"/>
    <x v="0"/>
    <n v="79"/>
    <x v="0"/>
    <s v="music/rock"/>
    <n v="121"/>
    <n v="46.09"/>
    <x v="4"/>
    <x v="11"/>
  </r>
  <r>
    <n v="2286"/>
    <x v="2286"/>
    <s v="Arson In The Suburbs is ready to release its FIRST three song E.P. and looking to raise funds to get back in the studio! RnFnR!"/>
    <n v="1500"/>
    <x v="1616"/>
    <x v="0"/>
    <x v="0"/>
    <x v="0"/>
    <n v="1378439940"/>
    <n v="1376003254"/>
    <x v="0"/>
    <n v="14"/>
    <x v="0"/>
    <s v="music/rock"/>
    <n v="100"/>
    <n v="107.21"/>
    <x v="4"/>
    <x v="11"/>
  </r>
  <r>
    <n v="2287"/>
    <x v="2287"/>
    <s v="Pre-order Crushed Out's new album TEETH &amp; support the pressing of 12&quot; vinyl records. Release date; Sept. 16, 2014."/>
    <n v="4500"/>
    <x v="1617"/>
    <x v="0"/>
    <x v="0"/>
    <x v="0"/>
    <n v="1403539260"/>
    <n v="1401724860"/>
    <x v="0"/>
    <n v="106"/>
    <x v="0"/>
    <s v="music/rock"/>
    <n v="120"/>
    <n v="50.93"/>
    <x v="4"/>
    <x v="11"/>
  </r>
  <r>
    <n v="2288"/>
    <x v="2288"/>
    <s v="Technocracy will be released on digital media on June 26th, but we all know analog is king!  Help us press this album on vinyl!"/>
    <n v="1000"/>
    <x v="1099"/>
    <x v="0"/>
    <x v="0"/>
    <x v="0"/>
    <n v="1340733600"/>
    <n v="1339098689"/>
    <x v="0"/>
    <n v="25"/>
    <x v="0"/>
    <s v="music/rock"/>
    <n v="100"/>
    <n v="40.04"/>
    <x v="4"/>
    <x v="11"/>
  </r>
  <r>
    <n v="2289"/>
    <x v="2289"/>
    <s v="Blind Man Deaf Boy is a Folk Punk band from Denver, we need money to get ourselves a van and take it on tour around the west coast."/>
    <n v="1500"/>
    <x v="1618"/>
    <x v="0"/>
    <x v="0"/>
    <x v="0"/>
    <n v="1386372120"/>
    <n v="1382659060"/>
    <x v="0"/>
    <n v="25"/>
    <x v="0"/>
    <s v="music/rock"/>
    <n v="107"/>
    <n v="64.44"/>
    <x v="4"/>
    <x v="11"/>
  </r>
  <r>
    <n v="2290"/>
    <x v="2290"/>
    <s v="American Standard needs your help pressing their debut EP. Be involved in the artistic process and receive swag in return!"/>
    <n v="1500"/>
    <x v="1619"/>
    <x v="0"/>
    <x v="0"/>
    <x v="0"/>
    <n v="1259686800"/>
    <n v="1252908330"/>
    <x v="0"/>
    <n v="29"/>
    <x v="0"/>
    <s v="music/rock"/>
    <n v="104"/>
    <n v="53.83"/>
    <x v="4"/>
    <x v="11"/>
  </r>
  <r>
    <n v="2291"/>
    <x v="2291"/>
    <s v="So we've recorded a 5-song EP with a 2-time Grammy winner, but we need to raise the  $$$ to mix, master and press it to CD and vinyl!"/>
    <n v="2500"/>
    <x v="1620"/>
    <x v="0"/>
    <x v="0"/>
    <x v="0"/>
    <n v="1335153600"/>
    <n v="1332199618"/>
    <x v="0"/>
    <n v="43"/>
    <x v="0"/>
    <s v="music/rock"/>
    <n v="173"/>
    <n v="100.47"/>
    <x v="4"/>
    <x v="11"/>
  </r>
  <r>
    <n v="2292"/>
    <x v="2292"/>
    <s v="Aiding Contra in the telling of the &quot;Blue Planet Chronicles&quot;, a concept about the history of our beautiful home; Planet Earth!"/>
    <n v="2000"/>
    <x v="1621"/>
    <x v="0"/>
    <x v="0"/>
    <x v="0"/>
    <n v="1334767476"/>
    <n v="1332175476"/>
    <x v="0"/>
    <n v="46"/>
    <x v="0"/>
    <s v="music/rock"/>
    <n v="107"/>
    <n v="46.63"/>
    <x v="4"/>
    <x v="11"/>
  </r>
  <r>
    <n v="2293"/>
    <x v="2293"/>
    <s v="Donate here to be a part of the upcoming album. Every little bit helps!"/>
    <n v="850"/>
    <x v="1622"/>
    <x v="0"/>
    <x v="0"/>
    <x v="0"/>
    <n v="1348545540"/>
    <n v="1346345999"/>
    <x v="0"/>
    <n v="27"/>
    <x v="0"/>
    <s v="music/rock"/>
    <n v="108"/>
    <n v="34.07"/>
    <x v="4"/>
    <x v="11"/>
  </r>
  <r>
    <n v="2294"/>
    <x v="2294"/>
    <s v="This is the Kickstarter project for my new upcoming album. It's heavy &amp; you can be a part of it! MONTSTER WORLD DOMINATION 2013!"/>
    <n v="5000"/>
    <x v="1623"/>
    <x v="0"/>
    <x v="0"/>
    <x v="0"/>
    <n v="1358702480"/>
    <n v="1356110480"/>
    <x v="0"/>
    <n v="112"/>
    <x v="0"/>
    <s v="music/rock"/>
    <n v="146"/>
    <n v="65.209999999999994"/>
    <x v="4"/>
    <x v="11"/>
  </r>
  <r>
    <n v="2295"/>
    <x v="2295"/>
    <s v="The second full length album by SHADOWRAPTR is nearly complete. We just need a little boost to get us there. Think of the children."/>
    <n v="1200"/>
    <x v="1624"/>
    <x v="0"/>
    <x v="0"/>
    <x v="0"/>
    <n v="1359240856"/>
    <n v="1356648856"/>
    <x v="0"/>
    <n v="34"/>
    <x v="0"/>
    <s v="music/rock"/>
    <n v="125"/>
    <n v="44.21"/>
    <x v="4"/>
    <x v="11"/>
  </r>
  <r>
    <n v="2296"/>
    <x v="2296"/>
    <s v="Ed Hamell AKA Hamell on Trial is recording an album titled The Happiest Man in the World. He needs your help."/>
    <n v="7000"/>
    <x v="1625"/>
    <x v="0"/>
    <x v="0"/>
    <x v="0"/>
    <n v="1330018426"/>
    <n v="1326994426"/>
    <x v="0"/>
    <n v="145"/>
    <x v="0"/>
    <s v="music/rock"/>
    <n v="149"/>
    <n v="71.97"/>
    <x v="4"/>
    <x v="11"/>
  </r>
  <r>
    <n v="2297"/>
    <x v="2297"/>
    <s v="New Jersey Alternative Rock band COCO needs YOUR help self-releasing debut EP!"/>
    <n v="1000"/>
    <x v="1626"/>
    <x v="0"/>
    <x v="0"/>
    <x v="0"/>
    <n v="1331697540"/>
    <n v="1328749249"/>
    <x v="0"/>
    <n v="19"/>
    <x v="0"/>
    <s v="music/rock"/>
    <n v="101"/>
    <n v="52.95"/>
    <x v="4"/>
    <x v="11"/>
  </r>
  <r>
    <n v="2298"/>
    <x v="2298"/>
    <s v="My name is Jonny Gray, and my friends and I are working together to raise funds for my debut album"/>
    <n v="30000"/>
    <x v="1627"/>
    <x v="0"/>
    <x v="0"/>
    <x v="0"/>
    <n v="1395861033"/>
    <n v="1393272633"/>
    <x v="0"/>
    <n v="288"/>
    <x v="0"/>
    <s v="music/rock"/>
    <n v="105"/>
    <n v="109.45"/>
    <x v="4"/>
    <x v="11"/>
  </r>
  <r>
    <n v="2299"/>
    <x v="2299"/>
    <s v="Fly Radio has finished tracking their album now all that is left is the mixing/mastering and duplication!"/>
    <n v="300"/>
    <x v="1628"/>
    <x v="0"/>
    <x v="0"/>
    <x v="0"/>
    <n v="1296953209"/>
    <n v="1295657209"/>
    <x v="0"/>
    <n v="14"/>
    <x v="0"/>
    <s v="music/rock"/>
    <n v="350"/>
    <n v="75.040000000000006"/>
    <x v="4"/>
    <x v="11"/>
  </r>
  <r>
    <n v="2300"/>
    <x v="2300"/>
    <s v="Big Fiction leaves for tour on 6/27 but the Prison Van needs some work!  New brakes, transmission repair, tires... it needs a bit."/>
    <n v="800"/>
    <x v="1629"/>
    <x v="0"/>
    <x v="0"/>
    <x v="0"/>
    <n v="1340904416"/>
    <n v="1339694816"/>
    <x v="0"/>
    <n v="7"/>
    <x v="0"/>
    <s v="music/rock"/>
    <n v="101"/>
    <n v="115.71"/>
    <x v="4"/>
    <x v="11"/>
  </r>
  <r>
    <n v="2301"/>
    <x v="2301"/>
    <s v="We are America's first trock band, and we're ready to bring you our first album!"/>
    <n v="5000"/>
    <x v="1630"/>
    <x v="0"/>
    <x v="0"/>
    <x v="0"/>
    <n v="1371785496"/>
    <n v="1369193496"/>
    <x v="1"/>
    <n v="211"/>
    <x v="0"/>
    <s v="music/indie rock"/>
    <n v="134"/>
    <n v="31.66"/>
    <x v="4"/>
    <x v="14"/>
  </r>
  <r>
    <n v="2302"/>
    <x v="2302"/>
    <s v="Wildcat Strike is looking to complete it's second full length album, titled &quot;Digital Age&quot;, and we want you to be a part of it!"/>
    <n v="2300"/>
    <x v="1631"/>
    <x v="0"/>
    <x v="0"/>
    <x v="0"/>
    <n v="1388473200"/>
    <n v="1385585434"/>
    <x v="1"/>
    <n v="85"/>
    <x v="0"/>
    <s v="music/indie rock"/>
    <n v="171"/>
    <n v="46.18"/>
    <x v="4"/>
    <x v="14"/>
  </r>
  <r>
    <n v="2303"/>
    <x v="2303"/>
    <s v="Abby Travis (EODM, Bangles, Masters of Reality, KMFDM) wants to release her new album as a vinyl picture disc and limited edition CD."/>
    <n v="6450"/>
    <x v="1632"/>
    <x v="0"/>
    <x v="0"/>
    <x v="0"/>
    <n v="1323747596"/>
    <n v="1320287996"/>
    <x v="1"/>
    <n v="103"/>
    <x v="0"/>
    <s v="music/indie rock"/>
    <n v="109"/>
    <n v="68.48"/>
    <x v="4"/>
    <x v="14"/>
  </r>
  <r>
    <n v="2304"/>
    <x v="2304"/>
    <s v="This winter and springtime we will be recording a new full-length album with big voices, big fireworks and mega soul.  "/>
    <n v="6000"/>
    <x v="1633"/>
    <x v="0"/>
    <x v="0"/>
    <x v="0"/>
    <n v="1293857940"/>
    <n v="1290281691"/>
    <x v="1"/>
    <n v="113"/>
    <x v="0"/>
    <s v="music/indie rock"/>
    <n v="101"/>
    <n v="53.47"/>
    <x v="4"/>
    <x v="14"/>
  </r>
  <r>
    <n v="2305"/>
    <x v="2305"/>
    <s v="If you're reading this, we want to say that every dollar counts in these final hours of our campaign. Thank you for all your support!"/>
    <n v="18000"/>
    <x v="1634"/>
    <x v="0"/>
    <x v="0"/>
    <x v="0"/>
    <n v="1407520800"/>
    <n v="1405356072"/>
    <x v="1"/>
    <n v="167"/>
    <x v="0"/>
    <s v="music/indie rock"/>
    <n v="101"/>
    <n v="109.11"/>
    <x v="4"/>
    <x v="14"/>
  </r>
  <r>
    <n v="2306"/>
    <x v="2306"/>
    <s v="Indie rockers, Dewveall, are recording new music. Take a seat at the table; let them cook you a meal and sing you some songs."/>
    <n v="3500"/>
    <x v="1635"/>
    <x v="0"/>
    <x v="0"/>
    <x v="0"/>
    <n v="1331352129"/>
    <n v="1328760129"/>
    <x v="1"/>
    <n v="73"/>
    <x v="0"/>
    <s v="music/indie rock"/>
    <n v="107"/>
    <n v="51.19"/>
    <x v="4"/>
    <x v="14"/>
  </r>
  <r>
    <n v="2307"/>
    <x v="2307"/>
    <s v="Printing, copywriting, and album art for my first record. It's 100% ready to listen we just need some help to get it out there."/>
    <n v="1964.47"/>
    <x v="1636"/>
    <x v="0"/>
    <x v="0"/>
    <x v="0"/>
    <n v="1336245328"/>
    <n v="1333653333"/>
    <x v="1"/>
    <n v="75"/>
    <x v="0"/>
    <s v="music/indie rock"/>
    <n v="107"/>
    <n v="27.94"/>
    <x v="4"/>
    <x v="14"/>
  </r>
  <r>
    <n v="2308"/>
    <x v="2308"/>
    <s v="For our next record we're combining amazing visuals with new and creative music to create an truly beautiful worship experience."/>
    <n v="50000"/>
    <x v="1637"/>
    <x v="0"/>
    <x v="0"/>
    <x v="0"/>
    <n v="1409274000"/>
    <n v="1406847996"/>
    <x v="1"/>
    <n v="614"/>
    <x v="0"/>
    <s v="music/indie rock"/>
    <n v="101"/>
    <n v="82.5"/>
    <x v="4"/>
    <x v="14"/>
  </r>
  <r>
    <n v="2309"/>
    <x v="2309"/>
    <s v="|| HELP MARNY LION PROUDFIT RECORD HER SECOND INDIE FOLK ALBUM THIS MARCH â€“ THE BARN IS WAITING ||"/>
    <n v="6000"/>
    <x v="1638"/>
    <x v="0"/>
    <x v="0"/>
    <x v="0"/>
    <n v="1362872537"/>
    <n v="1359848537"/>
    <x v="1"/>
    <n v="107"/>
    <x v="0"/>
    <s v="music/indie rock"/>
    <n v="107"/>
    <n v="59.82"/>
    <x v="4"/>
    <x v="14"/>
  </r>
  <r>
    <n v="2310"/>
    <x v="2310"/>
    <s v="Two records, a new LP and a full cover of Bowie's Diamond Dogs, to be self-released in Spring 2013 -with your involvement and support."/>
    <n v="18500"/>
    <x v="1639"/>
    <x v="0"/>
    <x v="0"/>
    <x v="0"/>
    <n v="1363889015"/>
    <n v="1361300615"/>
    <x v="1"/>
    <n v="1224"/>
    <x v="0"/>
    <s v="music/indie rock"/>
    <n v="429"/>
    <n v="64.819999999999993"/>
    <x v="4"/>
    <x v="14"/>
  </r>
  <r>
    <n v="2311"/>
    <x v="2311"/>
    <s v="I'm heading back into the studio!  I'm planning to record a CD of original songs and one with some jazz standards."/>
    <n v="9000"/>
    <x v="1640"/>
    <x v="0"/>
    <x v="0"/>
    <x v="0"/>
    <n v="1399421189"/>
    <n v="1396829189"/>
    <x v="1"/>
    <n v="104"/>
    <x v="0"/>
    <s v="music/indie rock"/>
    <n v="104"/>
    <n v="90.1"/>
    <x v="4"/>
    <x v="14"/>
  </r>
  <r>
    <n v="2312"/>
    <x v="2312"/>
    <s v="Help Brooklyn psychedelic synth rockers DINOWALRUS release their 3rd Record, COMPLEXION, on vinyl!"/>
    <n v="3000"/>
    <x v="1641"/>
    <x v="0"/>
    <x v="0"/>
    <x v="0"/>
    <n v="1397862000"/>
    <n v="1395155478"/>
    <x v="1"/>
    <n v="79"/>
    <x v="0"/>
    <s v="music/indie rock"/>
    <n v="108"/>
    <n v="40.96"/>
    <x v="4"/>
    <x v="14"/>
  </r>
  <r>
    <n v="2313"/>
    <x v="2313"/>
    <s v="A Sunny Day in Glasgow are recording a new album and we need your help!"/>
    <n v="5000"/>
    <x v="1642"/>
    <x v="0"/>
    <x v="0"/>
    <x v="0"/>
    <n v="1336086026"/>
    <n v="1333494026"/>
    <x v="1"/>
    <n v="157"/>
    <x v="0"/>
    <s v="music/indie rock"/>
    <n v="176"/>
    <n v="56"/>
    <x v="4"/>
    <x v="14"/>
  </r>
  <r>
    <n v="2314"/>
    <x v="2314"/>
    <s v="Eliot &amp; Eads, an Americana rock band of St. Louis natives, is recording an album about the heartland. Help them complete the record!"/>
    <n v="1200"/>
    <x v="1643"/>
    <x v="0"/>
    <x v="0"/>
    <x v="0"/>
    <n v="1339074857"/>
    <n v="1336482857"/>
    <x v="1"/>
    <n v="50"/>
    <x v="0"/>
    <s v="music/indie rock"/>
    <n v="157"/>
    <n v="37.67"/>
    <x v="4"/>
    <x v="14"/>
  </r>
  <r>
    <n v="2315"/>
    <x v="2315"/>
    <s v="Rice invites you to be a part of the creation of their first album and spread their message of love."/>
    <n v="2500"/>
    <x v="1644"/>
    <x v="0"/>
    <x v="0"/>
    <x v="0"/>
    <n v="1336238743"/>
    <n v="1333646743"/>
    <x v="1"/>
    <n v="64"/>
    <x v="0"/>
    <s v="music/indie rock"/>
    <n v="103"/>
    <n v="40.08"/>
    <x v="4"/>
    <x v="14"/>
  </r>
  <r>
    <n v="2316"/>
    <x v="2316"/>
    <s v="&quot;The Universal Thump&quot; is the forthcoming orchestral pop album by acclaimed Brooklyn-based Australian singer-songwriter-pianist, Greta Gertler."/>
    <n v="15000"/>
    <x v="1645"/>
    <x v="0"/>
    <x v="0"/>
    <x v="0"/>
    <n v="1260383040"/>
    <n v="1253726650"/>
    <x v="1"/>
    <n v="200"/>
    <x v="0"/>
    <s v="music/indie rock"/>
    <n v="104"/>
    <n v="78.03"/>
    <x v="4"/>
    <x v="14"/>
  </r>
  <r>
    <n v="2317"/>
    <x v="2317"/>
    <s v="Snag the first Wolf Interval release by droners ibreatheFUR and He Can Jog. One month to preorder and then they're gone!"/>
    <n v="400"/>
    <x v="1646"/>
    <x v="0"/>
    <x v="0"/>
    <x v="0"/>
    <n v="1266210000"/>
    <n v="1263474049"/>
    <x v="1"/>
    <n v="22"/>
    <x v="0"/>
    <s v="music/indie rock"/>
    <n v="104"/>
    <n v="18.91"/>
    <x v="4"/>
    <x v="14"/>
  </r>
  <r>
    <n v="2318"/>
    <x v="2318"/>
    <s v="A book/CD by Michael Hearst featuring songs and factoids that celebrate some of the most bizarre (and under-appreciated) animals that roam the planet!"/>
    <n v="5000"/>
    <x v="1647"/>
    <x v="0"/>
    <x v="0"/>
    <x v="0"/>
    <n v="1253937540"/>
    <n v="1251214014"/>
    <x v="1"/>
    <n v="163"/>
    <x v="0"/>
    <s v="music/indie rock"/>
    <n v="121"/>
    <n v="37.130000000000003"/>
    <x v="4"/>
    <x v="14"/>
  </r>
  <r>
    <n v="2319"/>
    <x v="2319"/>
    <s v="The upcoming debut full-length album from Nevada Color &quot;Adventures&quot; will be available Spring 2014 with your help!"/>
    <n v="3000"/>
    <x v="1648"/>
    <x v="0"/>
    <x v="0"/>
    <x v="0"/>
    <n v="1387072685"/>
    <n v="1384480685"/>
    <x v="1"/>
    <n v="77"/>
    <x v="0"/>
    <s v="music/indie rock"/>
    <n v="108"/>
    <n v="41.96"/>
    <x v="4"/>
    <x v="14"/>
  </r>
  <r>
    <n v="2320"/>
    <x v="2320"/>
    <s v="We've been hard at work crafting our next batch of songs, and we need your help to record it!  Have a look at our quick witchy video!"/>
    <n v="5000"/>
    <x v="1649"/>
    <x v="0"/>
    <x v="0"/>
    <x v="0"/>
    <n v="1396463800"/>
    <n v="1393443400"/>
    <x v="1"/>
    <n v="89"/>
    <x v="0"/>
    <s v="music/indie rock"/>
    <n v="109"/>
    <n v="61.04"/>
    <x v="4"/>
    <x v="14"/>
  </r>
  <r>
    <n v="2321"/>
    <x v="2321"/>
    <s v="Universal organic liquid seasoning brewed all natural from lupine, oat, salt and water for soups, salads, stews and more"/>
    <n v="10557"/>
    <x v="1650"/>
    <x v="3"/>
    <x v="15"/>
    <x v="3"/>
    <n v="1491282901"/>
    <n v="1488694501"/>
    <x v="0"/>
    <n v="64"/>
    <x v="1"/>
    <s v="food/small batch"/>
    <n v="39"/>
    <n v="64.53"/>
    <x v="7"/>
    <x v="33"/>
  </r>
  <r>
    <n v="2322"/>
    <x v="2322"/>
    <s v="Jen bakes shortbread is a small batch, all natural shortbread cookie business looking for smart funding to grow!"/>
    <n v="2700"/>
    <x v="1079"/>
    <x v="3"/>
    <x v="0"/>
    <x v="0"/>
    <n v="1491769769"/>
    <n v="1489181369"/>
    <x v="0"/>
    <n v="4"/>
    <x v="1"/>
    <s v="food/small batch"/>
    <n v="3"/>
    <n v="21.25"/>
    <x v="7"/>
    <x v="33"/>
  </r>
  <r>
    <n v="2323"/>
    <x v="2323"/>
    <s v="You can never go wrong with a Beef Stick, great taste with no fillers and can easily goes with you everywhere."/>
    <n v="250"/>
    <x v="678"/>
    <x v="3"/>
    <x v="0"/>
    <x v="0"/>
    <n v="1490033247"/>
    <n v="1489428447"/>
    <x v="0"/>
    <n v="4"/>
    <x v="1"/>
    <s v="food/small batch"/>
    <n v="48"/>
    <n v="30"/>
    <x v="7"/>
    <x v="33"/>
  </r>
  <r>
    <n v="2324"/>
    <x v="2324"/>
    <s v="A city centre shop selling great locally made food with room to chat and learn about eachother."/>
    <n v="7500"/>
    <x v="970"/>
    <x v="3"/>
    <x v="1"/>
    <x v="1"/>
    <n v="1490559285"/>
    <n v="1487970885"/>
    <x v="0"/>
    <n v="61"/>
    <x v="1"/>
    <s v="food/small batch"/>
    <n v="21"/>
    <n v="25.49"/>
    <x v="7"/>
    <x v="33"/>
  </r>
  <r>
    <n v="2325"/>
    <x v="2325"/>
    <s v="Do you like to Maga? Do you like hot sauce as spicy as your memes? Do you like sexy frogs? Of course you do were all adults here."/>
    <n v="1000"/>
    <x v="439"/>
    <x v="3"/>
    <x v="0"/>
    <x v="0"/>
    <n v="1490830331"/>
    <n v="1488241931"/>
    <x v="0"/>
    <n v="7"/>
    <x v="1"/>
    <s v="food/small batch"/>
    <n v="8"/>
    <n v="11.43"/>
    <x v="7"/>
    <x v="33"/>
  </r>
  <r>
    <n v="2326"/>
    <x v="2326"/>
    <s v="The Savage Wienerâ„¢ launched last Summer.  Our Premium wieners are already a hit, our next project is The Ultimate Steak Hot Dog."/>
    <n v="15000"/>
    <x v="1651"/>
    <x v="3"/>
    <x v="0"/>
    <x v="0"/>
    <n v="1493571600"/>
    <n v="1489106948"/>
    <x v="0"/>
    <n v="1"/>
    <x v="1"/>
    <s v="food/small batch"/>
    <n v="1"/>
    <n v="108"/>
    <x v="7"/>
    <x v="33"/>
  </r>
  <r>
    <n v="2327"/>
    <x v="2327"/>
    <s v="Gourmet Fermentation in a Mason Jar. Create delicious, nutritious fermented foods at home."/>
    <n v="35000"/>
    <x v="1652"/>
    <x v="0"/>
    <x v="0"/>
    <x v="0"/>
    <n v="1409090440"/>
    <n v="1406066440"/>
    <x v="1"/>
    <n v="3355"/>
    <x v="0"/>
    <s v="food/small batch"/>
    <n v="526"/>
    <n v="54.88"/>
    <x v="7"/>
    <x v="33"/>
  </r>
  <r>
    <n v="2328"/>
    <x v="2328"/>
    <s v="Our mission: To launch our Crimson Hot Sauce &amp; introduce our Chili &amp; Garlic Pickles. _x000a__x000a_Let's change the game together!"/>
    <n v="10000"/>
    <x v="1653"/>
    <x v="0"/>
    <x v="0"/>
    <x v="0"/>
    <n v="1434307537"/>
    <n v="1431715537"/>
    <x v="1"/>
    <n v="537"/>
    <x v="0"/>
    <s v="food/small batch"/>
    <n v="254"/>
    <n v="47.38"/>
    <x v="7"/>
    <x v="33"/>
  </r>
  <r>
    <n v="2329"/>
    <x v="2329"/>
    <s v="Vodka, whiskey and fruit brandy - coming soon! We are a coastal distillery located in historic Half Moon Bay, California."/>
    <n v="25000"/>
    <x v="1654"/>
    <x v="0"/>
    <x v="0"/>
    <x v="0"/>
    <n v="1405609146"/>
    <n v="1403017146"/>
    <x v="1"/>
    <n v="125"/>
    <x v="0"/>
    <s v="food/small batch"/>
    <n v="106"/>
    <n v="211.84"/>
    <x v="7"/>
    <x v="33"/>
  </r>
  <r>
    <n v="2330"/>
    <x v="2330"/>
    <s v="Help us launch our whiskey program! With your support we'll barrel and age our first whiskeys: Bourbon, Rye and an American Whiskey."/>
    <n v="35000"/>
    <x v="1655"/>
    <x v="0"/>
    <x v="0"/>
    <x v="0"/>
    <n v="1451001600"/>
    <n v="1448400943"/>
    <x v="1"/>
    <n v="163"/>
    <x v="0"/>
    <s v="food/small batch"/>
    <n v="102"/>
    <n v="219.93"/>
    <x v="7"/>
    <x v="33"/>
  </r>
  <r>
    <n v="2331"/>
    <x v="2331"/>
    <s v="Handcrafted, organic, single-origin, bean-to-bar, dark chocolate. Like fine wine, the secret is in the terroir."/>
    <n v="8000"/>
    <x v="1656"/>
    <x v="0"/>
    <x v="0"/>
    <x v="0"/>
    <n v="1408320490"/>
    <n v="1405728490"/>
    <x v="1"/>
    <n v="283"/>
    <x v="0"/>
    <s v="food/small batch"/>
    <n v="144"/>
    <n v="40.799999999999997"/>
    <x v="7"/>
    <x v="33"/>
  </r>
  <r>
    <n v="2332"/>
    <x v="2332"/>
    <s v="Pre-order our delicious, organic, small batch dried pastas (and more) so we can buy a new pasta dryer and move to a commercial kitchen."/>
    <n v="25000"/>
    <x v="1657"/>
    <x v="0"/>
    <x v="0"/>
    <x v="0"/>
    <n v="1423235071"/>
    <n v="1420643071"/>
    <x v="1"/>
    <n v="352"/>
    <x v="0"/>
    <s v="food/small batch"/>
    <n v="106"/>
    <n v="75.5"/>
    <x v="7"/>
    <x v="33"/>
  </r>
  <r>
    <n v="2333"/>
    <x v="2333"/>
    <s v="Homemade truffles for NYC chocolate fanatics. Truffle recipes for chocolate addicts from all over the world. Chocolate lovers unite."/>
    <n v="600"/>
    <x v="610"/>
    <x v="0"/>
    <x v="0"/>
    <x v="0"/>
    <n v="1401385800"/>
    <n v="1399563390"/>
    <x v="1"/>
    <n v="94"/>
    <x v="0"/>
    <s v="food/small batch"/>
    <n v="212"/>
    <n v="13.54"/>
    <x v="7"/>
    <x v="33"/>
  </r>
  <r>
    <n v="2334"/>
    <x v="2334"/>
    <s v="Help us get our delicious, organic, artisanal frozen pops on grocery store shelves in the Baltimore &amp; DC areas."/>
    <n v="4000"/>
    <x v="1658"/>
    <x v="0"/>
    <x v="0"/>
    <x v="0"/>
    <n v="1415208840"/>
    <n v="1412611498"/>
    <x v="1"/>
    <n v="67"/>
    <x v="0"/>
    <s v="food/small batch"/>
    <n v="102"/>
    <n v="60.87"/>
    <x v="7"/>
    <x v="33"/>
  </r>
  <r>
    <n v="2335"/>
    <x v="2335"/>
    <s v="We hand-harvest water to make flake finishing salt. We're opening a modern-day salt works in historic Gloucester, Massachusetts!"/>
    <n v="25000"/>
    <x v="1659"/>
    <x v="0"/>
    <x v="0"/>
    <x v="0"/>
    <n v="1402494243"/>
    <n v="1399902243"/>
    <x v="1"/>
    <n v="221"/>
    <x v="0"/>
    <s v="food/small batch"/>
    <n v="102"/>
    <n v="115.69"/>
    <x v="7"/>
    <x v="33"/>
  </r>
  <r>
    <n v="2336"/>
    <x v="2336"/>
    <s v="Aged in whiskey barrels for a unique fruity, spicy, and smoky flavor. Youâ€™ve never tasted sriracha quite like this before."/>
    <n v="20000"/>
    <x v="1660"/>
    <x v="0"/>
    <x v="0"/>
    <x v="0"/>
    <n v="1394316695"/>
    <n v="1390860695"/>
    <x v="1"/>
    <n v="2165"/>
    <x v="0"/>
    <s v="food/small batch"/>
    <n v="521"/>
    <n v="48.1"/>
    <x v="7"/>
    <x v="33"/>
  </r>
  <r>
    <n v="2337"/>
    <x v="2337"/>
    <s v="We make small batch, locally sourced bitters and shrubs for cocktails and cooking."/>
    <n v="12000"/>
    <x v="1661"/>
    <x v="0"/>
    <x v="0"/>
    <x v="0"/>
    <n v="1403796143"/>
    <n v="1401204143"/>
    <x v="1"/>
    <n v="179"/>
    <x v="0"/>
    <s v="food/small batch"/>
    <n v="111"/>
    <n v="74.180000000000007"/>
    <x v="7"/>
    <x v="33"/>
  </r>
  <r>
    <n v="2338"/>
    <x v="2338"/>
    <s v="Handcrafted treats made from dried fruits, nuts, spices &amp; dark chocolate. Gluten-free, dairy-free, soy-free, grain-free; flavor-full!"/>
    <n v="15000"/>
    <x v="1662"/>
    <x v="0"/>
    <x v="0"/>
    <x v="0"/>
    <n v="1404077484"/>
    <n v="1401485484"/>
    <x v="1"/>
    <n v="123"/>
    <x v="0"/>
    <s v="food/small batch"/>
    <n v="101"/>
    <n v="123.35"/>
    <x v="7"/>
    <x v="33"/>
  </r>
  <r>
    <n v="2339"/>
    <x v="2339"/>
    <s v="The 'food of the gods' has returned in molten glory! CACOCO revives drinking chocolate with a revolutionary sustainable model."/>
    <n v="25000"/>
    <x v="1663"/>
    <x v="0"/>
    <x v="0"/>
    <x v="0"/>
    <n v="1482134340"/>
    <n v="1479496309"/>
    <x v="1"/>
    <n v="1104"/>
    <x v="0"/>
    <s v="food/small batch"/>
    <n v="294"/>
    <n v="66.62"/>
    <x v="7"/>
    <x v="33"/>
  </r>
  <r>
    <n v="2340"/>
    <x v="2340"/>
    <s v="Strange Matter Coffee is opening a scratch bakery featuring craft doughnuts with vegan and gluten free options!"/>
    <n v="40000"/>
    <x v="1664"/>
    <x v="0"/>
    <x v="0"/>
    <x v="0"/>
    <n v="1477841138"/>
    <n v="1475249138"/>
    <x v="1"/>
    <n v="403"/>
    <x v="0"/>
    <s v="food/small batch"/>
    <n v="106"/>
    <n v="104.99"/>
    <x v="7"/>
    <x v="33"/>
  </r>
  <r>
    <n v="2341"/>
    <x v="2341"/>
    <s v="This website will serve as an interface to change lives and have a community routing for your success!"/>
    <n v="5000"/>
    <x v="117"/>
    <x v="1"/>
    <x v="0"/>
    <x v="0"/>
    <n v="1436729504"/>
    <n v="1434137504"/>
    <x v="0"/>
    <n v="0"/>
    <x v="1"/>
    <s v="technology/web"/>
    <n v="0"/>
    <n v="0"/>
    <x v="2"/>
    <x v="7"/>
  </r>
  <r>
    <n v="2342"/>
    <x v="2342"/>
    <s v="A series of informational and interactive online tutorials enabling businesses to proactively ensure mental and corporate vitality."/>
    <n v="5500"/>
    <x v="117"/>
    <x v="1"/>
    <x v="0"/>
    <x v="0"/>
    <n v="1412571600"/>
    <n v="1410799870"/>
    <x v="0"/>
    <n v="0"/>
    <x v="1"/>
    <s v="technology/web"/>
    <n v="0"/>
    <n v="0"/>
    <x v="2"/>
    <x v="7"/>
  </r>
  <r>
    <n v="2343"/>
    <x v="2343"/>
    <s v="The most influential and prestigious awards program that honors innovation and leadership in mobile technology and entertainment"/>
    <n v="10000"/>
    <x v="452"/>
    <x v="1"/>
    <x v="0"/>
    <x v="0"/>
    <n v="1452282420"/>
    <n v="1447962505"/>
    <x v="0"/>
    <n v="1"/>
    <x v="1"/>
    <s v="technology/web"/>
    <n v="3"/>
    <n v="300"/>
    <x v="2"/>
    <x v="7"/>
  </r>
  <r>
    <n v="2344"/>
    <x v="2344"/>
    <s v="SAVE MONEY! Stop worrying about account disputes, supervising installs, and corporation bull-****. We actively negotiate on your behalf"/>
    <n v="1000"/>
    <x v="116"/>
    <x v="1"/>
    <x v="5"/>
    <x v="5"/>
    <n v="1466789269"/>
    <n v="1464197269"/>
    <x v="0"/>
    <n v="1"/>
    <x v="1"/>
    <s v="technology/web"/>
    <n v="0"/>
    <n v="1"/>
    <x v="2"/>
    <x v="7"/>
  </r>
  <r>
    <n v="2345"/>
    <x v="2345"/>
    <s v="My team and I are creating a social media website for pet lovers across the world! Fashion, animal shows, adoptions, and more."/>
    <n v="3000"/>
    <x v="117"/>
    <x v="1"/>
    <x v="0"/>
    <x v="0"/>
    <n v="1427845140"/>
    <n v="1424822556"/>
    <x v="0"/>
    <n v="0"/>
    <x v="1"/>
    <s v="technology/web"/>
    <n v="0"/>
    <n v="0"/>
    <x v="2"/>
    <x v="7"/>
  </r>
  <r>
    <n v="2346"/>
    <x v="2346"/>
    <s v="Watch and Make FREE 3D Videos &amp; Pics - No Viewer needed. To Help Learn we have Training and Instant 3D viewers."/>
    <n v="60000"/>
    <x v="1665"/>
    <x v="1"/>
    <x v="0"/>
    <x v="0"/>
    <n v="1476731431"/>
    <n v="1472843431"/>
    <x v="0"/>
    <n v="3"/>
    <x v="1"/>
    <s v="technology/web"/>
    <n v="0"/>
    <n v="13"/>
    <x v="2"/>
    <x v="7"/>
  </r>
  <r>
    <n v="2347"/>
    <x v="2347"/>
    <s v="Back this project and get access to a course about building COMPLETE web applications without coding."/>
    <n v="1000"/>
    <x v="493"/>
    <x v="1"/>
    <x v="0"/>
    <x v="0"/>
    <n v="1472135676"/>
    <n v="1469543676"/>
    <x v="0"/>
    <n v="1"/>
    <x v="1"/>
    <s v="technology/web"/>
    <n v="2"/>
    <n v="15"/>
    <x v="2"/>
    <x v="7"/>
  </r>
  <r>
    <n v="2348"/>
    <x v="2348"/>
    <s v="Own, Buy, Sell 3D property! 3D games, 3D traveling and earn in one virtual 3D NEASPACE, Best for Oculus Rift environment."/>
    <n v="70000"/>
    <x v="795"/>
    <x v="1"/>
    <x v="0"/>
    <x v="0"/>
    <n v="1456006938"/>
    <n v="1450822938"/>
    <x v="0"/>
    <n v="5"/>
    <x v="1"/>
    <s v="technology/web"/>
    <n v="0"/>
    <n v="54"/>
    <x v="2"/>
    <x v="7"/>
  </r>
  <r>
    <n v="2349"/>
    <x v="2349"/>
    <s v="Poliword tries to provide the people of the world an opportunity to make real changes in their government through the internet."/>
    <n v="474900"/>
    <x v="117"/>
    <x v="1"/>
    <x v="11"/>
    <x v="9"/>
    <n v="1439318228"/>
    <n v="1436812628"/>
    <x v="0"/>
    <n v="0"/>
    <x v="1"/>
    <s v="technology/web"/>
    <n v="0"/>
    <n v="0"/>
    <x v="2"/>
    <x v="7"/>
  </r>
  <r>
    <n v="2350"/>
    <x v="2350"/>
    <s v="HoxWi are the future for real time interaction with on-line customers via chat or video conference."/>
    <n v="50000"/>
    <x v="117"/>
    <x v="1"/>
    <x v="17"/>
    <x v="3"/>
    <n v="1483474370"/>
    <n v="1480882370"/>
    <x v="0"/>
    <n v="0"/>
    <x v="1"/>
    <s v="technology/web"/>
    <n v="0"/>
    <n v="0"/>
    <x v="2"/>
    <x v="7"/>
  </r>
  <r>
    <n v="2351"/>
    <x v="2351"/>
    <s v="Donate $30 or more and receive a free selfie stick."/>
    <n v="18900"/>
    <x v="1651"/>
    <x v="1"/>
    <x v="4"/>
    <x v="4"/>
    <n v="1430360739"/>
    <n v="1427768739"/>
    <x v="0"/>
    <n v="7"/>
    <x v="1"/>
    <s v="technology/web"/>
    <n v="1"/>
    <n v="15.43"/>
    <x v="2"/>
    <x v="7"/>
  </r>
  <r>
    <n v="2352"/>
    <x v="2352"/>
    <s v="It is the mission of the Seekerâ€™s School of Thought and Philosophy to provide a safe and nurturing environment for all."/>
    <n v="2000"/>
    <x v="117"/>
    <x v="1"/>
    <x v="0"/>
    <x v="0"/>
    <n v="1433603552"/>
    <n v="1428419552"/>
    <x v="0"/>
    <n v="0"/>
    <x v="1"/>
    <s v="technology/web"/>
    <n v="0"/>
    <n v="0"/>
    <x v="2"/>
    <x v="7"/>
  </r>
  <r>
    <n v="2353"/>
    <x v="2353"/>
    <s v="The best dating website for bronys and pegasisters. The reason I'm trying to get the funds for this project is that I need a laptop."/>
    <n v="1000"/>
    <x v="117"/>
    <x v="1"/>
    <x v="0"/>
    <x v="0"/>
    <n v="1429632822"/>
    <n v="1428596022"/>
    <x v="0"/>
    <n v="0"/>
    <x v="1"/>
    <s v="technology/web"/>
    <n v="0"/>
    <n v="0"/>
    <x v="2"/>
    <x v="7"/>
  </r>
  <r>
    <n v="2354"/>
    <x v="2354"/>
    <s v="Almost done with doctorate degree but need funding of $35,000 to complete research of project."/>
    <n v="35000"/>
    <x v="379"/>
    <x v="1"/>
    <x v="0"/>
    <x v="0"/>
    <n v="1420910460"/>
    <n v="1415726460"/>
    <x v="0"/>
    <n v="1"/>
    <x v="1"/>
    <s v="technology/web"/>
    <n v="0"/>
    <n v="25"/>
    <x v="2"/>
    <x v="7"/>
  </r>
  <r>
    <n v="2355"/>
    <x v="2355"/>
    <s v="PriceItUpPlease will be an easy to use website that estimates the amount of your startup costs for that great idea you have!"/>
    <n v="8000"/>
    <x v="434"/>
    <x v="1"/>
    <x v="2"/>
    <x v="2"/>
    <n v="1430604136"/>
    <n v="1428012136"/>
    <x v="0"/>
    <n v="2"/>
    <x v="1"/>
    <s v="technology/web"/>
    <n v="1"/>
    <n v="27.5"/>
    <x v="2"/>
    <x v="7"/>
  </r>
  <r>
    <n v="2356"/>
    <x v="2356"/>
    <s v="HardstyleUnited.com The Global Hardstyle community. Your Hardstyle community."/>
    <n v="10000"/>
    <x v="117"/>
    <x v="1"/>
    <x v="9"/>
    <x v="3"/>
    <n v="1433530104"/>
    <n v="1430938104"/>
    <x v="0"/>
    <n v="0"/>
    <x v="1"/>
    <s v="technology/web"/>
    <n v="0"/>
    <n v="0"/>
    <x v="2"/>
    <x v="7"/>
  </r>
  <r>
    <n v="2357"/>
    <x v="2357"/>
    <s v="Click For Therapy is a website that was created to connect consumers and therapists across the UK."/>
    <n v="27000"/>
    <x v="117"/>
    <x v="1"/>
    <x v="1"/>
    <x v="1"/>
    <n v="1445093578"/>
    <n v="1442501578"/>
    <x v="0"/>
    <n v="0"/>
    <x v="1"/>
    <s v="technology/web"/>
    <n v="0"/>
    <n v="0"/>
    <x v="2"/>
    <x v="7"/>
  </r>
  <r>
    <n v="2358"/>
    <x v="2358"/>
    <s v="A website to auction, sell and swap items in the uk without a charge, without excess fees, the next ebay."/>
    <n v="1500"/>
    <x v="117"/>
    <x v="1"/>
    <x v="1"/>
    <x v="1"/>
    <n v="1422664740"/>
    <n v="1417818036"/>
    <x v="0"/>
    <n v="0"/>
    <x v="1"/>
    <s v="technology/web"/>
    <n v="0"/>
    <n v="0"/>
    <x v="2"/>
    <x v="7"/>
  </r>
  <r>
    <n v="2359"/>
    <x v="2359"/>
    <s v="I want to crowdfund the sequencing of my own genome to make it publicly available with crowd-sourced interpretation."/>
    <n v="7500"/>
    <x v="1666"/>
    <x v="1"/>
    <x v="0"/>
    <x v="0"/>
    <n v="1438616124"/>
    <n v="1433432124"/>
    <x v="0"/>
    <n v="3"/>
    <x v="1"/>
    <s v="technology/web"/>
    <n v="15"/>
    <n v="367"/>
    <x v="2"/>
    <x v="7"/>
  </r>
  <r>
    <n v="2360"/>
    <x v="2360"/>
    <s v="Welcome to Bee Bay Canada, your commission free microjobs website.  Sell at any price and keep 100% of what you earn!"/>
    <n v="5000"/>
    <x v="369"/>
    <x v="1"/>
    <x v="5"/>
    <x v="5"/>
    <n v="1454864280"/>
    <n v="1452272280"/>
    <x v="0"/>
    <n v="1"/>
    <x v="1"/>
    <s v="technology/web"/>
    <n v="0"/>
    <n v="2"/>
    <x v="2"/>
    <x v="7"/>
  </r>
  <r>
    <n v="2361"/>
    <x v="2361"/>
    <s v="A website for email/sms alerts of your personal selection, comparison of prices,consolidated database, best deals around for clothing."/>
    <n v="200"/>
    <x v="117"/>
    <x v="1"/>
    <x v="5"/>
    <x v="5"/>
    <n v="1462053600"/>
    <n v="1459975008"/>
    <x v="0"/>
    <n v="0"/>
    <x v="1"/>
    <s v="technology/web"/>
    <n v="0"/>
    <n v="0"/>
    <x v="2"/>
    <x v="7"/>
  </r>
  <r>
    <n v="2362"/>
    <x v="2362"/>
    <s v="The Columbus Ruby Brigade has brought monthly ruby goodness and camaraderie to all participants."/>
    <n v="420"/>
    <x v="678"/>
    <x v="1"/>
    <x v="0"/>
    <x v="0"/>
    <n v="1418315470"/>
    <n v="1415723470"/>
    <x v="0"/>
    <n v="2"/>
    <x v="1"/>
    <s v="technology/web"/>
    <n v="29"/>
    <n v="60"/>
    <x v="2"/>
    <x v="7"/>
  </r>
  <r>
    <n v="2363"/>
    <x v="2363"/>
    <s v="This is an affordable social lead based web-site to help anyone who wants extra work or start their own business. We find your customer"/>
    <n v="175000"/>
    <x v="117"/>
    <x v="1"/>
    <x v="0"/>
    <x v="0"/>
    <n v="1451348200"/>
    <n v="1447460200"/>
    <x v="0"/>
    <n v="0"/>
    <x v="1"/>
    <s v="technology/web"/>
    <n v="0"/>
    <n v="0"/>
    <x v="2"/>
    <x v="7"/>
  </r>
  <r>
    <n v="2364"/>
    <x v="2364"/>
    <s v="Making a Minecraft server and Website and I need your help to fund it. Thanks in Advance!"/>
    <n v="128"/>
    <x v="117"/>
    <x v="1"/>
    <x v="0"/>
    <x v="0"/>
    <n v="1445898356"/>
    <n v="1441146356"/>
    <x v="0"/>
    <n v="0"/>
    <x v="1"/>
    <s v="technology/web"/>
    <n v="0"/>
    <n v="0"/>
    <x v="2"/>
    <x v="7"/>
  </r>
  <r>
    <n v="2365"/>
    <x v="2365"/>
    <s v="A website that could group all your social 'identities' and online property together and find new followers or creators to follow"/>
    <n v="1000"/>
    <x v="117"/>
    <x v="1"/>
    <x v="13"/>
    <x v="3"/>
    <n v="1453071600"/>
    <n v="1449596425"/>
    <x v="0"/>
    <n v="0"/>
    <x v="1"/>
    <s v="technology/web"/>
    <n v="0"/>
    <n v="0"/>
    <x v="2"/>
    <x v="7"/>
  </r>
  <r>
    <n v="2366"/>
    <x v="2366"/>
    <s v="iDEA virtual activities, the perfect way to encourage children and families to get active - physically, socially and mentally."/>
    <n v="25000"/>
    <x v="1310"/>
    <x v="1"/>
    <x v="1"/>
    <x v="1"/>
    <n v="1445431533"/>
    <n v="1442839533"/>
    <x v="0"/>
    <n v="27"/>
    <x v="1"/>
    <s v="technology/web"/>
    <n v="11"/>
    <n v="97.41"/>
    <x v="2"/>
    <x v="7"/>
  </r>
  <r>
    <n v="2367"/>
    <x v="2367"/>
    <s v="Our goal is to create a completely free website similar to Chegg.com for students to benefit from without raping their wallet!"/>
    <n v="50000"/>
    <x v="1667"/>
    <x v="1"/>
    <x v="0"/>
    <x v="0"/>
    <n v="1461622616"/>
    <n v="1456442216"/>
    <x v="0"/>
    <n v="14"/>
    <x v="1"/>
    <s v="technology/web"/>
    <n v="1"/>
    <n v="47.86"/>
    <x v="2"/>
    <x v="7"/>
  </r>
  <r>
    <n v="2368"/>
    <x v="2368"/>
    <s v="A professional and social media environment created to effectively match job seekers to jobs based on an algorithms-matching system"/>
    <n v="40000"/>
    <x v="173"/>
    <x v="1"/>
    <x v="0"/>
    <x v="0"/>
    <n v="1429028365"/>
    <n v="1425143965"/>
    <x v="0"/>
    <n v="2"/>
    <x v="1"/>
    <s v="technology/web"/>
    <n v="0"/>
    <n v="50"/>
    <x v="2"/>
    <x v="7"/>
  </r>
  <r>
    <n v="2369"/>
    <x v="2369"/>
    <s v="A website that lets local businesses offer deals to customers and be found online. They pay a small yearly fee and keep %100 of profit."/>
    <n v="25000"/>
    <x v="117"/>
    <x v="1"/>
    <x v="0"/>
    <x v="0"/>
    <n v="1455132611"/>
    <n v="1452540611"/>
    <x v="0"/>
    <n v="0"/>
    <x v="1"/>
    <s v="technology/web"/>
    <n v="0"/>
    <n v="0"/>
    <x v="2"/>
    <x v="7"/>
  </r>
  <r>
    <n v="2370"/>
    <x v="2370"/>
    <s v="Let's go get it back! Most people can get $5,000 to $6,000 more a year in tax deductions. Stop the abuse and get back your share!"/>
    <n v="25000"/>
    <x v="376"/>
    <x v="1"/>
    <x v="0"/>
    <x v="0"/>
    <n v="1418877141"/>
    <n v="1416285141"/>
    <x v="0"/>
    <n v="4"/>
    <x v="1"/>
    <s v="technology/web"/>
    <n v="0"/>
    <n v="20.5"/>
    <x v="2"/>
    <x v="7"/>
  </r>
  <r>
    <n v="2371"/>
    <x v="2371"/>
    <s v="ProjectPetal.com is an all in one website for all Makers to share projects and ideas. A Facebook(R) Twitter(R) &amp; Github(R) all in one."/>
    <n v="2000"/>
    <x v="117"/>
    <x v="1"/>
    <x v="0"/>
    <x v="0"/>
    <n v="1435257596"/>
    <n v="1432665596"/>
    <x v="0"/>
    <n v="0"/>
    <x v="1"/>
    <s v="technology/web"/>
    <n v="0"/>
    <n v="0"/>
    <x v="2"/>
    <x v="7"/>
  </r>
  <r>
    <n v="2372"/>
    <x v="2372"/>
    <s v="An online platform that will notify every listed individual, vet, council, pound and so on in a geographical area when a pet is lost!"/>
    <n v="5500"/>
    <x v="147"/>
    <x v="1"/>
    <x v="2"/>
    <x v="2"/>
    <n v="1429839571"/>
    <n v="1427247571"/>
    <x v="0"/>
    <n v="6"/>
    <x v="1"/>
    <s v="technology/web"/>
    <n v="3"/>
    <n v="30"/>
    <x v="2"/>
    <x v="7"/>
  </r>
  <r>
    <n v="2373"/>
    <x v="2373"/>
    <s v="We want to create a safe marketplace for buying and selling bicycles."/>
    <n v="850000"/>
    <x v="155"/>
    <x v="1"/>
    <x v="11"/>
    <x v="9"/>
    <n v="1440863624"/>
    <n v="1438271624"/>
    <x v="0"/>
    <n v="1"/>
    <x v="1"/>
    <s v="technology/web"/>
    <n v="0"/>
    <n v="50"/>
    <x v="2"/>
    <x v="7"/>
  </r>
  <r>
    <n v="2374"/>
    <x v="2374"/>
    <s v="Next time you want a beer, put down your keys and pick up your phone. We prevent drunk driving by delivering alcohol to you at home."/>
    <n v="22000"/>
    <x v="115"/>
    <x v="1"/>
    <x v="0"/>
    <x v="0"/>
    <n v="1423772060"/>
    <n v="1421180060"/>
    <x v="0"/>
    <n v="1"/>
    <x v="1"/>
    <s v="technology/web"/>
    <n v="0"/>
    <n v="10"/>
    <x v="2"/>
    <x v="7"/>
  </r>
  <r>
    <n v="2375"/>
    <x v="2375"/>
    <s v="Slice Trade is a new way to trade in your old phones. We buy back phones in any condition and pay you cash or give you a new one free!"/>
    <n v="10000"/>
    <x v="117"/>
    <x v="1"/>
    <x v="0"/>
    <x v="0"/>
    <n v="1473451437"/>
    <n v="1470859437"/>
    <x v="0"/>
    <n v="0"/>
    <x v="1"/>
    <s v="technology/web"/>
    <n v="0"/>
    <n v="0"/>
    <x v="2"/>
    <x v="7"/>
  </r>
  <r>
    <n v="2376"/>
    <x v="2376"/>
    <s v="Tough, pre-manufactured lost and found stickers that forward messages to the owners email and cellphone."/>
    <n v="3000"/>
    <x v="1668"/>
    <x v="1"/>
    <x v="0"/>
    <x v="0"/>
    <n v="1449785566"/>
    <n v="1447193566"/>
    <x v="0"/>
    <n v="4"/>
    <x v="1"/>
    <s v="technology/web"/>
    <n v="11"/>
    <n v="81.58"/>
    <x v="2"/>
    <x v="7"/>
  </r>
  <r>
    <n v="2377"/>
    <x v="2377"/>
    <s v="Fluttify is an Online Video Sharing Platform allowing friends to share their favorite Trending Content with each other."/>
    <n v="2500"/>
    <x v="117"/>
    <x v="1"/>
    <x v="5"/>
    <x v="5"/>
    <n v="1480110783"/>
    <n v="1477515183"/>
    <x v="0"/>
    <n v="0"/>
    <x v="1"/>
    <s v="technology/web"/>
    <n v="0"/>
    <n v="0"/>
    <x v="2"/>
    <x v="7"/>
  </r>
  <r>
    <n v="2378"/>
    <x v="2378"/>
    <s v="KEEPUP allows you to extend your social circle by introducing you to new people via your friends."/>
    <n v="110000"/>
    <x v="117"/>
    <x v="1"/>
    <x v="0"/>
    <x v="0"/>
    <n v="1440548330"/>
    <n v="1438042730"/>
    <x v="0"/>
    <n v="0"/>
    <x v="1"/>
    <s v="technology/web"/>
    <n v="0"/>
    <n v="0"/>
    <x v="2"/>
    <x v="7"/>
  </r>
  <r>
    <n v="2379"/>
    <x v="2379"/>
    <s v="Selectcooks.com is a community marketplace for people to list, find and hire chefs."/>
    <n v="30000"/>
    <x v="117"/>
    <x v="1"/>
    <x v="0"/>
    <x v="0"/>
    <n v="1444004616"/>
    <n v="1440116616"/>
    <x v="0"/>
    <n v="0"/>
    <x v="1"/>
    <s v="technology/web"/>
    <n v="0"/>
    <n v="0"/>
    <x v="2"/>
    <x v="7"/>
  </r>
  <r>
    <n v="2380"/>
    <x v="2380"/>
    <s v="Tired of waiting for likes? Here is a brand new social network centered on real-time hashtag chatting. Just chat and enjoy!"/>
    <n v="15000"/>
    <x v="434"/>
    <x v="1"/>
    <x v="0"/>
    <x v="0"/>
    <n v="1443726142"/>
    <n v="1441134142"/>
    <x v="0"/>
    <n v="3"/>
    <x v="1"/>
    <s v="technology/web"/>
    <n v="0"/>
    <n v="18.329999999999998"/>
    <x v="2"/>
    <x v="7"/>
  </r>
  <r>
    <n v="2381"/>
    <x v="2381"/>
    <s v="Social Media Platform for the Marijuana Industry to create professionalism and a stable lasting market."/>
    <n v="86350"/>
    <x v="1669"/>
    <x v="1"/>
    <x v="0"/>
    <x v="0"/>
    <n v="1428704848"/>
    <n v="1426112848"/>
    <x v="0"/>
    <n v="7"/>
    <x v="1"/>
    <s v="technology/web"/>
    <n v="2"/>
    <n v="224.43"/>
    <x v="2"/>
    <x v="7"/>
  </r>
  <r>
    <n v="2382"/>
    <x v="2382"/>
    <s v="Netiquette classes to teach our youth how make proper use of computer-mediated communications for personal and educational success."/>
    <n v="3000"/>
    <x v="735"/>
    <x v="1"/>
    <x v="0"/>
    <x v="0"/>
    <n v="1438662603"/>
    <n v="1436502603"/>
    <x v="0"/>
    <n v="2"/>
    <x v="1"/>
    <s v="technology/web"/>
    <n v="3"/>
    <n v="37.5"/>
    <x v="2"/>
    <x v="7"/>
  </r>
  <r>
    <n v="2383"/>
    <x v="2383"/>
    <s v="A quirky online shop where you can buy, sell and discover stuff that's &quot;a little bit different&quot;. We think &quot;it's right up your alley!&quot;"/>
    <n v="10000"/>
    <x v="140"/>
    <x v="1"/>
    <x v="4"/>
    <x v="4"/>
    <n v="1424568107"/>
    <n v="1421976107"/>
    <x v="0"/>
    <n v="3"/>
    <x v="1"/>
    <s v="technology/web"/>
    <n v="4"/>
    <n v="145"/>
    <x v="2"/>
    <x v="7"/>
  </r>
  <r>
    <n v="2384"/>
    <x v="2384"/>
    <s v="We're seeking to reward our members for their social behavior. The members win on two levels- compensation and increased viral sharing!"/>
    <n v="1000"/>
    <x v="138"/>
    <x v="1"/>
    <x v="0"/>
    <x v="0"/>
    <n v="1415932643"/>
    <n v="1413337043"/>
    <x v="0"/>
    <n v="8"/>
    <x v="1"/>
    <s v="technology/web"/>
    <n v="1"/>
    <n v="1"/>
    <x v="2"/>
    <x v="7"/>
  </r>
  <r>
    <n v="2385"/>
    <x v="2385"/>
    <s v="Lyka will allow you to search for shoes in every sneaker store and website and then buy for in-store pickup or same-day delivery."/>
    <n v="65000"/>
    <x v="1670"/>
    <x v="1"/>
    <x v="0"/>
    <x v="0"/>
    <n v="1438793432"/>
    <n v="1436201432"/>
    <x v="0"/>
    <n v="7"/>
    <x v="1"/>
    <s v="technology/web"/>
    <n v="1"/>
    <n v="112.57"/>
    <x v="2"/>
    <x v="7"/>
  </r>
  <r>
    <n v="2386"/>
    <x v="2386"/>
    <s v="Realjobmatch is not just a job search site but a matching site , matching the right jobseekers with the best jobs."/>
    <n v="30000"/>
    <x v="117"/>
    <x v="1"/>
    <x v="5"/>
    <x v="5"/>
    <n v="1420920424"/>
    <n v="1415736424"/>
    <x v="0"/>
    <n v="0"/>
    <x v="1"/>
    <s v="technology/web"/>
    <n v="0"/>
    <n v="0"/>
    <x v="2"/>
    <x v="7"/>
  </r>
  <r>
    <n v="2387"/>
    <x v="2387"/>
    <s v="Learning should be fun! Effective health education includes the person's learning strengths, preferences and cultural perspective."/>
    <n v="150000"/>
    <x v="772"/>
    <x v="1"/>
    <x v="0"/>
    <x v="0"/>
    <n v="1469199740"/>
    <n v="1465311740"/>
    <x v="0"/>
    <n v="3"/>
    <x v="1"/>
    <s v="technology/web"/>
    <n v="1"/>
    <n v="342"/>
    <x v="2"/>
    <x v="7"/>
  </r>
  <r>
    <n v="2388"/>
    <x v="2388"/>
    <s v="The first ever trend-powered stock-market where you can buy and sell shares of you and your loved ones. Let's explore life together."/>
    <n v="37000"/>
    <x v="1501"/>
    <x v="1"/>
    <x v="0"/>
    <x v="0"/>
    <n v="1421350140"/>
    <n v="1418761759"/>
    <x v="0"/>
    <n v="8"/>
    <x v="1"/>
    <s v="technology/web"/>
    <n v="1"/>
    <n v="57.88"/>
    <x v="2"/>
    <x v="7"/>
  </r>
  <r>
    <n v="2389"/>
    <x v="2389"/>
    <s v="Kiwwi va dÃ©poussiÃ©rer le marchÃ© de l'emploi, avec peu de moyens mais de trÃ¨s bonnes idÃ©es, cependant, nous avons besoin de vous !"/>
    <n v="16000"/>
    <x v="134"/>
    <x v="1"/>
    <x v="6"/>
    <x v="3"/>
    <n v="1437861540"/>
    <n v="1435160452"/>
    <x v="0"/>
    <n v="1"/>
    <x v="1"/>
    <s v="technology/web"/>
    <n v="0"/>
    <n v="30"/>
    <x v="2"/>
    <x v="7"/>
  </r>
  <r>
    <n v="2390"/>
    <x v="2390"/>
    <s v="A SaaS solution for Businesses to align their strategies with customer value, using realtime strategic roadmaps &amp; visualisations."/>
    <n v="510000"/>
    <x v="117"/>
    <x v="1"/>
    <x v="2"/>
    <x v="2"/>
    <n v="1420352264"/>
    <n v="1416896264"/>
    <x v="0"/>
    <n v="0"/>
    <x v="1"/>
    <s v="technology/web"/>
    <n v="0"/>
    <n v="0"/>
    <x v="2"/>
    <x v="7"/>
  </r>
  <r>
    <n v="2391"/>
    <x v="2391"/>
    <s v="Using the power of internet to help people save hundreds in car repair."/>
    <n v="20000"/>
    <x v="379"/>
    <x v="1"/>
    <x v="0"/>
    <x v="0"/>
    <n v="1427825044"/>
    <n v="1425236644"/>
    <x v="0"/>
    <n v="1"/>
    <x v="1"/>
    <s v="technology/web"/>
    <n v="0"/>
    <n v="25"/>
    <x v="2"/>
    <x v="7"/>
  </r>
  <r>
    <n v="2392"/>
    <x v="2392"/>
    <s v="I am asking for $4,200 to launch a unique website serving professionals in any and all industries seeking additional income in Oregon."/>
    <n v="4200"/>
    <x v="117"/>
    <x v="1"/>
    <x v="0"/>
    <x v="0"/>
    <n v="1446087223"/>
    <n v="1443495223"/>
    <x v="0"/>
    <n v="0"/>
    <x v="1"/>
    <s v="technology/web"/>
    <n v="0"/>
    <n v="0"/>
    <x v="2"/>
    <x v="7"/>
  </r>
  <r>
    <n v="2393"/>
    <x v="2393"/>
    <s v="Imagine a world where you can swap a video game you're tired of playing for a video game you actually want to play for just $1.50!"/>
    <n v="100000"/>
    <x v="155"/>
    <x v="1"/>
    <x v="0"/>
    <x v="0"/>
    <n v="1439048017"/>
    <n v="1436456017"/>
    <x v="0"/>
    <n v="1"/>
    <x v="1"/>
    <s v="technology/web"/>
    <n v="0"/>
    <n v="50"/>
    <x v="2"/>
    <x v="7"/>
  </r>
  <r>
    <n v="2394"/>
    <x v="2394"/>
    <s v="We want to create the &quot;Facebook&quot; for Writers. We are working on a new world for people who like to write. Check out more wriyon.com"/>
    <n v="5000"/>
    <x v="158"/>
    <x v="1"/>
    <x v="17"/>
    <x v="3"/>
    <n v="1424940093"/>
    <n v="1422348093"/>
    <x v="0"/>
    <n v="2"/>
    <x v="1"/>
    <s v="technology/web"/>
    <n v="0"/>
    <n v="1.5"/>
    <x v="2"/>
    <x v="7"/>
  </r>
  <r>
    <n v="2395"/>
    <x v="2395"/>
    <s v="I am making a social website where people can anonymously or openly vent, All walks of life all over the world"/>
    <n v="33000"/>
    <x v="117"/>
    <x v="1"/>
    <x v="0"/>
    <x v="0"/>
    <n v="1484038620"/>
    <n v="1481597687"/>
    <x v="0"/>
    <n v="0"/>
    <x v="1"/>
    <s v="technology/web"/>
    <n v="0"/>
    <n v="0"/>
    <x v="2"/>
    <x v="7"/>
  </r>
  <r>
    <n v="2396"/>
    <x v="2396"/>
    <s v="I'm creating a website with projects which I'll create later / Ich erstelle eine Webseite mit Projekten, welche ich spÃ¤ter erstelle."/>
    <n v="5000"/>
    <x v="115"/>
    <x v="1"/>
    <x v="16"/>
    <x v="11"/>
    <n v="1444940558"/>
    <n v="1442348558"/>
    <x v="0"/>
    <n v="1"/>
    <x v="1"/>
    <s v="technology/web"/>
    <n v="0"/>
    <n v="10"/>
    <x v="2"/>
    <x v="7"/>
  </r>
  <r>
    <n v="2397"/>
    <x v="2397"/>
    <s v="Matching refugees with sponsors in the US for 5 years. Our goal is to assist 300 Rohingya refugee families with supportive communities."/>
    <n v="124000"/>
    <x v="117"/>
    <x v="1"/>
    <x v="0"/>
    <x v="0"/>
    <n v="1420233256"/>
    <n v="1417641256"/>
    <x v="0"/>
    <n v="0"/>
    <x v="1"/>
    <s v="technology/web"/>
    <n v="0"/>
    <n v="0"/>
    <x v="2"/>
    <x v="7"/>
  </r>
  <r>
    <n v="2398"/>
    <x v="2398"/>
    <s v="The internets new search engine. Looking for funding to develop our backend web indexing software with an emphasis on automation."/>
    <n v="4000"/>
    <x v="117"/>
    <x v="1"/>
    <x v="0"/>
    <x v="0"/>
    <n v="1435874384"/>
    <n v="1433282384"/>
    <x v="0"/>
    <n v="0"/>
    <x v="1"/>
    <s v="technology/web"/>
    <n v="0"/>
    <n v="0"/>
    <x v="2"/>
    <x v="7"/>
  </r>
  <r>
    <n v="2399"/>
    <x v="2399"/>
    <s v="SheLifts is going to be the number One international social HUB &amp; information resource for women into weight lifting"/>
    <n v="13000"/>
    <x v="117"/>
    <x v="1"/>
    <x v="11"/>
    <x v="9"/>
    <n v="1418934506"/>
    <n v="1415910506"/>
    <x v="0"/>
    <n v="0"/>
    <x v="1"/>
    <s v="technology/web"/>
    <n v="0"/>
    <n v="0"/>
    <x v="2"/>
    <x v="7"/>
  </r>
  <r>
    <n v="2400"/>
    <x v="2400"/>
    <s v="New Innovation of Social Media with New Technology created to bring users even closer togethor - Tabs &amp; Features never seen before!"/>
    <n v="50000"/>
    <x v="117"/>
    <x v="1"/>
    <x v="2"/>
    <x v="2"/>
    <n v="1460615164"/>
    <n v="1458023164"/>
    <x v="0"/>
    <n v="0"/>
    <x v="1"/>
    <s v="technology/web"/>
    <n v="0"/>
    <n v="0"/>
    <x v="2"/>
    <x v="7"/>
  </r>
  <r>
    <n v="2401"/>
    <x v="2401"/>
    <s v="A &quot;Hypo-allergenic&quot; food cart that specializes in making traditional Indian Meals with a delicious American flavor combination."/>
    <n v="28000"/>
    <x v="1671"/>
    <x v="2"/>
    <x v="0"/>
    <x v="0"/>
    <n v="1457207096"/>
    <n v="1452023096"/>
    <x v="0"/>
    <n v="9"/>
    <x v="1"/>
    <s v="food/food trucks"/>
    <n v="1"/>
    <n v="22.33"/>
    <x v="7"/>
    <x v="19"/>
  </r>
  <r>
    <n v="2402"/>
    <x v="2402"/>
    <s v="Small town, delicious treats, and a mobile truck"/>
    <n v="12000"/>
    <x v="401"/>
    <x v="2"/>
    <x v="0"/>
    <x v="0"/>
    <n v="1431533931"/>
    <n v="1428941931"/>
    <x v="0"/>
    <n v="1"/>
    <x v="1"/>
    <s v="food/food trucks"/>
    <n v="0"/>
    <n v="52"/>
    <x v="7"/>
    <x v="19"/>
  </r>
  <r>
    <n v="2403"/>
    <x v="2403"/>
    <s v="The aim is to start a business/service serving the finest green tea to my local area by trike as well as selling tea online."/>
    <n v="1200"/>
    <x v="1672"/>
    <x v="2"/>
    <x v="1"/>
    <x v="1"/>
    <n v="1459368658"/>
    <n v="1454188258"/>
    <x v="0"/>
    <n v="12"/>
    <x v="1"/>
    <s v="food/food trucks"/>
    <n v="17"/>
    <n v="16.829999999999998"/>
    <x v="7"/>
    <x v="19"/>
  </r>
  <r>
    <n v="2404"/>
    <x v="2404"/>
    <s v="We would love another Donut Food Truck for your famous Square Donuts.  We have one successful truck and retail store open already!"/>
    <n v="15000"/>
    <x v="117"/>
    <x v="2"/>
    <x v="0"/>
    <x v="0"/>
    <n v="1451782607"/>
    <n v="1449190607"/>
    <x v="0"/>
    <n v="0"/>
    <x v="1"/>
    <s v="food/food trucks"/>
    <n v="0"/>
    <n v="0"/>
    <x v="7"/>
    <x v="19"/>
  </r>
  <r>
    <n v="2405"/>
    <x v="2405"/>
    <s v="We are the first gaming-themed food truck, bringing gourmet pub fare to the Jacksonville area."/>
    <n v="5000"/>
    <x v="1673"/>
    <x v="2"/>
    <x v="0"/>
    <x v="0"/>
    <n v="1472911375"/>
    <n v="1471096975"/>
    <x v="0"/>
    <n v="20"/>
    <x v="1"/>
    <s v="food/food trucks"/>
    <n v="23"/>
    <n v="56.3"/>
    <x v="7"/>
    <x v="19"/>
  </r>
  <r>
    <n v="2406"/>
    <x v="2406"/>
    <s v="Be a part of something BIG, support us in opening the best burger truck in Tacoma! ~ &quot;So I donâ€™t have to dream alone!&quot;"/>
    <n v="3250"/>
    <x v="1674"/>
    <x v="2"/>
    <x v="0"/>
    <x v="0"/>
    <n v="1421635190"/>
    <n v="1418179190"/>
    <x v="0"/>
    <n v="16"/>
    <x v="1"/>
    <s v="food/food trucks"/>
    <n v="41"/>
    <n v="84.06"/>
    <x v="7"/>
    <x v="19"/>
  </r>
  <r>
    <n v="2407"/>
    <x v="2407"/>
    <s v="Hummus-mediterranean diet, real food, organic, vegan, kosher._x000a_An original great health oriented street food in Santa Fe NM."/>
    <n v="22000"/>
    <x v="1675"/>
    <x v="2"/>
    <x v="0"/>
    <x v="0"/>
    <n v="1428732000"/>
    <n v="1426772928"/>
    <x v="0"/>
    <n v="33"/>
    <x v="1"/>
    <s v="food/food trucks"/>
    <n v="25"/>
    <n v="168.39"/>
    <x v="7"/>
    <x v="19"/>
  </r>
  <r>
    <n v="2408"/>
    <x v="2408"/>
    <s v="A US Army Vet trying to get a Peruvian food truck going! Really good Peruvian food now mobile!"/>
    <n v="15000"/>
    <x v="134"/>
    <x v="2"/>
    <x v="0"/>
    <x v="0"/>
    <n v="1415247757"/>
    <n v="1412652157"/>
    <x v="0"/>
    <n v="2"/>
    <x v="1"/>
    <s v="food/food trucks"/>
    <n v="0"/>
    <n v="15"/>
    <x v="7"/>
    <x v="19"/>
  </r>
  <r>
    <n v="2409"/>
    <x v="2409"/>
    <s v="I am looking to start a food truck with an infusion of my Puerto Rican heritage and my love for BBQ."/>
    <n v="25000"/>
    <x v="75"/>
    <x v="2"/>
    <x v="0"/>
    <x v="0"/>
    <n v="1439931675"/>
    <n v="1437339675"/>
    <x v="0"/>
    <n v="6"/>
    <x v="1"/>
    <s v="food/food trucks"/>
    <n v="2"/>
    <n v="76.67"/>
    <x v="7"/>
    <x v="19"/>
  </r>
  <r>
    <n v="2410"/>
    <x v="2410"/>
    <s v="Websters grill truck the best slow cooked meats on hot coals_x000a_Beef bisket, roast Lamb, roast chicken, Ribs, burgers, sliders,"/>
    <n v="15000"/>
    <x v="117"/>
    <x v="2"/>
    <x v="2"/>
    <x v="2"/>
    <n v="1441619275"/>
    <n v="1439027275"/>
    <x v="0"/>
    <n v="0"/>
    <x v="1"/>
    <s v="food/food trucks"/>
    <n v="0"/>
    <n v="0"/>
    <x v="7"/>
    <x v="19"/>
  </r>
  <r>
    <n v="2411"/>
    <x v="2411"/>
    <s v="I want to create an authentic German food truck to travel all over the US. Spreading amazing German Food to Summer Time Music Festivals"/>
    <n v="25000"/>
    <x v="118"/>
    <x v="2"/>
    <x v="0"/>
    <x v="0"/>
    <n v="1440524082"/>
    <n v="1437932082"/>
    <x v="0"/>
    <n v="3"/>
    <x v="1"/>
    <s v="food/food trucks"/>
    <n v="1"/>
    <n v="50.33"/>
    <x v="7"/>
    <x v="19"/>
  </r>
  <r>
    <n v="2412"/>
    <x v="2412"/>
    <s v="Fini les burgers ou les sandwichs : Ã  votre pause dÃ©jeuner, repartez avec votre barquette de grillade de bÅ“uf, canard ou poulet !"/>
    <n v="8000"/>
    <x v="117"/>
    <x v="2"/>
    <x v="6"/>
    <x v="3"/>
    <n v="1480185673"/>
    <n v="1476294073"/>
    <x v="0"/>
    <n v="0"/>
    <x v="1"/>
    <s v="food/food trucks"/>
    <n v="0"/>
    <n v="0"/>
    <x v="7"/>
    <x v="19"/>
  </r>
  <r>
    <n v="2413"/>
    <x v="2413"/>
    <s v="Lone Pine Coffee Brewery will be a portable third-wave coffee shop available for wedding receptions and other events!"/>
    <n v="3000"/>
    <x v="379"/>
    <x v="2"/>
    <x v="0"/>
    <x v="0"/>
    <n v="1401579000"/>
    <n v="1398911882"/>
    <x v="0"/>
    <n v="3"/>
    <x v="1"/>
    <s v="food/food trucks"/>
    <n v="1"/>
    <n v="8.33"/>
    <x v="7"/>
    <x v="19"/>
  </r>
  <r>
    <n v="2414"/>
    <x v="2414"/>
    <s v="95th St. Tacos needs your help in purchasing a food truck so that we can deliver the flavors of LA Tacos right to your neighborhood"/>
    <n v="15000"/>
    <x v="75"/>
    <x v="2"/>
    <x v="0"/>
    <x v="0"/>
    <n v="1440215940"/>
    <n v="1436805660"/>
    <x v="0"/>
    <n v="13"/>
    <x v="1"/>
    <s v="food/food trucks"/>
    <n v="3"/>
    <n v="35.380000000000003"/>
    <x v="7"/>
    <x v="19"/>
  </r>
  <r>
    <n v="2415"/>
    <x v="2415"/>
    <s v="It will be ridiculously easy to become addicted to the full, rich flavor of locally raised beef, pork, and more..."/>
    <n v="60000"/>
    <x v="400"/>
    <x v="2"/>
    <x v="0"/>
    <x v="0"/>
    <n v="1468615346"/>
    <n v="1466023346"/>
    <x v="0"/>
    <n v="6"/>
    <x v="1"/>
    <s v="food/food trucks"/>
    <n v="1"/>
    <n v="55.83"/>
    <x v="7"/>
    <x v="19"/>
  </r>
  <r>
    <n v="2416"/>
    <x v="2416"/>
    <s v="ex school bus redesigned into pickup truck complete with giant meat smoker in &quot;bed&quot; of truck and kitchen in the &quot;cab&quot; of the truck."/>
    <n v="20000"/>
    <x v="139"/>
    <x v="2"/>
    <x v="0"/>
    <x v="0"/>
    <n v="1426345200"/>
    <n v="1421343743"/>
    <x v="0"/>
    <n v="1"/>
    <x v="1"/>
    <s v="food/food trucks"/>
    <n v="0"/>
    <n v="5"/>
    <x v="7"/>
    <x v="19"/>
  </r>
  <r>
    <n v="2417"/>
    <x v="2417"/>
    <s v="I have been working on a recipe for 20 years now and need to perfect it!  Also want to do a gluten free version, then open a food truck"/>
    <n v="1000"/>
    <x v="117"/>
    <x v="2"/>
    <x v="0"/>
    <x v="0"/>
    <n v="1407705187"/>
    <n v="1405113187"/>
    <x v="0"/>
    <n v="0"/>
    <x v="1"/>
    <s v="food/food trucks"/>
    <n v="0"/>
    <n v="0"/>
    <x v="7"/>
    <x v="19"/>
  </r>
  <r>
    <n v="2418"/>
    <x v="2418"/>
    <s v="I want to start my food truck business."/>
    <n v="25000"/>
    <x v="139"/>
    <x v="2"/>
    <x v="0"/>
    <x v="0"/>
    <n v="1427225644"/>
    <n v="1422045244"/>
    <x v="0"/>
    <n v="5"/>
    <x v="1"/>
    <s v="food/food trucks"/>
    <n v="0"/>
    <n v="1"/>
    <x v="7"/>
    <x v="19"/>
  </r>
  <r>
    <n v="2419"/>
    <x v="2419"/>
    <s v="Farm to table, gourmet hippy hot dogs made from scratch with free range meats and organic produce: mind expanding recipes: TasteBudTrip"/>
    <n v="3000"/>
    <x v="117"/>
    <x v="2"/>
    <x v="0"/>
    <x v="0"/>
    <n v="1424281389"/>
    <n v="1419097389"/>
    <x v="0"/>
    <n v="0"/>
    <x v="1"/>
    <s v="food/food trucks"/>
    <n v="0"/>
    <n v="0"/>
    <x v="7"/>
    <x v="19"/>
  </r>
  <r>
    <n v="2420"/>
    <x v="2420"/>
    <s v="Pangea Cuisines offers authentic hand crafted dishes, utilizing fresh ingredients selected that very morning."/>
    <n v="16870"/>
    <x v="1676"/>
    <x v="2"/>
    <x v="0"/>
    <x v="0"/>
    <n v="1415583695"/>
    <n v="1410396095"/>
    <x v="0"/>
    <n v="36"/>
    <x v="1"/>
    <s v="food/food trucks"/>
    <n v="15"/>
    <n v="69.47"/>
    <x v="7"/>
    <x v="19"/>
  </r>
  <r>
    <n v="2421"/>
    <x v="2421"/>
    <s v="help me start Merrill's first hot dog cart in this empty lot"/>
    <n v="6000"/>
    <x v="116"/>
    <x v="2"/>
    <x v="0"/>
    <x v="0"/>
    <n v="1424536196"/>
    <n v="1421944196"/>
    <x v="0"/>
    <n v="1"/>
    <x v="1"/>
    <s v="food/food trucks"/>
    <n v="0"/>
    <n v="1"/>
    <x v="7"/>
    <x v="19"/>
  </r>
  <r>
    <n v="2422"/>
    <x v="2422"/>
    <s v="Family owned business serving BBQ and seafood to the public"/>
    <n v="500"/>
    <x v="116"/>
    <x v="2"/>
    <x v="0"/>
    <x v="0"/>
    <n v="1426091036"/>
    <n v="1423502636"/>
    <x v="0"/>
    <n v="1"/>
    <x v="1"/>
    <s v="food/food trucks"/>
    <n v="0"/>
    <n v="1"/>
    <x v="7"/>
    <x v="19"/>
  </r>
  <r>
    <n v="2423"/>
    <x v="2423"/>
    <s v="FBTR is a Texas-style, North Carolina based, homemade BBQ company looking to bring good meat to the masses."/>
    <n v="60000"/>
    <x v="138"/>
    <x v="2"/>
    <x v="0"/>
    <x v="0"/>
    <n v="1420044890"/>
    <n v="1417452890"/>
    <x v="0"/>
    <n v="1"/>
    <x v="1"/>
    <s v="food/food trucks"/>
    <n v="0"/>
    <n v="8"/>
    <x v="7"/>
    <x v="19"/>
  </r>
  <r>
    <n v="2424"/>
    <x v="2424"/>
    <s v="Great and creative food from the heart in the form of a sweet food truck!"/>
    <n v="25000"/>
    <x v="622"/>
    <x v="2"/>
    <x v="0"/>
    <x v="0"/>
    <n v="1414445108"/>
    <n v="1411853108"/>
    <x v="0"/>
    <n v="9"/>
    <x v="1"/>
    <s v="food/food trucks"/>
    <n v="1"/>
    <n v="34.44"/>
    <x v="7"/>
    <x v="19"/>
  </r>
  <r>
    <n v="2425"/>
    <x v="2425"/>
    <s v="I have the chance to take my Food Cart Business on the road. This is a major opportunity for a lot of people to learn and prosper."/>
    <n v="3500"/>
    <x v="116"/>
    <x v="2"/>
    <x v="0"/>
    <x v="0"/>
    <n v="1464386640"/>
    <n v="1463090149"/>
    <x v="0"/>
    <n v="1"/>
    <x v="1"/>
    <s v="food/food trucks"/>
    <n v="0"/>
    <n v="1"/>
    <x v="7"/>
    <x v="19"/>
  </r>
  <r>
    <n v="2426"/>
    <x v="2426"/>
    <s v="Aspiring to create a food truck with many delicious low calorie meals to encourage healthy eating while enjoying every bite."/>
    <n v="20000"/>
    <x v="117"/>
    <x v="2"/>
    <x v="0"/>
    <x v="0"/>
    <n v="1439006692"/>
    <n v="1433822692"/>
    <x v="0"/>
    <n v="0"/>
    <x v="1"/>
    <s v="food/food trucks"/>
    <n v="0"/>
    <n v="0"/>
    <x v="7"/>
    <x v="19"/>
  </r>
  <r>
    <n v="2427"/>
    <x v="2427"/>
    <s v="Fast and simple lunches for those on the go.  All (lunch) deals $10 or less."/>
    <n v="50000"/>
    <x v="116"/>
    <x v="2"/>
    <x v="0"/>
    <x v="0"/>
    <n v="1458715133"/>
    <n v="1455262733"/>
    <x v="0"/>
    <n v="1"/>
    <x v="1"/>
    <s v="food/food trucks"/>
    <n v="0"/>
    <n v="1"/>
    <x v="7"/>
    <x v="19"/>
  </r>
  <r>
    <n v="2428"/>
    <x v="2428"/>
    <s v="From Moo 2 You! We want to offer premium burgers to a taco flooded environment."/>
    <n v="35000"/>
    <x v="116"/>
    <x v="2"/>
    <x v="0"/>
    <x v="0"/>
    <n v="1426182551"/>
    <n v="1423594151"/>
    <x v="0"/>
    <n v="1"/>
    <x v="1"/>
    <s v="food/food trucks"/>
    <n v="0"/>
    <n v="1"/>
    <x v="7"/>
    <x v="19"/>
  </r>
  <r>
    <n v="2429"/>
    <x v="2429"/>
    <s v="Den tÃ¸ffeste foodtrucken i gata, bbq, ribs, briskets, pulled pork, frites, pickle, alt laget i en spesialbygd rÃ¸ykovn i bussen, av meg."/>
    <n v="140000"/>
    <x v="557"/>
    <x v="2"/>
    <x v="10"/>
    <x v="8"/>
    <n v="1486313040"/>
    <n v="1483131966"/>
    <x v="0"/>
    <n v="4"/>
    <x v="1"/>
    <s v="food/food trucks"/>
    <n v="1"/>
    <n v="501.25"/>
    <x v="7"/>
    <x v="19"/>
  </r>
  <r>
    <n v="2430"/>
    <x v="2430"/>
    <s v="This little guy will be circling the streets of Brickell &amp; Wynwood in Miami serving Venezuelan dishes. It needs TLC and some equipment"/>
    <n v="3000"/>
    <x v="577"/>
    <x v="2"/>
    <x v="0"/>
    <x v="0"/>
    <n v="1455246504"/>
    <n v="1452654504"/>
    <x v="0"/>
    <n v="2"/>
    <x v="1"/>
    <s v="food/food trucks"/>
    <n v="1"/>
    <n v="10.5"/>
    <x v="7"/>
    <x v="19"/>
  </r>
  <r>
    <n v="2431"/>
    <x v="2431"/>
    <s v="Go to Colorado and run a food truck with homemade food of all kinds."/>
    <n v="100000"/>
    <x v="369"/>
    <x v="2"/>
    <x v="0"/>
    <x v="0"/>
    <n v="1467080613"/>
    <n v="1461896613"/>
    <x v="0"/>
    <n v="2"/>
    <x v="1"/>
    <s v="food/food trucks"/>
    <n v="0"/>
    <n v="1"/>
    <x v="7"/>
    <x v="19"/>
  </r>
  <r>
    <n v="2432"/>
    <x v="2432"/>
    <s v="Looking to start competition cooking and need start-up help.  Offering brisket tasting to all contributors."/>
    <n v="14000"/>
    <x v="369"/>
    <x v="2"/>
    <x v="0"/>
    <x v="0"/>
    <n v="1425791697"/>
    <n v="1423199697"/>
    <x v="0"/>
    <n v="2"/>
    <x v="1"/>
    <s v="food/food trucks"/>
    <n v="0"/>
    <n v="1"/>
    <x v="7"/>
    <x v="19"/>
  </r>
  <r>
    <n v="2433"/>
    <x v="2433"/>
    <s v="I want to create an amazing menu that no one eals has.I have great ideas like a non-traditional pb&amp;j thats wraped in an eggroll &amp; fried"/>
    <n v="10000"/>
    <x v="117"/>
    <x v="2"/>
    <x v="0"/>
    <x v="0"/>
    <n v="1456608943"/>
    <n v="1454016943"/>
    <x v="0"/>
    <n v="0"/>
    <x v="1"/>
    <s v="food/food trucks"/>
    <n v="0"/>
    <n v="0"/>
    <x v="7"/>
    <x v="19"/>
  </r>
  <r>
    <n v="2434"/>
    <x v="2434"/>
    <s v="Mobile food truck loaded with locally grown fresh fruits and veggies. Caters to the inner-city and zip codes known as food deserts."/>
    <n v="20000"/>
    <x v="375"/>
    <x v="2"/>
    <x v="0"/>
    <x v="0"/>
    <n v="1438662474"/>
    <n v="1435206474"/>
    <x v="0"/>
    <n v="2"/>
    <x v="1"/>
    <s v="food/food trucks"/>
    <n v="0"/>
    <n v="13"/>
    <x v="7"/>
    <x v="19"/>
  </r>
  <r>
    <n v="2435"/>
    <x v="2435"/>
    <s v="Healthy, paleo food nearby gym and office areas. You pic your order and pay in the app and pic your time for just pic up the food."/>
    <n v="250000"/>
    <x v="1677"/>
    <x v="2"/>
    <x v="11"/>
    <x v="9"/>
    <n v="1444027186"/>
    <n v="1441435186"/>
    <x v="0"/>
    <n v="4"/>
    <x v="1"/>
    <s v="food/food trucks"/>
    <n v="0"/>
    <n v="306"/>
    <x v="7"/>
    <x v="19"/>
  </r>
  <r>
    <n v="2436"/>
    <x v="2436"/>
    <s v="A sustainable vegan food truck. Locally and solar powered. Mission: hydroponic farms &amp; non profit eateries in impoverished lands by'30."/>
    <n v="117000"/>
    <x v="372"/>
    <x v="2"/>
    <x v="5"/>
    <x v="5"/>
    <n v="1454078770"/>
    <n v="1448894770"/>
    <x v="0"/>
    <n v="2"/>
    <x v="1"/>
    <s v="food/food trucks"/>
    <n v="0"/>
    <n v="22.5"/>
    <x v="7"/>
    <x v="19"/>
  </r>
  <r>
    <n v="2437"/>
    <x v="2437"/>
    <s v="Homemade Gumbo, Stews and Curry to be served hot and fresh everyday at any festival or concert we can attend."/>
    <n v="8000"/>
    <x v="117"/>
    <x v="2"/>
    <x v="0"/>
    <x v="0"/>
    <n v="1426615200"/>
    <n v="1422400188"/>
    <x v="0"/>
    <n v="0"/>
    <x v="1"/>
    <s v="food/food trucks"/>
    <n v="0"/>
    <n v="0"/>
    <x v="7"/>
    <x v="19"/>
  </r>
  <r>
    <n v="2438"/>
    <x v="2438"/>
    <s v="I'm starting a catering and food truck business of southern comfort food. My FOOD is my Art!  _x000a_Thanks for you help!"/>
    <n v="15000"/>
    <x v="155"/>
    <x v="2"/>
    <x v="0"/>
    <x v="0"/>
    <n v="1449529062"/>
    <n v="1444341462"/>
    <x v="0"/>
    <n v="1"/>
    <x v="1"/>
    <s v="food/food trucks"/>
    <n v="0"/>
    <n v="50"/>
    <x v="7"/>
    <x v="19"/>
  </r>
  <r>
    <n v="2439"/>
    <x v="2439"/>
    <s v="Expand cotton candy concession to include other foods and purchase a trailer to haul._x000a_Purchase unstuffed pets to fill with cotton candy"/>
    <n v="10000"/>
    <x v="117"/>
    <x v="2"/>
    <x v="0"/>
    <x v="0"/>
    <n v="1445197129"/>
    <n v="1442605129"/>
    <x v="0"/>
    <n v="0"/>
    <x v="1"/>
    <s v="food/food trucks"/>
    <n v="0"/>
    <n v="0"/>
    <x v="7"/>
    <x v="19"/>
  </r>
  <r>
    <n v="2440"/>
    <x v="2440"/>
    <s v="Starting a entire clean energy food truck and set a new standard for Cambodia"/>
    <n v="5000"/>
    <x v="115"/>
    <x v="2"/>
    <x v="18"/>
    <x v="3"/>
    <n v="1455399313"/>
    <n v="1452807313"/>
    <x v="0"/>
    <n v="2"/>
    <x v="1"/>
    <s v="food/food trucks"/>
    <n v="0"/>
    <n v="5"/>
    <x v="7"/>
    <x v="19"/>
  </r>
  <r>
    <n v="2441"/>
    <x v="2441"/>
    <s v="YOU can help Alchemy Pops POP up on a street near you!"/>
    <n v="7500"/>
    <x v="1678"/>
    <x v="0"/>
    <x v="0"/>
    <x v="0"/>
    <n v="1437627540"/>
    <n v="1435806054"/>
    <x v="0"/>
    <n v="109"/>
    <x v="0"/>
    <s v="food/small batch"/>
    <n v="108"/>
    <n v="74.23"/>
    <x v="7"/>
    <x v="33"/>
  </r>
  <r>
    <n v="2442"/>
    <x v="2442"/>
    <s v="The first tea from a new sustainable tea region in India's young, rising Himalayas."/>
    <n v="24000"/>
    <x v="1679"/>
    <x v="0"/>
    <x v="0"/>
    <x v="0"/>
    <n v="1426777228"/>
    <n v="1424188828"/>
    <x v="0"/>
    <n v="372"/>
    <x v="0"/>
    <s v="food/small batch"/>
    <n v="126"/>
    <n v="81.25"/>
    <x v="7"/>
    <x v="33"/>
  </r>
  <r>
    <n v="2443"/>
    <x v="2443"/>
    <s v="We empower coffee farmers to process their own premium beans, and connect them directly with coffee lovers on our online marketplace."/>
    <n v="20000"/>
    <x v="1680"/>
    <x v="0"/>
    <x v="0"/>
    <x v="0"/>
    <n v="1408114822"/>
    <n v="1405522822"/>
    <x v="0"/>
    <n v="311"/>
    <x v="0"/>
    <s v="food/small batch"/>
    <n v="203"/>
    <n v="130.22999999999999"/>
    <x v="7"/>
    <x v="33"/>
  </r>
  <r>
    <n v="2444"/>
    <x v="2444"/>
    <s v="Chocolate Truffles &amp; Sweet Treats handcrafted the European traditional way.  One bite and you will always want to eat dessert first!"/>
    <n v="3000"/>
    <x v="1681"/>
    <x v="0"/>
    <x v="0"/>
    <x v="0"/>
    <n v="1464199591"/>
    <n v="1461607591"/>
    <x v="0"/>
    <n v="61"/>
    <x v="0"/>
    <s v="food/small batch"/>
    <n v="109"/>
    <n v="53.41"/>
    <x v="7"/>
    <x v="33"/>
  </r>
  <r>
    <n v="2445"/>
    <x v="2445"/>
    <s v="Joe's Cellar is locally prepared old world Italian &quot;cellar food&quot;. _x000a_This is the stuff that makes non-Italians wish they were Italian!"/>
    <n v="5000"/>
    <x v="1682"/>
    <x v="0"/>
    <x v="0"/>
    <x v="0"/>
    <n v="1443242021"/>
    <n v="1440650021"/>
    <x v="0"/>
    <n v="115"/>
    <x v="0"/>
    <s v="food/small batch"/>
    <n v="173"/>
    <n v="75.13"/>
    <x v="7"/>
    <x v="33"/>
  </r>
  <r>
    <n v="2446"/>
    <x v="2446"/>
    <s v="The Brooklyn Cookie Company plans to bring our signature &quot;Mushroom&quot; Meringue Cookies and Just Meringues! to stores around the country!"/>
    <n v="5000"/>
    <x v="1683"/>
    <x v="0"/>
    <x v="0"/>
    <x v="0"/>
    <n v="1480174071"/>
    <n v="1477578471"/>
    <x v="0"/>
    <n v="111"/>
    <x v="0"/>
    <s v="food/small batch"/>
    <n v="168"/>
    <n v="75.67"/>
    <x v="7"/>
    <x v="33"/>
  </r>
  <r>
    <n v="2447"/>
    <x v="2447"/>
    <s v="Some days you just need cake! Homemade cake, wild (and classic) flavors, icing on the inside and shipped fresh to your home or office!"/>
    <n v="2500"/>
    <x v="1684"/>
    <x v="0"/>
    <x v="0"/>
    <x v="0"/>
    <n v="1478923200"/>
    <n v="1476184593"/>
    <x v="0"/>
    <n v="337"/>
    <x v="0"/>
    <s v="food/small batch"/>
    <n v="427"/>
    <n v="31.69"/>
    <x v="7"/>
    <x v="33"/>
  </r>
  <r>
    <n v="2448"/>
    <x v="2448"/>
    <s v="New ninja-cool campfire coffee mug from Ninja Narwhal Coffee Company. Perfect for holding 13oz of the best coffee in the universe!"/>
    <n v="400"/>
    <x v="357"/>
    <x v="0"/>
    <x v="0"/>
    <x v="0"/>
    <n v="1472621760"/>
    <n v="1472110513"/>
    <x v="0"/>
    <n v="9"/>
    <x v="0"/>
    <s v="food/small batch"/>
    <n v="108"/>
    <n v="47.78"/>
    <x v="7"/>
    <x v="33"/>
  </r>
  <r>
    <n v="2449"/>
    <x v="2449"/>
    <s v="Wholesome, gluten-free, crunchy granola hand-baked in Jackson, WY. Rich in protein, omega 3's, and fiber. Help me get it to you!"/>
    <n v="10000"/>
    <x v="1685"/>
    <x v="0"/>
    <x v="0"/>
    <x v="0"/>
    <n v="1417321515"/>
    <n v="1414725915"/>
    <x v="0"/>
    <n v="120"/>
    <x v="0"/>
    <s v="food/small batch"/>
    <n v="108"/>
    <n v="90"/>
    <x v="7"/>
    <x v="33"/>
  </r>
  <r>
    <n v="2450"/>
    <x v="2450"/>
    <s v="Old Coast Ales will be St. Augustine's very own micro brewery where our focus will be on creating unique and traditional beer styles."/>
    <n v="15000"/>
    <x v="1686"/>
    <x v="0"/>
    <x v="0"/>
    <x v="0"/>
    <n v="1414465860"/>
    <n v="1411177456"/>
    <x v="0"/>
    <n v="102"/>
    <x v="0"/>
    <s v="food/small batch"/>
    <n v="102"/>
    <n v="149.31"/>
    <x v="7"/>
    <x v="33"/>
  </r>
  <r>
    <n v="2451"/>
    <x v="2451"/>
    <s v="Meet the best tasting high protein, low sugar protein snack on the planet. Guaranteed to turn you into a stone cold fox."/>
    <n v="10000"/>
    <x v="1687"/>
    <x v="0"/>
    <x v="0"/>
    <x v="0"/>
    <n v="1488750490"/>
    <n v="1487022490"/>
    <x v="0"/>
    <n v="186"/>
    <x v="0"/>
    <s v="food/small batch"/>
    <n v="115"/>
    <n v="62.07"/>
    <x v="7"/>
    <x v="33"/>
  </r>
  <r>
    <n v="2452"/>
    <x v="2452"/>
    <s v="Italian inspired sauce with a spice and heat that make this simple Red Sauce unique! This company name still remains a secret, for now!"/>
    <n v="600"/>
    <x v="1688"/>
    <x v="0"/>
    <x v="0"/>
    <x v="0"/>
    <n v="1451430000"/>
    <n v="1448914500"/>
    <x v="0"/>
    <n v="15"/>
    <x v="0"/>
    <s v="food/small batch"/>
    <n v="134"/>
    <n v="53.4"/>
    <x v="7"/>
    <x v="33"/>
  </r>
  <r>
    <n v="2453"/>
    <x v="2453"/>
    <s v="Creating naturally smoked Jerky without the use of artificial ingredients or preservatives. A healthier snack that taste great!"/>
    <n v="3000"/>
    <x v="1689"/>
    <x v="0"/>
    <x v="0"/>
    <x v="0"/>
    <n v="1486053409"/>
    <n v="1483461409"/>
    <x v="0"/>
    <n v="67"/>
    <x v="0"/>
    <s v="food/small batch"/>
    <n v="155"/>
    <n v="69.27"/>
    <x v="7"/>
    <x v="33"/>
  </r>
  <r>
    <n v="2454"/>
    <x v="2454"/>
    <s v="Beer. Delicious, Salem made beer. Only the freshest, small batch beer straight from the source. Our beer is brewed within reach."/>
    <n v="35000"/>
    <x v="1690"/>
    <x v="0"/>
    <x v="0"/>
    <x v="0"/>
    <n v="1489207808"/>
    <n v="1486183808"/>
    <x v="0"/>
    <n v="130"/>
    <x v="0"/>
    <s v="food/small batch"/>
    <n v="101"/>
    <n v="271.51"/>
    <x v="7"/>
    <x v="33"/>
  </r>
  <r>
    <n v="2455"/>
    <x v="2455"/>
    <s v="Mama wants everyone to try her secret recipes for sauces and rubs. She uses only the freshest ingredients for them."/>
    <n v="300"/>
    <x v="1691"/>
    <x v="0"/>
    <x v="0"/>
    <x v="0"/>
    <n v="1461177950"/>
    <n v="1458758750"/>
    <x v="0"/>
    <n v="16"/>
    <x v="0"/>
    <s v="food/small batch"/>
    <n v="182"/>
    <n v="34.130000000000003"/>
    <x v="7"/>
    <x v="33"/>
  </r>
  <r>
    <n v="2456"/>
    <x v="2456"/>
    <s v="These beef sticks will make your taste buds dance with happiness. Plus they are healthier than most available today!"/>
    <n v="1500"/>
    <x v="1692"/>
    <x v="0"/>
    <x v="0"/>
    <x v="0"/>
    <n v="1488063839"/>
    <n v="1485471839"/>
    <x v="0"/>
    <n v="67"/>
    <x v="0"/>
    <s v="food/small batch"/>
    <n v="181"/>
    <n v="40.49"/>
    <x v="7"/>
    <x v="33"/>
  </r>
  <r>
    <n v="2457"/>
    <x v="2457"/>
    <s v="If you love wine, and have ever dreamed of crafting your own. You can in 3 easy steps.  Sample~Sprinkle~Savor."/>
    <n v="23000"/>
    <x v="1693"/>
    <x v="0"/>
    <x v="0"/>
    <x v="0"/>
    <n v="1458826056"/>
    <n v="1456237656"/>
    <x v="0"/>
    <n v="124"/>
    <x v="0"/>
    <s v="food/small batch"/>
    <n v="102"/>
    <n v="189.76"/>
    <x v="7"/>
    <x v="33"/>
  </r>
  <r>
    <n v="2458"/>
    <x v="2458"/>
    <s v="Three ladies starting a small bakery/toast bar concept @SmorgasburgLA.  House made pastries and bread using local and fun ingredients."/>
    <n v="5000"/>
    <x v="1603"/>
    <x v="0"/>
    <x v="0"/>
    <x v="0"/>
    <n v="1465498800"/>
    <n v="1462481718"/>
    <x v="0"/>
    <n v="80"/>
    <x v="0"/>
    <s v="food/small batch"/>
    <n v="110"/>
    <n v="68.86"/>
    <x v="7"/>
    <x v="33"/>
  </r>
  <r>
    <n v="2459"/>
    <x v="2459"/>
    <s v="Bringing delicious, scratch-made, baked goods to mainstreet Hopkins, MN. Specializing in cupcakes, cakes, cookies, and French macarons."/>
    <n v="30000"/>
    <x v="1694"/>
    <x v="0"/>
    <x v="0"/>
    <x v="0"/>
    <n v="1458742685"/>
    <n v="1454858285"/>
    <x v="0"/>
    <n v="282"/>
    <x v="0"/>
    <s v="food/small batch"/>
    <n v="102"/>
    <n v="108.78"/>
    <x v="7"/>
    <x v="33"/>
  </r>
  <r>
    <n v="2460"/>
    <x v="2460"/>
    <s v="A humble and homey bakery passionately obsessed with good bread. Grano will fast become your favorite neighborhood food hub."/>
    <n v="8500"/>
    <x v="1695"/>
    <x v="0"/>
    <x v="0"/>
    <x v="0"/>
    <n v="1483417020"/>
    <n v="1480480167"/>
    <x v="0"/>
    <n v="68"/>
    <x v="0"/>
    <s v="food/small batch"/>
    <n v="101"/>
    <n v="125.99"/>
    <x v="7"/>
    <x v="33"/>
  </r>
  <r>
    <n v="2461"/>
    <x v="2461"/>
    <s v="Songs of faith and worship that are so deeply spiritual you could sing them in church, so down to earth you could play them in a bar."/>
    <n v="7500"/>
    <x v="1696"/>
    <x v="0"/>
    <x v="0"/>
    <x v="0"/>
    <n v="1317438000"/>
    <n v="1314577097"/>
    <x v="0"/>
    <n v="86"/>
    <x v="0"/>
    <s v="music/indie rock"/>
    <n v="104"/>
    <n v="90.52"/>
    <x v="4"/>
    <x v="14"/>
  </r>
  <r>
    <n v="2462"/>
    <x v="2462"/>
    <s v="CHURCHES, an indie rock band from Oakland, CA, is recording a new single about marriage equality and pressing it to 7&quot; vinyl."/>
    <n v="3000"/>
    <x v="1697"/>
    <x v="0"/>
    <x v="0"/>
    <x v="0"/>
    <n v="1342672096"/>
    <n v="1340944096"/>
    <x v="0"/>
    <n v="115"/>
    <x v="0"/>
    <s v="music/indie rock"/>
    <n v="111"/>
    <n v="28.88"/>
    <x v="4"/>
    <x v="14"/>
  </r>
  <r>
    <n v="2463"/>
    <x v="2463"/>
    <s v="Emma Ate The Lion's debut full length album"/>
    <n v="2000"/>
    <x v="66"/>
    <x v="0"/>
    <x v="0"/>
    <x v="0"/>
    <n v="1366138800"/>
    <n v="1362710425"/>
    <x v="0"/>
    <n v="75"/>
    <x v="0"/>
    <s v="music/indie rock"/>
    <n v="116"/>
    <n v="31"/>
    <x v="4"/>
    <x v="14"/>
  </r>
  <r>
    <n v="2464"/>
    <x v="2464"/>
    <s v="The Enemy Feathers are passing the proverbial hat to see if we can raise enough money to complete Our NEW EP"/>
    <n v="2000"/>
    <x v="580"/>
    <x v="0"/>
    <x v="5"/>
    <x v="5"/>
    <n v="1443641340"/>
    <n v="1441143397"/>
    <x v="0"/>
    <n v="43"/>
    <x v="0"/>
    <s v="music/indie rock"/>
    <n v="111"/>
    <n v="51.67"/>
    <x v="4"/>
    <x v="14"/>
  </r>
  <r>
    <n v="2465"/>
    <x v="2465"/>
    <s v="An indie band from Spokane, WA looking to master and package their first full length album."/>
    <n v="700"/>
    <x v="1698"/>
    <x v="0"/>
    <x v="0"/>
    <x v="0"/>
    <n v="1348420548"/>
    <n v="1345828548"/>
    <x v="0"/>
    <n v="48"/>
    <x v="0"/>
    <s v="music/indie rock"/>
    <n v="180"/>
    <n v="26.27"/>
    <x v="4"/>
    <x v="14"/>
  </r>
  <r>
    <n v="2466"/>
    <x v="2466"/>
    <s v="With big dreams and big sounds, Jesse Alexander's Debut album titled &quot;For Once&quot; brings Indie Rock to a whole new level."/>
    <n v="2500"/>
    <x v="911"/>
    <x v="0"/>
    <x v="0"/>
    <x v="0"/>
    <n v="1368066453"/>
    <n v="1365474453"/>
    <x v="0"/>
    <n v="52"/>
    <x v="0"/>
    <s v="music/indie rock"/>
    <n v="100"/>
    <n v="48.08"/>
    <x v="4"/>
    <x v="14"/>
  </r>
  <r>
    <n v="2467"/>
    <x v="2467"/>
    <s v="We've finished our first EP and we're taking it on the road in three weeks! Help us fund manufacturing?"/>
    <n v="1000"/>
    <x v="1699"/>
    <x v="0"/>
    <x v="0"/>
    <x v="0"/>
    <n v="1336669200"/>
    <n v="1335473931"/>
    <x v="0"/>
    <n v="43"/>
    <x v="0"/>
    <s v="music/indie rock"/>
    <n v="119"/>
    <n v="27.56"/>
    <x v="4"/>
    <x v="14"/>
  </r>
  <r>
    <n v="2468"/>
    <x v="2468"/>
    <s v="Please donate, support &amp; share this project so that I may be able to record my new EP this fall!"/>
    <n v="2000"/>
    <x v="1700"/>
    <x v="0"/>
    <x v="0"/>
    <x v="0"/>
    <n v="1351400400"/>
    <n v="1348285321"/>
    <x v="0"/>
    <n v="58"/>
    <x v="0"/>
    <s v="music/indie rock"/>
    <n v="107"/>
    <n v="36.97"/>
    <x v="4"/>
    <x v="14"/>
  </r>
  <r>
    <n v="2469"/>
    <x v="2469"/>
    <s v="All the music for my EP of cello-fusion originals is complete. All I need now is your help to get it mastered &amp; pressed to CD &amp; vinyl!"/>
    <n v="1200"/>
    <x v="1701"/>
    <x v="0"/>
    <x v="0"/>
    <x v="0"/>
    <n v="1297160329"/>
    <n v="1295000329"/>
    <x v="0"/>
    <n v="47"/>
    <x v="0"/>
    <s v="music/indie rock"/>
    <n v="114"/>
    <n v="29.02"/>
    <x v="4"/>
    <x v="14"/>
  </r>
  <r>
    <n v="2470"/>
    <x v="2470"/>
    <s v="Music is my passion.  I've been recording this album for 2 years now, and I just want the world to finally hear it!"/>
    <n v="1000"/>
    <x v="1702"/>
    <x v="0"/>
    <x v="0"/>
    <x v="0"/>
    <n v="1337824055"/>
    <n v="1335232055"/>
    <x v="0"/>
    <n v="36"/>
    <x v="0"/>
    <s v="music/indie rock"/>
    <n v="103"/>
    <n v="28.66"/>
    <x v="4"/>
    <x v="14"/>
  </r>
  <r>
    <n v="2471"/>
    <x v="2471"/>
    <s v="Confused Disciples' debut album &quot;Sleepamation&quot; is (finally) all recorded and mixed, now all that's left is mastering and duplication."/>
    <n v="500"/>
    <x v="141"/>
    <x v="0"/>
    <x v="0"/>
    <x v="0"/>
    <n v="1327535392"/>
    <n v="1324079392"/>
    <x v="0"/>
    <n v="17"/>
    <x v="0"/>
    <s v="music/indie rock"/>
    <n v="128"/>
    <n v="37.65"/>
    <x v="4"/>
    <x v="14"/>
  </r>
  <r>
    <n v="2472"/>
    <x v="2472"/>
    <s v="Help Ben Hardt release 3 albums in a 9 month span, telling the story of two lovers in London during WWII. All with strings, a rock band and more..."/>
    <n v="7500"/>
    <x v="1703"/>
    <x v="0"/>
    <x v="0"/>
    <x v="0"/>
    <n v="1283562180"/>
    <n v="1277433980"/>
    <x v="0"/>
    <n v="104"/>
    <x v="0"/>
    <s v="music/indie rock"/>
    <n v="136"/>
    <n v="97.9"/>
    <x v="4"/>
    <x v="14"/>
  </r>
  <r>
    <n v="2473"/>
    <x v="2473"/>
    <s v="Wrote some new songs and it turned into an album. I even have a title already, &quot;Oh My Soul&quot;. Would love your support!"/>
    <n v="2000"/>
    <x v="41"/>
    <x v="0"/>
    <x v="0"/>
    <x v="0"/>
    <n v="1352573869"/>
    <n v="1349978269"/>
    <x v="0"/>
    <n v="47"/>
    <x v="0"/>
    <s v="music/indie rock"/>
    <n v="100"/>
    <n v="42.55"/>
    <x v="4"/>
    <x v="14"/>
  </r>
  <r>
    <n v="2474"/>
    <x v="2474"/>
    <s v="Even though were still recording our first album, were taking pre orders to help with manufacturing costs. We have a lot to cover with this CD/ DVD. "/>
    <n v="5000"/>
    <x v="1704"/>
    <x v="0"/>
    <x v="0"/>
    <x v="0"/>
    <n v="1286756176"/>
    <n v="1282868176"/>
    <x v="0"/>
    <n v="38"/>
    <x v="0"/>
    <s v="music/indie rock"/>
    <n v="100"/>
    <n v="131.58000000000001"/>
    <x v="4"/>
    <x v="14"/>
  </r>
  <r>
    <n v="2475"/>
    <x v="2475"/>
    <s v="Help BRANDTSON and DREAMOVERrecords press their 2004 record, &quot;Send Us A Signal&quot;."/>
    <n v="2500"/>
    <x v="1705"/>
    <x v="0"/>
    <x v="0"/>
    <x v="0"/>
    <n v="1278799200"/>
    <n v="1273647255"/>
    <x v="0"/>
    <n v="81"/>
    <x v="0"/>
    <s v="music/indie rock"/>
    <n v="105"/>
    <n v="32.32"/>
    <x v="4"/>
    <x v="14"/>
  </r>
  <r>
    <n v="2476"/>
    <x v="2476"/>
    <s v="Eleven songs, the accumulation of several memorable occurrences in a sleepy town; stories of fiction &amp; fact."/>
    <n v="3200"/>
    <x v="1706"/>
    <x v="0"/>
    <x v="0"/>
    <x v="0"/>
    <n v="1415004770"/>
    <n v="1412149970"/>
    <x v="0"/>
    <n v="55"/>
    <x v="0"/>
    <s v="music/indie rock"/>
    <n v="105"/>
    <n v="61.1"/>
    <x v="4"/>
    <x v="14"/>
  </r>
  <r>
    <n v="2477"/>
    <x v="823"/>
    <s v="Releasing my first album in August, and I need your help in order to get it done!"/>
    <n v="750"/>
    <x v="1707"/>
    <x v="0"/>
    <x v="0"/>
    <x v="0"/>
    <n v="1344789345"/>
    <n v="1340901345"/>
    <x v="0"/>
    <n v="41"/>
    <x v="0"/>
    <s v="music/indie rock"/>
    <n v="171"/>
    <n v="31.34"/>
    <x v="4"/>
    <x v="14"/>
  </r>
  <r>
    <n v="2478"/>
    <x v="2477"/>
    <s v="San Francisco Indie band, Should We Run, gets set to launch their debut EP capped with a tour to South by Southwest Music Conference."/>
    <n v="8000"/>
    <x v="1708"/>
    <x v="0"/>
    <x v="0"/>
    <x v="0"/>
    <n v="1358117313"/>
    <n v="1355525313"/>
    <x v="0"/>
    <n v="79"/>
    <x v="0"/>
    <s v="music/indie rock"/>
    <n v="128"/>
    <n v="129.11000000000001"/>
    <x v="4"/>
    <x v="14"/>
  </r>
  <r>
    <n v="2479"/>
    <x v="2478"/>
    <s v="Fake Natives is headed on tour this summer. Help them fill their tank with fossil fuels."/>
    <n v="300"/>
    <x v="1709"/>
    <x v="0"/>
    <x v="0"/>
    <x v="0"/>
    <n v="1343440800"/>
    <n v="1342545994"/>
    <x v="0"/>
    <n v="16"/>
    <x v="0"/>
    <s v="music/indie rock"/>
    <n v="133"/>
    <n v="25.02"/>
    <x v="4"/>
    <x v="14"/>
  </r>
  <r>
    <n v="2480"/>
    <x v="2479"/>
    <s v="We are a band from Long Beach, Ca looking to record our first EP. Any little bit counts and your support would mean the world to us!"/>
    <n v="2000"/>
    <x v="41"/>
    <x v="0"/>
    <x v="0"/>
    <x v="0"/>
    <n v="1444516084"/>
    <n v="1439332084"/>
    <x v="0"/>
    <n v="8"/>
    <x v="0"/>
    <s v="music/indie rock"/>
    <n v="100"/>
    <n v="250"/>
    <x v="4"/>
    <x v="14"/>
  </r>
  <r>
    <n v="2481"/>
    <x v="2480"/>
    <s v="To support the media blitz for their brand-new album, the band is offering a Kickstarter-only EP and other amazing premiums."/>
    <n v="4000"/>
    <x v="1710"/>
    <x v="0"/>
    <x v="0"/>
    <x v="0"/>
    <n v="1335799808"/>
    <n v="1333207808"/>
    <x v="0"/>
    <n v="95"/>
    <x v="0"/>
    <s v="music/indie rock"/>
    <n v="113"/>
    <n v="47.54"/>
    <x v="4"/>
    <x v="14"/>
  </r>
  <r>
    <n v="2482"/>
    <x v="2481"/>
    <s v="Singer Jude Roberts has been asked to perform his song &quot;The Flood&quot;  in Hiroshima.  You can assist in making this opportunity a reality."/>
    <n v="1000"/>
    <x v="1099"/>
    <x v="0"/>
    <x v="0"/>
    <x v="0"/>
    <n v="1312224383"/>
    <n v="1308336383"/>
    <x v="0"/>
    <n v="25"/>
    <x v="0"/>
    <s v="music/indie rock"/>
    <n v="100"/>
    <n v="40.04"/>
    <x v="4"/>
    <x v="14"/>
  </r>
  <r>
    <n v="2483"/>
    <x v="2482"/>
    <s v="Send Intangible Animal on our first West Coast Tour!!! The fate of the world rests in your hands."/>
    <n v="1100"/>
    <x v="1711"/>
    <x v="0"/>
    <x v="0"/>
    <x v="0"/>
    <n v="1335891603"/>
    <n v="1330711203"/>
    <x v="0"/>
    <n v="19"/>
    <x v="0"/>
    <s v="music/indie rock"/>
    <n v="114"/>
    <n v="65.84"/>
    <x v="4"/>
    <x v="14"/>
  </r>
  <r>
    <n v="2484"/>
    <x v="2483"/>
    <s v="A solo roots/rock CD written by award winning singer-songwriter Kiya Heartwood and produced by Grammy nominated producer Mark Hallman."/>
    <n v="3500"/>
    <x v="1712"/>
    <x v="0"/>
    <x v="0"/>
    <x v="0"/>
    <n v="1316124003"/>
    <n v="1313532003"/>
    <x v="0"/>
    <n v="90"/>
    <x v="0"/>
    <s v="music/indie rock"/>
    <n v="119"/>
    <n v="46.4"/>
    <x v="4"/>
    <x v="14"/>
  </r>
  <r>
    <n v="2485"/>
    <x v="2484"/>
    <s v="We're trying to fund a fall tour to Dallas,  where we will record our debut album with Grammy award-winning producer, Stuart Sikes."/>
    <n v="2000"/>
    <x v="318"/>
    <x v="0"/>
    <x v="0"/>
    <x v="0"/>
    <n v="1318463879"/>
    <n v="1315439879"/>
    <x v="0"/>
    <n v="41"/>
    <x v="0"/>
    <s v="music/indie rock"/>
    <n v="103"/>
    <n v="50.37"/>
    <x v="4"/>
    <x v="14"/>
  </r>
  <r>
    <n v="2486"/>
    <x v="2485"/>
    <s v="I'm just about finished recording my new EP &quot;Gypsy Wind,&quot; but I need help w/making CD's for you to hold in your hands!  And listen to!"/>
    <n v="300"/>
    <x v="1713"/>
    <x v="0"/>
    <x v="0"/>
    <x v="0"/>
    <n v="1335113976"/>
    <n v="1332521976"/>
    <x v="0"/>
    <n v="30"/>
    <x v="0"/>
    <s v="music/indie rock"/>
    <n v="266"/>
    <n v="26.57"/>
    <x v="4"/>
    <x v="14"/>
  </r>
  <r>
    <n v="2487"/>
    <x v="2486"/>
    <s v="Raise enough money to fund the copyright cost for the full length indie rock record we spent the year recording."/>
    <n v="1500"/>
    <x v="1714"/>
    <x v="0"/>
    <x v="0"/>
    <x v="0"/>
    <n v="1338083997"/>
    <n v="1335491997"/>
    <x v="0"/>
    <n v="38"/>
    <x v="0"/>
    <s v="music/indie rock"/>
    <n v="100"/>
    <n v="39.49"/>
    <x v="4"/>
    <x v="14"/>
  </r>
  <r>
    <n v="2488"/>
    <x v="2487"/>
    <s v="Nashville independent singer/songwriter Jameson Elder making a new album! Check out the video to preview the single &quot;Take Me Back&quot;!"/>
    <n v="3000"/>
    <x v="1715"/>
    <x v="0"/>
    <x v="0"/>
    <x v="0"/>
    <n v="1321459908"/>
    <n v="1318864308"/>
    <x v="0"/>
    <n v="65"/>
    <x v="0"/>
    <s v="music/indie rock"/>
    <n v="107"/>
    <n v="49.25"/>
    <x v="4"/>
    <x v="14"/>
  </r>
  <r>
    <n v="2489"/>
    <x v="2488"/>
    <s v="A new Pocket Vinyl album focusing on all things about death: what it is, feels like, leads to, and how the idea of God fits into it."/>
    <n v="3500"/>
    <x v="1716"/>
    <x v="0"/>
    <x v="0"/>
    <x v="0"/>
    <n v="1368117239"/>
    <n v="1365525239"/>
    <x v="0"/>
    <n v="75"/>
    <x v="0"/>
    <s v="music/indie rock"/>
    <n v="134"/>
    <n v="62.38"/>
    <x v="4"/>
    <x v="14"/>
  </r>
  <r>
    <n v="2490"/>
    <x v="2489"/>
    <s v="We are trying to fund our first multi-state tour this summer in an effort to get our music out to as many people as possible."/>
    <n v="500"/>
    <x v="1493"/>
    <x v="0"/>
    <x v="0"/>
    <x v="0"/>
    <n v="1340429276"/>
    <n v="1335245276"/>
    <x v="0"/>
    <n v="16"/>
    <x v="0"/>
    <s v="music/indie rock"/>
    <n v="121"/>
    <n v="37.94"/>
    <x v="4"/>
    <x v="14"/>
  </r>
  <r>
    <n v="2491"/>
    <x v="2490"/>
    <s v="Nathan Evans, instrumental rock guitarist and official V3fights.com artist, is releasing his first solo EP entitled Remove The Illusion"/>
    <n v="500"/>
    <x v="1717"/>
    <x v="0"/>
    <x v="0"/>
    <x v="0"/>
    <n v="1295142660"/>
    <n v="1293739714"/>
    <x v="0"/>
    <n v="10"/>
    <x v="0"/>
    <s v="music/indie rock"/>
    <n v="103"/>
    <n v="51.6"/>
    <x v="4"/>
    <x v="14"/>
  </r>
  <r>
    <n v="2492"/>
    <x v="2491"/>
    <s v="We're a band from Hawaii trying to produce our first EP and we need help!"/>
    <n v="600"/>
    <x v="661"/>
    <x v="0"/>
    <x v="0"/>
    <x v="0"/>
    <n v="1339840740"/>
    <n v="1335397188"/>
    <x v="0"/>
    <n v="27"/>
    <x v="0"/>
    <s v="music/indie rock"/>
    <n v="125"/>
    <n v="27.78"/>
    <x v="4"/>
    <x v="14"/>
  </r>
  <r>
    <n v="2493"/>
    <x v="2492"/>
    <s v="Making the record I've always dreamed of, and I want you to be part of the journey. Join me and let's make a great album together!"/>
    <n v="20000"/>
    <x v="1718"/>
    <x v="0"/>
    <x v="0"/>
    <x v="0"/>
    <n v="1367208140"/>
    <n v="1363320140"/>
    <x v="0"/>
    <n v="259"/>
    <x v="0"/>
    <s v="music/indie rock"/>
    <n v="129"/>
    <n v="99.38"/>
    <x v="4"/>
    <x v="14"/>
  </r>
  <r>
    <n v="2494"/>
    <x v="2493"/>
    <s v="Multi-Instrumentalist Ace Waters' new double album with 2+hours of music needs to be professionally made and replicated."/>
    <n v="1500"/>
    <x v="1719"/>
    <x v="0"/>
    <x v="0"/>
    <x v="0"/>
    <n v="1337786944"/>
    <n v="1335194944"/>
    <x v="0"/>
    <n v="39"/>
    <x v="0"/>
    <s v="music/indie rock"/>
    <n v="101"/>
    <n v="38.85"/>
    <x v="4"/>
    <x v="14"/>
  </r>
  <r>
    <n v="2495"/>
    <x v="2494"/>
    <s v="World-class musicians pay tribute to Kenny Childers, one of Indiana's best songwriters. MFT is pressing the album on double vinyl."/>
    <n v="1500"/>
    <x v="1720"/>
    <x v="0"/>
    <x v="0"/>
    <x v="0"/>
    <n v="1339022575"/>
    <n v="1336430575"/>
    <x v="0"/>
    <n v="42"/>
    <x v="0"/>
    <s v="music/indie rock"/>
    <n v="128"/>
    <n v="45.55"/>
    <x v="4"/>
    <x v="14"/>
  </r>
  <r>
    <n v="2496"/>
    <x v="2495"/>
    <s v="Be a part of making the first Lynn Haven album, &quot;Fair Weather Friends.&quot;"/>
    <n v="6000"/>
    <x v="44"/>
    <x v="0"/>
    <x v="0"/>
    <x v="0"/>
    <n v="1364597692"/>
    <n v="1361577292"/>
    <x v="0"/>
    <n v="10"/>
    <x v="0"/>
    <s v="music/indie rock"/>
    <n v="100"/>
    <n v="600"/>
    <x v="4"/>
    <x v="14"/>
  </r>
  <r>
    <n v="2497"/>
    <x v="2496"/>
    <s v="Joe Rut captures his eccentrically funny and moving songs live with an 8-piece band + special guests.  Help him release it!!!"/>
    <n v="4000"/>
    <x v="1721"/>
    <x v="0"/>
    <x v="0"/>
    <x v="0"/>
    <n v="1312578338"/>
    <n v="1309986338"/>
    <x v="0"/>
    <n v="56"/>
    <x v="0"/>
    <s v="music/indie rock"/>
    <n v="113"/>
    <n v="80.55"/>
    <x v="4"/>
    <x v="14"/>
  </r>
  <r>
    <n v="2498"/>
    <x v="2497"/>
    <s v="We've been working hard on getting our music out and we are taking the final steps to releasing our EP, but we need your help."/>
    <n v="1000"/>
    <x v="1722"/>
    <x v="0"/>
    <x v="0"/>
    <x v="0"/>
    <n v="1422400387"/>
    <n v="1421190787"/>
    <x v="0"/>
    <n v="20"/>
    <x v="0"/>
    <s v="music/indie rock"/>
    <n v="106"/>
    <n v="52.8"/>
    <x v="4"/>
    <x v="14"/>
  </r>
  <r>
    <n v="2499"/>
    <x v="2498"/>
    <s v="Ryan is headed to the UK for a series of Private House Parties! He needs your help. Don't miss your chance to be a part of the fun!"/>
    <n v="4000"/>
    <x v="1723"/>
    <x v="0"/>
    <x v="0"/>
    <x v="0"/>
    <n v="1356976800"/>
    <n v="1352820837"/>
    <x v="0"/>
    <n v="170"/>
    <x v="0"/>
    <s v="music/indie rock"/>
    <n v="203"/>
    <n v="47.68"/>
    <x v="4"/>
    <x v="14"/>
  </r>
  <r>
    <n v="2500"/>
    <x v="2499"/>
    <s v="ST's 4th LP has been tracked and mixed, but before he can set it free upon the world, it needs proper mastering and pressing!"/>
    <n v="600"/>
    <x v="1724"/>
    <x v="0"/>
    <x v="0"/>
    <x v="0"/>
    <n v="1340476375"/>
    <n v="1337884375"/>
    <x v="0"/>
    <n v="29"/>
    <x v="0"/>
    <s v="music/indie rock"/>
    <n v="113"/>
    <n v="23.45"/>
    <x v="4"/>
    <x v="14"/>
  </r>
  <r>
    <n v="2501"/>
    <x v="2500"/>
    <s v="Locally owned board game cafÃ© focused on keeping it local with fresh food, craft beer, wine, and, of course, all your favourite games!"/>
    <n v="11000"/>
    <x v="1725"/>
    <x v="2"/>
    <x v="5"/>
    <x v="5"/>
    <n v="1443379104"/>
    <n v="1440787104"/>
    <x v="0"/>
    <n v="7"/>
    <x v="1"/>
    <s v="food/restaurants"/>
    <n v="3"/>
    <n v="40.14"/>
    <x v="7"/>
    <x v="34"/>
  </r>
  <r>
    <n v="2502"/>
    <x v="2501"/>
    <s v="A small sweet shop featuring the cupcake variety offered by Cupcake Chaos, candy, cotton candy, shakes and malts, located in Dalhart,TX"/>
    <n v="110000"/>
    <x v="1726"/>
    <x v="2"/>
    <x v="0"/>
    <x v="0"/>
    <n v="1411328918"/>
    <n v="1407440918"/>
    <x v="0"/>
    <n v="5"/>
    <x v="1"/>
    <s v="food/restaurants"/>
    <n v="0"/>
    <n v="17.2"/>
    <x v="7"/>
    <x v="34"/>
  </r>
  <r>
    <n v="2503"/>
    <x v="2502"/>
    <s v="Cardinal Bistro will be Contemporary American dinning establishment based in Ventnor, NJ featuring local, seasonal ingredients."/>
    <n v="10000"/>
    <x v="117"/>
    <x v="2"/>
    <x v="0"/>
    <x v="0"/>
    <n v="1465333560"/>
    <n v="1462743308"/>
    <x v="0"/>
    <n v="0"/>
    <x v="1"/>
    <s v="food/restaurants"/>
    <n v="0"/>
    <n v="0"/>
    <x v="7"/>
    <x v="34"/>
  </r>
  <r>
    <n v="2504"/>
    <x v="2503"/>
    <s v="Halal Restaurant and Internet Cafe 20 percent of profits will go to building masjids."/>
    <n v="35000"/>
    <x v="117"/>
    <x v="2"/>
    <x v="0"/>
    <x v="0"/>
    <n v="1416014534"/>
    <n v="1413418934"/>
    <x v="0"/>
    <n v="0"/>
    <x v="1"/>
    <s v="food/restaurants"/>
    <n v="0"/>
    <n v="0"/>
    <x v="7"/>
    <x v="34"/>
  </r>
  <r>
    <n v="2505"/>
    <x v="2504"/>
    <s v="PASTATUTION- The act or practice of engaging in Pasta Making for money.  _x000a__x000a_Help us get the Arcobaleno Pasta Extruder!"/>
    <n v="7000"/>
    <x v="117"/>
    <x v="2"/>
    <x v="0"/>
    <x v="0"/>
    <n v="1426292416"/>
    <n v="1423704016"/>
    <x v="0"/>
    <n v="0"/>
    <x v="1"/>
    <s v="food/restaurants"/>
    <n v="0"/>
    <n v="0"/>
    <x v="7"/>
    <x v="34"/>
  </r>
  <r>
    <n v="2506"/>
    <x v="2505"/>
    <s v="Love cereal as much as we do? Then we need your help! We are opening a worldwide cereal cafe, serving the best in imported cereals!"/>
    <n v="5000"/>
    <x v="134"/>
    <x v="2"/>
    <x v="1"/>
    <x v="1"/>
    <n v="1443906000"/>
    <n v="1441955269"/>
    <x v="0"/>
    <n v="2"/>
    <x v="1"/>
    <s v="food/restaurants"/>
    <n v="1"/>
    <n v="15"/>
    <x v="7"/>
    <x v="34"/>
  </r>
  <r>
    <n v="2507"/>
    <x v="2506"/>
    <s v="Unique dishes for a unique city!."/>
    <n v="42850"/>
    <x v="117"/>
    <x v="2"/>
    <x v="0"/>
    <x v="0"/>
    <n v="1431308704"/>
    <n v="1428716704"/>
    <x v="0"/>
    <n v="0"/>
    <x v="1"/>
    <s v="food/restaurants"/>
    <n v="0"/>
    <n v="0"/>
    <x v="7"/>
    <x v="34"/>
  </r>
  <r>
    <n v="2508"/>
    <x v="2507"/>
    <s v="I make Amazing homemade fudge available in 18 flavors. I want to open my own business to be able to let my area eat my incredible fudge"/>
    <n v="20000"/>
    <x v="117"/>
    <x v="2"/>
    <x v="0"/>
    <x v="0"/>
    <n v="1408056634"/>
    <n v="1405464634"/>
    <x v="0"/>
    <n v="0"/>
    <x v="1"/>
    <s v="food/restaurants"/>
    <n v="0"/>
    <n v="0"/>
    <x v="7"/>
    <x v="34"/>
  </r>
  <r>
    <n v="2509"/>
    <x v="2508"/>
    <s v="Relax in a new Cheesecake Lounge in London, serving freshly made cheesecakes, all day and all night, along with great coffees and teas."/>
    <n v="95000"/>
    <x v="325"/>
    <x v="2"/>
    <x v="1"/>
    <x v="1"/>
    <n v="1429554349"/>
    <n v="1424719549"/>
    <x v="0"/>
    <n v="28"/>
    <x v="1"/>
    <s v="food/restaurants"/>
    <n v="1"/>
    <n v="35.71"/>
    <x v="7"/>
    <x v="34"/>
  </r>
  <r>
    <n v="2510"/>
    <x v="2509"/>
    <s v="Dugout Dogs will be specializing in the many hot dog and sausage styles sold at baseball parks around Major League Baseball (MLB)."/>
    <n v="50000"/>
    <x v="735"/>
    <x v="2"/>
    <x v="0"/>
    <x v="0"/>
    <n v="1431647772"/>
    <n v="1426463772"/>
    <x v="0"/>
    <n v="2"/>
    <x v="1"/>
    <s v="food/restaurants"/>
    <n v="0"/>
    <n v="37.5"/>
    <x v="7"/>
    <x v="34"/>
  </r>
  <r>
    <n v="2511"/>
    <x v="2510"/>
    <s v="Fresh Fast Food. A bbq ramen bar thats healthy, tasty and made to order right in front of your eyes....... From flame to bowl"/>
    <n v="100000"/>
    <x v="117"/>
    <x v="2"/>
    <x v="1"/>
    <x v="1"/>
    <n v="1454323413"/>
    <n v="1451731413"/>
    <x v="0"/>
    <n v="0"/>
    <x v="1"/>
    <s v="food/restaurants"/>
    <n v="0"/>
    <n v="0"/>
    <x v="7"/>
    <x v="34"/>
  </r>
  <r>
    <n v="2512"/>
    <x v="2511"/>
    <s v="Somethin' Tasty is a unique coffee, pastry &amp; retail store. We consign from all local sources: pottery, glass &amp; art."/>
    <n v="1150"/>
    <x v="117"/>
    <x v="2"/>
    <x v="0"/>
    <x v="0"/>
    <n v="1418504561"/>
    <n v="1417208561"/>
    <x v="0"/>
    <n v="0"/>
    <x v="1"/>
    <s v="food/restaurants"/>
    <n v="0"/>
    <n v="0"/>
    <x v="7"/>
    <x v="34"/>
  </r>
  <r>
    <n v="2513"/>
    <x v="2512"/>
    <s v="Wir wollen einen Ort erschaffen an dem man sich wohlfÃ¼hlen kann, ein Ort an dem die Gedanken frei sind und man das Essen genieÃŸen kann."/>
    <n v="180000"/>
    <x v="117"/>
    <x v="2"/>
    <x v="12"/>
    <x v="3"/>
    <n v="1488067789"/>
    <n v="1482883789"/>
    <x v="0"/>
    <n v="0"/>
    <x v="1"/>
    <s v="food/restaurants"/>
    <n v="0"/>
    <n v="0"/>
    <x v="7"/>
    <x v="34"/>
  </r>
  <r>
    <n v="2514"/>
    <x v="2513"/>
    <s v="My little cafe has been challenged to provide healthy, fun lunches to kids at a Montessori School. Local/organic as much as possible."/>
    <n v="12000"/>
    <x v="852"/>
    <x v="2"/>
    <x v="0"/>
    <x v="0"/>
    <n v="1408526477"/>
    <n v="1407057677"/>
    <x v="0"/>
    <n v="4"/>
    <x v="1"/>
    <s v="food/restaurants"/>
    <n v="2"/>
    <n v="52.5"/>
    <x v="7"/>
    <x v="34"/>
  </r>
  <r>
    <n v="2515"/>
    <x v="2514"/>
    <s v="The Barrel Room SF is moving to a new location in San Francisco with a 60-seat restaurant &amp; full liquor. Help us make our move amazing!"/>
    <n v="5000"/>
    <x v="1727"/>
    <x v="2"/>
    <x v="0"/>
    <x v="0"/>
    <n v="1424635753"/>
    <n v="1422043753"/>
    <x v="0"/>
    <n v="12"/>
    <x v="1"/>
    <s v="food/restaurants"/>
    <n v="19"/>
    <n v="77.5"/>
    <x v="7"/>
    <x v="34"/>
  </r>
  <r>
    <n v="2516"/>
    <x v="2515"/>
    <s v="Hi, everyone my name is Alex, and i want to create not just a cafe spot, but a place that gives everyone a nice warm homey feeling."/>
    <n v="22000"/>
    <x v="117"/>
    <x v="2"/>
    <x v="0"/>
    <x v="0"/>
    <n v="1417279252"/>
    <n v="1414683652"/>
    <x v="0"/>
    <n v="0"/>
    <x v="1"/>
    <s v="food/restaurants"/>
    <n v="0"/>
    <n v="0"/>
    <x v="7"/>
    <x v="34"/>
  </r>
  <r>
    <n v="2517"/>
    <x v="2516"/>
    <s v="KICK START US! Chef-driven dining experience offering a multi-course tasteful and playful menu that hems in familiar seasonal comfort."/>
    <n v="18000"/>
    <x v="1728"/>
    <x v="2"/>
    <x v="5"/>
    <x v="5"/>
    <n v="1426788930"/>
    <n v="1424200530"/>
    <x v="0"/>
    <n v="33"/>
    <x v="1"/>
    <s v="food/restaurants"/>
    <n v="10"/>
    <n v="53.55"/>
    <x v="7"/>
    <x v="34"/>
  </r>
  <r>
    <n v="2518"/>
    <x v="2517"/>
    <s v="I am traveling the backroads of Southern California, to discover the best out-of-the-way eateries the area has to offer"/>
    <n v="5000"/>
    <x v="117"/>
    <x v="2"/>
    <x v="0"/>
    <x v="0"/>
    <n v="1415899228"/>
    <n v="1413303628"/>
    <x v="0"/>
    <n v="0"/>
    <x v="1"/>
    <s v="food/restaurants"/>
    <n v="0"/>
    <n v="0"/>
    <x v="7"/>
    <x v="34"/>
  </r>
  <r>
    <n v="2519"/>
    <x v="2518"/>
    <s v="Better than your mom's, better than Cracker Barrel, only at Kelli's Kitchen (all from scratch)."/>
    <n v="150000"/>
    <x v="654"/>
    <x v="2"/>
    <x v="0"/>
    <x v="0"/>
    <n v="1405741404"/>
    <n v="1403149404"/>
    <x v="0"/>
    <n v="4"/>
    <x v="1"/>
    <s v="food/restaurants"/>
    <n v="0"/>
    <n v="16.25"/>
    <x v="7"/>
    <x v="34"/>
  </r>
  <r>
    <n v="2520"/>
    <x v="2519"/>
    <s v="Aurora restaurant/night club, a Star Wars/Star Trek Science fiction community gathering place and club in the Tulsa/Oklahoma city area."/>
    <n v="100000"/>
    <x v="117"/>
    <x v="2"/>
    <x v="0"/>
    <x v="0"/>
    <n v="1476559260"/>
    <n v="1472567085"/>
    <x v="0"/>
    <n v="0"/>
    <x v="1"/>
    <s v="food/restaurants"/>
    <n v="0"/>
    <n v="0"/>
    <x v="7"/>
    <x v="34"/>
  </r>
  <r>
    <n v="2521"/>
    <x v="2520"/>
    <s v="Filmharmonic Brass plays John Williams! Featuring new arrangements of classic movie themes from &quot;Star Wars&quot;, &quot;Indiana Jones&quot; &amp; more!"/>
    <n v="12500"/>
    <x v="1729"/>
    <x v="0"/>
    <x v="0"/>
    <x v="0"/>
    <n v="1444778021"/>
    <n v="1442963621"/>
    <x v="0"/>
    <n v="132"/>
    <x v="0"/>
    <s v="music/classical music"/>
    <n v="109"/>
    <n v="103.68"/>
    <x v="4"/>
    <x v="35"/>
  </r>
  <r>
    <n v="2522"/>
    <x v="2521"/>
    <s v="Based on Don DeLilloâ€™s powerful post-9/11 novel, Falling Man captures the first moments of the terrorist attacks that changed the world"/>
    <n v="5000"/>
    <x v="97"/>
    <x v="0"/>
    <x v="0"/>
    <x v="0"/>
    <n v="1461336720"/>
    <n v="1459431960"/>
    <x v="0"/>
    <n v="27"/>
    <x v="0"/>
    <s v="music/classical music"/>
    <n v="100"/>
    <n v="185.19"/>
    <x v="4"/>
    <x v="35"/>
  </r>
  <r>
    <n v="2523"/>
    <x v="2522"/>
    <s v="PATER NOSTER (2003) by Thomas Oboe Lee, scored for baritone solo and string quartet.  Hauntingly beautiful, yet never performed."/>
    <n v="900"/>
    <x v="1730"/>
    <x v="0"/>
    <x v="0"/>
    <x v="0"/>
    <n v="1416270292"/>
    <n v="1413674692"/>
    <x v="0"/>
    <n v="26"/>
    <x v="0"/>
    <s v="music/classical music"/>
    <n v="156"/>
    <n v="54.15"/>
    <x v="4"/>
    <x v="35"/>
  </r>
  <r>
    <n v="2524"/>
    <x v="2523"/>
    <s v="We're bringing some of our favorite music from the past 10 years to disc for the first time ever."/>
    <n v="7500"/>
    <x v="1731"/>
    <x v="0"/>
    <x v="0"/>
    <x v="0"/>
    <n v="1419136200"/>
    <n v="1416338557"/>
    <x v="0"/>
    <n v="43"/>
    <x v="0"/>
    <s v="music/classical music"/>
    <n v="102"/>
    <n v="177.21"/>
    <x v="4"/>
    <x v="35"/>
  </r>
  <r>
    <n v="2525"/>
    <x v="2524"/>
    <s v="Husband and wife operatic team specializing in German opera. Fundraising for an audition tour of Germany."/>
    <n v="8000"/>
    <x v="1732"/>
    <x v="0"/>
    <x v="0"/>
    <x v="0"/>
    <n v="1340914571"/>
    <n v="1338322571"/>
    <x v="0"/>
    <n v="80"/>
    <x v="0"/>
    <s v="music/classical music"/>
    <n v="100"/>
    <n v="100.33"/>
    <x v="4"/>
    <x v="35"/>
  </r>
  <r>
    <n v="2526"/>
    <x v="2525"/>
    <s v="New music and arrangements, amazing sound, brass chamber music at the highest level!  Be a part of our community!"/>
    <n v="4000"/>
    <x v="1733"/>
    <x v="0"/>
    <x v="0"/>
    <x v="0"/>
    <n v="1418014740"/>
    <n v="1415585474"/>
    <x v="0"/>
    <n v="33"/>
    <x v="0"/>
    <s v="music/classical music"/>
    <n v="113"/>
    <n v="136.91"/>
    <x v="4"/>
    <x v="35"/>
  </r>
  <r>
    <n v="2527"/>
    <x v="2526"/>
    <s v="Five Programs of Benjamin Britten's vocal works featuring over 20 extraordinary vocalists and pianists."/>
    <n v="4000"/>
    <x v="1734"/>
    <x v="0"/>
    <x v="0"/>
    <x v="0"/>
    <n v="1382068740"/>
    <n v="1380477691"/>
    <x v="0"/>
    <n v="71"/>
    <x v="0"/>
    <s v="music/classical music"/>
    <n v="102"/>
    <n v="57.54"/>
    <x v="4"/>
    <x v="35"/>
  </r>
  <r>
    <n v="2528"/>
    <x v="2527"/>
    <s v="I've been offered a contract with HatHut to record Feldman's 'Three Voices', which would be my first solo disc. I need your help!"/>
    <n v="4000"/>
    <x v="1735"/>
    <x v="0"/>
    <x v="1"/>
    <x v="1"/>
    <n v="1440068400"/>
    <n v="1438459303"/>
    <x v="0"/>
    <n v="81"/>
    <x v="0"/>
    <s v="music/classical music"/>
    <n v="107"/>
    <n v="52.96"/>
    <x v="4"/>
    <x v="35"/>
  </r>
  <r>
    <n v="2529"/>
    <x v="2528"/>
    <s v="Opera. Short. New."/>
    <n v="6000"/>
    <x v="1736"/>
    <x v="0"/>
    <x v="0"/>
    <x v="0"/>
    <n v="1332636975"/>
    <n v="1328752575"/>
    <x v="0"/>
    <n v="76"/>
    <x v="0"/>
    <s v="music/classical music"/>
    <n v="104"/>
    <n v="82.33"/>
    <x v="4"/>
    <x v="35"/>
  </r>
  <r>
    <n v="2530"/>
    <x v="2529"/>
    <s v="With your help the Tulsa Youth Symphony will have its premiere appearance at the opening of the OK Mozart Festival, June 6th"/>
    <n v="6500"/>
    <x v="1737"/>
    <x v="0"/>
    <x v="0"/>
    <x v="0"/>
    <n v="1429505400"/>
    <n v="1426711505"/>
    <x v="0"/>
    <n v="48"/>
    <x v="0"/>
    <s v="music/classical music"/>
    <n v="100"/>
    <n v="135.41999999999999"/>
    <x v="4"/>
    <x v="35"/>
  </r>
  <r>
    <n v="2531"/>
    <x v="2530"/>
    <s v="The first CD of chamber music composed by John Leupold to be released on PARMA records. The album features solo, duets, and a quartet."/>
    <n v="4500"/>
    <x v="1733"/>
    <x v="0"/>
    <x v="0"/>
    <x v="0"/>
    <n v="1439611140"/>
    <n v="1437668354"/>
    <x v="0"/>
    <n v="61"/>
    <x v="0"/>
    <s v="music/classical music"/>
    <n v="100"/>
    <n v="74.069999999999993"/>
    <x v="4"/>
    <x v="35"/>
  </r>
  <r>
    <n v="2532"/>
    <x v="2531"/>
    <s v="Please help us record our first album, which will contain an exciting collection of works, old and new, for large guitar ensemble!"/>
    <n v="4000"/>
    <x v="1738"/>
    <x v="0"/>
    <x v="0"/>
    <x v="0"/>
    <n v="1345148566"/>
    <n v="1342556566"/>
    <x v="0"/>
    <n v="60"/>
    <x v="0"/>
    <s v="music/classical music"/>
    <n v="126"/>
    <n v="84.08"/>
    <x v="4"/>
    <x v="35"/>
  </r>
  <r>
    <n v="2533"/>
    <x v="2532"/>
    <s v="HOLOGRAPHIC is raising money for our 2013 live, four-concert new music project and to commission composer Jonathan Sokol!"/>
    <n v="7500"/>
    <x v="1739"/>
    <x v="0"/>
    <x v="0"/>
    <x v="0"/>
    <n v="1362160868"/>
    <n v="1359568911"/>
    <x v="0"/>
    <n v="136"/>
    <x v="0"/>
    <s v="music/classical music"/>
    <n v="111"/>
    <n v="61.03"/>
    <x v="4"/>
    <x v="35"/>
  </r>
  <r>
    <n v="2534"/>
    <x v="2533"/>
    <s v="A premiere performance of my composition &quot;Songs of Yes&quot; by CUBE Contemporary Chamber Ensemble, June 11, 2010 at the Merit School of Music in Chicago."/>
    <n v="2000"/>
    <x v="1740"/>
    <x v="0"/>
    <x v="0"/>
    <x v="0"/>
    <n v="1262325600"/>
    <n v="1257871712"/>
    <x v="0"/>
    <n v="14"/>
    <x v="0"/>
    <s v="music/classical music"/>
    <n v="105"/>
    <n v="150"/>
    <x v="4"/>
    <x v="35"/>
  </r>
  <r>
    <n v="2535"/>
    <x v="2534"/>
    <s v="Mark Hayes: Requiem Recording"/>
    <n v="20000"/>
    <x v="1741"/>
    <x v="0"/>
    <x v="0"/>
    <x v="0"/>
    <n v="1417463945"/>
    <n v="1414781945"/>
    <x v="0"/>
    <n v="78"/>
    <x v="0"/>
    <s v="music/classical music"/>
    <n v="104"/>
    <n v="266.08999999999997"/>
    <x v="4"/>
    <x v="35"/>
  </r>
  <r>
    <n v="2536"/>
    <x v="2535"/>
    <s v="I create my solo piano Vignettes by encrypting someone's name in the melody. Next up is the fourth Vignette, and I need a subject!"/>
    <n v="25"/>
    <x v="792"/>
    <x v="0"/>
    <x v="0"/>
    <x v="0"/>
    <n v="1375151566"/>
    <n v="1373337166"/>
    <x v="0"/>
    <n v="4"/>
    <x v="0"/>
    <s v="music/classical music"/>
    <n v="116"/>
    <n v="7.25"/>
    <x v="4"/>
    <x v="35"/>
  </r>
  <r>
    <n v="2537"/>
    <x v="2536"/>
    <s v="When an innocent girl is seen bathing by local church elders, she becomes the target of travelling, revivalist preacher Olin Blitch."/>
    <n v="1000"/>
    <x v="1742"/>
    <x v="0"/>
    <x v="0"/>
    <x v="0"/>
    <n v="1312212855"/>
    <n v="1307028855"/>
    <x v="0"/>
    <n v="11"/>
    <x v="0"/>
    <s v="music/classical music"/>
    <n v="110"/>
    <n v="100"/>
    <x v="4"/>
    <x v="35"/>
  </r>
  <r>
    <n v="2538"/>
    <x v="2537"/>
    <s v="I will record 2 of Tomaso Albinoni's concertos for 2 oboes playing both parts myself."/>
    <n v="18000"/>
    <x v="1743"/>
    <x v="0"/>
    <x v="0"/>
    <x v="0"/>
    <n v="1361681940"/>
    <n v="1359029661"/>
    <x v="0"/>
    <n v="185"/>
    <x v="0"/>
    <s v="music/classical music"/>
    <n v="113"/>
    <n v="109.96"/>
    <x v="4"/>
    <x v="35"/>
  </r>
  <r>
    <n v="2539"/>
    <x v="2538"/>
    <s v="Help ABS Academy musicians get their cellos, gambas, &amp; contrabasses to San Francisco by supporting their instruments' travel."/>
    <n v="10000"/>
    <x v="1744"/>
    <x v="0"/>
    <x v="0"/>
    <x v="0"/>
    <n v="1422913152"/>
    <n v="1417729152"/>
    <x v="0"/>
    <n v="59"/>
    <x v="0"/>
    <s v="music/classical music"/>
    <n v="100"/>
    <n v="169.92"/>
    <x v="4"/>
    <x v="35"/>
  </r>
  <r>
    <n v="2540"/>
    <x v="2539"/>
    <s v="â€œVladimir in Butterfly Countryâ€ is a chamber opera by composer Ann Callaway and Jaime Robles, which will premiere October 30, 2011."/>
    <n v="2500"/>
    <x v="1745"/>
    <x v="0"/>
    <x v="0"/>
    <x v="0"/>
    <n v="1319904721"/>
    <n v="1314720721"/>
    <x v="0"/>
    <n v="27"/>
    <x v="0"/>
    <s v="music/classical music"/>
    <n v="103"/>
    <n v="95.74"/>
    <x v="4"/>
    <x v="35"/>
  </r>
  <r>
    <n v="2541"/>
    <x v="2540"/>
    <s v="A debut CD of romantic Fantasies by young composers Bridge, Ireland, Sibelius and a premiere recording of Bergman Trio Op. 2 from 1939"/>
    <n v="3500"/>
    <x v="1746"/>
    <x v="0"/>
    <x v="1"/>
    <x v="1"/>
    <n v="1380192418"/>
    <n v="1375008418"/>
    <x v="0"/>
    <n v="63"/>
    <x v="0"/>
    <s v="music/classical music"/>
    <n v="107"/>
    <n v="59.46"/>
    <x v="4"/>
    <x v="35"/>
  </r>
  <r>
    <n v="2542"/>
    <x v="2541"/>
    <s v="Marquita Renee Ntim records her first Classical Album, complete with her playing the viola, cello and singing opera."/>
    <n v="700"/>
    <x v="1747"/>
    <x v="0"/>
    <x v="0"/>
    <x v="0"/>
    <n v="1380599940"/>
    <n v="1377252857"/>
    <x v="0"/>
    <n v="13"/>
    <x v="0"/>
    <s v="music/classical music"/>
    <n v="104"/>
    <n v="55.77"/>
    <x v="4"/>
    <x v="35"/>
  </r>
  <r>
    <n v="2543"/>
    <x v="2542"/>
    <s v="The Station in Hamtramck is supplementing our studio to accommodate live in-studio performances and recordings.   You can help. "/>
    <n v="250"/>
    <x v="1748"/>
    <x v="0"/>
    <x v="0"/>
    <x v="0"/>
    <n v="1293937200"/>
    <n v="1291257298"/>
    <x v="0"/>
    <n v="13"/>
    <x v="0"/>
    <s v="music/classical music"/>
    <n v="156"/>
    <n v="30.08"/>
    <x v="4"/>
    <x v="35"/>
  </r>
  <r>
    <n v="2544"/>
    <x v="2543"/>
    <s v="Bringing choral music and performance opportunities to under-served youth in West Philadelphia"/>
    <n v="5000"/>
    <x v="1749"/>
    <x v="0"/>
    <x v="0"/>
    <x v="0"/>
    <n v="1341750569"/>
    <n v="1339158569"/>
    <x v="0"/>
    <n v="57"/>
    <x v="0"/>
    <s v="music/classical music"/>
    <n v="101"/>
    <n v="88.44"/>
    <x v="4"/>
    <x v="35"/>
  </r>
  <r>
    <n v="2545"/>
    <x v="2544"/>
    <s v="We're recording our debut album: a CD of the string quartet and clarinet quintet by Stephan Krehl for the Naxos label"/>
    <n v="2000"/>
    <x v="1750"/>
    <x v="0"/>
    <x v="0"/>
    <x v="0"/>
    <n v="1424997000"/>
    <n v="1421983138"/>
    <x v="0"/>
    <n v="61"/>
    <x v="0"/>
    <s v="music/classical music"/>
    <n v="195"/>
    <n v="64.03"/>
    <x v="4"/>
    <x v="35"/>
  </r>
  <r>
    <n v="2546"/>
    <x v="2545"/>
    <s v="We want to release an album of choral music by acclaimed Finnish composer Jaakko MÃ¤ntyjÃ¤rvi in 2014"/>
    <n v="3500"/>
    <x v="1751"/>
    <x v="0"/>
    <x v="0"/>
    <x v="0"/>
    <n v="1380949200"/>
    <n v="1378586179"/>
    <x v="0"/>
    <n v="65"/>
    <x v="0"/>
    <s v="music/classical music"/>
    <n v="112"/>
    <n v="60.15"/>
    <x v="4"/>
    <x v="35"/>
  </r>
  <r>
    <n v="2547"/>
    <x v="2546"/>
    <s v="A compilation of Guitar Music by composers Darin Au, Jeff Peterson, Byron Yasui, Bailey Matsuda, Ian O'Sullivan, and Michael Foumai."/>
    <n v="5500"/>
    <x v="1752"/>
    <x v="0"/>
    <x v="0"/>
    <x v="0"/>
    <n v="1333560803"/>
    <n v="1330972403"/>
    <x v="0"/>
    <n v="134"/>
    <x v="0"/>
    <s v="music/classical music"/>
    <n v="120"/>
    <n v="49.19"/>
    <x v="4"/>
    <x v="35"/>
  </r>
  <r>
    <n v="2548"/>
    <x v="2547"/>
    <s v="This is the embryo of the change for future ecosystem of musical art  in Indonesia. Please support us to realize our program on Oct 9!"/>
    <n v="6000"/>
    <x v="1753"/>
    <x v="0"/>
    <x v="6"/>
    <x v="3"/>
    <n v="1475209620"/>
    <n v="1473087637"/>
    <x v="0"/>
    <n v="37"/>
    <x v="0"/>
    <s v="music/classical music"/>
    <n v="102"/>
    <n v="165.16"/>
    <x v="4"/>
    <x v="35"/>
  </r>
  <r>
    <n v="2549"/>
    <x v="2548"/>
    <s v="A new opera in English by Mike Christie to be premiÃ¨red at the Arcola Theatre, London UK from 14th-17th August 2013."/>
    <n v="1570"/>
    <x v="1516"/>
    <x v="0"/>
    <x v="1"/>
    <x v="1"/>
    <n v="1370019600"/>
    <n v="1366999870"/>
    <x v="0"/>
    <n v="37"/>
    <x v="0"/>
    <s v="music/classical music"/>
    <n v="103"/>
    <n v="43.62"/>
    <x v="4"/>
    <x v="35"/>
  </r>
  <r>
    <n v="2550"/>
    <x v="2549"/>
    <s v="Ashley Bathgate and Karl Larson are raising funds to make the premiere recording of Ken Thomson's brilliant, dramatic new chamber works"/>
    <n v="6500"/>
    <x v="1754"/>
    <x v="0"/>
    <x v="0"/>
    <x v="0"/>
    <n v="1444276740"/>
    <n v="1439392406"/>
    <x v="0"/>
    <n v="150"/>
    <x v="0"/>
    <s v="music/classical music"/>
    <n v="101"/>
    <n v="43.7"/>
    <x v="4"/>
    <x v="35"/>
  </r>
  <r>
    <n v="2551"/>
    <x v="2550"/>
    <s v="KCS seeks your support to off-set the cost of assembling a professional 25 piece orchestra for two choral performances."/>
    <n v="3675"/>
    <x v="1755"/>
    <x v="0"/>
    <x v="0"/>
    <x v="0"/>
    <n v="1332362880"/>
    <n v="1329890585"/>
    <x v="0"/>
    <n v="56"/>
    <x v="0"/>
    <s v="music/classical music"/>
    <n v="103"/>
    <n v="67.42"/>
    <x v="4"/>
    <x v="35"/>
  </r>
  <r>
    <n v="2552"/>
    <x v="2551"/>
    <s v="World Premiere of a new oratorio with chorus, soloists, and orchestra, based on the Old Testament king and prophet, DAVID"/>
    <n v="3000"/>
    <x v="1756"/>
    <x v="0"/>
    <x v="0"/>
    <x v="0"/>
    <n v="1488741981"/>
    <n v="1486149981"/>
    <x v="0"/>
    <n v="18"/>
    <x v="0"/>
    <s v="music/classical music"/>
    <n v="107"/>
    <n v="177.5"/>
    <x v="4"/>
    <x v="35"/>
  </r>
  <r>
    <n v="2553"/>
    <x v="2552"/>
    <s v="Help me be one of the first to record these beautiful songs and arrangements by 18-19th century masters of the classical guitar."/>
    <n v="1500"/>
    <x v="1757"/>
    <x v="0"/>
    <x v="0"/>
    <x v="0"/>
    <n v="1348202807"/>
    <n v="1343018807"/>
    <x v="0"/>
    <n v="60"/>
    <x v="0"/>
    <s v="music/classical music"/>
    <n v="156"/>
    <n v="38.880000000000003"/>
    <x v="4"/>
    <x v="35"/>
  </r>
  <r>
    <n v="2554"/>
    <x v="2553"/>
    <s v="Join forces with the Patagonia Winds to commission a new wind quintet to premiere at the 2015 National Flute Association Convention!"/>
    <n v="3000"/>
    <x v="1758"/>
    <x v="0"/>
    <x v="0"/>
    <x v="0"/>
    <n v="1433131140"/>
    <n v="1430445163"/>
    <x v="0"/>
    <n v="67"/>
    <x v="0"/>
    <s v="music/classical music"/>
    <n v="123"/>
    <n v="54.99"/>
    <x v="4"/>
    <x v="35"/>
  </r>
  <r>
    <n v="2555"/>
    <x v="2554"/>
    <s v="At Brevard Music Center, a foremost summer music study program, I will compose a new work for large chamber ensemble for performance."/>
    <n v="2000"/>
    <x v="1759"/>
    <x v="0"/>
    <x v="0"/>
    <x v="0"/>
    <n v="1338219793"/>
    <n v="1335541393"/>
    <x v="0"/>
    <n v="35"/>
    <x v="0"/>
    <s v="music/classical music"/>
    <n v="107"/>
    <n v="61.34"/>
    <x v="4"/>
    <x v="35"/>
  </r>
  <r>
    <n v="2556"/>
    <x v="2555"/>
    <s v="This is a &quot;call for scores&quot; for unaccompanied violin, recordings of the works, and a prize of at least 20 records for each composer."/>
    <n v="745"/>
    <x v="1760"/>
    <x v="0"/>
    <x v="0"/>
    <x v="0"/>
    <n v="1356392857"/>
    <n v="1352504857"/>
    <x v="0"/>
    <n v="34"/>
    <x v="0"/>
    <s v="music/classical music"/>
    <n v="106"/>
    <n v="23.12"/>
    <x v="4"/>
    <x v="35"/>
  </r>
  <r>
    <n v="2557"/>
    <x v="2556"/>
    <s v="Raising money for our concert tour of Switzerland and Germany in June/July 2014"/>
    <n v="900"/>
    <x v="1761"/>
    <x v="0"/>
    <x v="1"/>
    <x v="1"/>
    <n v="1400176386"/>
    <n v="1397584386"/>
    <x v="0"/>
    <n v="36"/>
    <x v="0"/>
    <s v="music/classical music"/>
    <n v="118"/>
    <n v="29.61"/>
    <x v="4"/>
    <x v="35"/>
  </r>
  <r>
    <n v="2558"/>
    <x v="2557"/>
    <s v="The Hopkins Sinfonia is looking for your support to run our 2015 Season made up of five concerts."/>
    <n v="1250"/>
    <x v="1762"/>
    <x v="0"/>
    <x v="2"/>
    <x v="2"/>
    <n v="1430488740"/>
    <n v="1427747906"/>
    <x v="0"/>
    <n v="18"/>
    <x v="0"/>
    <s v="music/classical music"/>
    <n v="109"/>
    <n v="75.61"/>
    <x v="4"/>
    <x v="35"/>
  </r>
  <r>
    <n v="2559"/>
    <x v="2558"/>
    <s v="A concert of new music by four composers who have lived in India and been inspired by its music, with the Momenta String Quartet"/>
    <n v="800"/>
    <x v="1763"/>
    <x v="0"/>
    <x v="0"/>
    <x v="0"/>
    <n v="1321385820"/>
    <n v="1318539484"/>
    <x v="0"/>
    <n v="25"/>
    <x v="0"/>
    <s v="music/classical music"/>
    <n v="111"/>
    <n v="35.6"/>
    <x v="4"/>
    <x v="35"/>
  </r>
  <r>
    <n v="2560"/>
    <x v="2559"/>
    <s v="New CD of favourite chamber music by Welsh composer Michael Parkin featuring debut recordings by outstanding young musicians."/>
    <n v="3000"/>
    <x v="1764"/>
    <x v="0"/>
    <x v="1"/>
    <x v="1"/>
    <n v="1425682174"/>
    <n v="1423090174"/>
    <x v="0"/>
    <n v="21"/>
    <x v="0"/>
    <s v="music/classical music"/>
    <n v="100"/>
    <n v="143"/>
    <x v="4"/>
    <x v="35"/>
  </r>
  <r>
    <n v="2561"/>
    <x v="2560"/>
    <s v="Ever had chicken fingers smothered in bearnaise sauce, resting on a bed of your favorite rice? We need these meals on wheels."/>
    <n v="100000"/>
    <x v="117"/>
    <x v="1"/>
    <x v="5"/>
    <x v="5"/>
    <n v="1444740089"/>
    <n v="1442148089"/>
    <x v="0"/>
    <n v="0"/>
    <x v="1"/>
    <s v="food/food trucks"/>
    <n v="0"/>
    <n v="0"/>
    <x v="7"/>
    <x v="19"/>
  </r>
  <r>
    <n v="2562"/>
    <x v="2561"/>
    <s v="Hail up - Wah gwaan ?_x000a_We are creating a foodtruck that will serve typical, traditional Jamaican jerk chicken/pork and more!"/>
    <n v="10000"/>
    <x v="735"/>
    <x v="1"/>
    <x v="12"/>
    <x v="3"/>
    <n v="1476189339"/>
    <n v="1471005339"/>
    <x v="0"/>
    <n v="3"/>
    <x v="1"/>
    <s v="food/food trucks"/>
    <n v="1"/>
    <n v="25"/>
    <x v="7"/>
    <x v="19"/>
  </r>
  <r>
    <n v="2563"/>
    <x v="2562"/>
    <s v="Michigan based bubble tea and specialty ice cream food truck"/>
    <n v="20000"/>
    <x v="117"/>
    <x v="1"/>
    <x v="0"/>
    <x v="0"/>
    <n v="1438226451"/>
    <n v="1433042451"/>
    <x v="0"/>
    <n v="0"/>
    <x v="1"/>
    <s v="food/food trucks"/>
    <n v="0"/>
    <n v="0"/>
    <x v="7"/>
    <x v="19"/>
  </r>
  <r>
    <n v="2564"/>
    <x v="2563"/>
    <s v="We want to bring the wonderful flavors of the Jersey Shore, my home, to my new home in Winnipeg, the center of Canada."/>
    <n v="40000"/>
    <x v="117"/>
    <x v="1"/>
    <x v="5"/>
    <x v="5"/>
    <n v="1406854699"/>
    <n v="1404262699"/>
    <x v="0"/>
    <n v="0"/>
    <x v="1"/>
    <s v="food/food trucks"/>
    <n v="0"/>
    <n v="0"/>
    <x v="7"/>
    <x v="19"/>
  </r>
  <r>
    <n v="2565"/>
    <x v="2564"/>
    <s v="The Sketchy Pelican. Is my vision to bring raw, honest, soulful, creative, thoght provoking cuisine to food truck form"/>
    <n v="10000"/>
    <x v="173"/>
    <x v="1"/>
    <x v="0"/>
    <x v="0"/>
    <n v="1462827000"/>
    <n v="1457710589"/>
    <x v="0"/>
    <n v="1"/>
    <x v="1"/>
    <s v="food/food trucks"/>
    <n v="1"/>
    <n v="100"/>
    <x v="7"/>
    <x v="19"/>
  </r>
  <r>
    <n v="2566"/>
    <x v="2565"/>
    <s v="You can skip the hotdog cart and enjoy fresh, hot, delicious, handmade pizza when Mamma B's takes her show on the road!"/>
    <n v="35000"/>
    <x v="117"/>
    <x v="1"/>
    <x v="0"/>
    <x v="0"/>
    <n v="1408663948"/>
    <n v="1406071948"/>
    <x v="0"/>
    <n v="0"/>
    <x v="1"/>
    <s v="food/food trucks"/>
    <n v="0"/>
    <n v="0"/>
    <x v="7"/>
    <x v="19"/>
  </r>
  <r>
    <n v="2567"/>
    <x v="2566"/>
    <s v="You're leaving a Bar/Nightclub what else would you want more than to have a Juicy Burger and to see Beautiful Girls making it."/>
    <n v="45000"/>
    <x v="678"/>
    <x v="1"/>
    <x v="0"/>
    <x v="0"/>
    <n v="1429823138"/>
    <n v="1427231138"/>
    <x v="0"/>
    <n v="2"/>
    <x v="1"/>
    <s v="food/food trucks"/>
    <n v="0"/>
    <n v="60"/>
    <x v="7"/>
    <x v="19"/>
  </r>
  <r>
    <n v="2568"/>
    <x v="2567"/>
    <s v="Barney's is seriously delicious New York food. Cooking everything from scratch on our American food truck. London here we come..."/>
    <n v="10000"/>
    <x v="155"/>
    <x v="1"/>
    <x v="1"/>
    <x v="1"/>
    <n v="1472745594"/>
    <n v="1470153594"/>
    <x v="0"/>
    <n v="1"/>
    <x v="1"/>
    <s v="food/food trucks"/>
    <n v="1"/>
    <n v="50"/>
    <x v="7"/>
    <x v="19"/>
  </r>
  <r>
    <n v="2569"/>
    <x v="2568"/>
    <s v="With your help, I would be able to get a truck and start the process of getting it ready for the 2016 season."/>
    <n v="6500"/>
    <x v="1011"/>
    <x v="1"/>
    <x v="0"/>
    <x v="0"/>
    <n v="1442457112"/>
    <n v="1439865112"/>
    <x v="0"/>
    <n v="2"/>
    <x v="1"/>
    <s v="food/food trucks"/>
    <n v="2"/>
    <n v="72.5"/>
    <x v="7"/>
    <x v="19"/>
  </r>
  <r>
    <n v="2570"/>
    <x v="2569"/>
    <s v="A family run mobile wood fired pizza oven serving up unique artisan pizzas created by award winning Chef Brandon Mathias!"/>
    <n v="7000"/>
    <x v="1765"/>
    <x v="1"/>
    <x v="0"/>
    <x v="0"/>
    <n v="1486590035"/>
    <n v="1483998035"/>
    <x v="0"/>
    <n v="2"/>
    <x v="1"/>
    <s v="food/food trucks"/>
    <n v="1"/>
    <n v="29.5"/>
    <x v="7"/>
    <x v="19"/>
  </r>
  <r>
    <n v="2571"/>
    <x v="2570"/>
    <s v="Perth locals who dream of opening a health food van, and serving treats that not only taste amazing but also benefit your body."/>
    <n v="100000"/>
    <x v="156"/>
    <x v="1"/>
    <x v="2"/>
    <x v="2"/>
    <n v="1463645521"/>
    <n v="1458461521"/>
    <x v="0"/>
    <n v="4"/>
    <x v="1"/>
    <s v="food/food trucks"/>
    <n v="0"/>
    <n v="62.5"/>
    <x v="7"/>
    <x v="19"/>
  </r>
  <r>
    <n v="2572"/>
    <x v="2571"/>
    <s v="Mesquite smoked brisket nachos, food truck style, with homemade salsa to make your taste buds dance."/>
    <n v="30000"/>
    <x v="117"/>
    <x v="1"/>
    <x v="0"/>
    <x v="0"/>
    <n v="1428893517"/>
    <n v="1426301517"/>
    <x v="0"/>
    <n v="0"/>
    <x v="1"/>
    <s v="food/food trucks"/>
    <n v="0"/>
    <n v="0"/>
    <x v="7"/>
    <x v="19"/>
  </r>
  <r>
    <n v="2573"/>
    <x v="2572"/>
    <s v="I have perfected my porkkabob recipe.I'm ready to start my own business!I need funds for the bbq pit and trailer and start up supplies."/>
    <n v="8000"/>
    <x v="117"/>
    <x v="1"/>
    <x v="0"/>
    <x v="0"/>
    <n v="1408803149"/>
    <n v="1404915149"/>
    <x v="0"/>
    <n v="0"/>
    <x v="1"/>
    <s v="food/food trucks"/>
    <n v="0"/>
    <n v="0"/>
    <x v="7"/>
    <x v="19"/>
  </r>
  <r>
    <n v="2574"/>
    <x v="2573"/>
    <s v="The Best Jamaican Jerk outside of Kingston! The name means &quot;for the children&quot;, my children, the reasons why I cook and why I live!"/>
    <n v="10000"/>
    <x v="117"/>
    <x v="1"/>
    <x v="0"/>
    <x v="0"/>
    <n v="1463600945"/>
    <n v="1461786545"/>
    <x v="0"/>
    <n v="0"/>
    <x v="1"/>
    <s v="food/food trucks"/>
    <n v="0"/>
    <n v="0"/>
    <x v="7"/>
    <x v="19"/>
  </r>
  <r>
    <n v="2575"/>
    <x v="2574"/>
    <s v="Hello everyone, Iv'e decided to put my love for old Volkswagen buses and my love for cooking together! Support vdub dogs hot dog bus!"/>
    <n v="85000"/>
    <x v="117"/>
    <x v="1"/>
    <x v="0"/>
    <x v="0"/>
    <n v="1421030194"/>
    <n v="1418438194"/>
    <x v="0"/>
    <n v="0"/>
    <x v="1"/>
    <s v="food/food trucks"/>
    <n v="0"/>
    <n v="0"/>
    <x v="7"/>
    <x v="19"/>
  </r>
  <r>
    <n v="2576"/>
    <x v="2575"/>
    <s v="A New Twist with an American and Philippine fast food Mobile Trailer."/>
    <n v="10000"/>
    <x v="117"/>
    <x v="1"/>
    <x v="0"/>
    <x v="0"/>
    <n v="1428707647"/>
    <n v="1424823247"/>
    <x v="0"/>
    <n v="0"/>
    <x v="1"/>
    <s v="food/food trucks"/>
    <n v="0"/>
    <n v="0"/>
    <x v="7"/>
    <x v="19"/>
  </r>
  <r>
    <n v="2577"/>
    <x v="2576"/>
    <s v="This is not your average cake, it's fruit with yogurt fruit dip icing and fruit toppings! Great for events, parties, weddings and more!"/>
    <n v="15000"/>
    <x v="117"/>
    <x v="1"/>
    <x v="0"/>
    <x v="0"/>
    <n v="1407181297"/>
    <n v="1405021297"/>
    <x v="0"/>
    <n v="0"/>
    <x v="1"/>
    <s v="food/food trucks"/>
    <n v="0"/>
    <n v="0"/>
    <x v="7"/>
    <x v="19"/>
  </r>
  <r>
    <n v="2578"/>
    <x v="2577"/>
    <s v="Madhuri means &quot;inner beauty, inner sweetness&quot;. At Madhuri Kitchen, we're bringing the spiritual practice of food to festivals &amp; events."/>
    <n v="6000"/>
    <x v="117"/>
    <x v="1"/>
    <x v="0"/>
    <x v="0"/>
    <n v="1444410000"/>
    <n v="1440203579"/>
    <x v="0"/>
    <n v="0"/>
    <x v="1"/>
    <s v="food/food trucks"/>
    <n v="0"/>
    <n v="0"/>
    <x v="7"/>
    <x v="19"/>
  </r>
  <r>
    <n v="2579"/>
    <x v="2578"/>
    <s v="For those who know me, I love to bake &amp; I'm pretty good at it. My dream is to own a food truck that is a bakery &amp; Coffee shop."/>
    <n v="200000"/>
    <x v="1766"/>
    <x v="1"/>
    <x v="0"/>
    <x v="0"/>
    <n v="1410810903"/>
    <n v="1405626903"/>
    <x v="0"/>
    <n v="12"/>
    <x v="1"/>
    <s v="food/food trucks"/>
    <n v="0"/>
    <n v="23.08"/>
    <x v="7"/>
    <x v="19"/>
  </r>
  <r>
    <n v="2580"/>
    <x v="2579"/>
    <s v="Planning to build this truck into a full rolling fold out cook shack,providing clean cold drinking water to all festival goers"/>
    <n v="8500"/>
    <x v="152"/>
    <x v="1"/>
    <x v="0"/>
    <x v="0"/>
    <n v="1431745200"/>
    <n v="1429170603"/>
    <x v="0"/>
    <n v="2"/>
    <x v="1"/>
    <s v="food/food trucks"/>
    <n v="1"/>
    <n v="25.5"/>
    <x v="7"/>
    <x v="19"/>
  </r>
  <r>
    <n v="2581"/>
    <x v="2580"/>
    <s v="Creating a Food Truck to bring gourmet sausage sliders to Jacksonville, FL for breakfast, lunch, and special events."/>
    <n v="5000"/>
    <x v="798"/>
    <x v="2"/>
    <x v="0"/>
    <x v="0"/>
    <n v="1447689898"/>
    <n v="1445094298"/>
    <x v="0"/>
    <n v="11"/>
    <x v="1"/>
    <s v="food/food trucks"/>
    <n v="11"/>
    <n v="48.18"/>
    <x v="7"/>
    <x v="19"/>
  </r>
  <r>
    <n v="2582"/>
    <x v="2581"/>
    <s v="The place where chicken meets liquor for the first time!"/>
    <n v="90000"/>
    <x v="116"/>
    <x v="2"/>
    <x v="0"/>
    <x v="0"/>
    <n v="1477784634"/>
    <n v="1475192634"/>
    <x v="0"/>
    <n v="1"/>
    <x v="1"/>
    <s v="food/food trucks"/>
    <n v="0"/>
    <n v="1"/>
    <x v="7"/>
    <x v="19"/>
  </r>
  <r>
    <n v="2583"/>
    <x v="2582"/>
    <s v="Crazy Daisy will become the newest member of the food truck distributors in Kansas City, Missouri."/>
    <n v="1000"/>
    <x v="139"/>
    <x v="2"/>
    <x v="0"/>
    <x v="0"/>
    <n v="1426526880"/>
    <n v="1421346480"/>
    <x v="0"/>
    <n v="5"/>
    <x v="1"/>
    <s v="food/food trucks"/>
    <n v="1"/>
    <n v="1"/>
    <x v="7"/>
    <x v="19"/>
  </r>
  <r>
    <n v="2584"/>
    <x v="2583"/>
    <s v="Bringing quality food to the masses using local premium ingredients, but at a food truck price!"/>
    <n v="10000"/>
    <x v="117"/>
    <x v="2"/>
    <x v="0"/>
    <x v="0"/>
    <n v="1434341369"/>
    <n v="1431749369"/>
    <x v="0"/>
    <n v="0"/>
    <x v="1"/>
    <s v="food/food trucks"/>
    <n v="0"/>
    <n v="0"/>
    <x v="7"/>
    <x v="19"/>
  </r>
  <r>
    <n v="2585"/>
    <x v="2584"/>
    <s v="Evie's Eats uses local ingredients to create sweet treats, healthy snacks and on the go meals, all with the family budget in mind!"/>
    <n v="30000"/>
    <x v="155"/>
    <x v="2"/>
    <x v="0"/>
    <x v="0"/>
    <n v="1404601632"/>
    <n v="1402009632"/>
    <x v="0"/>
    <n v="1"/>
    <x v="1"/>
    <s v="food/food trucks"/>
    <n v="0"/>
    <n v="50"/>
    <x v="7"/>
    <x v="19"/>
  </r>
  <r>
    <n v="2586"/>
    <x v="2585"/>
    <s v="I would like to bring fresh salad and food to the streets of London at a reasonable price."/>
    <n v="3000"/>
    <x v="139"/>
    <x v="2"/>
    <x v="1"/>
    <x v="1"/>
    <n v="1451030136"/>
    <n v="1448438136"/>
    <x v="0"/>
    <n v="1"/>
    <x v="1"/>
    <s v="food/food trucks"/>
    <n v="0"/>
    <n v="5"/>
    <x v="7"/>
    <x v="19"/>
  </r>
  <r>
    <n v="2587"/>
    <x v="2586"/>
    <s v="Providing creative, healthy signature dishes for active, conscientious lifestylers through a community of culinary artists."/>
    <n v="50000"/>
    <x v="1272"/>
    <x v="2"/>
    <x v="0"/>
    <x v="0"/>
    <n v="1451491953"/>
    <n v="1448899953"/>
    <x v="0"/>
    <n v="6"/>
    <x v="1"/>
    <s v="food/food trucks"/>
    <n v="2"/>
    <n v="202.83"/>
    <x v="7"/>
    <x v="19"/>
  </r>
  <r>
    <n v="2588"/>
    <x v="2587"/>
    <s v="We are a Asian fusion inspired American Fare Food Truck Home of the Freak Sandwich So that means Come And Get Your Freak On! eat big."/>
    <n v="6000"/>
    <x v="694"/>
    <x v="2"/>
    <x v="0"/>
    <x v="0"/>
    <n v="1427807640"/>
    <n v="1423325626"/>
    <x v="0"/>
    <n v="8"/>
    <x v="1"/>
    <s v="food/food trucks"/>
    <n v="4"/>
    <n v="29.13"/>
    <x v="7"/>
    <x v="19"/>
  </r>
  <r>
    <n v="2589"/>
    <x v="2588"/>
    <s v="A Brazilian-inspired food truck in one of the busiest spots in Copenhagen, delicious pancakes made by the healthy tapiÃ³ca flour"/>
    <n v="50000"/>
    <x v="139"/>
    <x v="2"/>
    <x v="8"/>
    <x v="7"/>
    <n v="1458733927"/>
    <n v="1456145527"/>
    <x v="0"/>
    <n v="1"/>
    <x v="1"/>
    <s v="food/food trucks"/>
    <n v="0"/>
    <n v="5"/>
    <x v="7"/>
    <x v="19"/>
  </r>
  <r>
    <n v="2590"/>
    <x v="2589"/>
    <s v="First in Perth self-contained eco-friendly coffee car based on Ford Fiesta. In the end of the projrct I need your help to make it real!"/>
    <n v="3000"/>
    <x v="117"/>
    <x v="2"/>
    <x v="2"/>
    <x v="2"/>
    <n v="1453817297"/>
    <n v="1453212497"/>
    <x v="0"/>
    <n v="0"/>
    <x v="1"/>
    <s v="food/food trucks"/>
    <n v="0"/>
    <n v="0"/>
    <x v="7"/>
    <x v="19"/>
  </r>
  <r>
    <n v="2591"/>
    <x v="2590"/>
    <s v="Hi everyone I am a 26 year old single mom trying to start her own food business! I need to first afford the patent to reveal more!"/>
    <n v="1500"/>
    <x v="375"/>
    <x v="2"/>
    <x v="0"/>
    <x v="0"/>
    <n v="1457901924"/>
    <n v="1452721524"/>
    <x v="0"/>
    <n v="2"/>
    <x v="1"/>
    <s v="food/food trucks"/>
    <n v="2"/>
    <n v="13"/>
    <x v="7"/>
    <x v="19"/>
  </r>
  <r>
    <n v="2592"/>
    <x v="2591"/>
    <s v="El Carte is revolutionizing the food truck industry. Meet the new food trike. #oneandonly  we going to spread the awesomeness all over!"/>
    <n v="30000"/>
    <x v="155"/>
    <x v="2"/>
    <x v="0"/>
    <x v="0"/>
    <n v="1412536421"/>
    <n v="1409944421"/>
    <x v="0"/>
    <n v="1"/>
    <x v="1"/>
    <s v="food/food trucks"/>
    <n v="0"/>
    <n v="50"/>
    <x v="7"/>
    <x v="19"/>
  </r>
  <r>
    <n v="2593"/>
    <x v="2592"/>
    <s v="What could be better than satisfying your hunger with ice cream or a taco (or both) from a 1970's mural van blastin disco music!"/>
    <n v="10000"/>
    <x v="117"/>
    <x v="2"/>
    <x v="0"/>
    <x v="0"/>
    <n v="1429993026"/>
    <n v="1427401026"/>
    <x v="0"/>
    <n v="0"/>
    <x v="1"/>
    <s v="food/food trucks"/>
    <n v="0"/>
    <n v="0"/>
    <x v="7"/>
    <x v="19"/>
  </r>
  <r>
    <n v="2594"/>
    <x v="2593"/>
    <s v="New, small home business, looking to take some Granny's old recipes along with some of my own creations to the streets!"/>
    <n v="80000"/>
    <x v="116"/>
    <x v="2"/>
    <x v="0"/>
    <x v="0"/>
    <n v="1407453228"/>
    <n v="1404861228"/>
    <x v="0"/>
    <n v="1"/>
    <x v="1"/>
    <s v="food/food trucks"/>
    <n v="0"/>
    <n v="1"/>
    <x v="7"/>
    <x v="19"/>
  </r>
  <r>
    <n v="2595"/>
    <x v="2594"/>
    <s v="Looking to put the best baked goods in Bowling Green on wheels"/>
    <n v="15000"/>
    <x v="1767"/>
    <x v="2"/>
    <x v="0"/>
    <x v="0"/>
    <n v="1487915500"/>
    <n v="1485323500"/>
    <x v="0"/>
    <n v="19"/>
    <x v="1"/>
    <s v="food/food trucks"/>
    <n v="12"/>
    <n v="96.05"/>
    <x v="7"/>
    <x v="19"/>
  </r>
  <r>
    <n v="2596"/>
    <x v="2595"/>
    <s v="I'm bringing passion, talent, and most importantly some amazing gourmet food to the streets of Lethbridge and southern Alberta."/>
    <n v="35000"/>
    <x v="1768"/>
    <x v="2"/>
    <x v="5"/>
    <x v="5"/>
    <n v="1407427009"/>
    <n v="1404835009"/>
    <x v="0"/>
    <n v="27"/>
    <x v="1"/>
    <s v="food/food trucks"/>
    <n v="24"/>
    <n v="305.77999999999997"/>
    <x v="7"/>
    <x v="19"/>
  </r>
  <r>
    <n v="2597"/>
    <x v="2596"/>
    <s v="We have a great little coffee business but the van is currently limping! We don't have the capital to replace it. Please help us!"/>
    <n v="1500"/>
    <x v="1079"/>
    <x v="2"/>
    <x v="1"/>
    <x v="1"/>
    <n v="1466323917"/>
    <n v="1463731917"/>
    <x v="0"/>
    <n v="7"/>
    <x v="1"/>
    <s v="food/food trucks"/>
    <n v="6"/>
    <n v="12.14"/>
    <x v="7"/>
    <x v="19"/>
  </r>
  <r>
    <n v="2598"/>
    <x v="2597"/>
    <s v="I'm ready to make Tulsa happy and aware that love and kindness go hand in hand with good food!"/>
    <n v="3000"/>
    <x v="1769"/>
    <x v="2"/>
    <x v="0"/>
    <x v="0"/>
    <n v="1443039001"/>
    <n v="1440447001"/>
    <x v="0"/>
    <n v="14"/>
    <x v="1"/>
    <s v="food/food trucks"/>
    <n v="39"/>
    <n v="83.57"/>
    <x v="7"/>
    <x v="19"/>
  </r>
  <r>
    <n v="2599"/>
    <x v="2598"/>
    <s v="The Empty Ramekins Catering Group is looking for your help to start up in Miami Florida!!!!"/>
    <n v="9041"/>
    <x v="456"/>
    <x v="2"/>
    <x v="0"/>
    <x v="0"/>
    <n v="1407089147"/>
    <n v="1403201147"/>
    <x v="0"/>
    <n v="5"/>
    <x v="1"/>
    <s v="food/food trucks"/>
    <n v="1"/>
    <n v="18"/>
    <x v="7"/>
    <x v="19"/>
  </r>
  <r>
    <n v="2600"/>
    <x v="2599"/>
    <s v="On Sunday November 8, 2015 our food truck burned to the ground. Please help us get rebuilt."/>
    <n v="50000"/>
    <x v="1505"/>
    <x v="2"/>
    <x v="0"/>
    <x v="0"/>
    <n v="1458938200"/>
    <n v="1453757800"/>
    <x v="0"/>
    <n v="30"/>
    <x v="1"/>
    <s v="food/food trucks"/>
    <n v="7"/>
    <n v="115.53"/>
    <x v="7"/>
    <x v="19"/>
  </r>
  <r>
    <n v="2601"/>
    <x v="2600"/>
    <s v="I'll be launching a small model TARDIS into (near) SPACE and filming the ascension and descension as a mini-documentary for YouTube."/>
    <n v="500"/>
    <x v="1770"/>
    <x v="0"/>
    <x v="0"/>
    <x v="0"/>
    <n v="1347508740"/>
    <n v="1346276349"/>
    <x v="1"/>
    <n v="151"/>
    <x v="0"/>
    <s v="technology/space exploration"/>
    <n v="661"/>
    <n v="21.9"/>
    <x v="2"/>
    <x v="36"/>
  </r>
  <r>
    <n v="2602"/>
    <x v="2601"/>
    <s v="Three screen-printed posters celebrating the most popular and most notable interplanetary robotic space missions."/>
    <n v="12000"/>
    <x v="1771"/>
    <x v="0"/>
    <x v="0"/>
    <x v="0"/>
    <n v="1415827200"/>
    <n v="1412358968"/>
    <x v="1"/>
    <n v="489"/>
    <x v="0"/>
    <s v="technology/space exploration"/>
    <n v="326"/>
    <n v="80.02"/>
    <x v="2"/>
    <x v="36"/>
  </r>
  <r>
    <n v="2603"/>
    <x v="2602"/>
    <s v="I will be building a mock space station and simulate living on Mars for two weeks."/>
    <n v="1750"/>
    <x v="702"/>
    <x v="0"/>
    <x v="0"/>
    <x v="0"/>
    <n v="1387835654"/>
    <n v="1386626054"/>
    <x v="1"/>
    <n v="50"/>
    <x v="0"/>
    <s v="technology/space exploration"/>
    <n v="101"/>
    <n v="35.520000000000003"/>
    <x v="2"/>
    <x v="36"/>
  </r>
  <r>
    <n v="2604"/>
    <x v="2603"/>
    <s v="We're building a full size rocket motor for our Hermes Spacecraft.  Help us Kickstart the next generation of space travel!"/>
    <n v="20000"/>
    <x v="1772"/>
    <x v="0"/>
    <x v="0"/>
    <x v="0"/>
    <n v="1335662023"/>
    <n v="1333070023"/>
    <x v="1"/>
    <n v="321"/>
    <x v="0"/>
    <s v="technology/space exploration"/>
    <n v="104"/>
    <n v="64.930000000000007"/>
    <x v="2"/>
    <x v="36"/>
  </r>
  <r>
    <n v="2605"/>
    <x v="2604"/>
    <s v="Help astronomers get the data they need to unravel one of the biggest mysteries of all time, KIC 8462852 --- Whereâ€™s the Flux?"/>
    <n v="100000"/>
    <x v="1773"/>
    <x v="0"/>
    <x v="0"/>
    <x v="0"/>
    <n v="1466168390"/>
    <n v="1463576390"/>
    <x v="1"/>
    <n v="1762"/>
    <x v="0"/>
    <s v="technology/space exploration"/>
    <n v="107"/>
    <n v="60.97"/>
    <x v="2"/>
    <x v="36"/>
  </r>
  <r>
    <n v="2606"/>
    <x v="2605"/>
    <s v="PongSat 2 !!!!!_x000a__x000a_On September 27, 2014 we are going to send 2000 student projects to the edge of space."/>
    <n v="11000"/>
    <x v="1774"/>
    <x v="0"/>
    <x v="0"/>
    <x v="0"/>
    <n v="1398791182"/>
    <n v="1396026382"/>
    <x v="1"/>
    <n v="385"/>
    <x v="0"/>
    <s v="technology/space exploration"/>
    <n v="110"/>
    <n v="31.44"/>
    <x v="2"/>
    <x v="36"/>
  </r>
  <r>
    <n v="2607"/>
    <x v="2606"/>
    <s v="Chop Shopâ€™s second series of posters celebrating the most popular and most notable robotic space exploration missions."/>
    <n v="8000"/>
    <x v="1775"/>
    <x v="0"/>
    <x v="0"/>
    <x v="0"/>
    <n v="1439344800"/>
    <n v="1435611572"/>
    <x v="1"/>
    <n v="398"/>
    <x v="0"/>
    <s v="technology/space exploration"/>
    <n v="408"/>
    <n v="81.95"/>
    <x v="2"/>
    <x v="36"/>
  </r>
  <r>
    <n v="2608"/>
    <x v="2607"/>
    <s v="Giant Leaps featuring the historic missions of human spaceflight is the third in our series of space exploration prints"/>
    <n v="8000"/>
    <x v="1776"/>
    <x v="0"/>
    <x v="0"/>
    <x v="0"/>
    <n v="1489536000"/>
    <n v="1485976468"/>
    <x v="1"/>
    <n v="304"/>
    <x v="0"/>
    <s v="technology/space exploration"/>
    <n v="224"/>
    <n v="58.93"/>
    <x v="2"/>
    <x v="36"/>
  </r>
  <r>
    <n v="2609"/>
    <x v="2608"/>
    <s v="We love Arduino and we love space exploration. So we decided to combine them and let people run their own space experiments!"/>
    <n v="35000"/>
    <x v="1777"/>
    <x v="0"/>
    <x v="0"/>
    <x v="0"/>
    <n v="1342330951"/>
    <n v="1339738951"/>
    <x v="1"/>
    <n v="676"/>
    <x v="0"/>
    <s v="technology/space exploration"/>
    <n v="304"/>
    <n v="157.29"/>
    <x v="2"/>
    <x v="36"/>
  </r>
  <r>
    <n v="2610"/>
    <x v="2609"/>
    <s v="Preserve the telescope that Clyde Tombaugh used to discover Pluto for generations to come!"/>
    <n v="22765"/>
    <x v="1778"/>
    <x v="0"/>
    <x v="0"/>
    <x v="0"/>
    <n v="1471849140"/>
    <n v="1468444125"/>
    <x v="1"/>
    <n v="577"/>
    <x v="0"/>
    <s v="technology/space exploration"/>
    <n v="141"/>
    <n v="55.76"/>
    <x v="2"/>
    <x v="36"/>
  </r>
  <r>
    <n v="2611"/>
    <x v="2610"/>
    <s v="Laniakea is the name of the supercluster of galaxies we are part of.This tremendous structure of 380,000 Galaxies can now be yours! 39â‚¬"/>
    <n v="11000"/>
    <x v="1779"/>
    <x v="0"/>
    <x v="12"/>
    <x v="3"/>
    <n v="1483397940"/>
    <n v="1480493014"/>
    <x v="1"/>
    <n v="3663"/>
    <x v="0"/>
    <s v="technology/space exploration"/>
    <n v="2791"/>
    <n v="83.8"/>
    <x v="2"/>
    <x v="36"/>
  </r>
  <r>
    <n v="2612"/>
    <x v="2611"/>
    <s v="What if we built a rocket that is better than a NASA or commercially available rocket? What if we did it with students?"/>
    <n v="10000"/>
    <x v="1780"/>
    <x v="0"/>
    <x v="0"/>
    <x v="0"/>
    <n v="1420773970"/>
    <n v="1418095570"/>
    <x v="1"/>
    <n v="294"/>
    <x v="0"/>
    <s v="technology/space exploration"/>
    <n v="172"/>
    <n v="58.42"/>
    <x v="2"/>
    <x v="36"/>
  </r>
  <r>
    <n v="2613"/>
    <x v="2612"/>
    <s v="Re-inventing the way we look at our planet by sending 5 cameras to near space to create the first 360 panoramic view of the earth."/>
    <n v="7500"/>
    <x v="1781"/>
    <x v="0"/>
    <x v="0"/>
    <x v="0"/>
    <n v="1348256294"/>
    <n v="1345664294"/>
    <x v="1"/>
    <n v="28"/>
    <x v="0"/>
    <s v="technology/space exploration"/>
    <n v="101"/>
    <n v="270.57"/>
    <x v="2"/>
    <x v="36"/>
  </r>
  <r>
    <n v="2614"/>
    <x v="2613"/>
    <s v="Middle-schoolers designed a microgravity experiment that's going to the ISS! Help us send them to the launch in Wallops Island, VA."/>
    <n v="10500"/>
    <x v="1782"/>
    <x v="0"/>
    <x v="0"/>
    <x v="0"/>
    <n v="1398834000"/>
    <n v="1396371612"/>
    <x v="1"/>
    <n v="100"/>
    <x v="0"/>
    <s v="technology/space exploration"/>
    <n v="102"/>
    <n v="107.1"/>
    <x v="2"/>
    <x v="36"/>
  </r>
  <r>
    <n v="2615"/>
    <x v="2614"/>
    <s v="Mission to launch a vintage Action Man and Space Capsule into space and film from his birthplace in UK to mark his 50th Anniversary."/>
    <n v="2001"/>
    <x v="1783"/>
    <x v="0"/>
    <x v="1"/>
    <x v="1"/>
    <n v="1462017600"/>
    <n v="1458820564"/>
    <x v="0"/>
    <n v="72"/>
    <x v="0"/>
    <s v="technology/space exploration"/>
    <n v="170"/>
    <n v="47.18"/>
    <x v="2"/>
    <x v="36"/>
  </r>
  <r>
    <n v="2616"/>
    <x v="2615"/>
    <s v="Production of variously-sized deployable models of NASA's James Webb Space Telescope to promote hands-on learning."/>
    <n v="25000"/>
    <x v="1784"/>
    <x v="0"/>
    <x v="0"/>
    <x v="0"/>
    <n v="1440546729"/>
    <n v="1437954729"/>
    <x v="1"/>
    <n v="238"/>
    <x v="0"/>
    <s v="technology/space exploration"/>
    <n v="115"/>
    <n v="120.31"/>
    <x v="2"/>
    <x v="36"/>
  </r>
  <r>
    <n v="2617"/>
    <x v="2616"/>
    <s v="A simple way to learn and teach complex astronomical concepts. Awesome educational experiment, class demo or desktop display."/>
    <n v="500"/>
    <x v="1785"/>
    <x v="0"/>
    <x v="0"/>
    <x v="0"/>
    <n v="1413838751"/>
    <n v="1411246751"/>
    <x v="1"/>
    <n v="159"/>
    <x v="0"/>
    <s v="technology/space exploration"/>
    <n v="878"/>
    <n v="27.6"/>
    <x v="2"/>
    <x v="36"/>
  </r>
  <r>
    <n v="2618"/>
    <x v="2617"/>
    <s v="LTD ED COLLECTIBLE SPACE ART FEAT. ASTRONAUTS"/>
    <n v="15000"/>
    <x v="1786"/>
    <x v="0"/>
    <x v="0"/>
    <x v="0"/>
    <n v="1449000061"/>
    <n v="1443812461"/>
    <x v="1"/>
    <n v="77"/>
    <x v="0"/>
    <s v="technology/space exploration"/>
    <n v="105"/>
    <n v="205.3"/>
    <x v="2"/>
    <x v="36"/>
  </r>
  <r>
    <n v="2619"/>
    <x v="2618"/>
    <s v="Help a fine art photographer continue her project about space exploration, Mars, and the scientists who are going to make it possible!"/>
    <n v="1000"/>
    <x v="1787"/>
    <x v="0"/>
    <x v="0"/>
    <x v="0"/>
    <n v="1445598000"/>
    <n v="1443302004"/>
    <x v="1"/>
    <n v="53"/>
    <x v="0"/>
    <s v="technology/space exploration"/>
    <n v="188"/>
    <n v="35.549999999999997"/>
    <x v="2"/>
    <x v="36"/>
  </r>
  <r>
    <n v="2620"/>
    <x v="2619"/>
    <s v="Come and join us on a voyage of interstellar exploration as we chart the least known part of the Milky Way â€“ its Delta Quadrant."/>
    <n v="65000"/>
    <x v="1788"/>
    <x v="0"/>
    <x v="2"/>
    <x v="2"/>
    <n v="1444525200"/>
    <n v="1441339242"/>
    <x v="1"/>
    <n v="1251"/>
    <x v="0"/>
    <s v="technology/space exploration"/>
    <n v="144"/>
    <n v="74.64"/>
    <x v="2"/>
    <x v="36"/>
  </r>
  <r>
    <n v="2621"/>
    <x v="2620"/>
    <s v="Team of undergraduates racing to be the first student organization to successfully launch a rocket powered by a 3D-printed engine."/>
    <n v="15000"/>
    <x v="1789"/>
    <x v="0"/>
    <x v="0"/>
    <x v="0"/>
    <n v="1432230988"/>
    <n v="1429638988"/>
    <x v="1"/>
    <n v="465"/>
    <x v="0"/>
    <s v="technology/space exploration"/>
    <n v="146"/>
    <n v="47.06"/>
    <x v="2"/>
    <x v="36"/>
  </r>
  <r>
    <n v="2622"/>
    <x v="2621"/>
    <s v="University team from Pisa in collaboration with ESA, creating an innovative heat transfer device that will be tested into space."/>
    <n v="1500"/>
    <x v="1790"/>
    <x v="0"/>
    <x v="13"/>
    <x v="3"/>
    <n v="1483120216"/>
    <n v="1479232216"/>
    <x v="0"/>
    <n v="74"/>
    <x v="0"/>
    <s v="technology/space exploration"/>
    <n v="131"/>
    <n v="26.59"/>
    <x v="2"/>
    <x v="36"/>
  </r>
  <r>
    <n v="2623"/>
    <x v="2622"/>
    <s v="We have designed an antimatter thruster capable of reaching the nearest star.  A plan for antimatter fuel production is now needed."/>
    <n v="2000"/>
    <x v="1791"/>
    <x v="0"/>
    <x v="0"/>
    <x v="0"/>
    <n v="1480658966"/>
    <n v="1479449366"/>
    <x v="0"/>
    <n v="62"/>
    <x v="0"/>
    <s v="technology/space exploration"/>
    <n v="114"/>
    <n v="36.770000000000003"/>
    <x v="2"/>
    <x v="36"/>
  </r>
  <r>
    <n v="2624"/>
    <x v="2623"/>
    <s v="Itâ€™s Space Elevator research! Smart robots climbing 2 km straight up. The Ribbon is held aloft by large helium balloons."/>
    <n v="8000"/>
    <x v="1792"/>
    <x v="0"/>
    <x v="0"/>
    <x v="0"/>
    <n v="1347530822"/>
    <n v="1345716422"/>
    <x v="0"/>
    <n v="3468"/>
    <x v="0"/>
    <s v="technology/space exploration"/>
    <n v="1379"/>
    <n v="31.82"/>
    <x v="2"/>
    <x v="36"/>
  </r>
  <r>
    <n v="2625"/>
    <x v="2624"/>
    <s v="We are two upper sixth-form students specialized in physics who wanna take some majestic pictures from stratosphere - about 35km high"/>
    <n v="150"/>
    <x v="1793"/>
    <x v="0"/>
    <x v="12"/>
    <x v="3"/>
    <n v="1478723208"/>
    <n v="1476559608"/>
    <x v="0"/>
    <n v="52"/>
    <x v="0"/>
    <s v="technology/space exploration"/>
    <n v="956"/>
    <n v="27.58"/>
    <x v="2"/>
    <x v="36"/>
  </r>
  <r>
    <n v="2626"/>
    <x v="2625"/>
    <s v="Support the accreditation of our online STEM Mentoring Program with the International Mentoring Association"/>
    <n v="2500"/>
    <x v="1794"/>
    <x v="0"/>
    <x v="0"/>
    <x v="0"/>
    <n v="1433343869"/>
    <n v="1430751869"/>
    <x v="0"/>
    <n v="50"/>
    <x v="0"/>
    <s v="technology/space exploration"/>
    <n v="112"/>
    <n v="56"/>
    <x v="2"/>
    <x v="36"/>
  </r>
  <r>
    <n v="2627"/>
    <x v="2626"/>
    <s v="A group of high school students are building a near-space balloon, that will capture stunning HD video of the earth from near-space."/>
    <n v="150"/>
    <x v="1795"/>
    <x v="0"/>
    <x v="0"/>
    <x v="0"/>
    <n v="1448571261"/>
    <n v="1445975661"/>
    <x v="0"/>
    <n v="45"/>
    <x v="0"/>
    <s v="technology/space exploration"/>
    <n v="647"/>
    <n v="21.56"/>
    <x v="2"/>
    <x v="36"/>
  </r>
  <r>
    <n v="2628"/>
    <x v="2627"/>
    <s v="A high school freshman is sending pie into space and you can be a part of it.  GO SCIENCE!!!"/>
    <n v="839"/>
    <x v="1796"/>
    <x v="0"/>
    <x v="0"/>
    <x v="0"/>
    <n v="1417389067"/>
    <n v="1415661067"/>
    <x v="0"/>
    <n v="21"/>
    <x v="0"/>
    <s v="technology/space exploration"/>
    <n v="110"/>
    <n v="44.1"/>
    <x v="2"/>
    <x v="36"/>
  </r>
  <r>
    <n v="2629"/>
    <x v="2628"/>
    <s v="The first international contest to let students shape the future of interstellar travel."/>
    <n v="5000"/>
    <x v="1797"/>
    <x v="0"/>
    <x v="1"/>
    <x v="1"/>
    <n v="1431608122"/>
    <n v="1429016122"/>
    <x v="0"/>
    <n v="100"/>
    <x v="0"/>
    <s v="technology/space exploration"/>
    <n v="128"/>
    <n v="63.87"/>
    <x v="2"/>
    <x v="36"/>
  </r>
  <r>
    <n v="2630"/>
    <x v="2629"/>
    <s v="Free and easy to use information when asteroids pass closer than the Moon. Stretch - take photos of all of these asteroids"/>
    <n v="2000"/>
    <x v="1798"/>
    <x v="0"/>
    <x v="2"/>
    <x v="2"/>
    <n v="1467280800"/>
    <n v="1464921112"/>
    <x v="0"/>
    <n v="81"/>
    <x v="0"/>
    <s v="technology/space exploration"/>
    <n v="158"/>
    <n v="38.99"/>
    <x v="2"/>
    <x v="36"/>
  </r>
  <r>
    <n v="2631"/>
    <x v="2630"/>
    <s v="Starship Congress 2015 is a deep-space &amp; interstellar science summit staged by Icarus Interstellar."/>
    <n v="20000"/>
    <x v="1799"/>
    <x v="0"/>
    <x v="0"/>
    <x v="0"/>
    <n v="1440907427"/>
    <n v="1438488227"/>
    <x v="0"/>
    <n v="286"/>
    <x v="0"/>
    <s v="technology/space exploration"/>
    <n v="115"/>
    <n v="80.19"/>
    <x v="2"/>
    <x v="36"/>
  </r>
  <r>
    <n v="2632"/>
    <x v="2631"/>
    <s v="Students from 3 universities are designing a dual stage rocket to test experimental rocket technology."/>
    <n v="1070"/>
    <x v="1800"/>
    <x v="0"/>
    <x v="0"/>
    <x v="0"/>
    <n v="1464485339"/>
    <n v="1462325339"/>
    <x v="0"/>
    <n v="42"/>
    <x v="0"/>
    <s v="technology/space exploration"/>
    <n v="137"/>
    <n v="34.9"/>
    <x v="2"/>
    <x v="36"/>
  </r>
  <r>
    <n v="2633"/>
    <x v="2632"/>
    <s v="A device that lights up whenever the International Space Station is nearby (that happens more often than you might expect)"/>
    <n v="5000"/>
    <x v="1801"/>
    <x v="0"/>
    <x v="0"/>
    <x v="0"/>
    <n v="1393542000"/>
    <n v="1390938332"/>
    <x v="0"/>
    <n v="199"/>
    <x v="0"/>
    <s v="technology/space exploration"/>
    <n v="355"/>
    <n v="89.1"/>
    <x v="2"/>
    <x v="36"/>
  </r>
  <r>
    <n v="2634"/>
    <x v="2633"/>
    <s v="After a unsuccessful recovery last time we are trying again to successfully launch and recover a weather balloon from space."/>
    <n v="930"/>
    <x v="1802"/>
    <x v="0"/>
    <x v="0"/>
    <x v="0"/>
    <n v="1475163921"/>
    <n v="1472571921"/>
    <x v="0"/>
    <n v="25"/>
    <x v="0"/>
    <s v="technology/space exploration"/>
    <n v="106"/>
    <n v="39.44"/>
    <x v="2"/>
    <x v="36"/>
  </r>
  <r>
    <n v="2635"/>
    <x v="2634"/>
    <s v="Help UTS Ontario students raise money to get their experiments on the ISS. Promote space science in Canada! We can't do it without you!"/>
    <n v="11500"/>
    <x v="1803"/>
    <x v="0"/>
    <x v="5"/>
    <x v="5"/>
    <n v="1425937761"/>
    <n v="1422917361"/>
    <x v="0"/>
    <n v="84"/>
    <x v="0"/>
    <s v="technology/space exploration"/>
    <n v="100"/>
    <n v="136.9"/>
    <x v="2"/>
    <x v="36"/>
  </r>
  <r>
    <n v="2636"/>
    <x v="2635"/>
    <s v="Real-time high-altitude weather balloon tracking using amateur radios - capturing stunning near-space visuals - now with more science!"/>
    <n v="1000"/>
    <x v="1804"/>
    <x v="0"/>
    <x v="0"/>
    <x v="0"/>
    <n v="1476579600"/>
    <n v="1474641914"/>
    <x v="0"/>
    <n v="50"/>
    <x v="0"/>
    <s v="technology/space exploration"/>
    <n v="187"/>
    <n v="37.46"/>
    <x v="2"/>
    <x v="36"/>
  </r>
  <r>
    <n v="2637"/>
    <x v="2636"/>
    <s v="Help us collect the data to solve the mystery of the century: Is light slowing down?"/>
    <n v="500"/>
    <x v="1805"/>
    <x v="0"/>
    <x v="0"/>
    <x v="0"/>
    <n v="1476277875"/>
    <n v="1474895475"/>
    <x v="0"/>
    <n v="26"/>
    <x v="0"/>
    <s v="technology/space exploration"/>
    <n v="166"/>
    <n v="31.96"/>
    <x v="2"/>
    <x v="36"/>
  </r>
  <r>
    <n v="2638"/>
    <x v="2637"/>
    <s v="The second round of funding for the most amazing project ever where a high school freshman is sending pie into SPACE!!!"/>
    <n v="347"/>
    <x v="1806"/>
    <x v="0"/>
    <x v="0"/>
    <x v="0"/>
    <n v="1421358895"/>
    <n v="1418766895"/>
    <x v="0"/>
    <n v="14"/>
    <x v="0"/>
    <s v="technology/space exploration"/>
    <n v="102"/>
    <n v="25.21"/>
    <x v="2"/>
    <x v="36"/>
  </r>
  <r>
    <n v="2639"/>
    <x v="2638"/>
    <s v="Mission Space is run by me, a teenager who has a passion for space! I will fly a weather balloon to the edge of space with your help."/>
    <n v="300"/>
    <x v="1807"/>
    <x v="0"/>
    <x v="1"/>
    <x v="1"/>
    <n v="1424378748"/>
    <n v="1421786748"/>
    <x v="0"/>
    <n v="49"/>
    <x v="0"/>
    <s v="technology/space exploration"/>
    <n v="164"/>
    <n v="10.039999999999999"/>
    <x v="2"/>
    <x v="36"/>
  </r>
  <r>
    <n v="2640"/>
    <x v="2639"/>
    <s v="Hi,_x000a_My Name is David Frey and I Provide Free Public Astronomy programs in San Francisco, Mt. Tamalpias, Yosemite and Novato CA."/>
    <n v="3000"/>
    <x v="1808"/>
    <x v="0"/>
    <x v="0"/>
    <x v="0"/>
    <n v="1433735474"/>
    <n v="1428551474"/>
    <x v="0"/>
    <n v="69"/>
    <x v="0"/>
    <s v="technology/space exploration"/>
    <n v="106"/>
    <n v="45.94"/>
    <x v="2"/>
    <x v="36"/>
  </r>
  <r>
    <n v="2641"/>
    <x v="2640"/>
    <s v="Building a Flying saucer that has Artificial Intelligent made from sea shell."/>
    <n v="1500"/>
    <x v="493"/>
    <x v="2"/>
    <x v="0"/>
    <x v="0"/>
    <n v="1410811740"/>
    <n v="1409341863"/>
    <x v="0"/>
    <n v="1"/>
    <x v="1"/>
    <s v="technology/space exploration"/>
    <n v="1"/>
    <n v="15"/>
    <x v="2"/>
    <x v="36"/>
  </r>
  <r>
    <n v="2642"/>
    <x v="2641"/>
    <s v="Innovatives MAschinenbau projekt mit verarbeitende Metalle vom Mars_x000a_Stehe mit Mars one einer hollÃ¤ndischen space company in cooperatio"/>
    <n v="500000"/>
    <x v="117"/>
    <x v="2"/>
    <x v="12"/>
    <x v="3"/>
    <n v="1468565820"/>
    <n v="1465970108"/>
    <x v="0"/>
    <n v="0"/>
    <x v="1"/>
    <s v="technology/space exploration"/>
    <n v="0"/>
    <n v="0"/>
    <x v="2"/>
    <x v="36"/>
  </r>
  <r>
    <n v="2643"/>
    <x v="2642"/>
    <s v="A mission to build and launch a telescope to observe and photograph Earth-like planets around our nearest star system, Alpha Centauri."/>
    <n v="1000000"/>
    <x v="1809"/>
    <x v="1"/>
    <x v="0"/>
    <x v="0"/>
    <n v="1482307140"/>
    <n v="1479218315"/>
    <x v="1"/>
    <n v="1501"/>
    <x v="1"/>
    <s v="technology/space exploration"/>
    <n v="34"/>
    <n v="223.58"/>
    <x v="2"/>
    <x v="36"/>
  </r>
  <r>
    <n v="2644"/>
    <x v="2643"/>
    <s v="A historic manned launch into near space by 3 brave pilots to capture the 2017 total solar eclipse in virtual reality."/>
    <n v="100000"/>
    <x v="1254"/>
    <x v="1"/>
    <x v="0"/>
    <x v="0"/>
    <n v="1489172435"/>
    <n v="1486580435"/>
    <x v="1"/>
    <n v="52"/>
    <x v="1"/>
    <s v="technology/space exploration"/>
    <n v="2"/>
    <n v="39.479999999999997"/>
    <x v="2"/>
    <x v="36"/>
  </r>
  <r>
    <n v="2645"/>
    <x v="2644"/>
    <s v="Phase one of a small winged reentry craft. This phase will be testing the supersonic stability of a small craft traveling at 1,800kph"/>
    <n v="20000"/>
    <x v="1740"/>
    <x v="1"/>
    <x v="2"/>
    <x v="2"/>
    <n v="1415481203"/>
    <n v="1412885603"/>
    <x v="1"/>
    <n v="23"/>
    <x v="1"/>
    <s v="technology/space exploration"/>
    <n v="11"/>
    <n v="91.3"/>
    <x v="2"/>
    <x v="36"/>
  </r>
  <r>
    <n v="2646"/>
    <x v="2645"/>
    <s v="We're a small group with a big mission: making it possible for everyone to explore space using the power of virtual reality."/>
    <n v="500000"/>
    <x v="1810"/>
    <x v="1"/>
    <x v="0"/>
    <x v="0"/>
    <n v="1441783869"/>
    <n v="1439191869"/>
    <x v="1"/>
    <n v="535"/>
    <x v="1"/>
    <s v="technology/space exploration"/>
    <n v="8"/>
    <n v="78.67"/>
    <x v="2"/>
    <x v="36"/>
  </r>
  <r>
    <n v="2647"/>
    <x v="2646"/>
    <s v="The telescope will serve as a path for the youth of Toronto to the skies, it will be 18&quot; easily portable meant for schools in the GTA."/>
    <n v="2500"/>
    <x v="1275"/>
    <x v="1"/>
    <x v="5"/>
    <x v="5"/>
    <n v="1439533019"/>
    <n v="1436941019"/>
    <x v="0"/>
    <n v="3"/>
    <x v="1"/>
    <s v="technology/space exploration"/>
    <n v="1"/>
    <n v="12"/>
    <x v="2"/>
    <x v="36"/>
  </r>
  <r>
    <n v="2648"/>
    <x v="2647"/>
    <s v="Calvert Co 1977 planetarium acquired by Spaceflight America! Education science program star projector needs overhaul, upgrade, repairs!"/>
    <n v="12000"/>
    <x v="437"/>
    <x v="1"/>
    <x v="0"/>
    <x v="0"/>
    <n v="1457543360"/>
    <n v="1454951360"/>
    <x v="0"/>
    <n v="6"/>
    <x v="1"/>
    <s v="technology/space exploration"/>
    <n v="1"/>
    <n v="17.670000000000002"/>
    <x v="2"/>
    <x v="36"/>
  </r>
  <r>
    <n v="2649"/>
    <x v="2648"/>
    <s v="They have launched a Kickstarter."/>
    <n v="125000"/>
    <x v="1811"/>
    <x v="1"/>
    <x v="0"/>
    <x v="0"/>
    <n v="1454370941"/>
    <n v="1449186941"/>
    <x v="0"/>
    <n v="3"/>
    <x v="1"/>
    <s v="technology/space exploration"/>
    <n v="0"/>
    <n v="41.33"/>
    <x v="2"/>
    <x v="36"/>
  </r>
  <r>
    <n v="2650"/>
    <x v="2649"/>
    <s v="A fully stabilized, mobile, research grade telescope/media platform, used to bring outreach astronomy to those who don't have access."/>
    <n v="60000"/>
    <x v="1812"/>
    <x v="1"/>
    <x v="0"/>
    <x v="0"/>
    <n v="1482332343"/>
    <n v="1479740343"/>
    <x v="0"/>
    <n v="5"/>
    <x v="1"/>
    <s v="technology/space exploration"/>
    <n v="1"/>
    <n v="71.599999999999994"/>
    <x v="2"/>
    <x v="36"/>
  </r>
  <r>
    <n v="2651"/>
    <x v="2650"/>
    <s v="Conceived at NASA JPL, FireSat is a satellite-installed sensor constellation for the near real-time detection of global thermal events."/>
    <n v="280000"/>
    <x v="1813"/>
    <x v="1"/>
    <x v="0"/>
    <x v="0"/>
    <n v="1450380009"/>
    <n v="1447960809"/>
    <x v="0"/>
    <n v="17"/>
    <x v="1"/>
    <s v="technology/space exploration"/>
    <n v="2"/>
    <n v="307.82"/>
    <x v="2"/>
    <x v="36"/>
  </r>
  <r>
    <n v="2652"/>
    <x v="2651"/>
    <s v="We're looking to set an Australian Amateur Rocketry record of 100 000 ft. You are invited on this 4500km per hour ride into history"/>
    <n v="100000"/>
    <x v="1197"/>
    <x v="1"/>
    <x v="2"/>
    <x v="2"/>
    <n v="1418183325"/>
    <n v="1415591325"/>
    <x v="0"/>
    <n v="11"/>
    <x v="1"/>
    <s v="technology/space exploration"/>
    <n v="1"/>
    <n v="80.45"/>
    <x v="2"/>
    <x v="36"/>
  </r>
  <r>
    <n v="2653"/>
    <x v="2652"/>
    <s v="DREAM BIG. Explore the universe through STEAM education. (Science, Technology, Engineering, Art, Mathematics)"/>
    <n v="51000"/>
    <x v="1814"/>
    <x v="1"/>
    <x v="0"/>
    <x v="0"/>
    <n v="1402632000"/>
    <n v="1399909127"/>
    <x v="0"/>
    <n v="70"/>
    <x v="1"/>
    <s v="technology/space exploration"/>
    <n v="12"/>
    <n v="83.94"/>
    <x v="2"/>
    <x v="36"/>
  </r>
  <r>
    <n v="2654"/>
    <x v="2653"/>
    <s v="I want to launch a rocket to the moon, I plan on having this lunar rocket carry a small payload of solar internet connected cameras"/>
    <n v="100000"/>
    <x v="152"/>
    <x v="1"/>
    <x v="0"/>
    <x v="0"/>
    <n v="1429622726"/>
    <n v="1424442326"/>
    <x v="0"/>
    <n v="6"/>
    <x v="1"/>
    <s v="technology/space exploration"/>
    <n v="0"/>
    <n v="8.5"/>
    <x v="2"/>
    <x v="36"/>
  </r>
  <r>
    <n v="2655"/>
    <x v="2654"/>
    <s v="Thank you for your support!"/>
    <n v="15000"/>
    <x v="1815"/>
    <x v="1"/>
    <x v="0"/>
    <x v="0"/>
    <n v="1455048000"/>
    <n v="1452631647"/>
    <x v="0"/>
    <n v="43"/>
    <x v="1"/>
    <s v="technology/space exploration"/>
    <n v="21"/>
    <n v="73.37"/>
    <x v="2"/>
    <x v="36"/>
  </r>
  <r>
    <n v="2656"/>
    <x v="2655"/>
    <s v="MoonWatcher will be bringing the Moon closer to all of us."/>
    <n v="150000"/>
    <x v="1816"/>
    <x v="1"/>
    <x v="0"/>
    <x v="0"/>
    <n v="1489345200"/>
    <n v="1485966688"/>
    <x v="0"/>
    <n v="152"/>
    <x v="1"/>
    <s v="technology/space exploration"/>
    <n v="11"/>
    <n v="112.86"/>
    <x v="2"/>
    <x v="36"/>
  </r>
  <r>
    <n v="2657"/>
    <x v="2656"/>
    <s v="Miles, a team of citizen scientists is reaching for the moon. We've bootstrapped our way to the top and now we need your help."/>
    <n v="30000"/>
    <x v="1817"/>
    <x v="1"/>
    <x v="0"/>
    <x v="0"/>
    <n v="1470187800"/>
    <n v="1467325053"/>
    <x v="0"/>
    <n v="59"/>
    <x v="1"/>
    <s v="technology/space exploration"/>
    <n v="19"/>
    <n v="95.28"/>
    <x v="2"/>
    <x v="36"/>
  </r>
  <r>
    <n v="2658"/>
    <x v="2657"/>
    <s v="Funding will allow free participation for 20 schools, grades 4-12, (thousands of students) anywhere in the nation."/>
    <n v="98000"/>
    <x v="1818"/>
    <x v="1"/>
    <x v="0"/>
    <x v="0"/>
    <n v="1469913194"/>
    <n v="1467321194"/>
    <x v="0"/>
    <n v="4"/>
    <x v="1"/>
    <s v="technology/space exploration"/>
    <n v="0"/>
    <n v="22.75"/>
    <x v="2"/>
    <x v="36"/>
  </r>
  <r>
    <n v="2659"/>
    <x v="2658"/>
    <s v="test"/>
    <n v="49000"/>
    <x v="1819"/>
    <x v="1"/>
    <x v="0"/>
    <x v="0"/>
    <n v="1429321210"/>
    <n v="1426729210"/>
    <x v="0"/>
    <n v="10"/>
    <x v="1"/>
    <s v="technology/space exploration"/>
    <n v="3"/>
    <n v="133.30000000000001"/>
    <x v="2"/>
    <x v="36"/>
  </r>
  <r>
    <n v="2660"/>
    <x v="2659"/>
    <s v="COAS is an organization that does community outreach programs to encourage and educate children and adults on Astronomy related subject"/>
    <n v="20000"/>
    <x v="1820"/>
    <x v="1"/>
    <x v="0"/>
    <x v="0"/>
    <n v="1448388418"/>
    <n v="1443200818"/>
    <x v="0"/>
    <n v="5"/>
    <x v="1"/>
    <s v="technology/space exploration"/>
    <n v="0"/>
    <n v="3.8"/>
    <x v="2"/>
    <x v="36"/>
  </r>
  <r>
    <n v="2661"/>
    <x v="2660"/>
    <s v="Summer Camp is an old gas station that will have workshops, custom art framing, and carry vintage &amp; home goods."/>
    <n v="5000"/>
    <x v="1821"/>
    <x v="0"/>
    <x v="0"/>
    <x v="0"/>
    <n v="1382742010"/>
    <n v="1380150010"/>
    <x v="0"/>
    <n v="60"/>
    <x v="0"/>
    <s v="technology/makerspaces"/>
    <n v="103"/>
    <n v="85.75"/>
    <x v="2"/>
    <x v="37"/>
  </r>
  <r>
    <n v="2662"/>
    <x v="2661"/>
    <s v="The Mini Maker is Lansing Michigan's new kid friendly makerspace. We're dedicated to help kids imagine, develop and build."/>
    <n v="20000"/>
    <x v="1822"/>
    <x v="0"/>
    <x v="0"/>
    <x v="0"/>
    <n v="1440179713"/>
    <n v="1437587713"/>
    <x v="0"/>
    <n v="80"/>
    <x v="0"/>
    <s v="technology/makerspaces"/>
    <n v="107"/>
    <n v="267"/>
    <x v="2"/>
    <x v="37"/>
  </r>
  <r>
    <n v="2663"/>
    <x v="2662"/>
    <s v="The Ville. A local cooperative helping communities learn, share and grow in the spirit of health, wellness and sustainability."/>
    <n v="20000"/>
    <x v="1823"/>
    <x v="0"/>
    <x v="5"/>
    <x v="5"/>
    <n v="1441378800"/>
    <n v="1438873007"/>
    <x v="0"/>
    <n v="56"/>
    <x v="0"/>
    <s v="technology/makerspaces"/>
    <n v="105"/>
    <n v="373.56"/>
    <x v="2"/>
    <x v="37"/>
  </r>
  <r>
    <n v="2664"/>
    <x v="2663"/>
    <s v="We believe that the true purpose of education is to enable people to create real things that make the world better. Join us!"/>
    <n v="17500"/>
    <x v="1824"/>
    <x v="0"/>
    <x v="0"/>
    <x v="0"/>
    <n v="1449644340"/>
    <n v="1446683797"/>
    <x v="0"/>
    <n v="104"/>
    <x v="0"/>
    <s v="technology/makerspaces"/>
    <n v="103"/>
    <n v="174.04"/>
    <x v="2"/>
    <x v="37"/>
  </r>
  <r>
    <n v="2665"/>
    <x v="2664"/>
    <s v="Giving the best tech access and tools to Bayview Hunters Point youth - developing the next generation of tech savvy youth who excel!"/>
    <n v="3500"/>
    <x v="1825"/>
    <x v="0"/>
    <x v="0"/>
    <x v="0"/>
    <n v="1430774974"/>
    <n v="1426886974"/>
    <x v="0"/>
    <n v="46"/>
    <x v="0"/>
    <s v="technology/makerspaces"/>
    <n v="123"/>
    <n v="93.7"/>
    <x v="2"/>
    <x v="37"/>
  </r>
  <r>
    <n v="2666"/>
    <x v="2665"/>
    <s v="StartMart is a 35,000 sqft entrepreneurial hub and co-working space located on the 2nd floor of the Terminal Tower in Cleveland, Ohio."/>
    <n v="10000"/>
    <x v="1826"/>
    <x v="0"/>
    <x v="0"/>
    <x v="0"/>
    <n v="1443214800"/>
    <n v="1440008439"/>
    <x v="0"/>
    <n v="206"/>
    <x v="0"/>
    <s v="technology/makerspaces"/>
    <n v="159"/>
    <n v="77.33"/>
    <x v="2"/>
    <x v="37"/>
  </r>
  <r>
    <n v="2667"/>
    <x v="2666"/>
    <s v="Websmith Studio is a makerspace where the people most impacted by broken systems are empowered to think, build, and own the solution."/>
    <n v="1500"/>
    <x v="1827"/>
    <x v="0"/>
    <x v="0"/>
    <x v="0"/>
    <n v="1455142416"/>
    <n v="1452550416"/>
    <x v="0"/>
    <n v="18"/>
    <x v="0"/>
    <s v="technology/makerspaces"/>
    <n v="111"/>
    <n v="92.22"/>
    <x v="2"/>
    <x v="37"/>
  </r>
  <r>
    <n v="2668"/>
    <x v="2667"/>
    <s v="Creativity on the go! |_x000a_CrÃ©ativitÃ© en mouvement !"/>
    <n v="1000"/>
    <x v="1240"/>
    <x v="0"/>
    <x v="5"/>
    <x v="5"/>
    <n v="1447079520"/>
    <n v="1443449265"/>
    <x v="0"/>
    <n v="28"/>
    <x v="0"/>
    <s v="technology/makerspaces"/>
    <n v="171"/>
    <n v="60.96"/>
    <x v="2"/>
    <x v="37"/>
  </r>
  <r>
    <n v="2669"/>
    <x v="2668"/>
    <s v="The brand new Makers Club wants something to draw the students into science and engineering and also be very inclusive."/>
    <n v="800"/>
    <x v="1099"/>
    <x v="0"/>
    <x v="0"/>
    <x v="0"/>
    <n v="1452387096"/>
    <n v="1447203096"/>
    <x v="0"/>
    <n v="11"/>
    <x v="0"/>
    <s v="technology/makerspaces"/>
    <n v="125"/>
    <n v="91"/>
    <x v="2"/>
    <x v="37"/>
  </r>
  <r>
    <n v="2670"/>
    <x v="2669"/>
    <s v="A revolution in the rapidly growing container housing space. Transportable, expandable, green and versatile. A global game-changer."/>
    <n v="38888"/>
    <x v="1828"/>
    <x v="2"/>
    <x v="2"/>
    <x v="2"/>
    <n v="1406593780"/>
    <n v="1404174580"/>
    <x v="1"/>
    <n v="60"/>
    <x v="1"/>
    <s v="technology/makerspaces"/>
    <n v="6"/>
    <n v="41.58"/>
    <x v="2"/>
    <x v="37"/>
  </r>
  <r>
    <n v="2671"/>
    <x v="2670"/>
    <s v="We will build hubs so that teens can use tech to develop business solutions to their communities greatest challenges. Help us!"/>
    <n v="25000"/>
    <x v="1829"/>
    <x v="2"/>
    <x v="0"/>
    <x v="0"/>
    <n v="1419017880"/>
    <n v="1416419916"/>
    <x v="1"/>
    <n v="84"/>
    <x v="1"/>
    <s v="technology/makerspaces"/>
    <n v="11"/>
    <n v="33.76"/>
    <x v="2"/>
    <x v="37"/>
  </r>
  <r>
    <n v="2672"/>
    <x v="2671"/>
    <s v="Manylabs aims to help support 20 new residents working on open, low-cost, accessible tools for science and science education."/>
    <n v="10000"/>
    <x v="1830"/>
    <x v="2"/>
    <x v="0"/>
    <x v="0"/>
    <n v="1451282400"/>
    <n v="1449436390"/>
    <x v="1"/>
    <n v="47"/>
    <x v="1"/>
    <s v="technology/makerspaces"/>
    <n v="33"/>
    <n v="70.62"/>
    <x v="2"/>
    <x v="37"/>
  </r>
  <r>
    <n v="2673"/>
    <x v="2672"/>
    <s v="We're opening up a Pixel Academy in Manhattan and we need your help to fill it with technology and tools for New York City's kids!"/>
    <n v="40000"/>
    <x v="1831"/>
    <x v="2"/>
    <x v="0"/>
    <x v="0"/>
    <n v="1414622700"/>
    <n v="1412081999"/>
    <x v="1"/>
    <n v="66"/>
    <x v="1"/>
    <s v="technology/makerspaces"/>
    <n v="28"/>
    <n v="167.15"/>
    <x v="2"/>
    <x v="37"/>
  </r>
  <r>
    <n v="2674"/>
    <x v="2673"/>
    <s v="A project to give the people of Playa Blanca an independent, energized future - _x000a_â€œLocal de Mariposas EÃ³licas Para un Futuro Mejorâ€"/>
    <n v="35000"/>
    <x v="1832"/>
    <x v="2"/>
    <x v="0"/>
    <x v="0"/>
    <n v="1467694740"/>
    <n v="1465398670"/>
    <x v="1"/>
    <n v="171"/>
    <x v="1"/>
    <s v="technology/makerspaces"/>
    <n v="63"/>
    <n v="128.62"/>
    <x v="2"/>
    <x v="37"/>
  </r>
  <r>
    <n v="2675"/>
    <x v="2674"/>
    <s v="We are working to establish a collaborative work-space with the goal of creating a community of knowledge, design, and creativity."/>
    <n v="25000"/>
    <x v="1833"/>
    <x v="2"/>
    <x v="0"/>
    <x v="0"/>
    <n v="1415655289"/>
    <n v="1413059689"/>
    <x v="1"/>
    <n v="29"/>
    <x v="1"/>
    <s v="technology/makerspaces"/>
    <n v="8"/>
    <n v="65.41"/>
    <x v="2"/>
    <x v="37"/>
  </r>
  <r>
    <n v="2676"/>
    <x v="2675"/>
    <s v="Our aim is to provide high-end equipment and space for Toronto coders, filmmakers, and artists to develop cutting-edge VR content."/>
    <n v="2100"/>
    <x v="1834"/>
    <x v="2"/>
    <x v="5"/>
    <x v="5"/>
    <n v="1463929174"/>
    <n v="1461337174"/>
    <x v="0"/>
    <n v="9"/>
    <x v="1"/>
    <s v="technology/makerspaces"/>
    <n v="50"/>
    <n v="117.56"/>
    <x v="2"/>
    <x v="37"/>
  </r>
  <r>
    <n v="2677"/>
    <x v="2676"/>
    <s v="A mobile tech lab with cutting edge maker tools that travels to schools to offer free creative workshops for school age kids."/>
    <n v="19500"/>
    <x v="1835"/>
    <x v="2"/>
    <x v="0"/>
    <x v="0"/>
    <n v="1404348143"/>
    <n v="1401756143"/>
    <x v="0"/>
    <n v="27"/>
    <x v="1"/>
    <s v="technology/makerspaces"/>
    <n v="18"/>
    <n v="126.48"/>
    <x v="2"/>
    <x v="37"/>
  </r>
  <r>
    <n v="2678"/>
    <x v="2677"/>
    <s v="Wavegarden is the worldâ€™s longest man-made wave that creates ideal conditions for surfing. Help us and let's open one in Malaga!!"/>
    <n v="8000000"/>
    <x v="1742"/>
    <x v="2"/>
    <x v="3"/>
    <x v="3"/>
    <n v="1443121765"/>
    <n v="1440529765"/>
    <x v="0"/>
    <n v="2"/>
    <x v="1"/>
    <s v="technology/makerspaces"/>
    <n v="0"/>
    <n v="550"/>
    <x v="2"/>
    <x v="37"/>
  </r>
  <r>
    <n v="2679"/>
    <x v="2678"/>
    <s v="A do-it-yourself auto garage in Des Moines, Iowa where people can learn how to work on cars &amp; those who know can share their knowledge."/>
    <n v="40000"/>
    <x v="849"/>
    <x v="2"/>
    <x v="0"/>
    <x v="0"/>
    <n v="1425081694"/>
    <n v="1422489694"/>
    <x v="0"/>
    <n v="3"/>
    <x v="1"/>
    <s v="technology/makerspaces"/>
    <n v="0"/>
    <n v="44"/>
    <x v="2"/>
    <x v="37"/>
  </r>
  <r>
    <n v="2680"/>
    <x v="2679"/>
    <s v="iHeartPillow, Connecting loved ones"/>
    <n v="32000"/>
    <x v="1836"/>
    <x v="2"/>
    <x v="3"/>
    <x v="3"/>
    <n v="1459915491"/>
    <n v="1457327091"/>
    <x v="0"/>
    <n v="4"/>
    <x v="1"/>
    <s v="technology/makerspaces"/>
    <n v="1"/>
    <n v="69"/>
    <x v="2"/>
    <x v="37"/>
  </r>
  <r>
    <n v="2681"/>
    <x v="2680"/>
    <s v="Jolly's Hot Dogs: A beef hot dog topped with deliciously seasoned ground beef, mustard and minced onions."/>
    <n v="8000"/>
    <x v="434"/>
    <x v="2"/>
    <x v="0"/>
    <x v="0"/>
    <n v="1405027750"/>
    <n v="1402867750"/>
    <x v="0"/>
    <n v="2"/>
    <x v="1"/>
    <s v="food/food trucks"/>
    <n v="1"/>
    <n v="27.5"/>
    <x v="7"/>
    <x v="19"/>
  </r>
  <r>
    <n v="2682"/>
    <x v="2681"/>
    <s v="Gourmet Toast is the culinary combination, neigh, perfection of America's most under-utilized snack: Toast."/>
    <n v="6000"/>
    <x v="1837"/>
    <x v="2"/>
    <x v="0"/>
    <x v="0"/>
    <n v="1416635940"/>
    <n v="1413838540"/>
    <x v="0"/>
    <n v="20"/>
    <x v="1"/>
    <s v="food/food trucks"/>
    <n v="28"/>
    <n v="84.9"/>
    <x v="7"/>
    <x v="19"/>
  </r>
  <r>
    <n v="2683"/>
    <x v="2682"/>
    <s v="Cereal isn't only for breakfast! Help me bring cereal to the 92% of Americans who eat cereal everyday. Out of the home and to you!"/>
    <n v="15000"/>
    <x v="1275"/>
    <x v="2"/>
    <x v="0"/>
    <x v="0"/>
    <n v="1425233240"/>
    <n v="1422641240"/>
    <x v="0"/>
    <n v="3"/>
    <x v="1"/>
    <s v="food/food trucks"/>
    <n v="0"/>
    <n v="12"/>
    <x v="7"/>
    <x v="19"/>
  </r>
  <r>
    <n v="2684"/>
    <x v="2683"/>
    <s v="Not all wings are created equal. We believe ours take flight above the rest. Come judge for yourself. To us it Ain't No Thang..."/>
    <n v="70000"/>
    <x v="25"/>
    <x v="2"/>
    <x v="0"/>
    <x v="0"/>
    <n v="1407621425"/>
    <n v="1404165425"/>
    <x v="0"/>
    <n v="4"/>
    <x v="1"/>
    <s v="food/food trucks"/>
    <n v="1"/>
    <n v="200"/>
    <x v="7"/>
    <x v="19"/>
  </r>
  <r>
    <n v="2685"/>
    <x v="2684"/>
    <s v="Home cooked meals made by Nana. Indiana's famous tenderloin sandwiches, Nana's homemade cole slaw and so much more."/>
    <n v="50000"/>
    <x v="115"/>
    <x v="2"/>
    <x v="0"/>
    <x v="0"/>
    <n v="1430149330"/>
    <n v="1424968930"/>
    <x v="0"/>
    <n v="1"/>
    <x v="1"/>
    <s v="food/food trucks"/>
    <n v="0"/>
    <n v="10"/>
    <x v="7"/>
    <x v="19"/>
  </r>
  <r>
    <n v="2686"/>
    <x v="2685"/>
    <s v="2 years after a car accident, I was told that I could no longer work... I want to change that AND create something amazing Fair FOOD!"/>
    <n v="30000"/>
    <x v="117"/>
    <x v="2"/>
    <x v="0"/>
    <x v="0"/>
    <n v="1412119423"/>
    <n v="1410391423"/>
    <x v="0"/>
    <n v="0"/>
    <x v="1"/>
    <s v="food/food trucks"/>
    <n v="0"/>
    <n v="0"/>
    <x v="7"/>
    <x v="19"/>
  </r>
  <r>
    <n v="2687"/>
    <x v="2686"/>
    <s v="Your American Pizzas, Wings, Stuffed Gouda Burger, Sweet &amp; Russet Potato Fries served on a food Truck!!"/>
    <n v="15000"/>
    <x v="117"/>
    <x v="2"/>
    <x v="0"/>
    <x v="0"/>
    <n v="1435591318"/>
    <n v="1432999318"/>
    <x v="0"/>
    <n v="0"/>
    <x v="1"/>
    <s v="food/food trucks"/>
    <n v="0"/>
    <n v="0"/>
    <x v="7"/>
    <x v="19"/>
  </r>
  <r>
    <n v="2688"/>
    <x v="2687"/>
    <s v="The amazing gourmet Mac N Cheez Food Truck Campaigne!"/>
    <n v="50000"/>
    <x v="1838"/>
    <x v="2"/>
    <x v="0"/>
    <x v="0"/>
    <n v="1424746800"/>
    <n v="1422067870"/>
    <x v="0"/>
    <n v="14"/>
    <x v="1"/>
    <s v="food/food trucks"/>
    <n v="0"/>
    <n v="5.29"/>
    <x v="7"/>
    <x v="19"/>
  </r>
  <r>
    <n v="2689"/>
    <x v="2688"/>
    <s v="I am creating a high quality, local product only, concession trailer for local and remote events. Dearborn Brand, Winter's Brand, more."/>
    <n v="35000"/>
    <x v="116"/>
    <x v="2"/>
    <x v="0"/>
    <x v="0"/>
    <n v="1469919890"/>
    <n v="1467327890"/>
    <x v="0"/>
    <n v="1"/>
    <x v="1"/>
    <s v="food/food trucks"/>
    <n v="0"/>
    <n v="1"/>
    <x v="7"/>
    <x v="19"/>
  </r>
  <r>
    <n v="2690"/>
    <x v="2689"/>
    <s v="The stuffed chicken wing originators need YOUR help starting a restaurant so our AMAZING wings will be available to you 7 days a week!"/>
    <n v="80000"/>
    <x v="1839"/>
    <x v="2"/>
    <x v="0"/>
    <x v="0"/>
    <n v="1433298676"/>
    <n v="1429410676"/>
    <x v="0"/>
    <n v="118"/>
    <x v="1"/>
    <s v="food/food trucks"/>
    <n v="11"/>
    <n v="72.760000000000005"/>
    <x v="7"/>
    <x v="19"/>
  </r>
  <r>
    <n v="2691"/>
    <x v="2690"/>
    <s v="A Great New local Food Truck serving up ethnic fusion inspired eats in Ottawa."/>
    <n v="65000"/>
    <x v="428"/>
    <x v="2"/>
    <x v="5"/>
    <x v="5"/>
    <n v="1431278557"/>
    <n v="1427390557"/>
    <x v="0"/>
    <n v="2"/>
    <x v="1"/>
    <s v="food/food trucks"/>
    <n v="0"/>
    <n v="17.5"/>
    <x v="7"/>
    <x v="19"/>
  </r>
  <r>
    <n v="2692"/>
    <x v="2691"/>
    <s v="Our food truck will bring you -_x000a_                       Fast, Fresh, Food -_x000a_                            Throughout the Omaha area"/>
    <n v="3500"/>
    <x v="379"/>
    <x v="2"/>
    <x v="0"/>
    <x v="0"/>
    <n v="1427266860"/>
    <n v="1424678460"/>
    <x v="0"/>
    <n v="1"/>
    <x v="1"/>
    <s v="food/food trucks"/>
    <n v="1"/>
    <n v="25"/>
    <x v="7"/>
    <x v="19"/>
  </r>
  <r>
    <n v="2693"/>
    <x v="2692"/>
    <s v="I want to start a food truck that specializes in chili cheese dogs, using new kinds of meats, cheeses and toppings you wouldn't imagine"/>
    <n v="5000"/>
    <x v="130"/>
    <x v="2"/>
    <x v="0"/>
    <x v="0"/>
    <n v="1407899966"/>
    <n v="1405307966"/>
    <x v="0"/>
    <n v="3"/>
    <x v="1"/>
    <s v="food/food trucks"/>
    <n v="1"/>
    <n v="13.33"/>
    <x v="7"/>
    <x v="19"/>
  </r>
  <r>
    <n v="2694"/>
    <x v="2693"/>
    <s v="Gourmet taco truck infusing savory smoky flavors into your tacos, so when you open your container the aroma and actual smoke  flows out"/>
    <n v="30000"/>
    <x v="116"/>
    <x v="2"/>
    <x v="0"/>
    <x v="0"/>
    <n v="1411701739"/>
    <n v="1409109739"/>
    <x v="0"/>
    <n v="1"/>
    <x v="1"/>
    <s v="food/food trucks"/>
    <n v="0"/>
    <n v="1"/>
    <x v="7"/>
    <x v="19"/>
  </r>
  <r>
    <n v="2695"/>
    <x v="2694"/>
    <s v="I am creating food magic on the go! Amazing food isn't just for sitdown restaraunts anymore!"/>
    <n v="15000"/>
    <x v="1840"/>
    <x v="2"/>
    <x v="0"/>
    <x v="0"/>
    <n v="1428981718"/>
    <n v="1423801318"/>
    <x v="0"/>
    <n v="3"/>
    <x v="1"/>
    <s v="food/food trucks"/>
    <n v="0"/>
    <n v="23.67"/>
    <x v="7"/>
    <x v="19"/>
  </r>
  <r>
    <n v="2696"/>
    <x v="2695"/>
    <s v="The dream to own a food truck, rolling wherever the army sends me, hiring other military spouses and veterans alike! Giving back!"/>
    <n v="60000"/>
    <x v="1841"/>
    <x v="2"/>
    <x v="0"/>
    <x v="0"/>
    <n v="1419538560"/>
    <n v="1416600960"/>
    <x v="0"/>
    <n v="38"/>
    <x v="1"/>
    <s v="food/food trucks"/>
    <n v="6"/>
    <n v="89.21"/>
    <x v="7"/>
    <x v="19"/>
  </r>
  <r>
    <n v="2697"/>
    <x v="2696"/>
    <s v="Stuffed waffles made from Dough. Sweet, savory, salty and then stuffed with meats, fruits, and sauces!"/>
    <n v="23000"/>
    <x v="1842"/>
    <x v="2"/>
    <x v="0"/>
    <x v="0"/>
    <n v="1438552800"/>
    <n v="1435876423"/>
    <x v="0"/>
    <n v="52"/>
    <x v="1"/>
    <s v="food/food trucks"/>
    <n v="26"/>
    <n v="116.56"/>
    <x v="7"/>
    <x v="19"/>
  </r>
  <r>
    <n v="2698"/>
    <x v="2697"/>
    <s v="We 'd love to give some TLC to our vintage pink taco trailer so we can continue to cook our signature Baja style shrimp tacos!"/>
    <n v="8000"/>
    <x v="1843"/>
    <x v="2"/>
    <x v="0"/>
    <x v="0"/>
    <n v="1403904808"/>
    <n v="1401312808"/>
    <x v="0"/>
    <n v="2"/>
    <x v="1"/>
    <s v="food/food trucks"/>
    <n v="0"/>
    <n v="13.01"/>
    <x v="7"/>
    <x v="19"/>
  </r>
  <r>
    <n v="2699"/>
    <x v="2698"/>
    <s v="Hi, I want make my first bakery. Food truck was great, but I not have a car licence. So, help me to be my dream!"/>
    <n v="2"/>
    <x v="117"/>
    <x v="2"/>
    <x v="5"/>
    <x v="5"/>
    <n v="1407533463"/>
    <n v="1404941463"/>
    <x v="0"/>
    <n v="0"/>
    <x v="1"/>
    <s v="food/food trucks"/>
    <n v="0"/>
    <n v="0"/>
    <x v="7"/>
    <x v="19"/>
  </r>
  <r>
    <n v="2700"/>
    <x v="2699"/>
    <s v="I currently own and operate a hot dog cart. I am hoping to purchase a used food truck so I can do business year round!"/>
    <n v="9999"/>
    <x v="119"/>
    <x v="2"/>
    <x v="0"/>
    <x v="0"/>
    <n v="1411073972"/>
    <n v="1408481972"/>
    <x v="0"/>
    <n v="4"/>
    <x v="1"/>
    <s v="food/food trucks"/>
    <n v="1"/>
    <n v="17.5"/>
    <x v="7"/>
    <x v="19"/>
  </r>
  <r>
    <n v="2701"/>
    <x v="2700"/>
    <s v="We have been working extra hard to get our new training space ready and with a little extra help we hope to dream big for the future!"/>
    <n v="3400"/>
    <x v="76"/>
    <x v="3"/>
    <x v="17"/>
    <x v="3"/>
    <n v="1491586534"/>
    <n v="1488911734"/>
    <x v="0"/>
    <n v="46"/>
    <x v="1"/>
    <s v="theater/spaces"/>
    <n v="46"/>
    <n v="34.130000000000003"/>
    <x v="1"/>
    <x v="38"/>
  </r>
  <r>
    <n v="2702"/>
    <x v="2701"/>
    <s v="The next phase of the evolution of Hygienic Art is the building of New London's first amphitheater, a covering for the Art Park."/>
    <n v="10000"/>
    <x v="1844"/>
    <x v="3"/>
    <x v="0"/>
    <x v="0"/>
    <n v="1491416077"/>
    <n v="1488827677"/>
    <x v="1"/>
    <n v="26"/>
    <x v="1"/>
    <s v="theater/spaces"/>
    <n v="34"/>
    <n v="132.35"/>
    <x v="1"/>
    <x v="38"/>
  </r>
  <r>
    <n v="2703"/>
    <x v="2702"/>
    <s v="Â¡Tu nuevo espacio cultural multidisciplinario en el centro de Pachuca, Hidalgo"/>
    <n v="40000"/>
    <x v="1845"/>
    <x v="3"/>
    <x v="14"/>
    <x v="10"/>
    <n v="1490196830"/>
    <n v="1485016430"/>
    <x v="0"/>
    <n v="45"/>
    <x v="1"/>
    <s v="theater/spaces"/>
    <n v="104"/>
    <n v="922.22"/>
    <x v="1"/>
    <x v="38"/>
  </r>
  <r>
    <n v="2704"/>
    <x v="2703"/>
    <s v="We plan to rescue, relocate, and repurpose, a historic Little Red Brick House, to be incorporated into a riverfront amphitheater."/>
    <n v="19000"/>
    <x v="1288"/>
    <x v="3"/>
    <x v="0"/>
    <x v="0"/>
    <n v="1491421314"/>
    <n v="1487709714"/>
    <x v="0"/>
    <n v="7"/>
    <x v="1"/>
    <s v="theater/spaces"/>
    <n v="6"/>
    <n v="163.57"/>
    <x v="1"/>
    <x v="38"/>
  </r>
  <r>
    <n v="2705"/>
    <x v="2704"/>
    <s v="Help light the lights at the historic Fischer Theatre in Danville, IL."/>
    <n v="16500"/>
    <x v="1846"/>
    <x v="3"/>
    <x v="0"/>
    <x v="0"/>
    <n v="1490389158"/>
    <n v="1486504758"/>
    <x v="0"/>
    <n v="8"/>
    <x v="1"/>
    <s v="theater/spaces"/>
    <n v="11"/>
    <n v="217.38"/>
    <x v="1"/>
    <x v="38"/>
  </r>
  <r>
    <n v="2706"/>
    <x v="2705"/>
    <s v="A place where innovation, food, creativity and performance live year round in a historic building in Pioneer Square."/>
    <n v="35000"/>
    <x v="1847"/>
    <x v="0"/>
    <x v="0"/>
    <x v="0"/>
    <n v="1413442740"/>
    <n v="1410937483"/>
    <x v="1"/>
    <n v="263"/>
    <x v="0"/>
    <s v="theater/spaces"/>
    <n v="112"/>
    <n v="149.44"/>
    <x v="1"/>
    <x v="38"/>
  </r>
  <r>
    <n v="2707"/>
    <x v="2706"/>
    <s v="A new performance space in Seattle. A place for artists, comedians, and audiences to meet and collaborate!"/>
    <n v="8000"/>
    <x v="1848"/>
    <x v="0"/>
    <x v="0"/>
    <x v="0"/>
    <n v="1369637940"/>
    <n v="1367088443"/>
    <x v="1"/>
    <n v="394"/>
    <x v="0"/>
    <s v="theater/spaces"/>
    <n v="351"/>
    <n v="71.239999999999995"/>
    <x v="1"/>
    <x v="38"/>
  </r>
  <r>
    <n v="2708"/>
    <x v="2707"/>
    <s v="Angel Comedy Club: A permanent home for Londonâ€™s loveliest comedy night - a community comedy club"/>
    <n v="20000"/>
    <x v="1849"/>
    <x v="0"/>
    <x v="1"/>
    <x v="1"/>
    <n v="1469119526"/>
    <n v="1463935526"/>
    <x v="1"/>
    <n v="1049"/>
    <x v="0"/>
    <s v="theater/spaces"/>
    <n v="233"/>
    <n v="44.46"/>
    <x v="1"/>
    <x v="38"/>
  </r>
  <r>
    <n v="2709"/>
    <x v="2708"/>
    <s v="Give contemporary circus an artistic home in America.  Help us launch the nationâ€™s first higher education program for circus."/>
    <n v="50000"/>
    <x v="1850"/>
    <x v="0"/>
    <x v="0"/>
    <x v="0"/>
    <n v="1475553540"/>
    <n v="1472528141"/>
    <x v="1"/>
    <n v="308"/>
    <x v="0"/>
    <s v="theater/spaces"/>
    <n v="102"/>
    <n v="164.94"/>
    <x v="1"/>
    <x v="38"/>
  </r>
  <r>
    <n v="2710"/>
    <x v="2709"/>
    <s v="Building Brooklyn's own creative venue for circus, theater and events of all types."/>
    <n v="60000"/>
    <x v="1851"/>
    <x v="0"/>
    <x v="0"/>
    <x v="0"/>
    <n v="1407549600"/>
    <n v="1404797428"/>
    <x v="1"/>
    <n v="1088"/>
    <x v="0"/>
    <s v="theater/spaces"/>
    <n v="154"/>
    <n v="84.87"/>
    <x v="1"/>
    <x v="38"/>
  </r>
  <r>
    <n v="2711"/>
    <x v="2710"/>
    <s v="We're aiming to launch a production involving circus performers, musicians and artists in a new space, creating a night of live art."/>
    <n v="3910"/>
    <x v="1852"/>
    <x v="0"/>
    <x v="1"/>
    <x v="1"/>
    <n v="1403301660"/>
    <n v="1400694790"/>
    <x v="1"/>
    <n v="73"/>
    <x v="0"/>
    <s v="theater/spaces"/>
    <n v="101"/>
    <n v="53.95"/>
    <x v="1"/>
    <x v="38"/>
  </r>
  <r>
    <n v="2712"/>
    <x v="2711"/>
    <s v="Voix de Ville is a pop-up imaginarium of neo-vaudeville, musical extravaganza, circus arts, comedy, and theatre in a tiny circus tent!"/>
    <n v="5500"/>
    <x v="1853"/>
    <x v="0"/>
    <x v="0"/>
    <x v="0"/>
    <n v="1373738400"/>
    <n v="1370568560"/>
    <x v="1"/>
    <n v="143"/>
    <x v="0"/>
    <s v="theater/spaces"/>
    <n v="131"/>
    <n v="50.53"/>
    <x v="1"/>
    <x v="38"/>
  </r>
  <r>
    <n v="2713"/>
    <x v="2712"/>
    <s v="Help support the Acro-Cats kitten and cat rescue and adoption effort! They need a bus to continue finding felines homes across the US."/>
    <n v="150000"/>
    <x v="1854"/>
    <x v="0"/>
    <x v="0"/>
    <x v="0"/>
    <n v="1450971684"/>
    <n v="1447515684"/>
    <x v="1"/>
    <n v="1420"/>
    <x v="0"/>
    <s v="theater/spaces"/>
    <n v="102"/>
    <n v="108"/>
    <x v="1"/>
    <x v="38"/>
  </r>
  <r>
    <n v="2714"/>
    <x v="2713"/>
    <s v="The Crane will be the new home for independent theater in Northeast Minneapolis"/>
    <n v="25000"/>
    <x v="1855"/>
    <x v="0"/>
    <x v="0"/>
    <x v="0"/>
    <n v="1476486000"/>
    <n v="1474040596"/>
    <x v="1"/>
    <n v="305"/>
    <x v="0"/>
    <s v="theater/spaces"/>
    <n v="116"/>
    <n v="95.37"/>
    <x v="1"/>
    <x v="38"/>
  </r>
  <r>
    <n v="2715"/>
    <x v="2714"/>
    <s v="The creators of Five Dollar Comedy Week are building a permanent home for affordable live comedy shows and classes in Philadelphia."/>
    <n v="12000"/>
    <x v="1856"/>
    <x v="0"/>
    <x v="0"/>
    <x v="0"/>
    <n v="1456047228"/>
    <n v="1453109628"/>
    <x v="1"/>
    <n v="551"/>
    <x v="0"/>
    <s v="theater/spaces"/>
    <n v="265"/>
    <n v="57.63"/>
    <x v="1"/>
    <x v="38"/>
  </r>
  <r>
    <n v="2716"/>
    <x v="2715"/>
    <s v="Love comedy? Get involved in creating a dedicated space for alternative comedy in Berlin._x000a__x000a_(Das Video ist untertitelt. Klicke auf CC)"/>
    <n v="10000"/>
    <x v="1857"/>
    <x v="0"/>
    <x v="12"/>
    <x v="3"/>
    <n v="1444291193"/>
    <n v="1441699193"/>
    <x v="1"/>
    <n v="187"/>
    <x v="0"/>
    <s v="theater/spaces"/>
    <n v="120"/>
    <n v="64.16"/>
    <x v="1"/>
    <x v="38"/>
  </r>
  <r>
    <n v="2717"/>
    <x v="2716"/>
    <s v="ONLY HOURS LEFT ON THE CAMPAIGN! Our stretch goal is $35k; let's build a home for standup/improv shows &amp; classes in VT!"/>
    <n v="25000"/>
    <x v="1858"/>
    <x v="0"/>
    <x v="0"/>
    <x v="0"/>
    <n v="1417906649"/>
    <n v="1414015049"/>
    <x v="1"/>
    <n v="325"/>
    <x v="0"/>
    <s v="theater/spaces"/>
    <n v="120"/>
    <n v="92.39"/>
    <x v="1"/>
    <x v="38"/>
  </r>
  <r>
    <n v="2718"/>
    <x v="2717"/>
    <s v="The Bard has burst beyond the big top and we're reaching out to our Beloved Benefactors to help build our festival's future."/>
    <n v="18000"/>
    <x v="1859"/>
    <x v="0"/>
    <x v="0"/>
    <x v="0"/>
    <n v="1462316400"/>
    <n v="1459865945"/>
    <x v="1"/>
    <n v="148"/>
    <x v="0"/>
    <s v="theater/spaces"/>
    <n v="104"/>
    <n v="125.98"/>
    <x v="1"/>
    <x v="38"/>
  </r>
  <r>
    <n v="2719"/>
    <x v="2718"/>
    <s v="Our high school theater in Allentown, New Jersey was rad - in 1972. Help us bring our theater into present day and light up our stage!"/>
    <n v="6000"/>
    <x v="1860"/>
    <x v="0"/>
    <x v="0"/>
    <x v="0"/>
    <n v="1460936694"/>
    <n v="1455756294"/>
    <x v="0"/>
    <n v="69"/>
    <x v="0"/>
    <s v="theater/spaces"/>
    <n v="109"/>
    <n v="94.64"/>
    <x v="1"/>
    <x v="38"/>
  </r>
  <r>
    <n v="2720"/>
    <x v="2719"/>
    <s v="An improv, sketch and experimental comedy and cocktail venue in downtown Grand Rapids, Michigan"/>
    <n v="25000"/>
    <x v="1861"/>
    <x v="0"/>
    <x v="0"/>
    <x v="0"/>
    <n v="1478866253"/>
    <n v="1476270653"/>
    <x v="0"/>
    <n v="173"/>
    <x v="0"/>
    <s v="theater/spaces"/>
    <n v="118"/>
    <n v="170.7"/>
    <x v="1"/>
    <x v="38"/>
  </r>
  <r>
    <n v="2721"/>
    <x v="2720"/>
    <s v="Pi Crust is a breakout board for the Raspberry Pi that makes it easier to connect electronics - help us to bring this into kit form!"/>
    <n v="750"/>
    <x v="1862"/>
    <x v="0"/>
    <x v="1"/>
    <x v="1"/>
    <n v="1378494000"/>
    <n v="1375880598"/>
    <x v="0"/>
    <n v="269"/>
    <x v="0"/>
    <s v="technology/hardware"/>
    <n v="1462"/>
    <n v="40.76"/>
    <x v="2"/>
    <x v="30"/>
  </r>
  <r>
    <n v="2722"/>
    <x v="2721"/>
    <s v="Want people to put down their phone more often? Ransomly creates 'quiet' spaces to help us reconnect with the real people in our lives."/>
    <n v="5000"/>
    <x v="1863"/>
    <x v="0"/>
    <x v="0"/>
    <x v="0"/>
    <n v="1485722053"/>
    <n v="1480538053"/>
    <x v="0"/>
    <n v="185"/>
    <x v="0"/>
    <s v="technology/hardware"/>
    <n v="253"/>
    <n v="68.25"/>
    <x v="2"/>
    <x v="30"/>
  </r>
  <r>
    <n v="2723"/>
    <x v="2722"/>
    <s v="The most compact and versatile workout product designed to give you unlimited exercise options in the comfort of your home or office."/>
    <n v="12000"/>
    <x v="1864"/>
    <x v="0"/>
    <x v="0"/>
    <x v="0"/>
    <n v="1420060088"/>
    <n v="1414872488"/>
    <x v="0"/>
    <n v="176"/>
    <x v="0"/>
    <s v="technology/hardware"/>
    <n v="140"/>
    <n v="95.49"/>
    <x v="2"/>
    <x v="30"/>
  </r>
  <r>
    <n v="2724"/>
    <x v="2723"/>
    <s v="RPi.GPIO Quick reference for GPIO programming on Raspberry Pi. Python code &amp; port ID labels in a convenient 6&quot; PCB ruler"/>
    <n v="2468"/>
    <x v="1865"/>
    <x v="0"/>
    <x v="1"/>
    <x v="1"/>
    <n v="1439625059"/>
    <n v="1436860259"/>
    <x v="0"/>
    <n v="1019"/>
    <x v="0"/>
    <s v="technology/hardware"/>
    <n v="297"/>
    <n v="7.19"/>
    <x v="2"/>
    <x v="30"/>
  </r>
  <r>
    <n v="2725"/>
    <x v="2724"/>
    <s v="Best Net Zero energy solution for new or existing house (no more heating or electricity bills)."/>
    <n v="40000"/>
    <x v="1866"/>
    <x v="0"/>
    <x v="5"/>
    <x v="5"/>
    <n v="1488390735"/>
    <n v="1484070735"/>
    <x v="0"/>
    <n v="113"/>
    <x v="0"/>
    <s v="technology/hardware"/>
    <n v="145"/>
    <n v="511.65"/>
    <x v="2"/>
    <x v="30"/>
  </r>
  <r>
    <n v="2726"/>
    <x v="2725"/>
    <s v="Krimston TWO: iPhone Dual SIM Case"/>
    <n v="100000"/>
    <x v="1867"/>
    <x v="0"/>
    <x v="0"/>
    <x v="0"/>
    <n v="1461333311"/>
    <n v="1458741311"/>
    <x v="0"/>
    <n v="404"/>
    <x v="0"/>
    <s v="technology/hardware"/>
    <n v="106"/>
    <n v="261.75"/>
    <x v="2"/>
    <x v="30"/>
  </r>
  <r>
    <n v="2727"/>
    <x v="2726"/>
    <s v="Introducing the PiDrive, a high capacity Solid State Drive (SSD) expansion card for the Raspberry Pi B+, A+, and B+ v2!"/>
    <n v="10000"/>
    <x v="1868"/>
    <x v="0"/>
    <x v="0"/>
    <x v="0"/>
    <n v="1438964063"/>
    <n v="1436804063"/>
    <x v="0"/>
    <n v="707"/>
    <x v="0"/>
    <s v="technology/hardware"/>
    <n v="493"/>
    <n v="69.760000000000005"/>
    <x v="2"/>
    <x v="30"/>
  </r>
  <r>
    <n v="2728"/>
    <x v="2727"/>
    <s v="SSD, WiFi, RTC w/Battery and high power USB all in one shield."/>
    <n v="15000"/>
    <x v="1869"/>
    <x v="0"/>
    <x v="0"/>
    <x v="0"/>
    <n v="1451485434"/>
    <n v="1448461434"/>
    <x v="0"/>
    <n v="392"/>
    <x v="0"/>
    <s v="technology/hardware"/>
    <n v="202"/>
    <n v="77.23"/>
    <x v="2"/>
    <x v="30"/>
  </r>
  <r>
    <n v="2729"/>
    <x v="2728"/>
    <s v="A luggage that is more than a luggage! It is what you want it to be."/>
    <n v="7500"/>
    <x v="1870"/>
    <x v="0"/>
    <x v="0"/>
    <x v="0"/>
    <n v="1430459197"/>
    <n v="1427867197"/>
    <x v="0"/>
    <n v="23"/>
    <x v="0"/>
    <s v="technology/hardware"/>
    <n v="104"/>
    <n v="340.57"/>
    <x v="2"/>
    <x v="30"/>
  </r>
  <r>
    <n v="2730"/>
    <x v="2729"/>
    <s v="The world's most powerful portable speaker and guitar amplifier. Turns any surface into a speaker."/>
    <n v="27000"/>
    <x v="1871"/>
    <x v="0"/>
    <x v="0"/>
    <x v="0"/>
    <n v="1366635575"/>
    <n v="1363611575"/>
    <x v="0"/>
    <n v="682"/>
    <x v="0"/>
    <s v="technology/hardware"/>
    <n v="170"/>
    <n v="67.42"/>
    <x v="2"/>
    <x v="30"/>
  </r>
  <r>
    <n v="2731"/>
    <x v="2730"/>
    <s v="Providing a control system and cybersecurity hands-on educational platform for professionals, home-use, and academic institutions."/>
    <n v="30000"/>
    <x v="1872"/>
    <x v="0"/>
    <x v="0"/>
    <x v="0"/>
    <n v="1413604800"/>
    <n v="1408624622"/>
    <x v="0"/>
    <n v="37"/>
    <x v="0"/>
    <s v="technology/hardware"/>
    <n v="104"/>
    <n v="845.7"/>
    <x v="2"/>
    <x v="30"/>
  </r>
  <r>
    <n v="2732"/>
    <x v="2731"/>
    <s v="BrightFingers' lighting keyboard, gloves and software give kids a multi-sensory way to learn to type â€” and the desire to practice."/>
    <n v="12000"/>
    <x v="1873"/>
    <x v="0"/>
    <x v="0"/>
    <x v="0"/>
    <n v="1369699200"/>
    <n v="1366917828"/>
    <x v="0"/>
    <n v="146"/>
    <x v="0"/>
    <s v="technology/hardware"/>
    <n v="118"/>
    <n v="97.19"/>
    <x v="2"/>
    <x v="30"/>
  </r>
  <r>
    <n v="2733"/>
    <x v="2732"/>
    <s v="Students, makers, and engineers can write Linux software applications to achieve any network functions, such as NAS, VPN and Firewall."/>
    <n v="50000"/>
    <x v="1874"/>
    <x v="0"/>
    <x v="0"/>
    <x v="0"/>
    <n v="1428643974"/>
    <n v="1423463574"/>
    <x v="0"/>
    <n v="119"/>
    <x v="0"/>
    <s v="technology/hardware"/>
    <n v="108"/>
    <n v="451.84"/>
    <x v="2"/>
    <x v="30"/>
  </r>
  <r>
    <n v="2734"/>
    <x v="2733"/>
    <s v="Award-Winning Audio Design Experts Voix are back with their latest product. The amazing mi8| Retro Duo Wireless Stereo Sound System."/>
    <n v="1"/>
    <x v="1875"/>
    <x v="0"/>
    <x v="0"/>
    <x v="0"/>
    <n v="1476395940"/>
    <n v="1473782592"/>
    <x v="0"/>
    <n v="163"/>
    <x v="0"/>
    <s v="technology/hardware"/>
    <n v="2260300"/>
    <n v="138.66999999999999"/>
    <x v="2"/>
    <x v="30"/>
  </r>
  <r>
    <n v="2735"/>
    <x v="2734"/>
    <s v="The Pi Supply is an intelligent power switch for the Raspberry Pi which includes hard on and off switches and auto-off on shutdown."/>
    <n v="750"/>
    <x v="1876"/>
    <x v="0"/>
    <x v="1"/>
    <x v="1"/>
    <n v="1363204800"/>
    <n v="1360551250"/>
    <x v="0"/>
    <n v="339"/>
    <x v="0"/>
    <s v="technology/hardware"/>
    <n v="978"/>
    <n v="21.64"/>
    <x v="2"/>
    <x v="30"/>
  </r>
  <r>
    <n v="2736"/>
    <x v="2735"/>
    <s v="Fully Programmable Solar BMS ( Battery Management System ) Learn to program microcontrollers and HW design video tutorials_x000a_Open Source"/>
    <n v="8000"/>
    <x v="1877"/>
    <x v="0"/>
    <x v="5"/>
    <x v="5"/>
    <n v="1398268773"/>
    <n v="1395676773"/>
    <x v="0"/>
    <n v="58"/>
    <x v="0"/>
    <s v="technology/hardware"/>
    <n v="123"/>
    <n v="169.52"/>
    <x v="2"/>
    <x v="30"/>
  </r>
  <r>
    <n v="2737"/>
    <x v="2736"/>
    <s v="An innovative portable generator that turns heat into electricity. Now with 10 Watts of power at your fingertips... all while you cook!"/>
    <n v="30000"/>
    <x v="1878"/>
    <x v="0"/>
    <x v="0"/>
    <x v="0"/>
    <n v="1389812400"/>
    <n v="1386108087"/>
    <x v="0"/>
    <n v="456"/>
    <x v="0"/>
    <s v="technology/hardware"/>
    <n v="246"/>
    <n v="161.88"/>
    <x v="2"/>
    <x v="30"/>
  </r>
  <r>
    <n v="2738"/>
    <x v="2737"/>
    <s v="Bringing back the Mojo to the new iPhone with our award winning  removable battery case with customized 3D printed top cover"/>
    <n v="5000"/>
    <x v="1879"/>
    <x v="0"/>
    <x v="0"/>
    <x v="0"/>
    <n v="1478402804"/>
    <n v="1473218804"/>
    <x v="0"/>
    <n v="15"/>
    <x v="0"/>
    <s v="technology/hardware"/>
    <n v="148"/>
    <n v="493.13"/>
    <x v="2"/>
    <x v="30"/>
  </r>
  <r>
    <n v="2739"/>
    <x v="2738"/>
    <s v="LPLC Board; A powerful, low cost, ultra low power microcontroller development board with template software and online tutorials."/>
    <n v="1100"/>
    <x v="1880"/>
    <x v="0"/>
    <x v="1"/>
    <x v="1"/>
    <n v="1399324717"/>
    <n v="1395436717"/>
    <x v="0"/>
    <n v="191"/>
    <x v="0"/>
    <s v="technology/hardware"/>
    <n v="384"/>
    <n v="22.12"/>
    <x v="2"/>
    <x v="30"/>
  </r>
  <r>
    <n v="2740"/>
    <x v="2739"/>
    <s v="I am interested in testing the plant yields of this vertical garden as well as some other applications"/>
    <n v="300"/>
    <x v="622"/>
    <x v="0"/>
    <x v="0"/>
    <x v="0"/>
    <n v="1426117552"/>
    <n v="1423529152"/>
    <x v="0"/>
    <n v="17"/>
    <x v="0"/>
    <s v="technology/hardware"/>
    <n v="103"/>
    <n v="18.239999999999998"/>
    <x v="2"/>
    <x v="30"/>
  </r>
  <r>
    <n v="2741"/>
    <x v="2740"/>
    <s v="Help me publish my 1st children's book as an aspiring author!"/>
    <n v="8000"/>
    <x v="428"/>
    <x v="2"/>
    <x v="0"/>
    <x v="0"/>
    <n v="1413770820"/>
    <n v="1412005602"/>
    <x v="0"/>
    <n v="4"/>
    <x v="1"/>
    <s v="publishing/children's books"/>
    <n v="0"/>
    <n v="8.75"/>
    <x v="3"/>
    <x v="39"/>
  </r>
  <r>
    <n v="2742"/>
    <x v="2741"/>
    <s v="The pachyderms at the Denver Zoo are moving. Follow along on the convoluted journey to their new home."/>
    <n v="2500"/>
    <x v="1881"/>
    <x v="2"/>
    <x v="0"/>
    <x v="0"/>
    <n v="1337102187"/>
    <n v="1335892587"/>
    <x v="0"/>
    <n v="18"/>
    <x v="1"/>
    <s v="publishing/children's books"/>
    <n v="29"/>
    <n v="40.61"/>
    <x v="3"/>
    <x v="39"/>
  </r>
  <r>
    <n v="2743"/>
    <x v="2742"/>
    <s v="One Christmas every child was naughty, and Santa's son _x000a_St. Nick Jr sacrifices all his gifts over his whole life, for the children"/>
    <n v="5999"/>
    <x v="117"/>
    <x v="2"/>
    <x v="0"/>
    <x v="0"/>
    <n v="1476863607"/>
    <n v="1474271607"/>
    <x v="0"/>
    <n v="0"/>
    <x v="1"/>
    <s v="publishing/children's books"/>
    <n v="0"/>
    <n v="0"/>
    <x v="3"/>
    <x v="39"/>
  </r>
  <r>
    <n v="2744"/>
    <x v="2743"/>
    <s v="A fun &amp; exciting story to educate kids and their parents about the importance of honeybees &amp; the easy &amp; fun ways we can help the world."/>
    <n v="16000"/>
    <x v="1882"/>
    <x v="2"/>
    <x v="0"/>
    <x v="0"/>
    <n v="1330478998"/>
    <n v="1327886998"/>
    <x v="0"/>
    <n v="22"/>
    <x v="1"/>
    <s v="publishing/children's books"/>
    <n v="5"/>
    <n v="37.950000000000003"/>
    <x v="3"/>
    <x v="39"/>
  </r>
  <r>
    <n v="2745"/>
    <x v="2744"/>
    <s v="A spunky little girl, driven by a love of pumpkin pie, overcomes her fears and serendipitiously discovers what she'll be for Halloween"/>
    <n v="8000"/>
    <x v="1883"/>
    <x v="2"/>
    <x v="0"/>
    <x v="0"/>
    <n v="1342309368"/>
    <n v="1337125368"/>
    <x v="0"/>
    <n v="49"/>
    <x v="1"/>
    <s v="publishing/children's books"/>
    <n v="22"/>
    <n v="35.729999999999997"/>
    <x v="3"/>
    <x v="39"/>
  </r>
  <r>
    <n v="2746"/>
    <x v="2745"/>
    <s v="An easy fun way for children to understand the physical limitations of someone with CFIDS and Fibromyalgia using marbles and a jar."/>
    <n v="3000"/>
    <x v="1688"/>
    <x v="2"/>
    <x v="0"/>
    <x v="0"/>
    <n v="1409337911"/>
    <n v="1406745911"/>
    <x v="0"/>
    <n v="19"/>
    <x v="1"/>
    <s v="publishing/children's books"/>
    <n v="27"/>
    <n v="42.16"/>
    <x v="3"/>
    <x v="39"/>
  </r>
  <r>
    <n v="2747"/>
    <x v="2746"/>
    <s v="A collection of childrens poems written to educate, inspire and create quality time with parents. Beautifully illustrated, 44 pp."/>
    <n v="500"/>
    <x v="133"/>
    <x v="2"/>
    <x v="0"/>
    <x v="0"/>
    <n v="1339816200"/>
    <n v="1337095997"/>
    <x v="0"/>
    <n v="4"/>
    <x v="1"/>
    <s v="publishing/children's books"/>
    <n v="28"/>
    <n v="35"/>
    <x v="3"/>
    <x v="39"/>
  </r>
  <r>
    <n v="2748"/>
    <x v="2747"/>
    <s v="Interactive Book with Audio to learn the Ojibwe Language for Children.  Website, Ebook and more!"/>
    <n v="5000"/>
    <x v="500"/>
    <x v="2"/>
    <x v="0"/>
    <x v="0"/>
    <n v="1472835802"/>
    <n v="1470243802"/>
    <x v="0"/>
    <n v="4"/>
    <x v="1"/>
    <s v="publishing/children's books"/>
    <n v="1"/>
    <n v="13.25"/>
    <x v="3"/>
    <x v="39"/>
  </r>
  <r>
    <n v="2749"/>
    <x v="2748"/>
    <s v="Self-publishing my children's book."/>
    <n v="10000"/>
    <x v="178"/>
    <x v="2"/>
    <x v="0"/>
    <x v="0"/>
    <n v="1428171037"/>
    <n v="1425582637"/>
    <x v="0"/>
    <n v="2"/>
    <x v="1"/>
    <s v="publishing/children's books"/>
    <n v="1"/>
    <n v="55"/>
    <x v="3"/>
    <x v="39"/>
  </r>
  <r>
    <n v="2750"/>
    <x v="2749"/>
    <s v="This is a journal where parents daily write something positive about their child.  Places for pictures, too."/>
    <n v="1999"/>
    <x v="117"/>
    <x v="2"/>
    <x v="0"/>
    <x v="0"/>
    <n v="1341086400"/>
    <n v="1340055345"/>
    <x v="0"/>
    <n v="0"/>
    <x v="1"/>
    <s v="publishing/children's books"/>
    <n v="0"/>
    <n v="0"/>
    <x v="3"/>
    <x v="39"/>
  </r>
  <r>
    <n v="2751"/>
    <x v="2750"/>
    <s v="&quot;Daddy what's a divorce?&quot; A child gains insight and wisdom to the miracles of GOD and helps a family reunite; in &quot; GRACE SAVES THE DAY&quot;"/>
    <n v="3274"/>
    <x v="117"/>
    <x v="2"/>
    <x v="0"/>
    <x v="0"/>
    <n v="1403039842"/>
    <n v="1397855842"/>
    <x v="0"/>
    <n v="0"/>
    <x v="1"/>
    <s v="publishing/children's books"/>
    <n v="0"/>
    <n v="0"/>
    <x v="3"/>
    <x v="39"/>
  </r>
  <r>
    <n v="2752"/>
    <x v="2751"/>
    <s v="Andrew wonders if his life would be more exciting if he'd been hatched a frog. Shiny and green just seems more exciting to him. Until.."/>
    <n v="4800"/>
    <x v="1100"/>
    <x v="2"/>
    <x v="0"/>
    <x v="0"/>
    <n v="1324232504"/>
    <n v="1320776504"/>
    <x v="0"/>
    <n v="14"/>
    <x v="1"/>
    <s v="publishing/children's books"/>
    <n v="11"/>
    <n v="39.29"/>
    <x v="3"/>
    <x v="39"/>
  </r>
  <r>
    <n v="2753"/>
    <x v="2752"/>
    <s v="Written by my daughter and myself, illustrated by Jack Wiens. Everything is complete except for publishing."/>
    <n v="2000"/>
    <x v="163"/>
    <x v="2"/>
    <x v="0"/>
    <x v="0"/>
    <n v="1346017023"/>
    <n v="1343425023"/>
    <x v="0"/>
    <n v="8"/>
    <x v="1"/>
    <s v="publishing/children's books"/>
    <n v="19"/>
    <n v="47.5"/>
    <x v="3"/>
    <x v="39"/>
  </r>
  <r>
    <n v="2754"/>
    <x v="2753"/>
    <s v="I have been a writer all my life. But until recently never a parent. I want to write a children book for my children, and yours!"/>
    <n v="10000"/>
    <x v="117"/>
    <x v="2"/>
    <x v="0"/>
    <x v="0"/>
    <n v="1410448551"/>
    <n v="1407856551"/>
    <x v="0"/>
    <n v="0"/>
    <x v="1"/>
    <s v="publishing/children's books"/>
    <n v="0"/>
    <n v="0"/>
    <x v="3"/>
    <x v="39"/>
  </r>
  <r>
    <n v="2755"/>
    <x v="2754"/>
    <s v="Colourful and imaginative book app for children, will be relished especially by those with Irish roots."/>
    <n v="500"/>
    <x v="92"/>
    <x v="2"/>
    <x v="17"/>
    <x v="3"/>
    <n v="1428519527"/>
    <n v="1425927527"/>
    <x v="0"/>
    <n v="15"/>
    <x v="1"/>
    <s v="publishing/children's books"/>
    <n v="52"/>
    <n v="17.329999999999998"/>
    <x v="3"/>
    <x v="39"/>
  </r>
  <r>
    <n v="2756"/>
    <x v="2755"/>
    <s v="We all pray to the same God no matter what name we might refer to Him as.  Our children deserve to know this basic truth."/>
    <n v="10000"/>
    <x v="1884"/>
    <x v="2"/>
    <x v="0"/>
    <x v="0"/>
    <n v="1389476201"/>
    <n v="1386884201"/>
    <x v="0"/>
    <n v="33"/>
    <x v="1"/>
    <s v="publishing/children's books"/>
    <n v="10"/>
    <n v="31.76"/>
    <x v="3"/>
    <x v="39"/>
  </r>
  <r>
    <n v="2757"/>
    <x v="2756"/>
    <s v="A children's letter book that Lampoons Hillary Clinton"/>
    <n v="1500"/>
    <x v="115"/>
    <x v="2"/>
    <x v="0"/>
    <x v="0"/>
    <n v="1470498332"/>
    <n v="1469202332"/>
    <x v="0"/>
    <n v="2"/>
    <x v="1"/>
    <s v="publishing/children's books"/>
    <n v="1"/>
    <n v="5"/>
    <x v="3"/>
    <x v="39"/>
  </r>
  <r>
    <n v="2758"/>
    <x v="2757"/>
    <s v="Water Bomb Fight, Swooped &amp; Moon You Are Unique by Soraya Yvette are Christ centred Aussie outdoor fun adventure books for tween/teens"/>
    <n v="2000"/>
    <x v="731"/>
    <x v="2"/>
    <x v="2"/>
    <x v="2"/>
    <n v="1476095783"/>
    <n v="1474886183"/>
    <x v="0"/>
    <n v="6"/>
    <x v="1"/>
    <s v="publishing/children's books"/>
    <n v="12"/>
    <n v="39"/>
    <x v="3"/>
    <x v="39"/>
  </r>
  <r>
    <n v="2759"/>
    <x v="2758"/>
    <s v="READY TO PRINT. A fun 38 page full color, hand illustrated children's book based on Australian animals and Indigenous Legends."/>
    <n v="1000"/>
    <x v="522"/>
    <x v="2"/>
    <x v="2"/>
    <x v="2"/>
    <n v="1468658866"/>
    <n v="1464943666"/>
    <x v="0"/>
    <n v="2"/>
    <x v="1"/>
    <s v="publishing/children's books"/>
    <n v="11"/>
    <n v="52.5"/>
    <x v="3"/>
    <x v="39"/>
  </r>
  <r>
    <n v="2760"/>
    <x v="2759"/>
    <s v="A fantastic Doggie Adventure filled with laughter, tears and heroics. Lets get a fresh New Edition of Bosley published for all to enjoy"/>
    <n v="5000"/>
    <x v="117"/>
    <x v="2"/>
    <x v="1"/>
    <x v="1"/>
    <n v="1371726258"/>
    <n v="1369134258"/>
    <x v="0"/>
    <n v="0"/>
    <x v="1"/>
    <s v="publishing/children's books"/>
    <n v="0"/>
    <n v="0"/>
    <x v="3"/>
    <x v="39"/>
  </r>
  <r>
    <n v="2761"/>
    <x v="2760"/>
    <s v="Help me give away 500 copies of my picture book so more kids will know US geography!"/>
    <n v="5000"/>
    <x v="1275"/>
    <x v="2"/>
    <x v="0"/>
    <x v="0"/>
    <n v="1357176693"/>
    <n v="1354584693"/>
    <x v="0"/>
    <n v="4"/>
    <x v="1"/>
    <s v="publishing/children's books"/>
    <n v="1"/>
    <n v="9"/>
    <x v="3"/>
    <x v="39"/>
  </r>
  <r>
    <n v="2762"/>
    <x v="2761"/>
    <s v="How-to book of toys and games constructed from materials found in nature, recyclable and easily available."/>
    <n v="3250"/>
    <x v="379"/>
    <x v="2"/>
    <x v="0"/>
    <x v="0"/>
    <n v="1332114795"/>
    <n v="1326934395"/>
    <x v="0"/>
    <n v="1"/>
    <x v="1"/>
    <s v="publishing/children's books"/>
    <n v="1"/>
    <n v="25"/>
    <x v="3"/>
    <x v="39"/>
  </r>
  <r>
    <n v="2763"/>
    <x v="2762"/>
    <s v="How Santa finds childrens homes without getting lost by following certain stars."/>
    <n v="39400"/>
    <x v="456"/>
    <x v="2"/>
    <x v="0"/>
    <x v="0"/>
    <n v="1369403684"/>
    <n v="1365515684"/>
    <x v="0"/>
    <n v="3"/>
    <x v="1"/>
    <s v="publishing/children's books"/>
    <n v="0"/>
    <n v="30"/>
    <x v="3"/>
    <x v="39"/>
  </r>
  <r>
    <n v="2764"/>
    <x v="2763"/>
    <s v="My Budding Bears are four teddy bears living in an enchanted garden sharing friendship, tea parties and delightful adventures."/>
    <n v="4000"/>
    <x v="372"/>
    <x v="2"/>
    <x v="0"/>
    <x v="0"/>
    <n v="1338404400"/>
    <n v="1335855631"/>
    <x v="0"/>
    <n v="4"/>
    <x v="1"/>
    <s v="publishing/children's books"/>
    <n v="1"/>
    <n v="11.25"/>
    <x v="3"/>
    <x v="39"/>
  </r>
  <r>
    <n v="2765"/>
    <x v="2764"/>
    <s v="I am writing an illustrated book for children ages 3 to 7 that meshes technology in everyday life stories."/>
    <n v="4000"/>
    <x v="117"/>
    <x v="2"/>
    <x v="0"/>
    <x v="0"/>
    <n v="1351432428"/>
    <n v="1350050028"/>
    <x v="0"/>
    <n v="0"/>
    <x v="1"/>
    <s v="publishing/children's books"/>
    <n v="0"/>
    <n v="0"/>
    <x v="3"/>
    <x v="39"/>
  </r>
  <r>
    <n v="2766"/>
    <x v="2765"/>
    <s v="Jambie is a children's book geared towards kids ages 4-9 years of age. This book teaches young children about making wise decisions."/>
    <n v="5000"/>
    <x v="173"/>
    <x v="2"/>
    <x v="0"/>
    <x v="0"/>
    <n v="1313078518"/>
    <n v="1310486518"/>
    <x v="0"/>
    <n v="4"/>
    <x v="1"/>
    <s v="publishing/children's books"/>
    <n v="2"/>
    <n v="25"/>
    <x v="3"/>
    <x v="39"/>
  </r>
  <r>
    <n v="2767"/>
    <x v="2766"/>
    <s v="An animated bedtime story with Dedka, Babka and the rest of the family working together on a BIG problem"/>
    <n v="4000"/>
    <x v="1172"/>
    <x v="2"/>
    <x v="5"/>
    <x v="5"/>
    <n v="1439766050"/>
    <n v="1434582050"/>
    <x v="0"/>
    <n v="3"/>
    <x v="1"/>
    <s v="publishing/children's books"/>
    <n v="1"/>
    <n v="11.33"/>
    <x v="3"/>
    <x v="39"/>
  </r>
  <r>
    <n v="2768"/>
    <x v="2767"/>
    <s v="â€œItâ€™s Okay to Waitâ€ is the story of a father who sits down with his adolescent daughter to have â€œthe talkâ€ about sex."/>
    <n v="7000"/>
    <x v="1885"/>
    <x v="2"/>
    <x v="0"/>
    <x v="0"/>
    <n v="1333028723"/>
    <n v="1330440323"/>
    <x v="0"/>
    <n v="34"/>
    <x v="1"/>
    <s v="publishing/children's books"/>
    <n v="14"/>
    <n v="29.47"/>
    <x v="3"/>
    <x v="39"/>
  </r>
  <r>
    <n v="2769"/>
    <x v="2768"/>
    <s v="Raph the Ninja Giraffe is a project that is my 5 year old sons idea, &amp; I am working with him to bring his idea to life."/>
    <n v="800"/>
    <x v="369"/>
    <x v="2"/>
    <x v="1"/>
    <x v="1"/>
    <n v="1401997790"/>
    <n v="1397677790"/>
    <x v="0"/>
    <n v="2"/>
    <x v="1"/>
    <s v="publishing/children's books"/>
    <n v="0"/>
    <n v="1"/>
    <x v="3"/>
    <x v="39"/>
  </r>
  <r>
    <n v="2770"/>
    <x v="2769"/>
    <s v="A story about two friends who part ways because they are different, then reunite after learning they both are made of atoms."/>
    <n v="20000"/>
    <x v="1886"/>
    <x v="2"/>
    <x v="0"/>
    <x v="0"/>
    <n v="1395158130"/>
    <n v="1392569730"/>
    <x v="0"/>
    <n v="33"/>
    <x v="1"/>
    <s v="publishing/children's books"/>
    <n v="10"/>
    <n v="63.1"/>
    <x v="3"/>
    <x v="39"/>
  </r>
  <r>
    <n v="2771"/>
    <x v="2770"/>
    <s v="Hello Vermont are books that demonstrate the 4 seasons. Subtitles: Soggy Spring, Sizzling Summer, Fabulous Fall &amp; Winter Wonderland."/>
    <n v="19980"/>
    <x v="117"/>
    <x v="2"/>
    <x v="0"/>
    <x v="0"/>
    <n v="1359738000"/>
    <n v="1355489140"/>
    <x v="0"/>
    <n v="0"/>
    <x v="1"/>
    <s v="publishing/children's books"/>
    <n v="0"/>
    <n v="0"/>
    <x v="3"/>
    <x v="39"/>
  </r>
  <r>
    <n v="2772"/>
    <x v="2771"/>
    <s v="See the little boy in the photo? Doesn't he look angelic? Wouldn't you like to read his story? Take a look at this......."/>
    <n v="8000"/>
    <x v="117"/>
    <x v="2"/>
    <x v="0"/>
    <x v="0"/>
    <n v="1381006294"/>
    <n v="1379710294"/>
    <x v="0"/>
    <n v="0"/>
    <x v="1"/>
    <s v="publishing/children's books"/>
    <n v="0"/>
    <n v="0"/>
    <x v="3"/>
    <x v="39"/>
  </r>
  <r>
    <n v="2773"/>
    <x v="2772"/>
    <s v="Parents know the pain of rereading bad bedtime stories. I want to write stories that all ages will enjoy"/>
    <n v="530"/>
    <x v="116"/>
    <x v="2"/>
    <x v="5"/>
    <x v="5"/>
    <n v="1461530721"/>
    <n v="1460666721"/>
    <x v="0"/>
    <n v="1"/>
    <x v="1"/>
    <s v="publishing/children's books"/>
    <n v="0"/>
    <n v="1"/>
    <x v="3"/>
    <x v="39"/>
  </r>
  <r>
    <n v="2774"/>
    <x v="2773"/>
    <s v="Building the inner wealth of children builds stronger families, schools and communities. Peaceful and positive relationships flourish."/>
    <n v="4000"/>
    <x v="365"/>
    <x v="2"/>
    <x v="0"/>
    <x v="0"/>
    <n v="1362711728"/>
    <n v="1360119728"/>
    <x v="0"/>
    <n v="13"/>
    <x v="1"/>
    <s v="publishing/children's books"/>
    <n v="14"/>
    <n v="43.85"/>
    <x v="3"/>
    <x v="39"/>
  </r>
  <r>
    <n v="2775"/>
    <x v="2774"/>
    <s v="Kids Radio Theatre is a radio show played on National Pubic Radio to teach children all about theatre every Sunday 20 states."/>
    <n v="5000"/>
    <x v="403"/>
    <x v="2"/>
    <x v="0"/>
    <x v="0"/>
    <n v="1323994754"/>
    <n v="1321402754"/>
    <x v="0"/>
    <n v="2"/>
    <x v="1"/>
    <s v="publishing/children's books"/>
    <n v="3"/>
    <n v="75"/>
    <x v="3"/>
    <x v="39"/>
  </r>
  <r>
    <n v="2776"/>
    <x v="2775"/>
    <s v="A young girlâ€™s journey into a world of superheroesâ€”exploring love, compassion and acceptance with mystical creatures from far away."/>
    <n v="21000"/>
    <x v="1308"/>
    <x v="2"/>
    <x v="0"/>
    <x v="0"/>
    <n v="1434092876"/>
    <n v="1431414476"/>
    <x v="0"/>
    <n v="36"/>
    <x v="1"/>
    <s v="publishing/children's books"/>
    <n v="8"/>
    <n v="45.97"/>
    <x v="3"/>
    <x v="39"/>
  </r>
  <r>
    <n v="2777"/>
    <x v="2776"/>
    <s v="Thisis a children's story.It teaches family values and about other animals in the forest.It teaches the value of friendship also.Thanks"/>
    <n v="3000"/>
    <x v="115"/>
    <x v="2"/>
    <x v="0"/>
    <x v="0"/>
    <n v="1437149004"/>
    <n v="1434557004"/>
    <x v="0"/>
    <n v="1"/>
    <x v="1"/>
    <s v="publishing/children's books"/>
    <n v="0"/>
    <n v="10"/>
    <x v="3"/>
    <x v="39"/>
  </r>
  <r>
    <n v="2778"/>
    <x v="2777"/>
    <s v="Mariah is an illustrated story of a girl and a tiny Mermaid._x000a_Make  your own Mermaid Doll with the included knitting or sewing pattern!"/>
    <n v="5500"/>
    <x v="1166"/>
    <x v="2"/>
    <x v="0"/>
    <x v="0"/>
    <n v="1409009306"/>
    <n v="1406417306"/>
    <x v="0"/>
    <n v="15"/>
    <x v="1"/>
    <s v="publishing/children's books"/>
    <n v="26"/>
    <n v="93.67"/>
    <x v="3"/>
    <x v="39"/>
  </r>
  <r>
    <n v="2779"/>
    <x v="2778"/>
    <s v="Our Moon is a simple book based on a nightly tradition my mother and youngest son started while I was working away."/>
    <n v="2500"/>
    <x v="500"/>
    <x v="2"/>
    <x v="0"/>
    <x v="0"/>
    <n v="1448204621"/>
    <n v="1445609021"/>
    <x v="0"/>
    <n v="1"/>
    <x v="1"/>
    <s v="publishing/children's books"/>
    <n v="2"/>
    <n v="53"/>
    <x v="3"/>
    <x v="39"/>
  </r>
  <r>
    <n v="2780"/>
    <x v="2779"/>
    <s v="Turn the World with my kids, and then write a book with the advice for traveling with baby"/>
    <n v="100000"/>
    <x v="117"/>
    <x v="2"/>
    <x v="13"/>
    <x v="3"/>
    <n v="1489142688"/>
    <n v="1486550688"/>
    <x v="0"/>
    <n v="0"/>
    <x v="1"/>
    <s v="publishing/children's books"/>
    <n v="0"/>
    <n v="0"/>
    <x v="3"/>
    <x v="39"/>
  </r>
  <r>
    <n v="2781"/>
    <x v="2780"/>
    <s v="STRIKE, DANCE AND RISE with us at the University of Utah to end violence against women and girls!"/>
    <n v="1250"/>
    <x v="1887"/>
    <x v="0"/>
    <x v="0"/>
    <x v="0"/>
    <n v="1423724400"/>
    <n v="1421274954"/>
    <x v="0"/>
    <n v="28"/>
    <x v="0"/>
    <s v="theater/plays"/>
    <n v="105"/>
    <n v="47"/>
    <x v="1"/>
    <x v="6"/>
  </r>
  <r>
    <n v="2782"/>
    <x v="2781"/>
    <s v="The premiere theatre troupe in SE Michigan offering acting opportunities for the 50+ actor."/>
    <n v="1000"/>
    <x v="647"/>
    <x v="0"/>
    <x v="0"/>
    <x v="0"/>
    <n v="1424149140"/>
    <n v="1421964718"/>
    <x v="0"/>
    <n v="18"/>
    <x v="0"/>
    <s v="theater/plays"/>
    <n v="120"/>
    <n v="66.67"/>
    <x v="1"/>
    <x v="6"/>
  </r>
  <r>
    <n v="2783"/>
    <x v="2782"/>
    <s v="A new, LGBTQ focused adaptation of As You Like It that puts Celia and Rosalind's romantic relationship centre stage for the first time."/>
    <n v="1000"/>
    <x v="1288"/>
    <x v="0"/>
    <x v="1"/>
    <x v="1"/>
    <n v="1429793446"/>
    <n v="1428583846"/>
    <x v="0"/>
    <n v="61"/>
    <x v="0"/>
    <s v="theater/plays"/>
    <n v="115"/>
    <n v="18.77"/>
    <x v="1"/>
    <x v="6"/>
  </r>
  <r>
    <n v="2784"/>
    <x v="2783"/>
    <s v="David Sedaris' &quot;The Santaland Diaries&quot; starring Matt Crabtree at The Working Stage Theatre in Hollywood!"/>
    <n v="6000"/>
    <x v="583"/>
    <x v="0"/>
    <x v="0"/>
    <x v="0"/>
    <n v="1414608843"/>
    <n v="1412794443"/>
    <x v="0"/>
    <n v="108"/>
    <x v="0"/>
    <s v="theater/plays"/>
    <n v="119"/>
    <n v="66.11"/>
    <x v="1"/>
    <x v="6"/>
  </r>
  <r>
    <n v="2785"/>
    <x v="2784"/>
    <s v="Bare Theatre and Raleigh Little Theatre present Shakespeare's epic, set in a post-apocalyptic dystopia."/>
    <n v="5000"/>
    <x v="1888"/>
    <x v="0"/>
    <x v="0"/>
    <x v="0"/>
    <n v="1470430800"/>
    <n v="1467865967"/>
    <x v="0"/>
    <n v="142"/>
    <x v="0"/>
    <s v="theater/plays"/>
    <n v="105"/>
    <n v="36.86"/>
    <x v="1"/>
    <x v="6"/>
  </r>
  <r>
    <n v="2786"/>
    <x v="2785"/>
    <s v="A heart-melting farce about sex, art and the lovelorn lay-abouts of London-town."/>
    <n v="2500"/>
    <x v="1889"/>
    <x v="0"/>
    <x v="1"/>
    <x v="1"/>
    <n v="1404913180"/>
    <n v="1403703580"/>
    <x v="0"/>
    <n v="74"/>
    <x v="0"/>
    <s v="theater/plays"/>
    <n v="118"/>
    <n v="39.81"/>
    <x v="1"/>
    <x v="6"/>
  </r>
  <r>
    <n v="2787"/>
    <x v="2786"/>
    <s v="Orson Welles and Superman meet up to record a radio drama version of their &quot;true&quot; adventure triumphing over Fascist Martians."/>
    <n v="1000"/>
    <x v="1890"/>
    <x v="0"/>
    <x v="0"/>
    <x v="0"/>
    <n v="1405658752"/>
    <n v="1403066752"/>
    <x v="0"/>
    <n v="38"/>
    <x v="0"/>
    <s v="theater/plays"/>
    <n v="120"/>
    <n v="31.5"/>
    <x v="1"/>
    <x v="6"/>
  </r>
  <r>
    <n v="2788"/>
    <x v="2787"/>
    <s v="MOVING FORWARD! WE HAVE REACHED GOAL BUT HAVE MORE TIME!! PLEASE CONSIDER PLEDGING."/>
    <n v="2000"/>
    <x v="420"/>
    <x v="0"/>
    <x v="0"/>
    <x v="0"/>
    <n v="1469811043"/>
    <n v="1467219043"/>
    <x v="0"/>
    <n v="20"/>
    <x v="0"/>
    <s v="theater/plays"/>
    <n v="103"/>
    <n v="102.5"/>
    <x v="1"/>
    <x v="6"/>
  </r>
  <r>
    <n v="2789"/>
    <x v="2788"/>
    <s v="BNT's Biggest Adventure So Far: Our 2015 full length production!"/>
    <n v="3000"/>
    <x v="1891"/>
    <x v="0"/>
    <x v="0"/>
    <x v="0"/>
    <n v="1426132800"/>
    <n v="1424477934"/>
    <x v="0"/>
    <n v="24"/>
    <x v="0"/>
    <s v="theater/plays"/>
    <n v="101"/>
    <n v="126.46"/>
    <x v="1"/>
    <x v="6"/>
  </r>
  <r>
    <n v="2790"/>
    <x v="2789"/>
    <s v="We want to perform the one act play &quot;Old Friends&quot; at the El Portal Theatre in North Hollywood, CA.!!  Help us to get on the stage!!"/>
    <n v="3000"/>
    <x v="1892"/>
    <x v="0"/>
    <x v="0"/>
    <x v="0"/>
    <n v="1423693903"/>
    <n v="1421101903"/>
    <x v="0"/>
    <n v="66"/>
    <x v="0"/>
    <s v="theater/plays"/>
    <n v="105"/>
    <n v="47.88"/>
    <x v="1"/>
    <x v="6"/>
  </r>
  <r>
    <n v="2791"/>
    <x v="2790"/>
    <s v="A one act play, one act cabaret focusing on various social issues to remind us that when we come together, beautiful things can happen."/>
    <n v="2000"/>
    <x v="420"/>
    <x v="0"/>
    <x v="0"/>
    <x v="0"/>
    <n v="1473393600"/>
    <n v="1470778559"/>
    <x v="0"/>
    <n v="28"/>
    <x v="0"/>
    <s v="theater/plays"/>
    <n v="103"/>
    <n v="73.209999999999994"/>
    <x v="1"/>
    <x v="6"/>
  </r>
  <r>
    <n v="2792"/>
    <x v="2791"/>
    <s v="Homeless and hopeless, this prequel tells the story of a Colorado youth who leans on her friends when family leaves her behind."/>
    <n v="2000"/>
    <x v="778"/>
    <x v="0"/>
    <x v="0"/>
    <x v="0"/>
    <n v="1439357559"/>
    <n v="1435469559"/>
    <x v="0"/>
    <n v="24"/>
    <x v="0"/>
    <s v="theater/plays"/>
    <n v="108"/>
    <n v="89.67"/>
    <x v="1"/>
    <x v="6"/>
  </r>
  <r>
    <n v="2793"/>
    <x v="2792"/>
    <s v="THE GOODS are Premiering the NEW Australian play DROPPED by Katy Warner @ OLD FITZ THEATRE Dec 8-20 _x000a_Its Godot with Gals n Grenades"/>
    <n v="10000"/>
    <x v="1893"/>
    <x v="0"/>
    <x v="2"/>
    <x v="2"/>
    <n v="1437473005"/>
    <n v="1434881005"/>
    <x v="0"/>
    <n v="73"/>
    <x v="0"/>
    <s v="theater/plays"/>
    <n v="111"/>
    <n v="151.46"/>
    <x v="1"/>
    <x v="6"/>
  </r>
  <r>
    <n v="2794"/>
    <x v="2793"/>
    <s v="Dusk Theatre have created a brand new adaptation of the hilarious BBC4 comedy &quot;Macbeth Rebothered&quot; originally by The Penny Dreadfuls."/>
    <n v="50"/>
    <x v="735"/>
    <x v="0"/>
    <x v="1"/>
    <x v="1"/>
    <n v="1457031600"/>
    <n v="1455640559"/>
    <x v="0"/>
    <n v="3"/>
    <x v="0"/>
    <s v="theater/plays"/>
    <n v="150"/>
    <n v="25"/>
    <x v="1"/>
    <x v="6"/>
  </r>
  <r>
    <n v="2795"/>
    <x v="2794"/>
    <s v="A new play about five bad bitches who fought in the Civil War disguised as men, premiering at Ars Nova's ANT Fest."/>
    <n v="700"/>
    <x v="655"/>
    <x v="0"/>
    <x v="0"/>
    <x v="0"/>
    <n v="1402095600"/>
    <n v="1400675841"/>
    <x v="0"/>
    <n v="20"/>
    <x v="0"/>
    <s v="theater/plays"/>
    <n v="104"/>
    <n v="36.5"/>
    <x v="1"/>
    <x v="6"/>
  </r>
  <r>
    <n v="2796"/>
    <x v="2795"/>
    <s v="Fishcakes is a piece of new writing for the Camden Fringe that explores a story of love, loss, and all the â€˜little things'."/>
    <n v="800"/>
    <x v="1894"/>
    <x v="0"/>
    <x v="1"/>
    <x v="1"/>
    <n v="1404564028"/>
    <n v="1401972028"/>
    <x v="0"/>
    <n v="21"/>
    <x v="0"/>
    <s v="theater/plays"/>
    <n v="116"/>
    <n v="44"/>
    <x v="1"/>
    <x v="6"/>
  </r>
  <r>
    <n v="2797"/>
    <x v="2796"/>
    <s v="&quot;Labyrinth&quot; meets &quot;Jumanji&quot;  in this dark adventure fantasy play from the makers of the five star fringe hit &quot;Death Ship 666&quot;"/>
    <n v="8000"/>
    <x v="1895"/>
    <x v="0"/>
    <x v="1"/>
    <x v="1"/>
    <n v="1404858840"/>
    <n v="1402266840"/>
    <x v="0"/>
    <n v="94"/>
    <x v="0"/>
    <s v="theater/plays"/>
    <n v="103"/>
    <n v="87.36"/>
    <x v="1"/>
    <x v="6"/>
  </r>
  <r>
    <n v="2798"/>
    <x v="2797"/>
    <s v="A darkly funny new play about the supermarket industry and its impact on all of our lives by award-nominated playwright Michael Ross."/>
    <n v="5000"/>
    <x v="1896"/>
    <x v="0"/>
    <x v="1"/>
    <x v="1"/>
    <n v="1438358400"/>
    <n v="1437063121"/>
    <x v="0"/>
    <n v="139"/>
    <x v="0"/>
    <s v="theater/plays"/>
    <n v="101"/>
    <n v="36.47"/>
    <x v="1"/>
    <x v="6"/>
  </r>
  <r>
    <n v="2799"/>
    <x v="2798"/>
    <s v="August012 make their debut at Edinburgh Fringe with their play about the absurdity of wanting to bring children into a deranged world"/>
    <n v="5000"/>
    <x v="1897"/>
    <x v="0"/>
    <x v="1"/>
    <x v="1"/>
    <n v="1466179200"/>
    <n v="1463466070"/>
    <x v="0"/>
    <n v="130"/>
    <x v="0"/>
    <s v="theater/plays"/>
    <n v="117"/>
    <n v="44.86"/>
    <x v="1"/>
    <x v="6"/>
  </r>
  <r>
    <n v="2800"/>
    <x v="2799"/>
    <s v="Exeter University Theatre Company is bringing the award winning play by Dale Wasserman to Exeter's Northcott Theatre"/>
    <n v="1000"/>
    <x v="414"/>
    <x v="0"/>
    <x v="1"/>
    <x v="1"/>
    <n v="1420377366"/>
    <n v="1415193366"/>
    <x v="0"/>
    <n v="31"/>
    <x v="0"/>
    <s v="theater/plays"/>
    <n v="133"/>
    <n v="42.9"/>
    <x v="1"/>
    <x v="6"/>
  </r>
  <r>
    <n v="2801"/>
    <x v="2800"/>
    <s v="Arise Theatre Company's production of August Strindberg's expressionist masterpiece 'A Dream Play'."/>
    <n v="500"/>
    <x v="1898"/>
    <x v="0"/>
    <x v="2"/>
    <x v="2"/>
    <n v="1412938800"/>
    <n v="1411019409"/>
    <x v="0"/>
    <n v="13"/>
    <x v="0"/>
    <s v="theater/plays"/>
    <n v="133"/>
    <n v="51.23"/>
    <x v="1"/>
    <x v="6"/>
  </r>
  <r>
    <n v="2802"/>
    <x v="2801"/>
    <s v="An honest &amp; inspiring journey with cancer, discovery of self-mortality &amp; celebration of life. Winner of IdeasTap Underbelly Award 2015."/>
    <n v="3000"/>
    <x v="987"/>
    <x v="0"/>
    <x v="1"/>
    <x v="1"/>
    <n v="1438875107"/>
    <n v="1436283107"/>
    <x v="0"/>
    <n v="90"/>
    <x v="0"/>
    <s v="theater/plays"/>
    <n v="102"/>
    <n v="33.94"/>
    <x v="1"/>
    <x v="6"/>
  </r>
  <r>
    <n v="2803"/>
    <x v="2802"/>
    <s v="An original theatrical production using music, movement and monologues to tell the story of a TN native growing up within a sex ring."/>
    <n v="10000"/>
    <x v="1899"/>
    <x v="0"/>
    <x v="0"/>
    <x v="0"/>
    <n v="1437004800"/>
    <n v="1433295276"/>
    <x v="0"/>
    <n v="141"/>
    <x v="0"/>
    <s v="theater/plays"/>
    <n v="128"/>
    <n v="90.74"/>
    <x v="1"/>
    <x v="6"/>
  </r>
  <r>
    <n v="2804"/>
    <x v="2803"/>
    <s v="The real-life story of the mysterious 'Piano Man' who washed ashore with no memory; with no speech; but with an amazing ability..."/>
    <n v="1000"/>
    <x v="1900"/>
    <x v="0"/>
    <x v="1"/>
    <x v="1"/>
    <n v="1411987990"/>
    <n v="1409395990"/>
    <x v="0"/>
    <n v="23"/>
    <x v="0"/>
    <s v="theater/plays"/>
    <n v="115"/>
    <n v="50"/>
    <x v="1"/>
    <x v="6"/>
  </r>
  <r>
    <n v="2805"/>
    <x v="2804"/>
    <s v="1 game, 7 levels, 45 attempts; Lorraine, Esbe &amp; David; 1 Grandmaester._x000a_Help us take our metatheatrical nutshell volcano to the Fringe!"/>
    <n v="400"/>
    <x v="1901"/>
    <x v="0"/>
    <x v="1"/>
    <x v="1"/>
    <n v="1440245273"/>
    <n v="1438085273"/>
    <x v="0"/>
    <n v="18"/>
    <x v="0"/>
    <s v="theater/plays"/>
    <n v="110"/>
    <n v="24.44"/>
    <x v="1"/>
    <x v="6"/>
  </r>
  <r>
    <n v="2806"/>
    <x v="2805"/>
    <s v="A one woman show about the challenges of being a feminist in a digital age. Touring 6 UK cities. Now with Stretch Goals!"/>
    <n v="3000"/>
    <x v="1902"/>
    <x v="0"/>
    <x v="1"/>
    <x v="1"/>
    <n v="1438772400"/>
    <n v="1435645490"/>
    <x v="0"/>
    <n v="76"/>
    <x v="0"/>
    <s v="theater/plays"/>
    <n v="112"/>
    <n v="44.25"/>
    <x v="1"/>
    <x v="6"/>
  </r>
  <r>
    <n v="2807"/>
    <x v="2806"/>
    <s v="Bringing Shakespeare back to the Playwrights"/>
    <n v="5000"/>
    <x v="540"/>
    <x v="0"/>
    <x v="0"/>
    <x v="0"/>
    <n v="1435611438"/>
    <n v="1433019438"/>
    <x v="0"/>
    <n v="93"/>
    <x v="0"/>
    <s v="theater/plays"/>
    <n v="126"/>
    <n v="67.739999999999995"/>
    <x v="1"/>
    <x v="6"/>
  </r>
  <r>
    <n v="2808"/>
    <x v="2807"/>
    <s v="Seat of the Pants mounts our first show in a black box space that could become permanent; can you help us excel and seal the deal?"/>
    <n v="4500"/>
    <x v="1903"/>
    <x v="0"/>
    <x v="0"/>
    <x v="0"/>
    <n v="1440274735"/>
    <n v="1437682735"/>
    <x v="0"/>
    <n v="69"/>
    <x v="0"/>
    <s v="theater/plays"/>
    <n v="100"/>
    <n v="65.38"/>
    <x v="1"/>
    <x v="6"/>
  </r>
  <r>
    <n v="2809"/>
    <x v="2808"/>
    <s v="Sugarglass is a Dublin based theatre company committed to international collaboration. 2016 sees the launch of their NYC division."/>
    <n v="2500"/>
    <x v="1904"/>
    <x v="0"/>
    <x v="0"/>
    <x v="0"/>
    <n v="1459348740"/>
    <n v="1458647725"/>
    <x v="0"/>
    <n v="21"/>
    <x v="0"/>
    <s v="theater/plays"/>
    <n v="102"/>
    <n v="121.9"/>
    <x v="1"/>
    <x v="6"/>
  </r>
  <r>
    <n v="2810"/>
    <x v="2809"/>
    <s v="We're remounting the musical that brought down the Bush Administration: A Brief History of the Earth And Everything In It!"/>
    <n v="2500"/>
    <x v="1905"/>
    <x v="0"/>
    <x v="0"/>
    <x v="0"/>
    <n v="1401595140"/>
    <n v="1398828064"/>
    <x v="0"/>
    <n v="57"/>
    <x v="0"/>
    <s v="theater/plays"/>
    <n v="108"/>
    <n v="47.46"/>
    <x v="1"/>
    <x v="6"/>
  </r>
  <r>
    <n v="2811"/>
    <x v="2810"/>
    <s v="Ray Gunn and Starburst is an audio sci-fi/comedy sending up the tropes of classic and pulp science-fiction."/>
    <n v="10000"/>
    <x v="1906"/>
    <x v="0"/>
    <x v="1"/>
    <x v="1"/>
    <n v="1424692503"/>
    <n v="1422100503"/>
    <x v="0"/>
    <n v="108"/>
    <x v="0"/>
    <s v="theater/plays"/>
    <n v="100"/>
    <n v="92.84"/>
    <x v="1"/>
    <x v="6"/>
  </r>
  <r>
    <n v="2812"/>
    <x v="2811"/>
    <s v="&quot;A short, nasty and razor sharp play in one of Toronto's hottest new &quot;off-off Broadway&quot; style venues."/>
    <n v="5000"/>
    <x v="1907"/>
    <x v="0"/>
    <x v="5"/>
    <x v="5"/>
    <n v="1428292800"/>
    <n v="1424368298"/>
    <x v="0"/>
    <n v="83"/>
    <x v="0"/>
    <s v="theater/plays"/>
    <n v="113"/>
    <n v="68.25"/>
    <x v="1"/>
    <x v="6"/>
  </r>
  <r>
    <n v="2813"/>
    <x v="2812"/>
    <s v="Ryan has a higher sex drive than you. He also has cerebral palsy. Join him for his hilarious and poignant new solo show!"/>
    <n v="2800"/>
    <x v="1908"/>
    <x v="0"/>
    <x v="0"/>
    <x v="0"/>
    <n v="1481737761"/>
    <n v="1479577761"/>
    <x v="0"/>
    <n v="96"/>
    <x v="0"/>
    <s v="theater/plays"/>
    <n v="128"/>
    <n v="37.21"/>
    <x v="1"/>
    <x v="6"/>
  </r>
  <r>
    <n v="2814"/>
    <x v="2813"/>
    <s v="Stitching is a play exploring how a couple cope with the loss of their child. It will run for a month at The Drayton Arms Theatre."/>
    <n v="1500"/>
    <x v="1909"/>
    <x v="0"/>
    <x v="1"/>
    <x v="1"/>
    <n v="1431164115"/>
    <n v="1428572115"/>
    <x v="0"/>
    <n v="64"/>
    <x v="0"/>
    <s v="theater/plays"/>
    <n v="108"/>
    <n v="25.25"/>
    <x v="1"/>
    <x v="6"/>
  </r>
  <r>
    <n v="2815"/>
    <x v="2814"/>
    <s v="Set in 1950s Northern Ireland, this play tells the story of two sisters in a community of Travellers, or Irish Gypsies."/>
    <n v="250"/>
    <x v="898"/>
    <x v="0"/>
    <x v="5"/>
    <x v="5"/>
    <n v="1470595109"/>
    <n v="1468003109"/>
    <x v="0"/>
    <n v="14"/>
    <x v="0"/>
    <s v="theater/plays"/>
    <n v="242"/>
    <n v="43.21"/>
    <x v="1"/>
    <x v="6"/>
  </r>
  <r>
    <n v="2816"/>
    <x v="2815"/>
    <s v="Inspired by real life interviews 'In My Head' is a new play exploring the lives of those living with a mental health condition."/>
    <n v="3000"/>
    <x v="1910"/>
    <x v="0"/>
    <x v="1"/>
    <x v="1"/>
    <n v="1438531200"/>
    <n v="1435921992"/>
    <x v="0"/>
    <n v="169"/>
    <x v="0"/>
    <s v="theater/plays"/>
    <n v="142"/>
    <n v="25.13"/>
    <x v="1"/>
    <x v="6"/>
  </r>
  <r>
    <n v="2817"/>
    <x v="2816"/>
    <s v="Let Go Theatre Co's very first production is going ahead in June 2015. Help support a brand new theatre co as we begin our adventure"/>
    <n v="600"/>
    <x v="1911"/>
    <x v="0"/>
    <x v="1"/>
    <x v="1"/>
    <n v="1425136462"/>
    <n v="1421680462"/>
    <x v="0"/>
    <n v="33"/>
    <x v="0"/>
    <s v="theater/plays"/>
    <n v="130"/>
    <n v="23.64"/>
    <x v="1"/>
    <x v="6"/>
  </r>
  <r>
    <n v="2818"/>
    <x v="2817"/>
    <s v="Joe West and his wonderful theater company THEATER OF DEATH present original plays both horrific and comical."/>
    <n v="10000"/>
    <x v="1912"/>
    <x v="0"/>
    <x v="0"/>
    <x v="0"/>
    <n v="1443018086"/>
    <n v="1441290086"/>
    <x v="0"/>
    <n v="102"/>
    <x v="0"/>
    <s v="theater/plays"/>
    <n v="106"/>
    <n v="103.95"/>
    <x v="1"/>
    <x v="6"/>
  </r>
  <r>
    <n v="2819"/>
    <x v="2818"/>
    <s v="Years of work, my best show, and a top Edinburgh venue.  Help me expose my talents to the UK and tell an important story."/>
    <n v="5000"/>
    <x v="1913"/>
    <x v="0"/>
    <x v="1"/>
    <x v="1"/>
    <n v="1434285409"/>
    <n v="1431693409"/>
    <x v="0"/>
    <n v="104"/>
    <x v="0"/>
    <s v="theater/plays"/>
    <n v="105"/>
    <n v="50.38"/>
    <x v="1"/>
    <x v="6"/>
  </r>
  <r>
    <n v="2820"/>
    <x v="2819"/>
    <s v="Montage Theatre Arts, as part of National Theatre Connections, are performing a show - We need you help to raise vital funds!"/>
    <n v="200"/>
    <x v="1914"/>
    <x v="0"/>
    <x v="1"/>
    <x v="1"/>
    <n v="1456444800"/>
    <n v="1454337589"/>
    <x v="0"/>
    <n v="20"/>
    <x v="0"/>
    <s v="theater/plays"/>
    <n v="136"/>
    <n v="13.6"/>
    <x v="1"/>
    <x v="6"/>
  </r>
  <r>
    <n v="2821"/>
    <x v="2820"/>
    <s v="Help us share an untold story of Britain's involvement in the slave trade, in the church where Wilberforce began his abolition campaign"/>
    <n v="1000"/>
    <x v="325"/>
    <x v="0"/>
    <x v="1"/>
    <x v="1"/>
    <n v="1411510135"/>
    <n v="1408918135"/>
    <x v="0"/>
    <n v="35"/>
    <x v="0"/>
    <s v="theater/plays"/>
    <n v="100"/>
    <n v="28.57"/>
    <x v="1"/>
    <x v="6"/>
  </r>
  <r>
    <n v="2822"/>
    <x v="2821"/>
    <s v="A campaign to support the artists creating Theatre Forever's The Nature Crown, premiering in the Guthrie Theater's Dowling Studio!"/>
    <n v="6000"/>
    <x v="44"/>
    <x v="0"/>
    <x v="0"/>
    <x v="0"/>
    <n v="1427469892"/>
    <n v="1424881492"/>
    <x v="0"/>
    <n v="94"/>
    <x v="0"/>
    <s v="theater/plays"/>
    <n v="100"/>
    <n v="63.83"/>
    <x v="1"/>
    <x v="6"/>
  </r>
  <r>
    <n v="2823"/>
    <x v="2822"/>
    <s v="Seliges Theater is a brand new theatre company based out of Bristol. &quot;The God of Carnage&quot; will be our debut show. Help us get started!"/>
    <n v="100"/>
    <x v="1811"/>
    <x v="0"/>
    <x v="1"/>
    <x v="1"/>
    <n v="1427842740"/>
    <n v="1425428206"/>
    <x v="0"/>
    <n v="14"/>
    <x v="0"/>
    <s v="theater/plays"/>
    <n v="124"/>
    <n v="8.86"/>
    <x v="1"/>
    <x v="6"/>
  </r>
  <r>
    <n v="2824"/>
    <x v="2823"/>
    <s v="I wrote a One Act play called The Rooftop for a Female Playwright's festival. Every little bit helps!"/>
    <n v="650"/>
    <x v="1158"/>
    <x v="0"/>
    <x v="0"/>
    <x v="0"/>
    <n v="1434159780"/>
    <n v="1431412196"/>
    <x v="0"/>
    <n v="15"/>
    <x v="0"/>
    <s v="theater/plays"/>
    <n v="117"/>
    <n v="50.67"/>
    <x v="1"/>
    <x v="6"/>
  </r>
  <r>
    <n v="2825"/>
    <x v="2824"/>
    <s v="Help Saltmine Theatre Company tell the exciting story of St Nicholas and the importance of gratefulness in their new Christmas show."/>
    <n v="3000"/>
    <x v="109"/>
    <x v="0"/>
    <x v="1"/>
    <x v="1"/>
    <n v="1449255686"/>
    <n v="1446663686"/>
    <x v="0"/>
    <n v="51"/>
    <x v="0"/>
    <s v="theater/plays"/>
    <n v="103"/>
    <n v="60.78"/>
    <x v="1"/>
    <x v="6"/>
  </r>
  <r>
    <n v="2826"/>
    <x v="2825"/>
    <s v="Mickey &amp; Worm is a Noir stage experience, written by Santa Paula playwright John McKinley and back again on tour by popular demand!"/>
    <n v="2000"/>
    <x v="1915"/>
    <x v="0"/>
    <x v="0"/>
    <x v="0"/>
    <n v="1436511600"/>
    <n v="1434415812"/>
    <x v="0"/>
    <n v="19"/>
    <x v="0"/>
    <s v="theater/plays"/>
    <n v="108"/>
    <n v="113.42"/>
    <x v="1"/>
    <x v="6"/>
  </r>
  <r>
    <n v="2827"/>
    <x v="2826"/>
    <s v="We are Capital J Theater Company and are looking to create the first production of an Alumni Theater Series at The Pennington School!"/>
    <n v="2000"/>
    <x v="858"/>
    <x v="0"/>
    <x v="0"/>
    <x v="0"/>
    <n v="1464971400"/>
    <n v="1462379066"/>
    <x v="0"/>
    <n v="23"/>
    <x v="0"/>
    <s v="theater/plays"/>
    <n v="120"/>
    <n v="104.57"/>
    <x v="1"/>
    <x v="6"/>
  </r>
  <r>
    <n v="2828"/>
    <x v="2827"/>
    <s v="The Battle of Britain has been lost; London is occupied, who can you trust? Help produce this classic piece of theatre. Drama for now."/>
    <n v="9500"/>
    <x v="1916"/>
    <x v="0"/>
    <x v="1"/>
    <x v="1"/>
    <n v="1443826800"/>
    <n v="1441606869"/>
    <x v="0"/>
    <n v="97"/>
    <x v="0"/>
    <s v="theater/plays"/>
    <n v="100"/>
    <n v="98.31"/>
    <x v="1"/>
    <x v="6"/>
  </r>
  <r>
    <n v="2829"/>
    <x v="2828"/>
    <s v="In a visceral new play about family, grief and red meat, Sarah Kosar (Royal Court) asks how far we'd go to connect with those we love."/>
    <n v="2500"/>
    <x v="1917"/>
    <x v="0"/>
    <x v="1"/>
    <x v="1"/>
    <n v="1464863118"/>
    <n v="1462443918"/>
    <x v="0"/>
    <n v="76"/>
    <x v="0"/>
    <s v="theater/plays"/>
    <n v="107"/>
    <n v="35.04"/>
    <x v="1"/>
    <x v="6"/>
  </r>
  <r>
    <n v="2830"/>
    <x v="2829"/>
    <s v="Avalon is a new South African Township play and Nakhtik is a  danced political lecture."/>
    <n v="3000"/>
    <x v="142"/>
    <x v="0"/>
    <x v="0"/>
    <x v="0"/>
    <n v="1399867140"/>
    <n v="1398802148"/>
    <x v="0"/>
    <n v="11"/>
    <x v="0"/>
    <s v="theater/plays"/>
    <n v="100"/>
    <n v="272.73"/>
    <x v="1"/>
    <x v="6"/>
  </r>
  <r>
    <n v="2831"/>
    <x v="2830"/>
    <s v="We each wrote a play and would like to produce them for you for nothing more than art's sake!"/>
    <n v="3000"/>
    <x v="1918"/>
    <x v="0"/>
    <x v="0"/>
    <x v="0"/>
    <n v="1437076070"/>
    <n v="1434484070"/>
    <x v="0"/>
    <n v="52"/>
    <x v="0"/>
    <s v="theater/plays"/>
    <n v="111"/>
    <n v="63.85"/>
    <x v="1"/>
    <x v="6"/>
  </r>
  <r>
    <n v="2832"/>
    <x v="2831"/>
    <s v="Charting the big stuff in life from dance routines to coming out; exploring homophobia, family, friendship &amp; finding your own voice."/>
    <n v="2500"/>
    <x v="1919"/>
    <x v="0"/>
    <x v="1"/>
    <x v="1"/>
    <n v="1416780000"/>
    <n v="1414342894"/>
    <x v="0"/>
    <n v="95"/>
    <x v="0"/>
    <s v="theater/plays"/>
    <n v="115"/>
    <n v="30.19"/>
    <x v="1"/>
    <x v="6"/>
  </r>
  <r>
    <n v="2833"/>
    <x v="2832"/>
    <s v="A new play about exploring outer space"/>
    <n v="2700"/>
    <x v="1920"/>
    <x v="0"/>
    <x v="0"/>
    <x v="0"/>
    <n v="1444528800"/>
    <n v="1442804633"/>
    <x v="0"/>
    <n v="35"/>
    <x v="0"/>
    <s v="theater/plays"/>
    <n v="108"/>
    <n v="83.51"/>
    <x v="1"/>
    <x v="6"/>
  </r>
  <r>
    <n v="2834"/>
    <x v="2833"/>
    <s v="Thank You For Smoking. A play about love, 5 trillion cigarettes and how the Flintstones earned the tobacco industry millions."/>
    <n v="800"/>
    <x v="1467"/>
    <x v="0"/>
    <x v="1"/>
    <x v="1"/>
    <n v="1422658930"/>
    <n v="1421362930"/>
    <x v="0"/>
    <n v="21"/>
    <x v="0"/>
    <s v="theater/plays"/>
    <n v="170"/>
    <n v="64.760000000000005"/>
    <x v="1"/>
    <x v="6"/>
  </r>
  <r>
    <n v="2835"/>
    <x v="2834"/>
    <s v="A celebratory community theatre project about the Focus E15 Occupation of empty council homes on Carpenters Estate."/>
    <n v="1000"/>
    <x v="1921"/>
    <x v="0"/>
    <x v="1"/>
    <x v="1"/>
    <n v="1449273600"/>
    <n v="1446742417"/>
    <x v="0"/>
    <n v="93"/>
    <x v="0"/>
    <s v="theater/plays"/>
    <n v="187"/>
    <n v="20.12"/>
    <x v="1"/>
    <x v="6"/>
  </r>
  <r>
    <n v="2836"/>
    <x v="2835"/>
    <s v="We're fundraising $450 by Feb.17, 2017 to purchase the rights for the show &amp; any extra proceeds will be used toward props and costume."/>
    <n v="450"/>
    <x v="1922"/>
    <x v="0"/>
    <x v="0"/>
    <x v="0"/>
    <n v="1487393940"/>
    <n v="1484115418"/>
    <x v="0"/>
    <n v="11"/>
    <x v="0"/>
    <s v="theater/plays"/>
    <n v="108"/>
    <n v="44.09"/>
    <x v="1"/>
    <x v="6"/>
  </r>
  <r>
    <n v="2837"/>
    <x v="2836"/>
    <s v="Aidez-nous Ã  financer notre projet Stop the tempo prÃ©sentÃ© du 18 nov au 12 dÃ©c 2015 au ThÃ©Ã¢tre Prospero! M.E.S de Michel-Maxime Legault"/>
    <n v="850"/>
    <x v="447"/>
    <x v="0"/>
    <x v="5"/>
    <x v="5"/>
    <n v="1449701284"/>
    <n v="1446241684"/>
    <x v="0"/>
    <n v="21"/>
    <x v="0"/>
    <s v="theater/plays"/>
    <n v="100"/>
    <n v="40.479999999999997"/>
    <x v="1"/>
    <x v="6"/>
  </r>
  <r>
    <n v="2838"/>
    <x v="2837"/>
    <s v="You like things that are funny. You (secretly) like murder. So why not support the NYC return of this hilarious whodunit?"/>
    <n v="2000"/>
    <x v="858"/>
    <x v="0"/>
    <x v="0"/>
    <x v="0"/>
    <n v="1407967200"/>
    <n v="1406039696"/>
    <x v="0"/>
    <n v="54"/>
    <x v="0"/>
    <s v="theater/plays"/>
    <n v="120"/>
    <n v="44.54"/>
    <x v="1"/>
    <x v="6"/>
  </r>
  <r>
    <n v="2839"/>
    <x v="2838"/>
    <s v="Help us tour our brand new show &quot;Stripe and Spot (Learn to) Get Along&quot; to neighborhoods throughout the Twin Cities metro area!"/>
    <n v="3500"/>
    <x v="1923"/>
    <x v="0"/>
    <x v="0"/>
    <x v="0"/>
    <n v="1408942740"/>
    <n v="1406958354"/>
    <x v="0"/>
    <n v="31"/>
    <x v="0"/>
    <s v="theater/plays"/>
    <n v="111"/>
    <n v="125.81"/>
    <x v="1"/>
    <x v="6"/>
  </r>
  <r>
    <n v="2840"/>
    <x v="2839"/>
    <s v="The world premiere of an astounding new play at Southwark Playhouse exploring slut shaming/cyber bullying &amp; the emotional repercussions"/>
    <n v="2500"/>
    <x v="1287"/>
    <x v="0"/>
    <x v="1"/>
    <x v="1"/>
    <n v="1426698000"/>
    <n v="1424825479"/>
    <x v="0"/>
    <n v="132"/>
    <x v="0"/>
    <s v="theater/plays"/>
    <n v="104"/>
    <n v="19.7"/>
    <x v="1"/>
    <x v="6"/>
  </r>
  <r>
    <n v="2841"/>
    <x v="2840"/>
    <s v="1920's London; two brothers try to make a name for themselves in the underground crime world but encounter a ruthless Irish mob boss."/>
    <n v="1000"/>
    <x v="115"/>
    <x v="2"/>
    <x v="1"/>
    <x v="1"/>
    <n v="1450032297"/>
    <n v="1444844697"/>
    <x v="0"/>
    <n v="1"/>
    <x v="1"/>
    <s v="theater/plays"/>
    <n v="1"/>
    <n v="10"/>
    <x v="1"/>
    <x v="6"/>
  </r>
  <r>
    <n v="2842"/>
    <x v="2841"/>
    <s v="A play performed at the FCO Global Summit on the Preventing Sexual Violence Initiative, hosted by William Hague and Angelina Jolie"/>
    <n v="1500"/>
    <x v="117"/>
    <x v="2"/>
    <x v="1"/>
    <x v="1"/>
    <n v="1403348400"/>
    <n v="1401058295"/>
    <x v="0"/>
    <n v="0"/>
    <x v="1"/>
    <s v="theater/plays"/>
    <n v="0"/>
    <n v="0"/>
    <x v="1"/>
    <x v="6"/>
  </r>
  <r>
    <n v="2843"/>
    <x v="2842"/>
    <s v="We're high school students directing a film adaptation of the play, Fallen Angels, written by NoÃ«l Coward and set in the 1920's."/>
    <n v="1200"/>
    <x v="117"/>
    <x v="2"/>
    <x v="0"/>
    <x v="0"/>
    <n v="1465790400"/>
    <n v="1462210950"/>
    <x v="0"/>
    <n v="0"/>
    <x v="1"/>
    <s v="theater/plays"/>
    <n v="0"/>
    <n v="0"/>
    <x v="1"/>
    <x v="6"/>
  </r>
  <r>
    <n v="2844"/>
    <x v="2843"/>
    <s v="Zwei ausgebildete Schauspieler, ein Musiker - gemeinsam bringt man ein waschechtes KabarettstÃ¼ck auf die BÃ¼hne."/>
    <n v="550"/>
    <x v="134"/>
    <x v="2"/>
    <x v="15"/>
    <x v="3"/>
    <n v="1483535180"/>
    <n v="1480943180"/>
    <x v="0"/>
    <n v="1"/>
    <x v="1"/>
    <s v="theater/plays"/>
    <n v="5"/>
    <n v="30"/>
    <x v="1"/>
    <x v="6"/>
  </r>
  <r>
    <n v="2845"/>
    <x v="2844"/>
    <s v="The Maderati: A bitingly witty absurdest comedy, which pokes wickedly perceptive fun at NY artist lifestyle."/>
    <n v="7500"/>
    <x v="1924"/>
    <x v="2"/>
    <x v="0"/>
    <x v="0"/>
    <n v="1433723033"/>
    <n v="1428539033"/>
    <x v="0"/>
    <n v="39"/>
    <x v="1"/>
    <s v="theater/plays"/>
    <n v="32"/>
    <n v="60.67"/>
    <x v="1"/>
    <x v="6"/>
  </r>
  <r>
    <n v="2846"/>
    <x v="2845"/>
    <s v="SIN, has an important message, outstanding music, uplifting performances and amazing entertainment. SIN, is a &quot;must see&quot; for everyone!"/>
    <n v="8000"/>
    <x v="117"/>
    <x v="2"/>
    <x v="0"/>
    <x v="0"/>
    <n v="1432917394"/>
    <n v="1429029394"/>
    <x v="0"/>
    <n v="0"/>
    <x v="1"/>
    <s v="theater/plays"/>
    <n v="0"/>
    <n v="0"/>
    <x v="1"/>
    <x v="6"/>
  </r>
  <r>
    <n v="2847"/>
    <x v="2846"/>
    <s v="Dark secrets come to light when Mariah meets Stella. They find a way to face the south's largest elephant in the room: RACISM."/>
    <n v="2000"/>
    <x v="117"/>
    <x v="2"/>
    <x v="0"/>
    <x v="0"/>
    <n v="1464031265"/>
    <n v="1458847265"/>
    <x v="0"/>
    <n v="0"/>
    <x v="1"/>
    <s v="theater/plays"/>
    <n v="0"/>
    <n v="0"/>
    <x v="1"/>
    <x v="6"/>
  </r>
  <r>
    <n v="2848"/>
    <x v="2847"/>
    <s v="Wendell Pierce stars in Brothers from the Bottom by Jackie Alexander to mark Hurricane Katrinaâ€™s 10th Anniversary. June 2015 in NoLA."/>
    <n v="35000"/>
    <x v="119"/>
    <x v="2"/>
    <x v="0"/>
    <x v="0"/>
    <n v="1432913659"/>
    <n v="1430321659"/>
    <x v="0"/>
    <n v="3"/>
    <x v="1"/>
    <s v="theater/plays"/>
    <n v="0"/>
    <n v="23.33"/>
    <x v="1"/>
    <x v="6"/>
  </r>
  <r>
    <n v="2849"/>
    <x v="2848"/>
    <s v="NonSens!cal tackles the struggles of four people with mental health issues/disorders inspired by A.A Milne's Winnie the Pooh"/>
    <n v="500"/>
    <x v="139"/>
    <x v="2"/>
    <x v="1"/>
    <x v="1"/>
    <n v="1461406600"/>
    <n v="1458814600"/>
    <x v="0"/>
    <n v="1"/>
    <x v="1"/>
    <s v="theater/plays"/>
    <n v="1"/>
    <n v="5"/>
    <x v="1"/>
    <x v="6"/>
  </r>
  <r>
    <n v="2850"/>
    <x v="2849"/>
    <s v="Romeo and Juliet: Wouldn't it be great if they didn't all die at the end? Now YOU get to control the fate of these timeless characters!"/>
    <n v="8000"/>
    <x v="1925"/>
    <x v="2"/>
    <x v="0"/>
    <x v="0"/>
    <n v="1409962211"/>
    <n v="1407370211"/>
    <x v="0"/>
    <n v="13"/>
    <x v="1"/>
    <s v="theater/plays"/>
    <n v="4"/>
    <n v="23.92"/>
    <x v="1"/>
    <x v="6"/>
  </r>
  <r>
    <n v="2851"/>
    <x v="2850"/>
    <s v="Set in Southern America â€œThe Divideâ€ is a stage play that touches on the issues that are forefront in America and the world."/>
    <n v="4500"/>
    <x v="117"/>
    <x v="2"/>
    <x v="17"/>
    <x v="3"/>
    <n v="1454109420"/>
    <n v="1453334629"/>
    <x v="0"/>
    <n v="0"/>
    <x v="1"/>
    <s v="theater/plays"/>
    <n v="0"/>
    <n v="0"/>
    <x v="1"/>
    <x v="6"/>
  </r>
  <r>
    <n v="2852"/>
    <x v="2851"/>
    <s v="Just one time back to the past on the Freedom Train will open your eyes and your lives will never ever be the same!"/>
    <n v="5000"/>
    <x v="483"/>
    <x v="2"/>
    <x v="0"/>
    <x v="0"/>
    <n v="1403312703"/>
    <n v="1400720703"/>
    <x v="0"/>
    <n v="6"/>
    <x v="1"/>
    <s v="theater/plays"/>
    <n v="2"/>
    <n v="15.83"/>
    <x v="1"/>
    <x v="6"/>
  </r>
  <r>
    <n v="2853"/>
    <x v="2852"/>
    <s v="Much has been written by women on breast cancer. Yet, there is little that has been written for the theatre on this by men. I have!"/>
    <n v="9500"/>
    <x v="117"/>
    <x v="2"/>
    <x v="5"/>
    <x v="5"/>
    <n v="1410669297"/>
    <n v="1405485297"/>
    <x v="0"/>
    <n v="0"/>
    <x v="1"/>
    <s v="theater/plays"/>
    <n v="0"/>
    <n v="0"/>
    <x v="1"/>
    <x v="6"/>
  </r>
  <r>
    <n v="2854"/>
    <x v="2853"/>
    <s v="Almost Random Theatre's play about a candidate - with no policies - who is seeking election in May 2015"/>
    <n v="1000"/>
    <x v="1926"/>
    <x v="2"/>
    <x v="1"/>
    <x v="1"/>
    <n v="1431018719"/>
    <n v="1429290719"/>
    <x v="0"/>
    <n v="14"/>
    <x v="1"/>
    <s v="theater/plays"/>
    <n v="42"/>
    <n v="29.79"/>
    <x v="1"/>
    <x v="6"/>
  </r>
  <r>
    <n v="2855"/>
    <x v="2854"/>
    <s v="Raising funds to have a private stage reading for an upcoming play from THE ENSEMBLE THEATRE COMPANY OF NEW YORK (www.tetcny.org)"/>
    <n v="600"/>
    <x v="452"/>
    <x v="2"/>
    <x v="0"/>
    <x v="0"/>
    <n v="1454110440"/>
    <n v="1451607071"/>
    <x v="0"/>
    <n v="5"/>
    <x v="1"/>
    <s v="theater/plays"/>
    <n v="50"/>
    <n v="60"/>
    <x v="1"/>
    <x v="6"/>
  </r>
  <r>
    <n v="2856"/>
    <x v="2855"/>
    <s v="This will be the fifth play of The Jokeress, based on the ebook/paperback novelette series. It is scifi, suspense, terror, and noir."/>
    <n v="3000"/>
    <x v="1927"/>
    <x v="2"/>
    <x v="0"/>
    <x v="0"/>
    <n v="1439069640"/>
    <n v="1433897647"/>
    <x v="0"/>
    <n v="6"/>
    <x v="1"/>
    <s v="theater/plays"/>
    <n v="5"/>
    <n v="24.33"/>
    <x v="1"/>
    <x v="6"/>
  </r>
  <r>
    <n v="2857"/>
    <x v="2856"/>
    <s v="Somos una compaÃ±Ã­a de teatro independiente. Y en el 2017 queremos arrancar con el montaje de 3 obras._x000a_3 elencos, 3 espacios."/>
    <n v="38000"/>
    <x v="1928"/>
    <x v="2"/>
    <x v="14"/>
    <x v="10"/>
    <n v="1487613600"/>
    <n v="1482444295"/>
    <x v="0"/>
    <n v="15"/>
    <x v="1"/>
    <s v="theater/plays"/>
    <n v="20"/>
    <n v="500"/>
    <x v="1"/>
    <x v="6"/>
  </r>
  <r>
    <n v="2858"/>
    <x v="2857"/>
    <s v="Een Gay Party in het centrum van Amersfoort. _x000a_Een geweldige avond uit, met een show, optredens en DJ's."/>
    <n v="1000"/>
    <x v="117"/>
    <x v="2"/>
    <x v="9"/>
    <x v="3"/>
    <n v="1417778880"/>
    <n v="1415711095"/>
    <x v="0"/>
    <n v="0"/>
    <x v="1"/>
    <s v="theater/plays"/>
    <n v="0"/>
    <n v="0"/>
    <x v="1"/>
    <x v="6"/>
  </r>
  <r>
    <n v="2859"/>
    <x v="2858"/>
    <s v="A theatre company that will create works to inspire young people and get everyone involved."/>
    <n v="2000"/>
    <x v="428"/>
    <x v="2"/>
    <x v="2"/>
    <x v="2"/>
    <n v="1444984904"/>
    <n v="1439800904"/>
    <x v="0"/>
    <n v="1"/>
    <x v="1"/>
    <s v="theater/plays"/>
    <n v="2"/>
    <n v="35"/>
    <x v="1"/>
    <x v="6"/>
  </r>
  <r>
    <n v="2860"/>
    <x v="2859"/>
    <s v="The Bard's classic tale set in the 2016 Presidential Campaign. Power, corruption, greed, and conspiracy. How far are you willing to go?"/>
    <n v="4000"/>
    <x v="764"/>
    <x v="2"/>
    <x v="0"/>
    <x v="0"/>
    <n v="1466363576"/>
    <n v="1461179576"/>
    <x v="0"/>
    <n v="9"/>
    <x v="1"/>
    <s v="theater/plays"/>
    <n v="7"/>
    <n v="29.56"/>
    <x v="1"/>
    <x v="6"/>
  </r>
  <r>
    <n v="2861"/>
    <x v="2860"/>
    <s v="The University of Queensland Drama Production Course is putting on an adaptation of William Shakespeares Julius Caesar"/>
    <n v="250"/>
    <x v="439"/>
    <x v="2"/>
    <x v="2"/>
    <x v="2"/>
    <n v="1443103848"/>
    <n v="1441894248"/>
    <x v="0"/>
    <n v="3"/>
    <x v="1"/>
    <s v="theater/plays"/>
    <n v="32"/>
    <n v="26.67"/>
    <x v="1"/>
    <x v="6"/>
  </r>
  <r>
    <n v="2862"/>
    <x v="2861"/>
    <s v="&quot;Get Your Life Back&quot; is a dynamic stage play that deals with true issues of life that reign in the lives of many people everyday."/>
    <n v="12700"/>
    <x v="434"/>
    <x v="2"/>
    <x v="0"/>
    <x v="0"/>
    <n v="1403636229"/>
    <n v="1401044229"/>
    <x v="0"/>
    <n v="3"/>
    <x v="1"/>
    <s v="theater/plays"/>
    <n v="0"/>
    <n v="18.329999999999998"/>
    <x v="1"/>
    <x v="6"/>
  </r>
  <r>
    <n v="2863"/>
    <x v="2862"/>
    <s v="I would like to start a Acting Company that supports and includes LGBTQ youth and young adults in very conservative North Texas"/>
    <n v="50000"/>
    <x v="170"/>
    <x v="2"/>
    <x v="0"/>
    <x v="0"/>
    <n v="1410279123"/>
    <n v="1405095123"/>
    <x v="0"/>
    <n v="1"/>
    <x v="1"/>
    <s v="theater/plays"/>
    <n v="0"/>
    <n v="20"/>
    <x v="1"/>
    <x v="6"/>
  </r>
  <r>
    <n v="2864"/>
    <x v="2863"/>
    <s v="Accessible, original theatre for all!"/>
    <n v="2500"/>
    <x v="130"/>
    <x v="2"/>
    <x v="1"/>
    <x v="1"/>
    <n v="1437139080"/>
    <n v="1434552207"/>
    <x v="0"/>
    <n v="3"/>
    <x v="1"/>
    <s v="theater/plays"/>
    <n v="2"/>
    <n v="13.33"/>
    <x v="1"/>
    <x v="6"/>
  </r>
  <r>
    <n v="2865"/>
    <x v="2864"/>
    <s v="Prepare to be Swept Away. Three short plays from three master playwrights; LANDFALL, SNIPER and DANGERS of TOBACCO!"/>
    <n v="2888"/>
    <x v="117"/>
    <x v="2"/>
    <x v="0"/>
    <x v="0"/>
    <n v="1420512259"/>
    <n v="1415328259"/>
    <x v="0"/>
    <n v="0"/>
    <x v="1"/>
    <s v="theater/plays"/>
    <n v="0"/>
    <n v="0"/>
    <x v="1"/>
    <x v="6"/>
  </r>
  <r>
    <n v="2866"/>
    <x v="2865"/>
    <s v="The reality is dark, sinister. The milieu is not as friendly as it claims. What is this place? Where is it? Is it your local church?"/>
    <n v="5000"/>
    <x v="372"/>
    <x v="2"/>
    <x v="0"/>
    <x v="0"/>
    <n v="1476482400"/>
    <n v="1473893721"/>
    <x v="0"/>
    <n v="2"/>
    <x v="1"/>
    <s v="theater/plays"/>
    <n v="1"/>
    <n v="22.5"/>
    <x v="1"/>
    <x v="6"/>
  </r>
  <r>
    <n v="2867"/>
    <x v="2866"/>
    <s v="This production is being put together by Wilson's newest professional theater company, the Wyldepine Players in conjunction w/ Taiplab"/>
    <n v="2500"/>
    <x v="1929"/>
    <x v="2"/>
    <x v="0"/>
    <x v="0"/>
    <n v="1467604800"/>
    <n v="1465533672"/>
    <x v="0"/>
    <n v="10"/>
    <x v="1"/>
    <s v="theater/plays"/>
    <n v="20"/>
    <n v="50.4"/>
    <x v="1"/>
    <x v="6"/>
  </r>
  <r>
    <n v="2868"/>
    <x v="2867"/>
    <s v="7 billion people &amp; most of us feel alone.  It's time we become emotionally unzipped.  &quot;Unzipped&quot; a new play about men &amp; relationships."/>
    <n v="15000"/>
    <x v="1930"/>
    <x v="2"/>
    <x v="0"/>
    <x v="0"/>
    <n v="1475697054"/>
    <n v="1473105054"/>
    <x v="0"/>
    <n v="60"/>
    <x v="1"/>
    <s v="theater/plays"/>
    <n v="42"/>
    <n v="105.03"/>
    <x v="1"/>
    <x v="6"/>
  </r>
  <r>
    <n v="2869"/>
    <x v="2868"/>
    <s v="We provide performing arts training and experience to young people of low income families in NYC, building confidence and self esteem"/>
    <n v="20000"/>
    <x v="571"/>
    <x v="2"/>
    <x v="0"/>
    <x v="0"/>
    <n v="1468937681"/>
    <n v="1466345681"/>
    <x v="0"/>
    <n v="5"/>
    <x v="1"/>
    <s v="theater/plays"/>
    <n v="1"/>
    <n v="35.4"/>
    <x v="1"/>
    <x v="6"/>
  </r>
  <r>
    <n v="2870"/>
    <x v="2869"/>
    <s v="The war in Iraq changed everything -one journey from the safe haven of the 99% to the shadows of veteran. How would you persevere?"/>
    <n v="5000"/>
    <x v="661"/>
    <x v="2"/>
    <x v="0"/>
    <x v="0"/>
    <n v="1400301165"/>
    <n v="1397709165"/>
    <x v="0"/>
    <n v="9"/>
    <x v="1"/>
    <s v="theater/plays"/>
    <n v="15"/>
    <n v="83.33"/>
    <x v="1"/>
    <x v="6"/>
  </r>
  <r>
    <n v="2871"/>
    <x v="2870"/>
    <s v="America's dad or serial rapist? Or both? The stories of the Bill Cosby accusers and the society so skeptical of them."/>
    <n v="10000"/>
    <x v="720"/>
    <x v="2"/>
    <x v="0"/>
    <x v="0"/>
    <n v="1419183813"/>
    <n v="1417455813"/>
    <x v="0"/>
    <n v="13"/>
    <x v="1"/>
    <s v="theater/plays"/>
    <n v="5"/>
    <n v="35.92"/>
    <x v="1"/>
    <x v="6"/>
  </r>
  <r>
    <n v="2872"/>
    <x v="2871"/>
    <s v="Local Theatre group in Loudoun County, Virginia. Looking for funds to start producing shows!"/>
    <n v="3000"/>
    <x v="117"/>
    <x v="2"/>
    <x v="0"/>
    <x v="0"/>
    <n v="1434768438"/>
    <n v="1429584438"/>
    <x v="0"/>
    <n v="0"/>
    <x v="1"/>
    <s v="theater/plays"/>
    <n v="0"/>
    <n v="0"/>
    <x v="1"/>
    <x v="6"/>
  </r>
  <r>
    <n v="2873"/>
    <x v="2872"/>
    <s v="DC/Baltimore AEA actors band together produce a world premiere of a touching, bittersweet, award winning play about letting go to live"/>
    <n v="2500"/>
    <x v="1931"/>
    <x v="2"/>
    <x v="0"/>
    <x v="0"/>
    <n v="1422473831"/>
    <n v="1419881831"/>
    <x v="0"/>
    <n v="8"/>
    <x v="1"/>
    <s v="theater/plays"/>
    <n v="38"/>
    <n v="119.13"/>
    <x v="1"/>
    <x v="6"/>
  </r>
  <r>
    <n v="2874"/>
    <x v="2873"/>
    <s v="We present Classics made for the 21st Century and we need a space! Please help us rent a space for The Importance of Being Earnest!"/>
    <n v="5000"/>
    <x v="1932"/>
    <x v="2"/>
    <x v="0"/>
    <x v="0"/>
    <n v="1484684186"/>
    <n v="1482092186"/>
    <x v="0"/>
    <n v="3"/>
    <x v="1"/>
    <s v="theater/plays"/>
    <n v="5"/>
    <n v="90.33"/>
    <x v="1"/>
    <x v="6"/>
  </r>
  <r>
    <n v="2875"/>
    <x v="2874"/>
    <s v="Play about Tracey a gay man trapped in his room by his Bible thumping mother. He finds love but the room can not keep the love alive."/>
    <n v="20000"/>
    <x v="1001"/>
    <x v="2"/>
    <x v="0"/>
    <x v="0"/>
    <n v="1462417493"/>
    <n v="1459825493"/>
    <x v="0"/>
    <n v="3"/>
    <x v="1"/>
    <s v="theater/plays"/>
    <n v="0"/>
    <n v="2.33"/>
    <x v="1"/>
    <x v="6"/>
  </r>
  <r>
    <n v="2876"/>
    <x v="2875"/>
    <s v="Charlotte NC playwright looking to showcase a series of three stage plays.  Plays are funny, completed and ready to run!"/>
    <n v="150000"/>
    <x v="117"/>
    <x v="2"/>
    <x v="0"/>
    <x v="0"/>
    <n v="1437069079"/>
    <n v="1434477079"/>
    <x v="0"/>
    <n v="0"/>
    <x v="1"/>
    <s v="theater/plays"/>
    <n v="0"/>
    <n v="0"/>
    <x v="1"/>
    <x v="6"/>
  </r>
  <r>
    <n v="2877"/>
    <x v="2876"/>
    <s v="Two of the 20th Centuryâ€™s Greatest Artists _x000a_navigate the perilous terrain of Art &amp; Fame _x000a_in a historic Collaboration."/>
    <n v="6000"/>
    <x v="1084"/>
    <x v="2"/>
    <x v="0"/>
    <x v="0"/>
    <n v="1480525200"/>
    <n v="1477781724"/>
    <x v="0"/>
    <n v="6"/>
    <x v="1"/>
    <s v="theater/plays"/>
    <n v="11"/>
    <n v="108.33"/>
    <x v="1"/>
    <x v="6"/>
  </r>
  <r>
    <n v="2878"/>
    <x v="2877"/>
    <s v="World premiere of &quot;I'm Just Here to Buy Soy Sauce&quot;, a play about China &amp; the UK housing crisis by Jingan Young location TBC"/>
    <n v="3000"/>
    <x v="1933"/>
    <x v="2"/>
    <x v="1"/>
    <x v="1"/>
    <n v="1435934795"/>
    <n v="1430750795"/>
    <x v="0"/>
    <n v="4"/>
    <x v="1"/>
    <s v="theater/plays"/>
    <n v="2"/>
    <n v="15.75"/>
    <x v="1"/>
    <x v="6"/>
  </r>
  <r>
    <n v="2879"/>
    <x v="2878"/>
    <s v="She that fines a husband? Wait, is that right? Girl... you better check yourself, before you wreck yourself!"/>
    <n v="11200"/>
    <x v="792"/>
    <x v="2"/>
    <x v="0"/>
    <x v="0"/>
    <n v="1453310661"/>
    <n v="1450718661"/>
    <x v="0"/>
    <n v="1"/>
    <x v="1"/>
    <s v="theater/plays"/>
    <n v="0"/>
    <n v="29"/>
    <x v="1"/>
    <x v="6"/>
  </r>
  <r>
    <n v="2880"/>
    <x v="2879"/>
    <s v="BELIEF leaves res &amp; crosses nations, swims the Atlantic, landing on Isle where Salish meets Gaelic, where humanity transcends barriers"/>
    <n v="12000"/>
    <x v="1794"/>
    <x v="2"/>
    <x v="0"/>
    <x v="0"/>
    <n v="1440090300"/>
    <n v="1436305452"/>
    <x v="0"/>
    <n v="29"/>
    <x v="1"/>
    <s v="theater/plays"/>
    <n v="23"/>
    <n v="96.55"/>
    <x v="1"/>
    <x v="6"/>
  </r>
  <r>
    <n v="2881"/>
    <x v="2880"/>
    <s v="&quot;The struggles of Alzheimer's  &amp; Alcoholism. &quot;Courage is the quiet voice at the end of the day, saying, I will try again tomorrow.&quot;"/>
    <n v="5500"/>
    <x v="117"/>
    <x v="2"/>
    <x v="0"/>
    <x v="0"/>
    <n v="1417620036"/>
    <n v="1412432436"/>
    <x v="0"/>
    <n v="0"/>
    <x v="1"/>
    <s v="theater/plays"/>
    <n v="0"/>
    <n v="0"/>
    <x v="1"/>
    <x v="6"/>
  </r>
  <r>
    <n v="2882"/>
    <x v="2881"/>
    <s v="A one-woman show about the life of Eva Schloss, her time in Auschwitz, and the positive impact she has had on thousands of lives."/>
    <n v="750"/>
    <x v="800"/>
    <x v="2"/>
    <x v="0"/>
    <x v="0"/>
    <n v="1462112318"/>
    <n v="1459520318"/>
    <x v="0"/>
    <n v="4"/>
    <x v="1"/>
    <s v="theater/plays"/>
    <n v="34"/>
    <n v="63"/>
    <x v="1"/>
    <x v="6"/>
  </r>
  <r>
    <n v="2883"/>
    <x v="2882"/>
    <s v="Ticket sales benefit Bedford Hills Maximum Security Prison, Women's College Program Library. Presented by Theater For The New City."/>
    <n v="10000"/>
    <x v="1934"/>
    <x v="2"/>
    <x v="0"/>
    <x v="0"/>
    <n v="1454734740"/>
    <n v="1451684437"/>
    <x v="0"/>
    <n v="5"/>
    <x v="1"/>
    <s v="theater/plays"/>
    <n v="19"/>
    <n v="381.6"/>
    <x v="1"/>
    <x v="6"/>
  </r>
  <r>
    <n v="2884"/>
    <x v="2883"/>
    <s v="Come explore the dream world of Jim Morrison, rock singer, mystic, poet, shaman."/>
    <n v="45000"/>
    <x v="1935"/>
    <x v="2"/>
    <x v="0"/>
    <x v="0"/>
    <n v="1417800435"/>
    <n v="1415208435"/>
    <x v="0"/>
    <n v="4"/>
    <x v="1"/>
    <s v="theater/plays"/>
    <n v="0"/>
    <n v="46.25"/>
    <x v="1"/>
    <x v="6"/>
  </r>
  <r>
    <n v="2885"/>
    <x v="2884"/>
    <s v="An historic and proud work of Polish nationalistic literature performed on stage."/>
    <n v="400"/>
    <x v="176"/>
    <x v="2"/>
    <x v="0"/>
    <x v="0"/>
    <n v="1426294201"/>
    <n v="1423705801"/>
    <x v="0"/>
    <n v="5"/>
    <x v="1"/>
    <s v="theater/plays"/>
    <n v="33"/>
    <n v="26"/>
    <x v="1"/>
    <x v="6"/>
  </r>
  <r>
    <n v="2886"/>
    <x v="2885"/>
    <s v="Help us provide half-price tickets to the 11th annual Variations Project, allowing our fellow artists to see this wonderful production."/>
    <n v="200"/>
    <x v="115"/>
    <x v="2"/>
    <x v="0"/>
    <x v="0"/>
    <n v="1442635140"/>
    <n v="1442243484"/>
    <x v="0"/>
    <n v="1"/>
    <x v="1"/>
    <s v="theater/plays"/>
    <n v="5"/>
    <n v="10"/>
    <x v="1"/>
    <x v="6"/>
  </r>
  <r>
    <n v="2887"/>
    <x v="2886"/>
    <s v="A stage play of love, faith, &amp; relationships in a comical &amp; spirit message that is sure to make you laugh &amp; rejoice to the ART OF LOVE"/>
    <n v="3000"/>
    <x v="139"/>
    <x v="2"/>
    <x v="0"/>
    <x v="0"/>
    <n v="1420971324"/>
    <n v="1418379324"/>
    <x v="0"/>
    <n v="1"/>
    <x v="1"/>
    <s v="theater/plays"/>
    <n v="0"/>
    <n v="5"/>
    <x v="1"/>
    <x v="6"/>
  </r>
  <r>
    <n v="2888"/>
    <x v="2887"/>
    <s v="We're dedicated to writing &amp; producing plays, infusing inspirational, universal principles that aren't commonly displayed in America."/>
    <n v="30000"/>
    <x v="117"/>
    <x v="2"/>
    <x v="0"/>
    <x v="0"/>
    <n v="1413608340"/>
    <n v="1412945440"/>
    <x v="0"/>
    <n v="0"/>
    <x v="1"/>
    <s v="theater/plays"/>
    <n v="0"/>
    <n v="0"/>
    <x v="1"/>
    <x v="6"/>
  </r>
  <r>
    <n v="2889"/>
    <x v="2888"/>
    <s v="Halfway, Nebraska explores the limits of hope and what it means to love someone who may be too far damaged to save."/>
    <n v="3000"/>
    <x v="1936"/>
    <x v="2"/>
    <x v="0"/>
    <x v="0"/>
    <n v="1409344985"/>
    <n v="1406752985"/>
    <x v="0"/>
    <n v="14"/>
    <x v="1"/>
    <s v="theater/plays"/>
    <n v="38"/>
    <n v="81.569999999999993"/>
    <x v="1"/>
    <x v="6"/>
  </r>
  <r>
    <n v="2890"/>
    <x v="2889"/>
    <s v="This Theological Comedy tells a story of when seemingly similar beliefs are discovered to be worlds apart; Damnation-Southern Style."/>
    <n v="2000"/>
    <x v="577"/>
    <x v="2"/>
    <x v="0"/>
    <x v="0"/>
    <n v="1407553200"/>
    <n v="1405100992"/>
    <x v="0"/>
    <n v="3"/>
    <x v="1"/>
    <s v="theater/plays"/>
    <n v="1"/>
    <n v="7"/>
    <x v="1"/>
    <x v="6"/>
  </r>
  <r>
    <n v="2891"/>
    <x v="2890"/>
    <s v="Did you know that we are enriching the lives of Brooklyn kids through literacy and educational theater? We just need a little help."/>
    <n v="10000"/>
    <x v="687"/>
    <x v="2"/>
    <x v="0"/>
    <x v="0"/>
    <n v="1460751128"/>
    <n v="1455570728"/>
    <x v="0"/>
    <n v="10"/>
    <x v="1"/>
    <s v="theater/plays"/>
    <n v="3"/>
    <n v="27.3"/>
    <x v="1"/>
    <x v="6"/>
  </r>
  <r>
    <n v="2892"/>
    <x v="2891"/>
    <s v="Something Precious is the world's first musical to alert folks to the harmful effects of technology on the human spirit."/>
    <n v="5500"/>
    <x v="83"/>
    <x v="2"/>
    <x v="0"/>
    <x v="0"/>
    <n v="1409000400"/>
    <n v="1408381704"/>
    <x v="0"/>
    <n v="17"/>
    <x v="1"/>
    <s v="theater/plays"/>
    <n v="9"/>
    <n v="29.41"/>
    <x v="1"/>
    <x v="6"/>
  </r>
  <r>
    <n v="2893"/>
    <x v="2892"/>
    <s v="Fundraising for REDISCOVERING KIA THE PLAY"/>
    <n v="5000"/>
    <x v="379"/>
    <x v="2"/>
    <x v="0"/>
    <x v="0"/>
    <n v="1420768800"/>
    <n v="1415644395"/>
    <x v="0"/>
    <n v="2"/>
    <x v="1"/>
    <s v="theater/plays"/>
    <n v="1"/>
    <n v="12.5"/>
    <x v="1"/>
    <x v="6"/>
  </r>
  <r>
    <n v="2894"/>
    <x v="2893"/>
    <s v="This Is A Story About A Woman A Man And A Woman"/>
    <n v="50000"/>
    <x v="117"/>
    <x v="2"/>
    <x v="0"/>
    <x v="0"/>
    <n v="1428100815"/>
    <n v="1422920415"/>
    <x v="0"/>
    <n v="0"/>
    <x v="1"/>
    <s v="theater/plays"/>
    <n v="0"/>
    <n v="0"/>
    <x v="1"/>
    <x v="6"/>
  </r>
  <r>
    <n v="2895"/>
    <x v="2894"/>
    <s v="Alice on stage with a magical twist to brighten your smile and warm your heart. Project is in Polish with semi-pro actors and children."/>
    <n v="500"/>
    <x v="1937"/>
    <x v="2"/>
    <x v="0"/>
    <x v="0"/>
    <n v="1403470800"/>
    <n v="1403356792"/>
    <x v="0"/>
    <n v="4"/>
    <x v="1"/>
    <s v="theater/plays"/>
    <n v="5"/>
    <n v="5.75"/>
    <x v="1"/>
    <x v="6"/>
  </r>
  <r>
    <n v="2896"/>
    <x v="2895"/>
    <s v="&quot;Miracle on 34th Street&quot; is about faith and believing in others. _x000a_We believe. Do you?"/>
    <n v="3000"/>
    <x v="1370"/>
    <x v="2"/>
    <x v="0"/>
    <x v="0"/>
    <n v="1481522400"/>
    <n v="1480283321"/>
    <x v="0"/>
    <n v="12"/>
    <x v="1"/>
    <s v="theater/plays"/>
    <n v="21"/>
    <n v="52.08"/>
    <x v="1"/>
    <x v="6"/>
  </r>
  <r>
    <n v="2897"/>
    <x v="2896"/>
    <s v="A unique stage play about the epic struggle of psychic Edgar Cayce to deal with his extraordinary abilities and find his place in life."/>
    <n v="12000"/>
    <x v="1100"/>
    <x v="2"/>
    <x v="0"/>
    <x v="0"/>
    <n v="1444577345"/>
    <n v="1441985458"/>
    <x v="0"/>
    <n v="3"/>
    <x v="1"/>
    <s v="theater/plays"/>
    <n v="5"/>
    <n v="183.33"/>
    <x v="1"/>
    <x v="6"/>
  </r>
  <r>
    <n v="2898"/>
    <x v="2897"/>
    <s v="This is an action packed Sci-Fi stage play, using foam latex creature puppets, projected video footage, and audience participation."/>
    <n v="7500"/>
    <x v="1938"/>
    <x v="2"/>
    <x v="0"/>
    <x v="0"/>
    <n v="1446307053"/>
    <n v="1443715053"/>
    <x v="0"/>
    <n v="12"/>
    <x v="1"/>
    <s v="theater/plays"/>
    <n v="4"/>
    <n v="26.33"/>
    <x v="1"/>
    <x v="6"/>
  </r>
  <r>
    <n v="2899"/>
    <x v="2898"/>
    <s v="Sex, intrigue, lust, &amp; love; follow the lives of two individuals as their romance turns from innocent online flirting to something more"/>
    <n v="10000"/>
    <x v="117"/>
    <x v="2"/>
    <x v="0"/>
    <x v="0"/>
    <n v="1469325158"/>
    <n v="1464141158"/>
    <x v="0"/>
    <n v="0"/>
    <x v="1"/>
    <s v="theater/plays"/>
    <n v="0"/>
    <n v="0"/>
    <x v="1"/>
    <x v="6"/>
  </r>
  <r>
    <n v="2900"/>
    <x v="2899"/>
    <s v="In October, we plan to premiere Oedipus Revenant, a historically grounded horror adaptation of Sophoclesâ€™ classic, Oedipus the Tyrant."/>
    <n v="5500"/>
    <x v="1939"/>
    <x v="2"/>
    <x v="0"/>
    <x v="0"/>
    <n v="1407562632"/>
    <n v="1404970632"/>
    <x v="0"/>
    <n v="7"/>
    <x v="1"/>
    <s v="theater/plays"/>
    <n v="62"/>
    <n v="486.43"/>
    <x v="1"/>
    <x v="6"/>
  </r>
  <r>
    <n v="2901"/>
    <x v="2900"/>
    <s v="How can the visual age appreciate something that cant see? With these Audio Plays I will show you, if your willing to listen."/>
    <n v="750"/>
    <x v="360"/>
    <x v="2"/>
    <x v="0"/>
    <x v="0"/>
    <n v="1423345339"/>
    <n v="1418161339"/>
    <x v="0"/>
    <n v="2"/>
    <x v="1"/>
    <s v="theater/plays"/>
    <n v="1"/>
    <n v="3"/>
    <x v="1"/>
    <x v="6"/>
  </r>
  <r>
    <n v="2902"/>
    <x v="2901"/>
    <s v="Help me honor and bring &quot;The American Soprano&quot; Leontyne Price back to the stage one more time."/>
    <n v="150000"/>
    <x v="379"/>
    <x v="2"/>
    <x v="0"/>
    <x v="0"/>
    <n v="1440412396"/>
    <n v="1437820396"/>
    <x v="0"/>
    <n v="1"/>
    <x v="1"/>
    <s v="theater/plays"/>
    <n v="0"/>
    <n v="25"/>
    <x v="1"/>
    <x v="6"/>
  </r>
  <r>
    <n v="2903"/>
    <x v="2902"/>
    <s v="We are raising funds to rent a theater hall for a play to help educate teenagers and parents on the pitfalls teenagers currently face."/>
    <n v="5000"/>
    <x v="1665"/>
    <x v="2"/>
    <x v="0"/>
    <x v="0"/>
    <n v="1441771218"/>
    <n v="1436587218"/>
    <x v="0"/>
    <n v="4"/>
    <x v="1"/>
    <s v="theater/plays"/>
    <n v="1"/>
    <n v="9.75"/>
    <x v="1"/>
    <x v="6"/>
  </r>
  <r>
    <n v="2904"/>
    <x v="2903"/>
    <s v="A Tequila slammer with a slice of Tarantino, a line of the London Fringe scene and a shot of â€œBreaking Badâ€. New Writing."/>
    <n v="1500"/>
    <x v="735"/>
    <x v="2"/>
    <x v="1"/>
    <x v="1"/>
    <n v="1415534400"/>
    <n v="1414538031"/>
    <x v="0"/>
    <n v="4"/>
    <x v="1"/>
    <s v="theater/plays"/>
    <n v="5"/>
    <n v="18.75"/>
    <x v="1"/>
    <x v="6"/>
  </r>
  <r>
    <n v="2905"/>
    <x v="2904"/>
    <s v="Philly-based feminist theatre's inaugural production about a woman's friendship with an awesome lady cowboy."/>
    <n v="3500"/>
    <x v="1940"/>
    <x v="2"/>
    <x v="0"/>
    <x v="0"/>
    <n v="1473211313"/>
    <n v="1472001713"/>
    <x v="0"/>
    <n v="17"/>
    <x v="1"/>
    <s v="theater/plays"/>
    <n v="18"/>
    <n v="36.590000000000003"/>
    <x v="1"/>
    <x v="6"/>
  </r>
  <r>
    <n v="2906"/>
    <x v="2905"/>
    <s v="The smash hit, award-winning comedy sashays onto the Los Angeles Theater Scene in a fabulous new production at Atwater Village Theatre."/>
    <n v="6000"/>
    <x v="1941"/>
    <x v="2"/>
    <x v="0"/>
    <x v="0"/>
    <n v="1438390800"/>
    <n v="1436888066"/>
    <x v="0"/>
    <n v="7"/>
    <x v="1"/>
    <s v="theater/plays"/>
    <n v="9"/>
    <n v="80.709999999999994"/>
    <x v="1"/>
    <x v="6"/>
  </r>
  <r>
    <n v="2907"/>
    <x v="2906"/>
    <s v="Spend an evening in the afterlife with some of the greatest women who ever lived. LITTLE NELL's,by Jill Hughes, Los Angeles- June, 2016"/>
    <n v="2500"/>
    <x v="369"/>
    <x v="2"/>
    <x v="0"/>
    <x v="0"/>
    <n v="1463259837"/>
    <n v="1458075837"/>
    <x v="0"/>
    <n v="2"/>
    <x v="1"/>
    <s v="theater/plays"/>
    <n v="0"/>
    <n v="1"/>
    <x v="1"/>
    <x v="6"/>
  </r>
  <r>
    <n v="2908"/>
    <x v="2907"/>
    <s v="A dinner theatre/show about a day in the life of a Vegas &quot;Mob Boss&quot;_x000a_circa 1965- ish. It is all at once realistic,tragic, farce/comical"/>
    <n v="9600"/>
    <x v="1942"/>
    <x v="2"/>
    <x v="0"/>
    <x v="0"/>
    <n v="1465407219"/>
    <n v="1462815219"/>
    <x v="0"/>
    <n v="5"/>
    <x v="1"/>
    <s v="theater/plays"/>
    <n v="3"/>
    <n v="52.8"/>
    <x v="1"/>
    <x v="6"/>
  </r>
  <r>
    <n v="2909"/>
    <x v="2908"/>
    <s v="CONVERSATIONS WITH AN AVERAGE JOE tells our stories exposing those in charge of our lives and tells how to take control of country back"/>
    <n v="180000"/>
    <x v="170"/>
    <x v="2"/>
    <x v="0"/>
    <x v="0"/>
    <n v="1416944760"/>
    <n v="1413527001"/>
    <x v="0"/>
    <n v="1"/>
    <x v="1"/>
    <s v="theater/plays"/>
    <n v="0"/>
    <n v="20"/>
    <x v="1"/>
    <x v="6"/>
  </r>
  <r>
    <n v="2910"/>
    <x v="2909"/>
    <s v="Free drama, dance and singing workshops for disadvantaged young people to inspire, create and help them follow their dreams."/>
    <n v="30000"/>
    <x v="116"/>
    <x v="2"/>
    <x v="1"/>
    <x v="1"/>
    <n v="1434139887"/>
    <n v="1428955887"/>
    <x v="0"/>
    <n v="1"/>
    <x v="1"/>
    <s v="theater/plays"/>
    <n v="0"/>
    <n v="1"/>
    <x v="1"/>
    <x v="6"/>
  </r>
  <r>
    <n v="2911"/>
    <x v="2910"/>
    <s v="The Most Beautiful Things in Japan are Hidden...Our different &amp; original play from the Japanese folk tale The Bamboo Cutters Daughter."/>
    <n v="1800"/>
    <x v="1943"/>
    <x v="2"/>
    <x v="0"/>
    <x v="0"/>
    <n v="1435429626"/>
    <n v="1431973626"/>
    <x v="0"/>
    <n v="14"/>
    <x v="1"/>
    <s v="theater/plays"/>
    <n v="37"/>
    <n v="46.93"/>
    <x v="1"/>
    <x v="6"/>
  </r>
  <r>
    <n v="2912"/>
    <x v="2911"/>
    <s v="Set in Iceland, Fair Play is a a dark comedy- a play within a play. An extravaganza, fueled by Absinthe, and touched by the Surreal."/>
    <n v="14440"/>
    <x v="1944"/>
    <x v="2"/>
    <x v="0"/>
    <x v="0"/>
    <n v="1452827374"/>
    <n v="1450235374"/>
    <x v="0"/>
    <n v="26"/>
    <x v="1"/>
    <s v="theater/plays"/>
    <n v="14"/>
    <n v="78.08"/>
    <x v="1"/>
    <x v="6"/>
  </r>
  <r>
    <n v="2913"/>
    <x v="2912"/>
    <s v="A LIVE history infused, frightening magic and mind reading show in the heart of the Halloween capital of the world, Salem, MA!!"/>
    <n v="10000"/>
    <x v="369"/>
    <x v="2"/>
    <x v="0"/>
    <x v="0"/>
    <n v="1410041339"/>
    <n v="1404857339"/>
    <x v="0"/>
    <n v="2"/>
    <x v="1"/>
    <s v="theater/plays"/>
    <n v="0"/>
    <n v="1"/>
    <x v="1"/>
    <x v="6"/>
  </r>
  <r>
    <n v="2914"/>
    <x v="2913"/>
    <s v="Hercules must complete four challenges in order to meet the father he never knew"/>
    <n v="25000"/>
    <x v="116"/>
    <x v="2"/>
    <x v="1"/>
    <x v="1"/>
    <n v="1426365994"/>
    <n v="1421185594"/>
    <x v="0"/>
    <n v="1"/>
    <x v="1"/>
    <s v="theater/plays"/>
    <n v="0"/>
    <n v="1"/>
    <x v="1"/>
    <x v="6"/>
  </r>
  <r>
    <n v="2915"/>
    <x v="2914"/>
    <s v="An inclusive, cross community, multi-cultural theatre production for children aged 3 to 16 and their families"/>
    <n v="1000"/>
    <x v="1945"/>
    <x v="2"/>
    <x v="1"/>
    <x v="1"/>
    <n v="1458117190"/>
    <n v="1455528790"/>
    <x v="0"/>
    <n v="3"/>
    <x v="1"/>
    <s v="theater/plays"/>
    <n v="61"/>
    <n v="203.67"/>
    <x v="1"/>
    <x v="6"/>
  </r>
  <r>
    <n v="2916"/>
    <x v="2915"/>
    <s v="The moving dramatisation of one man's journey to find the truth behind the Libyan regime change."/>
    <n v="1850"/>
    <x v="1011"/>
    <x v="2"/>
    <x v="1"/>
    <x v="1"/>
    <n v="1400498789"/>
    <n v="1398511589"/>
    <x v="0"/>
    <n v="7"/>
    <x v="1"/>
    <s v="theater/plays"/>
    <n v="8"/>
    <n v="20.71"/>
    <x v="1"/>
    <x v="6"/>
  </r>
  <r>
    <n v="2917"/>
    <x v="2916"/>
    <s v="Cross dressing, cross gartering, crossed swords. Cross a bridge and come see this fantastically fun rendition of Twelfth Night"/>
    <n v="2000"/>
    <x v="1946"/>
    <x v="2"/>
    <x v="0"/>
    <x v="0"/>
    <n v="1442381847"/>
    <n v="1440826647"/>
    <x v="0"/>
    <n v="9"/>
    <x v="1"/>
    <s v="theater/plays"/>
    <n v="22"/>
    <n v="48.56"/>
    <x v="1"/>
    <x v="6"/>
  </r>
  <r>
    <n v="2918"/>
    <x v="2917"/>
    <s v="A meta-theatrical retelling of Chekhov's Three Sisters, framed with Civil War Hymns, Dance, and wild theatricality."/>
    <n v="5000"/>
    <x v="1947"/>
    <x v="2"/>
    <x v="0"/>
    <x v="0"/>
    <n v="1446131207"/>
    <n v="1443712007"/>
    <x v="0"/>
    <n v="20"/>
    <x v="1"/>
    <s v="theater/plays"/>
    <n v="27"/>
    <n v="68.099999999999994"/>
    <x v="1"/>
    <x v="6"/>
  </r>
  <r>
    <n v="2919"/>
    <x v="2918"/>
    <s v="A full staged reading of a new play about a boy who learns how to be happy from the most unexpected person."/>
    <n v="600"/>
    <x v="152"/>
    <x v="2"/>
    <x v="0"/>
    <x v="0"/>
    <n v="1407250329"/>
    <n v="1404658329"/>
    <x v="0"/>
    <n v="6"/>
    <x v="1"/>
    <s v="theater/plays"/>
    <n v="9"/>
    <n v="8.5"/>
    <x v="1"/>
    <x v="6"/>
  </r>
  <r>
    <n v="2920"/>
    <x v="2919"/>
    <s v="Help save this village theatre group. Funding required for lighting, stage equipment, &amp; ongoing productions. Involves youth  &amp; adults."/>
    <n v="2500"/>
    <x v="1948"/>
    <x v="2"/>
    <x v="5"/>
    <x v="5"/>
    <n v="1427306470"/>
    <n v="1424718070"/>
    <x v="0"/>
    <n v="13"/>
    <x v="1"/>
    <s v="theater/plays"/>
    <n v="27"/>
    <n v="51.62"/>
    <x v="1"/>
    <x v="6"/>
  </r>
  <r>
    <n v="2921"/>
    <x v="2920"/>
    <s v="I'm creating a cabaret in which all donations go directly to Broadway Cares/Equity Fights AIDS."/>
    <n v="100"/>
    <x v="1949"/>
    <x v="0"/>
    <x v="0"/>
    <x v="0"/>
    <n v="1411679804"/>
    <n v="1409087804"/>
    <x v="0"/>
    <n v="3"/>
    <x v="0"/>
    <s v="theater/musical"/>
    <n v="129"/>
    <n v="43"/>
    <x v="1"/>
    <x v="40"/>
  </r>
  <r>
    <n v="2922"/>
    <x v="2921"/>
    <s v="We as a Performing Arts College are to perform 'Les Miserables'. We need backing in order to afford the set, costume and other aspects."/>
    <n v="500"/>
    <x v="83"/>
    <x v="0"/>
    <x v="1"/>
    <x v="1"/>
    <n v="1431982727"/>
    <n v="1428094727"/>
    <x v="0"/>
    <n v="6"/>
    <x v="0"/>
    <s v="theater/musical"/>
    <n v="100"/>
    <n v="83.33"/>
    <x v="1"/>
    <x v="40"/>
  </r>
  <r>
    <n v="2923"/>
    <x v="2922"/>
    <s v="Spreading the love of theatre, one step at a time. I would like to produce a reading of one of my favorite musicals"/>
    <n v="300"/>
    <x v="452"/>
    <x v="0"/>
    <x v="0"/>
    <x v="0"/>
    <n v="1422068400"/>
    <n v="1420774779"/>
    <x v="0"/>
    <n v="10"/>
    <x v="0"/>
    <s v="theater/musical"/>
    <n v="100"/>
    <n v="30"/>
    <x v="1"/>
    <x v="40"/>
  </r>
  <r>
    <n v="2924"/>
    <x v="2923"/>
    <s v="Theatre is home and there's no place like home!  So, click your heels three times, and come home to the magic we create for you!"/>
    <n v="25000"/>
    <x v="1950"/>
    <x v="0"/>
    <x v="0"/>
    <x v="0"/>
    <n v="1431143940"/>
    <n v="1428585710"/>
    <x v="0"/>
    <n v="147"/>
    <x v="0"/>
    <s v="theater/musical"/>
    <n v="103"/>
    <n v="175.51"/>
    <x v="1"/>
    <x v="40"/>
  </r>
  <r>
    <n v="2925"/>
    <x v="2924"/>
    <s v="Help the Gold Dust Orphans bring their new musical 'SNOW WHITE AND THE SEVEN BOTTOMS' to New York City this fall!"/>
    <n v="45000"/>
    <x v="1951"/>
    <x v="0"/>
    <x v="0"/>
    <x v="0"/>
    <n v="1410444068"/>
    <n v="1407852068"/>
    <x v="0"/>
    <n v="199"/>
    <x v="0"/>
    <s v="theater/musical"/>
    <n v="102"/>
    <n v="231.66"/>
    <x v="1"/>
    <x v="40"/>
  </r>
  <r>
    <n v="2926"/>
    <x v="2925"/>
    <s v="A musical, by Louis Lagalante and Patty Hamilton, that explores loss and the different ways we can choose to move on from it."/>
    <n v="3000"/>
    <x v="1952"/>
    <x v="0"/>
    <x v="0"/>
    <x v="0"/>
    <n v="1424715779"/>
    <n v="1423506179"/>
    <x v="0"/>
    <n v="50"/>
    <x v="0"/>
    <s v="theater/musical"/>
    <n v="125"/>
    <n v="75"/>
    <x v="1"/>
    <x v="40"/>
  </r>
  <r>
    <n v="2927"/>
    <x v="2926"/>
    <s v="They're Creepy, They're Kooky, And They're coming to Tuscaloosa this October! Help Us Bring the World of The Addams Family To Life!"/>
    <n v="1800"/>
    <x v="1229"/>
    <x v="0"/>
    <x v="0"/>
    <x v="0"/>
    <n v="1405400400"/>
    <n v="1402934629"/>
    <x v="0"/>
    <n v="21"/>
    <x v="0"/>
    <s v="theater/musical"/>
    <n v="131"/>
    <n v="112.14"/>
    <x v="1"/>
    <x v="40"/>
  </r>
  <r>
    <n v="2928"/>
    <x v="2927"/>
    <s v="This is a touring production for schools in the Treasure Valley!"/>
    <n v="1000"/>
    <x v="325"/>
    <x v="0"/>
    <x v="0"/>
    <x v="0"/>
    <n v="1457135846"/>
    <n v="1454543846"/>
    <x v="0"/>
    <n v="24"/>
    <x v="0"/>
    <s v="theater/musical"/>
    <n v="100"/>
    <n v="41.67"/>
    <x v="1"/>
    <x v="40"/>
  </r>
  <r>
    <n v="2929"/>
    <x v="2928"/>
    <s v="Help fund ROCKT's first production!  We want to bring musical theater to kids who have limited access to it, and offer it free to kids."/>
    <n v="8000"/>
    <x v="1953"/>
    <x v="0"/>
    <x v="0"/>
    <x v="0"/>
    <n v="1401024758"/>
    <n v="1398432758"/>
    <x v="0"/>
    <n v="32"/>
    <x v="0"/>
    <s v="theater/musical"/>
    <n v="102"/>
    <n v="255.17"/>
    <x v="1"/>
    <x v="40"/>
  </r>
  <r>
    <n v="2930"/>
    <x v="2929"/>
    <s v="Forbear! is a new theatre company aiming to produce exciting and innovative theatre using performers from a variety of disciplines."/>
    <n v="10000"/>
    <x v="1954"/>
    <x v="0"/>
    <x v="1"/>
    <x v="1"/>
    <n v="1431007264"/>
    <n v="1428415264"/>
    <x v="0"/>
    <n v="62"/>
    <x v="0"/>
    <s v="theater/musical"/>
    <n v="101"/>
    <n v="162.77000000000001"/>
    <x v="1"/>
    <x v="40"/>
  </r>
  <r>
    <n v="2931"/>
    <x v="2930"/>
    <s v="And More Shenanigans Theatre is a brand new Edmonton based theatre company dedicated to creating and developing quirky original works"/>
    <n v="750"/>
    <x v="1955"/>
    <x v="0"/>
    <x v="5"/>
    <x v="5"/>
    <n v="1410761280"/>
    <n v="1408604363"/>
    <x v="0"/>
    <n v="9"/>
    <x v="0"/>
    <s v="theater/musical"/>
    <n v="106"/>
    <n v="88.33"/>
    <x v="1"/>
    <x v="40"/>
  </r>
  <r>
    <n v="2932"/>
    <x v="2931"/>
    <s v="When a rich girl fakes destitution so she can audition for a homeless talent show, she bridges our wealth gap with a tragic love."/>
    <n v="3100"/>
    <x v="1681"/>
    <x v="0"/>
    <x v="2"/>
    <x v="2"/>
    <n v="1424516400"/>
    <n v="1421812637"/>
    <x v="0"/>
    <n v="38"/>
    <x v="0"/>
    <s v="theater/musical"/>
    <n v="105"/>
    <n v="85.74"/>
    <x v="1"/>
    <x v="40"/>
  </r>
  <r>
    <n v="2933"/>
    <x v="2932"/>
    <s v="An intimate musical about friendship and time, growing up, and coming of age. Music and words that will stay with you for years to come"/>
    <n v="2500"/>
    <x v="1956"/>
    <x v="0"/>
    <x v="0"/>
    <x v="0"/>
    <n v="1465081053"/>
    <n v="1462489053"/>
    <x v="0"/>
    <n v="54"/>
    <x v="0"/>
    <s v="theater/musical"/>
    <n v="103"/>
    <n v="47.57"/>
    <x v="1"/>
    <x v="40"/>
  </r>
  <r>
    <n v="2934"/>
    <x v="2933"/>
    <s v="Powerful community theatre production of Jason Robert Brown's &quot;Songs for a New World&quot; in London, Ontario."/>
    <n v="2500"/>
    <x v="651"/>
    <x v="0"/>
    <x v="5"/>
    <x v="5"/>
    <n v="1402845364"/>
    <n v="1400253364"/>
    <x v="0"/>
    <n v="37"/>
    <x v="0"/>
    <s v="theater/musical"/>
    <n v="108"/>
    <n v="72.97"/>
    <x v="1"/>
    <x v="40"/>
  </r>
  <r>
    <n v="2935"/>
    <x v="2934"/>
    <s v="Fresco brings a full scale operatic production to your neighborhood - SNOW WHITE, set to the world's greatest music!"/>
    <n v="3500"/>
    <x v="1957"/>
    <x v="0"/>
    <x v="0"/>
    <x v="0"/>
    <n v="1472490000"/>
    <n v="1467468008"/>
    <x v="0"/>
    <n v="39"/>
    <x v="0"/>
    <s v="theater/musical"/>
    <n v="101"/>
    <n v="90.54"/>
    <x v="1"/>
    <x v="40"/>
  </r>
  <r>
    <n v="2936"/>
    <x v="2935"/>
    <s v="We need your help to complete our musical! Help us add two more original songs to our winter show, Babes in Toyland."/>
    <n v="1000"/>
    <x v="1958"/>
    <x v="0"/>
    <x v="0"/>
    <x v="0"/>
    <n v="1413176340"/>
    <n v="1412091423"/>
    <x v="0"/>
    <n v="34"/>
    <x v="0"/>
    <s v="theater/musical"/>
    <n v="128"/>
    <n v="37.65"/>
    <x v="1"/>
    <x v="40"/>
  </r>
  <r>
    <n v="2937"/>
    <x v="2936"/>
    <s v="UCAS is a new British musical premiering at the Edinburgh Fringe Festival 2014."/>
    <n v="1500"/>
    <x v="41"/>
    <x v="0"/>
    <x v="1"/>
    <x v="1"/>
    <n v="1405249113"/>
    <n v="1402657113"/>
    <x v="0"/>
    <n v="55"/>
    <x v="0"/>
    <s v="theater/musical"/>
    <n v="133"/>
    <n v="36.36"/>
    <x v="1"/>
    <x v="40"/>
  </r>
  <r>
    <n v="2938"/>
    <x v="2937"/>
    <s v="Keep It Spinning! Is an after-school, six week workshop, during which students create an musical based on on an overarching theme."/>
    <n v="4000"/>
    <x v="1959"/>
    <x v="0"/>
    <x v="0"/>
    <x v="0"/>
    <n v="1422636814"/>
    <n v="1420044814"/>
    <x v="0"/>
    <n v="32"/>
    <x v="0"/>
    <s v="theater/musical"/>
    <n v="101"/>
    <n v="126.72"/>
    <x v="1"/>
    <x v="40"/>
  </r>
  <r>
    <n v="2939"/>
    <x v="2938"/>
    <s v="Skyline Board Trustees have offered matching grants to help fund next season's production of Dreamgirls! Your donation will be doubled!"/>
    <n v="8000"/>
    <x v="1960"/>
    <x v="0"/>
    <x v="0"/>
    <x v="0"/>
    <n v="1409187600"/>
    <n v="1406316312"/>
    <x v="0"/>
    <n v="25"/>
    <x v="0"/>
    <s v="theater/musical"/>
    <n v="103"/>
    <n v="329.2"/>
    <x v="1"/>
    <x v="40"/>
  </r>
  <r>
    <n v="2940"/>
    <x v="2939"/>
    <s v="We are asking for people to donate to our theater club, the ITAVA Players, a public high school club from Brooklyn, NY."/>
    <n v="2500"/>
    <x v="615"/>
    <x v="0"/>
    <x v="0"/>
    <x v="0"/>
    <n v="1421606018"/>
    <n v="1418150018"/>
    <x v="0"/>
    <n v="33"/>
    <x v="0"/>
    <s v="theater/musical"/>
    <n v="107"/>
    <n v="81.239999999999995"/>
    <x v="1"/>
    <x v="40"/>
  </r>
  <r>
    <n v="2941"/>
    <x v="2940"/>
    <s v="Ovations wants to buy property to open a variety club to become the 1st minority owned club in Cincy, focusing on artists on the rise."/>
    <n v="25000"/>
    <x v="116"/>
    <x v="2"/>
    <x v="0"/>
    <x v="0"/>
    <n v="1425250955"/>
    <n v="1422658955"/>
    <x v="0"/>
    <n v="1"/>
    <x v="1"/>
    <s v="theater/spaces"/>
    <n v="0"/>
    <n v="1"/>
    <x v="1"/>
    <x v="38"/>
  </r>
  <r>
    <n v="2942"/>
    <x v="2941"/>
    <s v="YOUR community theatre:  provide a facility that is usable for presentation of movies, live music, live theatre and community events"/>
    <n v="200000"/>
    <x v="1961"/>
    <x v="2"/>
    <x v="5"/>
    <x v="5"/>
    <n v="1450297080"/>
    <n v="1448565459"/>
    <x v="0"/>
    <n v="202"/>
    <x v="1"/>
    <s v="theater/spaces"/>
    <n v="20"/>
    <n v="202.23"/>
    <x v="1"/>
    <x v="38"/>
  </r>
  <r>
    <n v="2943"/>
    <x v="2942"/>
    <s v="Building a Resource Network and Funding Capacity to support, empower and promote Afrocentric Arts in Metro Columbus"/>
    <n v="3000"/>
    <x v="117"/>
    <x v="2"/>
    <x v="0"/>
    <x v="0"/>
    <n v="1428894380"/>
    <n v="1426302380"/>
    <x v="0"/>
    <n v="0"/>
    <x v="1"/>
    <s v="theater/spaces"/>
    <n v="0"/>
    <n v="0"/>
    <x v="1"/>
    <x v="38"/>
  </r>
  <r>
    <n v="2944"/>
    <x v="2943"/>
    <s v="Our vision: build and operate a Theater Arts Center for south-central Washington state in Goldendale."/>
    <n v="10000"/>
    <x v="173"/>
    <x v="2"/>
    <x v="0"/>
    <x v="0"/>
    <n v="1433714198"/>
    <n v="1431122198"/>
    <x v="0"/>
    <n v="1"/>
    <x v="1"/>
    <s v="theater/spaces"/>
    <n v="1"/>
    <n v="100"/>
    <x v="1"/>
    <x v="38"/>
  </r>
  <r>
    <n v="2945"/>
    <x v="2944"/>
    <s v="Where people that enjoy theater, or just something new can go to have fun and experience varying types of theater in Albuquerque."/>
    <n v="50000"/>
    <x v="117"/>
    <x v="2"/>
    <x v="0"/>
    <x v="0"/>
    <n v="1432437660"/>
    <n v="1429845660"/>
    <x v="0"/>
    <n v="0"/>
    <x v="1"/>
    <s v="theater/spaces"/>
    <n v="0"/>
    <n v="0"/>
    <x v="1"/>
    <x v="38"/>
  </r>
  <r>
    <n v="2946"/>
    <x v="2945"/>
    <s v="I have set up a new theatre company, and am looking to raise funds to purchase a venue with a difference to a standard theatre."/>
    <n v="2000"/>
    <x v="369"/>
    <x v="2"/>
    <x v="1"/>
    <x v="1"/>
    <n v="1471265092"/>
    <n v="1468673092"/>
    <x v="0"/>
    <n v="2"/>
    <x v="1"/>
    <s v="theater/spaces"/>
    <n v="0"/>
    <n v="1"/>
    <x v="1"/>
    <x v="38"/>
  </r>
  <r>
    <n v="2947"/>
    <x v="2946"/>
    <s v="Bringing Health, Wellness and Creative Empowerment to an active community in a whole new way... are you ready to 'FLOAT', Duluth?"/>
    <n v="25000"/>
    <x v="1962"/>
    <x v="2"/>
    <x v="0"/>
    <x v="0"/>
    <n v="1480007460"/>
    <n v="1475760567"/>
    <x v="0"/>
    <n v="13"/>
    <x v="1"/>
    <s v="theater/spaces"/>
    <n v="4"/>
    <n v="82.46"/>
    <x v="1"/>
    <x v="38"/>
  </r>
  <r>
    <n v="2948"/>
    <x v="2947"/>
    <s v="The Space Opera is an action packed reenactment of Xenu's story, a sacred teaching thats considered a secret of the Scientology church"/>
    <n v="500000"/>
    <x v="363"/>
    <x v="2"/>
    <x v="0"/>
    <x v="0"/>
    <n v="1433259293"/>
    <n v="1428075293"/>
    <x v="0"/>
    <n v="9"/>
    <x v="1"/>
    <s v="theater/spaces"/>
    <n v="0"/>
    <n v="2.67"/>
    <x v="1"/>
    <x v="38"/>
  </r>
  <r>
    <n v="2949"/>
    <x v="2948"/>
    <s v="This center will be open to any and all people regardless of their religion.   We will be offering art, music, empowerment, and more!"/>
    <n v="1000"/>
    <x v="379"/>
    <x v="2"/>
    <x v="0"/>
    <x v="0"/>
    <n v="1447965917"/>
    <n v="1445370317"/>
    <x v="0"/>
    <n v="2"/>
    <x v="1"/>
    <s v="theater/spaces"/>
    <n v="3"/>
    <n v="12.5"/>
    <x v="1"/>
    <x v="38"/>
  </r>
  <r>
    <n v="2950"/>
    <x v="2949"/>
    <s v="Help www.KidZoneMuseum.org grow to serve children 1-18 with science, engineering, arts and PLAY especially low-income families."/>
    <n v="5000000"/>
    <x v="117"/>
    <x v="2"/>
    <x v="0"/>
    <x v="0"/>
    <n v="1453538752"/>
    <n v="1450946752"/>
    <x v="0"/>
    <n v="0"/>
    <x v="1"/>
    <s v="theater/spaces"/>
    <n v="0"/>
    <n v="0"/>
    <x v="1"/>
    <x v="38"/>
  </r>
  <r>
    <n v="2951"/>
    <x v="2950"/>
    <s v="A building w/office, rehearsal space and classrooms centered on performing arts._x000a_Brentwood Theater Company is a non-profit 501(c)(3)"/>
    <n v="50000"/>
    <x v="1963"/>
    <x v="1"/>
    <x v="0"/>
    <x v="0"/>
    <n v="1412536573"/>
    <n v="1408648573"/>
    <x v="0"/>
    <n v="58"/>
    <x v="1"/>
    <s v="theater/spaces"/>
    <n v="2"/>
    <n v="18.899999999999999"/>
    <x v="1"/>
    <x v="38"/>
  </r>
  <r>
    <n v="2952"/>
    <x v="2951"/>
    <s v="Mountain Haven transforms a former disused Mt Laguna Church into space for celebrations, events, learning, conferences, retreats &amp; more"/>
    <n v="20000"/>
    <x v="1964"/>
    <x v="1"/>
    <x v="0"/>
    <x v="0"/>
    <n v="1476676800"/>
    <n v="1473957239"/>
    <x v="0"/>
    <n v="8"/>
    <x v="1"/>
    <s v="theater/spaces"/>
    <n v="8"/>
    <n v="200.63"/>
    <x v="1"/>
    <x v="38"/>
  </r>
  <r>
    <n v="2953"/>
    <x v="2952"/>
    <s v="I want to purchase the former Bread Of Life Church and convert it into a multipurpose theater space for local talent."/>
    <n v="400000"/>
    <x v="898"/>
    <x v="1"/>
    <x v="0"/>
    <x v="0"/>
    <n v="1444330821"/>
    <n v="1441738821"/>
    <x v="0"/>
    <n v="3"/>
    <x v="1"/>
    <s v="theater/spaces"/>
    <n v="0"/>
    <n v="201.67"/>
    <x v="1"/>
    <x v="38"/>
  </r>
  <r>
    <n v="2954"/>
    <x v="2953"/>
    <s v="Independent film theater, studio and tech lab with storefront, open space for creative people to grow their dream into a profit."/>
    <n v="15000"/>
    <x v="117"/>
    <x v="1"/>
    <x v="0"/>
    <x v="0"/>
    <n v="1489669203"/>
    <n v="1487944803"/>
    <x v="0"/>
    <n v="0"/>
    <x v="1"/>
    <s v="theater/spaces"/>
    <n v="0"/>
    <n v="0"/>
    <x v="1"/>
    <x v="38"/>
  </r>
  <r>
    <n v="2955"/>
    <x v="2954"/>
    <s v="Stage Door Theater needs a stage for its current and future productions. Can you help?"/>
    <n v="1200"/>
    <x v="526"/>
    <x v="1"/>
    <x v="0"/>
    <x v="0"/>
    <n v="1434476849"/>
    <n v="1431884849"/>
    <x v="0"/>
    <n v="11"/>
    <x v="1"/>
    <s v="theater/spaces"/>
    <n v="60"/>
    <n v="65"/>
    <x v="1"/>
    <x v="38"/>
  </r>
  <r>
    <n v="2956"/>
    <x v="2955"/>
    <s v="Family-owned and community-operated haunted Halloween attraction in Bladensburg, OH, needs your help to grow bigger!"/>
    <n v="7900"/>
    <x v="1965"/>
    <x v="1"/>
    <x v="0"/>
    <x v="0"/>
    <n v="1462402850"/>
    <n v="1459810850"/>
    <x v="0"/>
    <n v="20"/>
    <x v="1"/>
    <s v="theater/spaces"/>
    <n v="17"/>
    <n v="66.099999999999994"/>
    <x v="1"/>
    <x v="38"/>
  </r>
  <r>
    <n v="2957"/>
    <x v="2956"/>
    <s v="Theatre in Tuscaloosa, AL built in the 1930s.  The headsets seem about that old. They are almost unusable."/>
    <n v="15000"/>
    <x v="668"/>
    <x v="1"/>
    <x v="0"/>
    <x v="0"/>
    <n v="1427498172"/>
    <n v="1422317772"/>
    <x v="0"/>
    <n v="3"/>
    <x v="1"/>
    <s v="theater/spaces"/>
    <n v="2"/>
    <n v="93.33"/>
    <x v="1"/>
    <x v="38"/>
  </r>
  <r>
    <n v="2958"/>
    <x v="2957"/>
    <s v="Chicago Based Theater Company and Venue Dedicated to Social Justice and Mainstreaming the Palestinian Narrative"/>
    <n v="80000"/>
    <x v="117"/>
    <x v="1"/>
    <x v="0"/>
    <x v="0"/>
    <n v="1462729317"/>
    <n v="1457548917"/>
    <x v="0"/>
    <n v="0"/>
    <x v="1"/>
    <s v="theater/spaces"/>
    <n v="0"/>
    <n v="0"/>
    <x v="1"/>
    <x v="38"/>
  </r>
  <r>
    <n v="2959"/>
    <x v="2958"/>
    <s v="A magical, unique, theatre bus which aims to inspire the creative communities around Bath and create unique performance opportunities."/>
    <n v="10000"/>
    <x v="117"/>
    <x v="1"/>
    <x v="1"/>
    <x v="1"/>
    <n v="1465258325"/>
    <n v="1462666325"/>
    <x v="0"/>
    <n v="0"/>
    <x v="1"/>
    <s v="theater/spaces"/>
    <n v="0"/>
    <n v="0"/>
    <x v="1"/>
    <x v="38"/>
  </r>
  <r>
    <n v="2960"/>
    <x v="2959"/>
    <s v="Built in the late 1800's, this 70K sq. feet estate has fallen into disrepair.  Seeking to buy and convert to useful space"/>
    <n v="30000000"/>
    <x v="117"/>
    <x v="1"/>
    <x v="0"/>
    <x v="0"/>
    <n v="1410459023"/>
    <n v="1407867023"/>
    <x v="0"/>
    <n v="0"/>
    <x v="1"/>
    <s v="theater/spaces"/>
    <n v="0"/>
    <n v="0"/>
    <x v="1"/>
    <x v="38"/>
  </r>
  <r>
    <n v="2961"/>
    <x v="2960"/>
    <s v="Teens in Take Note Troupe put on Shakespeare in the Park annually. Keep relevant, family-friendly Shakespeare in the community!"/>
    <n v="5000"/>
    <x v="1966"/>
    <x v="0"/>
    <x v="0"/>
    <x v="0"/>
    <n v="1427342400"/>
    <n v="1424927159"/>
    <x v="0"/>
    <n v="108"/>
    <x v="0"/>
    <s v="theater/plays"/>
    <n v="110"/>
    <n v="50.75"/>
    <x v="1"/>
    <x v="6"/>
  </r>
  <r>
    <n v="2962"/>
    <x v="2961"/>
    <s v="A pop-up outdoor theatre company bringing accessible Shakespeare to parks and other locations in the greater Phoenix area!"/>
    <n v="1000"/>
    <x v="1967"/>
    <x v="0"/>
    <x v="0"/>
    <x v="0"/>
    <n v="1425193140"/>
    <n v="1422769906"/>
    <x v="0"/>
    <n v="20"/>
    <x v="0"/>
    <s v="theater/plays"/>
    <n v="122"/>
    <n v="60.9"/>
    <x v="1"/>
    <x v="6"/>
  </r>
  <r>
    <n v="2963"/>
    <x v="2962"/>
    <s v="A hilarious comedy show about motherhood...through stories, videos and stand-up you'll realize YOUâ€™RE NOT CRAZY, motherhood is!"/>
    <n v="10000"/>
    <x v="1968"/>
    <x v="0"/>
    <x v="0"/>
    <x v="0"/>
    <n v="1435835824"/>
    <n v="1433243824"/>
    <x v="0"/>
    <n v="98"/>
    <x v="0"/>
    <s v="theater/plays"/>
    <n v="107"/>
    <n v="109.03"/>
    <x v="1"/>
    <x v="6"/>
  </r>
  <r>
    <n v="2964"/>
    <x v="2963"/>
    <s v="I want to produce the first-ever all-pug production of &quot;Hamlet.&quot;  As you can imagine, this will require finding very talented pugs."/>
    <n v="5000"/>
    <x v="1969"/>
    <x v="0"/>
    <x v="0"/>
    <x v="0"/>
    <n v="1407360720"/>
    <n v="1404769819"/>
    <x v="0"/>
    <n v="196"/>
    <x v="0"/>
    <s v="theater/plays"/>
    <n v="101"/>
    <n v="25.69"/>
    <x v="1"/>
    <x v="6"/>
  </r>
  <r>
    <n v="2965"/>
    <x v="2964"/>
    <s v="Marina's mother has disappeared at sea.  Everyone believes she has drowned.  But Marina believes her mother has become a mermaid."/>
    <n v="1500"/>
    <x v="1970"/>
    <x v="0"/>
    <x v="0"/>
    <x v="0"/>
    <n v="1436290233"/>
    <n v="1433698233"/>
    <x v="0"/>
    <n v="39"/>
    <x v="0"/>
    <s v="theater/plays"/>
    <n v="109"/>
    <n v="41.92"/>
    <x v="1"/>
    <x v="6"/>
  </r>
  <r>
    <n v="2966"/>
    <x v="2965"/>
    <s v="Bringing one of Neil LaBute's incredibly witty and viciously honest plays, about body image and the effect it has on us, to life!"/>
    <n v="10000"/>
    <x v="1971"/>
    <x v="0"/>
    <x v="0"/>
    <x v="0"/>
    <n v="1442425412"/>
    <n v="1439833412"/>
    <x v="0"/>
    <n v="128"/>
    <x v="0"/>
    <s v="theater/plays"/>
    <n v="114"/>
    <n v="88.77"/>
    <x v="1"/>
    <x v="6"/>
  </r>
  <r>
    <n v="2967"/>
    <x v="2966"/>
    <s v="Scissortail is a story of loss, grief, and recovery based on the events of the 1995 Oklahoma City Bombing."/>
    <n v="5000"/>
    <x v="1972"/>
    <x v="0"/>
    <x v="0"/>
    <x v="0"/>
    <n v="1425872692"/>
    <n v="1423284292"/>
    <x v="0"/>
    <n v="71"/>
    <x v="0"/>
    <s v="theater/plays"/>
    <n v="114"/>
    <n v="80.23"/>
    <x v="1"/>
    <x v="6"/>
  </r>
  <r>
    <n v="2968"/>
    <x v="2967"/>
    <s v="The Curse of the Babywoman is real â€” and it is coming to FringeNYC this August."/>
    <n v="3500"/>
    <x v="1973"/>
    <x v="0"/>
    <x v="0"/>
    <x v="0"/>
    <n v="1471406340"/>
    <n v="1470227660"/>
    <x v="0"/>
    <n v="47"/>
    <x v="0"/>
    <s v="theater/plays"/>
    <n v="106"/>
    <n v="78.94"/>
    <x v="1"/>
    <x v="6"/>
  </r>
  <r>
    <n v="2969"/>
    <x v="2968"/>
    <s v="A poignant &amp; hilarious tale of Charlie Brown &amp; friends navigating high school. A fresh take on the off Broadway hit by YYC artists."/>
    <n v="1000"/>
    <x v="897"/>
    <x v="0"/>
    <x v="5"/>
    <x v="5"/>
    <n v="1430693460"/>
    <n v="1428087153"/>
    <x v="0"/>
    <n v="17"/>
    <x v="0"/>
    <s v="theater/plays"/>
    <n v="163"/>
    <n v="95.59"/>
    <x v="1"/>
    <x v="6"/>
  </r>
  <r>
    <n v="2970"/>
    <x v="2969"/>
    <s v="Kara Ayn Napolitano's latest play about a young mother's attempt to reclaim her life after making a serious mistake."/>
    <n v="6000"/>
    <x v="834"/>
    <x v="0"/>
    <x v="0"/>
    <x v="0"/>
    <n v="1405699451"/>
    <n v="1403107451"/>
    <x v="0"/>
    <n v="91"/>
    <x v="0"/>
    <s v="theater/plays"/>
    <n v="106"/>
    <n v="69.89"/>
    <x v="1"/>
    <x v="6"/>
  </r>
  <r>
    <n v="2971"/>
    <x v="2970"/>
    <s v="An Asian-Jewish-American family collides with music, food, and identity crises in this world premiere New York theater production."/>
    <n v="3200"/>
    <x v="1974"/>
    <x v="0"/>
    <x v="0"/>
    <x v="0"/>
    <n v="1409500078"/>
    <n v="1406908078"/>
    <x v="0"/>
    <n v="43"/>
    <x v="0"/>
    <s v="theater/plays"/>
    <n v="100"/>
    <n v="74.53"/>
    <x v="1"/>
    <x v="6"/>
  </r>
  <r>
    <n v="2972"/>
    <x v="2971"/>
    <s v="A group of artists. A mythical art piece. A harrowing quest. And some margaritas."/>
    <n v="2000"/>
    <x v="1975"/>
    <x v="0"/>
    <x v="0"/>
    <x v="0"/>
    <n v="1480899600"/>
    <n v="1479609520"/>
    <x v="0"/>
    <n v="17"/>
    <x v="0"/>
    <s v="theater/plays"/>
    <n v="105"/>
    <n v="123.94"/>
    <x v="1"/>
    <x v="6"/>
  </r>
  <r>
    <n v="2973"/>
    <x v="2972"/>
    <s v="We're going to represent the entire USA at the World Festival of Children's Theater in Stratford, ON in June, 2016. Help us get there!"/>
    <n v="5000"/>
    <x v="1976"/>
    <x v="0"/>
    <x v="0"/>
    <x v="0"/>
    <n v="1451620800"/>
    <n v="1449171508"/>
    <x v="0"/>
    <n v="33"/>
    <x v="0"/>
    <s v="theater/plays"/>
    <n v="175"/>
    <n v="264.85000000000002"/>
    <x v="1"/>
    <x v="6"/>
  </r>
  <r>
    <n v="2974"/>
    <x v="2973"/>
    <s v="Known for producing gritty new work, TheatreFIRST presents an exciting new romantic comedy by the hottest playwright in the country."/>
    <n v="5000"/>
    <x v="1977"/>
    <x v="0"/>
    <x v="0"/>
    <x v="0"/>
    <n v="1411695300"/>
    <n v="1409275671"/>
    <x v="0"/>
    <n v="87"/>
    <x v="0"/>
    <s v="theater/plays"/>
    <n v="102"/>
    <n v="58.62"/>
    <x v="1"/>
    <x v="6"/>
  </r>
  <r>
    <n v="2975"/>
    <x v="2974"/>
    <s v="[By The Mummers] needs your help this holiday season to stage a full scale production of William Gibson's &quot;The Butterfingers Angel...&quot;"/>
    <n v="8000"/>
    <x v="1978"/>
    <x v="0"/>
    <x v="0"/>
    <x v="0"/>
    <n v="1417057200"/>
    <n v="1414599886"/>
    <x v="0"/>
    <n v="113"/>
    <x v="0"/>
    <s v="theater/plays"/>
    <n v="100"/>
    <n v="70.88"/>
    <x v="1"/>
    <x v="6"/>
  </r>
  <r>
    <n v="2976"/>
    <x v="2975"/>
    <s v="A play that addresses an important social issue, brought to light by members of the UoM Drama Society."/>
    <n v="70"/>
    <x v="678"/>
    <x v="0"/>
    <x v="1"/>
    <x v="1"/>
    <n v="1457870400"/>
    <n v="1456421530"/>
    <x v="0"/>
    <n v="14"/>
    <x v="0"/>
    <s v="theater/plays"/>
    <n v="171"/>
    <n v="8.57"/>
    <x v="1"/>
    <x v="6"/>
  </r>
  <r>
    <n v="2977"/>
    <x v="2976"/>
    <s v="In celebration of THE MEDEA PROJECT: THEATER FOR INCARCERATED WOMENâ€™S 25TH ANNIVERSARY Brava Theater  presents â€œBIRTHRIGHT?&quot;"/>
    <n v="3000"/>
    <x v="767"/>
    <x v="0"/>
    <x v="0"/>
    <x v="0"/>
    <n v="1427076840"/>
    <n v="1421960934"/>
    <x v="0"/>
    <n v="30"/>
    <x v="0"/>
    <s v="theater/plays"/>
    <n v="114"/>
    <n v="113.57"/>
    <x v="1"/>
    <x v="6"/>
  </r>
  <r>
    <n v="2978"/>
    <x v="2977"/>
    <s v="The Border Theatre presents The Fall of Wallace Winter, an exploration of American obsessions, this Nov. 7th-9th at the Plaza Theatre"/>
    <n v="750"/>
    <x v="1979"/>
    <x v="0"/>
    <x v="0"/>
    <x v="0"/>
    <n v="1413784740"/>
    <n v="1412954547"/>
    <x v="0"/>
    <n v="16"/>
    <x v="0"/>
    <s v="theater/plays"/>
    <n v="129"/>
    <n v="60.69"/>
    <x v="1"/>
    <x v="6"/>
  </r>
  <r>
    <n v="2979"/>
    <x v="2978"/>
    <s v="Dear Stone returns with Yasmina Reza's 'ART', a compelling, clever exploration of friendship under duress. Thanks for watching!"/>
    <n v="5000"/>
    <x v="1896"/>
    <x v="0"/>
    <x v="0"/>
    <x v="0"/>
    <n v="1420524000"/>
    <n v="1419104823"/>
    <x v="0"/>
    <n v="46"/>
    <x v="0"/>
    <s v="theater/plays"/>
    <n v="101"/>
    <n v="110.22"/>
    <x v="1"/>
    <x v="6"/>
  </r>
  <r>
    <n v="2980"/>
    <x v="2979"/>
    <s v="1 director, 4 actors, and a whole lotta determination. Help us bring this brilliant story to the heart of NYC!"/>
    <n v="3000"/>
    <x v="1980"/>
    <x v="0"/>
    <x v="0"/>
    <x v="0"/>
    <n v="1440381600"/>
    <n v="1438639130"/>
    <x v="0"/>
    <n v="24"/>
    <x v="0"/>
    <s v="theater/plays"/>
    <n v="109"/>
    <n v="136.46"/>
    <x v="1"/>
    <x v="6"/>
  </r>
  <r>
    <n v="2981"/>
    <x v="2980"/>
    <s v="We are fundraising to create a Dublin based circus training centre for public and professionals to learn, upskill, perform and teach."/>
    <n v="4000"/>
    <x v="1981"/>
    <x v="0"/>
    <x v="17"/>
    <x v="3"/>
    <n v="1443014756"/>
    <n v="1439126756"/>
    <x v="1"/>
    <n v="97"/>
    <x v="0"/>
    <s v="theater/spaces"/>
    <n v="129"/>
    <n v="53.16"/>
    <x v="1"/>
    <x v="38"/>
  </r>
  <r>
    <n v="2982"/>
    <x v="2981"/>
    <s v="Renovating this historical landmark, into an arts venue and theatre space for the community."/>
    <n v="5000"/>
    <x v="1982"/>
    <x v="0"/>
    <x v="1"/>
    <x v="1"/>
    <n v="1455208143"/>
    <n v="1452616143"/>
    <x v="1"/>
    <n v="59"/>
    <x v="0"/>
    <s v="theater/spaces"/>
    <n v="102"/>
    <n v="86.49"/>
    <x v="1"/>
    <x v="38"/>
  </r>
  <r>
    <n v="2983"/>
    <x v="2982"/>
    <s v="Dad's Garage Theatre Company needs your help buying our new, forever home by hitting our $150,000 STRETCH GOAL!"/>
    <n v="116000"/>
    <x v="1983"/>
    <x v="0"/>
    <x v="0"/>
    <x v="0"/>
    <n v="1415722236"/>
    <n v="1410534636"/>
    <x v="1"/>
    <n v="1095"/>
    <x v="0"/>
    <s v="theater/spaces"/>
    <n v="147"/>
    <n v="155.24"/>
    <x v="1"/>
    <x v="38"/>
  </r>
  <r>
    <n v="2984"/>
    <x v="2983"/>
    <s v="A traveling wooden wagon that transforms into a theatrical playing space presenting FREE original performance while building community!"/>
    <n v="25000"/>
    <x v="1984"/>
    <x v="0"/>
    <x v="0"/>
    <x v="0"/>
    <n v="1472020881"/>
    <n v="1469428881"/>
    <x v="1"/>
    <n v="218"/>
    <x v="0"/>
    <s v="theater/spaces"/>
    <n v="100"/>
    <n v="115.08"/>
    <x v="1"/>
    <x v="38"/>
  </r>
  <r>
    <n v="2985"/>
    <x v="2984"/>
    <s v="From the moment we flew in to the world of The Circus, we have dreamed of opening our own studio. Help us get our dream off the ground!"/>
    <n v="10000"/>
    <x v="297"/>
    <x v="0"/>
    <x v="4"/>
    <x v="4"/>
    <n v="1477886400"/>
    <n v="1476228128"/>
    <x v="0"/>
    <n v="111"/>
    <x v="0"/>
    <s v="theater/spaces"/>
    <n v="122"/>
    <n v="109.59"/>
    <x v="1"/>
    <x v="38"/>
  </r>
  <r>
    <n v="2986"/>
    <x v="2985"/>
    <s v="Support the circus arts and help our aerial students work with more height. With your support, we will install beams at 19ft!"/>
    <n v="2400"/>
    <x v="1985"/>
    <x v="0"/>
    <x v="1"/>
    <x v="1"/>
    <n v="1462100406"/>
    <n v="1456920006"/>
    <x v="0"/>
    <n v="56"/>
    <x v="0"/>
    <s v="theater/spaces"/>
    <n v="106"/>
    <n v="45.21"/>
    <x v="1"/>
    <x v="38"/>
  </r>
  <r>
    <n v="2987"/>
    <x v="2986"/>
    <s v="Help Curious Comedy evolve into an independent comedy theater with a complete professional digital production studio built right in."/>
    <n v="25000"/>
    <x v="1986"/>
    <x v="0"/>
    <x v="0"/>
    <x v="0"/>
    <n v="1476316800"/>
    <n v="1473837751"/>
    <x v="0"/>
    <n v="265"/>
    <x v="0"/>
    <s v="theater/spaces"/>
    <n v="110"/>
    <n v="104.15"/>
    <x v="1"/>
    <x v="38"/>
  </r>
  <r>
    <n v="2988"/>
    <x v="2987"/>
    <s v="Since October 2015 the Shoebox Theatre has become a hub of creativity - The next step in our journey is to hang stage curtains!"/>
    <n v="1000"/>
    <x v="325"/>
    <x v="0"/>
    <x v="1"/>
    <x v="1"/>
    <n v="1466412081"/>
    <n v="1463820081"/>
    <x v="0"/>
    <n v="28"/>
    <x v="0"/>
    <s v="theater/spaces"/>
    <n v="100"/>
    <n v="35.71"/>
    <x v="1"/>
    <x v="38"/>
  </r>
  <r>
    <n v="2989"/>
    <x v="2988"/>
    <s v="Bring the movies back to Bethel, Maine."/>
    <n v="20000"/>
    <x v="1987"/>
    <x v="0"/>
    <x v="0"/>
    <x v="0"/>
    <n v="1450673940"/>
    <n v="1448756962"/>
    <x v="0"/>
    <n v="364"/>
    <x v="0"/>
    <s v="theater/spaces"/>
    <n v="177"/>
    <n v="97"/>
    <x v="1"/>
    <x v="38"/>
  </r>
  <r>
    <n v="2990"/>
    <x v="2989"/>
    <s v="We are a non-profit revitalizing the Gloria Theatre - our gift to the community - and we need your help #arts #community #theater"/>
    <n v="10000"/>
    <x v="1117"/>
    <x v="0"/>
    <x v="0"/>
    <x v="0"/>
    <n v="1452174420"/>
    <n v="1449150420"/>
    <x v="0"/>
    <n v="27"/>
    <x v="0"/>
    <s v="theater/spaces"/>
    <n v="100"/>
    <n v="370.37"/>
    <x v="1"/>
    <x v="38"/>
  </r>
  <r>
    <n v="2991"/>
    <x v="2990"/>
    <s v="A new intimate listening room with tables &amp; theatre seating where artist &amp; fans connect through music, comedy &amp; performing arts."/>
    <n v="8500"/>
    <x v="1988"/>
    <x v="0"/>
    <x v="0"/>
    <x v="0"/>
    <n v="1485547530"/>
    <n v="1483646730"/>
    <x v="0"/>
    <n v="93"/>
    <x v="0"/>
    <s v="theater/spaces"/>
    <n v="103"/>
    <n v="94.41"/>
    <x v="1"/>
    <x v="38"/>
  </r>
  <r>
    <n v="2992"/>
    <x v="2991"/>
    <s v="Creating a non-profit CAFE &amp; VILLAGE COMMONS in SE Portland, in service to Neighbors, Kids, Artists &amp; the Underserved"/>
    <n v="3000"/>
    <x v="1989"/>
    <x v="0"/>
    <x v="0"/>
    <x v="0"/>
    <n v="1476037510"/>
    <n v="1473445510"/>
    <x v="0"/>
    <n v="64"/>
    <x v="0"/>
    <s v="theater/spaces"/>
    <n v="105"/>
    <n v="48.98"/>
    <x v="1"/>
    <x v="38"/>
  </r>
  <r>
    <n v="2993"/>
    <x v="2992"/>
    <s v="Help us build the Kitchen from Hell!"/>
    <n v="1000"/>
    <x v="1141"/>
    <x v="0"/>
    <x v="0"/>
    <x v="0"/>
    <n v="1455998867"/>
    <n v="1453406867"/>
    <x v="0"/>
    <n v="22"/>
    <x v="0"/>
    <s v="theater/spaces"/>
    <n v="100"/>
    <n v="45.59"/>
    <x v="1"/>
    <x v="38"/>
  </r>
  <r>
    <n v="2994"/>
    <x v="2993"/>
    <s v="Help the hosts of the infamous St. Michael sustain and create epic boat parties through Halloween and into 2015"/>
    <n v="300"/>
    <x v="1990"/>
    <x v="0"/>
    <x v="1"/>
    <x v="1"/>
    <n v="1412335772"/>
    <n v="1409743772"/>
    <x v="0"/>
    <n v="59"/>
    <x v="0"/>
    <s v="theater/spaces"/>
    <n v="458"/>
    <n v="23.28"/>
    <x v="1"/>
    <x v="38"/>
  </r>
  <r>
    <n v="2995"/>
    <x v="2994"/>
    <s v="Keeping the drive-in culture alive for 6 years, we now ask for your help so we can CREATE A NEW HOME and save 35MM movies!"/>
    <n v="15000"/>
    <x v="1991"/>
    <x v="0"/>
    <x v="0"/>
    <x v="0"/>
    <n v="1484841471"/>
    <n v="1482249471"/>
    <x v="0"/>
    <n v="249"/>
    <x v="0"/>
    <s v="theater/spaces"/>
    <n v="105"/>
    <n v="63.23"/>
    <x v="1"/>
    <x v="38"/>
  </r>
  <r>
    <n v="2996"/>
    <x v="2995"/>
    <s v="A permanent home for comedy in Connecticut in the heart of downtown Hartford."/>
    <n v="35000"/>
    <x v="1992"/>
    <x v="0"/>
    <x v="0"/>
    <x v="0"/>
    <n v="1432677240"/>
    <n v="1427493240"/>
    <x v="0"/>
    <n v="392"/>
    <x v="0"/>
    <s v="theater/spaces"/>
    <n v="172"/>
    <n v="153.52000000000001"/>
    <x v="1"/>
    <x v="38"/>
  </r>
  <r>
    <n v="2997"/>
    <x v="2996"/>
    <s v="We're moving to a new space and upgrading our facilities to continue providing a local theatre venue and arts education program!"/>
    <n v="10000"/>
    <x v="1993"/>
    <x v="0"/>
    <x v="0"/>
    <x v="0"/>
    <n v="1488171540"/>
    <n v="1486661793"/>
    <x v="0"/>
    <n v="115"/>
    <x v="0"/>
    <s v="theater/spaces"/>
    <n v="104"/>
    <n v="90.2"/>
    <x v="1"/>
    <x v="38"/>
  </r>
  <r>
    <n v="2998"/>
    <x v="2997"/>
    <s v="The New Movement works tirelessly to put Nola on the comedy map. This project will upgrade our theater and production facilities."/>
    <n v="50000"/>
    <x v="1994"/>
    <x v="0"/>
    <x v="0"/>
    <x v="0"/>
    <n v="1402892700"/>
    <n v="1400474329"/>
    <x v="0"/>
    <n v="433"/>
    <x v="0"/>
    <s v="theater/spaces"/>
    <n v="103"/>
    <n v="118.97"/>
    <x v="1"/>
    <x v="38"/>
  </r>
  <r>
    <n v="2999"/>
    <x v="2998"/>
    <s v="Restless Artists' Theatre is building risers and installing better lighting for our patrons.  We need to purchase raw materials."/>
    <n v="1350"/>
    <x v="1964"/>
    <x v="0"/>
    <x v="0"/>
    <x v="0"/>
    <n v="1488333600"/>
    <n v="1487094360"/>
    <x v="0"/>
    <n v="20"/>
    <x v="0"/>
    <s v="theater/spaces"/>
    <n v="119"/>
    <n v="80.25"/>
    <x v="1"/>
    <x v="38"/>
  </r>
  <r>
    <n v="3000"/>
    <x v="2999"/>
    <s v="A benefit show featuring musicians, dancers &amp; poets all under age 30 to raise money in support of LGBTQ rights and programs."/>
    <n v="500"/>
    <x v="83"/>
    <x v="0"/>
    <x v="0"/>
    <x v="0"/>
    <n v="1485885600"/>
    <n v="1484682670"/>
    <x v="0"/>
    <n v="8"/>
    <x v="0"/>
    <s v="theater/spaces"/>
    <n v="100"/>
    <n v="62.5"/>
    <x v="1"/>
    <x v="38"/>
  </r>
  <r>
    <n v="3001"/>
    <x v="3000"/>
    <s v="Get Scene Studios and Highwire Comedy Co. creating an amazing training facility and theater for Atlanta comedy and film talent!"/>
    <n v="7214"/>
    <x v="1995"/>
    <x v="0"/>
    <x v="0"/>
    <x v="0"/>
    <n v="1468445382"/>
    <n v="1465853382"/>
    <x v="0"/>
    <n v="175"/>
    <x v="0"/>
    <s v="theater/spaces"/>
    <n v="319"/>
    <n v="131.38"/>
    <x v="1"/>
    <x v="38"/>
  </r>
  <r>
    <n v="3002"/>
    <x v="3001"/>
    <s v="Make the workshop/ small stage space at Jimmy's No 43 even better than before!"/>
    <n v="7000"/>
    <x v="1996"/>
    <x v="0"/>
    <x v="0"/>
    <x v="0"/>
    <n v="1356552252"/>
    <n v="1353960252"/>
    <x v="0"/>
    <n v="104"/>
    <x v="0"/>
    <s v="theater/spaces"/>
    <n v="109"/>
    <n v="73.03"/>
    <x v="1"/>
    <x v="38"/>
  </r>
  <r>
    <n v="3003"/>
    <x v="3002"/>
    <s v="We finally found a place to call home! Help us move in to (and collaborate with) the NEW Fischer Creative Arts Center in Waukesha, WI!"/>
    <n v="3000"/>
    <x v="1891"/>
    <x v="0"/>
    <x v="0"/>
    <x v="0"/>
    <n v="1456811940"/>
    <n v="1454098976"/>
    <x v="0"/>
    <n v="17"/>
    <x v="0"/>
    <s v="theater/spaces"/>
    <n v="101"/>
    <n v="178.53"/>
    <x v="1"/>
    <x v="38"/>
  </r>
  <r>
    <n v="3004"/>
    <x v="3003"/>
    <s v="The Agawam Cinemas is to be successfully reopened by new ownership and the twin theaters must be converted to digital projection."/>
    <n v="40000"/>
    <x v="1997"/>
    <x v="0"/>
    <x v="0"/>
    <x v="0"/>
    <n v="1416089324"/>
    <n v="1413493724"/>
    <x v="0"/>
    <n v="277"/>
    <x v="0"/>
    <s v="theater/spaces"/>
    <n v="113"/>
    <n v="162.91"/>
    <x v="1"/>
    <x v="38"/>
  </r>
  <r>
    <n v="3005"/>
    <x v="3004"/>
    <s v="Pangea House is a collectively run, all ages music venue and community space in desperate need of some renovation and updates."/>
    <n v="10600"/>
    <x v="1998"/>
    <x v="0"/>
    <x v="0"/>
    <x v="0"/>
    <n v="1412611905"/>
    <n v="1410019905"/>
    <x v="0"/>
    <n v="118"/>
    <x v="0"/>
    <s v="theater/spaces"/>
    <n v="120"/>
    <n v="108.24"/>
    <x v="1"/>
    <x v="38"/>
  </r>
  <r>
    <n v="3006"/>
    <x v="3005"/>
    <s v="We're an affordable theatre and rental space that can be molded into anything by anyone."/>
    <n v="8000"/>
    <x v="1999"/>
    <x v="0"/>
    <x v="5"/>
    <x v="5"/>
    <n v="1418580591"/>
    <n v="1415988591"/>
    <x v="0"/>
    <n v="97"/>
    <x v="0"/>
    <s v="theater/spaces"/>
    <n v="108"/>
    <n v="88.87"/>
    <x v="1"/>
    <x v="38"/>
  </r>
  <r>
    <n v="3007"/>
    <x v="3006"/>
    <s v="Consuite for 2015 CoreCon.  An adventure into insanity."/>
    <n v="600"/>
    <x v="1144"/>
    <x v="0"/>
    <x v="0"/>
    <x v="0"/>
    <n v="1429938683"/>
    <n v="1428124283"/>
    <x v="0"/>
    <n v="20"/>
    <x v="0"/>
    <s v="theater/spaces"/>
    <n v="180"/>
    <n v="54"/>
    <x v="1"/>
    <x v="38"/>
  </r>
  <r>
    <n v="3008"/>
    <x v="3007"/>
    <s v="Help fund Silver Spring Stage's HVAC costs for the upcoming year! Don't leave us out in the cold (pun intended)!"/>
    <n v="3000"/>
    <x v="1891"/>
    <x v="0"/>
    <x v="0"/>
    <x v="0"/>
    <n v="1453352719"/>
    <n v="1450760719"/>
    <x v="0"/>
    <n v="26"/>
    <x v="0"/>
    <s v="theater/spaces"/>
    <n v="101"/>
    <n v="116.73"/>
    <x v="1"/>
    <x v="38"/>
  </r>
  <r>
    <n v="3009"/>
    <x v="3008"/>
    <s v="The Montauk Surf Museum will present ocean science, as well as the art and history of surfing to visitors and schools in creative ways."/>
    <n v="25000"/>
    <x v="2000"/>
    <x v="0"/>
    <x v="0"/>
    <x v="0"/>
    <n v="1417012840"/>
    <n v="1414417240"/>
    <x v="0"/>
    <n v="128"/>
    <x v="0"/>
    <s v="theater/spaces"/>
    <n v="120"/>
    <n v="233.9"/>
    <x v="1"/>
    <x v="38"/>
  </r>
  <r>
    <n v="3010"/>
    <x v="3009"/>
    <s v="STC &amp; the Sheboygan Area School District are working tirelessly to renovate our 30-year-old sound system. Help us sound better for you!"/>
    <n v="1500"/>
    <x v="23"/>
    <x v="0"/>
    <x v="0"/>
    <x v="0"/>
    <n v="1424548719"/>
    <n v="1419364719"/>
    <x v="0"/>
    <n v="15"/>
    <x v="0"/>
    <s v="theater/spaces"/>
    <n v="158"/>
    <n v="158"/>
    <x v="1"/>
    <x v="38"/>
  </r>
  <r>
    <n v="3011"/>
    <x v="3010"/>
    <s v="Necesitamos tu ayuda para poder llevar la magia del teatro universitario al Teatro Lagrada de Madrid el 23 de diciembre :)"/>
    <n v="300"/>
    <x v="2001"/>
    <x v="0"/>
    <x v="3"/>
    <x v="3"/>
    <n v="1450911540"/>
    <n v="1448536516"/>
    <x v="0"/>
    <n v="25"/>
    <x v="0"/>
    <s v="theater/spaces"/>
    <n v="124"/>
    <n v="14.84"/>
    <x v="1"/>
    <x v="38"/>
  </r>
  <r>
    <n v="3012"/>
    <x v="3011"/>
    <s v="Spring Theatre has recently found a new home in the heart of Winston Salem. We need your help for an up-lifting up-fit!"/>
    <n v="4000"/>
    <x v="2002"/>
    <x v="0"/>
    <x v="0"/>
    <x v="0"/>
    <n v="1423587130"/>
    <n v="1421772730"/>
    <x v="0"/>
    <n v="55"/>
    <x v="0"/>
    <s v="theater/spaces"/>
    <n v="117"/>
    <n v="85.18"/>
    <x v="1"/>
    <x v="38"/>
  </r>
  <r>
    <n v="3013"/>
    <x v="3012"/>
    <s v="Barebones Productions is developing a new theater and performance facility in Braddock, Pa. &quot;The barebones black box&quot;"/>
    <n v="10000"/>
    <x v="2003"/>
    <x v="0"/>
    <x v="0"/>
    <x v="0"/>
    <n v="1434917049"/>
    <n v="1432325049"/>
    <x v="0"/>
    <n v="107"/>
    <x v="0"/>
    <s v="theater/spaces"/>
    <n v="157"/>
    <n v="146.69"/>
    <x v="1"/>
    <x v="38"/>
  </r>
  <r>
    <n v="3014"/>
    <x v="3013"/>
    <s v="Help build an immersion experience for kids to have fun with Santa and make their Christmas season shine just a little bit brighter."/>
    <n v="25000"/>
    <x v="2004"/>
    <x v="0"/>
    <x v="0"/>
    <x v="0"/>
    <n v="1415163600"/>
    <n v="1412737080"/>
    <x v="0"/>
    <n v="557"/>
    <x v="0"/>
    <s v="theater/spaces"/>
    <n v="113"/>
    <n v="50.76"/>
    <x v="1"/>
    <x v="38"/>
  </r>
  <r>
    <n v="3015"/>
    <x v="3014"/>
    <s v="We're turning an old yogurt shop into a live theater in downtown Charleston.   Please help us hang our sign!"/>
    <n v="3400"/>
    <x v="2005"/>
    <x v="0"/>
    <x v="0"/>
    <x v="0"/>
    <n v="1402459200"/>
    <n v="1401125238"/>
    <x v="0"/>
    <n v="40"/>
    <x v="0"/>
    <s v="theater/spaces"/>
    <n v="103"/>
    <n v="87.7"/>
    <x v="1"/>
    <x v="38"/>
  </r>
  <r>
    <n v="3016"/>
    <x v="3015"/>
    <s v="Let there be sound! Make our new theatre more accessible by installing a modern sound and hearing assistance system for our audience."/>
    <n v="8500"/>
    <x v="2006"/>
    <x v="0"/>
    <x v="0"/>
    <x v="0"/>
    <n v="1405688952"/>
    <n v="1400504952"/>
    <x v="0"/>
    <n v="36"/>
    <x v="0"/>
    <s v="theater/spaces"/>
    <n v="103"/>
    <n v="242.28"/>
    <x v="1"/>
    <x v="38"/>
  </r>
  <r>
    <n v="3017"/>
    <x v="3016"/>
    <s v="Help us build a 200 seat theater and classroom space in North Andover, MA. Let's get kids off the screens, and into the spotlight!"/>
    <n v="22000"/>
    <x v="2007"/>
    <x v="0"/>
    <x v="0"/>
    <x v="0"/>
    <n v="1408566243"/>
    <n v="1405974243"/>
    <x v="0"/>
    <n v="159"/>
    <x v="0"/>
    <s v="theater/spaces"/>
    <n v="106"/>
    <n v="146.44999999999999"/>
    <x v="1"/>
    <x v="38"/>
  </r>
  <r>
    <n v="3018"/>
    <x v="3017"/>
    <s v="Le projet vise la crÃ©ation dâ€™un lieu de rÃ©sidence, recherche et formation dÃ©diÃ© Ã  l'art vivant, l'image et la narration."/>
    <n v="4200"/>
    <x v="2008"/>
    <x v="0"/>
    <x v="6"/>
    <x v="3"/>
    <n v="1437429600"/>
    <n v="1433747376"/>
    <x v="0"/>
    <n v="41"/>
    <x v="0"/>
    <s v="theater/spaces"/>
    <n v="101"/>
    <n v="103.17"/>
    <x v="1"/>
    <x v="38"/>
  </r>
  <r>
    <n v="3019"/>
    <x v="3018"/>
    <s v="We plan to transition from 35mm to the new digital projection format to continue to show current first run films for our community."/>
    <n v="15000"/>
    <x v="2009"/>
    <x v="0"/>
    <x v="0"/>
    <x v="0"/>
    <n v="1401159600"/>
    <n v="1398801620"/>
    <x v="0"/>
    <n v="226"/>
    <x v="0"/>
    <s v="theater/spaces"/>
    <n v="121"/>
    <n v="80.459999999999994"/>
    <x v="1"/>
    <x v="38"/>
  </r>
  <r>
    <n v="3020"/>
    <x v="3019"/>
    <s v="Any donation--big or small--will help us upgrade our studio/rehearsal space into a black box theater and offer even more programs."/>
    <n v="7000"/>
    <x v="2010"/>
    <x v="0"/>
    <x v="0"/>
    <x v="0"/>
    <n v="1439583533"/>
    <n v="1434399533"/>
    <x v="0"/>
    <n v="30"/>
    <x v="0"/>
    <s v="theater/spaces"/>
    <n v="101"/>
    <n v="234.67"/>
    <x v="1"/>
    <x v="38"/>
  </r>
  <r>
    <n v="3021"/>
    <x v="3020"/>
    <s v="At the end of October 2016, 2nd Story will be moving from its current office space to a storefront space in Albany Park, Chicago, IL."/>
    <n v="4500"/>
    <x v="2011"/>
    <x v="0"/>
    <x v="0"/>
    <x v="0"/>
    <n v="1479794340"/>
    <n v="1476715869"/>
    <x v="0"/>
    <n v="103"/>
    <x v="0"/>
    <s v="theater/spaces"/>
    <n v="116"/>
    <n v="50.69"/>
    <x v="1"/>
    <x v="38"/>
  </r>
  <r>
    <n v="3022"/>
    <x v="3021"/>
    <s v="Help us launch a new performing arts complex in Cambridge! The Thalia provides space for performance, rehearsals, and collaboration!"/>
    <n v="10000"/>
    <x v="2012"/>
    <x v="0"/>
    <x v="0"/>
    <x v="0"/>
    <n v="1472338409"/>
    <n v="1468450409"/>
    <x v="0"/>
    <n v="62"/>
    <x v="0"/>
    <s v="theater/spaces"/>
    <n v="101"/>
    <n v="162.71"/>
    <x v="1"/>
    <x v="38"/>
  </r>
  <r>
    <n v="3023"/>
    <x v="3022"/>
    <s v="Antonia Goddard Productions in association with Jethro Compton Productions presents THE NIGHT WATCH, an exciting new historical drama."/>
    <n v="700"/>
    <x v="2013"/>
    <x v="0"/>
    <x v="1"/>
    <x v="1"/>
    <n v="1434039186"/>
    <n v="1430151186"/>
    <x v="0"/>
    <n v="6"/>
    <x v="0"/>
    <s v="theater/spaces"/>
    <n v="103"/>
    <n v="120.17"/>
    <x v="1"/>
    <x v="38"/>
  </r>
  <r>
    <n v="3024"/>
    <x v="3023"/>
    <s v="Steel City Improv Theater has found a new space in the Shadyside neighborhood of Pittsburgh and we're raising $5000 to build it!"/>
    <n v="5000"/>
    <x v="2014"/>
    <x v="0"/>
    <x v="0"/>
    <x v="0"/>
    <n v="1349567475"/>
    <n v="1346975475"/>
    <x v="0"/>
    <n v="182"/>
    <x v="0"/>
    <s v="theater/spaces"/>
    <n v="246"/>
    <n v="67.7"/>
    <x v="1"/>
    <x v="38"/>
  </r>
  <r>
    <n v="3025"/>
    <x v="3024"/>
    <s v="Be part of building Cardiff's first pub theatre, located right in the city centre. Launching January 2015."/>
    <n v="2500"/>
    <x v="2015"/>
    <x v="0"/>
    <x v="1"/>
    <x v="1"/>
    <n v="1401465600"/>
    <n v="1399032813"/>
    <x v="0"/>
    <n v="145"/>
    <x v="0"/>
    <s v="theater/spaces"/>
    <n v="302"/>
    <n v="52.1"/>
    <x v="1"/>
    <x v="38"/>
  </r>
  <r>
    <n v="3026"/>
    <x v="3025"/>
    <s v="The Bohemian Balcony is a innovate multi-arts venue created by the people for the community. A platform for our arts to grow and shine."/>
    <n v="900"/>
    <x v="2016"/>
    <x v="0"/>
    <x v="1"/>
    <x v="1"/>
    <n v="1488538892"/>
    <n v="1487329292"/>
    <x v="0"/>
    <n v="25"/>
    <x v="0"/>
    <s v="theater/spaces"/>
    <n v="143"/>
    <n v="51.6"/>
    <x v="1"/>
    <x v="38"/>
  </r>
  <r>
    <n v="3027"/>
    <x v="3026"/>
    <s v="Wavy says let's LIGHT UP THE RAINBOW STAGE and as our stretch reward we'll throw all of us a PARTY!"/>
    <n v="40000"/>
    <x v="2017"/>
    <x v="0"/>
    <x v="0"/>
    <x v="0"/>
    <n v="1426866851"/>
    <n v="1424278451"/>
    <x v="0"/>
    <n v="320"/>
    <x v="0"/>
    <s v="theater/spaces"/>
    <n v="131"/>
    <n v="164.3"/>
    <x v="1"/>
    <x v="38"/>
  </r>
  <r>
    <n v="3028"/>
    <x v="3027"/>
    <s v="We have a space! Help us fill it with a stage, chairs, gear and audiences' laughter!"/>
    <n v="5000"/>
    <x v="2018"/>
    <x v="0"/>
    <x v="0"/>
    <x v="0"/>
    <n v="1471242025"/>
    <n v="1468650025"/>
    <x v="0"/>
    <n v="99"/>
    <x v="0"/>
    <s v="theater/spaces"/>
    <n v="168"/>
    <n v="84.86"/>
    <x v="1"/>
    <x v="38"/>
  </r>
  <r>
    <n v="3029"/>
    <x v="3028"/>
    <s v="We're building a new theatre venue in Austin! Austin is growing, but we are losing space for artists- help us keep local theatre alive!"/>
    <n v="30000"/>
    <x v="2019"/>
    <x v="0"/>
    <x v="0"/>
    <x v="0"/>
    <n v="1416285300"/>
    <n v="1413824447"/>
    <x v="0"/>
    <n v="348"/>
    <x v="0"/>
    <s v="theater/spaces"/>
    <n v="110"/>
    <n v="94.55"/>
    <x v="1"/>
    <x v="38"/>
  </r>
  <r>
    <n v="3030"/>
    <x v="3029"/>
    <s v="Guilford Center Stage is a new project bringing theater to our 1896 Grange; we need to purchase simple theater lighting for our stage."/>
    <n v="1750"/>
    <x v="122"/>
    <x v="0"/>
    <x v="0"/>
    <x v="0"/>
    <n v="1442426171"/>
    <n v="1439834171"/>
    <x v="0"/>
    <n v="41"/>
    <x v="0"/>
    <s v="theater/spaces"/>
    <n v="107"/>
    <n v="45.54"/>
    <x v="1"/>
    <x v="38"/>
  </r>
  <r>
    <n v="3031"/>
    <x v="3030"/>
    <s v="Blue Thyme Nights is the production of Am I Blue by Beth Henley &amp; Thymus Vulgaris by Lanford  Wilson._x000a__x000a_Artwork by Charlotte Ager"/>
    <n v="1500"/>
    <x v="646"/>
    <x v="0"/>
    <x v="0"/>
    <x v="0"/>
    <n v="1476479447"/>
    <n v="1471295447"/>
    <x v="0"/>
    <n v="29"/>
    <x v="0"/>
    <s v="theater/spaces"/>
    <n v="100"/>
    <n v="51.72"/>
    <x v="1"/>
    <x v="38"/>
  </r>
  <r>
    <n v="3032"/>
    <x v="3031"/>
    <s v="One night only, not-for-profit, neighborhood haunted attraction that will scare your mask off! Coming this Halloween."/>
    <n v="1000"/>
    <x v="2020"/>
    <x v="0"/>
    <x v="0"/>
    <x v="0"/>
    <n v="1441933459"/>
    <n v="1439341459"/>
    <x v="0"/>
    <n v="25"/>
    <x v="0"/>
    <s v="theater/spaces"/>
    <n v="127"/>
    <n v="50.88"/>
    <x v="1"/>
    <x v="38"/>
  </r>
  <r>
    <n v="3033"/>
    <x v="3032"/>
    <s v="Finally Stagelights will have a space of our very own!  Be a part of this exciting new adventure in Greensboro!!"/>
    <n v="3000"/>
    <x v="2021"/>
    <x v="0"/>
    <x v="0"/>
    <x v="0"/>
    <n v="1471487925"/>
    <n v="1468895925"/>
    <x v="0"/>
    <n v="23"/>
    <x v="0"/>
    <s v="theater/spaces"/>
    <n v="147"/>
    <n v="191.13"/>
    <x v="1"/>
    <x v="38"/>
  </r>
  <r>
    <n v="3034"/>
    <x v="3033"/>
    <s v="Pretty please with popcorn on top!Help!!_x000a__x000a_Our family owned &amp; operated Theatre in Fairfax VA is looking to get help upgrading our seats."/>
    <n v="100000"/>
    <x v="2022"/>
    <x v="0"/>
    <x v="0"/>
    <x v="0"/>
    <n v="1477972740"/>
    <n v="1475326255"/>
    <x v="0"/>
    <n v="1260"/>
    <x v="0"/>
    <s v="theater/spaces"/>
    <n v="113"/>
    <n v="89.31"/>
    <x v="1"/>
    <x v="38"/>
  </r>
  <r>
    <n v="3035"/>
    <x v="3034"/>
    <s v="Help create a permanent home for live comedy shows and classes in Downtown RVA."/>
    <n v="25000"/>
    <x v="2023"/>
    <x v="0"/>
    <x v="0"/>
    <x v="0"/>
    <n v="1367674009"/>
    <n v="1365082009"/>
    <x v="0"/>
    <n v="307"/>
    <x v="0"/>
    <s v="theater/spaces"/>
    <n v="109"/>
    <n v="88.59"/>
    <x v="1"/>
    <x v="38"/>
  </r>
  <r>
    <n v="3036"/>
    <x v="3035"/>
    <s v="Help Synetic Theater create a new Studio to produce amazing  shows in the 2013/14 season and train awesome artists of all ages!"/>
    <n v="25000"/>
    <x v="2024"/>
    <x v="0"/>
    <x v="0"/>
    <x v="0"/>
    <n v="1376654340"/>
    <n v="1373568644"/>
    <x v="0"/>
    <n v="329"/>
    <x v="0"/>
    <s v="theater/spaces"/>
    <n v="127"/>
    <n v="96.3"/>
    <x v="1"/>
    <x v="38"/>
  </r>
  <r>
    <n v="3037"/>
    <x v="3036"/>
    <s v="SHE&amp;HER PRODUCTIONS! New Space.. New SHOW! We have a home in KC West Bottoms, the Crane Building. We need your help turning this space into a theater!"/>
    <n v="500"/>
    <x v="1761"/>
    <x v="0"/>
    <x v="0"/>
    <x v="0"/>
    <n v="1285995540"/>
    <n v="1279574773"/>
    <x v="0"/>
    <n v="32"/>
    <x v="0"/>
    <s v="theater/spaces"/>
    <n v="213"/>
    <n v="33.31"/>
    <x v="1"/>
    <x v="38"/>
  </r>
  <r>
    <n v="3038"/>
    <x v="3037"/>
    <s v="Our little theater needs some love. We took over a lab and need to make our space look more inviting and well, like a theater!"/>
    <n v="1000"/>
    <x v="2025"/>
    <x v="0"/>
    <x v="0"/>
    <x v="0"/>
    <n v="1457071397"/>
    <n v="1451887397"/>
    <x v="0"/>
    <n v="27"/>
    <x v="0"/>
    <s v="theater/spaces"/>
    <n v="101"/>
    <n v="37.22"/>
    <x v="1"/>
    <x v="38"/>
  </r>
  <r>
    <n v="3039"/>
    <x v="3038"/>
    <s v="After 22 yrs downstairs we are &quot;getting out of  our parents basement&quot; and building a new 50 seat theater in a new location."/>
    <n v="20000"/>
    <x v="2026"/>
    <x v="0"/>
    <x v="0"/>
    <x v="0"/>
    <n v="1388303940"/>
    <n v="1386011038"/>
    <x v="0"/>
    <n v="236"/>
    <x v="0"/>
    <s v="theater/spaces"/>
    <n v="109"/>
    <n v="92.13"/>
    <x v="1"/>
    <x v="38"/>
  </r>
  <r>
    <n v="3040"/>
    <x v="3039"/>
    <s v="48 hours of deck screws, dry wall, hard hats and needed renovation to help the Jayhawk rise from the ashes."/>
    <n v="3000"/>
    <x v="2027"/>
    <x v="0"/>
    <x v="0"/>
    <x v="0"/>
    <n v="1435359600"/>
    <n v="1434999621"/>
    <x v="0"/>
    <n v="42"/>
    <x v="0"/>
    <s v="theater/spaces"/>
    <n v="108"/>
    <n v="76.790000000000006"/>
    <x v="1"/>
    <x v="38"/>
  </r>
  <r>
    <n v="3041"/>
    <x v="3040"/>
    <s v="Privet! Hello! Bon Jour! We are the Arlekin Players Theatre and we need a home."/>
    <n v="8300"/>
    <x v="2028"/>
    <x v="0"/>
    <x v="0"/>
    <x v="0"/>
    <n v="1453323048"/>
    <n v="1450731048"/>
    <x v="0"/>
    <n v="95"/>
    <x v="0"/>
    <s v="theater/spaces"/>
    <n v="110"/>
    <n v="96.53"/>
    <x v="1"/>
    <x v="38"/>
  </r>
  <r>
    <n v="3042"/>
    <x v="3041"/>
    <s v="Hope Mill Theatre is a brand new Fringe Theatre in the heart of Manchester city - bringing a diverse programme of entertainment!"/>
    <n v="1500"/>
    <x v="1151"/>
    <x v="0"/>
    <x v="1"/>
    <x v="1"/>
    <n v="1444149047"/>
    <n v="1441557047"/>
    <x v="0"/>
    <n v="37"/>
    <x v="0"/>
    <s v="theater/spaces"/>
    <n v="128"/>
    <n v="51.89"/>
    <x v="1"/>
    <x v="38"/>
  </r>
  <r>
    <n v="3043"/>
    <x v="3042"/>
    <s v="Introducing The Post at 750! Join us in the creation of Vancouver's most exciting new cultural space in the heart of downtown."/>
    <n v="15000"/>
    <x v="2029"/>
    <x v="0"/>
    <x v="5"/>
    <x v="5"/>
    <n v="1429152600"/>
    <n v="1426815699"/>
    <x v="0"/>
    <n v="128"/>
    <x v="0"/>
    <s v="theater/spaces"/>
    <n v="110"/>
    <n v="128.91"/>
    <x v="1"/>
    <x v="38"/>
  </r>
  <r>
    <n v="3044"/>
    <x v="3043"/>
    <s v="Minnsky's - a theater in the Minneapolis NE Arts District that will harken back to a time of Vaudeville and Circus Entertainment!"/>
    <n v="12000"/>
    <x v="2030"/>
    <x v="0"/>
    <x v="0"/>
    <x v="0"/>
    <n v="1454433998"/>
    <n v="1453137998"/>
    <x v="0"/>
    <n v="156"/>
    <x v="0"/>
    <s v="theater/spaces"/>
    <n v="109"/>
    <n v="84.11"/>
    <x v="1"/>
    <x v="38"/>
  </r>
  <r>
    <n v="3045"/>
    <x v="3044"/>
    <s v="Walmart decided they wanted our space, so we had to move to a new theater. Help us make it an awesome space by painting it all black!"/>
    <n v="4000"/>
    <x v="2031"/>
    <x v="0"/>
    <x v="0"/>
    <x v="0"/>
    <n v="1408679055"/>
    <n v="1406087055"/>
    <x v="0"/>
    <n v="64"/>
    <x v="0"/>
    <s v="theater/spaces"/>
    <n v="133"/>
    <n v="82.94"/>
    <x v="1"/>
    <x v="38"/>
  </r>
  <r>
    <n v="3046"/>
    <x v="3045"/>
    <s v="Your opportunity to help improvMANIA open Chandler, Arizona's new home for family-friendly improv comedy in Historic Downtown Chandler!"/>
    <n v="7900"/>
    <x v="2032"/>
    <x v="0"/>
    <x v="0"/>
    <x v="0"/>
    <n v="1410324720"/>
    <n v="1407784586"/>
    <x v="0"/>
    <n v="58"/>
    <x v="0"/>
    <s v="theater/spaces"/>
    <n v="191"/>
    <n v="259.95"/>
    <x v="1"/>
    <x v="38"/>
  </r>
  <r>
    <n v="3047"/>
    <x v="3046"/>
    <s v="Hi! We're the Graduating Seniors Acting V Seniors at Temple University! Welcome to our Kick starter Page!"/>
    <n v="500"/>
    <x v="2033"/>
    <x v="0"/>
    <x v="0"/>
    <x v="0"/>
    <n v="1461762960"/>
    <n v="1457999054"/>
    <x v="0"/>
    <n v="20"/>
    <x v="0"/>
    <s v="theater/spaces"/>
    <n v="149"/>
    <n v="37.25"/>
    <x v="1"/>
    <x v="38"/>
  </r>
  <r>
    <n v="3048"/>
    <x v="3047"/>
    <s v="By matching donations up to $5000, Jack Kesler and Maurice Richards have challenged YOU to help Urbanite outfit their brand new space."/>
    <n v="5000"/>
    <x v="2034"/>
    <x v="0"/>
    <x v="0"/>
    <x v="0"/>
    <n v="1420060920"/>
    <n v="1417556262"/>
    <x v="0"/>
    <n v="47"/>
    <x v="0"/>
    <s v="theater/spaces"/>
    <n v="166"/>
    <n v="177.02"/>
    <x v="1"/>
    <x v="38"/>
  </r>
  <r>
    <n v="3049"/>
    <x v="3048"/>
    <s v="Pickerington Community Theatre is seeking donations to purchase a Pipe &amp; Drape system to increase staging possibilities for the company"/>
    <n v="3750"/>
    <x v="417"/>
    <x v="0"/>
    <x v="0"/>
    <x v="0"/>
    <n v="1434241255"/>
    <n v="1431649255"/>
    <x v="0"/>
    <n v="54"/>
    <x v="0"/>
    <s v="theater/spaces"/>
    <n v="107"/>
    <n v="74.069999999999993"/>
    <x v="1"/>
    <x v="38"/>
  </r>
  <r>
    <n v="3050"/>
    <x v="3049"/>
    <s v="Help fund The Black Pearl Consuite at CoreCon VIII: On Ancient Seas!"/>
    <n v="600"/>
    <x v="69"/>
    <x v="0"/>
    <x v="0"/>
    <x v="0"/>
    <n v="1462420960"/>
    <n v="1459828960"/>
    <x v="0"/>
    <n v="9"/>
    <x v="0"/>
    <s v="theater/spaces"/>
    <n v="106"/>
    <n v="70.67"/>
    <x v="1"/>
    <x v="38"/>
  </r>
  <r>
    <n v="3051"/>
    <x v="3050"/>
    <s v="The ABC tour: 26 comedy-juggling shows in 26 different venues - chosen by YOU - each beginning with a different letter of the alphabet."/>
    <n v="3500"/>
    <x v="2035"/>
    <x v="2"/>
    <x v="1"/>
    <x v="1"/>
    <n v="1486547945"/>
    <n v="1483955945"/>
    <x v="1"/>
    <n v="35"/>
    <x v="1"/>
    <s v="theater/spaces"/>
    <n v="24"/>
    <n v="23.63"/>
    <x v="1"/>
    <x v="38"/>
  </r>
  <r>
    <n v="3052"/>
    <x v="3051"/>
    <s v="To let the arts continue in Walker Minnesota We need a performing arts space and art gallery"/>
    <n v="50000"/>
    <x v="735"/>
    <x v="2"/>
    <x v="0"/>
    <x v="0"/>
    <n v="1432828740"/>
    <n v="1430237094"/>
    <x v="0"/>
    <n v="2"/>
    <x v="1"/>
    <s v="theater/spaces"/>
    <n v="0"/>
    <n v="37.5"/>
    <x v="1"/>
    <x v="38"/>
  </r>
  <r>
    <n v="3053"/>
    <x v="3052"/>
    <s v="Showroom is a multi-disciplinary space providing unorthodox concerts, events &amp; a platform creatives can express their creative vision"/>
    <n v="10000"/>
    <x v="130"/>
    <x v="2"/>
    <x v="0"/>
    <x v="0"/>
    <n v="1412222340"/>
    <n v="1407781013"/>
    <x v="0"/>
    <n v="3"/>
    <x v="1"/>
    <s v="theater/spaces"/>
    <n v="0"/>
    <n v="13.33"/>
    <x v="1"/>
    <x v="38"/>
  </r>
  <r>
    <n v="3054"/>
    <x v="3053"/>
    <s v="A &quot;haunted house&quot; that benefits the community by helping local college students with volunteer hours and helping out local charities."/>
    <n v="300"/>
    <x v="117"/>
    <x v="2"/>
    <x v="0"/>
    <x v="0"/>
    <n v="1425258240"/>
    <n v="1422043154"/>
    <x v="0"/>
    <n v="0"/>
    <x v="1"/>
    <s v="theater/spaces"/>
    <n v="0"/>
    <n v="0"/>
    <x v="1"/>
    <x v="38"/>
  </r>
  <r>
    <n v="3055"/>
    <x v="3054"/>
    <s v="I have been in the Surfing business since 1962 have a collection of surfing memorabilia I would like to open a surfing museum"/>
    <n v="20000"/>
    <x v="116"/>
    <x v="2"/>
    <x v="0"/>
    <x v="0"/>
    <n v="1420844390"/>
    <n v="1415660390"/>
    <x v="0"/>
    <n v="1"/>
    <x v="1"/>
    <s v="theater/spaces"/>
    <n v="0"/>
    <n v="1"/>
    <x v="1"/>
    <x v="38"/>
  </r>
  <r>
    <n v="3056"/>
    <x v="3055"/>
    <s v="Looking to establish a communal space for art shows, bands, farmer's markets, environmental education, and traditional skills."/>
    <n v="25000"/>
    <x v="117"/>
    <x v="2"/>
    <x v="0"/>
    <x v="0"/>
    <n v="1412003784"/>
    <n v="1406819784"/>
    <x v="0"/>
    <n v="0"/>
    <x v="1"/>
    <s v="theater/spaces"/>
    <n v="0"/>
    <n v="0"/>
    <x v="1"/>
    <x v="38"/>
  </r>
  <r>
    <n v="3057"/>
    <x v="3056"/>
    <s v="A series of 6 educational theme parks. This project is to fund the plans and 3D designs required to build the first park."/>
    <n v="50000"/>
    <x v="117"/>
    <x v="2"/>
    <x v="1"/>
    <x v="1"/>
    <n v="1459694211"/>
    <n v="1457105811"/>
    <x v="0"/>
    <n v="0"/>
    <x v="1"/>
    <s v="theater/spaces"/>
    <n v="0"/>
    <n v="0"/>
    <x v="1"/>
    <x v="38"/>
  </r>
  <r>
    <n v="3058"/>
    <x v="3057"/>
    <s v="Restoration of a theatre to make an educational center for youngs and a place to socialize for everybody through the power of art."/>
    <n v="18000"/>
    <x v="158"/>
    <x v="2"/>
    <x v="13"/>
    <x v="3"/>
    <n v="1463734740"/>
    <n v="1459414740"/>
    <x v="0"/>
    <n v="3"/>
    <x v="1"/>
    <s v="theater/spaces"/>
    <n v="0"/>
    <n v="1"/>
    <x v="1"/>
    <x v="38"/>
  </r>
  <r>
    <n v="3059"/>
    <x v="3058"/>
    <s v="We, as a theatre, are 50 years old and our lights and building are even older so we are looking to update and revamp our lights."/>
    <n v="15000"/>
    <x v="2036"/>
    <x v="2"/>
    <x v="0"/>
    <x v="0"/>
    <n v="1407536846"/>
    <n v="1404944846"/>
    <x v="0"/>
    <n v="11"/>
    <x v="1"/>
    <s v="theater/spaces"/>
    <n v="3"/>
    <n v="41"/>
    <x v="1"/>
    <x v="38"/>
  </r>
  <r>
    <n v="3060"/>
    <x v="3059"/>
    <s v="Save the historic Roxy theatre in Bremerton WA from being repurposed as office space."/>
    <n v="220000"/>
    <x v="400"/>
    <x v="2"/>
    <x v="0"/>
    <x v="0"/>
    <n v="1443422134"/>
    <n v="1440830134"/>
    <x v="0"/>
    <n v="6"/>
    <x v="1"/>
    <s v="theater/spaces"/>
    <n v="0"/>
    <n v="55.83"/>
    <x v="1"/>
    <x v="38"/>
  </r>
  <r>
    <n v="3061"/>
    <x v="3060"/>
    <s v="Save a historic Local theater."/>
    <n v="1000000"/>
    <x v="117"/>
    <x v="2"/>
    <x v="0"/>
    <x v="0"/>
    <n v="1407955748"/>
    <n v="1405363748"/>
    <x v="0"/>
    <n v="0"/>
    <x v="1"/>
    <s v="theater/spaces"/>
    <n v="0"/>
    <n v="0"/>
    <x v="1"/>
    <x v="38"/>
  </r>
  <r>
    <n v="3062"/>
    <x v="3061"/>
    <s v="In our 30th year we are relocating to the world famous Choo Choo on The South Side. We will be remodeling the old Station House."/>
    <n v="10000"/>
    <x v="2037"/>
    <x v="2"/>
    <x v="0"/>
    <x v="0"/>
    <n v="1443636000"/>
    <n v="1441111892"/>
    <x v="0"/>
    <n v="67"/>
    <x v="1"/>
    <s v="theater/spaces"/>
    <n v="67"/>
    <n v="99.76"/>
    <x v="1"/>
    <x v="38"/>
  </r>
  <r>
    <n v="3063"/>
    <x v="3062"/>
    <s v="Members of the local Miami music scene are putting together a venue/creative space in Kendall!"/>
    <n v="3000"/>
    <x v="2038"/>
    <x v="2"/>
    <x v="0"/>
    <x v="0"/>
    <n v="1477174138"/>
    <n v="1474150138"/>
    <x v="0"/>
    <n v="23"/>
    <x v="1"/>
    <s v="theater/spaces"/>
    <n v="20"/>
    <n v="25.52"/>
    <x v="1"/>
    <x v="38"/>
  </r>
  <r>
    <n v="3064"/>
    <x v="3063"/>
    <s v="An epicenter for connection, creation and expression of the community."/>
    <n v="75000"/>
    <x v="2039"/>
    <x v="2"/>
    <x v="0"/>
    <x v="0"/>
    <n v="1448175540"/>
    <n v="1445483246"/>
    <x v="0"/>
    <n v="72"/>
    <x v="1"/>
    <s v="theater/spaces"/>
    <n v="11"/>
    <n v="117.65"/>
    <x v="1"/>
    <x v="38"/>
  </r>
  <r>
    <n v="3065"/>
    <x v="3064"/>
    <s v="A castle themed events center with large and small spaces to support a variety of arts i.e. performing, visual, music, theater, dance"/>
    <n v="25000"/>
    <x v="115"/>
    <x v="2"/>
    <x v="0"/>
    <x v="0"/>
    <n v="1406683172"/>
    <n v="1404523172"/>
    <x v="0"/>
    <n v="2"/>
    <x v="1"/>
    <s v="theater/spaces"/>
    <n v="0"/>
    <n v="5"/>
    <x v="1"/>
    <x v="38"/>
  </r>
  <r>
    <n v="3066"/>
    <x v="3065"/>
    <s v="Our mission is to offer an innovative family watersports attraction that is fun, safe, economical and a leader in its field."/>
    <n v="350000"/>
    <x v="2040"/>
    <x v="2"/>
    <x v="2"/>
    <x v="2"/>
    <n v="1468128537"/>
    <n v="1465536537"/>
    <x v="0"/>
    <n v="15"/>
    <x v="1"/>
    <s v="theater/spaces"/>
    <n v="12"/>
    <n v="2796.67"/>
    <x v="1"/>
    <x v="38"/>
  </r>
  <r>
    <n v="3067"/>
    <x v="3066"/>
    <s v="Host a special event in your home, collect donations and turn containers in the foyer to a comfortable welcoming place to sit &amp; chat!"/>
    <n v="8000"/>
    <x v="148"/>
    <x v="2"/>
    <x v="4"/>
    <x v="4"/>
    <n v="1441837879"/>
    <n v="1439245879"/>
    <x v="0"/>
    <n v="1"/>
    <x v="1"/>
    <s v="theater/spaces"/>
    <n v="3"/>
    <n v="200"/>
    <x v="1"/>
    <x v="38"/>
  </r>
  <r>
    <n v="3068"/>
    <x v="3067"/>
    <s v="Hearing loops will be installed in theaters to give hearing loss sufferers with cochlear implants and hearing aids much needed access."/>
    <n v="250000"/>
    <x v="442"/>
    <x v="2"/>
    <x v="0"/>
    <x v="0"/>
    <n v="1445013352"/>
    <n v="1442421352"/>
    <x v="0"/>
    <n v="2"/>
    <x v="1"/>
    <s v="theater/spaces"/>
    <n v="0"/>
    <n v="87.5"/>
    <x v="1"/>
    <x v="38"/>
  </r>
  <r>
    <n v="3069"/>
    <x v="3068"/>
    <s v="708 STL is ONE of a kind! The Best Burlesque &amp; Vaudeville, plus singing/dancing waitresses, high end comfort food &amp; GREAT craft beer!"/>
    <n v="1000"/>
    <x v="385"/>
    <x v="2"/>
    <x v="0"/>
    <x v="0"/>
    <n v="1418587234"/>
    <n v="1415995234"/>
    <x v="0"/>
    <n v="7"/>
    <x v="1"/>
    <s v="theater/spaces"/>
    <n v="14"/>
    <n v="20.14"/>
    <x v="1"/>
    <x v="38"/>
  </r>
  <r>
    <n v="3070"/>
    <x v="3069"/>
    <s v="Liverpool's 1st purpose built 7 night a week comedy club, bar &amp; restaurant with live music &amp; much more"/>
    <n v="10000"/>
    <x v="2041"/>
    <x v="2"/>
    <x v="1"/>
    <x v="1"/>
    <n v="1481132169"/>
    <n v="1479317769"/>
    <x v="0"/>
    <n v="16"/>
    <x v="1"/>
    <s v="theater/spaces"/>
    <n v="3"/>
    <n v="20.88"/>
    <x v="1"/>
    <x v="38"/>
  </r>
  <r>
    <n v="3071"/>
    <x v="3070"/>
    <s v="Anyone can create. They just need a place and an opportunity. The Echo Theatre (Provo) provides that opportunity."/>
    <n v="12000"/>
    <x v="2042"/>
    <x v="2"/>
    <x v="0"/>
    <x v="0"/>
    <n v="1429595940"/>
    <n v="1428082481"/>
    <x v="0"/>
    <n v="117"/>
    <x v="1"/>
    <s v="theater/spaces"/>
    <n v="60"/>
    <n v="61.31"/>
    <x v="1"/>
    <x v="38"/>
  </r>
  <r>
    <n v="3072"/>
    <x v="3071"/>
    <s v="Crosswalk Theatre Company - Network Directory promotes all stage talent. Increasing your odds to connect to the right hiring person."/>
    <n v="12000"/>
    <x v="369"/>
    <x v="2"/>
    <x v="0"/>
    <x v="0"/>
    <n v="1477791960"/>
    <n v="1476549262"/>
    <x v="0"/>
    <n v="2"/>
    <x v="1"/>
    <s v="theater/spaces"/>
    <n v="0"/>
    <n v="1"/>
    <x v="1"/>
    <x v="38"/>
  </r>
  <r>
    <n v="3073"/>
    <x v="3072"/>
    <s v="Conversion of a long dormant synagogue into a Performing and Visual Arts Center, revitalizing Rochester's inner city."/>
    <n v="2800000"/>
    <x v="2043"/>
    <x v="2"/>
    <x v="0"/>
    <x v="0"/>
    <n v="1434309540"/>
    <n v="1429287900"/>
    <x v="0"/>
    <n v="7"/>
    <x v="1"/>
    <s v="theater/spaces"/>
    <n v="0"/>
    <n v="92.14"/>
    <x v="1"/>
    <x v="38"/>
  </r>
  <r>
    <n v="3074"/>
    <x v="3073"/>
    <s v="CrÃ©ation d'un thÃ©Ã¢tre de marionnettes automatisÃ©es et informatisÃ©es portant sur la nature et l'Ã©cologie._x000a_&quot;La symphonie du monde&quot;"/>
    <n v="25000"/>
    <x v="1178"/>
    <x v="2"/>
    <x v="6"/>
    <x v="3"/>
    <n v="1457617359"/>
    <n v="1455025359"/>
    <x v="0"/>
    <n v="3"/>
    <x v="1"/>
    <s v="theater/spaces"/>
    <n v="0"/>
    <n v="7.33"/>
    <x v="1"/>
    <x v="38"/>
  </r>
  <r>
    <n v="3075"/>
    <x v="3074"/>
    <s v="Magic Morgan &amp; Liliana are raising funds to expand their famed traveling magic show to a theater of magic."/>
    <n v="15000"/>
    <x v="2044"/>
    <x v="2"/>
    <x v="0"/>
    <x v="0"/>
    <n v="1471573640"/>
    <n v="1467253640"/>
    <x v="0"/>
    <n v="20"/>
    <x v="1"/>
    <s v="theater/spaces"/>
    <n v="9"/>
    <n v="64.8"/>
    <x v="1"/>
    <x v="38"/>
  </r>
  <r>
    <n v="3076"/>
    <x v="3075"/>
    <s v="Helping female comedians get in their 10,000 Hours of practice!"/>
    <n v="10000"/>
    <x v="84"/>
    <x v="2"/>
    <x v="0"/>
    <x v="0"/>
    <n v="1444405123"/>
    <n v="1439221123"/>
    <x v="0"/>
    <n v="50"/>
    <x v="1"/>
    <s v="theater/spaces"/>
    <n v="15"/>
    <n v="30.12"/>
    <x v="1"/>
    <x v="38"/>
  </r>
  <r>
    <n v="3077"/>
    <x v="3076"/>
    <s v="I've created a live workshop for men who cannot afford it, giving them an opportunity to have healing, peace &amp; love in their lives."/>
    <n v="22000"/>
    <x v="522"/>
    <x v="2"/>
    <x v="5"/>
    <x v="5"/>
    <n v="1488495478"/>
    <n v="1485903478"/>
    <x v="0"/>
    <n v="2"/>
    <x v="1"/>
    <s v="theater/spaces"/>
    <n v="0"/>
    <n v="52.5"/>
    <x v="1"/>
    <x v="38"/>
  </r>
  <r>
    <n v="3078"/>
    <x v="3077"/>
    <s v="Help replace a broken chairlift with a vertical lift making all forms of arts and education accessible on our historical antique stage."/>
    <n v="60000"/>
    <x v="1840"/>
    <x v="2"/>
    <x v="0"/>
    <x v="0"/>
    <n v="1424920795"/>
    <n v="1422328795"/>
    <x v="0"/>
    <n v="3"/>
    <x v="1"/>
    <s v="theater/spaces"/>
    <n v="0"/>
    <n v="23.67"/>
    <x v="1"/>
    <x v="38"/>
  </r>
  <r>
    <n v="3079"/>
    <x v="3078"/>
    <s v="We desire to purchase a portion of Hell, in Michigan just outside of Detroit, to create a world-class performance art space.  Join us."/>
    <n v="1333666"/>
    <x v="2045"/>
    <x v="2"/>
    <x v="0"/>
    <x v="0"/>
    <n v="1427040435"/>
    <n v="1424452035"/>
    <x v="0"/>
    <n v="27"/>
    <x v="1"/>
    <s v="theater/spaces"/>
    <n v="1"/>
    <n v="415.78"/>
    <x v="1"/>
    <x v="38"/>
  </r>
  <r>
    <n v="3080"/>
    <x v="3079"/>
    <s v="Sustainable, fire-proof, carbon-negative, and all-season recreation of the Globe Theater made famous by Shakespeare, with gardens."/>
    <n v="2000000"/>
    <x v="308"/>
    <x v="2"/>
    <x v="0"/>
    <x v="0"/>
    <n v="1419644444"/>
    <n v="1414456844"/>
    <x v="0"/>
    <n v="7"/>
    <x v="1"/>
    <s v="theater/spaces"/>
    <n v="0"/>
    <n v="53.71"/>
    <x v="1"/>
    <x v="38"/>
  </r>
  <r>
    <n v="3081"/>
    <x v="3080"/>
    <s v="Help! is a full scale mobile theatrical musical bringing a Gospel revival through a story of love and hope to communities world wide."/>
    <n v="1000000"/>
    <x v="2046"/>
    <x v="2"/>
    <x v="0"/>
    <x v="0"/>
    <n v="1442722891"/>
    <n v="1440130891"/>
    <x v="0"/>
    <n v="5"/>
    <x v="1"/>
    <s v="theater/spaces"/>
    <n v="0"/>
    <n v="420.6"/>
    <x v="1"/>
    <x v="38"/>
  </r>
  <r>
    <n v="3082"/>
    <x v="3081"/>
    <s v="Help expand the time of everyones favorite magic store!  It currently limited to 3 days a week. If not for you, then the children!"/>
    <n v="9000"/>
    <x v="117"/>
    <x v="2"/>
    <x v="0"/>
    <x v="0"/>
    <n v="1447628946"/>
    <n v="1445033346"/>
    <x v="0"/>
    <n v="0"/>
    <x v="1"/>
    <s v="theater/spaces"/>
    <n v="0"/>
    <n v="0"/>
    <x v="1"/>
    <x v="38"/>
  </r>
  <r>
    <n v="3083"/>
    <x v="3082"/>
    <s v="Crystal City Underground is a New &amp; Unique_x000a_indoor recreational facility, using an old silica sand mine,_x000a_we are the Haunted Maze"/>
    <n v="20000"/>
    <x v="443"/>
    <x v="2"/>
    <x v="0"/>
    <x v="0"/>
    <n v="1409547600"/>
    <n v="1406986278"/>
    <x v="0"/>
    <n v="3"/>
    <x v="1"/>
    <s v="theater/spaces"/>
    <n v="0"/>
    <n v="18.670000000000002"/>
    <x v="1"/>
    <x v="38"/>
  </r>
  <r>
    <n v="3084"/>
    <x v="3083"/>
    <s v="18-yr-old handicap-access ramp collapsed, must replace. Help fund &amp; ensure everyone access to our 35-seat non-profit community theater!"/>
    <n v="4059"/>
    <x v="2047"/>
    <x v="2"/>
    <x v="0"/>
    <x v="0"/>
    <n v="1430851680"/>
    <n v="1428340931"/>
    <x v="0"/>
    <n v="6"/>
    <x v="1"/>
    <s v="theater/spaces"/>
    <n v="12"/>
    <n v="78.33"/>
    <x v="1"/>
    <x v="38"/>
  </r>
  <r>
    <n v="3085"/>
    <x v="3084"/>
    <s v="Get behind a new music venue in our city by helping with equipment! We're pre-selling tickets to our party and offering other perks."/>
    <n v="25000"/>
    <x v="904"/>
    <x v="2"/>
    <x v="0"/>
    <x v="0"/>
    <n v="1443561159"/>
    <n v="1440969159"/>
    <x v="0"/>
    <n v="9"/>
    <x v="1"/>
    <s v="theater/spaces"/>
    <n v="2"/>
    <n v="67.78"/>
    <x v="1"/>
    <x v="38"/>
  </r>
  <r>
    <n v="3086"/>
    <x v="3085"/>
    <s v="A memorable theatre experience in the middle of Genoa's old town. Summer is coming and we have no intention to stop making you laugh."/>
    <n v="20000"/>
    <x v="155"/>
    <x v="2"/>
    <x v="13"/>
    <x v="3"/>
    <n v="1439827559"/>
    <n v="1434643559"/>
    <x v="0"/>
    <n v="3"/>
    <x v="1"/>
    <s v="theater/spaces"/>
    <n v="0"/>
    <n v="16.670000000000002"/>
    <x v="1"/>
    <x v="38"/>
  </r>
  <r>
    <n v="3087"/>
    <x v="3086"/>
    <s v="Austin's &quot;Full Service Rehearsal Space&quot;, APS is a comfortable, convenient place for the theater community to develop scripted plays."/>
    <n v="20000"/>
    <x v="366"/>
    <x v="2"/>
    <x v="0"/>
    <x v="0"/>
    <n v="1482294990"/>
    <n v="1477107390"/>
    <x v="0"/>
    <n v="2"/>
    <x v="1"/>
    <s v="theater/spaces"/>
    <n v="1"/>
    <n v="62.5"/>
    <x v="1"/>
    <x v="38"/>
  </r>
  <r>
    <n v="3088"/>
    <x v="3087"/>
    <s v="We believe it's time to open a visitor's center that highlights the small towns of the upper Midwest."/>
    <n v="65000"/>
    <x v="691"/>
    <x v="2"/>
    <x v="0"/>
    <x v="0"/>
    <n v="1420724460"/>
    <n v="1418046247"/>
    <x v="0"/>
    <n v="3"/>
    <x v="1"/>
    <s v="theater/spaces"/>
    <n v="0"/>
    <n v="42"/>
    <x v="1"/>
    <x v="38"/>
  </r>
  <r>
    <n v="3089"/>
    <x v="3088"/>
    <s v="A community space in Somerville, MA to celebrate the beautiful intersection of sports and creativity."/>
    <n v="25000"/>
    <x v="2048"/>
    <x v="2"/>
    <x v="0"/>
    <x v="0"/>
    <n v="1468029540"/>
    <n v="1465304483"/>
    <x v="0"/>
    <n v="45"/>
    <x v="1"/>
    <s v="theater/spaces"/>
    <n v="23"/>
    <n v="130.09"/>
    <x v="1"/>
    <x v="38"/>
  </r>
  <r>
    <n v="3090"/>
    <x v="3089"/>
    <s v="To create a space by restoring a historic church in Burlington, Ky where community theater, dance and music and art can be performed."/>
    <n v="225000"/>
    <x v="2049"/>
    <x v="2"/>
    <x v="0"/>
    <x v="0"/>
    <n v="1430505545"/>
    <n v="1425325145"/>
    <x v="0"/>
    <n v="9"/>
    <x v="1"/>
    <s v="theater/spaces"/>
    <n v="5"/>
    <n v="1270.22"/>
    <x v="1"/>
    <x v="38"/>
  </r>
  <r>
    <n v="3091"/>
    <x v="3090"/>
    <s v="Roanoke, Virginia's first long-form improv theatre company. Producing improv and scripted theatre, with a dynamic training program."/>
    <n v="5000"/>
    <x v="2050"/>
    <x v="2"/>
    <x v="0"/>
    <x v="0"/>
    <n v="1471214743"/>
    <n v="1468622743"/>
    <x v="0"/>
    <n v="9"/>
    <x v="1"/>
    <s v="theater/spaces"/>
    <n v="16"/>
    <n v="88.44"/>
    <x v="1"/>
    <x v="38"/>
  </r>
  <r>
    <n v="3092"/>
    <x v="3091"/>
    <s v="Our goal is to purchase a theater on the Upper East Side of Manhattan that will act as a home for four theater companies."/>
    <n v="100000"/>
    <x v="2051"/>
    <x v="2"/>
    <x v="0"/>
    <x v="0"/>
    <n v="1444946400"/>
    <n v="1441723912"/>
    <x v="0"/>
    <n v="21"/>
    <x v="1"/>
    <s v="theater/spaces"/>
    <n v="1"/>
    <n v="56.34"/>
    <x v="1"/>
    <x v="38"/>
  </r>
  <r>
    <n v="3093"/>
    <x v="3092"/>
    <s v="Jump in the deep end of the provocative and darkly humourous, POOL (NO WATER)...to be performed in a Pool!  Directed by Gordon McCall."/>
    <n v="4000"/>
    <x v="2052"/>
    <x v="2"/>
    <x v="5"/>
    <x v="5"/>
    <n v="1401595140"/>
    <n v="1398980941"/>
    <x v="0"/>
    <n v="17"/>
    <x v="1"/>
    <s v="theater/spaces"/>
    <n v="23"/>
    <n v="53.53"/>
    <x v="1"/>
    <x v="38"/>
  </r>
  <r>
    <n v="3094"/>
    <x v="3093"/>
    <s v="This is a Kickstarter to help with the start up costs for Illusionist, Chris Lengyel's Summer 2016 Tour!"/>
    <n v="100000"/>
    <x v="379"/>
    <x v="2"/>
    <x v="0"/>
    <x v="0"/>
    <n v="1442775956"/>
    <n v="1437591956"/>
    <x v="0"/>
    <n v="1"/>
    <x v="1"/>
    <s v="theater/spaces"/>
    <n v="0"/>
    <n v="25"/>
    <x v="1"/>
    <x v="38"/>
  </r>
  <r>
    <n v="3095"/>
    <x v="3094"/>
    <s v="We are a small theatre company looking to provide world class theatre to the working class in the Greater New York area."/>
    <n v="14920"/>
    <x v="155"/>
    <x v="2"/>
    <x v="0"/>
    <x v="0"/>
    <n v="1470011780"/>
    <n v="1464827780"/>
    <x v="0"/>
    <n v="1"/>
    <x v="1"/>
    <s v="theater/spaces"/>
    <n v="0"/>
    <n v="50"/>
    <x v="1"/>
    <x v="38"/>
  </r>
  <r>
    <n v="3096"/>
    <x v="3095"/>
    <s v="To create a learning center for acting and all art types including anything that expresses the emotion of the human spirit."/>
    <n v="20000"/>
    <x v="1955"/>
    <x v="2"/>
    <x v="0"/>
    <x v="0"/>
    <n v="1432151326"/>
    <n v="1429559326"/>
    <x v="0"/>
    <n v="14"/>
    <x v="1"/>
    <s v="theater/spaces"/>
    <n v="4"/>
    <n v="56.79"/>
    <x v="1"/>
    <x v="38"/>
  </r>
  <r>
    <n v="3097"/>
    <x v="3096"/>
    <s v="The Bunker makes theatre with purpose: We provide ambitious artists a home in which to share their work with adventurous audiences."/>
    <n v="10000"/>
    <x v="2053"/>
    <x v="2"/>
    <x v="1"/>
    <x v="1"/>
    <n v="1475848800"/>
    <n v="1474027501"/>
    <x v="0"/>
    <n v="42"/>
    <x v="1"/>
    <s v="theater/spaces"/>
    <n v="17"/>
    <n v="40.83"/>
    <x v="1"/>
    <x v="38"/>
  </r>
  <r>
    <n v="3098"/>
    <x v="3097"/>
    <s v="A magical space, full of fairytale favorites, designed to make each individual have a unique experience; children's dreams made real."/>
    <n v="48725"/>
    <x v="2054"/>
    <x v="2"/>
    <x v="0"/>
    <x v="0"/>
    <n v="1454890620"/>
    <n v="1450724449"/>
    <x v="0"/>
    <n v="27"/>
    <x v="1"/>
    <s v="theater/spaces"/>
    <n v="4"/>
    <n v="65.11"/>
    <x v="1"/>
    <x v="38"/>
  </r>
  <r>
    <n v="3099"/>
    <x v="3098"/>
    <s v="I would like to screen this documentary at CSU at their Black Studies Dept. Looking to fly panelist in. Hoping to screen nationwide. &lt;3"/>
    <n v="2000"/>
    <x v="2055"/>
    <x v="2"/>
    <x v="0"/>
    <x v="0"/>
    <n v="1455251591"/>
    <n v="1452659591"/>
    <x v="0"/>
    <n v="5"/>
    <x v="1"/>
    <s v="theater/spaces"/>
    <n v="14"/>
    <n v="55.6"/>
    <x v="1"/>
    <x v="38"/>
  </r>
  <r>
    <n v="3100"/>
    <x v="3099"/>
    <s v="Friends for Change, a group of girls between the ages of 12 and 18 are building an outdoor Amphitheater as a gift to our community!"/>
    <n v="12000"/>
    <x v="2056"/>
    <x v="2"/>
    <x v="0"/>
    <x v="0"/>
    <n v="1413816975"/>
    <n v="1411224975"/>
    <x v="0"/>
    <n v="13"/>
    <x v="1"/>
    <s v="theater/spaces"/>
    <n v="15"/>
    <n v="140.54"/>
    <x v="1"/>
    <x v="38"/>
  </r>
  <r>
    <n v="3101"/>
    <x v="3100"/>
    <s v="LabellisÃ© 14-18, Mots Ã‰crits est un projet itinÃ©rant de lectures Ã  voix haute par des amateurs, mises en espace par une comÃ©dienne."/>
    <n v="2500"/>
    <x v="452"/>
    <x v="2"/>
    <x v="6"/>
    <x v="3"/>
    <n v="1437033360"/>
    <n v="1434445937"/>
    <x v="0"/>
    <n v="12"/>
    <x v="1"/>
    <s v="theater/spaces"/>
    <n v="12"/>
    <n v="25"/>
    <x v="1"/>
    <x v="38"/>
  </r>
  <r>
    <n v="3102"/>
    <x v="3101"/>
    <s v="Imagine being able to take a performance anywhere! Meet the Theatre Bath Bus - a magical performance space where anything is possible."/>
    <n v="16000"/>
    <x v="2057"/>
    <x v="2"/>
    <x v="1"/>
    <x v="1"/>
    <n v="1471939818"/>
    <n v="1467619818"/>
    <x v="0"/>
    <n v="90"/>
    <x v="1"/>
    <s v="theater/spaces"/>
    <n v="39"/>
    <n v="69.53"/>
    <x v="1"/>
    <x v="38"/>
  </r>
  <r>
    <n v="3103"/>
    <x v="3102"/>
    <s v="Creating a place for local artists to perform, at substantially less cost for them"/>
    <n v="4100"/>
    <x v="143"/>
    <x v="2"/>
    <x v="0"/>
    <x v="0"/>
    <n v="1434080706"/>
    <n v="1428896706"/>
    <x v="0"/>
    <n v="2"/>
    <x v="1"/>
    <s v="theater/spaces"/>
    <n v="0"/>
    <n v="5.5"/>
    <x v="1"/>
    <x v="38"/>
  </r>
  <r>
    <n v="3104"/>
    <x v="3103"/>
    <s v="The Loft is CQEAP's latest studio. Located in Rockhampton's CBD we'll be running performing arts workshops for 5yrs to adults."/>
    <n v="4000"/>
    <x v="1699"/>
    <x v="2"/>
    <x v="2"/>
    <x v="2"/>
    <n v="1422928800"/>
    <n v="1420235311"/>
    <x v="0"/>
    <n v="5"/>
    <x v="1"/>
    <s v="theater/spaces"/>
    <n v="30"/>
    <n v="237"/>
    <x v="1"/>
    <x v="38"/>
  </r>
  <r>
    <n v="3105"/>
    <x v="3104"/>
    <s v="My hope is to raise $5845 and replace old stained and mismatched border curtains, cyclorama curtain, and backdrop."/>
    <n v="5845"/>
    <x v="2058"/>
    <x v="2"/>
    <x v="0"/>
    <x v="0"/>
    <n v="1413694800"/>
    <n v="1408986916"/>
    <x v="0"/>
    <n v="31"/>
    <x v="1"/>
    <s v="theater/spaces"/>
    <n v="42"/>
    <n v="79.87"/>
    <x v="1"/>
    <x v="38"/>
  </r>
  <r>
    <n v="3106"/>
    <x v="3105"/>
    <s v="Help fund the exciting first collaboration between Hotel Echo and Bristol Cathedral: WILD MEN, a show commemorating those lost in WW1."/>
    <n v="1000"/>
    <x v="781"/>
    <x v="2"/>
    <x v="1"/>
    <x v="1"/>
    <n v="1442440800"/>
    <n v="1440497876"/>
    <x v="0"/>
    <n v="4"/>
    <x v="1"/>
    <s v="theater/spaces"/>
    <n v="4"/>
    <n v="10.25"/>
    <x v="1"/>
    <x v="38"/>
  </r>
  <r>
    <n v="3107"/>
    <x v="3106"/>
    <s v="When opportunity knocks, we answer!  Help expand the ravishingly talented troupe into a new and exciting market and venue!"/>
    <n v="40000"/>
    <x v="2059"/>
    <x v="2"/>
    <x v="0"/>
    <x v="0"/>
    <n v="1431372751"/>
    <n v="1430767951"/>
    <x v="0"/>
    <n v="29"/>
    <x v="1"/>
    <s v="theater/spaces"/>
    <n v="20"/>
    <n v="272.58999999999997"/>
    <x v="1"/>
    <x v="38"/>
  </r>
  <r>
    <n v="3108"/>
    <x v="3107"/>
    <s v="We need a permanent home for the theater!"/>
    <n v="50000"/>
    <x v="375"/>
    <x v="2"/>
    <x v="0"/>
    <x v="0"/>
    <n v="1430234394"/>
    <n v="1425053994"/>
    <x v="0"/>
    <n v="2"/>
    <x v="1"/>
    <s v="theater/spaces"/>
    <n v="0"/>
    <n v="13"/>
    <x v="1"/>
    <x v="38"/>
  </r>
  <r>
    <n v="3109"/>
    <x v="3108"/>
    <s v="Help us exceed our goal to convert the Sidney Auto Vue Drive-In from 35mm to digital. This will cost upwards of $75,000. Thank you!"/>
    <n v="26500"/>
    <x v="2060"/>
    <x v="2"/>
    <x v="0"/>
    <x v="0"/>
    <n v="1409194810"/>
    <n v="1406170810"/>
    <x v="0"/>
    <n v="114"/>
    <x v="1"/>
    <s v="theater/spaces"/>
    <n v="25"/>
    <n v="58.18"/>
    <x v="1"/>
    <x v="38"/>
  </r>
  <r>
    <n v="3110"/>
    <x v="3109"/>
    <s v="Cat People Unite! It's time we get a space of our own to relax, socialize and learn! Join the Catmunity!"/>
    <n v="25000"/>
    <x v="115"/>
    <x v="2"/>
    <x v="0"/>
    <x v="0"/>
    <n v="1487465119"/>
    <n v="1484009119"/>
    <x v="0"/>
    <n v="1"/>
    <x v="1"/>
    <s v="theater/spaces"/>
    <n v="0"/>
    <n v="10"/>
    <x v="1"/>
    <x v="38"/>
  </r>
  <r>
    <n v="3111"/>
    <x v="3110"/>
    <s v="Help All Puppet Players perform it's 2015 season in a beautiful 200 seat theater for an entire year."/>
    <n v="20000"/>
    <x v="2061"/>
    <x v="2"/>
    <x v="0"/>
    <x v="0"/>
    <n v="1412432220"/>
    <n v="1409753820"/>
    <x v="0"/>
    <n v="76"/>
    <x v="1"/>
    <s v="theater/spaces"/>
    <n v="27"/>
    <n v="70.11"/>
    <x v="1"/>
    <x v="38"/>
  </r>
  <r>
    <n v="3112"/>
    <x v="3111"/>
    <s v="Children only have a short period of time to live care free, play hard, get dirty, I want to help every child in my Town play everyday."/>
    <n v="11000"/>
    <x v="2062"/>
    <x v="2"/>
    <x v="0"/>
    <x v="0"/>
    <n v="1477968934"/>
    <n v="1472784934"/>
    <x v="0"/>
    <n v="9"/>
    <x v="1"/>
    <s v="theater/spaces"/>
    <n v="5"/>
    <n v="57.89"/>
    <x v="1"/>
    <x v="38"/>
  </r>
  <r>
    <n v="3113"/>
    <x v="3112"/>
    <s v="An arts and craft beer theater showcasing local talent, locally crafted beer and providing performance and rehearsal space."/>
    <n v="109225"/>
    <x v="673"/>
    <x v="2"/>
    <x v="0"/>
    <x v="0"/>
    <n v="1429291982"/>
    <n v="1426699982"/>
    <x v="0"/>
    <n v="37"/>
    <x v="1"/>
    <s v="theater/spaces"/>
    <n v="4"/>
    <n v="125.27"/>
    <x v="1"/>
    <x v="38"/>
  </r>
  <r>
    <n v="3114"/>
    <x v="3113"/>
    <s v="A scary place to bring your friends. Interactive so that the people that were scared before get to scare others later. A diner on site."/>
    <n v="75000"/>
    <x v="117"/>
    <x v="2"/>
    <x v="0"/>
    <x v="0"/>
    <n v="1411312250"/>
    <n v="1406128250"/>
    <x v="0"/>
    <n v="0"/>
    <x v="1"/>
    <s v="theater/spaces"/>
    <n v="0"/>
    <n v="0"/>
    <x v="1"/>
    <x v="38"/>
  </r>
  <r>
    <n v="3115"/>
    <x v="3114"/>
    <s v="We are creating a mobile community devoted to the spreading and sharing of spoken word and other kinds of storytelling."/>
    <n v="10000"/>
    <x v="452"/>
    <x v="2"/>
    <x v="11"/>
    <x v="9"/>
    <n v="1465123427"/>
    <n v="1462531427"/>
    <x v="0"/>
    <n v="1"/>
    <x v="1"/>
    <s v="theater/spaces"/>
    <n v="3"/>
    <n v="300"/>
    <x v="1"/>
    <x v="38"/>
  </r>
  <r>
    <n v="3116"/>
    <x v="3115"/>
    <s v="Creating a consuite for CoreCon. A focus on the insanity of asylums and early medical practices from history."/>
    <n v="750"/>
    <x v="357"/>
    <x v="2"/>
    <x v="0"/>
    <x v="0"/>
    <n v="1427890925"/>
    <n v="1426681325"/>
    <x v="0"/>
    <n v="10"/>
    <x v="1"/>
    <s v="theater/spaces"/>
    <n v="57"/>
    <n v="43"/>
    <x v="1"/>
    <x v="38"/>
  </r>
  <r>
    <n v="3117"/>
    <x v="3116"/>
    <s v="Performing Arts workshops, for young people aged 5 -16, exploring how the sea has shaped Cowes as a settlement."/>
    <n v="1000"/>
    <x v="116"/>
    <x v="2"/>
    <x v="1"/>
    <x v="1"/>
    <n v="1464354720"/>
    <n v="1463648360"/>
    <x v="0"/>
    <n v="1"/>
    <x v="1"/>
    <s v="theater/spaces"/>
    <n v="0"/>
    <n v="1"/>
    <x v="1"/>
    <x v="38"/>
  </r>
  <r>
    <n v="3118"/>
    <x v="3117"/>
    <s v="a magical place for all kind of people, like a fairytaile in all colours"/>
    <n v="500000"/>
    <x v="551"/>
    <x v="2"/>
    <x v="11"/>
    <x v="9"/>
    <n v="1467473723"/>
    <n v="1465832123"/>
    <x v="0"/>
    <n v="2"/>
    <x v="1"/>
    <s v="theater/spaces"/>
    <n v="0"/>
    <n v="775"/>
    <x v="1"/>
    <x v="38"/>
  </r>
  <r>
    <n v="3119"/>
    <x v="3118"/>
    <s v="An Information center downTOWN Buffalo...find directions to places of interest, events, eateries, lodging, maps, postcards and books."/>
    <n v="10000"/>
    <x v="139"/>
    <x v="2"/>
    <x v="0"/>
    <x v="0"/>
    <n v="1427414732"/>
    <n v="1424826332"/>
    <x v="0"/>
    <n v="1"/>
    <x v="1"/>
    <s v="theater/spaces"/>
    <n v="0"/>
    <n v="5"/>
    <x v="1"/>
    <x v="38"/>
  </r>
  <r>
    <n v="3120"/>
    <x v="3119"/>
    <s v="Wij willen Tropicana het subtropisch zwemparadijs van Rotterdam op een nieuwe locatie gaan bouwen."/>
    <n v="1300000"/>
    <x v="1491"/>
    <x v="2"/>
    <x v="9"/>
    <x v="3"/>
    <n v="1462484196"/>
    <n v="1457303796"/>
    <x v="0"/>
    <n v="10"/>
    <x v="1"/>
    <s v="theater/spaces"/>
    <n v="0"/>
    <n v="12.8"/>
    <x v="1"/>
    <x v="38"/>
  </r>
  <r>
    <n v="3121"/>
    <x v="3120"/>
    <s v="I going to build a theatre for a local ant farm so that Ants can put on their theatre productions."/>
    <n v="1500"/>
    <x v="115"/>
    <x v="1"/>
    <x v="5"/>
    <x v="5"/>
    <n v="1411748335"/>
    <n v="1406564335"/>
    <x v="0"/>
    <n v="1"/>
    <x v="1"/>
    <s v="theater/spaces"/>
    <n v="1"/>
    <n v="10"/>
    <x v="1"/>
    <x v="38"/>
  </r>
  <r>
    <n v="3122"/>
    <x v="3121"/>
    <s v="cancelled until further notice"/>
    <n v="199"/>
    <x v="851"/>
    <x v="1"/>
    <x v="0"/>
    <x v="0"/>
    <n v="1478733732"/>
    <n v="1478298132"/>
    <x v="0"/>
    <n v="2"/>
    <x v="1"/>
    <s v="theater/spaces"/>
    <n v="58"/>
    <n v="58"/>
    <x v="1"/>
    <x v="38"/>
  </r>
  <r>
    <n v="3123"/>
    <x v="3122"/>
    <s v="The Larchmont Playhouse is threatened! Help save the theater by becoming a Preservation Member of The Larchmont Playhouse."/>
    <n v="125000"/>
    <x v="2063"/>
    <x v="1"/>
    <x v="0"/>
    <x v="0"/>
    <n v="1468108198"/>
    <n v="1465516198"/>
    <x v="0"/>
    <n v="348"/>
    <x v="1"/>
    <s v="theater/spaces"/>
    <n v="68"/>
    <n v="244.8"/>
    <x v="1"/>
    <x v="38"/>
  </r>
  <r>
    <n v="3124"/>
    <x v="3123"/>
    <s v="A place where kids/ teens' dreams come true, and one finds there home without sparkly red shoes!"/>
    <n v="800000"/>
    <x v="375"/>
    <x v="1"/>
    <x v="0"/>
    <x v="0"/>
    <n v="1422902601"/>
    <n v="1417718601"/>
    <x v="0"/>
    <n v="4"/>
    <x v="1"/>
    <s v="theater/spaces"/>
    <n v="0"/>
    <n v="6.5"/>
    <x v="1"/>
    <x v="38"/>
  </r>
  <r>
    <n v="3125"/>
    <x v="3124"/>
    <s v="N/A"/>
    <n v="1500000"/>
    <x v="117"/>
    <x v="1"/>
    <x v="0"/>
    <x v="0"/>
    <n v="1452142672"/>
    <n v="1449550672"/>
    <x v="0"/>
    <n v="0"/>
    <x v="1"/>
    <s v="theater/spaces"/>
    <n v="0"/>
    <n v="0"/>
    <x v="1"/>
    <x v="38"/>
  </r>
  <r>
    <n v="3126"/>
    <x v="3125"/>
    <s v="A big dream, small budget, the drive/passion of so many volunteers...indoor skatepark in Eau Claire, WI._x000a__x000a_This is UR skatepark!"/>
    <n v="25000"/>
    <x v="578"/>
    <x v="1"/>
    <x v="0"/>
    <x v="0"/>
    <n v="1459121162"/>
    <n v="1456532762"/>
    <x v="0"/>
    <n v="17"/>
    <x v="1"/>
    <s v="theater/spaces"/>
    <n v="4"/>
    <n v="61.18"/>
    <x v="1"/>
    <x v="38"/>
  </r>
  <r>
    <n v="3127"/>
    <x v="3126"/>
    <s v="Our goal - create a venue &amp; stage where comedic &amp; music artists hone their talents &amp; fan base. First minority owned like it in Cincy."/>
    <n v="100000"/>
    <x v="117"/>
    <x v="1"/>
    <x v="0"/>
    <x v="0"/>
    <n v="1425242029"/>
    <n v="1422650029"/>
    <x v="0"/>
    <n v="0"/>
    <x v="1"/>
    <s v="theater/spaces"/>
    <n v="0"/>
    <n v="0"/>
    <x v="1"/>
    <x v="38"/>
  </r>
  <r>
    <n v="3128"/>
    <x v="3127"/>
    <s v="Bring Morag Fullarton's fun-loving spoof and homage of the classic and timeless film, 'Casablanca', to the stage in New York City."/>
    <n v="15000"/>
    <x v="2064"/>
    <x v="3"/>
    <x v="0"/>
    <x v="0"/>
    <n v="1489690141"/>
    <n v="1487101741"/>
    <x v="0"/>
    <n v="117"/>
    <x v="1"/>
    <s v="theater/plays"/>
    <n v="109"/>
    <n v="139.24"/>
    <x v="1"/>
    <x v="6"/>
  </r>
  <r>
    <n v="3129"/>
    <x v="3128"/>
    <s v="The DE sheds light on the reality of what happens in college. Marcus Rashad created this play to help prepare future/current students"/>
    <n v="1250"/>
    <x v="115"/>
    <x v="3"/>
    <x v="0"/>
    <x v="0"/>
    <n v="1492542819"/>
    <n v="1489090419"/>
    <x v="0"/>
    <n v="1"/>
    <x v="1"/>
    <s v="theater/plays"/>
    <n v="1"/>
    <n v="10"/>
    <x v="1"/>
    <x v="6"/>
  </r>
  <r>
    <n v="3130"/>
    <x v="3129"/>
    <s v="A shockingly relevant modern take on a 2,000-year-old tragedy that confronts current gender politics."/>
    <n v="10000"/>
    <x v="672"/>
    <x v="3"/>
    <x v="0"/>
    <x v="0"/>
    <n v="1492145940"/>
    <n v="1489504916"/>
    <x v="0"/>
    <n v="4"/>
    <x v="1"/>
    <s v="theater/plays"/>
    <n v="4"/>
    <n v="93.75"/>
    <x v="1"/>
    <x v="6"/>
  </r>
  <r>
    <n v="3131"/>
    <x v="3130"/>
    <s v="A Staged Reading of &quot;Snake Eyes,&quot; a new play by Alex Rafala"/>
    <n v="4100"/>
    <x v="2043"/>
    <x v="3"/>
    <x v="0"/>
    <x v="0"/>
    <n v="1491656045"/>
    <n v="1489067645"/>
    <x v="0"/>
    <n v="12"/>
    <x v="1"/>
    <s v="theater/plays"/>
    <n v="16"/>
    <n v="53.75"/>
    <x v="1"/>
    <x v="6"/>
  </r>
  <r>
    <n v="3132"/>
    <x v="3131"/>
    <s v="Smells Like Money, Drips Like Honey, Taste Like Mocha, Better Run AWAY"/>
    <n v="30000"/>
    <x v="115"/>
    <x v="3"/>
    <x v="0"/>
    <x v="0"/>
    <n v="1492759460"/>
    <n v="1487579060"/>
    <x v="0"/>
    <n v="1"/>
    <x v="1"/>
    <s v="theater/plays"/>
    <n v="0"/>
    <n v="10"/>
    <x v="1"/>
    <x v="6"/>
  </r>
  <r>
    <n v="3133"/>
    <x v="3132"/>
    <s v="TwentySomething is taking Hell Has No Fury to Edinburgh! _x000a_We're looking for your support to get us there."/>
    <n v="500"/>
    <x v="2065"/>
    <x v="3"/>
    <x v="1"/>
    <x v="1"/>
    <n v="1490358834"/>
    <n v="1487770434"/>
    <x v="0"/>
    <n v="16"/>
    <x v="1"/>
    <s v="theater/plays"/>
    <n v="108"/>
    <n v="33.75"/>
    <x v="1"/>
    <x v="6"/>
  </r>
  <r>
    <n v="3134"/>
    <x v="3133"/>
    <s v="Time Zone Theatre &amp; Arteria Theatre present this emotional thriller about Love, Loss and what happens when life goes on, but you can't."/>
    <n v="1000"/>
    <x v="1175"/>
    <x v="3"/>
    <x v="1"/>
    <x v="1"/>
    <n v="1490631419"/>
    <n v="1488820619"/>
    <x v="0"/>
    <n v="12"/>
    <x v="1"/>
    <s v="theater/plays"/>
    <n v="23"/>
    <n v="18.75"/>
    <x v="1"/>
    <x v="6"/>
  </r>
  <r>
    <n v="3135"/>
    <x v="3134"/>
    <s v="SEVEN tells the true stories of 7 women who bravely fought for the well-being of women, families, and children around the globe."/>
    <n v="777"/>
    <x v="2066"/>
    <x v="3"/>
    <x v="0"/>
    <x v="0"/>
    <n v="1491277121"/>
    <n v="1489376321"/>
    <x v="0"/>
    <n v="7"/>
    <x v="1"/>
    <s v="theater/plays"/>
    <n v="21"/>
    <n v="23.14"/>
    <x v="1"/>
    <x v="6"/>
  </r>
  <r>
    <n v="3136"/>
    <x v="3135"/>
    <s v="Help emberfly theatre put on their first production Heroines and pay our actors and creative team! Follow us @emberflytheatre"/>
    <n v="500"/>
    <x v="2067"/>
    <x v="3"/>
    <x v="1"/>
    <x v="1"/>
    <n v="1491001140"/>
    <n v="1487847954"/>
    <x v="0"/>
    <n v="22"/>
    <x v="1"/>
    <s v="theater/plays"/>
    <n v="128"/>
    <n v="29.05"/>
    <x v="1"/>
    <x v="6"/>
  </r>
  <r>
    <n v="3137"/>
    <x v="3136"/>
    <s v="Set in 1930s Chinatown, evocative of old world South Jackson Street during the Jazz era."/>
    <n v="1500"/>
    <x v="155"/>
    <x v="3"/>
    <x v="0"/>
    <x v="0"/>
    <n v="1493838720"/>
    <n v="1489439669"/>
    <x v="0"/>
    <n v="1"/>
    <x v="1"/>
    <s v="theater/plays"/>
    <n v="3"/>
    <n v="50"/>
    <x v="1"/>
    <x v="6"/>
  </r>
  <r>
    <n v="3138"/>
    <x v="3137"/>
    <s v="A UWE Drama Society adaptation of Timberlake Wertenbaker's play. Funding needed for costumes/props to make the show a success. Thanks."/>
    <n v="200"/>
    <x v="117"/>
    <x v="3"/>
    <x v="1"/>
    <x v="1"/>
    <n v="1491233407"/>
    <n v="1489591807"/>
    <x v="0"/>
    <n v="0"/>
    <x v="1"/>
    <s v="theater/plays"/>
    <n v="0"/>
    <n v="0"/>
    <x v="1"/>
    <x v="6"/>
  </r>
  <r>
    <n v="3139"/>
    <x v="3138"/>
    <s v="Conoce y apoya el teatro de calidad que se escribe desde los centros penitenciarios, como es el caso de Casa Calabaza, de Maye Moreno."/>
    <n v="50000"/>
    <x v="651"/>
    <x v="3"/>
    <x v="14"/>
    <x v="10"/>
    <n v="1490416380"/>
    <n v="1487485760"/>
    <x v="0"/>
    <n v="6"/>
    <x v="1"/>
    <s v="theater/plays"/>
    <n v="5"/>
    <n v="450"/>
    <x v="1"/>
    <x v="6"/>
  </r>
  <r>
    <n v="3140"/>
    <x v="3139"/>
    <s v="ReminiSens offers an Enchanting Time Travel experience: have diner at the court of Versailles and interact with the nobles of the time!"/>
    <n v="10000"/>
    <x v="2068"/>
    <x v="3"/>
    <x v="6"/>
    <x v="3"/>
    <n v="1491581703"/>
    <n v="1488993303"/>
    <x v="0"/>
    <n v="4"/>
    <x v="1"/>
    <s v="theater/plays"/>
    <n v="1"/>
    <n v="24"/>
    <x v="1"/>
    <x v="6"/>
  </r>
  <r>
    <n v="3141"/>
    <x v="3140"/>
    <s v="We are a theatre society from the Groningen University in the Netherlands. _x000a_We would be more than happy for some help funding the play."/>
    <n v="500"/>
    <x v="2069"/>
    <x v="3"/>
    <x v="9"/>
    <x v="3"/>
    <n v="1492372800"/>
    <n v="1488823488"/>
    <x v="0"/>
    <n v="8"/>
    <x v="1"/>
    <s v="theater/plays"/>
    <n v="52"/>
    <n v="32.25"/>
    <x v="1"/>
    <x v="6"/>
  </r>
  <r>
    <n v="3142"/>
    <x v="3141"/>
    <s v="Our aim is to deliver a powerful piece of theatre to audiences across the UK, including Edinburgh Fringe (2017)."/>
    <n v="2750"/>
    <x v="372"/>
    <x v="3"/>
    <x v="1"/>
    <x v="1"/>
    <n v="1489922339"/>
    <n v="1487333939"/>
    <x v="0"/>
    <n v="3"/>
    <x v="1"/>
    <s v="theater/plays"/>
    <n v="2"/>
    <n v="15"/>
    <x v="1"/>
    <x v="6"/>
  </r>
  <r>
    <n v="3143"/>
    <x v="3142"/>
    <s v="THE POIGNANT EXPLORATION OF WHAT IT MEANS TO SAY GOODBYE._x000a_Stripped Raw brings Liam Borrett's debut play 'This is Living' to Wiltshire."/>
    <n v="700"/>
    <x v="117"/>
    <x v="3"/>
    <x v="1"/>
    <x v="1"/>
    <n v="1491726956"/>
    <n v="1489480556"/>
    <x v="0"/>
    <n v="0"/>
    <x v="1"/>
    <s v="theater/plays"/>
    <n v="0"/>
    <n v="0"/>
    <x v="1"/>
    <x v="6"/>
  </r>
  <r>
    <n v="3144"/>
    <x v="3143"/>
    <s v="Two women, one love, one must die: a multicultural cast in a play about the denied holocaust of Libyan Jews. Premieres in March in NYC"/>
    <n v="10000"/>
    <x v="2070"/>
    <x v="3"/>
    <x v="0"/>
    <x v="0"/>
    <n v="1489903200"/>
    <n v="1488459307"/>
    <x v="0"/>
    <n v="30"/>
    <x v="1"/>
    <s v="theater/plays"/>
    <n v="75"/>
    <n v="251.33"/>
    <x v="1"/>
    <x v="6"/>
  </r>
  <r>
    <n v="3145"/>
    <x v="3144"/>
    <s v="Dominion Theatre Company is the first community dinner theatre  to be established in Arlington TX."/>
    <n v="25000"/>
    <x v="117"/>
    <x v="3"/>
    <x v="0"/>
    <x v="0"/>
    <n v="1490659134"/>
    <n v="1485478734"/>
    <x v="0"/>
    <n v="0"/>
    <x v="1"/>
    <s v="theater/plays"/>
    <n v="0"/>
    <n v="0"/>
    <x v="1"/>
    <x v="6"/>
  </r>
  <r>
    <n v="3146"/>
    <x v="3145"/>
    <s v="Somos... Podemos... Amamos... Nuestra muralla, nuestra utopÃ­a. Que el amor sea el lÃ­mite"/>
    <n v="50000"/>
    <x v="2071"/>
    <x v="3"/>
    <x v="14"/>
    <x v="10"/>
    <n v="1492356166"/>
    <n v="1488471766"/>
    <x v="0"/>
    <n v="12"/>
    <x v="1"/>
    <s v="theater/plays"/>
    <n v="11"/>
    <n v="437.5"/>
    <x v="1"/>
    <x v="6"/>
  </r>
  <r>
    <n v="3147"/>
    <x v="3146"/>
    <s v="A play that uses photography to tell the story of a friendship forged during the demolition of New York's Pennsylvania Station."/>
    <n v="20000"/>
    <x v="2072"/>
    <x v="0"/>
    <x v="0"/>
    <x v="0"/>
    <n v="1415319355"/>
    <n v="1411859755"/>
    <x v="1"/>
    <n v="213"/>
    <x v="0"/>
    <s v="theater/plays"/>
    <n v="118"/>
    <n v="110.35"/>
    <x v="1"/>
    <x v="6"/>
  </r>
  <r>
    <n v="3148"/>
    <x v="3147"/>
    <s v="Help fund The Aurora Project, an immersive science fiction epic."/>
    <n v="1800"/>
    <x v="2073"/>
    <x v="0"/>
    <x v="0"/>
    <x v="0"/>
    <n v="1412136000"/>
    <n v="1410278284"/>
    <x v="1"/>
    <n v="57"/>
    <x v="0"/>
    <s v="theater/plays"/>
    <n v="131"/>
    <n v="41.42"/>
    <x v="1"/>
    <x v="6"/>
  </r>
  <r>
    <n v="3149"/>
    <x v="3148"/>
    <s v="A student led production at Northwestern U. of an adaptation by Frank Galati of the classic book Kafka on the Shore by Haruki Murakmi."/>
    <n v="1250"/>
    <x v="166"/>
    <x v="0"/>
    <x v="0"/>
    <x v="0"/>
    <n v="1354845600"/>
    <n v="1352766300"/>
    <x v="1"/>
    <n v="25"/>
    <x v="0"/>
    <s v="theater/plays"/>
    <n v="104"/>
    <n v="52"/>
    <x v="1"/>
    <x v="6"/>
  </r>
  <r>
    <n v="3150"/>
    <x v="3149"/>
    <s v="SELLER DOOR is a new comedy about a Barker, the people he gets to go through a door and what happens to those people after they go through the door."/>
    <n v="3500"/>
    <x v="2074"/>
    <x v="0"/>
    <x v="0"/>
    <x v="0"/>
    <n v="1295928000"/>
    <n v="1288160403"/>
    <x v="1"/>
    <n v="104"/>
    <x v="0"/>
    <s v="theater/plays"/>
    <n v="101"/>
    <n v="33.99"/>
    <x v="1"/>
    <x v="6"/>
  </r>
  <r>
    <n v="3151"/>
    <x v="3150"/>
    <s v="A Multi-Media Puppet Show, with large cable control puppets to tell a hilarious story for all ages."/>
    <n v="3500"/>
    <x v="2075"/>
    <x v="0"/>
    <x v="0"/>
    <x v="0"/>
    <n v="1410379774"/>
    <n v="1407787774"/>
    <x v="1"/>
    <n v="34"/>
    <x v="0"/>
    <s v="theater/plays"/>
    <n v="100"/>
    <n v="103.35"/>
    <x v="1"/>
    <x v="6"/>
  </r>
  <r>
    <n v="3152"/>
    <x v="3151"/>
    <s v="'Gilead' is an original theatre piece inspired by Margaret Atwood's 'The Handmaid's Tale'. (Brighton Fringe 2014)"/>
    <n v="2200"/>
    <x v="2076"/>
    <x v="0"/>
    <x v="1"/>
    <x v="1"/>
    <n v="1383425367"/>
    <n v="1380833367"/>
    <x v="1"/>
    <n v="67"/>
    <x v="0"/>
    <s v="theater/plays"/>
    <n v="106"/>
    <n v="34.79"/>
    <x v="1"/>
    <x v="6"/>
  </r>
  <r>
    <n v="3153"/>
    <x v="3152"/>
    <s v="A stage production of Terminator 2: Judgment Day, composed entirely of the words of William Shakespeare"/>
    <n v="3000"/>
    <x v="2077"/>
    <x v="0"/>
    <x v="0"/>
    <x v="0"/>
    <n v="1304225940"/>
    <n v="1301542937"/>
    <x v="1"/>
    <n v="241"/>
    <x v="0"/>
    <s v="theater/plays"/>
    <n v="336"/>
    <n v="41.77"/>
    <x v="1"/>
    <x v="6"/>
  </r>
  <r>
    <n v="3154"/>
    <x v="3153"/>
    <s v="Hilarious play about two parents obsessed with getting their kid into the best pre-school and are willing to do ANYTHING to get him in!"/>
    <n v="7000"/>
    <x v="2059"/>
    <x v="0"/>
    <x v="0"/>
    <x v="0"/>
    <n v="1333310458"/>
    <n v="1330722058"/>
    <x v="1"/>
    <n v="123"/>
    <x v="0"/>
    <s v="theater/plays"/>
    <n v="113"/>
    <n v="64.27"/>
    <x v="1"/>
    <x v="6"/>
  </r>
  <r>
    <n v="3155"/>
    <x v="3154"/>
    <s v="We want to take our stage adaptation of Studio Ghibli's 'Princess Mononoke' to more people.  Help us do it!"/>
    <n v="5000"/>
    <x v="2078"/>
    <x v="0"/>
    <x v="1"/>
    <x v="1"/>
    <n v="1356004725"/>
    <n v="1353412725"/>
    <x v="1"/>
    <n v="302"/>
    <x v="0"/>
    <s v="theater/plays"/>
    <n v="189"/>
    <n v="31.21"/>
    <x v="1"/>
    <x v="6"/>
  </r>
  <r>
    <n v="3156"/>
    <x v="3155"/>
    <s v="First Love/Worst Love is an examination of love and its mutability, as expressed through twelve stories and five actors on one stage."/>
    <n v="5500"/>
    <x v="2079"/>
    <x v="0"/>
    <x v="0"/>
    <x v="0"/>
    <n v="1338591144"/>
    <n v="1335567144"/>
    <x v="1"/>
    <n v="89"/>
    <x v="0"/>
    <s v="theater/plays"/>
    <n v="102"/>
    <n v="62.92"/>
    <x v="1"/>
    <x v="6"/>
  </r>
  <r>
    <n v="3157"/>
    <x v="3156"/>
    <s v="Four Directors.  Four One Acts.  Four Genres.  For You."/>
    <n v="4000"/>
    <x v="74"/>
    <x v="0"/>
    <x v="0"/>
    <x v="0"/>
    <n v="1405746000"/>
    <n v="1404932105"/>
    <x v="1"/>
    <n v="41"/>
    <x v="0"/>
    <s v="theater/plays"/>
    <n v="101"/>
    <n v="98.54"/>
    <x v="1"/>
    <x v="6"/>
  </r>
  <r>
    <n v="3158"/>
    <x v="3157"/>
    <s v="A 40s crime-noir play using nursery rhyme characters."/>
    <n v="5000"/>
    <x v="2080"/>
    <x v="0"/>
    <x v="0"/>
    <x v="0"/>
    <n v="1374523752"/>
    <n v="1371931752"/>
    <x v="1"/>
    <n v="69"/>
    <x v="0"/>
    <s v="theater/plays"/>
    <n v="114"/>
    <n v="82.61"/>
    <x v="1"/>
    <x v="6"/>
  </r>
  <r>
    <n v="3159"/>
    <x v="3158"/>
    <s v="WAXWING is an exciting new world premiere of mythic (perhaps even apocalyptic!) proportions."/>
    <n v="1500"/>
    <x v="2081"/>
    <x v="0"/>
    <x v="0"/>
    <x v="0"/>
    <n v="1326927600"/>
    <n v="1323221761"/>
    <x v="1"/>
    <n v="52"/>
    <x v="0"/>
    <s v="theater/plays"/>
    <n v="133"/>
    <n v="38.5"/>
    <x v="1"/>
    <x v="6"/>
  </r>
  <r>
    <n v="3160"/>
    <x v="3159"/>
    <s v="Two stories by Anton Chekhov adapted for the stage and performed back-to-back in a stunning live theatrical performance."/>
    <n v="4500"/>
    <x v="2082"/>
    <x v="0"/>
    <x v="0"/>
    <x v="0"/>
    <n v="1407905940"/>
    <n v="1405923687"/>
    <x v="1"/>
    <n v="57"/>
    <x v="0"/>
    <s v="theater/plays"/>
    <n v="102"/>
    <n v="80.16"/>
    <x v="1"/>
    <x v="6"/>
  </r>
  <r>
    <n v="3161"/>
    <x v="3160"/>
    <s v="Iâ€™ll Be Right Back presents a story of murder and corruption. Faustus is a modern re-imagining of Christopher Marloweâ€™s classic tale."/>
    <n v="2000"/>
    <x v="2083"/>
    <x v="0"/>
    <x v="1"/>
    <x v="1"/>
    <n v="1413377522"/>
    <n v="1410785522"/>
    <x v="1"/>
    <n v="74"/>
    <x v="0"/>
    <s v="theater/plays"/>
    <n v="105"/>
    <n v="28.41"/>
    <x v="1"/>
    <x v="6"/>
  </r>
  <r>
    <n v="3162"/>
    <x v="3161"/>
    <s v="Radio show meets interactive novel, accompanied by live foley, music, and audience participation. YOU choose what happens next!"/>
    <n v="4000"/>
    <x v="2084"/>
    <x v="0"/>
    <x v="0"/>
    <x v="0"/>
    <n v="1404698400"/>
    <n v="1402331262"/>
    <x v="1"/>
    <n v="63"/>
    <x v="0"/>
    <s v="theater/plays"/>
    <n v="127"/>
    <n v="80.73"/>
    <x v="1"/>
    <x v="6"/>
  </r>
  <r>
    <n v="3163"/>
    <x v="3162"/>
    <s v="We are a group of actors reviving a play called &quot;Sonny Under the Assumption&quot; to bring to Toronto, Canada this summer..."/>
    <n v="13000"/>
    <x v="2085"/>
    <x v="0"/>
    <x v="0"/>
    <x v="0"/>
    <n v="1402855525"/>
    <n v="1400263525"/>
    <x v="1"/>
    <n v="72"/>
    <x v="0"/>
    <s v="theater/plays"/>
    <n v="111"/>
    <n v="200.69"/>
    <x v="1"/>
    <x v="6"/>
  </r>
  <r>
    <n v="3164"/>
    <x v="3163"/>
    <s v="Better than Shakespeare! Theatre Companyâ€™s inaugural production, â€œMuch Ado About Something.â€ The Something is Aliens."/>
    <n v="2500"/>
    <x v="2086"/>
    <x v="0"/>
    <x v="0"/>
    <x v="0"/>
    <n v="1402341615"/>
    <n v="1399490415"/>
    <x v="1"/>
    <n v="71"/>
    <x v="0"/>
    <s v="theater/plays"/>
    <n v="107"/>
    <n v="37.590000000000003"/>
    <x v="1"/>
    <x v="6"/>
  </r>
  <r>
    <n v="3165"/>
    <x v="3164"/>
    <s v="THE MOON PLAY is a new play written by Carolyn Gilliam. The play follows an astronaut on the moon who has lost his reason to explore."/>
    <n v="750"/>
    <x v="2087"/>
    <x v="0"/>
    <x v="0"/>
    <x v="0"/>
    <n v="1304395140"/>
    <n v="1302493760"/>
    <x v="1"/>
    <n v="21"/>
    <x v="0"/>
    <s v="theater/plays"/>
    <n v="163"/>
    <n v="58.1"/>
    <x v="1"/>
    <x v="6"/>
  </r>
  <r>
    <n v="3166"/>
    <x v="3165"/>
    <s v="VERDIGRIS: A play written by Jim Beaver, star of Supernatural and Deadwood, opening March 2015 at Theatre West in Los Angeles."/>
    <n v="35000"/>
    <x v="2088"/>
    <x v="0"/>
    <x v="0"/>
    <x v="0"/>
    <n v="1416988740"/>
    <n v="1414514153"/>
    <x v="1"/>
    <n v="930"/>
    <x v="0"/>
    <s v="theater/plays"/>
    <n v="160"/>
    <n v="60.3"/>
    <x v="1"/>
    <x v="6"/>
  </r>
  <r>
    <n v="3167"/>
    <x v="3166"/>
    <s v="What is destiny? Explore it with us this August at FringeNYC."/>
    <n v="3000"/>
    <x v="2089"/>
    <x v="0"/>
    <x v="0"/>
    <x v="0"/>
    <n v="1406952781"/>
    <n v="1405743181"/>
    <x v="1"/>
    <n v="55"/>
    <x v="0"/>
    <s v="theater/plays"/>
    <n v="116"/>
    <n v="63.36"/>
    <x v="1"/>
    <x v="6"/>
  </r>
  <r>
    <n v="3168"/>
    <x v="3167"/>
    <s v="A dazzling aerial show that brings to life the whimsical and romantic short stories of beloved fantasy author Italo Calvino."/>
    <n v="2500"/>
    <x v="2090"/>
    <x v="0"/>
    <x v="0"/>
    <x v="0"/>
    <n v="1402696800"/>
    <n v="1399948353"/>
    <x v="1"/>
    <n v="61"/>
    <x v="0"/>
    <s v="theater/plays"/>
    <n v="124"/>
    <n v="50.9"/>
    <x v="1"/>
    <x v="6"/>
  </r>
  <r>
    <n v="3169"/>
    <x v="3168"/>
    <s v="We're bringing The Window to the Cherry Lane Theater in January 2014."/>
    <n v="8000"/>
    <x v="2091"/>
    <x v="0"/>
    <x v="0"/>
    <x v="0"/>
    <n v="1386910740"/>
    <n v="1384364561"/>
    <x v="1"/>
    <n v="82"/>
    <x v="0"/>
    <s v="theater/plays"/>
    <n v="103"/>
    <n v="100.5"/>
    <x v="1"/>
    <x v="6"/>
  </r>
  <r>
    <n v="3170"/>
    <x v="3169"/>
    <s v="An emotionally-charged journey through the history of black women in America told in reverse."/>
    <n v="2000"/>
    <x v="2092"/>
    <x v="0"/>
    <x v="0"/>
    <x v="0"/>
    <n v="1404273600"/>
    <n v="1401414944"/>
    <x v="1"/>
    <n v="71"/>
    <x v="0"/>
    <s v="theater/plays"/>
    <n v="112"/>
    <n v="31.62"/>
    <x v="1"/>
    <x v="6"/>
  </r>
  <r>
    <n v="3171"/>
    <x v="3170"/>
    <s v="The theatrical adaptation of the epic film â€˜THE FALLâ€™ for the stage, combining theatre, live music, animation and expansive projection."/>
    <n v="7000"/>
    <x v="2093"/>
    <x v="0"/>
    <x v="1"/>
    <x v="1"/>
    <n v="1462545358"/>
    <n v="1459953358"/>
    <x v="1"/>
    <n v="117"/>
    <x v="0"/>
    <s v="theater/plays"/>
    <n v="109"/>
    <n v="65.099999999999994"/>
    <x v="1"/>
    <x v="6"/>
  </r>
  <r>
    <n v="3172"/>
    <x v="3171"/>
    <s v="Outcry Theatre needs your help to produce Carlos Murillo's play &quot;Dark Play&quot; for the 2012 Dallas fringe festival, Out of the Loop."/>
    <n v="2000"/>
    <x v="2094"/>
    <x v="0"/>
    <x v="0"/>
    <x v="0"/>
    <n v="1329240668"/>
    <n v="1326648668"/>
    <x v="1"/>
    <n v="29"/>
    <x v="0"/>
    <s v="theater/plays"/>
    <n v="115"/>
    <n v="79.31"/>
    <x v="1"/>
    <x v="6"/>
  </r>
  <r>
    <n v="3173"/>
    <x v="3172"/>
    <s v="A play with songs written by Craig Wright, based on Shakespeare's &quot;The Winter's Tale&quot; set in late 20th Century, Pine City, Minnesota."/>
    <n v="10000"/>
    <x v="285"/>
    <x v="0"/>
    <x v="0"/>
    <x v="0"/>
    <n v="1411765492"/>
    <n v="1409173492"/>
    <x v="1"/>
    <n v="74"/>
    <x v="0"/>
    <s v="theater/plays"/>
    <n v="103"/>
    <n v="139.19"/>
    <x v="1"/>
    <x v="6"/>
  </r>
  <r>
    <n v="3174"/>
    <x v="3173"/>
    <s v="This adaptation uses the text of Oâ€™Neill to explore race, and asks the audience if stereotypes impact a characters guilt or innocence."/>
    <n v="3000"/>
    <x v="2095"/>
    <x v="0"/>
    <x v="0"/>
    <x v="0"/>
    <n v="1408999508"/>
    <n v="1407789908"/>
    <x v="1"/>
    <n v="23"/>
    <x v="0"/>
    <s v="theater/plays"/>
    <n v="101"/>
    <n v="131.91"/>
    <x v="1"/>
    <x v="6"/>
  </r>
  <r>
    <n v="3175"/>
    <x v="3174"/>
    <s v="One Year Lease Theater Company's world premiere theater production of THE KILLING ROOM, by playwright Daniel Keene, March 2011 in NYC."/>
    <n v="5000"/>
    <x v="2096"/>
    <x v="0"/>
    <x v="0"/>
    <x v="0"/>
    <n v="1297977427"/>
    <n v="1292793427"/>
    <x v="1"/>
    <n v="60"/>
    <x v="0"/>
    <s v="theater/plays"/>
    <n v="110"/>
    <n v="91.3"/>
    <x v="1"/>
    <x v="6"/>
  </r>
  <r>
    <n v="3176"/>
    <x v="3175"/>
    <s v="Romeo and Juliet at Moody's Pub is an adapted, 90-minute version of Shakespeare's classic tragedy, performed for free in a restaurant"/>
    <n v="1900"/>
    <x v="1226"/>
    <x v="0"/>
    <x v="0"/>
    <x v="0"/>
    <n v="1376838000"/>
    <n v="1374531631"/>
    <x v="1"/>
    <n v="55"/>
    <x v="0"/>
    <s v="theater/plays"/>
    <n v="115"/>
    <n v="39.67"/>
    <x v="1"/>
    <x v="6"/>
  </r>
  <r>
    <n v="3177"/>
    <x v="3176"/>
    <s v="This one-man play made a splash on the west coast. Help shine a spotlight on this rock &amp; roll spectacle in NEW YORK CITY_x0008_!"/>
    <n v="2500"/>
    <x v="2097"/>
    <x v="0"/>
    <x v="0"/>
    <x v="0"/>
    <n v="1403366409"/>
    <n v="1400774409"/>
    <x v="1"/>
    <n v="51"/>
    <x v="0"/>
    <s v="theater/plays"/>
    <n v="117"/>
    <n v="57.55"/>
    <x v="1"/>
    <x v="6"/>
  </r>
  <r>
    <n v="3178"/>
    <x v="3177"/>
    <s v="Cutting Off Kate Bush is a one-woman show written &amp; performed by Lucy Benson-Brown, premiering at the Edinburgh Fringe Festival 2014"/>
    <n v="1500"/>
    <x v="2098"/>
    <x v="0"/>
    <x v="1"/>
    <x v="1"/>
    <n v="1405521075"/>
    <n v="1402929075"/>
    <x v="1"/>
    <n v="78"/>
    <x v="0"/>
    <s v="theater/plays"/>
    <n v="172"/>
    <n v="33.03"/>
    <x v="1"/>
    <x v="6"/>
  </r>
  <r>
    <n v="3179"/>
    <x v="3178"/>
    <s v="A Sci-fi play in several vignettes that will narrate an alternate history in the mid-20th century."/>
    <n v="4200"/>
    <x v="2099"/>
    <x v="0"/>
    <x v="0"/>
    <x v="0"/>
    <n v="1367859071"/>
    <n v="1365699071"/>
    <x v="1"/>
    <n v="62"/>
    <x v="0"/>
    <s v="theater/plays"/>
    <n v="114"/>
    <n v="77.34"/>
    <x v="1"/>
    <x v="6"/>
  </r>
  <r>
    <n v="3180"/>
    <x v="3179"/>
    <s v="A new tale of witches, fairies, cat-hunters and and bone-boilers from London theatre company Broken Glass."/>
    <n v="1200"/>
    <x v="2100"/>
    <x v="0"/>
    <x v="1"/>
    <x v="1"/>
    <n v="1403258049"/>
    <n v="1400666049"/>
    <x v="1"/>
    <n v="45"/>
    <x v="0"/>
    <s v="theater/plays"/>
    <n v="120"/>
    <n v="31.93"/>
    <x v="1"/>
    <x v="6"/>
  </r>
  <r>
    <n v="3181"/>
    <x v="3180"/>
    <s v="ENDURING SONG by award-winning Bear Trap Theatre, is a sweeping historical epic about love, loss and family set in the First Crusade."/>
    <n v="500"/>
    <x v="614"/>
    <x v="0"/>
    <x v="1"/>
    <x v="1"/>
    <n v="1402848000"/>
    <n v="1400570787"/>
    <x v="1"/>
    <n v="15"/>
    <x v="0"/>
    <s v="theater/plays"/>
    <n v="109"/>
    <n v="36.33"/>
    <x v="1"/>
    <x v="6"/>
  </r>
  <r>
    <n v="3182"/>
    <x v="3181"/>
    <s v="FRANK, a newborn company, presents Wallace Shawn's famously unproduced,&quot;A Thought in Three Parts.&quot;_x000a_Be FRANK with us!"/>
    <n v="7000"/>
    <x v="2101"/>
    <x v="0"/>
    <x v="0"/>
    <x v="0"/>
    <n v="1328029200"/>
    <n v="1323211621"/>
    <x v="1"/>
    <n v="151"/>
    <x v="0"/>
    <s v="theater/plays"/>
    <n v="101"/>
    <n v="46.77"/>
    <x v="1"/>
    <x v="6"/>
  </r>
  <r>
    <n v="3183"/>
    <x v="3182"/>
    <s v="Anton Chekhov's The Seagull. An outdoor Amphitheater in Manhattan. Trees. A River. Daybreak."/>
    <n v="2500"/>
    <x v="444"/>
    <x v="0"/>
    <x v="0"/>
    <x v="0"/>
    <n v="1377284669"/>
    <n v="1375729469"/>
    <x v="1"/>
    <n v="68"/>
    <x v="0"/>
    <s v="theater/plays"/>
    <n v="109"/>
    <n v="40.07"/>
    <x v="1"/>
    <x v="6"/>
  </r>
  <r>
    <n v="3184"/>
    <x v="3183"/>
    <s v="Equus is the story of a psychiatrist treating a teenaged boy who blinds six horses with a metal spike."/>
    <n v="4300"/>
    <x v="2102"/>
    <x v="0"/>
    <x v="0"/>
    <x v="0"/>
    <n v="1404258631"/>
    <n v="1401666631"/>
    <x v="1"/>
    <n v="46"/>
    <x v="0"/>
    <s v="theater/plays"/>
    <n v="107"/>
    <n v="100.22"/>
    <x v="1"/>
    <x v="6"/>
  </r>
  <r>
    <n v="3185"/>
    <x v="3184"/>
    <s v="I've written, and am producing, a fun new play with a gorgeous cast for this year's Edfringe and it just needs a little extra dough :)"/>
    <n v="1000"/>
    <x v="325"/>
    <x v="0"/>
    <x v="1"/>
    <x v="1"/>
    <n v="1405553241"/>
    <n v="1404948441"/>
    <x v="1"/>
    <n v="24"/>
    <x v="0"/>
    <s v="theater/plays"/>
    <n v="100"/>
    <n v="41.67"/>
    <x v="1"/>
    <x v="6"/>
  </r>
  <r>
    <n v="3186"/>
    <x v="3185"/>
    <s v="Honest is an exciting and dark new play by Bristol based writer Alice Nicholas, touring the South of England and London this October."/>
    <n v="3200"/>
    <x v="2103"/>
    <x v="0"/>
    <x v="1"/>
    <x v="1"/>
    <n v="1410901200"/>
    <n v="1408313438"/>
    <x v="1"/>
    <n v="70"/>
    <x v="0"/>
    <s v="theater/plays"/>
    <n v="102"/>
    <n v="46.71"/>
    <x v="1"/>
    <x v="6"/>
  </r>
  <r>
    <n v="3187"/>
    <x v="3186"/>
    <s v="Award-winning OSR Performance Ensemble brings the creepy, unlikely, bittersweet, macabre &amp; beautiful world of Neil Gaiman to the stage."/>
    <n v="15000"/>
    <x v="2104"/>
    <x v="0"/>
    <x v="0"/>
    <x v="0"/>
    <n v="1407167973"/>
    <n v="1405439973"/>
    <x v="1"/>
    <n v="244"/>
    <x v="0"/>
    <s v="theater/plays"/>
    <n v="116"/>
    <n v="71.489999999999995"/>
    <x v="1"/>
    <x v="6"/>
  </r>
  <r>
    <n v="3188"/>
    <x v="3187"/>
    <s v="A revue show featuring the very best of the last century of musical theatre from aspiring young producers &amp; performers at RWCMD"/>
    <n v="200"/>
    <x v="176"/>
    <x v="2"/>
    <x v="1"/>
    <x v="1"/>
    <n v="1433930302"/>
    <n v="1432115902"/>
    <x v="0"/>
    <n v="9"/>
    <x v="1"/>
    <s v="theater/musical"/>
    <n v="65"/>
    <n v="14.44"/>
    <x v="1"/>
    <x v="40"/>
  </r>
  <r>
    <n v="3189"/>
    <x v="3188"/>
    <s v="Det Ã¤r tio Ã¥r sedan sist! Musikalen Hednadotter med sÃ¥ngarna frÃ¥n orginaluppsÃ¤ttningen sjunger musikalen i Konsertform."/>
    <n v="55000"/>
    <x v="2105"/>
    <x v="2"/>
    <x v="11"/>
    <x v="9"/>
    <n v="1432455532"/>
    <n v="1429863532"/>
    <x v="0"/>
    <n v="19"/>
    <x v="1"/>
    <s v="theater/musical"/>
    <n v="12"/>
    <n v="356.84"/>
    <x v="1"/>
    <x v="40"/>
  </r>
  <r>
    <n v="3190"/>
    <x v="3189"/>
    <s v="Call It A Day Productions is putting on their first full production in December and every little bit helps!"/>
    <n v="4000"/>
    <x v="117"/>
    <x v="2"/>
    <x v="5"/>
    <x v="5"/>
    <n v="1481258275"/>
    <n v="1478662675"/>
    <x v="0"/>
    <n v="0"/>
    <x v="1"/>
    <s v="theater/musical"/>
    <n v="0"/>
    <n v="0"/>
    <x v="1"/>
    <x v="40"/>
  </r>
  <r>
    <n v="3191"/>
    <x v="3190"/>
    <s v="A brand new musical about the ban of contraception and abortion in Romania and the revolution that ended it all in 1989."/>
    <n v="3750"/>
    <x v="118"/>
    <x v="2"/>
    <x v="0"/>
    <x v="0"/>
    <n v="1471370869"/>
    <n v="1466186869"/>
    <x v="0"/>
    <n v="4"/>
    <x v="1"/>
    <s v="theater/musical"/>
    <n v="4"/>
    <n v="37.75"/>
    <x v="1"/>
    <x v="40"/>
  </r>
  <r>
    <n v="3192"/>
    <x v="3191"/>
    <s v="This project challenges social issues affecting young people in areas of deprivation within the Belfast area (Northern Ireland)."/>
    <n v="10000"/>
    <x v="1301"/>
    <x v="2"/>
    <x v="1"/>
    <x v="1"/>
    <n v="1425160800"/>
    <n v="1421274859"/>
    <x v="0"/>
    <n v="8"/>
    <x v="1"/>
    <s v="theater/musical"/>
    <n v="1"/>
    <n v="12.75"/>
    <x v="1"/>
    <x v="40"/>
  </r>
  <r>
    <n v="3193"/>
    <x v="3192"/>
    <s v="Bringing Richard O'Brien's sequel to legendary Rocky Horror to the stage for the first time. First London, then...The World!"/>
    <n v="5000"/>
    <x v="2038"/>
    <x v="2"/>
    <x v="1"/>
    <x v="1"/>
    <n v="1424474056"/>
    <n v="1420586056"/>
    <x v="0"/>
    <n v="24"/>
    <x v="1"/>
    <s v="theater/musical"/>
    <n v="12"/>
    <n v="24.46"/>
    <x v="1"/>
    <x v="40"/>
  </r>
  <r>
    <n v="3194"/>
    <x v="3193"/>
    <s v="P.A.C.K (Performing Arts Camp for Kids) Musical Theater, Instrumental Music, Vocal Music, Dance, Visual Arts, and Physical Education!"/>
    <n v="11000"/>
    <x v="117"/>
    <x v="2"/>
    <x v="0"/>
    <x v="0"/>
    <n v="1437960598"/>
    <n v="1435368598"/>
    <x v="0"/>
    <n v="0"/>
    <x v="1"/>
    <s v="theater/musical"/>
    <n v="0"/>
    <n v="0"/>
    <x v="1"/>
    <x v="40"/>
  </r>
  <r>
    <n v="3195"/>
    <x v="3194"/>
    <s v="Emerson Sings is the first cabaret to celebrate the work of up and coming musical theater composers who are alumni of Emerson College."/>
    <n v="3500"/>
    <x v="127"/>
    <x v="2"/>
    <x v="0"/>
    <x v="0"/>
    <n v="1423750542"/>
    <n v="1421158542"/>
    <x v="0"/>
    <n v="39"/>
    <x v="1"/>
    <s v="theater/musical"/>
    <n v="59"/>
    <n v="53.08"/>
    <x v="1"/>
    <x v="40"/>
  </r>
  <r>
    <n v="3196"/>
    <x v="3195"/>
    <s v="Help five college students as they journey to bring their groundbreaking new musical &quot;Our Modern Lives&quot; to Broadway!"/>
    <n v="3000000"/>
    <x v="1122"/>
    <x v="2"/>
    <x v="0"/>
    <x v="0"/>
    <n v="1438437600"/>
    <n v="1433254875"/>
    <x v="0"/>
    <n v="6"/>
    <x v="1"/>
    <s v="theater/musical"/>
    <n v="0"/>
    <n v="300"/>
    <x v="1"/>
    <x v="40"/>
  </r>
  <r>
    <n v="3197"/>
    <x v="3196"/>
    <s v="This years most important stage project for young artists in our region. www.ungespor.no"/>
    <n v="10000"/>
    <x v="1288"/>
    <x v="2"/>
    <x v="10"/>
    <x v="8"/>
    <n v="1423050618"/>
    <n v="1420458618"/>
    <x v="0"/>
    <n v="4"/>
    <x v="1"/>
    <s v="theater/musical"/>
    <n v="11"/>
    <n v="286.25"/>
    <x v="1"/>
    <x v="40"/>
  </r>
  <r>
    <n v="3198"/>
    <x v="3197"/>
    <s v="Hadbjerg skole opsÃ¦tter i april musicalen The Fireflies, der blev skrevet og opfÃ¸rt i koncentrationslejren Theresienstadt i 1943 og 45."/>
    <n v="30000"/>
    <x v="178"/>
    <x v="2"/>
    <x v="8"/>
    <x v="7"/>
    <n v="1424081477"/>
    <n v="1420798277"/>
    <x v="0"/>
    <n v="3"/>
    <x v="1"/>
    <s v="theater/musical"/>
    <n v="0"/>
    <n v="36.67"/>
    <x v="1"/>
    <x v="40"/>
  </r>
  <r>
    <n v="3199"/>
    <x v="3198"/>
    <s v="The Milburn Stone Theatre needs your help to bring its high-flying next blockbuster musical, TARZAN, to life!"/>
    <n v="5000"/>
    <x v="636"/>
    <x v="2"/>
    <x v="0"/>
    <x v="0"/>
    <n v="1410037200"/>
    <n v="1407435418"/>
    <x v="0"/>
    <n v="53"/>
    <x v="1"/>
    <s v="theater/musical"/>
    <n v="52"/>
    <n v="49.21"/>
    <x v="1"/>
    <x v="40"/>
  </r>
  <r>
    <n v="3200"/>
    <x v="3199"/>
    <s v="An extremely unique musical play with an exciting, fun filled, dramatic twist. You will discover what lies ahead on the Road to Kingdom"/>
    <n v="50000"/>
    <x v="116"/>
    <x v="2"/>
    <x v="0"/>
    <x v="0"/>
    <n v="1461994440"/>
    <n v="1459410101"/>
    <x v="0"/>
    <n v="1"/>
    <x v="1"/>
    <s v="theater/musical"/>
    <n v="0"/>
    <n v="1"/>
    <x v="1"/>
    <x v="40"/>
  </r>
  <r>
    <n v="3201"/>
    <x v="3200"/>
    <s v="Nothing Changes is a modern musical version of the Ragged Trousered Philanthropists exploring the inequalities of &quot;austerity Britain&quot;"/>
    <n v="2000"/>
    <x v="379"/>
    <x v="2"/>
    <x v="1"/>
    <x v="1"/>
    <n v="1409509477"/>
    <n v="1407695077"/>
    <x v="0"/>
    <n v="2"/>
    <x v="1"/>
    <s v="theater/musical"/>
    <n v="1"/>
    <n v="12.5"/>
    <x v="1"/>
    <x v="40"/>
  </r>
  <r>
    <n v="3202"/>
    <x v="3201"/>
    <s v="Falling in love at Christmas should never be a drag! A rocking musical about four lives intersecting at a nightclub at Christmas."/>
    <n v="5000"/>
    <x v="2106"/>
    <x v="2"/>
    <x v="0"/>
    <x v="0"/>
    <n v="1450072740"/>
    <n v="1445027346"/>
    <x v="0"/>
    <n v="25"/>
    <x v="1"/>
    <s v="theater/musical"/>
    <n v="55"/>
    <n v="109.04"/>
    <x v="1"/>
    <x v="40"/>
  </r>
  <r>
    <n v="3203"/>
    <x v="3202"/>
    <s v="Escape from Reality's 1st Season &quot;Defying Gravity&quot; including The Last Five Years, Godspell, and Aida."/>
    <n v="1000"/>
    <x v="156"/>
    <x v="2"/>
    <x v="0"/>
    <x v="0"/>
    <n v="1443224622"/>
    <n v="1440632622"/>
    <x v="0"/>
    <n v="6"/>
    <x v="1"/>
    <s v="theater/musical"/>
    <n v="25"/>
    <n v="41.67"/>
    <x v="1"/>
    <x v="40"/>
  </r>
  <r>
    <n v="3204"/>
    <x v="3203"/>
    <s v="Based on the hit game, Trip and Grace's marriage is falling apart. It's up to the audience to determine the fate of their relationship."/>
    <n v="500"/>
    <x v="117"/>
    <x v="2"/>
    <x v="0"/>
    <x v="0"/>
    <n v="1437149640"/>
    <n v="1434558479"/>
    <x v="0"/>
    <n v="0"/>
    <x v="1"/>
    <s v="theater/musical"/>
    <n v="0"/>
    <n v="0"/>
    <x v="1"/>
    <x v="40"/>
  </r>
  <r>
    <n v="3205"/>
    <x v="3204"/>
    <s v="Children Must Run is an original musical, about a prostitute, a drug mule, a child soldier and their struggles, hopes and dreams."/>
    <n v="8000"/>
    <x v="687"/>
    <x v="2"/>
    <x v="1"/>
    <x v="1"/>
    <n v="1430470772"/>
    <n v="1427878772"/>
    <x v="0"/>
    <n v="12"/>
    <x v="1"/>
    <s v="theater/musical"/>
    <n v="3"/>
    <n v="22.75"/>
    <x v="1"/>
    <x v="40"/>
  </r>
  <r>
    <n v="3206"/>
    <x v="3205"/>
    <s v="PTYA is a non-profit musical theater group for kids ages 7-18 that teaches the importance of self expression through the arts."/>
    <n v="5000"/>
    <x v="117"/>
    <x v="2"/>
    <x v="0"/>
    <x v="0"/>
    <n v="1442644651"/>
    <n v="1440052651"/>
    <x v="0"/>
    <n v="0"/>
    <x v="1"/>
    <s v="theater/musical"/>
    <n v="0"/>
    <n v="0"/>
    <x v="1"/>
    <x v="40"/>
  </r>
  <r>
    <n v="3207"/>
    <x v="3206"/>
    <s v="We are proud to be doing The Last Five Years as our debut! Now, our little company needs your help to make our big dreams come true!"/>
    <n v="5500"/>
    <x v="567"/>
    <x v="2"/>
    <x v="0"/>
    <x v="0"/>
    <n v="1429767607"/>
    <n v="1424587207"/>
    <x v="0"/>
    <n v="36"/>
    <x v="1"/>
    <s v="theater/musical"/>
    <n v="46"/>
    <n v="70.83"/>
    <x v="1"/>
    <x v="40"/>
  </r>
  <r>
    <n v="3208"/>
    <x v="3207"/>
    <s v="The political and personal collide in a raw and intimate look at a pre-9/11 America: &quot;The Coming World&quot; by Christopher Shinn"/>
    <n v="5000"/>
    <x v="2107"/>
    <x v="0"/>
    <x v="0"/>
    <x v="0"/>
    <n v="1406557877"/>
    <n v="1404743477"/>
    <x v="1"/>
    <n v="82"/>
    <x v="0"/>
    <s v="theater/plays"/>
    <n v="104"/>
    <n v="63.11"/>
    <x v="1"/>
    <x v="6"/>
  </r>
  <r>
    <n v="3209"/>
    <x v="3208"/>
    <s v="The hysterical and heartbreaking story of artist Jack Kirby, &quot;the King of the Comics,&quot; at the 2014 Comic Book Theater Festival"/>
    <n v="9500"/>
    <x v="2108"/>
    <x v="0"/>
    <x v="0"/>
    <x v="0"/>
    <n v="1403305200"/>
    <n v="1400512658"/>
    <x v="1"/>
    <n v="226"/>
    <x v="0"/>
    <s v="theater/plays"/>
    <n v="119"/>
    <n v="50.16"/>
    <x v="1"/>
    <x v="6"/>
  </r>
  <r>
    <n v="3210"/>
    <x v="3209"/>
    <s v="The Red Herring is a new play full of wickedly fast dialogue, a joke for every sentence, and more puns than you can shake a stick at."/>
    <n v="3000"/>
    <x v="2109"/>
    <x v="0"/>
    <x v="0"/>
    <x v="0"/>
    <n v="1338523140"/>
    <n v="1334442519"/>
    <x v="1"/>
    <n v="60"/>
    <x v="0"/>
    <s v="theater/plays"/>
    <n v="126"/>
    <n v="62.88"/>
    <x v="1"/>
    <x v="6"/>
  </r>
  <r>
    <n v="3211"/>
    <x v="3210"/>
    <s v="Our fifth season is upon us: A wild new imagining of Titus Andronicus and our signature reading series &quot;Two Plays. One Conversation.&quot;"/>
    <n v="23000"/>
    <x v="2110"/>
    <x v="0"/>
    <x v="0"/>
    <x v="0"/>
    <n v="1408068000"/>
    <n v="1405346680"/>
    <x v="1"/>
    <n v="322"/>
    <x v="0"/>
    <s v="theater/plays"/>
    <n v="120"/>
    <n v="85.53"/>
    <x v="1"/>
    <x v="6"/>
  </r>
  <r>
    <n v="3212"/>
    <x v="3211"/>
    <s v="Help us bring our production of Campo Maldito to New York AND San Francisco!"/>
    <n v="4000"/>
    <x v="2111"/>
    <x v="0"/>
    <x v="0"/>
    <x v="0"/>
    <n v="1407524751"/>
    <n v="1404932751"/>
    <x v="1"/>
    <n v="94"/>
    <x v="0"/>
    <s v="theater/plays"/>
    <n v="126"/>
    <n v="53.72"/>
    <x v="1"/>
    <x v="6"/>
  </r>
  <r>
    <n v="3213"/>
    <x v="3212"/>
    <s v="3 boys, 1 white dress and a hoover collide in this explosive new play by John Fitzpatrick. Life's a wedding disco. Let's dance."/>
    <n v="6000"/>
    <x v="2112"/>
    <x v="0"/>
    <x v="1"/>
    <x v="1"/>
    <n v="1437934759"/>
    <n v="1434478759"/>
    <x v="1"/>
    <n v="47"/>
    <x v="0"/>
    <s v="theater/plays"/>
    <n v="100"/>
    <n v="127.81"/>
    <x v="1"/>
    <x v="6"/>
  </r>
  <r>
    <n v="3214"/>
    <x v="3213"/>
    <s v="Sexting, selfies and social media pressures that affect young people  connected 24/7.  Mistakes happen but now they can remain forever!"/>
    <n v="12000"/>
    <x v="2113"/>
    <x v="0"/>
    <x v="1"/>
    <x v="1"/>
    <n v="1452038100"/>
    <n v="1448823673"/>
    <x v="1"/>
    <n v="115"/>
    <x v="0"/>
    <s v="theater/plays"/>
    <n v="102"/>
    <n v="106.57"/>
    <x v="1"/>
    <x v="6"/>
  </r>
  <r>
    <n v="3215"/>
    <x v="3214"/>
    <s v="2 world premieres:_x000a_HOW TO LIVE ON EARTH by MJ Kaufman_x000a_ / CAL IN CAMO by William Francis Hoffman_x000a_+ workshops of 7 more plays!"/>
    <n v="35000"/>
    <x v="2114"/>
    <x v="0"/>
    <x v="0"/>
    <x v="0"/>
    <n v="1441857540"/>
    <n v="1438617471"/>
    <x v="1"/>
    <n v="134"/>
    <x v="0"/>
    <s v="theater/plays"/>
    <n v="100"/>
    <n v="262.11"/>
    <x v="1"/>
    <x v="6"/>
  </r>
  <r>
    <n v="3216"/>
    <x v="3215"/>
    <s v="Brute (winner of the 2015 IdeasTap Underbelly Award) is new writing based on the true story of a rather twisted, horrible schoolgirl."/>
    <n v="2000"/>
    <x v="660"/>
    <x v="0"/>
    <x v="1"/>
    <x v="1"/>
    <n v="1436625000"/>
    <n v="1433934371"/>
    <x v="1"/>
    <n v="35"/>
    <x v="0"/>
    <s v="theater/plays"/>
    <n v="100"/>
    <n v="57.17"/>
    <x v="1"/>
    <x v="6"/>
  </r>
  <r>
    <n v="3217"/>
    <x v="3216"/>
    <s v="Wake Up Call is a comedic play about a group of hotel employees working on Christmas Eve."/>
    <n v="4500"/>
    <x v="2011"/>
    <x v="0"/>
    <x v="0"/>
    <x v="0"/>
    <n v="1478264784"/>
    <n v="1475672784"/>
    <x v="1"/>
    <n v="104"/>
    <x v="0"/>
    <s v="theater/plays"/>
    <n v="116"/>
    <n v="50.2"/>
    <x v="1"/>
    <x v="6"/>
  </r>
  <r>
    <n v="3218"/>
    <x v="3217"/>
    <s v="A brave &amp; relevant play that looks at the lives of 7 real women who served in the US Armed Forces. Authentic stories that need telling."/>
    <n v="12000"/>
    <x v="2115"/>
    <x v="0"/>
    <x v="1"/>
    <x v="1"/>
    <n v="1419984000"/>
    <n v="1417132986"/>
    <x v="1"/>
    <n v="184"/>
    <x v="0"/>
    <s v="theater/plays"/>
    <n v="102"/>
    <n v="66.59"/>
    <x v="1"/>
    <x v="6"/>
  </r>
  <r>
    <n v="3219"/>
    <x v="3218"/>
    <s v="Eyes Closed is a collaborative play and docudrama about New Yorkers and their dreams."/>
    <n v="20000"/>
    <x v="2116"/>
    <x v="0"/>
    <x v="0"/>
    <x v="0"/>
    <n v="1427063747"/>
    <n v="1424043347"/>
    <x v="1"/>
    <n v="119"/>
    <x v="0"/>
    <s v="theater/plays"/>
    <n v="100"/>
    <n v="168.25"/>
    <x v="1"/>
    <x v="6"/>
  </r>
  <r>
    <n v="3220"/>
    <x v="3219"/>
    <s v="A sci-fi thriller for the stage opening March 10 in Los Angeles."/>
    <n v="15000"/>
    <x v="2117"/>
    <x v="0"/>
    <x v="0"/>
    <x v="0"/>
    <n v="1489352400"/>
    <n v="1486411204"/>
    <x v="1"/>
    <n v="59"/>
    <x v="0"/>
    <s v="theater/plays"/>
    <n v="101"/>
    <n v="256.37"/>
    <x v="1"/>
    <x v="6"/>
  </r>
  <r>
    <n v="3221"/>
    <x v="3220"/>
    <s v="A one-man show about love, loss, and motorways, written &amp; performed by Ben Norris. Help us get to the 2015 Edinburgh Fringe and beyond!"/>
    <n v="4000"/>
    <x v="2118"/>
    <x v="0"/>
    <x v="1"/>
    <x v="1"/>
    <n v="1436114603"/>
    <n v="1433090603"/>
    <x v="1"/>
    <n v="113"/>
    <x v="0"/>
    <s v="theater/plays"/>
    <n v="103"/>
    <n v="36.61"/>
    <x v="1"/>
    <x v="6"/>
  </r>
  <r>
    <n v="3222"/>
    <x v="3221"/>
    <s v="Shakespeare's classic re-imagined as a spoken and signed production for deaf and hearing audiences"/>
    <n v="2500"/>
    <x v="2119"/>
    <x v="0"/>
    <x v="0"/>
    <x v="0"/>
    <n v="1445722140"/>
    <n v="1443016697"/>
    <x v="1"/>
    <n v="84"/>
    <x v="0"/>
    <s v="theater/plays"/>
    <n v="125"/>
    <n v="37.14"/>
    <x v="1"/>
    <x v="6"/>
  </r>
  <r>
    <n v="3223"/>
    <x v="3222"/>
    <s v="Bringing David Lindsay-Abaire's award-winning story of our times to the East Bay."/>
    <n v="3100"/>
    <x v="2120"/>
    <x v="0"/>
    <x v="0"/>
    <x v="0"/>
    <n v="1440100976"/>
    <n v="1437508976"/>
    <x v="1"/>
    <n v="74"/>
    <x v="0"/>
    <s v="theater/plays"/>
    <n v="110"/>
    <n v="45.88"/>
    <x v="1"/>
    <x v="6"/>
  </r>
  <r>
    <n v="3224"/>
    <x v="3223"/>
    <s v="Neil LaBute and Marco Calvani reunite once again for the unique, international collaboration that is ADA: Author directing Author."/>
    <n v="30000"/>
    <x v="2121"/>
    <x v="0"/>
    <x v="0"/>
    <x v="0"/>
    <n v="1484024400"/>
    <n v="1479932713"/>
    <x v="1"/>
    <n v="216"/>
    <x v="0"/>
    <s v="theater/plays"/>
    <n v="102"/>
    <n v="141.71"/>
    <x v="1"/>
    <x v="6"/>
  </r>
  <r>
    <n v="3225"/>
    <x v="3224"/>
    <s v="Bare Theatre brings one of Shakespeare's most accessible early comedies to life free to the public across the NC Triangle"/>
    <n v="2000"/>
    <x v="2122"/>
    <x v="0"/>
    <x v="0"/>
    <x v="0"/>
    <n v="1464987600"/>
    <n v="1463145938"/>
    <x v="1"/>
    <n v="39"/>
    <x v="0"/>
    <s v="theater/plays"/>
    <n v="102"/>
    <n v="52.49"/>
    <x v="1"/>
    <x v="6"/>
  </r>
  <r>
    <n v="3226"/>
    <x v="3225"/>
    <s v="Trip The Light Theatre needs YOUR help to fund it's second run of its debut production 'The Sun Shining On her Hands' in London."/>
    <n v="1200"/>
    <x v="380"/>
    <x v="0"/>
    <x v="1"/>
    <x v="1"/>
    <n v="1446213612"/>
    <n v="1443621612"/>
    <x v="1"/>
    <n v="21"/>
    <x v="0"/>
    <s v="theater/plays"/>
    <n v="104"/>
    <n v="59.52"/>
    <x v="1"/>
    <x v="6"/>
  </r>
  <r>
    <n v="3227"/>
    <x v="3226"/>
    <s v="a colder water than here is a new play by Matt Jones and directed by Lily McLeish that will be perfomed at VAULT Festival from 1-5 Feb"/>
    <n v="1200"/>
    <x v="646"/>
    <x v="0"/>
    <x v="1"/>
    <x v="1"/>
    <n v="1484687436"/>
    <n v="1482095436"/>
    <x v="0"/>
    <n v="30"/>
    <x v="0"/>
    <s v="theater/plays"/>
    <n v="125"/>
    <n v="50"/>
    <x v="1"/>
    <x v="6"/>
  </r>
  <r>
    <n v="3228"/>
    <x v="3227"/>
    <s v="A Season of Powerful Women. A Season of Defiance."/>
    <n v="7000"/>
    <x v="2123"/>
    <x v="0"/>
    <x v="0"/>
    <x v="0"/>
    <n v="1450328340"/>
    <n v="1447606884"/>
    <x v="1"/>
    <n v="37"/>
    <x v="0"/>
    <s v="theater/plays"/>
    <n v="102"/>
    <n v="193.62"/>
    <x v="1"/>
    <x v="6"/>
  </r>
  <r>
    <n v="3229"/>
    <x v="3228"/>
    <s v="After electrifying audiences in Seattle and Tashkent, The Seagull Project embarks on a brand new journey."/>
    <n v="20000"/>
    <x v="2124"/>
    <x v="0"/>
    <x v="0"/>
    <x v="0"/>
    <n v="1416470398"/>
    <n v="1413874798"/>
    <x v="1"/>
    <n v="202"/>
    <x v="0"/>
    <s v="theater/plays"/>
    <n v="108"/>
    <n v="106.8"/>
    <x v="1"/>
    <x v="6"/>
  </r>
  <r>
    <n v="3230"/>
    <x v="3229"/>
    <s v="Recently under fire for its cheeky and contextual revisiting of an ancient comedy, this show has lost funding and needs your support!"/>
    <n v="2600"/>
    <x v="2125"/>
    <x v="0"/>
    <x v="0"/>
    <x v="0"/>
    <n v="1412135940"/>
    <n v="1410840126"/>
    <x v="1"/>
    <n v="37"/>
    <x v="0"/>
    <s v="theater/plays"/>
    <n v="110"/>
    <n v="77.22"/>
    <x v="1"/>
    <x v="6"/>
  </r>
  <r>
    <n v="3231"/>
    <x v="3230"/>
    <s v="Help us reach our &quot;stretch goal&quot; of $2000! We are an adult group specializing in adapting works of fiction for the stage."/>
    <n v="1000"/>
    <x v="2126"/>
    <x v="0"/>
    <x v="0"/>
    <x v="0"/>
    <n v="1460846347"/>
    <n v="1458254347"/>
    <x v="0"/>
    <n v="28"/>
    <x v="0"/>
    <s v="theater/plays"/>
    <n v="161"/>
    <n v="57.5"/>
    <x v="1"/>
    <x v="6"/>
  </r>
  <r>
    <n v="3232"/>
    <x v="3231"/>
    <s v="Honorable Men - Yorick's 10th season of free, outdoor Shakespeare.  Featuring Henry IV, part 1 and Julius Caesar."/>
    <n v="1000"/>
    <x v="2127"/>
    <x v="0"/>
    <x v="0"/>
    <x v="0"/>
    <n v="1462334340"/>
    <n v="1459711917"/>
    <x v="1"/>
    <n v="26"/>
    <x v="0"/>
    <s v="theater/plays"/>
    <n v="131"/>
    <n v="50.46"/>
    <x v="1"/>
    <x v="6"/>
  </r>
  <r>
    <n v="3233"/>
    <x v="3232"/>
    <s v="64 Squares is an autobiographical one-man exploration of the internal chess game played to reconcile relationships."/>
    <n v="5000"/>
    <x v="2128"/>
    <x v="0"/>
    <x v="0"/>
    <x v="0"/>
    <n v="1488482355"/>
    <n v="1485890355"/>
    <x v="0"/>
    <n v="61"/>
    <x v="0"/>
    <s v="theater/plays"/>
    <n v="119"/>
    <n v="97.38"/>
    <x v="1"/>
    <x v="6"/>
  </r>
  <r>
    <n v="3234"/>
    <x v="3233"/>
    <s v="Get Repetitive Beats to Vaults! A high octane play set in Oxford  during one of the most influential &amp; hedonistic movements in music."/>
    <n v="4000"/>
    <x v="2129"/>
    <x v="0"/>
    <x v="1"/>
    <x v="1"/>
    <n v="1485991860"/>
    <n v="1483124208"/>
    <x v="0"/>
    <n v="115"/>
    <x v="0"/>
    <s v="theater/plays"/>
    <n v="100"/>
    <n v="34.92"/>
    <x v="1"/>
    <x v="6"/>
  </r>
  <r>
    <n v="3235"/>
    <x v="3234"/>
    <s v="Bring the spectacular PLEASE EXCUSE MY DEAR AUNT SALLY to Edinburgh this August for a 4-week run at the prestigious Pleasance Theatre!"/>
    <n v="15000"/>
    <x v="2130"/>
    <x v="0"/>
    <x v="0"/>
    <x v="0"/>
    <n v="1467361251"/>
    <n v="1464769251"/>
    <x v="1"/>
    <n v="181"/>
    <x v="0"/>
    <s v="theater/plays"/>
    <n v="103"/>
    <n v="85.53"/>
    <x v="1"/>
    <x v="6"/>
  </r>
  <r>
    <n v="3236"/>
    <x v="3235"/>
    <s v="A dark comedy exploring the importance of art, homelessness, and finding your own path.  World Premiere 3/27/17 at IRT Theater in NYC."/>
    <n v="20000"/>
    <x v="2131"/>
    <x v="0"/>
    <x v="0"/>
    <x v="0"/>
    <n v="1482962433"/>
    <n v="1480370433"/>
    <x v="0"/>
    <n v="110"/>
    <x v="0"/>
    <s v="theater/plays"/>
    <n v="101"/>
    <n v="182.91"/>
    <x v="1"/>
    <x v="6"/>
  </r>
  <r>
    <n v="3237"/>
    <x v="3236"/>
    <s v="An annual campaign supporting our intensive for artists 25 and under."/>
    <n v="35000"/>
    <x v="2132"/>
    <x v="0"/>
    <x v="0"/>
    <x v="0"/>
    <n v="1443499140"/>
    <n v="1441452184"/>
    <x v="1"/>
    <n v="269"/>
    <x v="0"/>
    <s v="theater/plays"/>
    <n v="101"/>
    <n v="131.13999999999999"/>
    <x v="1"/>
    <x v="6"/>
  </r>
  <r>
    <n v="3238"/>
    <x v="3237"/>
    <s v="A bit of role-play never hurt anyone, right? Two maids play a game of murder. Genet's THE MAIDS in a visceral production by ALL BARE."/>
    <n v="2800"/>
    <x v="2133"/>
    <x v="0"/>
    <x v="1"/>
    <x v="1"/>
    <n v="1435752898"/>
    <n v="1433160898"/>
    <x v="1"/>
    <n v="79"/>
    <x v="0"/>
    <s v="theater/plays"/>
    <n v="112"/>
    <n v="39.81"/>
    <x v="1"/>
    <x v="6"/>
  </r>
  <r>
    <n v="3239"/>
    <x v="3238"/>
    <s v="The first regional library-touring show from new UK company Librarian Theatre - transforming local libraries into magical theatres"/>
    <n v="5862"/>
    <x v="2134"/>
    <x v="0"/>
    <x v="1"/>
    <x v="1"/>
    <n v="1445817540"/>
    <n v="1443665293"/>
    <x v="1"/>
    <n v="104"/>
    <x v="0"/>
    <s v="theater/plays"/>
    <n v="106"/>
    <n v="59.7"/>
    <x v="1"/>
    <x v="6"/>
  </r>
  <r>
    <n v="3240"/>
    <x v="3239"/>
    <s v="An inventive (re)telling of Princess Sophia Duleep Singhâ€™s journey, from an aristocratic upbringing to a life of political activism."/>
    <n v="3000"/>
    <x v="481"/>
    <x v="0"/>
    <x v="1"/>
    <x v="1"/>
    <n v="1487286000"/>
    <n v="1484843948"/>
    <x v="0"/>
    <n v="34"/>
    <x v="0"/>
    <s v="theater/plays"/>
    <n v="101"/>
    <n v="88.74"/>
    <x v="1"/>
    <x v="6"/>
  </r>
  <r>
    <n v="3241"/>
    <x v="3240"/>
    <s v="iDiOM mounts the West Coast Premiere of â€œThese Seven Sicknessesâ€ â€“ ALL SEVEN of Sophoclesâ€™ surviving plays in one epic production."/>
    <n v="8500"/>
    <x v="2135"/>
    <x v="0"/>
    <x v="0"/>
    <x v="0"/>
    <n v="1413269940"/>
    <n v="1410421670"/>
    <x v="1"/>
    <n v="167"/>
    <x v="0"/>
    <s v="theater/plays"/>
    <n v="115"/>
    <n v="58.69"/>
    <x v="1"/>
    <x v="6"/>
  </r>
  <r>
    <n v="3242"/>
    <x v="3241"/>
    <s v="First Day Off in a Long Time is a comedy show...            _x000a_About suicide."/>
    <n v="10000"/>
    <x v="2136"/>
    <x v="0"/>
    <x v="0"/>
    <x v="0"/>
    <n v="1411150092"/>
    <n v="1408558092"/>
    <x v="1"/>
    <n v="183"/>
    <x v="0"/>
    <s v="theater/plays"/>
    <n v="127"/>
    <n v="69.569999999999993"/>
    <x v="1"/>
    <x v="6"/>
  </r>
  <r>
    <n v="3243"/>
    <x v="3242"/>
    <s v="Live Source's world premiere of a new play by Jaclyn Backhaus, premiering at the New Ohio Theatre October 30th-November 8th."/>
    <n v="8000"/>
    <x v="2137"/>
    <x v="0"/>
    <x v="0"/>
    <x v="0"/>
    <n v="1444348800"/>
    <n v="1442283562"/>
    <x v="1"/>
    <n v="71"/>
    <x v="0"/>
    <s v="theater/plays"/>
    <n v="103"/>
    <n v="115.87"/>
    <x v="1"/>
    <x v="6"/>
  </r>
  <r>
    <n v="3244"/>
    <x v="3243"/>
    <s v="'Time Please' is a black comedy set in a failing public house in a run-down part of town, where things are about to get messy."/>
    <n v="1600"/>
    <x v="2138"/>
    <x v="0"/>
    <x v="1"/>
    <x v="1"/>
    <n v="1480613982"/>
    <n v="1478018382"/>
    <x v="0"/>
    <n v="69"/>
    <x v="0"/>
    <s v="theater/plays"/>
    <n v="103"/>
    <n v="23.87"/>
    <x v="1"/>
    <x v="6"/>
  </r>
  <r>
    <n v="3245"/>
    <x v="3244"/>
    <s v="Five playwrights volunteer at New York's largest soup kitchen and develop a play around the people they meet."/>
    <n v="21000"/>
    <x v="2139"/>
    <x v="0"/>
    <x v="0"/>
    <x v="0"/>
    <n v="1434074400"/>
    <n v="1431354258"/>
    <x v="0"/>
    <n v="270"/>
    <x v="0"/>
    <s v="theater/plays"/>
    <n v="104"/>
    <n v="81.13"/>
    <x v="1"/>
    <x v="6"/>
  </r>
  <r>
    <n v="3246"/>
    <x v="3245"/>
    <s v="The Gray Man isnâ€™t real. Heâ€™s a ghost story, a boogeyman, a tale mothers make up to keep their children safe."/>
    <n v="10000"/>
    <x v="2140"/>
    <x v="0"/>
    <x v="0"/>
    <x v="0"/>
    <n v="1442030340"/>
    <n v="1439551200"/>
    <x v="1"/>
    <n v="193"/>
    <x v="0"/>
    <s v="theater/plays"/>
    <n v="111"/>
    <n v="57.63"/>
    <x v="1"/>
    <x v="6"/>
  </r>
  <r>
    <n v="3247"/>
    <x v="3246"/>
    <s v="Open Letter Theatre presents 'Boys' by Ella Hickson, at 2015's Edinburgh Fringe Festival! Four students, one flat, one last party!"/>
    <n v="2500"/>
    <x v="2141"/>
    <x v="0"/>
    <x v="1"/>
    <x v="1"/>
    <n v="1436696712"/>
    <n v="1434104712"/>
    <x v="1"/>
    <n v="57"/>
    <x v="0"/>
    <s v="theater/plays"/>
    <n v="106"/>
    <n v="46.43"/>
    <x v="1"/>
    <x v="6"/>
  </r>
  <r>
    <n v="3248"/>
    <x v="3247"/>
    <s v="Honest Accomplice Theatre produces theatre for social change."/>
    <n v="12000"/>
    <x v="2142"/>
    <x v="0"/>
    <x v="0"/>
    <x v="0"/>
    <n v="1428178757"/>
    <n v="1425590357"/>
    <x v="1"/>
    <n v="200"/>
    <x v="0"/>
    <s v="theater/plays"/>
    <n v="101"/>
    <n v="60.48"/>
    <x v="1"/>
    <x v="6"/>
  </r>
  <r>
    <n v="3249"/>
    <x v="3248"/>
    <s v="A new work about guilt, trauma, love, and change; this original play tells the story of a boy and a girl who love and lose each other."/>
    <n v="5500"/>
    <x v="2143"/>
    <x v="0"/>
    <x v="0"/>
    <x v="0"/>
    <n v="1434822914"/>
    <n v="1432230914"/>
    <x v="1"/>
    <n v="88"/>
    <x v="0"/>
    <s v="theater/plays"/>
    <n v="105"/>
    <n v="65.58"/>
    <x v="1"/>
    <x v="6"/>
  </r>
  <r>
    <n v="3250"/>
    <x v="3249"/>
    <s v="The birth-child of The Moving Company, Theatre de la Jeune Lune &amp; William Shakespeare:  A wild new production of Love's Labour's Lost."/>
    <n v="25000"/>
    <x v="2144"/>
    <x v="0"/>
    <x v="0"/>
    <x v="0"/>
    <n v="1415213324"/>
    <n v="1412617724"/>
    <x v="1"/>
    <n v="213"/>
    <x v="0"/>
    <s v="theater/plays"/>
    <n v="102"/>
    <n v="119.19"/>
    <x v="1"/>
    <x v="6"/>
  </r>
  <r>
    <n v="3251"/>
    <x v="3250"/>
    <s v="Self-Titled: A Live (Theatrical) Mixtape. An evening of short plays and music inspired by the works of Jimi, Aretha, Sting and Rufus!"/>
    <n v="1500"/>
    <x v="1451"/>
    <x v="0"/>
    <x v="0"/>
    <x v="0"/>
    <n v="1434907966"/>
    <n v="1432315966"/>
    <x v="1"/>
    <n v="20"/>
    <x v="0"/>
    <s v="theater/plays"/>
    <n v="111"/>
    <n v="83.05"/>
    <x v="1"/>
    <x v="6"/>
  </r>
  <r>
    <n v="3252"/>
    <x v="3251"/>
    <s v="How do we navigate the boundaries between friendship, sexual intimacy and obsessive desire?"/>
    <n v="2250"/>
    <x v="2145"/>
    <x v="0"/>
    <x v="1"/>
    <x v="1"/>
    <n v="1473247240"/>
    <n v="1470655240"/>
    <x v="1"/>
    <n v="50"/>
    <x v="0"/>
    <s v="theater/plays"/>
    <n v="128"/>
    <n v="57.52"/>
    <x v="1"/>
    <x v="6"/>
  </r>
  <r>
    <n v="3253"/>
    <x v="3252"/>
    <s v="Can you ever truly feel what someone else is feeling?_x000a_Do you want to?"/>
    <n v="20000"/>
    <x v="2146"/>
    <x v="0"/>
    <x v="0"/>
    <x v="0"/>
    <n v="1473306300"/>
    <n v="1471701028"/>
    <x v="1"/>
    <n v="115"/>
    <x v="0"/>
    <s v="theater/plays"/>
    <n v="102"/>
    <n v="177.09"/>
    <x v="1"/>
    <x v="6"/>
  </r>
  <r>
    <n v="3254"/>
    <x v="3253"/>
    <s v="Please help me bring 'The Bad Arm', which has toured America for 6 years, to the biggest &amp; best arts festival in the world: Edinburgh!"/>
    <n v="13000"/>
    <x v="2147"/>
    <x v="0"/>
    <x v="1"/>
    <x v="1"/>
    <n v="1427331809"/>
    <n v="1424743409"/>
    <x v="1"/>
    <n v="186"/>
    <x v="0"/>
    <s v="theater/plays"/>
    <n v="101"/>
    <n v="70.77"/>
    <x v="1"/>
    <x v="6"/>
  </r>
  <r>
    <n v="3255"/>
    <x v="3254"/>
    <s v="5 Actors, 30 Characters, 90 Minutes._x000a_Let us transport you from London to the fields of Agincourt, using the power of your imagination."/>
    <n v="300"/>
    <x v="2"/>
    <x v="0"/>
    <x v="1"/>
    <x v="1"/>
    <n v="1412706375"/>
    <n v="1410114375"/>
    <x v="1"/>
    <n v="18"/>
    <x v="0"/>
    <s v="theater/plays"/>
    <n v="175"/>
    <n v="29.17"/>
    <x v="1"/>
    <x v="6"/>
  </r>
  <r>
    <n v="3256"/>
    <x v="3255"/>
    <s v="Our 16th year promises to be bigger and better than ever but we need your help to bring the show to life!"/>
    <n v="10000"/>
    <x v="2148"/>
    <x v="0"/>
    <x v="0"/>
    <x v="0"/>
    <n v="1433995140"/>
    <n v="1432129577"/>
    <x v="1"/>
    <n v="176"/>
    <x v="0"/>
    <s v="theater/plays"/>
    <n v="128"/>
    <n v="72.760000000000005"/>
    <x v="1"/>
    <x v="6"/>
  </r>
  <r>
    <n v="3257"/>
    <x v="3256"/>
    <s v="A week long run of Tennessee Williams's 'Hello From Bertha' &amp; '27 Wagons Full of Cotton' to raise awareness of Abuse &amp; Prostitution."/>
    <n v="2000"/>
    <x v="2149"/>
    <x v="0"/>
    <x v="1"/>
    <x v="1"/>
    <n v="1487769952"/>
    <n v="1485177952"/>
    <x v="0"/>
    <n v="41"/>
    <x v="0"/>
    <s v="theater/plays"/>
    <n v="106"/>
    <n v="51.85"/>
    <x v="1"/>
    <x v="6"/>
  </r>
  <r>
    <n v="3258"/>
    <x v="3257"/>
    <s v="A guy named Walt steals a book and plans to sell it to get his life on track... until his wife finds out."/>
    <n v="7000"/>
    <x v="2150"/>
    <x v="0"/>
    <x v="0"/>
    <x v="0"/>
    <n v="1420751861"/>
    <n v="1418159861"/>
    <x v="1"/>
    <n v="75"/>
    <x v="0"/>
    <s v="theater/plays"/>
    <n v="105"/>
    <n v="98.2"/>
    <x v="1"/>
    <x v="6"/>
  </r>
  <r>
    <n v="3259"/>
    <x v="3258"/>
    <s v="The Human Faces Tour - Every Story Sacred. This tour is about laughter, grief, and identity in the human striving toward wholeness"/>
    <n v="23000"/>
    <x v="2151"/>
    <x v="0"/>
    <x v="0"/>
    <x v="0"/>
    <n v="1475294340"/>
    <n v="1472753745"/>
    <x v="1"/>
    <n v="97"/>
    <x v="0"/>
    <s v="theater/plays"/>
    <n v="106"/>
    <n v="251.74"/>
    <x v="1"/>
    <x v="6"/>
  </r>
  <r>
    <n v="3260"/>
    <x v="3259"/>
    <s v="We're looking to raise money to continue bringing Brooklyn the vanishing art form of marionette puppetry."/>
    <n v="5000"/>
    <x v="2152"/>
    <x v="0"/>
    <x v="0"/>
    <x v="0"/>
    <n v="1448903318"/>
    <n v="1445875718"/>
    <x v="1"/>
    <n v="73"/>
    <x v="0"/>
    <s v="theater/plays"/>
    <n v="109"/>
    <n v="74.819999999999993"/>
    <x v="1"/>
    <x v="6"/>
  </r>
  <r>
    <n v="3261"/>
    <x v="3260"/>
    <s v="Six Spartanburg-based professional actors perform A Midsummer Night's Dream outdoors in downtown Spartanburg."/>
    <n v="3300"/>
    <x v="2153"/>
    <x v="0"/>
    <x v="0"/>
    <x v="0"/>
    <n v="1437067476"/>
    <n v="1434475476"/>
    <x v="1"/>
    <n v="49"/>
    <x v="0"/>
    <s v="theater/plays"/>
    <n v="100"/>
    <n v="67.650000000000006"/>
    <x v="1"/>
    <x v="6"/>
  </r>
  <r>
    <n v="3262"/>
    <x v="3261"/>
    <s v="A one-woman theatrical exploration of the prison system and its inhabitants."/>
    <n v="12200"/>
    <x v="2154"/>
    <x v="0"/>
    <x v="0"/>
    <x v="0"/>
    <n v="1419220800"/>
    <n v="1416555262"/>
    <x v="1"/>
    <n v="134"/>
    <x v="0"/>
    <s v="theater/plays"/>
    <n v="103"/>
    <n v="93.81"/>
    <x v="1"/>
    <x v="6"/>
  </r>
  <r>
    <n v="3263"/>
    <x v="3262"/>
    <s v="Shakespeare's bloodiest tragedy, performed and produced exclusively by women."/>
    <n v="2500"/>
    <x v="2155"/>
    <x v="0"/>
    <x v="0"/>
    <x v="0"/>
    <n v="1446238800"/>
    <n v="1444220588"/>
    <x v="1"/>
    <n v="68"/>
    <x v="0"/>
    <s v="theater/plays"/>
    <n v="112"/>
    <n v="41.24"/>
    <x v="1"/>
    <x v="6"/>
  </r>
  <r>
    <n v="3264"/>
    <x v="3263"/>
    <s v="The three part comedic saga of Kapow-i GoGo, who saves the world.  Again.  And again."/>
    <n v="2500"/>
    <x v="2156"/>
    <x v="0"/>
    <x v="0"/>
    <x v="0"/>
    <n v="1422482400"/>
    <n v="1421089938"/>
    <x v="1"/>
    <n v="49"/>
    <x v="0"/>
    <s v="theater/plays"/>
    <n v="103"/>
    <n v="52.55"/>
    <x v="1"/>
    <x v="6"/>
  </r>
  <r>
    <n v="3265"/>
    <x v="3264"/>
    <s v="A theatrical play on Alzheimerâ€™s and the challenges of loving a person who keeps disappearing."/>
    <n v="2700"/>
    <x v="2157"/>
    <x v="0"/>
    <x v="17"/>
    <x v="3"/>
    <n v="1449162000"/>
    <n v="1446570315"/>
    <x v="1"/>
    <n v="63"/>
    <x v="0"/>
    <s v="theater/plays"/>
    <n v="164"/>
    <n v="70.290000000000006"/>
    <x v="1"/>
    <x v="6"/>
  </r>
  <r>
    <n v="3266"/>
    <x v="3265"/>
    <s v="An original version of Shakespeare's masterpiece that emphasizes family and explores the destruction of blood ties"/>
    <n v="6000"/>
    <x v="2158"/>
    <x v="0"/>
    <x v="0"/>
    <x v="0"/>
    <n v="1434142800"/>
    <n v="1431435122"/>
    <x v="1"/>
    <n v="163"/>
    <x v="0"/>
    <s v="theater/plays"/>
    <n v="131"/>
    <n v="48.33"/>
    <x v="1"/>
    <x v="6"/>
  </r>
  <r>
    <n v="3267"/>
    <x v="3266"/>
    <s v="Experience the great American novel like never before.... Through the magic of live storytelling in an epic and threadbare sort of way."/>
    <n v="15000"/>
    <x v="2159"/>
    <x v="0"/>
    <x v="0"/>
    <x v="0"/>
    <n v="1437156660"/>
    <n v="1434564660"/>
    <x v="1"/>
    <n v="288"/>
    <x v="0"/>
    <s v="theater/plays"/>
    <n v="102"/>
    <n v="53.18"/>
    <x v="1"/>
    <x v="6"/>
  </r>
  <r>
    <n v="3268"/>
    <x v="3267"/>
    <s v="EgoPo's The Hairy Ape has been invited to the Provincetown Theater Festival! Help us support our artists on this exciting tour."/>
    <n v="2000"/>
    <x v="1904"/>
    <x v="0"/>
    <x v="0"/>
    <x v="0"/>
    <n v="1472074928"/>
    <n v="1470692528"/>
    <x v="1"/>
    <n v="42"/>
    <x v="0"/>
    <s v="theater/plays"/>
    <n v="128"/>
    <n v="60.95"/>
    <x v="1"/>
    <x v="6"/>
  </r>
  <r>
    <n v="3269"/>
    <x v="3268"/>
    <s v="Cicada Studios presents, as their inaugural production, a new-writing world premiere at the Edinburgh Fringe Festival 2015."/>
    <n v="8000"/>
    <x v="2160"/>
    <x v="0"/>
    <x v="1"/>
    <x v="1"/>
    <n v="1434452400"/>
    <n v="1431509397"/>
    <x v="1"/>
    <n v="70"/>
    <x v="0"/>
    <s v="theater/plays"/>
    <n v="102"/>
    <n v="116"/>
    <x v="1"/>
    <x v="6"/>
  </r>
  <r>
    <n v="3270"/>
    <x v="3269"/>
    <s v="Once again Smoke &amp; Oakum Theatre is heading up to the Edinburgh Festival with its latest show, 'Cornermen'. Welcome to our Kickstarter!"/>
    <n v="1800"/>
    <x v="390"/>
    <x v="0"/>
    <x v="1"/>
    <x v="1"/>
    <n v="1436705265"/>
    <n v="1434113265"/>
    <x v="1"/>
    <n v="30"/>
    <x v="0"/>
    <s v="theater/plays"/>
    <n v="102"/>
    <n v="61"/>
    <x v="1"/>
    <x v="6"/>
  </r>
  <r>
    <n v="3271"/>
    <x v="3270"/>
    <s v="A razor sharp satire to darken your Christmas."/>
    <n v="1500"/>
    <x v="2161"/>
    <x v="0"/>
    <x v="1"/>
    <x v="1"/>
    <n v="1414927775"/>
    <n v="1412332175"/>
    <x v="1"/>
    <n v="51"/>
    <x v="0"/>
    <s v="theater/plays"/>
    <n v="130"/>
    <n v="38.24"/>
    <x v="1"/>
    <x v="6"/>
  </r>
  <r>
    <n v="3272"/>
    <x v="3271"/>
    <s v="A new original play that follows two Israeli singles navigate the humorous and confusing dating scene of NYC."/>
    <n v="10000"/>
    <x v="2162"/>
    <x v="0"/>
    <x v="0"/>
    <x v="0"/>
    <n v="1446814809"/>
    <n v="1444219209"/>
    <x v="1"/>
    <n v="145"/>
    <x v="0"/>
    <s v="theater/plays"/>
    <n v="154"/>
    <n v="106.5"/>
    <x v="1"/>
    <x v="6"/>
  </r>
  <r>
    <n v="3273"/>
    <x v="3272"/>
    <s v="We're bringing Tuscany to the Cherry Lane Theatre with a new play about memory and how we deal with people we love but we can't stand."/>
    <n v="4000"/>
    <x v="2163"/>
    <x v="0"/>
    <x v="0"/>
    <x v="0"/>
    <n v="1473879600"/>
    <n v="1472498042"/>
    <x v="1"/>
    <n v="21"/>
    <x v="0"/>
    <s v="theater/plays"/>
    <n v="107"/>
    <n v="204.57"/>
    <x v="1"/>
    <x v="6"/>
  </r>
  <r>
    <n v="3274"/>
    <x v="3273"/>
    <s v="Austin Pendleton directs a rare revival of Tennessee Williams' Orpheus Descending. (photos by Michael Halsband and Talfoto)"/>
    <n v="15500"/>
    <x v="2164"/>
    <x v="0"/>
    <x v="0"/>
    <x v="0"/>
    <n v="1458075600"/>
    <n v="1454259272"/>
    <x v="1"/>
    <n v="286"/>
    <x v="0"/>
    <s v="theater/plays"/>
    <n v="101"/>
    <n v="54.91"/>
    <x v="1"/>
    <x v="6"/>
  </r>
  <r>
    <n v="3275"/>
    <x v="3274"/>
    <s v="The Whitelisted Theatre Company is a non-profit arts organization dedicated to producing the most relevant European plays in NYC."/>
    <n v="1800"/>
    <x v="2165"/>
    <x v="0"/>
    <x v="0"/>
    <x v="0"/>
    <n v="1423456200"/>
    <n v="1421183271"/>
    <x v="1"/>
    <n v="12"/>
    <x v="0"/>
    <s v="theater/plays"/>
    <n v="100"/>
    <n v="150.41999999999999"/>
    <x v="1"/>
    <x v="6"/>
  </r>
  <r>
    <n v="3276"/>
    <x v="3275"/>
    <s v="In 2016, KO Theatre presents a world premiere play in Toronto, ON about faith, home, and the secrets we keep from those we love."/>
    <n v="4500"/>
    <x v="2166"/>
    <x v="0"/>
    <x v="5"/>
    <x v="5"/>
    <n v="1459483140"/>
    <n v="1456526879"/>
    <x v="1"/>
    <n v="100"/>
    <x v="0"/>
    <s v="theater/plays"/>
    <n v="117"/>
    <n v="52.58"/>
    <x v="1"/>
    <x v="6"/>
  </r>
  <r>
    <n v="3277"/>
    <x v="3276"/>
    <s v="One of the most popular American plays of the last decade comes to London for its international premiere. Festive and bittersweet."/>
    <n v="5000"/>
    <x v="2167"/>
    <x v="0"/>
    <x v="1"/>
    <x v="1"/>
    <n v="1416331406"/>
    <n v="1413735806"/>
    <x v="1"/>
    <n v="100"/>
    <x v="0"/>
    <s v="theater/plays"/>
    <n v="109"/>
    <n v="54.3"/>
    <x v="1"/>
    <x v="6"/>
  </r>
  <r>
    <n v="3278"/>
    <x v="3277"/>
    <s v="This Victorian gothic tragedy tells the untold story of Estella Havisham. Combining puppetry, music and striking digital projections."/>
    <n v="2500"/>
    <x v="1745"/>
    <x v="0"/>
    <x v="1"/>
    <x v="1"/>
    <n v="1433017303"/>
    <n v="1430425303"/>
    <x v="1"/>
    <n v="34"/>
    <x v="0"/>
    <s v="theater/plays"/>
    <n v="103"/>
    <n v="76.03"/>
    <x v="1"/>
    <x v="6"/>
  </r>
  <r>
    <n v="3279"/>
    <x v="3278"/>
    <s v="LOOKING FOR GOOD PEOPLE to help fund our production of &quot;Good People&quot; with Kia Hellman &amp; Shayne Anderson, directed by Christine Dunford."/>
    <n v="5800"/>
    <x v="2168"/>
    <x v="0"/>
    <x v="0"/>
    <x v="0"/>
    <n v="1459474059"/>
    <n v="1456885659"/>
    <x v="0"/>
    <n v="63"/>
    <x v="0"/>
    <s v="theater/plays"/>
    <n v="114"/>
    <n v="105.21"/>
    <x v="1"/>
    <x v="6"/>
  </r>
  <r>
    <n v="3280"/>
    <x v="3279"/>
    <s v="Support CPS students' travel to North Carolina to interview community members and produce the documentary play, Greensboro: A Requiem."/>
    <n v="2000"/>
    <x v="2169"/>
    <x v="0"/>
    <x v="0"/>
    <x v="0"/>
    <n v="1433134800"/>
    <n v="1430158198"/>
    <x v="0"/>
    <n v="30"/>
    <x v="0"/>
    <s v="theater/plays"/>
    <n v="103"/>
    <n v="68.67"/>
    <x v="1"/>
    <x v="6"/>
  </r>
  <r>
    <n v="3281"/>
    <x v="3280"/>
    <s v="&quot;This is how theater should connect to people&quot;  Margo Jefferson, Pulitzer Prize winning critic"/>
    <n v="5000"/>
    <x v="599"/>
    <x v="0"/>
    <x v="0"/>
    <x v="0"/>
    <n v="1441153705"/>
    <n v="1438561705"/>
    <x v="0"/>
    <n v="47"/>
    <x v="0"/>
    <s v="theater/plays"/>
    <n v="122"/>
    <n v="129.36000000000001"/>
    <x v="1"/>
    <x v="6"/>
  </r>
  <r>
    <n v="3282"/>
    <x v="3281"/>
    <s v="Two long-time pals, comedy veterans, have written a hilarious new play. Neil Simon-ish w modern social mores. Let's help them stage it."/>
    <n v="31000"/>
    <x v="2170"/>
    <x v="0"/>
    <x v="0"/>
    <x v="0"/>
    <n v="1461904788"/>
    <n v="1458103188"/>
    <x v="0"/>
    <n v="237"/>
    <x v="0"/>
    <s v="theater/plays"/>
    <n v="103"/>
    <n v="134.26"/>
    <x v="1"/>
    <x v="6"/>
  </r>
  <r>
    <n v="3283"/>
    <x v="3282"/>
    <s v="'Gretel and Hansel' by Sam Leeves - an inclusive, multi-sensory theatre production for children aged seven to eleven and their families"/>
    <n v="800"/>
    <x v="2171"/>
    <x v="0"/>
    <x v="1"/>
    <x v="1"/>
    <n v="1455138000"/>
    <n v="1452448298"/>
    <x v="0"/>
    <n v="47"/>
    <x v="0"/>
    <s v="theater/plays"/>
    <n v="105"/>
    <n v="17.829999999999998"/>
    <x v="1"/>
    <x v="6"/>
  </r>
  <r>
    <n v="3284"/>
    <x v="3283"/>
    <s v="Black Enough is an LSU student-staged performance exploring the effects of white supremacy on the black community."/>
    <n v="3000"/>
    <x v="2172"/>
    <x v="0"/>
    <x v="0"/>
    <x v="0"/>
    <n v="1454047140"/>
    <n v="1452546853"/>
    <x v="0"/>
    <n v="15"/>
    <x v="0"/>
    <s v="theater/plays"/>
    <n v="102"/>
    <n v="203.2"/>
    <x v="1"/>
    <x v="6"/>
  </r>
  <r>
    <n v="3285"/>
    <x v="3284"/>
    <s v="A new play by Matthew Gasda"/>
    <n v="4999"/>
    <x v="2173"/>
    <x v="0"/>
    <x v="0"/>
    <x v="0"/>
    <n v="1488258000"/>
    <n v="1485556626"/>
    <x v="0"/>
    <n v="81"/>
    <x v="0"/>
    <s v="theater/plays"/>
    <n v="112"/>
    <n v="69.19"/>
    <x v="1"/>
    <x v="6"/>
  </r>
  <r>
    <n v="3286"/>
    <x v="3285"/>
    <s v="An ensemble-driven play inspired by real-life accounts about six young women who lost their fathers on 9/11. August 2016 at FringeNYC!"/>
    <n v="15000"/>
    <x v="2174"/>
    <x v="0"/>
    <x v="0"/>
    <x v="0"/>
    <n v="1471291782"/>
    <n v="1468699782"/>
    <x v="0"/>
    <n v="122"/>
    <x v="0"/>
    <s v="theater/plays"/>
    <n v="102"/>
    <n v="125.12"/>
    <x v="1"/>
    <x v="6"/>
  </r>
  <r>
    <n v="3287"/>
    <x v="3286"/>
    <s v="An inspirational one-man play about crisis, community, and the search for wholeness."/>
    <n v="2500"/>
    <x v="911"/>
    <x v="0"/>
    <x v="5"/>
    <x v="5"/>
    <n v="1448733628"/>
    <n v="1446573628"/>
    <x v="0"/>
    <n v="34"/>
    <x v="0"/>
    <s v="theater/plays"/>
    <n v="100"/>
    <n v="73.53"/>
    <x v="1"/>
    <x v="6"/>
  </r>
  <r>
    <n v="3288"/>
    <x v="3287"/>
    <s v="Cancer patient Anne Bartram's bucket list wish, is to have her new play performed at a London venue and reviewed by a national paper."/>
    <n v="10000"/>
    <x v="2175"/>
    <x v="0"/>
    <x v="1"/>
    <x v="1"/>
    <n v="1466463600"/>
    <n v="1463337315"/>
    <x v="0"/>
    <n v="207"/>
    <x v="0"/>
    <s v="theater/plays"/>
    <n v="100"/>
    <n v="48.44"/>
    <x v="1"/>
    <x v="6"/>
  </r>
  <r>
    <n v="3289"/>
    <x v="3288"/>
    <s v="Ampersand Theatre's debut appearance at Edinburgh is in 2017 as Conversations With Rats opens at theSpace on the Mile, please help!"/>
    <n v="500"/>
    <x v="2176"/>
    <x v="0"/>
    <x v="1"/>
    <x v="1"/>
    <n v="1487580602"/>
    <n v="1485161402"/>
    <x v="0"/>
    <n v="25"/>
    <x v="0"/>
    <s v="theater/plays"/>
    <n v="133"/>
    <n v="26.61"/>
    <x v="1"/>
    <x v="6"/>
  </r>
  <r>
    <n v="3290"/>
    <x v="3289"/>
    <s v="Pregnancy. Viagra. Murder. Nutella. What more could you want?_x000a__x000a_Help get JunkBox Theatre to Edinburgh Fringe 2017!"/>
    <n v="2000"/>
    <x v="2177"/>
    <x v="0"/>
    <x v="1"/>
    <x v="1"/>
    <n v="1489234891"/>
    <n v="1486642891"/>
    <x v="0"/>
    <n v="72"/>
    <x v="0"/>
    <s v="theater/plays"/>
    <n v="121"/>
    <n v="33.67"/>
    <x v="1"/>
    <x v="6"/>
  </r>
  <r>
    <n v="3291"/>
    <x v="3290"/>
    <s v="We are raising funds for our second production. This will be the first NYC Equity production of THE DRESSER since 1982. www.TETCNY.org"/>
    <n v="500"/>
    <x v="365"/>
    <x v="0"/>
    <x v="0"/>
    <x v="0"/>
    <n v="1442462340"/>
    <n v="1439743900"/>
    <x v="0"/>
    <n v="14"/>
    <x v="0"/>
    <s v="theater/plays"/>
    <n v="114"/>
    <n v="40.71"/>
    <x v="1"/>
    <x v="6"/>
  </r>
  <r>
    <n v="3292"/>
    <x v="3291"/>
    <s v="Iver Heath Drama Club is a not-for-profit community group and this year we are performing DICK WHITTINGTON."/>
    <n v="101"/>
    <x v="683"/>
    <x v="0"/>
    <x v="1"/>
    <x v="1"/>
    <n v="1449257348"/>
    <n v="1444069748"/>
    <x v="0"/>
    <n v="15"/>
    <x v="0"/>
    <s v="theater/plays"/>
    <n v="286"/>
    <n v="19.27"/>
    <x v="1"/>
    <x v="6"/>
  </r>
  <r>
    <n v="3293"/>
    <x v="3292"/>
    <s v="In 1917 Rudolf Steiner's Threefold Social Organism was an attempt to save a devastated Europe. 100 years later do we have a new chance?"/>
    <n v="4500"/>
    <x v="2178"/>
    <x v="0"/>
    <x v="4"/>
    <x v="4"/>
    <n v="1488622352"/>
    <n v="1486030352"/>
    <x v="0"/>
    <n v="91"/>
    <x v="0"/>
    <s v="theater/plays"/>
    <n v="170"/>
    <n v="84.29"/>
    <x v="1"/>
    <x v="6"/>
  </r>
  <r>
    <n v="3294"/>
    <x v="3293"/>
    <s v="A young theatre company promoting new talent and looking for help in funding our very first set for our black comedy &quot;old man's Gift&quot;"/>
    <n v="600"/>
    <x v="2179"/>
    <x v="0"/>
    <x v="1"/>
    <x v="1"/>
    <n v="1434459554"/>
    <n v="1431867554"/>
    <x v="0"/>
    <n v="24"/>
    <x v="0"/>
    <s v="theater/plays"/>
    <n v="118"/>
    <n v="29.58"/>
    <x v="1"/>
    <x v="6"/>
  </r>
  <r>
    <n v="3295"/>
    <x v="3294"/>
    <s v="A comedic drama about The Devil and his quest to take a bride and to Hell with the consequences, no matter what they may be."/>
    <n v="700"/>
    <x v="2180"/>
    <x v="0"/>
    <x v="1"/>
    <x v="1"/>
    <n v="1474886229"/>
    <n v="1472294229"/>
    <x v="0"/>
    <n v="27"/>
    <x v="0"/>
    <s v="theater/plays"/>
    <n v="103"/>
    <n v="26.67"/>
    <x v="1"/>
    <x v="6"/>
  </r>
  <r>
    <n v="3296"/>
    <x v="3295"/>
    <s v="A dark theatrical comedy about four actors recording a warped radio version of Lewis Carroll's 'Alice's Adventures in Wonderland'."/>
    <n v="1500"/>
    <x v="2181"/>
    <x v="0"/>
    <x v="1"/>
    <x v="1"/>
    <n v="1448229600"/>
    <n v="1446401372"/>
    <x v="0"/>
    <n v="47"/>
    <x v="0"/>
    <s v="theater/plays"/>
    <n v="144"/>
    <n v="45.98"/>
    <x v="1"/>
    <x v="6"/>
  </r>
  <r>
    <n v="3297"/>
    <x v="3296"/>
    <s v="A father loses his family in a freak plane crash and goes on to murder the air traffic controller he holds responsible."/>
    <n v="5500"/>
    <x v="2182"/>
    <x v="0"/>
    <x v="1"/>
    <x v="1"/>
    <n v="1438037940"/>
    <n v="1436380256"/>
    <x v="0"/>
    <n v="44"/>
    <x v="0"/>
    <s v="theater/plays"/>
    <n v="100"/>
    <n v="125.09"/>
    <x v="1"/>
    <x v="6"/>
  </r>
  <r>
    <n v="3298"/>
    <x v="3297"/>
    <s v="A stylishly sinister story about blood, guns, and raw ambition. You can help Great Minds bring the world's most dangerous play to life!"/>
    <n v="10000"/>
    <x v="2183"/>
    <x v="0"/>
    <x v="0"/>
    <x v="0"/>
    <n v="1442102400"/>
    <n v="1440370768"/>
    <x v="0"/>
    <n v="72"/>
    <x v="0"/>
    <s v="theater/plays"/>
    <n v="102"/>
    <n v="141.29"/>
    <x v="1"/>
    <x v="6"/>
  </r>
  <r>
    <n v="3299"/>
    <x v="3298"/>
    <s v="A quick-witted original comedy that follows a group of eccentric friends as they attend an engagement party gone terribly wrong!"/>
    <n v="3000"/>
    <x v="2184"/>
    <x v="0"/>
    <x v="0"/>
    <x v="0"/>
    <n v="1444860063"/>
    <n v="1442268063"/>
    <x v="0"/>
    <n v="63"/>
    <x v="0"/>
    <s v="theater/plays"/>
    <n v="116"/>
    <n v="55.33"/>
    <x v="1"/>
    <x v="6"/>
  </r>
  <r>
    <n v="3300"/>
    <x v="3299"/>
    <s v="A subversive parody about the two people for whom the hills were NOT alive with THE SOUND OF MUSIC."/>
    <n v="3000"/>
    <x v="1734"/>
    <x v="0"/>
    <x v="0"/>
    <x v="0"/>
    <n v="1430329862"/>
    <n v="1428515462"/>
    <x v="0"/>
    <n v="88"/>
    <x v="0"/>
    <s v="theater/plays"/>
    <n v="136"/>
    <n v="46.42"/>
    <x v="1"/>
    <x v="6"/>
  </r>
  <r>
    <n v="3301"/>
    <x v="3300"/>
    <s v="The US premiere of the controversial new Polish play the authorities don't want you to see, staged by an award-winning director."/>
    <n v="3000"/>
    <x v="2185"/>
    <x v="0"/>
    <x v="0"/>
    <x v="0"/>
    <n v="1470034740"/>
    <n v="1466185176"/>
    <x v="0"/>
    <n v="70"/>
    <x v="0"/>
    <s v="theater/plays"/>
    <n v="133"/>
    <n v="57.2"/>
    <x v="1"/>
    <x v="6"/>
  </r>
  <r>
    <n v="3302"/>
    <x v="3301"/>
    <s v="FilosofÃ­a de los anÃ³nimos"/>
    <n v="8400"/>
    <x v="2186"/>
    <x v="0"/>
    <x v="3"/>
    <x v="3"/>
    <n v="1481099176"/>
    <n v="1478507176"/>
    <x v="0"/>
    <n v="50"/>
    <x v="0"/>
    <s v="theater/plays"/>
    <n v="103"/>
    <n v="173.7"/>
    <x v="1"/>
    <x v="6"/>
  </r>
  <r>
    <n v="3303"/>
    <x v="3302"/>
    <s v="VisiÃ³n Latino Theatre Company was founded by three young latino professionals sharing the stories of everyday latinos."/>
    <n v="1800"/>
    <x v="2187"/>
    <x v="0"/>
    <x v="0"/>
    <x v="0"/>
    <n v="1427553484"/>
    <n v="1424533084"/>
    <x v="0"/>
    <n v="35"/>
    <x v="0"/>
    <s v="theater/plays"/>
    <n v="116"/>
    <n v="59.6"/>
    <x v="1"/>
    <x v="6"/>
  </r>
  <r>
    <n v="3304"/>
    <x v="3303"/>
    <s v="A musical comedy production celebrating the unique, lovable, insufferable ski culture of the modern day mountain town."/>
    <n v="15000"/>
    <x v="2188"/>
    <x v="0"/>
    <x v="0"/>
    <x v="0"/>
    <n v="1482418752"/>
    <n v="1479826752"/>
    <x v="0"/>
    <n v="175"/>
    <x v="0"/>
    <s v="theater/plays"/>
    <n v="105"/>
    <n v="89.59"/>
    <x v="1"/>
    <x v="6"/>
  </r>
  <r>
    <n v="3305"/>
    <x v="3304"/>
    <s v="The Judgement of Paris is an exciting, inspirational poem set to run Oct. 2, 3 &amp; 4 at Plays &amp; Players, but we need funding and fans."/>
    <n v="4000"/>
    <x v="2189"/>
    <x v="0"/>
    <x v="0"/>
    <x v="0"/>
    <n v="1438374748"/>
    <n v="1435782748"/>
    <x v="0"/>
    <n v="20"/>
    <x v="0"/>
    <s v="theater/plays"/>
    <n v="102"/>
    <n v="204.05"/>
    <x v="1"/>
    <x v="6"/>
  </r>
  <r>
    <n v="3306"/>
    <x v="3305"/>
    <s v="The Shakespeare All-Stars are producing &quot;The Complete Works of William Shakespeare (Abridged)&quot; June 23 - July 3. This time with ladies!"/>
    <n v="1500"/>
    <x v="1310"/>
    <x v="0"/>
    <x v="0"/>
    <x v="0"/>
    <n v="1465527600"/>
    <n v="1462252542"/>
    <x v="0"/>
    <n v="54"/>
    <x v="0"/>
    <s v="theater/plays"/>
    <n v="175"/>
    <n v="48.7"/>
    <x v="1"/>
    <x v="6"/>
  </r>
  <r>
    <n v="3307"/>
    <x v="3306"/>
    <s v="A group of Stanford students are going to present Jean-Paul Sartre's play, The Respectful Prostitute, at the end of Spring quarter."/>
    <n v="1000"/>
    <x v="2190"/>
    <x v="0"/>
    <x v="0"/>
    <x v="0"/>
    <n v="1463275339"/>
    <n v="1460683339"/>
    <x v="0"/>
    <n v="20"/>
    <x v="0"/>
    <s v="theater/plays"/>
    <n v="107"/>
    <n v="53.34"/>
    <x v="1"/>
    <x v="6"/>
  </r>
  <r>
    <n v="3308"/>
    <x v="3307"/>
    <s v="Descend into the dark world of steampunk noir in this thrilling new play, written by Maggie Lee and directed by Amy Poisson!"/>
    <n v="3500"/>
    <x v="611"/>
    <x v="0"/>
    <x v="0"/>
    <x v="0"/>
    <n v="1460581365"/>
    <n v="1458766965"/>
    <x v="0"/>
    <n v="57"/>
    <x v="0"/>
    <s v="theater/plays"/>
    <n v="122"/>
    <n v="75.09"/>
    <x v="1"/>
    <x v="6"/>
  </r>
  <r>
    <n v="3309"/>
    <x v="3308"/>
    <s v="Two unlikely friends, a garage, tinned beans &amp; the end of the world."/>
    <n v="350"/>
    <x v="2191"/>
    <x v="0"/>
    <x v="1"/>
    <x v="1"/>
    <n v="1476632178"/>
    <n v="1473953778"/>
    <x v="0"/>
    <n v="31"/>
    <x v="0"/>
    <s v="theater/plays"/>
    <n v="159"/>
    <n v="18"/>
    <x v="1"/>
    <x v="6"/>
  </r>
  <r>
    <n v="3310"/>
    <x v="3309"/>
    <s v="A new play about coming coming home, recovery, and trying to find God in the process."/>
    <n v="6500"/>
    <x v="2192"/>
    <x v="0"/>
    <x v="0"/>
    <x v="0"/>
    <n v="1444169825"/>
    <n v="1441577825"/>
    <x v="0"/>
    <n v="31"/>
    <x v="0"/>
    <s v="theater/plays"/>
    <n v="100"/>
    <n v="209.84"/>
    <x v="1"/>
    <x v="6"/>
  </r>
  <r>
    <n v="3311"/>
    <x v="3310"/>
    <s v="Sherlock Holmes's &quot;Case of the Blue Carbuncle&quot; &amp; &quot;Case of the Dying Detective&quot; staged as One Act Plays this December."/>
    <n v="2500"/>
    <x v="406"/>
    <x v="0"/>
    <x v="0"/>
    <x v="0"/>
    <n v="1445065210"/>
    <n v="1442473210"/>
    <x v="0"/>
    <n v="45"/>
    <x v="0"/>
    <s v="theater/plays"/>
    <n v="110"/>
    <n v="61.02"/>
    <x v="1"/>
    <x v="6"/>
  </r>
  <r>
    <n v="3312"/>
    <x v="3311"/>
    <s v="Bare Theatre presents one of Shakespeare's most notorious characters in the final chapter of the War of the Roses saga."/>
    <n v="2500"/>
    <x v="1676"/>
    <x v="0"/>
    <x v="0"/>
    <x v="0"/>
    <n v="1478901600"/>
    <n v="1477077946"/>
    <x v="0"/>
    <n v="41"/>
    <x v="0"/>
    <s v="theater/plays"/>
    <n v="100"/>
    <n v="61"/>
    <x v="1"/>
    <x v="6"/>
  </r>
  <r>
    <n v="3313"/>
    <x v="3312"/>
    <s v="A modern reworking of Shakespeare's histories and tragedies in iambic pentameter to talk of death, love, and race."/>
    <n v="2000"/>
    <x v="2193"/>
    <x v="0"/>
    <x v="0"/>
    <x v="0"/>
    <n v="1453856400"/>
    <n v="1452664317"/>
    <x v="0"/>
    <n v="29"/>
    <x v="0"/>
    <s v="theater/plays"/>
    <n v="116"/>
    <n v="80.03"/>
    <x v="1"/>
    <x v="6"/>
  </r>
  <r>
    <n v="3314"/>
    <x v="3313"/>
    <s v="I want to add a new perspective to the cycling safety debate by taking my play THE WHITE BIKE to the Edinburgh Festival of Cycling"/>
    <n v="800"/>
    <x v="472"/>
    <x v="0"/>
    <x v="1"/>
    <x v="1"/>
    <n v="1431115500"/>
    <n v="1428733511"/>
    <x v="0"/>
    <n v="58"/>
    <x v="0"/>
    <s v="theater/plays"/>
    <n v="211"/>
    <n v="29.07"/>
    <x v="1"/>
    <x v="6"/>
  </r>
  <r>
    <n v="3315"/>
    <x v="3314"/>
    <s v="Help Prospero take its Dark Retelling of the &quot;Red&quot; story to Edinburgh! The Forest breathes and waits...will you join us?"/>
    <n v="4000"/>
    <x v="2194"/>
    <x v="0"/>
    <x v="1"/>
    <x v="1"/>
    <n v="1462519041"/>
    <n v="1459927041"/>
    <x v="0"/>
    <n v="89"/>
    <x v="0"/>
    <s v="theater/plays"/>
    <n v="110"/>
    <n v="49.44"/>
    <x v="1"/>
    <x v="6"/>
  </r>
  <r>
    <n v="3316"/>
    <x v="3315"/>
    <s v="Gorgeousness that which sits in the root of Loveness._x000a_Other than this there is no endearment for or otherwise_x000a_to describe."/>
    <n v="11737"/>
    <x v="2195"/>
    <x v="0"/>
    <x v="0"/>
    <x v="0"/>
    <n v="1407506040"/>
    <n v="1404680075"/>
    <x v="0"/>
    <n v="125"/>
    <x v="0"/>
    <s v="theater/plays"/>
    <n v="100"/>
    <n v="93.98"/>
    <x v="1"/>
    <x v="6"/>
  </r>
  <r>
    <n v="3317"/>
    <x v="3316"/>
    <s v="Andy Boyd's epic new satire about heroes and villains, humankind's search for glory, and fascism in America"/>
    <n v="1050"/>
    <x v="2196"/>
    <x v="0"/>
    <x v="0"/>
    <x v="0"/>
    <n v="1465347424"/>
    <n v="1462755424"/>
    <x v="0"/>
    <n v="18"/>
    <x v="0"/>
    <s v="theater/plays"/>
    <n v="106"/>
    <n v="61.94"/>
    <x v="1"/>
    <x v="6"/>
  </r>
  <r>
    <n v="3318"/>
    <x v="3317"/>
    <s v="Help us strengthen and inspire disability arts in Atlantic Canada"/>
    <n v="2000"/>
    <x v="2197"/>
    <x v="0"/>
    <x v="5"/>
    <x v="5"/>
    <n v="1460341800"/>
    <n v="1456902893"/>
    <x v="0"/>
    <n v="32"/>
    <x v="0"/>
    <s v="theater/plays"/>
    <n v="126"/>
    <n v="78.5"/>
    <x v="1"/>
    <x v="6"/>
  </r>
  <r>
    <n v="3319"/>
    <x v="3318"/>
    <s v="Down the Rabbit Hole is an exciting new play by Not Just Theatre Productions. To be performed at Matthew's Yard Theatre in Feb 2015"/>
    <n v="500"/>
    <x v="2065"/>
    <x v="0"/>
    <x v="1"/>
    <x v="1"/>
    <n v="1422712986"/>
    <n v="1418824986"/>
    <x v="0"/>
    <n v="16"/>
    <x v="0"/>
    <s v="theater/plays"/>
    <n v="108"/>
    <n v="33.75"/>
    <x v="1"/>
    <x v="6"/>
  </r>
  <r>
    <n v="3320"/>
    <x v="3319"/>
    <s v="Imaginary Theater Company presents two modern day tall tales about family, resilience and redemption."/>
    <n v="2500"/>
    <x v="2198"/>
    <x v="0"/>
    <x v="0"/>
    <x v="0"/>
    <n v="1466557557"/>
    <n v="1463965557"/>
    <x v="0"/>
    <n v="38"/>
    <x v="0"/>
    <s v="theater/plays"/>
    <n v="101"/>
    <n v="66.45"/>
    <x v="1"/>
    <x v="6"/>
  </r>
  <r>
    <n v="3321"/>
    <x v="3320"/>
    <s v="Help WSC Avant Bard bring to life the US premiere of a theatrical retelling of 1001 Nights, adapted by Hanan al Shaykh &amp; Tim Supple!"/>
    <n v="500"/>
    <x v="2199"/>
    <x v="0"/>
    <x v="0"/>
    <x v="0"/>
    <n v="1413431940"/>
    <n v="1412216665"/>
    <x v="0"/>
    <n v="15"/>
    <x v="0"/>
    <s v="theater/plays"/>
    <n v="107"/>
    <n v="35.799999999999997"/>
    <x v="1"/>
    <x v="6"/>
  </r>
  <r>
    <n v="3322"/>
    <x v="3321"/>
    <s v="Familiar Strangers follows the journey of a community of people living homeless on the streets in and around Tompkins Square Park."/>
    <n v="3300"/>
    <x v="959"/>
    <x v="0"/>
    <x v="0"/>
    <x v="0"/>
    <n v="1466567700"/>
    <n v="1464653696"/>
    <x v="0"/>
    <n v="23"/>
    <x v="0"/>
    <s v="theater/plays"/>
    <n v="102"/>
    <n v="145.65"/>
    <x v="1"/>
    <x v="6"/>
  </r>
  <r>
    <n v="3323"/>
    <x v="3322"/>
    <s v="Young adult theatre makers from London are raising money to cover costs for touring with their current production MigrantsÂ´ Rhapsody."/>
    <n v="1000"/>
    <x v="2200"/>
    <x v="0"/>
    <x v="1"/>
    <x v="1"/>
    <n v="1474793208"/>
    <n v="1472201208"/>
    <x v="0"/>
    <n v="49"/>
    <x v="0"/>
    <s v="theater/plays"/>
    <n v="126"/>
    <n v="25.69"/>
    <x v="1"/>
    <x v="6"/>
  </r>
  <r>
    <n v="3324"/>
    <x v="3323"/>
    <s v="The play tells the story of Jim and Doyler and their friendship on the brink of Irish independence."/>
    <n v="1500"/>
    <x v="2201"/>
    <x v="0"/>
    <x v="17"/>
    <x v="3"/>
    <n v="1465135190"/>
    <n v="1463925590"/>
    <x v="0"/>
    <n v="10"/>
    <x v="0"/>
    <s v="theater/plays"/>
    <n v="102"/>
    <n v="152.5"/>
    <x v="1"/>
    <x v="6"/>
  </r>
  <r>
    <n v="3325"/>
    <x v="3324"/>
    <s v="Innovative Theatre Company Needs You To Reach Funding Requirements. We Are So Close We Can Smell It! Thank You In Advance."/>
    <n v="400"/>
    <x v="2202"/>
    <x v="0"/>
    <x v="1"/>
    <x v="1"/>
    <n v="1428256277"/>
    <n v="1425235877"/>
    <x v="0"/>
    <n v="15"/>
    <x v="0"/>
    <s v="theater/plays"/>
    <n v="113"/>
    <n v="30"/>
    <x v="1"/>
    <x v="6"/>
  </r>
  <r>
    <n v="3326"/>
    <x v="3325"/>
    <s v="An edgy, hilarious, compassionate and honest show to help caregivers find courage, trust their instincts and above all, to laugh."/>
    <n v="8000"/>
    <x v="2203"/>
    <x v="0"/>
    <x v="0"/>
    <x v="0"/>
    <n v="1425830905"/>
    <n v="1423242505"/>
    <x v="0"/>
    <n v="57"/>
    <x v="0"/>
    <s v="theater/plays"/>
    <n v="101"/>
    <n v="142.28"/>
    <x v="1"/>
    <x v="6"/>
  </r>
  <r>
    <n v="3327"/>
    <x v="3326"/>
    <s v="After 3 successful nights last year, Itch+Scratch are back. New writing, live music and party fun. Best New Theatre, Great Night Out."/>
    <n v="800"/>
    <x v="1629"/>
    <x v="0"/>
    <x v="1"/>
    <x v="1"/>
    <n v="1462697966"/>
    <n v="1460105966"/>
    <x v="0"/>
    <n v="33"/>
    <x v="0"/>
    <s v="theater/plays"/>
    <n v="101"/>
    <n v="24.55"/>
    <x v="1"/>
    <x v="6"/>
  </r>
  <r>
    <n v="3328"/>
    <x v="3327"/>
    <s v="&quot;3 Days In Savannah&quot; explores the issues of love, racism, and regret while reminding us that, &quot;life is a game and love is the prize.&quot;"/>
    <n v="1800"/>
    <x v="2204"/>
    <x v="0"/>
    <x v="0"/>
    <x v="0"/>
    <n v="1404522000"/>
    <n v="1404308883"/>
    <x v="0"/>
    <n v="9"/>
    <x v="0"/>
    <s v="theater/plays"/>
    <n v="146"/>
    <n v="292.77999999999997"/>
    <x v="1"/>
    <x v="6"/>
  </r>
  <r>
    <n v="3329"/>
    <x v="3328"/>
    <s v="Jestia and Raedon is a brand new romantic comedy play going to the Edinburgh Fringe Festival this summer."/>
    <n v="1000"/>
    <x v="2205"/>
    <x v="0"/>
    <x v="1"/>
    <x v="1"/>
    <n v="1406502000"/>
    <n v="1405583108"/>
    <x v="0"/>
    <n v="26"/>
    <x v="0"/>
    <s v="theater/plays"/>
    <n v="117"/>
    <n v="44.92"/>
    <x v="1"/>
    <x v="6"/>
  </r>
  <r>
    <n v="3330"/>
    <x v="3329"/>
    <s v="&quot;Tissue&quot; is a play about Breast Cancer. Produced by MonkeyBond theatre co.ltd to raise awareness for Breast cancer."/>
    <n v="1500"/>
    <x v="2206"/>
    <x v="0"/>
    <x v="1"/>
    <x v="1"/>
    <n v="1427919468"/>
    <n v="1425331068"/>
    <x v="0"/>
    <n v="69"/>
    <x v="0"/>
    <s v="theater/plays"/>
    <n v="106"/>
    <n v="23.1"/>
    <x v="1"/>
    <x v="6"/>
  </r>
  <r>
    <n v="3331"/>
    <x v="3330"/>
    <s v="Battle Stage Plays is seeking to raise funds to cover developmental costs and move closer towards touring our dynamic hit stage plays."/>
    <n v="5000"/>
    <x v="538"/>
    <x v="0"/>
    <x v="0"/>
    <x v="0"/>
    <n v="1444149886"/>
    <n v="1441125886"/>
    <x v="0"/>
    <n v="65"/>
    <x v="0"/>
    <s v="theater/plays"/>
    <n v="105"/>
    <n v="80.400000000000006"/>
    <x v="1"/>
    <x v="6"/>
  </r>
  <r>
    <n v="3332"/>
    <x v="3331"/>
    <s v="Two marine biologists are at odds during an important expedition. When a stranded shark refuses to die, things get weird."/>
    <n v="6000"/>
    <x v="44"/>
    <x v="0"/>
    <x v="0"/>
    <x v="0"/>
    <n v="1405802330"/>
    <n v="1403210330"/>
    <x v="0"/>
    <n v="83"/>
    <x v="0"/>
    <s v="theater/plays"/>
    <n v="100"/>
    <n v="72.290000000000006"/>
    <x v="1"/>
    <x v="6"/>
  </r>
  <r>
    <n v="3333"/>
    <x v="3332"/>
    <s v="Providence's Latino theater, ECAS Theater, is headed to Cuba in July to premiere an original Cuban play there. Help us make history!"/>
    <n v="3500"/>
    <x v="2207"/>
    <x v="0"/>
    <x v="0"/>
    <x v="0"/>
    <n v="1434384880"/>
    <n v="1432484080"/>
    <x v="0"/>
    <n v="111"/>
    <x v="0"/>
    <s v="theater/plays"/>
    <n v="105"/>
    <n v="32.97"/>
    <x v="1"/>
    <x v="6"/>
  </r>
  <r>
    <n v="3334"/>
    <x v="3333"/>
    <s v="The Saltbox Theatre Collective is a brand new not-for-profit theatre company in Illinois."/>
    <n v="3871"/>
    <x v="2208"/>
    <x v="0"/>
    <x v="0"/>
    <x v="0"/>
    <n v="1438259422"/>
    <n v="1435667422"/>
    <x v="0"/>
    <n v="46"/>
    <x v="0"/>
    <s v="theater/plays"/>
    <n v="139"/>
    <n v="116.65"/>
    <x v="1"/>
    <x v="6"/>
  </r>
  <r>
    <n v="3335"/>
    <x v="3334"/>
    <s v="Phantom Pain - a new play promoting mental health awareness written and performed by fledgling theatre company Unhinged Creations."/>
    <n v="5000"/>
    <x v="2209"/>
    <x v="0"/>
    <x v="1"/>
    <x v="1"/>
    <n v="1407106800"/>
    <n v="1404749446"/>
    <x v="0"/>
    <n v="63"/>
    <x v="0"/>
    <s v="theater/plays"/>
    <n v="100"/>
    <n v="79.62"/>
    <x v="1"/>
    <x v="6"/>
  </r>
  <r>
    <n v="3336"/>
    <x v="3335"/>
    <s v="A theatrical adaptation of Oscar Wilde's short stories, presented by Suitcase Civilians at The Space, April 5-10 2016."/>
    <n v="250"/>
    <x v="156"/>
    <x v="0"/>
    <x v="1"/>
    <x v="1"/>
    <n v="1459845246"/>
    <n v="1457429646"/>
    <x v="0"/>
    <n v="9"/>
    <x v="0"/>
    <s v="theater/plays"/>
    <n v="100"/>
    <n v="27.78"/>
    <x v="1"/>
    <x v="6"/>
  </r>
  <r>
    <n v="3337"/>
    <x v="3336"/>
    <s v="StoneCrabs is thrilled to bring to the UK the first English production of Philipp LÃ¶hleâ€™s play Das Ding (The Thing)."/>
    <n v="2500"/>
    <x v="2210"/>
    <x v="0"/>
    <x v="1"/>
    <x v="1"/>
    <n v="1412974800"/>
    <n v="1411109167"/>
    <x v="0"/>
    <n v="34"/>
    <x v="0"/>
    <s v="theater/plays"/>
    <n v="110"/>
    <n v="81.03"/>
    <x v="1"/>
    <x v="6"/>
  </r>
  <r>
    <n v="3338"/>
    <x v="3337"/>
    <s v="Join Estelle Parsons in support of Theater That Looks and Sounds Like America"/>
    <n v="15000"/>
    <x v="2211"/>
    <x v="0"/>
    <x v="0"/>
    <x v="0"/>
    <n v="1487944080"/>
    <n v="1486129680"/>
    <x v="0"/>
    <n v="112"/>
    <x v="0"/>
    <s v="theater/plays"/>
    <n v="102"/>
    <n v="136.85"/>
    <x v="1"/>
    <x v="6"/>
  </r>
  <r>
    <n v="3339"/>
    <x v="3338"/>
    <s v="FPLA presents FRIENDS IN TRANSIENT PLACES by Jonathan Caren: a magical story of modern life."/>
    <n v="8000"/>
    <x v="2212"/>
    <x v="0"/>
    <x v="0"/>
    <x v="0"/>
    <n v="1469721518"/>
    <n v="1467129518"/>
    <x v="0"/>
    <n v="47"/>
    <x v="0"/>
    <s v="theater/plays"/>
    <n v="104"/>
    <n v="177.62"/>
    <x v="1"/>
    <x v="6"/>
  </r>
  <r>
    <n v="3340"/>
    <x v="3339"/>
    <s v="The Eno River Players is a community theater in Durham, North Carolina. We are trying to raise money to get our second show on its feet"/>
    <n v="3000"/>
    <x v="2213"/>
    <x v="0"/>
    <x v="0"/>
    <x v="0"/>
    <n v="1481066554"/>
    <n v="1478906554"/>
    <x v="0"/>
    <n v="38"/>
    <x v="0"/>
    <s v="theater/plays"/>
    <n v="138"/>
    <n v="109.08"/>
    <x v="1"/>
    <x v="6"/>
  </r>
  <r>
    <n v="3341"/>
    <x v="3340"/>
    <s v="A London flat, two stories play simultaneously. Irish mapmaker 1821, Iranian artist present day. Each senses the other. Worlds collide."/>
    <n v="3350"/>
    <x v="959"/>
    <x v="0"/>
    <x v="1"/>
    <x v="1"/>
    <n v="1465750800"/>
    <n v="1463771421"/>
    <x v="0"/>
    <n v="28"/>
    <x v="0"/>
    <s v="theater/plays"/>
    <n v="100"/>
    <n v="119.64"/>
    <x v="1"/>
    <x v="6"/>
  </r>
  <r>
    <n v="3342"/>
    <x v="3341"/>
    <s v="We believe in the power of stories to change the world. Theatre that inspires transformation."/>
    <n v="6000"/>
    <x v="627"/>
    <x v="0"/>
    <x v="0"/>
    <x v="0"/>
    <n v="1427864340"/>
    <n v="1425020810"/>
    <x v="0"/>
    <n v="78"/>
    <x v="0"/>
    <s v="theater/plays"/>
    <n v="102"/>
    <n v="78.209999999999994"/>
    <x v="1"/>
    <x v="6"/>
  </r>
  <r>
    <n v="3343"/>
    <x v="3342"/>
    <s v="Two sisters make a set of paper dolls which take them on a journey across lands, creating memories along the way."/>
    <n v="700"/>
    <x v="647"/>
    <x v="0"/>
    <x v="1"/>
    <x v="1"/>
    <n v="1460553480"/>
    <n v="1458770384"/>
    <x v="0"/>
    <n v="23"/>
    <x v="0"/>
    <s v="theater/plays"/>
    <n v="171"/>
    <n v="52.17"/>
    <x v="1"/>
    <x v="6"/>
  </r>
  <r>
    <n v="3344"/>
    <x v="3343"/>
    <s v="We are a company of crafted and trained actors, writers and directors dedicated to the principles set by the legendary Group Theatre."/>
    <n v="4500"/>
    <x v="1494"/>
    <x v="0"/>
    <x v="0"/>
    <x v="0"/>
    <n v="1409374093"/>
    <n v="1406782093"/>
    <x v="0"/>
    <n v="40"/>
    <x v="0"/>
    <s v="theater/plays"/>
    <n v="101"/>
    <n v="114.13"/>
    <x v="1"/>
    <x v="6"/>
  </r>
  <r>
    <n v="3345"/>
    <x v="3344"/>
    <s v="Please help us raise funds for the production costs of a world premiere production of a play that will raise awareness for spina bifida"/>
    <n v="500"/>
    <x v="1084"/>
    <x v="0"/>
    <x v="0"/>
    <x v="0"/>
    <n v="1429317420"/>
    <n v="1424226768"/>
    <x v="0"/>
    <n v="13"/>
    <x v="0"/>
    <s v="theater/plays"/>
    <n v="130"/>
    <n v="50"/>
    <x v="1"/>
    <x v="6"/>
  </r>
  <r>
    <n v="3346"/>
    <x v="3345"/>
    <s v="Tempest opens Feb. 25. Please support Shakespeare, the arts and community youth theater! Be a part of something special!"/>
    <n v="1500"/>
    <x v="2214"/>
    <x v="0"/>
    <x v="0"/>
    <x v="0"/>
    <n v="1424910910"/>
    <n v="1424306110"/>
    <x v="0"/>
    <n v="18"/>
    <x v="0"/>
    <s v="theater/plays"/>
    <n v="110"/>
    <n v="91.67"/>
    <x v="1"/>
    <x v="6"/>
  </r>
  <r>
    <n v="3347"/>
    <x v="3346"/>
    <s v="The Hope Theatre is fundraising for their second in-house show, the London premiere of Sea Life by Lucy Catherine opening 24th May 2016"/>
    <n v="2000"/>
    <x v="2215"/>
    <x v="0"/>
    <x v="1"/>
    <x v="1"/>
    <n v="1462741200"/>
    <n v="1461503654"/>
    <x v="0"/>
    <n v="22"/>
    <x v="0"/>
    <s v="theater/plays"/>
    <n v="119"/>
    <n v="108.59"/>
    <x v="1"/>
    <x v="6"/>
  </r>
  <r>
    <n v="3348"/>
    <x v="3265"/>
    <s v="Old Hat's new production explores the bleak culture of war and the cosmic powers of guilt and imagination in Shakespeare's tragedy."/>
    <n v="5500"/>
    <x v="2216"/>
    <x v="0"/>
    <x v="0"/>
    <x v="0"/>
    <n v="1461988740"/>
    <n v="1459949080"/>
    <x v="0"/>
    <n v="79"/>
    <x v="0"/>
    <s v="theater/plays"/>
    <n v="100"/>
    <n v="69.819999999999993"/>
    <x v="1"/>
    <x v="6"/>
  </r>
  <r>
    <n v="3349"/>
    <x v="3347"/>
    <s v="In this ninety-minute adaptation of the classic Shakespeare play, a cast of nine women asks the question: What even is virginity anyway"/>
    <n v="1000"/>
    <x v="2217"/>
    <x v="0"/>
    <x v="0"/>
    <x v="0"/>
    <n v="1465837200"/>
    <n v="1463971172"/>
    <x v="0"/>
    <n v="14"/>
    <x v="0"/>
    <s v="theater/plays"/>
    <n v="153"/>
    <n v="109.57"/>
    <x v="1"/>
    <x v="6"/>
  </r>
  <r>
    <n v="3350"/>
    <x v="3348"/>
    <s v="Nora Wageners TheaterstÃ¼ck lÃ¤dt den Zuschauer ein auf eine teils lustige, teils dÃ¼stere Reise ins Wohnzimmer der jungen, arbeitslosen K"/>
    <n v="3500"/>
    <x v="2218"/>
    <x v="0"/>
    <x v="19"/>
    <x v="3"/>
    <n v="1448838000"/>
    <n v="1445791811"/>
    <x v="0"/>
    <n v="51"/>
    <x v="0"/>
    <s v="theater/plays"/>
    <n v="104"/>
    <n v="71.67"/>
    <x v="1"/>
    <x v="6"/>
  </r>
  <r>
    <n v="3351"/>
    <x v="3349"/>
    <s v="A thrilling 'steampunk' reworking of the infamous gothic horror novel by a powerhouse ensemble will leave you begging to be bitten."/>
    <n v="5000"/>
    <x v="2219"/>
    <x v="0"/>
    <x v="1"/>
    <x v="1"/>
    <n v="1406113200"/>
    <n v="1402910965"/>
    <x v="0"/>
    <n v="54"/>
    <x v="0"/>
    <s v="theater/plays"/>
    <n v="101"/>
    <n v="93.61"/>
    <x v="1"/>
    <x v="6"/>
  </r>
  <r>
    <n v="3352"/>
    <x v="3350"/>
    <s v="Actors creating more theatre in Brighton. A LOT MORE. Classics, contemporary, new writing, Shakespeare, foreign translations and more."/>
    <n v="5000"/>
    <x v="2220"/>
    <x v="0"/>
    <x v="1"/>
    <x v="1"/>
    <n v="1467414000"/>
    <n v="1462492178"/>
    <x v="0"/>
    <n v="70"/>
    <x v="0"/>
    <s v="theater/plays"/>
    <n v="108"/>
    <n v="76.8"/>
    <x v="1"/>
    <x v="6"/>
  </r>
  <r>
    <n v="3353"/>
    <x v="3351"/>
    <s v="A new spoken word play, written by Paul Hewitt, in 3 parts about love and fate, inspired by the Ruba'iyat of Omar Khayyam."/>
    <n v="500"/>
    <x v="607"/>
    <x v="0"/>
    <x v="1"/>
    <x v="1"/>
    <n v="1462230000"/>
    <n v="1461061350"/>
    <x v="0"/>
    <n v="44"/>
    <x v="0"/>
    <s v="theater/plays"/>
    <n v="315"/>
    <n v="35.799999999999997"/>
    <x v="1"/>
    <x v="6"/>
  </r>
  <r>
    <n v="3354"/>
    <x v="3352"/>
    <s v="Help Strangeloop Theatre create and support new work by sponsoring our 2015-2016 season."/>
    <n v="3000"/>
    <x v="2221"/>
    <x v="0"/>
    <x v="0"/>
    <x v="0"/>
    <n v="1446091260"/>
    <n v="1443029206"/>
    <x v="0"/>
    <n v="55"/>
    <x v="0"/>
    <s v="theater/plays"/>
    <n v="102"/>
    <n v="55.6"/>
    <x v="1"/>
    <x v="6"/>
  </r>
  <r>
    <n v="3355"/>
    <x v="3353"/>
    <s v="Help get Jelly Beans to the Theatre503 stage. An important piece of new writing by Dan Pick, produced by Kuleshov Theatre"/>
    <n v="1750"/>
    <x v="2222"/>
    <x v="0"/>
    <x v="1"/>
    <x v="1"/>
    <n v="1462879020"/>
    <n v="1461941527"/>
    <x v="0"/>
    <n v="15"/>
    <x v="0"/>
    <s v="theater/plays"/>
    <n v="126"/>
    <n v="147.33000000000001"/>
    <x v="1"/>
    <x v="6"/>
  </r>
  <r>
    <n v="3356"/>
    <x v="3354"/>
    <s v="30 days to raise Â£1500 - to run drama workshops about the plays themes with girls (aged 13-18) who are in need! GIRL POWER!"/>
    <n v="1500"/>
    <x v="1259"/>
    <x v="0"/>
    <x v="1"/>
    <x v="1"/>
    <n v="1468611272"/>
    <n v="1466019272"/>
    <x v="0"/>
    <n v="27"/>
    <x v="0"/>
    <s v="theater/plays"/>
    <n v="101"/>
    <n v="56.33"/>
    <x v="1"/>
    <x v="6"/>
  </r>
  <r>
    <n v="3357"/>
    <x v="3355"/>
    <s v="Two strangers on a bridge in the dead of night, a game of dominoes, and a value ready meal - by upcoming HighTide Escalator Playwright."/>
    <n v="2000"/>
    <x v="895"/>
    <x v="0"/>
    <x v="1"/>
    <x v="1"/>
    <n v="1406887310"/>
    <n v="1404295310"/>
    <x v="0"/>
    <n v="21"/>
    <x v="0"/>
    <s v="theater/plays"/>
    <n v="101"/>
    <n v="96.19"/>
    <x v="1"/>
    <x v="6"/>
  </r>
  <r>
    <n v="3358"/>
    <x v="3356"/>
    <s v="Alef productions, LLC is proud to present a World Premiere Play about Acceptance, Relationships,  Mortality and Love!"/>
    <n v="10000"/>
    <x v="2223"/>
    <x v="0"/>
    <x v="0"/>
    <x v="0"/>
    <n v="1416385679"/>
    <n v="1413790079"/>
    <x v="0"/>
    <n v="162"/>
    <x v="0"/>
    <s v="theater/plays"/>
    <n v="103"/>
    <n v="63.57"/>
    <x v="1"/>
    <x v="6"/>
  </r>
  <r>
    <n v="3359"/>
    <x v="3357"/>
    <s v="A Theatrical Production Celebrating the Lebanese Culture and the Human Spirit in Time of War."/>
    <n v="4000"/>
    <x v="2224"/>
    <x v="0"/>
    <x v="0"/>
    <x v="0"/>
    <n v="1487985734"/>
    <n v="1484097734"/>
    <x v="0"/>
    <n v="23"/>
    <x v="0"/>
    <s v="theater/plays"/>
    <n v="106"/>
    <n v="184.78"/>
    <x v="1"/>
    <x v="6"/>
  </r>
  <r>
    <n v="3360"/>
    <x v="3358"/>
    <s v="World Premiere, an M1 Singapore Fringe Festival 2017 commission."/>
    <n v="9000"/>
    <x v="2225"/>
    <x v="0"/>
    <x v="20"/>
    <x v="12"/>
    <n v="1481731140"/>
    <n v="1479866343"/>
    <x v="0"/>
    <n v="72"/>
    <x v="0"/>
    <s v="theater/plays"/>
    <n v="101"/>
    <n v="126.72"/>
    <x v="1"/>
    <x v="6"/>
  </r>
  <r>
    <n v="3361"/>
    <x v="3359"/>
    <s v="KNOW Theatre has been invited to bring our production of Vieux CarrÃ© to the Provincetown Tennessee Williams Theatre Festival!"/>
    <n v="5000"/>
    <x v="2226"/>
    <x v="0"/>
    <x v="0"/>
    <x v="0"/>
    <n v="1409587140"/>
    <n v="1408062990"/>
    <x v="0"/>
    <n v="68"/>
    <x v="0"/>
    <s v="theater/plays"/>
    <n v="113"/>
    <n v="83.43"/>
    <x v="1"/>
    <x v="6"/>
  </r>
  <r>
    <n v="3362"/>
    <x v="3360"/>
    <s v="Oscar Wilde's classic romantic farce like you have never seen it before. Bigger. Louder. Sexier.  And covered with glitter."/>
    <n v="500"/>
    <x v="2227"/>
    <x v="0"/>
    <x v="0"/>
    <x v="0"/>
    <n v="1425704100"/>
    <n v="1424484717"/>
    <x v="0"/>
    <n v="20"/>
    <x v="0"/>
    <s v="theater/plays"/>
    <n v="218"/>
    <n v="54.5"/>
    <x v="1"/>
    <x v="6"/>
  </r>
  <r>
    <n v="3363"/>
    <x v="3361"/>
    <s v="A first play about a first kiss, Making the Move is going to the Edinburgh Fringe festival.  Join the party, fall in love.  Help us!"/>
    <n v="7750"/>
    <x v="2228"/>
    <x v="0"/>
    <x v="0"/>
    <x v="0"/>
    <n v="1408464000"/>
    <n v="1406831445"/>
    <x v="0"/>
    <n v="26"/>
    <x v="0"/>
    <s v="theater/plays"/>
    <n v="101"/>
    <n v="302.31"/>
    <x v="1"/>
    <x v="6"/>
  </r>
  <r>
    <n v="3364"/>
    <x v="3362"/>
    <s v="Cancel The SunshineÂ is a new play that explores living with a mental health condition in an honest, witty and articulate way."/>
    <n v="3000"/>
    <x v="2229"/>
    <x v="0"/>
    <x v="1"/>
    <x v="1"/>
    <n v="1458075600"/>
    <n v="1456183649"/>
    <x v="0"/>
    <n v="72"/>
    <x v="0"/>
    <s v="theater/plays"/>
    <n v="106"/>
    <n v="44.14"/>
    <x v="1"/>
    <x v="6"/>
  </r>
  <r>
    <n v="3365"/>
    <x v="3363"/>
    <s v="A dazzling dramatic musical drama that takes place inside a Charm City Church! Help us finance a play that is back by popular demand!"/>
    <n v="2500"/>
    <x v="1287"/>
    <x v="0"/>
    <x v="0"/>
    <x v="0"/>
    <n v="1449973592"/>
    <n v="1447381592"/>
    <x v="0"/>
    <n v="3"/>
    <x v="0"/>
    <s v="theater/plays"/>
    <n v="104"/>
    <n v="866.67"/>
    <x v="1"/>
    <x v="6"/>
  </r>
  <r>
    <n v="3366"/>
    <x v="3364"/>
    <s v="The Series will consist of free staged readings of Shakespeare's plays, brought to life by professional actors in Montclair, NJ."/>
    <n v="500"/>
    <x v="2230"/>
    <x v="0"/>
    <x v="0"/>
    <x v="0"/>
    <n v="1431481037"/>
    <n v="1428889037"/>
    <x v="0"/>
    <n v="18"/>
    <x v="0"/>
    <s v="theater/plays"/>
    <n v="221"/>
    <n v="61.39"/>
    <x v="1"/>
    <x v="6"/>
  </r>
  <r>
    <n v="3367"/>
    <x v="3365"/>
    <s v="An intense new play exploring how far you would go to protect your family.  Employing new graduates to give their careers a kickstart."/>
    <n v="750"/>
    <x v="1763"/>
    <x v="0"/>
    <x v="1"/>
    <x v="1"/>
    <n v="1438467894"/>
    <n v="1436307894"/>
    <x v="0"/>
    <n v="30"/>
    <x v="0"/>
    <s v="theater/plays"/>
    <n v="119"/>
    <n v="29.67"/>
    <x v="1"/>
    <x v="6"/>
  </r>
  <r>
    <n v="3368"/>
    <x v="3366"/>
    <s v="Help a non-profit community theatre create an unforgettable production of J.M. Barrie's classic play."/>
    <n v="1000"/>
    <x v="2231"/>
    <x v="0"/>
    <x v="0"/>
    <x v="0"/>
    <n v="1420088400"/>
    <n v="1416977259"/>
    <x v="0"/>
    <n v="23"/>
    <x v="0"/>
    <s v="theater/plays"/>
    <n v="105"/>
    <n v="45.48"/>
    <x v="1"/>
    <x v="6"/>
  </r>
  <r>
    <n v="3369"/>
    <x v="3367"/>
    <s v="How far would you go for revenge? The Collector is a dark thriller of regret, retribution and broken masculinity."/>
    <n v="5000"/>
    <x v="2232"/>
    <x v="0"/>
    <x v="17"/>
    <x v="3"/>
    <n v="1484441980"/>
    <n v="1479257980"/>
    <x v="0"/>
    <n v="54"/>
    <x v="0"/>
    <s v="theater/plays"/>
    <n v="104"/>
    <n v="96.2"/>
    <x v="1"/>
    <x v="6"/>
  </r>
  <r>
    <n v="3370"/>
    <x v="3368"/>
    <s v="I'm Alright. A story of young women, told by young women, for the world."/>
    <n v="1500"/>
    <x v="2233"/>
    <x v="0"/>
    <x v="0"/>
    <x v="0"/>
    <n v="1481961600"/>
    <n v="1479283285"/>
    <x v="0"/>
    <n v="26"/>
    <x v="0"/>
    <s v="theater/plays"/>
    <n v="118"/>
    <n v="67.92"/>
    <x v="1"/>
    <x v="6"/>
  </r>
  <r>
    <n v="3371"/>
    <x v="3369"/>
    <s v="Help support Red Planet, a new science fiction play based off the Mars One exploration."/>
    <n v="200"/>
    <x v="1766"/>
    <x v="0"/>
    <x v="0"/>
    <x v="0"/>
    <n v="1449089965"/>
    <n v="1446670765"/>
    <x v="0"/>
    <n v="9"/>
    <x v="0"/>
    <s v="theater/plays"/>
    <n v="139"/>
    <n v="30.78"/>
    <x v="1"/>
    <x v="6"/>
  </r>
  <r>
    <n v="3372"/>
    <x v="3370"/>
    <s v="This play tells the story of the toxicity of sensationalism shown through one man's struggle with notoriety."/>
    <n v="1000"/>
    <x v="831"/>
    <x v="0"/>
    <x v="0"/>
    <x v="0"/>
    <n v="1408942740"/>
    <n v="1407157756"/>
    <x v="0"/>
    <n v="27"/>
    <x v="0"/>
    <s v="theater/plays"/>
    <n v="104"/>
    <n v="38.33"/>
    <x v="1"/>
    <x v="6"/>
  </r>
  <r>
    <n v="3373"/>
    <x v="3371"/>
    <s v="The Rules is a brand new black-comedy, serial-killer-romance debuting at the Edinburgh Fringe this August and we need your help!"/>
    <n v="2000"/>
    <x v="557"/>
    <x v="0"/>
    <x v="1"/>
    <x v="1"/>
    <n v="1437235200"/>
    <n v="1435177840"/>
    <x v="0"/>
    <n v="30"/>
    <x v="0"/>
    <s v="theater/plays"/>
    <n v="100"/>
    <n v="66.83"/>
    <x v="1"/>
    <x v="6"/>
  </r>
  <r>
    <n v="3374"/>
    <x v="3372"/>
    <s v="A rare  production of World acclaimed playwright Howard Barker's groundbreaking &amp; provocative 'The Castle'."/>
    <n v="3500"/>
    <x v="2234"/>
    <x v="0"/>
    <x v="5"/>
    <x v="5"/>
    <n v="1446053616"/>
    <n v="1443461616"/>
    <x v="0"/>
    <n v="52"/>
    <x v="0"/>
    <s v="theater/plays"/>
    <n v="107"/>
    <n v="71.73"/>
    <x v="1"/>
    <x v="6"/>
  </r>
  <r>
    <n v="3375"/>
    <x v="3373"/>
    <s v="Production of wickedly funny new play for two women, written by iconic songwriter and ex-London's Burning man, Chris Larner"/>
    <n v="3000"/>
    <x v="142"/>
    <x v="0"/>
    <x v="1"/>
    <x v="1"/>
    <n v="1400423973"/>
    <n v="1399387173"/>
    <x v="0"/>
    <n v="17"/>
    <x v="0"/>
    <s v="theater/plays"/>
    <n v="100"/>
    <n v="176.47"/>
    <x v="1"/>
    <x v="6"/>
  </r>
  <r>
    <n v="3376"/>
    <x v="3374"/>
    <s v="3 college grads struggling to fund their social network. 1 bratty blackmailing student. 1 dreamy Asian business man. 1 awesome play."/>
    <n v="8000"/>
    <x v="2235"/>
    <x v="0"/>
    <x v="0"/>
    <x v="0"/>
    <n v="1429976994"/>
    <n v="1424796594"/>
    <x v="0"/>
    <n v="19"/>
    <x v="0"/>
    <s v="theater/plays"/>
    <n v="100"/>
    <n v="421.11"/>
    <x v="1"/>
    <x v="6"/>
  </r>
  <r>
    <n v="3377"/>
    <x v="3375"/>
    <s v="An empowering play about war time code breaker Alan Turing which tells the real story of a hero vilified for his sexuality and suicide."/>
    <n v="8000"/>
    <x v="2236"/>
    <x v="0"/>
    <x v="1"/>
    <x v="1"/>
    <n v="1426870560"/>
    <n v="1424280899"/>
    <x v="0"/>
    <n v="77"/>
    <x v="0"/>
    <s v="theater/plays"/>
    <n v="101"/>
    <n v="104.99"/>
    <x v="1"/>
    <x v="6"/>
  </r>
  <r>
    <n v="3378"/>
    <x v="3376"/>
    <s v="'Can you ever find acceptance in death?' _x000a_Rose of June is a piece of theatre exploring the stages of grief. Unity Theatre - September"/>
    <n v="550"/>
    <x v="2237"/>
    <x v="0"/>
    <x v="1"/>
    <x v="1"/>
    <n v="1409490480"/>
    <n v="1407400306"/>
    <x v="0"/>
    <n v="21"/>
    <x v="0"/>
    <s v="theater/plays"/>
    <n v="108"/>
    <n v="28.19"/>
    <x v="1"/>
    <x v="6"/>
  </r>
  <r>
    <n v="3379"/>
    <x v="3377"/>
    <s v="A play by Alexei Arbuzov about the lives of three teenagers during the Nazi siege of Leningrad, 1942, in a new adaptation by Nick Dear."/>
    <n v="2000"/>
    <x v="2238"/>
    <x v="0"/>
    <x v="1"/>
    <x v="1"/>
    <n v="1440630000"/>
    <n v="1439122800"/>
    <x v="0"/>
    <n v="38"/>
    <x v="0"/>
    <s v="theater/plays"/>
    <n v="104"/>
    <n v="54.55"/>
    <x v="1"/>
    <x v="6"/>
  </r>
  <r>
    <n v="3380"/>
    <x v="3378"/>
    <s v="A Hard Rain is a new play that takes place on the eve of the Stonewall riots in the â€˜hiddenâ€™ gay bars of 1969 Greenwich Village."/>
    <n v="3000"/>
    <x v="2239"/>
    <x v="0"/>
    <x v="0"/>
    <x v="0"/>
    <n v="1417305178"/>
    <n v="1414277578"/>
    <x v="0"/>
    <n v="28"/>
    <x v="0"/>
    <s v="theater/plays"/>
    <n v="104"/>
    <n v="111.89"/>
    <x v="1"/>
    <x v="6"/>
  </r>
  <r>
    <n v="3381"/>
    <x v="3379"/>
    <s v="A creative art therapy project for Syrian children. Romeo &amp; Juliet are lovers separated by war. Romeo in Jordan &amp; Juliet in Syria."/>
    <n v="4000"/>
    <x v="2240"/>
    <x v="0"/>
    <x v="0"/>
    <x v="0"/>
    <n v="1426044383"/>
    <n v="1423455983"/>
    <x v="0"/>
    <n v="48"/>
    <x v="0"/>
    <s v="theater/plays"/>
    <n v="102"/>
    <n v="85.21"/>
    <x v="1"/>
    <x v="6"/>
  </r>
  <r>
    <n v="3382"/>
    <x v="3380"/>
    <s v="Peter Brook Award Nominees Empty Deck need Â£3500 to get 'Cosmic Fear or The Day Brad Pitt Got Paranoia' to the Edinburgh Fringe!"/>
    <n v="3500"/>
    <x v="2241"/>
    <x v="0"/>
    <x v="1"/>
    <x v="1"/>
    <n v="1470092340"/>
    <n v="1467973256"/>
    <x v="0"/>
    <n v="46"/>
    <x v="0"/>
    <s v="theater/plays"/>
    <n v="101"/>
    <n v="76.650000000000006"/>
    <x v="1"/>
    <x v="6"/>
  </r>
  <r>
    <n v="3383"/>
    <x v="3381"/>
    <s v="Art imitates life: This prophetic 1960 satire follows presidential candidates who stop at nothing to capture their party's nomination."/>
    <n v="1750"/>
    <x v="2242"/>
    <x v="0"/>
    <x v="0"/>
    <x v="0"/>
    <n v="1466707620"/>
    <n v="1464979620"/>
    <x v="0"/>
    <n v="30"/>
    <x v="0"/>
    <s v="theater/plays"/>
    <n v="112"/>
    <n v="65.17"/>
    <x v="1"/>
    <x v="6"/>
  </r>
  <r>
    <n v="3384"/>
    <x v="3382"/>
    <s v="Six gay men, emotional baggage, and online dating: what could go wrong? A play about looking for love and finding something better."/>
    <n v="6000"/>
    <x v="2243"/>
    <x v="0"/>
    <x v="0"/>
    <x v="0"/>
    <n v="1448074800"/>
    <n v="1444874768"/>
    <x v="0"/>
    <n v="64"/>
    <x v="0"/>
    <s v="theater/plays"/>
    <n v="100"/>
    <n v="93.76"/>
    <x v="1"/>
    <x v="6"/>
  </r>
  <r>
    <n v="3385"/>
    <x v="3383"/>
    <s v="An Equity Reading of a new play; Intimate drama about a family dealing with consequence of actions after a school shooting."/>
    <n v="2000"/>
    <x v="41"/>
    <x v="0"/>
    <x v="0"/>
    <x v="0"/>
    <n v="1418244552"/>
    <n v="1415652552"/>
    <x v="0"/>
    <n v="15"/>
    <x v="0"/>
    <s v="theater/plays"/>
    <n v="100"/>
    <n v="133.33000000000001"/>
    <x v="1"/>
    <x v="6"/>
  </r>
  <r>
    <n v="3386"/>
    <x v="3384"/>
    <s v="Stories from the Bronx make for an uncommon play. Help us finish funding this production, supported by the Kevin Spacey Foundation."/>
    <n v="2000"/>
    <x v="1740"/>
    <x v="0"/>
    <x v="0"/>
    <x v="0"/>
    <n v="1417620506"/>
    <n v="1415028506"/>
    <x v="0"/>
    <n v="41"/>
    <x v="0"/>
    <s v="theater/plays"/>
    <n v="105"/>
    <n v="51.22"/>
    <x v="1"/>
    <x v="6"/>
  </r>
  <r>
    <n v="3387"/>
    <x v="3385"/>
    <s v="Pollyanna just completed an extremely successful run of this new educational play and wants to tour to more under-served communities."/>
    <n v="3000"/>
    <x v="2244"/>
    <x v="0"/>
    <x v="0"/>
    <x v="0"/>
    <n v="1418581088"/>
    <n v="1415125088"/>
    <x v="0"/>
    <n v="35"/>
    <x v="0"/>
    <s v="theater/plays"/>
    <n v="117"/>
    <n v="100.17"/>
    <x v="1"/>
    <x v="6"/>
  </r>
  <r>
    <n v="3388"/>
    <x v="3386"/>
    <s v="ICONS is a unique new play about the Amazon warrior women from Greek myth and re-imagines them from a contemporary female perspective."/>
    <n v="1500"/>
    <x v="2245"/>
    <x v="0"/>
    <x v="1"/>
    <x v="1"/>
    <n v="1434625441"/>
    <n v="1432033441"/>
    <x v="0"/>
    <n v="45"/>
    <x v="0"/>
    <s v="theater/plays"/>
    <n v="104"/>
    <n v="34.6"/>
    <x v="1"/>
    <x v="6"/>
  </r>
  <r>
    <n v="3389"/>
    <x v="3387"/>
    <s v="Chimera Ensemble is launching 2 inaugural theater productions, and we need support to do high quality work!"/>
    <n v="10000"/>
    <x v="2246"/>
    <x v="0"/>
    <x v="0"/>
    <x v="0"/>
    <n v="1464960682"/>
    <n v="1462368682"/>
    <x v="0"/>
    <n v="62"/>
    <x v="0"/>
    <s v="theater/plays"/>
    <n v="115"/>
    <n v="184.68"/>
    <x v="1"/>
    <x v="6"/>
  </r>
  <r>
    <n v="3390"/>
    <x v="3388"/>
    <s v="1140 Productions adapts Shakespeare's 'Romeo and Juliet' for a contemporary audience. It's a raw, melancholic spin on the classic tale."/>
    <n v="1500"/>
    <x v="2247"/>
    <x v="0"/>
    <x v="0"/>
    <x v="0"/>
    <n v="1405017345"/>
    <n v="1403721345"/>
    <x v="0"/>
    <n v="22"/>
    <x v="0"/>
    <s v="theater/plays"/>
    <n v="102"/>
    <n v="69.819999999999993"/>
    <x v="1"/>
    <x v="6"/>
  </r>
  <r>
    <n v="3391"/>
    <x v="3389"/>
    <s v="New play about the comfort and the danger of living with memories. Gay themes. Experienced team looking to present first reading"/>
    <n v="500"/>
    <x v="2196"/>
    <x v="0"/>
    <x v="0"/>
    <x v="0"/>
    <n v="1407536880"/>
    <n v="1404997548"/>
    <x v="0"/>
    <n v="18"/>
    <x v="0"/>
    <s v="theater/plays"/>
    <n v="223"/>
    <n v="61.94"/>
    <x v="1"/>
    <x v="6"/>
  </r>
  <r>
    <n v="3392"/>
    <x v="3390"/>
    <s v="Life is more than the days you have left. 1 in 3 tells of two normal people &amp; their confrontation with mortality and the dice of fate."/>
    <n v="500"/>
    <x v="83"/>
    <x v="0"/>
    <x v="1"/>
    <x v="1"/>
    <n v="1462565855"/>
    <n v="1458245855"/>
    <x v="0"/>
    <n v="12"/>
    <x v="0"/>
    <s v="theater/plays"/>
    <n v="100"/>
    <n v="41.67"/>
    <x v="1"/>
    <x v="6"/>
  </r>
  <r>
    <n v="3393"/>
    <x v="3391"/>
    <s v="hiSTORYstage presents a film noir-style comedy mystery with a Shakespearean twist performed as a 1944 radio drama."/>
    <n v="1500"/>
    <x v="2248"/>
    <x v="0"/>
    <x v="0"/>
    <x v="0"/>
    <n v="1415234760"/>
    <n v="1413065230"/>
    <x v="0"/>
    <n v="44"/>
    <x v="0"/>
    <s v="theater/plays"/>
    <n v="106"/>
    <n v="36.07"/>
    <x v="1"/>
    <x v="6"/>
  </r>
  <r>
    <n v="3394"/>
    <x v="3392"/>
    <s v="Ambitious, Edinburgh-based company, Thrive Theatre, are bringing their brand new comedy BUFFER to the 2014 Edinburgh Fringe!"/>
    <n v="550"/>
    <x v="2249"/>
    <x v="0"/>
    <x v="1"/>
    <x v="1"/>
    <n v="1406470645"/>
    <n v="1403878645"/>
    <x v="0"/>
    <n v="27"/>
    <x v="0"/>
    <s v="theater/plays"/>
    <n v="142"/>
    <n v="29"/>
    <x v="1"/>
    <x v="6"/>
  </r>
  <r>
    <n v="3395"/>
    <x v="3393"/>
    <s v="Miramar is a a darkly funny play exploring what it is we call â€˜homeâ€™."/>
    <n v="500"/>
    <x v="1622"/>
    <x v="0"/>
    <x v="1"/>
    <x v="1"/>
    <n v="1433009400"/>
    <n v="1431795944"/>
    <x v="0"/>
    <n v="38"/>
    <x v="0"/>
    <s v="theater/plays"/>
    <n v="184"/>
    <n v="24.21"/>
    <x v="1"/>
    <x v="6"/>
  </r>
  <r>
    <n v="3396"/>
    <x v="3394"/>
    <s v="&quot;Rainbowtown&quot; is a new play for kids. Help us bring it to the Main Line during the 2014 Philadelphia Fringe Festival!"/>
    <n v="1500"/>
    <x v="415"/>
    <x v="0"/>
    <x v="0"/>
    <x v="0"/>
    <n v="1401595140"/>
    <n v="1399286589"/>
    <x v="0"/>
    <n v="28"/>
    <x v="0"/>
    <s v="theater/plays"/>
    <n v="104"/>
    <n v="55.89"/>
    <x v="1"/>
    <x v="6"/>
  </r>
  <r>
    <n v="3397"/>
    <x v="3395"/>
    <s v="Help a group of recovering alcoholics bring Samuel Beckett's classic to a seaside town!"/>
    <n v="250"/>
    <x v="668"/>
    <x v="0"/>
    <x v="1"/>
    <x v="1"/>
    <n v="1455832800"/>
    <n v="1452338929"/>
    <x v="0"/>
    <n v="24"/>
    <x v="0"/>
    <s v="theater/plays"/>
    <n v="112"/>
    <n v="11.67"/>
    <x v="1"/>
    <x v="6"/>
  </r>
  <r>
    <n v="3398"/>
    <x v="3396"/>
    <s v="We're mounting a theatrical adaptation of Lord of the Flies completely student directed, produced, designed, managed and performed."/>
    <n v="4000"/>
    <x v="2250"/>
    <x v="0"/>
    <x v="0"/>
    <x v="0"/>
    <n v="1416589200"/>
    <n v="1414605776"/>
    <x v="0"/>
    <n v="65"/>
    <x v="0"/>
    <s v="theater/plays"/>
    <n v="111"/>
    <n v="68.349999999999994"/>
    <x v="1"/>
    <x v="6"/>
  </r>
  <r>
    <n v="3399"/>
    <x v="3397"/>
    <s v="13 young people have taken over Spinning Wheel Theatre to choose, produce and create their own show from scratch."/>
    <n v="1200"/>
    <x v="459"/>
    <x v="0"/>
    <x v="1"/>
    <x v="1"/>
    <n v="1424556325"/>
    <n v="1421964325"/>
    <x v="0"/>
    <n v="46"/>
    <x v="0"/>
    <s v="theater/plays"/>
    <n v="104"/>
    <n v="27.07"/>
    <x v="1"/>
    <x v="6"/>
  </r>
  <r>
    <n v="3400"/>
    <x v="3398"/>
    <s v="A hilarious comedy starring Sarah, a recent grad, who uses the magic of a mystical open mic to solve the problems of her relationships."/>
    <n v="10000"/>
    <x v="2251"/>
    <x v="0"/>
    <x v="0"/>
    <x v="0"/>
    <n v="1409266414"/>
    <n v="1405378414"/>
    <x v="0"/>
    <n v="85"/>
    <x v="0"/>
    <s v="theater/plays"/>
    <n v="100"/>
    <n v="118.13"/>
    <x v="1"/>
    <x v="6"/>
  </r>
  <r>
    <n v="3401"/>
    <x v="3399"/>
    <s v="Support a daring new theatre creation               _x000a_Supportez une audacieuse compagnie internationale et aidez-les Ã  crÃ©er leur piÃ¨ce"/>
    <n v="2900"/>
    <x v="2252"/>
    <x v="0"/>
    <x v="1"/>
    <x v="1"/>
    <n v="1438968146"/>
    <n v="1436376146"/>
    <x v="0"/>
    <n v="66"/>
    <x v="0"/>
    <s v="theater/plays"/>
    <n v="102"/>
    <n v="44.76"/>
    <x v="1"/>
    <x v="6"/>
  </r>
  <r>
    <n v="3402"/>
    <x v="3400"/>
    <s v="Itâ€™s a celebration of our heritage. Well, not all of ours. If you live in Liberty Falls, itâ€™s yours. If you donâ€™t, then it's not."/>
    <n v="15000"/>
    <x v="2253"/>
    <x v="0"/>
    <x v="0"/>
    <x v="0"/>
    <n v="1447295460"/>
    <n v="1444747843"/>
    <x v="0"/>
    <n v="165"/>
    <x v="0"/>
    <s v="theater/plays"/>
    <n v="110"/>
    <n v="99.79"/>
    <x v="1"/>
    <x v="6"/>
  </r>
  <r>
    <n v="3403"/>
    <x v="3401"/>
    <s v="Two worlds, one bond - no turning back._x000a_A dark comedy about domestic abuse and the power of an unlikely friendship"/>
    <n v="2000"/>
    <x v="41"/>
    <x v="0"/>
    <x v="1"/>
    <x v="1"/>
    <n v="1435230324"/>
    <n v="1432638324"/>
    <x v="0"/>
    <n v="17"/>
    <x v="0"/>
    <s v="theater/plays"/>
    <n v="100"/>
    <n v="117.65"/>
    <x v="1"/>
    <x v="6"/>
  </r>
  <r>
    <n v="3404"/>
    <x v="3402"/>
    <s v="The Montclair Shakespeare Series presents staged readings of Shakespeare's work in historic venues throughout the summer in Montclair."/>
    <n v="500"/>
    <x v="904"/>
    <x v="0"/>
    <x v="0"/>
    <x v="0"/>
    <n v="1434542702"/>
    <n v="1432814702"/>
    <x v="0"/>
    <n v="3"/>
    <x v="0"/>
    <s v="theater/plays"/>
    <n v="122"/>
    <n v="203.33"/>
    <x v="1"/>
    <x v="6"/>
  </r>
  <r>
    <n v="3405"/>
    <x v="3403"/>
    <s v="We are Seance Theatre Group trying to fund our first performance, Noel Coward's hysterical comedy farce, Blithe Spirit."/>
    <n v="350"/>
    <x v="2254"/>
    <x v="0"/>
    <x v="1"/>
    <x v="1"/>
    <n v="1456876740"/>
    <n v="1455063886"/>
    <x v="0"/>
    <n v="17"/>
    <x v="0"/>
    <s v="theater/plays"/>
    <n v="138"/>
    <n v="28.32"/>
    <x v="1"/>
    <x v="6"/>
  </r>
  <r>
    <n v="3406"/>
    <x v="3404"/>
    <s v="A funny and moving new play about two families dealing with aging parents in very different ways!"/>
    <n v="10000"/>
    <x v="2255"/>
    <x v="0"/>
    <x v="0"/>
    <x v="0"/>
    <n v="1405511376"/>
    <n v="1401623376"/>
    <x v="0"/>
    <n v="91"/>
    <x v="0"/>
    <s v="theater/plays"/>
    <n v="100"/>
    <n v="110.23"/>
    <x v="1"/>
    <x v="6"/>
  </r>
  <r>
    <n v="3407"/>
    <x v="3405"/>
    <s v="Biddy is 24. Biddy is a hopeless romantic. Biddy always wanted to be a vegan. Find out what happens_x000a_when Biddy gets sectioned."/>
    <n v="2000"/>
    <x v="2256"/>
    <x v="0"/>
    <x v="1"/>
    <x v="1"/>
    <n v="1404641289"/>
    <n v="1402049289"/>
    <x v="0"/>
    <n v="67"/>
    <x v="0"/>
    <s v="theater/plays"/>
    <n v="107"/>
    <n v="31.97"/>
    <x v="1"/>
    <x v="6"/>
  </r>
  <r>
    <n v="3408"/>
    <x v="3406"/>
    <s v="Help us take &quot;She Has a Name&quot;, the human trafficking story of one victim, on tour to all over Northern and Central California."/>
    <n v="500"/>
    <x v="2257"/>
    <x v="0"/>
    <x v="0"/>
    <x v="0"/>
    <n v="1405727304"/>
    <n v="1403135304"/>
    <x v="0"/>
    <n v="18"/>
    <x v="0"/>
    <s v="theater/plays"/>
    <n v="211"/>
    <n v="58.61"/>
    <x v="1"/>
    <x v="6"/>
  </r>
  <r>
    <n v="3409"/>
    <x v="3407"/>
    <s v="Exciting and visceral new-writing that challenges the way we view the fine line between war and terror..."/>
    <n v="500"/>
    <x v="2258"/>
    <x v="0"/>
    <x v="1"/>
    <x v="1"/>
    <n v="1469998680"/>
    <n v="1466710358"/>
    <x v="0"/>
    <n v="21"/>
    <x v="0"/>
    <s v="theater/plays"/>
    <n v="124"/>
    <n v="29.43"/>
    <x v="1"/>
    <x v="6"/>
  </r>
  <r>
    <n v="3410"/>
    <x v="3408"/>
    <s v="Join us in a campaign benefitting the southland company and its interdisciplinary artistic efforts in Los Angeles."/>
    <n v="3000"/>
    <x v="2259"/>
    <x v="0"/>
    <x v="0"/>
    <x v="0"/>
    <n v="1465196400"/>
    <n v="1462841990"/>
    <x v="0"/>
    <n v="40"/>
    <x v="0"/>
    <s v="theater/plays"/>
    <n v="109"/>
    <n v="81.38"/>
    <x v="1"/>
    <x v="6"/>
  </r>
  <r>
    <n v="3411"/>
    <x v="3409"/>
    <s v="The world's Boarding School history is brutal. But in this acclaimed play, Natives run the school, and Whites are being assimilated."/>
    <n v="15000"/>
    <x v="2260"/>
    <x v="0"/>
    <x v="0"/>
    <x v="0"/>
    <n v="1444264372"/>
    <n v="1442536372"/>
    <x v="0"/>
    <n v="78"/>
    <x v="0"/>
    <s v="theater/plays"/>
    <n v="104"/>
    <n v="199.17"/>
    <x v="1"/>
    <x v="6"/>
  </r>
  <r>
    <n v="3412"/>
    <x v="3410"/>
    <s v="Rough Haired Pointer present for the first time ever Joe Orton's 'Fred &amp; Madge' at the Hope Theatre, Islington this Sept and Oct"/>
    <n v="3000"/>
    <x v="142"/>
    <x v="0"/>
    <x v="1"/>
    <x v="1"/>
    <n v="1411858862"/>
    <n v="1409266862"/>
    <x v="0"/>
    <n v="26"/>
    <x v="0"/>
    <s v="theater/plays"/>
    <n v="100"/>
    <n v="115.38"/>
    <x v="1"/>
    <x v="6"/>
  </r>
  <r>
    <n v="3413"/>
    <x v="3411"/>
    <s v="The RC Players are beyond excited to be bringing this controversial, socially-minded show to Michigan's campus, but we need your help!"/>
    <n v="500"/>
    <x v="1084"/>
    <x v="0"/>
    <x v="0"/>
    <x v="0"/>
    <n v="1425099540"/>
    <n v="1424280938"/>
    <x v="0"/>
    <n v="14"/>
    <x v="0"/>
    <s v="theater/plays"/>
    <n v="130"/>
    <n v="46.43"/>
    <x v="1"/>
    <x v="6"/>
  </r>
  <r>
    <n v="3414"/>
    <x v="3412"/>
    <s v="A new twist on our annual festival of fully-produced plays by member playwrights, performed by a talented ensemble cast!"/>
    <n v="3000"/>
    <x v="2090"/>
    <x v="0"/>
    <x v="0"/>
    <x v="0"/>
    <n v="1480579140"/>
    <n v="1478030325"/>
    <x v="0"/>
    <n v="44"/>
    <x v="0"/>
    <s v="theater/plays"/>
    <n v="104"/>
    <n v="70.569999999999993"/>
    <x v="1"/>
    <x v="6"/>
  </r>
  <r>
    <n v="3415"/>
    <x v="3413"/>
    <s v="We are raising funds to allow for enhanced scenic, costume, and lighting design. Every dollar helps!"/>
    <n v="200"/>
    <x v="148"/>
    <x v="0"/>
    <x v="0"/>
    <x v="0"/>
    <n v="1460935800"/>
    <n v="1459999656"/>
    <x v="0"/>
    <n v="9"/>
    <x v="0"/>
    <s v="theater/plays"/>
    <n v="100"/>
    <n v="22.22"/>
    <x v="1"/>
    <x v="6"/>
  </r>
  <r>
    <n v="3416"/>
    <x v="3414"/>
    <s v="Be part of bringing this witty, engaging &amp; important play by award-winning writer Silva Semerciyan to London's Theatre 503 this summer."/>
    <n v="4000"/>
    <x v="2261"/>
    <x v="0"/>
    <x v="1"/>
    <x v="1"/>
    <n v="1429813800"/>
    <n v="1427363645"/>
    <x v="0"/>
    <n v="30"/>
    <x v="0"/>
    <s v="theater/plays"/>
    <n v="120"/>
    <n v="159.47"/>
    <x v="1"/>
    <x v="6"/>
  </r>
  <r>
    <n v="3417"/>
    <x v="3415"/>
    <s v="Fury Theatre is bringing Mamet's powerful play, Oleanna, to life!  Help us get ahead of funding so we can keep theater affordable."/>
    <n v="1700"/>
    <x v="2262"/>
    <x v="0"/>
    <x v="0"/>
    <x v="0"/>
    <n v="1414284180"/>
    <n v="1410558948"/>
    <x v="0"/>
    <n v="45"/>
    <x v="0"/>
    <s v="theater/plays"/>
    <n v="100"/>
    <n v="37.78"/>
    <x v="1"/>
    <x v="6"/>
  </r>
  <r>
    <n v="3418"/>
    <x v="3416"/>
    <s v="Atlanta SoloSchool brings a beloved children's play to the 4th Annual Festival of Russian Youth Theaters in Washington, DC on May 31."/>
    <n v="4000"/>
    <x v="2263"/>
    <x v="0"/>
    <x v="0"/>
    <x v="0"/>
    <n v="1400875307"/>
    <n v="1398283307"/>
    <x v="0"/>
    <n v="56"/>
    <x v="0"/>
    <s v="theater/plays"/>
    <n v="101"/>
    <n v="72.05"/>
    <x v="1"/>
    <x v="6"/>
  </r>
  <r>
    <n v="3419"/>
    <x v="3417"/>
    <s v="As part of the 400th anniversary of Shakespeareâ€™s death, AC Productions will present a new production of Hamlet adapted by Peter Reid"/>
    <n v="2750"/>
    <x v="2264"/>
    <x v="0"/>
    <x v="17"/>
    <x v="3"/>
    <n v="1459978200"/>
    <n v="1458416585"/>
    <x v="0"/>
    <n v="46"/>
    <x v="0"/>
    <s v="theater/plays"/>
    <n v="107"/>
    <n v="63.7"/>
    <x v="1"/>
    <x v="6"/>
  </r>
  <r>
    <n v="3420"/>
    <x v="3418"/>
    <s v="A powerful and urgent tale of the first line of defence for the NHS. Based on true stories from junior doctors."/>
    <n v="700"/>
    <x v="2265"/>
    <x v="0"/>
    <x v="1"/>
    <x v="1"/>
    <n v="1455408000"/>
    <n v="1454638202"/>
    <x v="0"/>
    <n v="34"/>
    <x v="0"/>
    <s v="theater/plays"/>
    <n v="138"/>
    <n v="28.41"/>
    <x v="1"/>
    <x v="6"/>
  </r>
  <r>
    <n v="3421"/>
    <x v="3419"/>
    <s v="Waterwell's New Works Lab @ PPAS is the country's leading development program for challenging new plays for young actors."/>
    <n v="10000"/>
    <x v="2266"/>
    <x v="0"/>
    <x v="0"/>
    <x v="0"/>
    <n v="1425495563"/>
    <n v="1422903563"/>
    <x v="0"/>
    <n v="98"/>
    <x v="0"/>
    <s v="theater/plays"/>
    <n v="101"/>
    <n v="103.21"/>
    <x v="1"/>
    <x v="6"/>
  </r>
  <r>
    <n v="3422"/>
    <x v="3420"/>
    <s v="Developing and presenting Rotimi Babatunde's stage adaptation of The Secret Lives of Baba Segi's Wives directed by Femi Elufowoju, jr"/>
    <n v="3000"/>
    <x v="2267"/>
    <x v="0"/>
    <x v="1"/>
    <x v="1"/>
    <n v="1450051200"/>
    <n v="1447594176"/>
    <x v="0"/>
    <n v="46"/>
    <x v="0"/>
    <s v="theater/plays"/>
    <n v="109"/>
    <n v="71.150000000000006"/>
    <x v="1"/>
    <x v="6"/>
  </r>
  <r>
    <n v="3423"/>
    <x v="3421"/>
    <s v="Forest Hills Eastern's Student Run Show 2015. Our goal is to present a professional quality show on a budget."/>
    <n v="250"/>
    <x v="457"/>
    <x v="0"/>
    <x v="0"/>
    <x v="0"/>
    <n v="1429912341"/>
    <n v="1427320341"/>
    <x v="0"/>
    <n v="10"/>
    <x v="0"/>
    <s v="theater/plays"/>
    <n v="140"/>
    <n v="35"/>
    <x v="1"/>
    <x v="6"/>
  </r>
  <r>
    <n v="3424"/>
    <x v="3422"/>
    <s v="Maggie is a deaf girl determined to make a silent film masterpiece. Help us share her story with students across the state of Idaho."/>
    <n v="6000"/>
    <x v="2268"/>
    <x v="0"/>
    <x v="0"/>
    <x v="0"/>
    <n v="1423119540"/>
    <n v="1421252084"/>
    <x v="0"/>
    <n v="76"/>
    <x v="0"/>
    <s v="theater/plays"/>
    <n v="104"/>
    <n v="81.78"/>
    <x v="1"/>
    <x v="6"/>
  </r>
  <r>
    <n v="3425"/>
    <x v="3423"/>
    <s v="The Erlkings is a play that uses the writings of the perpetrators of the Columbine Shooting to explore the inner lives of these boys."/>
    <n v="30000"/>
    <x v="2269"/>
    <x v="0"/>
    <x v="0"/>
    <x v="0"/>
    <n v="1412434136"/>
    <n v="1409669336"/>
    <x v="0"/>
    <n v="104"/>
    <x v="0"/>
    <s v="theater/plays"/>
    <n v="103"/>
    <n v="297.02999999999997"/>
    <x v="1"/>
    <x v="6"/>
  </r>
  <r>
    <n v="3426"/>
    <x v="3424"/>
    <s v="Part ghost story, part cautionary tale, Holocene is a play about the end of our world, and the beginning of another."/>
    <n v="3750"/>
    <x v="1959"/>
    <x v="0"/>
    <x v="0"/>
    <x v="0"/>
    <n v="1411264800"/>
    <n v="1409620903"/>
    <x v="0"/>
    <n v="87"/>
    <x v="0"/>
    <s v="theater/plays"/>
    <n v="108"/>
    <n v="46.61"/>
    <x v="1"/>
    <x v="6"/>
  </r>
  <r>
    <n v="3427"/>
    <x v="3425"/>
    <s v="A new play developed in collaboration with graduating theatre makers, premiering at the Edinburgh Fringe Festival 2014."/>
    <n v="1500"/>
    <x v="646"/>
    <x v="0"/>
    <x v="1"/>
    <x v="1"/>
    <n v="1404314952"/>
    <n v="1401722952"/>
    <x v="0"/>
    <n v="29"/>
    <x v="0"/>
    <s v="theater/plays"/>
    <n v="100"/>
    <n v="51.72"/>
    <x v="1"/>
    <x v="6"/>
  </r>
  <r>
    <n v="3428"/>
    <x v="3426"/>
    <s v="The WORLD PREMIERE of Neil Smith's beautiful and thrilling new version of Strindberg's modern masterpiece - CREDITORS."/>
    <n v="2000"/>
    <x v="910"/>
    <x v="0"/>
    <x v="1"/>
    <x v="1"/>
    <n v="1425142800"/>
    <n v="1422983847"/>
    <x v="0"/>
    <n v="51"/>
    <x v="0"/>
    <s v="theater/plays"/>
    <n v="103"/>
    <n v="40.29"/>
    <x v="1"/>
    <x v="6"/>
  </r>
  <r>
    <n v="3429"/>
    <x v="3427"/>
    <s v="I would like to raise a small budget to put on my first play, Virtual Reality. To be put on at 53two, Manchester - 29th &amp; 30th Nov 16"/>
    <n v="150"/>
    <x v="666"/>
    <x v="0"/>
    <x v="1"/>
    <x v="1"/>
    <n v="1478046661"/>
    <n v="1476837061"/>
    <x v="0"/>
    <n v="12"/>
    <x v="0"/>
    <s v="theater/plays"/>
    <n v="130"/>
    <n v="16.25"/>
    <x v="1"/>
    <x v="6"/>
  </r>
  <r>
    <n v="3430"/>
    <x v="3428"/>
    <s v="We need support for our play so we can promote awareness of kidney diseases and the effect it has on sufferers and their families."/>
    <n v="2000"/>
    <x v="2270"/>
    <x v="0"/>
    <x v="1"/>
    <x v="1"/>
    <n v="1406760101"/>
    <n v="1404168101"/>
    <x v="0"/>
    <n v="72"/>
    <x v="0"/>
    <s v="theater/plays"/>
    <n v="109"/>
    <n v="30.15"/>
    <x v="1"/>
    <x v="6"/>
  </r>
  <r>
    <n v="3431"/>
    <x v="3429"/>
    <s v="Our 1st full season!  We need your help to fund costumes, sets, props &amp; help bringing these wonderful shows to the stage!"/>
    <n v="2000"/>
    <x v="41"/>
    <x v="0"/>
    <x v="0"/>
    <x v="0"/>
    <n v="1408383153"/>
    <n v="1405791153"/>
    <x v="0"/>
    <n v="21"/>
    <x v="0"/>
    <s v="theater/plays"/>
    <n v="100"/>
    <n v="95.24"/>
    <x v="1"/>
    <x v="6"/>
  </r>
  <r>
    <n v="3432"/>
    <x v="3430"/>
    <s v="Bare Theatre stages A.R. Gurney's Pulitzer Finalist script about a relationship spanning a lifetime and long distance."/>
    <n v="2000"/>
    <x v="2271"/>
    <x v="0"/>
    <x v="0"/>
    <x v="0"/>
    <n v="1454709600"/>
    <n v="1452520614"/>
    <x v="0"/>
    <n v="42"/>
    <x v="0"/>
    <s v="theater/plays"/>
    <n v="110"/>
    <n v="52.21"/>
    <x v="1"/>
    <x v="6"/>
  </r>
  <r>
    <n v="3433"/>
    <x v="3431"/>
    <s v="death&amp;pretzels presents their first Chicago based project:_x000a_The Dybbuk by S. Ansky"/>
    <n v="9500"/>
    <x v="2272"/>
    <x v="0"/>
    <x v="0"/>
    <x v="0"/>
    <n v="1402974000"/>
    <n v="1400290255"/>
    <x v="0"/>
    <n v="71"/>
    <x v="0"/>
    <s v="theater/plays"/>
    <n v="100"/>
    <n v="134.15"/>
    <x v="1"/>
    <x v="6"/>
  </r>
  <r>
    <n v="3434"/>
    <x v="3432"/>
    <s v="Bringing Tennessee Williams, Shakespeare, and 8 world class actors to Longview, Washington to build a play in and for the community."/>
    <n v="10000"/>
    <x v="1285"/>
    <x v="0"/>
    <x v="0"/>
    <x v="0"/>
    <n v="1404983269"/>
    <n v="1402391269"/>
    <x v="0"/>
    <n v="168"/>
    <x v="0"/>
    <s v="theater/plays"/>
    <n v="106"/>
    <n v="62.83"/>
    <x v="1"/>
    <x v="6"/>
  </r>
  <r>
    <n v="3435"/>
    <x v="3433"/>
    <s v="People Of Interest is providing free tickets to &quot;Campo Maldito&quot; for Tenderloin residents who could not otherwise afford to see it."/>
    <n v="1000"/>
    <x v="2273"/>
    <x v="0"/>
    <x v="0"/>
    <x v="0"/>
    <n v="1470538800"/>
    <n v="1469112493"/>
    <x v="0"/>
    <n v="19"/>
    <x v="0"/>
    <s v="theater/plays"/>
    <n v="112"/>
    <n v="58.95"/>
    <x v="1"/>
    <x v="6"/>
  </r>
  <r>
    <n v="3436"/>
    <x v="3434"/>
    <s v="Please help us fund &quot;Damselfly&quot; - The Play ( put on by Saints on Stage Alumni &amp; sponsored by Mothers Against Medical Error)"/>
    <n v="5000"/>
    <x v="2274"/>
    <x v="0"/>
    <x v="0"/>
    <x v="0"/>
    <n v="1408638480"/>
    <n v="1406811593"/>
    <x v="0"/>
    <n v="37"/>
    <x v="0"/>
    <s v="theater/plays"/>
    <n v="106"/>
    <n v="143.11000000000001"/>
    <x v="1"/>
    <x v="6"/>
  </r>
  <r>
    <n v="3437"/>
    <x v="3435"/>
    <s v="Join people who stutter as they come together to support Stuttering &amp; Alzheimer's organizations. Everyone's voice is heard right now!!"/>
    <n v="3000"/>
    <x v="168"/>
    <x v="0"/>
    <x v="0"/>
    <x v="0"/>
    <n v="1440003820"/>
    <n v="1437411820"/>
    <x v="0"/>
    <n v="36"/>
    <x v="0"/>
    <s v="theater/plays"/>
    <n v="101"/>
    <n v="84.17"/>
    <x v="1"/>
    <x v="6"/>
  </r>
  <r>
    <n v="3438"/>
    <x v="3436"/>
    <s v="Klippies is the debut play from Johannesburg-born writer Jessica SiÃ¢n, premiering at the Southwark Playhouse, London in May 2015."/>
    <n v="2500"/>
    <x v="2275"/>
    <x v="0"/>
    <x v="1"/>
    <x v="1"/>
    <n v="1430600400"/>
    <n v="1428358567"/>
    <x v="0"/>
    <n v="14"/>
    <x v="0"/>
    <s v="theater/plays"/>
    <n v="104"/>
    <n v="186.07"/>
    <x v="1"/>
    <x v="6"/>
  </r>
  <r>
    <n v="3439"/>
    <x v="3437"/>
    <s v="Help a small theater produce an original adaptation of Lewis Carroll's classic story."/>
    <n v="1200"/>
    <x v="2276"/>
    <x v="0"/>
    <x v="0"/>
    <x v="0"/>
    <n v="1453179540"/>
    <n v="1452030730"/>
    <x v="0"/>
    <n v="18"/>
    <x v="0"/>
    <s v="theater/plays"/>
    <n v="135"/>
    <n v="89.79"/>
    <x v="1"/>
    <x v="6"/>
  </r>
  <r>
    <n v="3440"/>
    <x v="3438"/>
    <s v="LA-based team of professional actors and directors taking Rajiv Joseph's harrowing and romantic play to the Boulder community."/>
    <n v="5000"/>
    <x v="2277"/>
    <x v="0"/>
    <x v="0"/>
    <x v="0"/>
    <n v="1405095300"/>
    <n v="1403146628"/>
    <x v="0"/>
    <n v="82"/>
    <x v="0"/>
    <s v="theater/plays"/>
    <n v="105"/>
    <n v="64.16"/>
    <x v="1"/>
    <x v="6"/>
  </r>
  <r>
    <n v="3441"/>
    <x v="3439"/>
    <s v="We are producing the play Bug, by Tracy Letts.  This will be an inspiring show, and a great way to bring help to a great LA charity."/>
    <n v="2500"/>
    <x v="1644"/>
    <x v="0"/>
    <x v="0"/>
    <x v="0"/>
    <n v="1447445820"/>
    <n v="1445077121"/>
    <x v="0"/>
    <n v="43"/>
    <x v="0"/>
    <s v="theater/plays"/>
    <n v="103"/>
    <n v="59.65"/>
    <x v="1"/>
    <x v="6"/>
  </r>
  <r>
    <n v="3442"/>
    <x v="3440"/>
    <s v="An Evening of Radio aims to showcase original work written by undergraduate playwriting students in the style of live staged readings."/>
    <n v="250"/>
    <x v="156"/>
    <x v="0"/>
    <x v="0"/>
    <x v="0"/>
    <n v="1433016672"/>
    <n v="1430424672"/>
    <x v="0"/>
    <n v="8"/>
    <x v="0"/>
    <s v="theater/plays"/>
    <n v="100"/>
    <n v="31.25"/>
    <x v="1"/>
    <x v="6"/>
  </r>
  <r>
    <n v="3443"/>
    <x v="3441"/>
    <s v="A new play about dual-faced identities in the gay community, particularly among those who are deaf and those living with HIV."/>
    <n v="1000"/>
    <x v="2278"/>
    <x v="0"/>
    <x v="0"/>
    <x v="0"/>
    <n v="1410266146"/>
    <n v="1407674146"/>
    <x v="0"/>
    <n v="45"/>
    <x v="0"/>
    <s v="theater/plays"/>
    <n v="186"/>
    <n v="41.22"/>
    <x v="1"/>
    <x v="6"/>
  </r>
  <r>
    <n v="3444"/>
    <x v="3442"/>
    <s v="WE NEED YOUR HELP! We are a small town youth arts ensemble, training kids excited about theatre. We need dollars. We need YOU!"/>
    <n v="300"/>
    <x v="2279"/>
    <x v="0"/>
    <x v="2"/>
    <x v="2"/>
    <n v="1465394340"/>
    <n v="1464677986"/>
    <x v="0"/>
    <n v="20"/>
    <x v="0"/>
    <s v="theater/plays"/>
    <n v="289"/>
    <n v="43.35"/>
    <x v="1"/>
    <x v="6"/>
  </r>
  <r>
    <n v="3445"/>
    <x v="3443"/>
    <s v="Rehearsal &amp; development of our first project as Axon Theatre: &quot;The Star-Spangled Girl&quot; in South Wales."/>
    <n v="2000"/>
    <x v="41"/>
    <x v="0"/>
    <x v="1"/>
    <x v="1"/>
    <n v="1445604236"/>
    <n v="1443185036"/>
    <x v="0"/>
    <n v="31"/>
    <x v="0"/>
    <s v="theater/plays"/>
    <n v="100"/>
    <n v="64.52"/>
    <x v="1"/>
    <x v="6"/>
  </r>
  <r>
    <n v="3446"/>
    <x v="3444"/>
    <s v="Pope Head: The Secret Life of Francis Bacon â€“ A solo show celebrating the artist. Touring a land Down Under 12 Feb - 14 March '15."/>
    <n v="1000"/>
    <x v="876"/>
    <x v="0"/>
    <x v="1"/>
    <x v="1"/>
    <n v="1423138800"/>
    <n v="1421092725"/>
    <x v="0"/>
    <n v="25"/>
    <x v="0"/>
    <s v="theater/plays"/>
    <n v="108"/>
    <n v="43.28"/>
    <x v="1"/>
    <x v="6"/>
  </r>
  <r>
    <n v="3447"/>
    <x v="3445"/>
    <s v="&quot;He was a poet, a vagrant, a philosopher, a lady's man and a hard drinker&quot;"/>
    <n v="1000"/>
    <x v="2280"/>
    <x v="0"/>
    <x v="0"/>
    <x v="0"/>
    <n v="1458332412"/>
    <n v="1454448012"/>
    <x v="0"/>
    <n v="14"/>
    <x v="0"/>
    <s v="theater/plays"/>
    <n v="108"/>
    <n v="77"/>
    <x v="1"/>
    <x v="6"/>
  </r>
  <r>
    <n v="3448"/>
    <x v="3446"/>
    <s v="The Mount-- a new play based off the life of Edith Wharton-- is having its premiere reading AT the real Mount in Lenox, MA!"/>
    <n v="2100"/>
    <x v="2281"/>
    <x v="0"/>
    <x v="0"/>
    <x v="0"/>
    <n v="1418784689"/>
    <n v="1416192689"/>
    <x v="0"/>
    <n v="45"/>
    <x v="0"/>
    <s v="theater/plays"/>
    <n v="110"/>
    <n v="51.22"/>
    <x v="1"/>
    <x v="6"/>
  </r>
  <r>
    <n v="3449"/>
    <x v="3447"/>
    <s v="Help us produce this original play! The play will be presented at the LSTFI July 12-14. Follow us on Facebook."/>
    <n v="800"/>
    <x v="2282"/>
    <x v="0"/>
    <x v="0"/>
    <x v="0"/>
    <n v="1468036800"/>
    <n v="1465607738"/>
    <x v="0"/>
    <n v="20"/>
    <x v="0"/>
    <s v="theater/plays"/>
    <n v="171"/>
    <n v="68.25"/>
    <x v="1"/>
    <x v="6"/>
  </r>
  <r>
    <n v="3450"/>
    <x v="3448"/>
    <s v="The Beautiful House' is a story of modern mummification and the present day post-humanist crisis in our relationship with death."/>
    <n v="500"/>
    <x v="1158"/>
    <x v="0"/>
    <x v="1"/>
    <x v="1"/>
    <n v="1427990071"/>
    <n v="1422809671"/>
    <x v="0"/>
    <n v="39"/>
    <x v="0"/>
    <s v="theater/plays"/>
    <n v="152"/>
    <n v="19.489999999999998"/>
    <x v="1"/>
    <x v="6"/>
  </r>
  <r>
    <n v="3451"/>
    <x v="3449"/>
    <s v="I'm a high school student in New Jersey planning on producing and directing a Twilight Zone Play for a &quot;One Act&quot; competition."/>
    <n v="650"/>
    <x v="2283"/>
    <x v="0"/>
    <x v="0"/>
    <x v="0"/>
    <n v="1429636927"/>
    <n v="1427304127"/>
    <x v="0"/>
    <n v="16"/>
    <x v="0"/>
    <s v="theater/plays"/>
    <n v="101"/>
    <n v="41.13"/>
    <x v="1"/>
    <x v="6"/>
  </r>
  <r>
    <n v="3452"/>
    <x v="3450"/>
    <s v="hiSTORYstage presents Eric Overmyer's story of three 19th century women on a journey through time, and space, all the way to 1955!"/>
    <n v="1000"/>
    <x v="2284"/>
    <x v="0"/>
    <x v="0"/>
    <x v="0"/>
    <n v="1406087940"/>
    <n v="1404141626"/>
    <x v="0"/>
    <n v="37"/>
    <x v="0"/>
    <s v="theater/plays"/>
    <n v="153"/>
    <n v="41.41"/>
    <x v="1"/>
    <x v="6"/>
  </r>
  <r>
    <n v="3453"/>
    <x v="3451"/>
    <s v="A full length comedy, Patagonia follows Grason and Jerry on their journey through a magical, South-American rainforest."/>
    <n v="300"/>
    <x v="2285"/>
    <x v="0"/>
    <x v="1"/>
    <x v="1"/>
    <n v="1471130956"/>
    <n v="1465946956"/>
    <x v="0"/>
    <n v="14"/>
    <x v="0"/>
    <s v="theater/plays"/>
    <n v="128"/>
    <n v="27.5"/>
    <x v="1"/>
    <x v="6"/>
  </r>
  <r>
    <n v="3454"/>
    <x v="3452"/>
    <s v="Knee Slappers new production coming to Camden Fringe 2014! Presenting this off the wall, dark comedy for lovers of the bizzare. Groovy."/>
    <n v="700"/>
    <x v="2286"/>
    <x v="0"/>
    <x v="1"/>
    <x v="1"/>
    <n v="1406825159"/>
    <n v="1404233159"/>
    <x v="0"/>
    <n v="21"/>
    <x v="0"/>
    <s v="theater/plays"/>
    <n v="101"/>
    <n v="33.57"/>
    <x v="1"/>
    <x v="6"/>
  </r>
  <r>
    <n v="3455"/>
    <x v="3453"/>
    <s v="Be a part of helping bring the 2013 Tony Award winning comedy &quot;Vanya and Sonia and Masha and Spike&quot; to the Edgemar Center for the Arts!"/>
    <n v="10000"/>
    <x v="2287"/>
    <x v="0"/>
    <x v="0"/>
    <x v="0"/>
    <n v="1476381627"/>
    <n v="1473789627"/>
    <x v="0"/>
    <n v="69"/>
    <x v="0"/>
    <s v="theater/plays"/>
    <n v="101"/>
    <n v="145.87"/>
    <x v="1"/>
    <x v="6"/>
  </r>
  <r>
    <n v="3456"/>
    <x v="3454"/>
    <s v="&quot;Thief,&quot; a one man touring show, a theatrical experience portraying a supernatural story about the 3 days Jesus spent in the grave."/>
    <n v="3000"/>
    <x v="2288"/>
    <x v="0"/>
    <x v="0"/>
    <x v="0"/>
    <n v="1406876340"/>
    <n v="1404190567"/>
    <x v="0"/>
    <n v="16"/>
    <x v="0"/>
    <s v="theater/plays"/>
    <n v="191"/>
    <n v="358.69"/>
    <x v="1"/>
    <x v="6"/>
  </r>
  <r>
    <n v="3457"/>
    <x v="3455"/>
    <s v="Robots, Space Battles, Mystery, and Intrigue. Nothing is Impossible..."/>
    <n v="2000"/>
    <x v="2289"/>
    <x v="0"/>
    <x v="0"/>
    <x v="0"/>
    <n v="1423720740"/>
    <n v="1421081857"/>
    <x v="0"/>
    <n v="55"/>
    <x v="0"/>
    <s v="theater/plays"/>
    <n v="140"/>
    <n v="50.98"/>
    <x v="1"/>
    <x v="6"/>
  </r>
  <r>
    <n v="3458"/>
    <x v="3456"/>
    <s v="I promised my mother on her deathbed that I would tell the world MY story, so here it goes...crossing fingers, 2015 SF FRINGE"/>
    <n v="978"/>
    <x v="2290"/>
    <x v="0"/>
    <x v="0"/>
    <x v="0"/>
    <n v="1422937620"/>
    <n v="1420606303"/>
    <x v="0"/>
    <n v="27"/>
    <x v="0"/>
    <s v="theater/plays"/>
    <n v="124"/>
    <n v="45.04"/>
    <x v="1"/>
    <x v="6"/>
  </r>
  <r>
    <n v="3459"/>
    <x v="3457"/>
    <s v="Cyril needs your help to MAKE new puppet friends to accompany him on a magical journey through storytelling, puppetry and clown."/>
    <n v="500"/>
    <x v="2291"/>
    <x v="0"/>
    <x v="1"/>
    <x v="1"/>
    <n v="1463743860"/>
    <n v="1461151860"/>
    <x v="0"/>
    <n v="36"/>
    <x v="0"/>
    <s v="theater/plays"/>
    <n v="126"/>
    <n v="17.53"/>
    <x v="1"/>
    <x v="6"/>
  </r>
  <r>
    <n v="3460"/>
    <x v="3458"/>
    <s v="'Pushers' is an exciting new play and the first project for brand new theatre company, Ain't Got No Home Productions."/>
    <n v="500"/>
    <x v="2292"/>
    <x v="0"/>
    <x v="1"/>
    <x v="1"/>
    <n v="1408106352"/>
    <n v="1406896752"/>
    <x v="0"/>
    <n v="19"/>
    <x v="0"/>
    <s v="theater/plays"/>
    <n v="190"/>
    <n v="50"/>
    <x v="1"/>
    <x v="6"/>
  </r>
  <r>
    <n v="3461"/>
    <x v="3459"/>
    <s v="A new production of Twelfth Night with an ambitious and enthusiastic group of high school students who love Shakespeare and teamwork."/>
    <n v="500"/>
    <x v="2293"/>
    <x v="0"/>
    <x v="0"/>
    <x v="0"/>
    <n v="1477710000"/>
    <n v="1475248279"/>
    <x v="0"/>
    <n v="12"/>
    <x v="0"/>
    <s v="theater/plays"/>
    <n v="139"/>
    <n v="57.92"/>
    <x v="1"/>
    <x v="6"/>
  </r>
  <r>
    <n v="3462"/>
    <x v="3460"/>
    <s v="Help the Upstart Crows of Santa Fe bring Shakespeare's Julius Caesar to life with quality wooden stage swords!"/>
    <n v="250"/>
    <x v="2294"/>
    <x v="0"/>
    <x v="0"/>
    <x v="0"/>
    <n v="1436551200"/>
    <n v="1435181628"/>
    <x v="0"/>
    <n v="17"/>
    <x v="0"/>
    <s v="theater/plays"/>
    <n v="202"/>
    <n v="29.71"/>
    <x v="1"/>
    <x v="6"/>
  </r>
  <r>
    <n v="3463"/>
    <x v="3461"/>
    <s v="Uncalled For is finally bringing their latest work of intelligently reckless stream-of-consciousness sketch comedy to Toronto."/>
    <n v="10000"/>
    <x v="2295"/>
    <x v="0"/>
    <x v="5"/>
    <x v="5"/>
    <n v="1476158340"/>
    <n v="1472594585"/>
    <x v="0"/>
    <n v="114"/>
    <x v="0"/>
    <s v="theater/plays"/>
    <n v="103"/>
    <n v="90.68"/>
    <x v="1"/>
    <x v="6"/>
  </r>
  <r>
    <n v="3464"/>
    <x v="3462"/>
    <s v="Why Do We Know More About Kim Kardashian Than Abigail Adams?  Let's produce and publish a play about women who MAKE and MADE history!"/>
    <n v="5000"/>
    <x v="2296"/>
    <x v="0"/>
    <x v="0"/>
    <x v="0"/>
    <n v="1471921637"/>
    <n v="1469329637"/>
    <x v="0"/>
    <n v="93"/>
    <x v="0"/>
    <s v="theater/plays"/>
    <n v="102"/>
    <n v="55.01"/>
    <x v="1"/>
    <x v="6"/>
  </r>
  <r>
    <n v="3465"/>
    <x v="3463"/>
    <s v="Family Duels is a tragicomedy about family, filth, fraud and fornication. Please help us bring Crooked Tree to the Camden Fringe."/>
    <n v="2000"/>
    <x v="2169"/>
    <x v="0"/>
    <x v="1"/>
    <x v="1"/>
    <n v="1439136000"/>
    <n v="1436972472"/>
    <x v="0"/>
    <n v="36"/>
    <x v="0"/>
    <s v="theater/plays"/>
    <n v="103"/>
    <n v="57.22"/>
    <x v="1"/>
    <x v="6"/>
  </r>
  <r>
    <n v="3466"/>
    <x v="3464"/>
    <s v="The Spotlight Youth Theater is a program where every participant has a moment in the spotlight."/>
    <n v="3500"/>
    <x v="2297"/>
    <x v="0"/>
    <x v="0"/>
    <x v="0"/>
    <n v="1461108450"/>
    <n v="1455928050"/>
    <x v="0"/>
    <n v="61"/>
    <x v="0"/>
    <s v="theater/plays"/>
    <n v="127"/>
    <n v="72.95"/>
    <x v="1"/>
    <x v="6"/>
  </r>
  <r>
    <n v="3467"/>
    <x v="3465"/>
    <s v="Venus in Fur, By David Ives."/>
    <n v="3000"/>
    <x v="168"/>
    <x v="0"/>
    <x v="0"/>
    <x v="0"/>
    <n v="1426864032"/>
    <n v="1424275632"/>
    <x v="0"/>
    <n v="47"/>
    <x v="0"/>
    <s v="theater/plays"/>
    <n v="101"/>
    <n v="64.47"/>
    <x v="1"/>
    <x v="6"/>
  </r>
  <r>
    <n v="3468"/>
    <x v="3466"/>
    <s v="Amidst the atrocities of WWII, two women transcend enemy lines to make the ultimate heroic sacrifice."/>
    <n v="10000"/>
    <x v="2298"/>
    <x v="0"/>
    <x v="0"/>
    <x v="0"/>
    <n v="1474426800"/>
    <n v="1471976529"/>
    <x v="0"/>
    <n v="17"/>
    <x v="0"/>
    <s v="theater/plays"/>
    <n v="122"/>
    <n v="716.35"/>
    <x v="1"/>
    <x v="6"/>
  </r>
  <r>
    <n v="3469"/>
    <x v="3467"/>
    <s v="Original plays written, performed, and produced by young and diverse theater artists - alumni from Hostos Lincoln Academy in the Bronx."/>
    <n v="2800"/>
    <x v="2299"/>
    <x v="0"/>
    <x v="0"/>
    <x v="0"/>
    <n v="1461857045"/>
    <n v="1459265045"/>
    <x v="0"/>
    <n v="63"/>
    <x v="0"/>
    <s v="theater/plays"/>
    <n v="113"/>
    <n v="50.4"/>
    <x v="1"/>
    <x v="6"/>
  </r>
  <r>
    <n v="3470"/>
    <x v="3468"/>
    <s v="The New Artist's Circle is a theatre company dedicated to bringing the arts to young people."/>
    <n v="250"/>
    <x v="672"/>
    <x v="0"/>
    <x v="0"/>
    <x v="0"/>
    <n v="1468618680"/>
    <n v="1465345902"/>
    <x v="0"/>
    <n v="9"/>
    <x v="0"/>
    <s v="theater/plays"/>
    <n v="150"/>
    <n v="41.67"/>
    <x v="1"/>
    <x v="6"/>
  </r>
  <r>
    <n v="3471"/>
    <x v="3469"/>
    <s v="Fast paced, two hander which uses headphone verbatim technique to give an insight into the everyday lives of Leeds city locals."/>
    <n v="500"/>
    <x v="2300"/>
    <x v="0"/>
    <x v="1"/>
    <x v="1"/>
    <n v="1409515200"/>
    <n v="1405971690"/>
    <x v="0"/>
    <n v="30"/>
    <x v="0"/>
    <s v="theater/plays"/>
    <n v="215"/>
    <n v="35.770000000000003"/>
    <x v="1"/>
    <x v="6"/>
  </r>
  <r>
    <n v="3472"/>
    <x v="3470"/>
    <s v="Raising funds for Dandelion Theatre's Chicago production of 'Body Awareness' by the Pulitzer Prize-winning playwright Annie Baker."/>
    <n v="2000"/>
    <x v="2301"/>
    <x v="0"/>
    <x v="0"/>
    <x v="0"/>
    <n v="1415253540"/>
    <n v="1413432331"/>
    <x v="0"/>
    <n v="23"/>
    <x v="0"/>
    <s v="theater/plays"/>
    <n v="102"/>
    <n v="88.74"/>
    <x v="1"/>
    <x v="6"/>
  </r>
  <r>
    <n v="3473"/>
    <x v="3471"/>
    <s v="A modern telling of the Greek myth. Sisyphus defies the Gods and attempts to change the world order... but can he overcome his fate?"/>
    <n v="4900"/>
    <x v="2302"/>
    <x v="0"/>
    <x v="0"/>
    <x v="0"/>
    <n v="1426883220"/>
    <n v="1425067296"/>
    <x v="0"/>
    <n v="33"/>
    <x v="0"/>
    <s v="theater/plays"/>
    <n v="100"/>
    <n v="148.47999999999999"/>
    <x v="1"/>
    <x v="6"/>
  </r>
  <r>
    <n v="3474"/>
    <x v="3472"/>
    <s v="Help us get actor-writer Ian Bonar's debut play - a hilarious, heartbreaking story of grief and loss - to the 2016 Edinburgh Fringe."/>
    <n v="2000"/>
    <x v="895"/>
    <x v="0"/>
    <x v="1"/>
    <x v="1"/>
    <n v="1469016131"/>
    <n v="1466424131"/>
    <x v="0"/>
    <n v="39"/>
    <x v="0"/>
    <s v="theater/plays"/>
    <n v="101"/>
    <n v="51.79"/>
    <x v="1"/>
    <x v="6"/>
  </r>
  <r>
    <n v="3475"/>
    <x v="3473"/>
    <s v="Score is a musical play inspired by true stories of parents who have recovered from addiction and regained their children."/>
    <n v="300"/>
    <x v="2303"/>
    <x v="0"/>
    <x v="1"/>
    <x v="1"/>
    <n v="1414972800"/>
    <n v="1412629704"/>
    <x v="0"/>
    <n v="17"/>
    <x v="0"/>
    <s v="theater/plays"/>
    <n v="113"/>
    <n v="20"/>
    <x v="1"/>
    <x v="6"/>
  </r>
  <r>
    <n v="3476"/>
    <x v="3474"/>
    <s v="Meet the Martins; a modern family dealing with modern issues in a way that is as All-American as apple pie, James Dean and repression."/>
    <n v="300"/>
    <x v="2304"/>
    <x v="0"/>
    <x v="0"/>
    <x v="0"/>
    <n v="1414378800"/>
    <n v="1412836990"/>
    <x v="0"/>
    <n v="6"/>
    <x v="0"/>
    <s v="theater/plays"/>
    <n v="104"/>
    <n v="52"/>
    <x v="1"/>
    <x v="6"/>
  </r>
  <r>
    <n v="3477"/>
    <x v="3475"/>
    <s v="8 ten-minute plays, written, directed, rehearsed, and fully produced in only 24 hours! Are we crazy? You bet we are!"/>
    <n v="1800"/>
    <x v="857"/>
    <x v="0"/>
    <x v="0"/>
    <x v="0"/>
    <n v="1431831600"/>
    <n v="1430761243"/>
    <x v="0"/>
    <n v="39"/>
    <x v="0"/>
    <s v="theater/plays"/>
    <n v="115"/>
    <n v="53.23"/>
    <x v="1"/>
    <x v="6"/>
  </r>
  <r>
    <n v="3478"/>
    <x v="3476"/>
    <s v="Bare Theatre takes on Shakespeare's most notorious &quot;problem play,&quot; which asks how far we are willing to go to do what is right."/>
    <n v="2000"/>
    <x v="2305"/>
    <x v="0"/>
    <x v="0"/>
    <x v="0"/>
    <n v="1426539600"/>
    <n v="1424296822"/>
    <x v="0"/>
    <n v="57"/>
    <x v="0"/>
    <s v="theater/plays"/>
    <n v="113"/>
    <n v="39.6"/>
    <x v="1"/>
    <x v="6"/>
  </r>
  <r>
    <n v="3479"/>
    <x v="3477"/>
    <s v="A new comedy about what happened to a band of foolhardy actors when the Puritans closed the theatres in the 1640s."/>
    <n v="1500"/>
    <x v="2306"/>
    <x v="0"/>
    <x v="1"/>
    <x v="1"/>
    <n v="1403382680"/>
    <n v="1400790680"/>
    <x v="0"/>
    <n v="56"/>
    <x v="0"/>
    <s v="theater/plays"/>
    <n v="128"/>
    <n v="34.25"/>
    <x v="1"/>
    <x v="6"/>
  </r>
  <r>
    <n v="3480"/>
    <x v="3478"/>
    <s v="Georgia is a play that looks at the taboo topic of rape in a relationship.  It's a play about perspectives and various viewpoints."/>
    <n v="1500"/>
    <x v="2307"/>
    <x v="0"/>
    <x v="0"/>
    <x v="0"/>
    <n v="1436562000"/>
    <n v="1434440227"/>
    <x v="0"/>
    <n v="13"/>
    <x v="0"/>
    <s v="theater/plays"/>
    <n v="143"/>
    <n v="164.62"/>
    <x v="1"/>
    <x v="6"/>
  </r>
  <r>
    <n v="3481"/>
    <x v="3479"/>
    <s v="One of Australia's greatest theatres needs your help. Please help us refurnish, fit out and restore this legendary storytelling venue."/>
    <n v="10000"/>
    <x v="2308"/>
    <x v="0"/>
    <x v="2"/>
    <x v="2"/>
    <n v="1420178188"/>
    <n v="1418709388"/>
    <x v="0"/>
    <n v="95"/>
    <x v="0"/>
    <s v="theater/plays"/>
    <n v="119"/>
    <n v="125.05"/>
    <x v="1"/>
    <x v="6"/>
  </r>
  <r>
    <n v="3482"/>
    <x v="3480"/>
    <s v="Critically-acclaimed new-writing company Old Trunk make their Edinburgh debut alternating their two darkly comic plays."/>
    <n v="3000"/>
    <x v="2309"/>
    <x v="0"/>
    <x v="1"/>
    <x v="1"/>
    <n v="1404671466"/>
    <n v="1402079466"/>
    <x v="0"/>
    <n v="80"/>
    <x v="0"/>
    <s v="theater/plays"/>
    <n v="138"/>
    <n v="51.88"/>
    <x v="1"/>
    <x v="6"/>
  </r>
  <r>
    <n v="3483"/>
    <x v="3481"/>
    <s v="Join 5 high school teachers in the lounge of every high school in America.  Hear what they never say in the classroom."/>
    <n v="3350"/>
    <x v="2310"/>
    <x v="0"/>
    <x v="0"/>
    <x v="0"/>
    <n v="1404403381"/>
    <n v="1401811381"/>
    <x v="0"/>
    <n v="133"/>
    <x v="0"/>
    <s v="theater/plays"/>
    <n v="160"/>
    <n v="40.29"/>
    <x v="1"/>
    <x v="6"/>
  </r>
  <r>
    <n v="3484"/>
    <x v="3482"/>
    <s v="MACBETH IN THE BASEMENT will premiere at the Capital Fringe Festival in July 2016. A teenage kingâ€™s rise and fall in a vicious game."/>
    <n v="2500"/>
    <x v="2311"/>
    <x v="0"/>
    <x v="0"/>
    <x v="0"/>
    <n v="1466014499"/>
    <n v="1463422499"/>
    <x v="0"/>
    <n v="44"/>
    <x v="0"/>
    <s v="theater/plays"/>
    <n v="114"/>
    <n v="64.91"/>
    <x v="1"/>
    <x v="6"/>
  </r>
  <r>
    <n v="3485"/>
    <x v="3483"/>
    <s v="We're trying to get our play, &quot;An Evening With Sarah Pettyfer,&quot; to the  Orlando Fringe Festival. The only thing is...we need your help!"/>
    <n v="1650"/>
    <x v="1827"/>
    <x v="0"/>
    <x v="0"/>
    <x v="0"/>
    <n v="1454431080"/>
    <n v="1451839080"/>
    <x v="0"/>
    <n v="30"/>
    <x v="0"/>
    <s v="theater/plays"/>
    <n v="101"/>
    <n v="55.33"/>
    <x v="1"/>
    <x v="6"/>
  </r>
  <r>
    <n v="3486"/>
    <x v="3484"/>
    <s v="Dorothy Parker's unforgettable characters come to life onstage in &quot;Might As Well Live&quot; at the 2015 Hollywood Fringe Festival."/>
    <n v="3000"/>
    <x v="2312"/>
    <x v="0"/>
    <x v="0"/>
    <x v="0"/>
    <n v="1433314740"/>
    <n v="1430600401"/>
    <x v="0"/>
    <n v="56"/>
    <x v="0"/>
    <s v="theater/plays"/>
    <n v="155"/>
    <n v="83.14"/>
    <x v="1"/>
    <x v="6"/>
  </r>
  <r>
    <n v="3487"/>
    <x v="3485"/>
    <s v="Jericho Creek is an original production by Fledgling Theatre Company which will be performed at The Cockpit Theatre in July 2015"/>
    <n v="2000"/>
    <x v="948"/>
    <x v="0"/>
    <x v="1"/>
    <x v="1"/>
    <n v="1435185252"/>
    <n v="1432593252"/>
    <x v="0"/>
    <n v="66"/>
    <x v="0"/>
    <s v="theater/plays"/>
    <n v="128"/>
    <n v="38.71"/>
    <x v="1"/>
    <x v="6"/>
  </r>
  <r>
    <n v="3488"/>
    <x v="3486"/>
    <s v="GTP has been protected financially by The Director since 2012. Now it's time for the community. Do you want GTP? Are we worth it?"/>
    <n v="3000"/>
    <x v="2313"/>
    <x v="0"/>
    <x v="0"/>
    <x v="0"/>
    <n v="1429286400"/>
    <n v="1427221560"/>
    <x v="0"/>
    <n v="29"/>
    <x v="0"/>
    <s v="theater/plays"/>
    <n v="121"/>
    <n v="125.38"/>
    <x v="1"/>
    <x v="6"/>
  </r>
  <r>
    <n v="3489"/>
    <x v="3487"/>
    <s v="A brilliant play by Will Eno. An exciting, young theatre company. A production that promises to wow. You wouldn't want to miss it."/>
    <n v="5000"/>
    <x v="2314"/>
    <x v="0"/>
    <x v="1"/>
    <x v="1"/>
    <n v="1400965200"/>
    <n v="1398352531"/>
    <x v="0"/>
    <n v="72"/>
    <x v="0"/>
    <s v="theater/plays"/>
    <n v="113"/>
    <n v="78.260000000000005"/>
    <x v="1"/>
    <x v="6"/>
  </r>
  <r>
    <n v="3490"/>
    <x v="3488"/>
    <s v="The 2016 Resident class is producing a family play about one kid's quest to fly. Help us inspire the next generation of theatre lovers!"/>
    <n v="1000"/>
    <x v="2315"/>
    <x v="0"/>
    <x v="0"/>
    <x v="0"/>
    <n v="1460574924"/>
    <n v="1457982924"/>
    <x v="0"/>
    <n v="27"/>
    <x v="0"/>
    <s v="theater/plays"/>
    <n v="128"/>
    <n v="47.22"/>
    <x v="1"/>
    <x v="6"/>
  </r>
  <r>
    <n v="3491"/>
    <x v="3489"/>
    <s v="Shakespeare Company at UCLA presents The Tempest under the stars in the Fowler Museum Amphitheater. Bring your blankets and enjoy!"/>
    <n v="500"/>
    <x v="2316"/>
    <x v="0"/>
    <x v="0"/>
    <x v="0"/>
    <n v="1431928784"/>
    <n v="1430114384"/>
    <x v="0"/>
    <n v="10"/>
    <x v="0"/>
    <s v="theater/plays"/>
    <n v="158"/>
    <n v="79.099999999999994"/>
    <x v="1"/>
    <x v="6"/>
  </r>
  <r>
    <n v="3492"/>
    <x v="3490"/>
    <s v="We have the Blackbox Fellowship at Boston Playwright's Theatre, now all we need is your support to produce Kevin's new play!"/>
    <n v="3800"/>
    <x v="2317"/>
    <x v="0"/>
    <x v="0"/>
    <x v="0"/>
    <n v="1445818397"/>
    <n v="1442794397"/>
    <x v="0"/>
    <n v="35"/>
    <x v="0"/>
    <s v="theater/plays"/>
    <n v="105"/>
    <n v="114.29"/>
    <x v="1"/>
    <x v="6"/>
  </r>
  <r>
    <n v="3493"/>
    <x v="3491"/>
    <s v="We need your help purchasing a stage for our production of the Wizard of Oz! This program is helping children with autism. Thank you!"/>
    <n v="1500"/>
    <x v="646"/>
    <x v="0"/>
    <x v="0"/>
    <x v="0"/>
    <n v="1408252260"/>
    <n v="1406580436"/>
    <x v="0"/>
    <n v="29"/>
    <x v="0"/>
    <s v="theater/plays"/>
    <n v="100"/>
    <n v="51.72"/>
    <x v="1"/>
    <x v="6"/>
  </r>
  <r>
    <n v="3494"/>
    <x v="3492"/>
    <s v="&quot;Special in a Bad Way&quot; is a comedy that questions American Public Schools in their treatment of the so called, 'learning disabled.'"/>
    <n v="400"/>
    <x v="402"/>
    <x v="0"/>
    <x v="0"/>
    <x v="0"/>
    <n v="1480140000"/>
    <n v="1479186575"/>
    <x v="0"/>
    <n v="13"/>
    <x v="0"/>
    <s v="theater/plays"/>
    <n v="100"/>
    <n v="30.77"/>
    <x v="1"/>
    <x v="6"/>
  </r>
  <r>
    <n v="3495"/>
    <x v="3493"/>
    <s v="A one-woman show by Canadian artist Tina Milo. it is a multimedia show about an actress auditioning for a role of a depressed woman."/>
    <n v="5000"/>
    <x v="2318"/>
    <x v="0"/>
    <x v="5"/>
    <x v="5"/>
    <n v="1414862280"/>
    <n v="1412360309"/>
    <x v="0"/>
    <n v="72"/>
    <x v="0"/>
    <s v="theater/plays"/>
    <n v="107"/>
    <n v="74.209999999999994"/>
    <x v="1"/>
    <x v="6"/>
  </r>
  <r>
    <n v="3496"/>
    <x v="3494"/>
    <s v="A one-woman play based on Lizzie Borden who was accused of the brutal hatchet murders of her father and step-mother.  Workshop Oct NYC."/>
    <n v="3000"/>
    <x v="2319"/>
    <x v="0"/>
    <x v="0"/>
    <x v="0"/>
    <n v="1473625166"/>
    <n v="1470169166"/>
    <x v="0"/>
    <n v="78"/>
    <x v="0"/>
    <s v="theater/plays"/>
    <n v="124"/>
    <n v="47.85"/>
    <x v="1"/>
    <x v="6"/>
  </r>
  <r>
    <n v="3497"/>
    <x v="3495"/>
    <s v="We've been invited to the San Diego International Fringe Festival. Can you help us get there? Special performances in SLC and OREM."/>
    <n v="1551"/>
    <x v="472"/>
    <x v="0"/>
    <x v="0"/>
    <x v="0"/>
    <n v="1464904800"/>
    <n v="1463852904"/>
    <x v="0"/>
    <n v="49"/>
    <x v="0"/>
    <s v="theater/plays"/>
    <n v="109"/>
    <n v="34.409999999999997"/>
    <x v="1"/>
    <x v="6"/>
  </r>
  <r>
    <n v="3498"/>
    <x v="3496"/>
    <s v="This solo show has the power to profoundly impact new mothers and those that love them and to educate &amp; change how we support them."/>
    <n v="1650"/>
    <x v="2320"/>
    <x v="0"/>
    <x v="5"/>
    <x v="5"/>
    <n v="1464471840"/>
    <n v="1459309704"/>
    <x v="0"/>
    <n v="42"/>
    <x v="0"/>
    <s v="theater/plays"/>
    <n v="102"/>
    <n v="40.24"/>
    <x v="1"/>
    <x v="6"/>
  </r>
  <r>
    <n v="3499"/>
    <x v="3497"/>
    <s v="Figure 8 Troupe's debut performance! A stunning piece of theatre written by premier female playwright Maria Irene Fornes."/>
    <n v="2000"/>
    <x v="2321"/>
    <x v="0"/>
    <x v="0"/>
    <x v="0"/>
    <n v="1435733940"/>
    <n v="1431046325"/>
    <x v="0"/>
    <n v="35"/>
    <x v="0"/>
    <s v="theater/plays"/>
    <n v="106"/>
    <n v="60.29"/>
    <x v="1"/>
    <x v="6"/>
  </r>
  <r>
    <n v="3500"/>
    <x v="3498"/>
    <s v="A minimalist, post-modern production of the classic play, performed and produced by aspiring theater undergraduates at UMass Amherst."/>
    <n v="1000"/>
    <x v="2322"/>
    <x v="0"/>
    <x v="0"/>
    <x v="0"/>
    <n v="1457326740"/>
    <n v="1455919438"/>
    <x v="0"/>
    <n v="42"/>
    <x v="0"/>
    <s v="theater/plays"/>
    <n v="106"/>
    <n v="25.31"/>
    <x v="1"/>
    <x v="6"/>
  </r>
  <r>
    <n v="3501"/>
    <x v="3499"/>
    <s v="'Pig' by Alex Oates is an urgent and dark comedy with live music that discusses the vital issue of the state of our police force."/>
    <n v="1500"/>
    <x v="17"/>
    <x v="0"/>
    <x v="1"/>
    <x v="1"/>
    <n v="1441995595"/>
    <n v="1439835595"/>
    <x v="0"/>
    <n v="42"/>
    <x v="0"/>
    <s v="theater/plays"/>
    <n v="101"/>
    <n v="35.950000000000003"/>
    <x v="1"/>
    <x v="6"/>
  </r>
  <r>
    <n v="3502"/>
    <x v="3500"/>
    <s v="Dickhead is a play about one man's struggle with the dicks in his head. If you want to know more stop being a twat and put out...please"/>
    <n v="4000"/>
    <x v="2323"/>
    <x v="0"/>
    <x v="0"/>
    <x v="0"/>
    <n v="1458100740"/>
    <n v="1456862924"/>
    <x v="0"/>
    <n v="31"/>
    <x v="0"/>
    <s v="theater/plays"/>
    <n v="105"/>
    <n v="136"/>
    <x v="1"/>
    <x v="6"/>
  </r>
  <r>
    <n v="3503"/>
    <x v="3501"/>
    <s v="A group of Sicilian immigrants in New York struggle to deal with conflict from both within the family and from without."/>
    <n v="2500"/>
    <x v="2324"/>
    <x v="0"/>
    <x v="1"/>
    <x v="1"/>
    <n v="1469359728"/>
    <n v="1466767728"/>
    <x v="0"/>
    <n v="38"/>
    <x v="0"/>
    <s v="theater/plays"/>
    <n v="108"/>
    <n v="70.760000000000005"/>
    <x v="1"/>
    <x v="6"/>
  </r>
  <r>
    <n v="3504"/>
    <x v="3502"/>
    <s v="The Sterling Lion Theater Company is a non-profit theater group established for the benefit of the Connecticut lower Naugatuck Valley."/>
    <n v="1000"/>
    <x v="325"/>
    <x v="0"/>
    <x v="0"/>
    <x v="0"/>
    <n v="1447959491"/>
    <n v="1445363891"/>
    <x v="0"/>
    <n v="8"/>
    <x v="0"/>
    <s v="theater/plays"/>
    <n v="100"/>
    <n v="125"/>
    <x v="1"/>
    <x v="6"/>
  </r>
  <r>
    <n v="3505"/>
    <x v="3503"/>
    <s v="Four myths._x000a_Four writers._x000a_Four new takes._x000a__x000a_The Four Disgracers comes to the stage to launch a new theatre group, Ixion."/>
    <n v="2500"/>
    <x v="2325"/>
    <x v="0"/>
    <x v="0"/>
    <x v="0"/>
    <n v="1399953600"/>
    <n v="1398983245"/>
    <x v="0"/>
    <n v="39"/>
    <x v="0"/>
    <s v="theater/plays"/>
    <n v="104"/>
    <n v="66.510000000000005"/>
    <x v="1"/>
    <x v="6"/>
  </r>
  <r>
    <n v="3506"/>
    <x v="3504"/>
    <s v="The Secret is a historical drama about a lawyer who worked for the Spanish Inquisition &amp; crossed the Atlantic with Menendez in 1565."/>
    <n v="3000"/>
    <x v="631"/>
    <x v="0"/>
    <x v="0"/>
    <x v="0"/>
    <n v="1408815440"/>
    <n v="1404927440"/>
    <x v="0"/>
    <n v="29"/>
    <x v="0"/>
    <s v="theater/plays"/>
    <n v="102"/>
    <n v="105"/>
    <x v="1"/>
    <x v="6"/>
  </r>
  <r>
    <n v="3507"/>
    <x v="3505"/>
    <s v="Please help our troupe bring our first project from planning to reality! Join us on one exciting ride!"/>
    <n v="10000"/>
    <x v="2326"/>
    <x v="0"/>
    <x v="0"/>
    <x v="0"/>
    <n v="1464732537"/>
    <n v="1462140537"/>
    <x v="0"/>
    <n v="72"/>
    <x v="0"/>
    <s v="theater/plays"/>
    <n v="104"/>
    <n v="145"/>
    <x v="1"/>
    <x v="6"/>
  </r>
  <r>
    <n v="3508"/>
    <x v="3506"/>
    <s v="Roll The Dice Theatre Company revolves around taking risks in the game of life vicariously through beloved childhood games."/>
    <n v="100"/>
    <x v="147"/>
    <x v="0"/>
    <x v="1"/>
    <x v="1"/>
    <n v="1462914000"/>
    <n v="1460914253"/>
    <x v="0"/>
    <n v="15"/>
    <x v="0"/>
    <s v="theater/plays"/>
    <n v="180"/>
    <n v="12"/>
    <x v="1"/>
    <x v="6"/>
  </r>
  <r>
    <n v="3509"/>
    <x v="3507"/>
    <s v="PL@Y is an original comedic fantasy spectacle inspired by the original music of the Amboys and classic rabbit-hole fiction archetypes"/>
    <n v="3000"/>
    <x v="2327"/>
    <x v="0"/>
    <x v="0"/>
    <x v="0"/>
    <n v="1416545700"/>
    <n v="1415392666"/>
    <x v="0"/>
    <n v="33"/>
    <x v="0"/>
    <s v="theater/plays"/>
    <n v="106"/>
    <n v="96.67"/>
    <x v="1"/>
    <x v="6"/>
  </r>
  <r>
    <n v="3510"/>
    <x v="3508"/>
    <s v="The Uncommon Loons return with Much Ado for a 2nd production of Shakespeare in Minnesota's Nature on the banks of the Mississippi!"/>
    <n v="900"/>
    <x v="1217"/>
    <x v="0"/>
    <x v="0"/>
    <x v="0"/>
    <n v="1404312846"/>
    <n v="1402584846"/>
    <x v="0"/>
    <n v="15"/>
    <x v="0"/>
    <s v="theater/plays"/>
    <n v="101"/>
    <n v="60.33"/>
    <x v="1"/>
    <x v="6"/>
  </r>
  <r>
    <n v="3511"/>
    <x v="3509"/>
    <s v="The world premiere of the first full-length play by Eve Leigh, at the intimate Finborough Theatre in London."/>
    <n v="1500"/>
    <x v="2328"/>
    <x v="0"/>
    <x v="1"/>
    <x v="1"/>
    <n v="1415385000"/>
    <n v="1413406695"/>
    <x v="0"/>
    <n v="19"/>
    <x v="0"/>
    <s v="theater/plays"/>
    <n v="101"/>
    <n v="79.89"/>
    <x v="1"/>
    <x v="6"/>
  </r>
  <r>
    <n v="3512"/>
    <x v="3510"/>
    <s v="We're making a hard hitting, innovative play which will open your eyes to what mental illness is like in the mind of the sufferer."/>
    <n v="1000"/>
    <x v="325"/>
    <x v="0"/>
    <x v="1"/>
    <x v="1"/>
    <n v="1429789992"/>
    <n v="1424609592"/>
    <x v="0"/>
    <n v="17"/>
    <x v="0"/>
    <s v="theater/plays"/>
    <n v="100"/>
    <n v="58.82"/>
    <x v="1"/>
    <x v="6"/>
  </r>
  <r>
    <n v="3513"/>
    <x v="3511"/>
    <s v="Brazos Valley TROUPE is taking an original work, Truth AND Consequences, to the Texas Nonprofit Theaters 2014 Youth Conference"/>
    <n v="2800"/>
    <x v="2153"/>
    <x v="0"/>
    <x v="0"/>
    <x v="0"/>
    <n v="1401857940"/>
    <n v="1400725112"/>
    <x v="0"/>
    <n v="44"/>
    <x v="0"/>
    <s v="theater/plays"/>
    <n v="118"/>
    <n v="75.34"/>
    <x v="1"/>
    <x v="6"/>
  </r>
  <r>
    <n v="3514"/>
    <x v="3512"/>
    <s v="My play &quot;In the Hour Before the Bars Open&quot; has won an award from KCACTF, but I need to present the play in Georgia to receive it!"/>
    <n v="500"/>
    <x v="1100"/>
    <x v="0"/>
    <x v="0"/>
    <x v="0"/>
    <n v="1422853140"/>
    <n v="1421439552"/>
    <x v="0"/>
    <n v="10"/>
    <x v="0"/>
    <s v="theater/plays"/>
    <n v="110"/>
    <n v="55"/>
    <x v="1"/>
    <x v="6"/>
  </r>
  <r>
    <n v="3515"/>
    <x v="3513"/>
    <s v="We are casting an all-inclusive production of Shakespeare's Twelfth Night in a non-traditional performance space."/>
    <n v="3000"/>
    <x v="2329"/>
    <x v="0"/>
    <x v="0"/>
    <x v="0"/>
    <n v="1433097171"/>
    <n v="1430505171"/>
    <x v="0"/>
    <n v="46"/>
    <x v="0"/>
    <s v="theater/plays"/>
    <n v="103"/>
    <n v="66.959999999999994"/>
    <x v="1"/>
    <x v="6"/>
  </r>
  <r>
    <n v="3516"/>
    <x v="3514"/>
    <s v="A new play about a lesser known yet pivotal event in American history, about a group of WWI Veterans fighting for their rights."/>
    <n v="2500"/>
    <x v="911"/>
    <x v="0"/>
    <x v="0"/>
    <x v="0"/>
    <n v="1410145200"/>
    <n v="1407197670"/>
    <x v="0"/>
    <n v="11"/>
    <x v="0"/>
    <s v="theater/plays"/>
    <n v="100"/>
    <n v="227.27"/>
    <x v="1"/>
    <x v="6"/>
  </r>
  <r>
    <n v="3517"/>
    <x v="3515"/>
    <s v="Support an outstanding cast of actors to take on a professional production of a masterpiece of modern theatre"/>
    <n v="4000"/>
    <x v="417"/>
    <x v="0"/>
    <x v="1"/>
    <x v="1"/>
    <n v="1404471600"/>
    <n v="1401910634"/>
    <x v="0"/>
    <n v="13"/>
    <x v="0"/>
    <s v="theater/plays"/>
    <n v="100"/>
    <n v="307.69"/>
    <x v="1"/>
    <x v="6"/>
  </r>
  <r>
    <n v="3518"/>
    <x v="3516"/>
    <s v="One play.  Two theaters.  See the story from both sides and then decide for yourself - who are the BEASTS OF BAVERLY GROVE?"/>
    <n v="1500"/>
    <x v="2330"/>
    <x v="0"/>
    <x v="0"/>
    <x v="0"/>
    <n v="1412259660"/>
    <n v="1410461299"/>
    <x v="0"/>
    <n v="33"/>
    <x v="0"/>
    <s v="theater/plays"/>
    <n v="110"/>
    <n v="50.02"/>
    <x v="1"/>
    <x v="6"/>
  </r>
  <r>
    <n v="3519"/>
    <x v="3517"/>
    <s v="Bookstory is a tiny puppet musical with some very big ideas that tells the story of the story in the digital age"/>
    <n v="2000"/>
    <x v="40"/>
    <x v="0"/>
    <x v="1"/>
    <x v="1"/>
    <n v="1425478950"/>
    <n v="1422886950"/>
    <x v="0"/>
    <n v="28"/>
    <x v="0"/>
    <s v="theater/plays"/>
    <n v="101"/>
    <n v="72.39"/>
    <x v="1"/>
    <x v="6"/>
  </r>
  <r>
    <n v="3520"/>
    <x v="3518"/>
    <s v="Help us to bring &quot;Protocols&quot; at the 2015 Camden Fringe. The most controversial play of the year."/>
    <n v="2000"/>
    <x v="1132"/>
    <x v="0"/>
    <x v="1"/>
    <x v="1"/>
    <n v="1441547220"/>
    <n v="1439322412"/>
    <x v="0"/>
    <n v="21"/>
    <x v="0"/>
    <s v="theater/plays"/>
    <n v="101"/>
    <n v="95.95"/>
    <x v="1"/>
    <x v="6"/>
  </r>
  <r>
    <n v="3521"/>
    <x v="3519"/>
    <s v="A professionally directed/acted workshop &amp; reading for a new play depicting sexual addiction and its crippling effect on relationships."/>
    <n v="350"/>
    <x v="2331"/>
    <x v="0"/>
    <x v="0"/>
    <x v="0"/>
    <n v="1411980020"/>
    <n v="1409388020"/>
    <x v="0"/>
    <n v="13"/>
    <x v="0"/>
    <s v="theater/plays"/>
    <n v="169"/>
    <n v="45.62"/>
    <x v="1"/>
    <x v="6"/>
  </r>
  <r>
    <n v="3522"/>
    <x v="3520"/>
    <s v="New show with 2 performers and an original score, bringing the true story of this forgotten WW1 heroine to audiences in the southwest."/>
    <n v="1395"/>
    <x v="1174"/>
    <x v="0"/>
    <x v="1"/>
    <x v="1"/>
    <n v="1442311560"/>
    <n v="1439924246"/>
    <x v="0"/>
    <n v="34"/>
    <x v="0"/>
    <s v="theater/plays"/>
    <n v="100"/>
    <n v="41.03"/>
    <x v="1"/>
    <x v="6"/>
  </r>
  <r>
    <n v="3523"/>
    <x v="3521"/>
    <s v="An old play about our world. Set in 1970s England, Magnificence is a gut-wrenching story of radicalisation, idealism and pity."/>
    <n v="4000"/>
    <x v="2332"/>
    <x v="0"/>
    <x v="1"/>
    <x v="1"/>
    <n v="1474844400"/>
    <n v="1469871148"/>
    <x v="0"/>
    <n v="80"/>
    <x v="0"/>
    <s v="theater/plays"/>
    <n v="114"/>
    <n v="56.83"/>
    <x v="1"/>
    <x v="6"/>
  </r>
  <r>
    <n v="3524"/>
    <x v="3522"/>
    <s v="A West Texas matriarch is enraged by the news that her gay grandson has been the victim of a hate crime committed by his own father."/>
    <n v="10000"/>
    <x v="2333"/>
    <x v="0"/>
    <x v="0"/>
    <x v="0"/>
    <n v="1410580800"/>
    <n v="1409336373"/>
    <x v="0"/>
    <n v="74"/>
    <x v="0"/>
    <s v="theater/plays"/>
    <n v="102"/>
    <n v="137.24"/>
    <x v="1"/>
    <x v="6"/>
  </r>
  <r>
    <n v="3525"/>
    <x v="3523"/>
    <s v="The Attic interns present Tennessee Williams's &quot;Talk to Me Like the Rain and Let Me Listen&quot; performing at The Flea Theater!"/>
    <n v="500"/>
    <x v="798"/>
    <x v="0"/>
    <x v="0"/>
    <x v="0"/>
    <n v="1439136000"/>
    <n v="1438188106"/>
    <x v="0"/>
    <n v="7"/>
    <x v="0"/>
    <s v="theater/plays"/>
    <n v="106"/>
    <n v="75.709999999999994"/>
    <x v="1"/>
    <x v="6"/>
  </r>
  <r>
    <n v="3526"/>
    <x v="3524"/>
    <s v="By day we perform Acts of Kindness, by night we perform free theater, all sustained by the love of our neighbors, not ticket prices."/>
    <n v="3300"/>
    <x v="2334"/>
    <x v="0"/>
    <x v="0"/>
    <x v="0"/>
    <n v="1461823140"/>
    <n v="1459411371"/>
    <x v="0"/>
    <n v="34"/>
    <x v="0"/>
    <s v="theater/plays"/>
    <n v="102"/>
    <n v="99"/>
    <x v="1"/>
    <x v="6"/>
  </r>
  <r>
    <n v="3527"/>
    <x v="3525"/>
    <s v="A 'tasty' new drama ~&quot;Booker T Washington of Tuskegee, Alabama, dined with the President (Roosevelt) last evening.&quot;~ the White House."/>
    <n v="6000"/>
    <x v="2335"/>
    <x v="0"/>
    <x v="0"/>
    <x v="0"/>
    <n v="1436587140"/>
    <n v="1434069205"/>
    <x v="0"/>
    <n v="86"/>
    <x v="0"/>
    <s v="theater/plays"/>
    <n v="117"/>
    <n v="81.569999999999993"/>
    <x v="1"/>
    <x v="6"/>
  </r>
  <r>
    <n v="3528"/>
    <x v="3526"/>
    <s v="pluck. productions present their first four-week run - the world premiere of David K. Barnes' BIRTHDAY SUIT at the Old Red Lion."/>
    <n v="1650"/>
    <x v="2336"/>
    <x v="0"/>
    <x v="1"/>
    <x v="1"/>
    <n v="1484740918"/>
    <n v="1483012918"/>
    <x v="0"/>
    <n v="37"/>
    <x v="0"/>
    <s v="theater/plays"/>
    <n v="101"/>
    <n v="45.11"/>
    <x v="1"/>
    <x v="6"/>
  </r>
  <r>
    <n v="3529"/>
    <x v="3527"/>
    <s v="Partners w/the Black Arts &amp; Cultural Center; we use theatre to EDUCATE &amp; EMPOWER through diverse expressions of the human experience."/>
    <n v="500"/>
    <x v="2337"/>
    <x v="0"/>
    <x v="0"/>
    <x v="0"/>
    <n v="1436749200"/>
    <n v="1434997018"/>
    <x v="0"/>
    <n v="18"/>
    <x v="0"/>
    <s v="theater/plays"/>
    <n v="132"/>
    <n v="36.67"/>
    <x v="1"/>
    <x v="6"/>
  </r>
  <r>
    <n v="3530"/>
    <x v="3528"/>
    <s v="â€œFar From Fictionâ€ is a powerful play, written by Sally Willis, offering insights into a new understanding of  female psychology."/>
    <n v="2750"/>
    <x v="2338"/>
    <x v="0"/>
    <x v="1"/>
    <x v="1"/>
    <n v="1460318400"/>
    <n v="1457881057"/>
    <x v="0"/>
    <n v="22"/>
    <x v="0"/>
    <s v="theater/plays"/>
    <n v="100"/>
    <n v="125"/>
    <x v="1"/>
    <x v="6"/>
  </r>
  <r>
    <n v="3531"/>
    <x v="3529"/>
    <s v="A political comedy for a crazy election year"/>
    <n v="1000"/>
    <x v="1958"/>
    <x v="0"/>
    <x v="0"/>
    <x v="0"/>
    <n v="1467301334"/>
    <n v="1464709334"/>
    <x v="0"/>
    <n v="26"/>
    <x v="0"/>
    <s v="theater/plays"/>
    <n v="128"/>
    <n v="49.23"/>
    <x v="1"/>
    <x v="6"/>
  </r>
  <r>
    <n v="3532"/>
    <x v="3530"/>
    <s v="Our goal: To produce a stirring one-woman show historically based on African-American womenâ€™s experiences, struggles, and journeys."/>
    <n v="960"/>
    <x v="1936"/>
    <x v="0"/>
    <x v="0"/>
    <x v="0"/>
    <n v="1411012740"/>
    <n v="1409667827"/>
    <x v="0"/>
    <n v="27"/>
    <x v="0"/>
    <s v="theater/plays"/>
    <n v="119"/>
    <n v="42.3"/>
    <x v="1"/>
    <x v="6"/>
  </r>
  <r>
    <n v="3533"/>
    <x v="3531"/>
    <s v="Two shows! (we're feeling particularly ambitious). Help us produce Eurydice and The Effect of Gamma Rays on Man-in-the-Moon Marigolds!"/>
    <n v="500"/>
    <x v="2291"/>
    <x v="0"/>
    <x v="0"/>
    <x v="0"/>
    <n v="1447269367"/>
    <n v="1444673767"/>
    <x v="0"/>
    <n v="8"/>
    <x v="0"/>
    <s v="theater/plays"/>
    <n v="126"/>
    <n v="78.88"/>
    <x v="1"/>
    <x v="6"/>
  </r>
  <r>
    <n v="3534"/>
    <x v="3532"/>
    <s v="A Theatrical Prequel to Hell's Rebels, the current Pathfinder Adventure Path from Paizo Publishing"/>
    <n v="5000"/>
    <x v="2339"/>
    <x v="0"/>
    <x v="0"/>
    <x v="0"/>
    <n v="1443711623"/>
    <n v="1440687623"/>
    <x v="0"/>
    <n v="204"/>
    <x v="0"/>
    <s v="theater/plays"/>
    <n v="156"/>
    <n v="38.28"/>
    <x v="1"/>
    <x v="6"/>
  </r>
  <r>
    <n v="3535"/>
    <x v="3533"/>
    <s v="On the 60th anniversary of Twelve Angry Men, 12 female writers create 12 short pieces about what makes them angry."/>
    <n v="2000"/>
    <x v="2340"/>
    <x v="0"/>
    <x v="1"/>
    <x v="1"/>
    <n v="1443808800"/>
    <n v="1441120910"/>
    <x v="0"/>
    <n v="46"/>
    <x v="0"/>
    <s v="theater/plays"/>
    <n v="103"/>
    <n v="44.85"/>
    <x v="1"/>
    <x v="6"/>
  </r>
  <r>
    <n v="3536"/>
    <x v="3534"/>
    <s v="&quot;Inteligent, Inspired and Inimitable&quot; Nottingham's leading two man improv show is heading to Dave's Leicester Comedy Festival."/>
    <n v="150"/>
    <x v="398"/>
    <x v="0"/>
    <x v="1"/>
    <x v="1"/>
    <n v="1450612740"/>
    <n v="1448040425"/>
    <x v="0"/>
    <n v="17"/>
    <x v="0"/>
    <s v="theater/plays"/>
    <n v="153"/>
    <n v="13.53"/>
    <x v="1"/>
    <x v="6"/>
  </r>
  <r>
    <n v="3537"/>
    <x v="3535"/>
    <s v="A fast-pace, zany comedy involving six actors performing seven usually untold Grimm Fairy Tales about giants, witches, demons and more!"/>
    <n v="675"/>
    <x v="1967"/>
    <x v="0"/>
    <x v="5"/>
    <x v="5"/>
    <n v="1416211140"/>
    <n v="1413016216"/>
    <x v="0"/>
    <n v="28"/>
    <x v="0"/>
    <s v="theater/plays"/>
    <n v="180"/>
    <n v="43.5"/>
    <x v="1"/>
    <x v="6"/>
  </r>
  <r>
    <n v="3538"/>
    <x v="3536"/>
    <s v="A play about riverside homelessness, inspired by true events. Shows at Brunel Museum, 240 Project and similar community organisations."/>
    <n v="2000"/>
    <x v="1956"/>
    <x v="0"/>
    <x v="1"/>
    <x v="1"/>
    <n v="1471428340"/>
    <n v="1469009140"/>
    <x v="0"/>
    <n v="83"/>
    <x v="0"/>
    <s v="theater/plays"/>
    <n v="128"/>
    <n v="30.95"/>
    <x v="1"/>
    <x v="6"/>
  </r>
  <r>
    <n v="3539"/>
    <x v="3537"/>
    <s v="A searing new play that takes  an unflinching look at the terrible costs of police shootings in the African American community."/>
    <n v="600"/>
    <x v="2341"/>
    <x v="0"/>
    <x v="0"/>
    <x v="0"/>
    <n v="1473358122"/>
    <n v="1471543722"/>
    <x v="0"/>
    <n v="13"/>
    <x v="0"/>
    <s v="theater/plays"/>
    <n v="120"/>
    <n v="55.23"/>
    <x v="1"/>
    <x v="6"/>
  </r>
  <r>
    <n v="3540"/>
    <x v="3538"/>
    <s v="A brand new stage adaptation of the Libby Purves/Nicholas Heiney book. A new work involving music, poetry and fajitas. #timetochange"/>
    <n v="300"/>
    <x v="2342"/>
    <x v="0"/>
    <x v="1"/>
    <x v="1"/>
    <n v="1466899491"/>
    <n v="1464307491"/>
    <x v="0"/>
    <n v="8"/>
    <x v="0"/>
    <s v="theater/plays"/>
    <n v="123"/>
    <n v="46.13"/>
    <x v="1"/>
    <x v="6"/>
  </r>
  <r>
    <n v="3541"/>
    <x v="3539"/>
    <s v="Yellowbelly Theatre needs your help to bring this incredible play of love, lust and mistaken identity to life in our debut performance!"/>
    <n v="1200"/>
    <x v="2343"/>
    <x v="0"/>
    <x v="1"/>
    <x v="1"/>
    <n v="1441042275"/>
    <n v="1438882275"/>
    <x v="0"/>
    <n v="32"/>
    <x v="0"/>
    <s v="theater/plays"/>
    <n v="105"/>
    <n v="39.380000000000003"/>
    <x v="1"/>
    <x v="6"/>
  </r>
  <r>
    <n v="3542"/>
    <x v="3540"/>
    <s v="Ancient Greece. Giddy, champagne soaked debauchery celebrating the Trojan War's end leads to a shocking and deadly surprise."/>
    <n v="5500"/>
    <x v="2344"/>
    <x v="0"/>
    <x v="0"/>
    <x v="0"/>
    <n v="1410099822"/>
    <n v="1404915822"/>
    <x v="0"/>
    <n v="85"/>
    <x v="0"/>
    <s v="theater/plays"/>
    <n v="102"/>
    <n v="66.150000000000006"/>
    <x v="1"/>
    <x v="6"/>
  </r>
  <r>
    <n v="3543"/>
    <x v="3541"/>
    <s v="A circus theater show. An escaped carousel horse and a beautiful wire dancer let the fantasies run wild."/>
    <n v="1500"/>
    <x v="76"/>
    <x v="0"/>
    <x v="12"/>
    <x v="3"/>
    <n v="1435255659"/>
    <n v="1432663659"/>
    <x v="0"/>
    <n v="29"/>
    <x v="0"/>
    <s v="theater/plays"/>
    <n v="105"/>
    <n v="54.14"/>
    <x v="1"/>
    <x v="6"/>
  </r>
  <r>
    <n v="3544"/>
    <x v="3542"/>
    <s v="Death &amp; Pretzels presents the world premiere of Paul Pasulka's Gruoch, or Lady Macbeth"/>
    <n v="2500"/>
    <x v="911"/>
    <x v="0"/>
    <x v="0"/>
    <x v="0"/>
    <n v="1425758257"/>
    <n v="1423166257"/>
    <x v="0"/>
    <n v="24"/>
    <x v="0"/>
    <s v="theater/plays"/>
    <n v="100"/>
    <n v="104.17"/>
    <x v="1"/>
    <x v="6"/>
  </r>
  <r>
    <n v="3545"/>
    <x v="3543"/>
    <s v="FUND our teens in Shakespeare's comedy &quot;The Merchant of Venice&quot;. Donating pays for our venue/insurance located in Woodland, CA."/>
    <n v="250"/>
    <x v="2345"/>
    <x v="0"/>
    <x v="0"/>
    <x v="0"/>
    <n v="1428780159"/>
    <n v="1426188159"/>
    <x v="0"/>
    <n v="8"/>
    <x v="0"/>
    <s v="theater/plays"/>
    <n v="100"/>
    <n v="31.38"/>
    <x v="1"/>
    <x v="6"/>
  </r>
  <r>
    <n v="3546"/>
    <x v="3544"/>
    <s v="Help us produce this revealing play about Nazi-resistance member Dietrich Bonhoeffer and his final years of incarceration during WWII."/>
    <n v="1100"/>
    <x v="2346"/>
    <x v="0"/>
    <x v="0"/>
    <x v="0"/>
    <n v="1427860740"/>
    <n v="1426002684"/>
    <x v="0"/>
    <n v="19"/>
    <x v="0"/>
    <s v="theater/plays"/>
    <n v="102"/>
    <n v="59.21"/>
    <x v="1"/>
    <x v="6"/>
  </r>
  <r>
    <n v="3547"/>
    <x v="3545"/>
    <s v="Help to bring this heart warming story of Ray Didinger's relationship with his boyhood hero Tommy McDonald to life."/>
    <n v="35000"/>
    <x v="2347"/>
    <x v="0"/>
    <x v="0"/>
    <x v="0"/>
    <n v="1463198340"/>
    <n v="1461117201"/>
    <x v="0"/>
    <n v="336"/>
    <x v="0"/>
    <s v="theater/plays"/>
    <n v="114"/>
    <n v="119.18"/>
    <x v="1"/>
    <x v="6"/>
  </r>
  <r>
    <n v="3548"/>
    <x v="3546"/>
    <s v="We're putting together a production of THE UNDERSTUDY by Theresa Rebeck and hope you'll help us share this story."/>
    <n v="2100"/>
    <x v="2307"/>
    <x v="0"/>
    <x v="0"/>
    <x v="0"/>
    <n v="1457139600"/>
    <n v="1455230214"/>
    <x v="0"/>
    <n v="13"/>
    <x v="0"/>
    <s v="theater/plays"/>
    <n v="102"/>
    <n v="164.62"/>
    <x v="1"/>
    <x v="6"/>
  </r>
  <r>
    <n v="3549"/>
    <x v="3547"/>
    <s v="Help us bring to life tales of hardship, danger and community of extraordinary women working in WW1 munitions factories."/>
    <n v="1000"/>
    <x v="806"/>
    <x v="0"/>
    <x v="1"/>
    <x v="1"/>
    <n v="1441358873"/>
    <n v="1438939673"/>
    <x v="0"/>
    <n v="42"/>
    <x v="0"/>
    <s v="theater/plays"/>
    <n v="102"/>
    <n v="24.29"/>
    <x v="1"/>
    <x v="6"/>
  </r>
  <r>
    <n v="3550"/>
    <x v="3548"/>
    <s v="MOONFACE explores the formative f***k-ups of adolescence. Fresh, incisive new writing. Monologue, movement and striking naturalism."/>
    <n v="2500"/>
    <x v="2348"/>
    <x v="0"/>
    <x v="1"/>
    <x v="1"/>
    <n v="1462224398"/>
    <n v="1459632398"/>
    <x v="0"/>
    <n v="64"/>
    <x v="0"/>
    <s v="theater/plays"/>
    <n v="105"/>
    <n v="40.94"/>
    <x v="1"/>
    <x v="6"/>
  </r>
  <r>
    <n v="3551"/>
    <x v="3549"/>
    <s v="UASPA is a performing arts high school producing its 2014 Theatre Showcase featuring our strongest performances and original work."/>
    <n v="1500"/>
    <x v="2349"/>
    <x v="0"/>
    <x v="0"/>
    <x v="0"/>
    <n v="1400796420"/>
    <n v="1398342170"/>
    <x v="0"/>
    <n v="25"/>
    <x v="0"/>
    <s v="theater/plays"/>
    <n v="102"/>
    <n v="61.1"/>
    <x v="1"/>
    <x v="6"/>
  </r>
  <r>
    <n v="3552"/>
    <x v="3550"/>
    <s v="Support Lock&amp;Key Theatre's 'Timon of Athens' by donating to our printing! Every penny goes to posters, programmes, flyers and scripts."/>
    <n v="773"/>
    <x v="2350"/>
    <x v="0"/>
    <x v="1"/>
    <x v="1"/>
    <n v="1403964324"/>
    <n v="1401372324"/>
    <x v="0"/>
    <n v="20"/>
    <x v="0"/>
    <s v="theater/plays"/>
    <n v="100"/>
    <n v="38.65"/>
    <x v="1"/>
    <x v="6"/>
  </r>
  <r>
    <n v="3553"/>
    <x v="3551"/>
    <s v="Professional actors bring to life the true stories of 5 African-Americans struggling with mental health and their search for healing."/>
    <n v="5500"/>
    <x v="2351"/>
    <x v="0"/>
    <x v="0"/>
    <x v="0"/>
    <n v="1439337600"/>
    <n v="1436575280"/>
    <x v="0"/>
    <n v="104"/>
    <x v="0"/>
    <s v="theater/plays"/>
    <n v="106"/>
    <n v="56.2"/>
    <x v="1"/>
    <x v="6"/>
  </r>
  <r>
    <n v="3554"/>
    <x v="3552"/>
    <s v="MASKS is a dramedy dealing with what it means to be alive, the reliability of identity, and what it means to suffer."/>
    <n v="5000"/>
    <x v="2352"/>
    <x v="0"/>
    <x v="0"/>
    <x v="0"/>
    <n v="1423674000"/>
    <n v="1421025159"/>
    <x v="0"/>
    <n v="53"/>
    <x v="0"/>
    <s v="theater/plays"/>
    <n v="113"/>
    <n v="107"/>
    <x v="1"/>
    <x v="6"/>
  </r>
  <r>
    <n v="3555"/>
    <x v="3553"/>
    <s v="Baby Living Room is a project created by Spazio Farma Mestre for children: free theatre for kids as sustainable education for families"/>
    <n v="2400"/>
    <x v="1162"/>
    <x v="0"/>
    <x v="13"/>
    <x v="3"/>
    <n v="1479382594"/>
    <n v="1476786994"/>
    <x v="0"/>
    <n v="14"/>
    <x v="0"/>
    <s v="theater/plays"/>
    <n v="100"/>
    <n v="171.43"/>
    <x v="1"/>
    <x v="6"/>
  </r>
  <r>
    <n v="3556"/>
    <x v="3554"/>
    <s v="'Immortal', a play about five English Air Bombers in WW2, is an exciting first project for the brand new Production Company, GreanTea."/>
    <n v="2200"/>
    <x v="2222"/>
    <x v="0"/>
    <x v="1"/>
    <x v="1"/>
    <n v="1408289724"/>
    <n v="1403105724"/>
    <x v="0"/>
    <n v="20"/>
    <x v="0"/>
    <s v="theater/plays"/>
    <n v="100"/>
    <n v="110.5"/>
    <x v="1"/>
    <x v="6"/>
  </r>
  <r>
    <n v="3557"/>
    <x v="3555"/>
    <s v="A play by April Yvette Thompson. A Gullah Healer Woman and an Afro-Cuban Priest forge a new world of magic &amp; dreams in Jim Crow Miami."/>
    <n v="100000"/>
    <x v="2353"/>
    <x v="0"/>
    <x v="0"/>
    <x v="0"/>
    <n v="1399271911"/>
    <n v="1396334311"/>
    <x v="0"/>
    <n v="558"/>
    <x v="0"/>
    <s v="theater/plays"/>
    <n v="100"/>
    <n v="179.28"/>
    <x v="1"/>
    <x v="6"/>
  </r>
  <r>
    <n v="3558"/>
    <x v="3556"/>
    <s v="We're making a show about sex. Because it's important, everyone wants to talk about it and it's at the start of everything."/>
    <n v="350"/>
    <x v="1929"/>
    <x v="0"/>
    <x v="1"/>
    <x v="1"/>
    <n v="1435352400"/>
    <n v="1431718575"/>
    <x v="0"/>
    <n v="22"/>
    <x v="0"/>
    <s v="theater/plays"/>
    <n v="144"/>
    <n v="22.91"/>
    <x v="1"/>
    <x v="6"/>
  </r>
  <r>
    <n v="3559"/>
    <x v="3557"/>
    <s v="A theatre company designed to help young people to come out of their shell. Offering workshops and original shows directly to schools."/>
    <n v="1000"/>
    <x v="831"/>
    <x v="0"/>
    <x v="2"/>
    <x v="2"/>
    <n v="1438333080"/>
    <n v="1436408308"/>
    <x v="0"/>
    <n v="24"/>
    <x v="0"/>
    <s v="theater/plays"/>
    <n v="104"/>
    <n v="43.13"/>
    <x v="1"/>
    <x v="6"/>
  </r>
  <r>
    <n v="3560"/>
    <x v="3558"/>
    <s v="The world premiere of an endearing play about love, friendship, men's styling putty, Dungeons &amp; Dragons &amp; our capacity for forbearance."/>
    <n v="3200"/>
    <x v="2354"/>
    <x v="0"/>
    <x v="5"/>
    <x v="5"/>
    <n v="1432694700"/>
    <n v="1429651266"/>
    <x v="0"/>
    <n v="74"/>
    <x v="0"/>
    <s v="theater/plays"/>
    <n v="108"/>
    <n v="46.89"/>
    <x v="1"/>
    <x v="6"/>
  </r>
  <r>
    <n v="3561"/>
    <x v="3559"/>
    <s v="How You Kiss Me Is Not How I Like To Be Kissed_x000a__x000a_a new play by Dan Giles_x000a__x000a_coming to FringeNYC 2015_x000a__x000a_www.howyoukissme.com"/>
    <n v="2500"/>
    <x v="1904"/>
    <x v="0"/>
    <x v="0"/>
    <x v="0"/>
    <n v="1438799760"/>
    <n v="1437236378"/>
    <x v="0"/>
    <n v="54"/>
    <x v="0"/>
    <s v="theater/plays"/>
    <n v="102"/>
    <n v="47.41"/>
    <x v="1"/>
    <x v="6"/>
  </r>
  <r>
    <n v="3562"/>
    <x v="3560"/>
    <s v="ThreeWay is a part-verbatim play that explores dating &amp; what happens when someone finds the love of their life, except itâ€™s two people."/>
    <n v="315"/>
    <x v="2355"/>
    <x v="0"/>
    <x v="1"/>
    <x v="1"/>
    <n v="1457906400"/>
    <n v="1457115427"/>
    <x v="0"/>
    <n v="31"/>
    <x v="0"/>
    <s v="theater/plays"/>
    <n v="149"/>
    <n v="15.13"/>
    <x v="1"/>
    <x v="6"/>
  </r>
  <r>
    <n v="3563"/>
    <x v="3561"/>
    <s v="Written a solo show about celebrity, and I'll be performing it at the famous Just The Tonic this Edinburgh Fringe - Help me get there!"/>
    <n v="500"/>
    <x v="2356"/>
    <x v="0"/>
    <x v="1"/>
    <x v="1"/>
    <n v="1470078000"/>
    <n v="1467648456"/>
    <x v="0"/>
    <n v="25"/>
    <x v="0"/>
    <s v="theater/plays"/>
    <n v="105"/>
    <n v="21.1"/>
    <x v="1"/>
    <x v="6"/>
  </r>
  <r>
    <n v="3564"/>
    <x v="3562"/>
    <s v="Multi Award-Winng play THE PILLOWMAN coming to the Arts Centre Theatre, Aberdeen"/>
    <n v="1000"/>
    <x v="2025"/>
    <x v="0"/>
    <x v="1"/>
    <x v="1"/>
    <n v="1444060800"/>
    <n v="1440082649"/>
    <x v="0"/>
    <n v="17"/>
    <x v="0"/>
    <s v="theater/plays"/>
    <n v="101"/>
    <n v="59.12"/>
    <x v="1"/>
    <x v="6"/>
  </r>
  <r>
    <n v="3565"/>
    <x v="3563"/>
    <s v="The Honeymoon is Over is a romantic comedy about a recently eloped couple learning the dynamics of living together for the first time."/>
    <n v="900"/>
    <x v="1156"/>
    <x v="0"/>
    <x v="0"/>
    <x v="0"/>
    <n v="1420048208"/>
    <n v="1417456208"/>
    <x v="0"/>
    <n v="12"/>
    <x v="0"/>
    <s v="theater/plays"/>
    <n v="131"/>
    <n v="97.92"/>
    <x v="1"/>
    <x v="6"/>
  </r>
  <r>
    <n v="3566"/>
    <x v="3564"/>
    <s v="A &quot;bold, subversive and very funny&quot; clown cookery show about searching for self worth in a cheesecake - VAULT Festival &amp; Tour 2015"/>
    <n v="2000"/>
    <x v="2357"/>
    <x v="0"/>
    <x v="1"/>
    <x v="1"/>
    <n v="1422015083"/>
    <n v="1419423083"/>
    <x v="0"/>
    <n v="38"/>
    <x v="0"/>
    <s v="theater/plays"/>
    <n v="105"/>
    <n v="55.13"/>
    <x v="1"/>
    <x v="6"/>
  </r>
  <r>
    <n v="3567"/>
    <x v="3565"/>
    <s v="First stage adaptation of Sarah Moore Fitzgerald's beautiful novel about Alzheimer's and time travel with a live folk score."/>
    <n v="1000"/>
    <x v="2358"/>
    <x v="0"/>
    <x v="1"/>
    <x v="1"/>
    <n v="1433964444"/>
    <n v="1431372444"/>
    <x v="0"/>
    <n v="41"/>
    <x v="0"/>
    <s v="theater/plays"/>
    <n v="109"/>
    <n v="26.54"/>
    <x v="1"/>
    <x v="6"/>
  </r>
  <r>
    <n v="3568"/>
    <x v="3566"/>
    <s v="GK. Jr (for student actors 12 and under) will bring George Macdonald's story to life. 10+ speaking parts &amp; many non-speaking parts!"/>
    <n v="1000"/>
    <x v="2359"/>
    <x v="0"/>
    <x v="0"/>
    <x v="0"/>
    <n v="1410975994"/>
    <n v="1408383994"/>
    <x v="0"/>
    <n v="19"/>
    <x v="0"/>
    <s v="theater/plays"/>
    <n v="111"/>
    <n v="58.42"/>
    <x v="1"/>
    <x v="6"/>
  </r>
  <r>
    <n v="3569"/>
    <x v="3567"/>
    <s v="In 2015, Green Light is producing 3 shows of new plays exclusively written, directed and created by women- help make it happen!"/>
    <n v="5000"/>
    <x v="2360"/>
    <x v="0"/>
    <x v="0"/>
    <x v="0"/>
    <n v="1420734696"/>
    <n v="1418142696"/>
    <x v="0"/>
    <n v="41"/>
    <x v="0"/>
    <s v="theater/plays"/>
    <n v="100"/>
    <n v="122.54"/>
    <x v="1"/>
    <x v="6"/>
  </r>
  <r>
    <n v="3570"/>
    <x v="3568"/>
    <s v="Theatre Machine presents an all-new adaptation of Maxim Gorky's classic of Russian theatre, The Lower Depths."/>
    <n v="2000"/>
    <x v="2361"/>
    <x v="0"/>
    <x v="0"/>
    <x v="0"/>
    <n v="1420009200"/>
    <n v="1417593483"/>
    <x v="0"/>
    <n v="26"/>
    <x v="0"/>
    <s v="theater/plays"/>
    <n v="114"/>
    <n v="87.96"/>
    <x v="1"/>
    <x v="6"/>
  </r>
  <r>
    <n v="3571"/>
    <x v="3569"/>
    <s v="Support Kuleshovâ€™s first full length production; help to build the set and bring a fierce and important new play to life"/>
    <n v="1500"/>
    <x v="2362"/>
    <x v="0"/>
    <x v="1"/>
    <x v="1"/>
    <n v="1414701413"/>
    <n v="1412109413"/>
    <x v="0"/>
    <n v="25"/>
    <x v="0"/>
    <s v="theater/plays"/>
    <n v="122"/>
    <n v="73.239999999999995"/>
    <x v="1"/>
    <x v="6"/>
  </r>
  <r>
    <n v="3572"/>
    <x v="3570"/>
    <s v="A darkly comic one woman show by Abram Rooney as part of The Camden Fringe 2015."/>
    <n v="500"/>
    <x v="83"/>
    <x v="0"/>
    <x v="1"/>
    <x v="1"/>
    <n v="1434894082"/>
    <n v="1432302082"/>
    <x v="0"/>
    <n v="9"/>
    <x v="0"/>
    <s v="theater/plays"/>
    <n v="100"/>
    <n v="55.56"/>
    <x v="1"/>
    <x v="6"/>
  </r>
  <r>
    <n v="3573"/>
    <x v="3571"/>
    <s v="London based theatre makers collaborating to create a new show about the history of HipHop."/>
    <n v="3000"/>
    <x v="2363"/>
    <x v="0"/>
    <x v="1"/>
    <x v="1"/>
    <n v="1415440846"/>
    <n v="1412845246"/>
    <x v="0"/>
    <n v="78"/>
    <x v="0"/>
    <s v="theater/plays"/>
    <n v="103"/>
    <n v="39.54"/>
    <x v="1"/>
    <x v="6"/>
  </r>
  <r>
    <n v="3574"/>
    <x v="3572"/>
    <s v="Help Galli Theater continue to bring fairytales to children in English &amp; German in our theater and to institutions serving children."/>
    <n v="5800"/>
    <x v="2364"/>
    <x v="0"/>
    <x v="0"/>
    <x v="0"/>
    <n v="1415921848"/>
    <n v="1413326248"/>
    <x v="0"/>
    <n v="45"/>
    <x v="0"/>
    <s v="theater/plays"/>
    <n v="106"/>
    <n v="136.78"/>
    <x v="1"/>
    <x v="6"/>
  </r>
  <r>
    <n v="3575"/>
    <x v="3573"/>
    <s v="An island in hell. Cleopatra, Joan of Arc, &amp; Queen Victoria wait, trapped in the memory of who they were... until AnaiÌˆs Nin shows up."/>
    <n v="10000"/>
    <x v="2365"/>
    <x v="0"/>
    <x v="0"/>
    <x v="0"/>
    <n v="1470887940"/>
    <n v="1468176527"/>
    <x v="0"/>
    <n v="102"/>
    <x v="0"/>
    <s v="theater/plays"/>
    <n v="101"/>
    <n v="99.34"/>
    <x v="1"/>
    <x v="6"/>
  </r>
  <r>
    <n v="3576"/>
    <x v="3574"/>
    <s v="Vote here for whatever show you want to see next year! No gimmick, no stretch goals, just a simple vote and a free ticket."/>
    <n v="100"/>
    <x v="173"/>
    <x v="0"/>
    <x v="0"/>
    <x v="0"/>
    <n v="1480947054"/>
    <n v="1475759454"/>
    <x v="0"/>
    <n v="5"/>
    <x v="0"/>
    <s v="theater/plays"/>
    <n v="100"/>
    <n v="20"/>
    <x v="1"/>
    <x v="6"/>
  </r>
  <r>
    <n v="3577"/>
    <x v="3575"/>
    <s v="Our goal is to bring this story of one town's processing of tragedy and their own community identity to Utah County."/>
    <n v="600"/>
    <x v="1911"/>
    <x v="0"/>
    <x v="0"/>
    <x v="0"/>
    <n v="1430029680"/>
    <n v="1427741583"/>
    <x v="0"/>
    <n v="27"/>
    <x v="0"/>
    <s v="theater/plays"/>
    <n v="130"/>
    <n v="28.89"/>
    <x v="1"/>
    <x v="6"/>
  </r>
  <r>
    <n v="3578"/>
    <x v="3576"/>
    <s v="An unsparing, slightly surreal look at the effects of the private rented sector on two young women. Based on real events."/>
    <n v="1500"/>
    <x v="2366"/>
    <x v="0"/>
    <x v="1"/>
    <x v="1"/>
    <n v="1462037777"/>
    <n v="1459445777"/>
    <x v="0"/>
    <n v="37"/>
    <x v="0"/>
    <s v="theater/plays"/>
    <n v="100"/>
    <n v="40.549999999999997"/>
    <x v="1"/>
    <x v="6"/>
  </r>
  <r>
    <n v="3579"/>
    <x v="3577"/>
    <s v="Following success with 'The Canada Boys' and 'Parachute', we are looking for financial help from the community with our new production"/>
    <n v="500"/>
    <x v="83"/>
    <x v="0"/>
    <x v="1"/>
    <x v="1"/>
    <n v="1459444656"/>
    <n v="1456856256"/>
    <x v="0"/>
    <n v="14"/>
    <x v="0"/>
    <s v="theater/plays"/>
    <n v="100"/>
    <n v="35.71"/>
    <x v="1"/>
    <x v="6"/>
  </r>
  <r>
    <n v="3580"/>
    <x v="3578"/>
    <s v="Annabel Lost combines visual art and performance poetry to tell the story of two orphaned refugees, Quetzal and Rhime."/>
    <n v="900"/>
    <x v="581"/>
    <x v="0"/>
    <x v="0"/>
    <x v="0"/>
    <n v="1425185940"/>
    <n v="1421900022"/>
    <x v="0"/>
    <n v="27"/>
    <x v="0"/>
    <s v="theater/plays"/>
    <n v="114"/>
    <n v="37.96"/>
    <x v="1"/>
    <x v="6"/>
  </r>
  <r>
    <n v="3581"/>
    <x v="3579"/>
    <s v="An extraordinary, punchy and provocative new play, providing a voice for women to address their sexuality and self worth. #EDFREAK"/>
    <n v="1500"/>
    <x v="646"/>
    <x v="0"/>
    <x v="1"/>
    <x v="1"/>
    <n v="1406719110"/>
    <n v="1405509510"/>
    <x v="0"/>
    <n v="45"/>
    <x v="0"/>
    <s v="theater/plays"/>
    <n v="100"/>
    <n v="33.33"/>
    <x v="1"/>
    <x v="6"/>
  </r>
  <r>
    <n v="3582"/>
    <x v="3580"/>
    <s v="A contemporary American play touching on the scorching realities of growing up in the Millennial generation."/>
    <n v="1000"/>
    <x v="2367"/>
    <x v="0"/>
    <x v="0"/>
    <x v="0"/>
    <n v="1459822682"/>
    <n v="1458613082"/>
    <x v="0"/>
    <n v="49"/>
    <x v="0"/>
    <s v="theater/plays"/>
    <n v="287"/>
    <n v="58.57"/>
    <x v="1"/>
    <x v="6"/>
  </r>
  <r>
    <n v="3583"/>
    <x v="3581"/>
    <s v="Bumbling architect Romeo and handsome contractor Mario meet their match while building a balcony for Verona, NJ siren, Juliet."/>
    <n v="3000"/>
    <x v="2259"/>
    <x v="0"/>
    <x v="0"/>
    <x v="0"/>
    <n v="1460970805"/>
    <n v="1455790405"/>
    <x v="0"/>
    <n v="24"/>
    <x v="0"/>
    <s v="theater/plays"/>
    <n v="109"/>
    <n v="135.63"/>
    <x v="1"/>
    <x v="6"/>
  </r>
  <r>
    <n v="3584"/>
    <x v="3582"/>
    <s v="Critically-acclaimed Old Trunk are back with their new play. _x000a_PRAMKICKER. _x000a__x000a_Written by Sadie Hasler &amp; directed by Sarah Mayhew."/>
    <n v="3000"/>
    <x v="2368"/>
    <x v="0"/>
    <x v="1"/>
    <x v="1"/>
    <n v="1436772944"/>
    <n v="1434180944"/>
    <x v="0"/>
    <n v="112"/>
    <x v="0"/>
    <s v="theater/plays"/>
    <n v="116"/>
    <n v="30.94"/>
    <x v="1"/>
    <x v="6"/>
  </r>
  <r>
    <n v="3585"/>
    <x v="3583"/>
    <s v="The world premiere of a play, a true story about love, loss, and a man reaching back in time as the only way to move forward."/>
    <n v="3400"/>
    <x v="909"/>
    <x v="0"/>
    <x v="0"/>
    <x v="0"/>
    <n v="1419181890"/>
    <n v="1416589890"/>
    <x v="0"/>
    <n v="23"/>
    <x v="0"/>
    <s v="theater/plays"/>
    <n v="119"/>
    <n v="176.09"/>
    <x v="1"/>
    <x v="6"/>
  </r>
  <r>
    <n v="3586"/>
    <x v="3584"/>
    <s v="See Theatre In A New Light"/>
    <n v="7500"/>
    <x v="2369"/>
    <x v="0"/>
    <x v="0"/>
    <x v="0"/>
    <n v="1474649070"/>
    <n v="1469465070"/>
    <x v="0"/>
    <n v="54"/>
    <x v="0"/>
    <s v="theater/plays"/>
    <n v="109"/>
    <n v="151.97999999999999"/>
    <x v="1"/>
    <x v="6"/>
  </r>
  <r>
    <n v="3587"/>
    <x v="3585"/>
    <s v="The GSA BA (Hons) Acting class of 2016 are taking a transfer of their GSA Production to The Cockpit Theatre in London"/>
    <n v="500"/>
    <x v="1508"/>
    <x v="0"/>
    <x v="1"/>
    <x v="1"/>
    <n v="1467054000"/>
    <n v="1463144254"/>
    <x v="0"/>
    <n v="28"/>
    <x v="0"/>
    <s v="theater/plays"/>
    <n v="127"/>
    <n v="22.61"/>
    <x v="1"/>
    <x v="6"/>
  </r>
  <r>
    <n v="3588"/>
    <x v="3586"/>
    <s v="Touring the fast-paced, playful and poignant story of three twenty-somethings in a mental-health support group."/>
    <n v="200"/>
    <x v="1671"/>
    <x v="0"/>
    <x v="1"/>
    <x v="1"/>
    <n v="1430348400"/>
    <n v="1428436410"/>
    <x v="0"/>
    <n v="11"/>
    <x v="0"/>
    <s v="theater/plays"/>
    <n v="101"/>
    <n v="18.27"/>
    <x v="1"/>
    <x v="6"/>
  </r>
  <r>
    <n v="3589"/>
    <x v="3587"/>
    <s v="After being officially selected for the 2015 FringeNYC Festival, we are looking for your help to put on this new and exciting play!"/>
    <n v="4000"/>
    <x v="1977"/>
    <x v="0"/>
    <x v="0"/>
    <x v="0"/>
    <n v="1432654347"/>
    <n v="1430494347"/>
    <x v="0"/>
    <n v="62"/>
    <x v="0"/>
    <s v="theater/plays"/>
    <n v="128"/>
    <n v="82.26"/>
    <x v="1"/>
    <x v="6"/>
  </r>
  <r>
    <n v="3590"/>
    <x v="3588"/>
    <s v="Two men on trial for desertion, confined within a Glasshouse. How long can friendship last? How much can a man stand before he breaks?"/>
    <n v="5000"/>
    <x v="2370"/>
    <x v="0"/>
    <x v="1"/>
    <x v="1"/>
    <n v="1413792034"/>
    <n v="1411200034"/>
    <x v="0"/>
    <n v="73"/>
    <x v="0"/>
    <s v="theater/plays"/>
    <n v="100"/>
    <n v="68.53"/>
    <x v="1"/>
    <x v="6"/>
  </r>
  <r>
    <n v="3591"/>
    <x v="3589"/>
    <s v="We are trying to produce a kid friendly show about an imaginative journey through space and time. Help us create our wonderland!!"/>
    <n v="700"/>
    <x v="1281"/>
    <x v="0"/>
    <x v="0"/>
    <x v="0"/>
    <n v="1422075540"/>
    <n v="1419979544"/>
    <x v="0"/>
    <n v="18"/>
    <x v="0"/>
    <s v="theater/plays"/>
    <n v="175"/>
    <n v="68.06"/>
    <x v="1"/>
    <x v="6"/>
  </r>
  <r>
    <n v="3592"/>
    <x v="3590"/>
    <s v="Sex. Fish. A COMET THAT DESTROYS THE WORLD. boom a play by Peter Sinn Nachtrieb- Feb 19-21 at The Bridge in NYC."/>
    <n v="2000"/>
    <x v="2371"/>
    <x v="0"/>
    <x v="0"/>
    <x v="0"/>
    <n v="1423630740"/>
    <n v="1418673307"/>
    <x v="0"/>
    <n v="35"/>
    <x v="0"/>
    <s v="theater/plays"/>
    <n v="127"/>
    <n v="72.709999999999994"/>
    <x v="1"/>
    <x v="6"/>
  </r>
  <r>
    <n v="3593"/>
    <x v="3591"/>
    <s v="A staged reading for &quot;Lucy &amp; Vincente&quot; in NYC. A new play about Lucille Ball &amp; Vincente Minnelli in Hollywood, 1953."/>
    <n v="3000"/>
    <x v="1830"/>
    <x v="0"/>
    <x v="0"/>
    <x v="0"/>
    <n v="1420489560"/>
    <n v="1417469639"/>
    <x v="0"/>
    <n v="43"/>
    <x v="0"/>
    <s v="theater/plays"/>
    <n v="111"/>
    <n v="77.19"/>
    <x v="1"/>
    <x v="6"/>
  </r>
  <r>
    <n v="3594"/>
    <x v="3592"/>
    <s v="An adaptation that realizes the internal struggle of Ibsenâ€™s most renowned protagonist as she traverses a claustrophobic social world"/>
    <n v="1600"/>
    <x v="1132"/>
    <x v="0"/>
    <x v="0"/>
    <x v="0"/>
    <n v="1472952982"/>
    <n v="1470792982"/>
    <x v="0"/>
    <n v="36"/>
    <x v="0"/>
    <s v="theater/plays"/>
    <n v="126"/>
    <n v="55.97"/>
    <x v="1"/>
    <x v="6"/>
  </r>
  <r>
    <n v="3595"/>
    <x v="3593"/>
    <s v="A new theatre company staging Will Eno's The Flu Season in Seattle"/>
    <n v="2600"/>
    <x v="2372"/>
    <x v="0"/>
    <x v="0"/>
    <x v="0"/>
    <n v="1426229940"/>
    <n v="1423959123"/>
    <x v="0"/>
    <n v="62"/>
    <x v="0"/>
    <s v="theater/plays"/>
    <n v="119"/>
    <n v="49.69"/>
    <x v="1"/>
    <x v="6"/>
  </r>
  <r>
    <n v="3596"/>
    <x v="3594"/>
    <s v="A play about the last eight years of the life of Egon Schiele, one of the most influential Austrian Expressionist artists."/>
    <n v="1100"/>
    <x v="1699"/>
    <x v="0"/>
    <x v="5"/>
    <x v="5"/>
    <n v="1409072982"/>
    <n v="1407258582"/>
    <x v="0"/>
    <n v="15"/>
    <x v="0"/>
    <s v="theater/plays"/>
    <n v="108"/>
    <n v="79"/>
    <x v="1"/>
    <x v="6"/>
  </r>
  <r>
    <n v="3597"/>
    <x v="3595"/>
    <s v="&quot;I think that I have my own will. I can stop this, I tell myself. But it's not true.&quot;"/>
    <n v="2500"/>
    <x v="1644"/>
    <x v="0"/>
    <x v="0"/>
    <x v="0"/>
    <n v="1456984740"/>
    <n v="1455717790"/>
    <x v="0"/>
    <n v="33"/>
    <x v="0"/>
    <s v="theater/plays"/>
    <n v="103"/>
    <n v="77.73"/>
    <x v="1"/>
    <x v="6"/>
  </r>
  <r>
    <n v="3598"/>
    <x v="3596"/>
    <s v="River City Theatre Company needs your support as we embark on our thirteenth production, CINDERELLA!"/>
    <n v="1000"/>
    <x v="1666"/>
    <x v="0"/>
    <x v="0"/>
    <x v="0"/>
    <n v="1409720340"/>
    <n v="1408129822"/>
    <x v="0"/>
    <n v="27"/>
    <x v="0"/>
    <s v="theater/plays"/>
    <n v="110"/>
    <n v="40.78"/>
    <x v="1"/>
    <x v="6"/>
  </r>
  <r>
    <n v="3599"/>
    <x v="3597"/>
    <s v="Help Chrysalis get this production off the ground!  An original play, we only need $500 to get this production on its feet!"/>
    <n v="500"/>
    <x v="2373"/>
    <x v="0"/>
    <x v="0"/>
    <x v="0"/>
    <n v="1440892800"/>
    <n v="1438715077"/>
    <x v="0"/>
    <n v="17"/>
    <x v="0"/>
    <s v="theater/plays"/>
    <n v="202"/>
    <n v="59.41"/>
    <x v="1"/>
    <x v="6"/>
  </r>
  <r>
    <n v="3600"/>
    <x v="3598"/>
    <s v="The First Play From The Man Who Brought You The Black James Bond!"/>
    <n v="10"/>
    <x v="31"/>
    <x v="0"/>
    <x v="0"/>
    <x v="0"/>
    <n v="1476390164"/>
    <n v="1473970964"/>
    <x v="0"/>
    <n v="4"/>
    <x v="0"/>
    <s v="theater/plays"/>
    <n v="130"/>
    <n v="3.25"/>
    <x v="1"/>
    <x v="6"/>
  </r>
  <r>
    <n v="3601"/>
    <x v="3599"/>
    <s v="New play 'Pink Confetti' by Paul Roberts at The Courtyard Theatre produced by Etch and directed by Oliver Dawe."/>
    <n v="2000"/>
    <x v="2374"/>
    <x v="0"/>
    <x v="1"/>
    <x v="1"/>
    <n v="1421452682"/>
    <n v="1418860682"/>
    <x v="0"/>
    <n v="53"/>
    <x v="0"/>
    <s v="theater/plays"/>
    <n v="104"/>
    <n v="39.380000000000003"/>
    <x v="1"/>
    <x v="6"/>
  </r>
  <r>
    <n v="3602"/>
    <x v="3600"/>
    <s v="A student directed and student performed production of Shakespeare's Macbeth in Milwaukee's beautiful Lake Park on June 3rd &amp; 4th"/>
    <n v="4000"/>
    <x v="2375"/>
    <x v="0"/>
    <x v="0"/>
    <x v="0"/>
    <n v="1463520479"/>
    <n v="1458336479"/>
    <x v="0"/>
    <n v="49"/>
    <x v="0"/>
    <s v="theater/plays"/>
    <n v="100"/>
    <n v="81.67"/>
    <x v="1"/>
    <x v="6"/>
  </r>
  <r>
    <n v="3603"/>
    <x v="3601"/>
    <s v="Help produce &quot;Thank You For Waiting,&quot; a new play that explores friendship, loss, and mental illness, at the 2016 Frigid Festival!"/>
    <n v="1500"/>
    <x v="1904"/>
    <x v="0"/>
    <x v="0"/>
    <x v="0"/>
    <n v="1446759880"/>
    <n v="1444164280"/>
    <x v="0"/>
    <n v="57"/>
    <x v="0"/>
    <s v="theater/plays"/>
    <n v="171"/>
    <n v="44.91"/>
    <x v="1"/>
    <x v="6"/>
  </r>
  <r>
    <n v="3604"/>
    <x v="3602"/>
    <s v="â€œSuddenly Split &amp; Swiping Overâ€ is a sassy and heartfelt one-woman show about ending a longterm relationship and starting over."/>
    <n v="3000"/>
    <x v="1477"/>
    <x v="0"/>
    <x v="0"/>
    <x v="0"/>
    <n v="1461913140"/>
    <n v="1461370956"/>
    <x v="0"/>
    <n v="69"/>
    <x v="0"/>
    <s v="theater/plays"/>
    <n v="113"/>
    <n v="49.06"/>
    <x v="1"/>
    <x v="6"/>
  </r>
  <r>
    <n v="3605"/>
    <x v="3603"/>
    <s v="We are a new Theatre Company who are fundraising to put on a new production of the play 'The Blue Room' in High Wycombe and Maidenhead"/>
    <n v="250"/>
    <x v="75"/>
    <x v="0"/>
    <x v="1"/>
    <x v="1"/>
    <n v="1455390126"/>
    <n v="1452798126"/>
    <x v="0"/>
    <n v="15"/>
    <x v="0"/>
    <s v="theater/plays"/>
    <n v="184"/>
    <n v="30.67"/>
    <x v="1"/>
    <x v="6"/>
  </r>
  <r>
    <n v="3606"/>
    <x v="3604"/>
    <s v="Support Swansea's youngest theatre company Critical Ambition, in their co-production of BLINK with Volcano and The Other Room."/>
    <n v="3000"/>
    <x v="2376"/>
    <x v="0"/>
    <x v="1"/>
    <x v="1"/>
    <n v="1471185057"/>
    <n v="1468593057"/>
    <x v="0"/>
    <n v="64"/>
    <x v="0"/>
    <s v="theater/plays"/>
    <n v="130"/>
    <n v="61.06"/>
    <x v="1"/>
    <x v="6"/>
  </r>
  <r>
    <n v="3607"/>
    <x v="3605"/>
    <s v="'E15' is a verbatim project that looks at the story of the Focus E15 Campaign"/>
    <n v="550"/>
    <x v="2377"/>
    <x v="0"/>
    <x v="1"/>
    <x v="1"/>
    <n v="1450137600"/>
    <n v="1448924882"/>
    <x v="0"/>
    <n v="20"/>
    <x v="0"/>
    <s v="theater/plays"/>
    <n v="105"/>
    <n v="29"/>
    <x v="1"/>
    <x v="6"/>
  </r>
  <r>
    <n v="3608"/>
    <x v="3606"/>
    <s v="Help us get the show on the road! Petrification is a new play about home, memory and identity and we need your help to tour."/>
    <n v="800"/>
    <x v="25"/>
    <x v="0"/>
    <x v="1"/>
    <x v="1"/>
    <n v="1466172000"/>
    <n v="1463418090"/>
    <x v="0"/>
    <n v="27"/>
    <x v="0"/>
    <s v="theater/plays"/>
    <n v="100"/>
    <n v="29.63"/>
    <x v="1"/>
    <x v="6"/>
  </r>
  <r>
    <n v="3609"/>
    <x v="3607"/>
    <s v="KHOJALY is a new play that gives a voice to refugees the world over, telling the story of the survivors of the 1992 massacre in Khojaly"/>
    <n v="1960"/>
    <x v="2378"/>
    <x v="0"/>
    <x v="1"/>
    <x v="1"/>
    <n v="1459378085"/>
    <n v="1456789685"/>
    <x v="0"/>
    <n v="21"/>
    <x v="0"/>
    <s v="theater/plays"/>
    <n v="153"/>
    <n v="143.1"/>
    <x v="1"/>
    <x v="6"/>
  </r>
  <r>
    <n v="3610"/>
    <x v="3608"/>
    <s v="The Florence Company premieres its first stage play at the Chelsea Theatre in London with an original piece of writing"/>
    <n v="1000"/>
    <x v="2379"/>
    <x v="0"/>
    <x v="1"/>
    <x v="1"/>
    <n v="1439806936"/>
    <n v="1437214936"/>
    <x v="0"/>
    <n v="31"/>
    <x v="0"/>
    <s v="theater/plays"/>
    <n v="162"/>
    <n v="52.35"/>
    <x v="1"/>
    <x v="6"/>
  </r>
  <r>
    <n v="3611"/>
    <x v="3609"/>
    <s v="How do you retain a sense identity after losing your home, your family and your country? Leftovers is a play about refugees in Nairobi."/>
    <n v="2500"/>
    <x v="95"/>
    <x v="0"/>
    <x v="1"/>
    <x v="1"/>
    <n v="1428483201"/>
    <n v="1425891201"/>
    <x v="0"/>
    <n v="51"/>
    <x v="0"/>
    <s v="theater/plays"/>
    <n v="136"/>
    <n v="66.67"/>
    <x v="1"/>
    <x v="6"/>
  </r>
  <r>
    <n v="3612"/>
    <x v="3610"/>
    <s v="A Harlem Hellfighter struggles to re-integrate into his community after heroically fighting for his country in WW1."/>
    <n v="5000"/>
    <x v="2380"/>
    <x v="0"/>
    <x v="5"/>
    <x v="5"/>
    <n v="1402334811"/>
    <n v="1401470811"/>
    <x v="0"/>
    <n v="57"/>
    <x v="0"/>
    <s v="theater/plays"/>
    <n v="144"/>
    <n v="126.67"/>
    <x v="1"/>
    <x v="6"/>
  </r>
  <r>
    <n v="3613"/>
    <x v="3611"/>
    <s v="a woman walks into a bar except she looks like a man and no one's serving drinks. one night only"/>
    <n v="1250"/>
    <x v="380"/>
    <x v="0"/>
    <x v="0"/>
    <x v="0"/>
    <n v="1403964574"/>
    <n v="1401372574"/>
    <x v="0"/>
    <n v="20"/>
    <x v="0"/>
    <s v="theater/plays"/>
    <n v="100"/>
    <n v="62.5"/>
    <x v="1"/>
    <x v="6"/>
  </r>
  <r>
    <n v="3614"/>
    <x v="3438"/>
    <s v="A production of &quot;Gruesome Playground Injuries&quot; by Rajiv Joseph July 24th-August 9th at The Bakery in Denver, CO."/>
    <n v="2500"/>
    <x v="2381"/>
    <x v="0"/>
    <x v="0"/>
    <x v="0"/>
    <n v="1434675616"/>
    <n v="1432083616"/>
    <x v="0"/>
    <n v="71"/>
    <x v="0"/>
    <s v="theater/plays"/>
    <n v="101"/>
    <n v="35.49"/>
    <x v="1"/>
    <x v="6"/>
  </r>
  <r>
    <n v="3615"/>
    <x v="3612"/>
    <s v="Bob is on the road. Bob is on the run. But from what? Will she make it to her destination and what will she find whens she gets there?"/>
    <n v="2500"/>
    <x v="1293"/>
    <x v="0"/>
    <x v="1"/>
    <x v="1"/>
    <n v="1449756896"/>
    <n v="1447164896"/>
    <x v="0"/>
    <n v="72"/>
    <x v="0"/>
    <s v="theater/plays"/>
    <n v="107"/>
    <n v="37.08"/>
    <x v="1"/>
    <x v="6"/>
  </r>
  <r>
    <n v="3616"/>
    <x v="3613"/>
    <s v="A vibrant, gender-inverted film-noir adaptation of Shakespeare's brutal comedy Taming of the Shrew, a visceral physical spectacle."/>
    <n v="2500"/>
    <x v="2119"/>
    <x v="0"/>
    <x v="1"/>
    <x v="1"/>
    <n v="1426801664"/>
    <n v="1424213264"/>
    <x v="0"/>
    <n v="45"/>
    <x v="0"/>
    <s v="theater/plays"/>
    <n v="125"/>
    <n v="69.33"/>
    <x v="1"/>
    <x v="6"/>
  </r>
  <r>
    <n v="3617"/>
    <x v="3614"/>
    <s v="Venue hire and payment of designer for a darkly comic, all female play about power - losing it, wanting it and fighting to get it back"/>
    <n v="740"/>
    <x v="2382"/>
    <x v="0"/>
    <x v="1"/>
    <x v="1"/>
    <n v="1488240000"/>
    <n v="1486996729"/>
    <x v="0"/>
    <n v="51"/>
    <x v="0"/>
    <s v="theater/plays"/>
    <n v="119"/>
    <n v="17.25"/>
    <x v="1"/>
    <x v="6"/>
  </r>
  <r>
    <n v="3618"/>
    <x v="3615"/>
    <s v="The play yet to be described as &quot;A surefire Edinburgh Fringe Festival Cult Hit&quot;. Coming to the Underbelly, Edinburgh, 5th-30th August."/>
    <n v="2000"/>
    <x v="895"/>
    <x v="0"/>
    <x v="1"/>
    <x v="1"/>
    <n v="1433343850"/>
    <n v="1430751850"/>
    <x v="0"/>
    <n v="56"/>
    <x v="0"/>
    <s v="theater/plays"/>
    <n v="101"/>
    <n v="36.07"/>
    <x v="1"/>
    <x v="6"/>
  </r>
  <r>
    <n v="3619"/>
    <x v="3616"/>
    <s v="We are a fledgling theatre company based in Atlanta looking to fund our first show, Sincerity Forever by playwright Mac Wellman."/>
    <n v="1000"/>
    <x v="932"/>
    <x v="0"/>
    <x v="0"/>
    <x v="0"/>
    <n v="1479592800"/>
    <n v="1476760226"/>
    <x v="0"/>
    <n v="17"/>
    <x v="0"/>
    <s v="theater/plays"/>
    <n v="113"/>
    <n v="66.47"/>
    <x v="1"/>
    <x v="6"/>
  </r>
  <r>
    <n v="3620"/>
    <x v="3617"/>
    <s v="An Irish show about mental illness though the eyes of the man experiencing it. Support this show and help get it to Boulder and NYC."/>
    <n v="10500"/>
    <x v="2383"/>
    <x v="0"/>
    <x v="0"/>
    <x v="0"/>
    <n v="1425528000"/>
    <n v="1422916261"/>
    <x v="0"/>
    <n v="197"/>
    <x v="0"/>
    <s v="theater/plays"/>
    <n v="105"/>
    <n v="56.07"/>
    <x v="1"/>
    <x v="6"/>
  </r>
  <r>
    <n v="3621"/>
    <x v="3618"/>
    <s v="Bare Theatre and Sonorous Road collaborate on the NC debut of  Allan Maule's gamer fantasy play that was extended in New York."/>
    <n v="3000"/>
    <x v="2384"/>
    <x v="0"/>
    <x v="0"/>
    <x v="0"/>
    <n v="1475269200"/>
    <n v="1473200844"/>
    <x v="0"/>
    <n v="70"/>
    <x v="0"/>
    <s v="theater/plays"/>
    <n v="110"/>
    <n v="47.03"/>
    <x v="1"/>
    <x v="6"/>
  </r>
  <r>
    <n v="3622"/>
    <x v="3619"/>
    <s v="5 actors. 39 characters. 1 epic adventure. Presented by the Cradle Theatre Company."/>
    <n v="1000"/>
    <x v="2385"/>
    <x v="0"/>
    <x v="0"/>
    <x v="0"/>
    <n v="1411874580"/>
    <n v="1409030371"/>
    <x v="0"/>
    <n v="21"/>
    <x v="0"/>
    <s v="theater/plays"/>
    <n v="100"/>
    <n v="47.67"/>
    <x v="1"/>
    <x v="6"/>
  </r>
  <r>
    <n v="3623"/>
    <x v="3620"/>
    <s v="An original play exploring the complications of romantic relationships in all forms."/>
    <n v="2500"/>
    <x v="142"/>
    <x v="0"/>
    <x v="0"/>
    <x v="0"/>
    <n v="1406358000"/>
    <n v="1404841270"/>
    <x v="0"/>
    <n v="34"/>
    <x v="0"/>
    <s v="theater/plays"/>
    <n v="120"/>
    <n v="88.24"/>
    <x v="1"/>
    <x v="6"/>
  </r>
  <r>
    <n v="3624"/>
    <x v="3621"/>
    <s v="â€œThe Event of a Lifetimeâ€¦â€_x000a__x000a_After the books stopped selling, and family disappears..the next event is closer than expected for him."/>
    <n v="3000"/>
    <x v="2386"/>
    <x v="0"/>
    <x v="0"/>
    <x v="0"/>
    <n v="1471977290"/>
    <n v="1466793290"/>
    <x v="0"/>
    <n v="39"/>
    <x v="0"/>
    <s v="theater/plays"/>
    <n v="105"/>
    <n v="80.72"/>
    <x v="1"/>
    <x v="6"/>
  </r>
  <r>
    <n v="3625"/>
    <x v="3622"/>
    <s v="Help us run Leithâ€™s acclaimed, year round pub theatre VPT as part of Edinburgh Fringe 2015. Presenting 72 short plays over two weeks."/>
    <n v="3000"/>
    <x v="2329"/>
    <x v="0"/>
    <x v="1"/>
    <x v="1"/>
    <n v="1435851577"/>
    <n v="1433259577"/>
    <x v="0"/>
    <n v="78"/>
    <x v="0"/>
    <s v="theater/plays"/>
    <n v="103"/>
    <n v="39.49"/>
    <x v="1"/>
    <x v="6"/>
  </r>
  <r>
    <n v="3626"/>
    <x v="3623"/>
    <s v="The first four-week performance run for our dance-theatre company, Geste Records, to be performed at The Yard Theatre in September."/>
    <n v="4000"/>
    <x v="2387"/>
    <x v="0"/>
    <x v="1"/>
    <x v="1"/>
    <n v="1408204857"/>
    <n v="1406390457"/>
    <x v="0"/>
    <n v="48"/>
    <x v="0"/>
    <s v="theater/plays"/>
    <n v="102"/>
    <n v="84.85"/>
    <x v="1"/>
    <x v="6"/>
  </r>
  <r>
    <n v="3627"/>
    <x v="3624"/>
    <s v="One Shot Theatre Company is an organization that promotes youth theatre for social change, putting on shows that open a social dialogue"/>
    <n v="2000"/>
    <x v="41"/>
    <x v="0"/>
    <x v="0"/>
    <x v="0"/>
    <n v="1463803140"/>
    <n v="1459446487"/>
    <x v="0"/>
    <n v="29"/>
    <x v="0"/>
    <s v="theater/plays"/>
    <n v="100"/>
    <n v="68.97"/>
    <x v="1"/>
    <x v="6"/>
  </r>
  <r>
    <n v="3628"/>
    <x v="3625"/>
    <s v="I am asking for public funding to help put together a musical tribute titled &quot;Blast From The Past&quot; reenacting famous HipHop, RnB acts."/>
    <n v="100000"/>
    <x v="117"/>
    <x v="2"/>
    <x v="0"/>
    <x v="0"/>
    <n v="1450040396"/>
    <n v="1444852796"/>
    <x v="0"/>
    <n v="0"/>
    <x v="1"/>
    <s v="theater/musical"/>
    <n v="0"/>
    <n v="0"/>
    <x v="1"/>
    <x v="40"/>
  </r>
  <r>
    <n v="3629"/>
    <x v="3626"/>
    <s v="Introducing a high class environmentally friendly, vegan, adult cabaret theater in Chicago with unique on, and off stage entertainment."/>
    <n v="1000000"/>
    <x v="369"/>
    <x v="2"/>
    <x v="0"/>
    <x v="0"/>
    <n v="1462467600"/>
    <n v="1457403364"/>
    <x v="0"/>
    <n v="2"/>
    <x v="1"/>
    <s v="theater/musical"/>
    <n v="0"/>
    <n v="1"/>
    <x v="1"/>
    <x v="40"/>
  </r>
  <r>
    <n v="3630"/>
    <x v="3627"/>
    <s v="The Jeremy Kyle Show offers so much subject matter to create an opera with.  Along with his brilliant put downs it could be excellent!"/>
    <n v="3000"/>
    <x v="116"/>
    <x v="2"/>
    <x v="1"/>
    <x v="1"/>
    <n v="1417295990"/>
    <n v="1414700390"/>
    <x v="0"/>
    <n v="1"/>
    <x v="1"/>
    <s v="theater/musical"/>
    <n v="0"/>
    <n v="1"/>
    <x v="1"/>
    <x v="40"/>
  </r>
  <r>
    <n v="3631"/>
    <x v="3628"/>
    <s v="A revival of Shadowbox Live's Off-Broadway Rock Opera to uncompromisingly explore the darker urges of humankind. But we need your help!"/>
    <n v="17100"/>
    <x v="2388"/>
    <x v="2"/>
    <x v="0"/>
    <x v="0"/>
    <n v="1411444740"/>
    <n v="1409335497"/>
    <x v="0"/>
    <n v="59"/>
    <x v="1"/>
    <s v="theater/musical"/>
    <n v="51"/>
    <n v="147.88"/>
    <x v="1"/>
    <x v="40"/>
  </r>
  <r>
    <n v="3632"/>
    <x v="3629"/>
    <s v="A professional musical revue. First performed in 2013 as a short tour, to be embarking on a full length tour across the UK in 2015!"/>
    <n v="500"/>
    <x v="173"/>
    <x v="2"/>
    <x v="1"/>
    <x v="1"/>
    <n v="1416781749"/>
    <n v="1415053749"/>
    <x v="0"/>
    <n v="1"/>
    <x v="1"/>
    <s v="theater/musical"/>
    <n v="20"/>
    <n v="100"/>
    <x v="1"/>
    <x v="40"/>
  </r>
  <r>
    <n v="3633"/>
    <x v="3630"/>
    <s v="SMOKEY AND THE BANDIT: THE MUSICAL_x000a_The classic film, characters and music you love, on stage, LIVE!"/>
    <n v="5000"/>
    <x v="2389"/>
    <x v="2"/>
    <x v="0"/>
    <x v="0"/>
    <n v="1479517200"/>
    <n v="1475765867"/>
    <x v="0"/>
    <n v="31"/>
    <x v="1"/>
    <s v="theater/musical"/>
    <n v="35"/>
    <n v="56.84"/>
    <x v="1"/>
    <x v="40"/>
  </r>
  <r>
    <n v="3634"/>
    <x v="3631"/>
    <s v="Alice is an original musical for all ages with a unique new story based on Alice's Adventures in Wonderland, premiering in summer 2017."/>
    <n v="75000"/>
    <x v="2390"/>
    <x v="2"/>
    <x v="5"/>
    <x v="5"/>
    <n v="1484366340"/>
    <n v="1480219174"/>
    <x v="0"/>
    <n v="18"/>
    <x v="1"/>
    <s v="theater/musical"/>
    <n v="4"/>
    <n v="176.94"/>
    <x v="1"/>
    <x v="40"/>
  </r>
  <r>
    <n v="3635"/>
    <x v="3632"/>
    <s v="Mary's Son is a pop opera about Jesus and the hope he brings to all people."/>
    <n v="3500"/>
    <x v="2391"/>
    <x v="2"/>
    <x v="0"/>
    <x v="0"/>
    <n v="1461186676"/>
    <n v="1458594676"/>
    <x v="0"/>
    <n v="10"/>
    <x v="1"/>
    <s v="theater/musical"/>
    <n v="36"/>
    <n v="127.6"/>
    <x v="1"/>
    <x v="40"/>
  </r>
  <r>
    <n v="3636"/>
    <x v="3633"/>
    <s v="The Brotherâ€™s of B-block is a musical play. A new take on &quot;OZ&quot; _x000a_The Wizard of OZ meets HBO's OZ."/>
    <n v="150000"/>
    <x v="117"/>
    <x v="2"/>
    <x v="0"/>
    <x v="0"/>
    <n v="1442248829"/>
    <n v="1439224829"/>
    <x v="0"/>
    <n v="0"/>
    <x v="1"/>
    <s v="theater/musical"/>
    <n v="0"/>
    <n v="0"/>
    <x v="1"/>
    <x v="40"/>
  </r>
  <r>
    <n v="3637"/>
    <x v="3634"/>
    <s v="THE BALLAD OF DOWNTOWN JAKE is a newly created contemporary music drama that is schedule to premiere in Phoenix, AZ in March 2015."/>
    <n v="3000"/>
    <x v="1796"/>
    <x v="2"/>
    <x v="0"/>
    <x v="0"/>
    <n v="1420130935"/>
    <n v="1417538935"/>
    <x v="0"/>
    <n v="14"/>
    <x v="1"/>
    <s v="theater/musical"/>
    <n v="31"/>
    <n v="66.14"/>
    <x v="1"/>
    <x v="40"/>
  </r>
  <r>
    <n v="3638"/>
    <x v="3635"/>
    <s v="A rock and roll journey that explores love, loss, redemption, duality and ascension."/>
    <n v="3300"/>
    <x v="1168"/>
    <x v="2"/>
    <x v="5"/>
    <x v="5"/>
    <n v="1429456132"/>
    <n v="1424275732"/>
    <x v="0"/>
    <n v="2"/>
    <x v="1"/>
    <s v="theater/musical"/>
    <n v="7"/>
    <n v="108"/>
    <x v="1"/>
    <x v="40"/>
  </r>
  <r>
    <n v="3639"/>
    <x v="3636"/>
    <s v="POE is a tragicomic musical about the life and works of Edgar Poe, with Death as his therapist helping him find peace in the beyond."/>
    <n v="25000"/>
    <x v="116"/>
    <x v="2"/>
    <x v="0"/>
    <x v="0"/>
    <n v="1475853060"/>
    <n v="1470672906"/>
    <x v="0"/>
    <n v="1"/>
    <x v="1"/>
    <s v="theater/musical"/>
    <n v="0"/>
    <n v="1"/>
    <x v="1"/>
    <x v="40"/>
  </r>
  <r>
    <n v="3640"/>
    <x v="3637"/>
    <s v="Help us bring the SPRING AWAKENING to Frederick, MD! _x000a__x000a_We're producing a project for young adults and could use your help."/>
    <n v="1000"/>
    <x v="434"/>
    <x v="2"/>
    <x v="0"/>
    <x v="0"/>
    <n v="1431283530"/>
    <n v="1428691530"/>
    <x v="0"/>
    <n v="3"/>
    <x v="1"/>
    <s v="theater/musical"/>
    <n v="6"/>
    <n v="18.329999999999998"/>
    <x v="1"/>
    <x v="40"/>
  </r>
  <r>
    <n v="3641"/>
    <x v="3638"/>
    <s v="See Pryor from his teenage years to his last breath featuring his past wives, closest friends. &amp; his fan favorite character Mudbone."/>
    <n v="3000"/>
    <x v="117"/>
    <x v="2"/>
    <x v="0"/>
    <x v="0"/>
    <n v="1412485200"/>
    <n v="1410966179"/>
    <x v="0"/>
    <n v="0"/>
    <x v="1"/>
    <s v="theater/musical"/>
    <n v="0"/>
    <n v="0"/>
    <x v="1"/>
    <x v="40"/>
  </r>
  <r>
    <n v="3642"/>
    <x v="3639"/>
    <s v="All the world's a stage..._x000a_It is my biggest dream to perform my own, selfcreated musical with lots of kids as big as I am able to."/>
    <n v="700"/>
    <x v="493"/>
    <x v="2"/>
    <x v="12"/>
    <x v="3"/>
    <n v="1448902800"/>
    <n v="1445369727"/>
    <x v="0"/>
    <n v="2"/>
    <x v="1"/>
    <s v="theater/musical"/>
    <n v="2"/>
    <n v="7.5"/>
    <x v="1"/>
    <x v="40"/>
  </r>
  <r>
    <n v="3643"/>
    <x v="3640"/>
    <s v="It feels like the first time. Like the very first time everyone's coming-of-age comes to the stage. Think 'Wicked', with bad acne."/>
    <n v="25000"/>
    <x v="117"/>
    <x v="2"/>
    <x v="0"/>
    <x v="0"/>
    <n v="1447734439"/>
    <n v="1444274839"/>
    <x v="0"/>
    <n v="0"/>
    <x v="1"/>
    <s v="theater/musical"/>
    <n v="0"/>
    <n v="0"/>
    <x v="1"/>
    <x v="40"/>
  </r>
  <r>
    <n v="3644"/>
    <x v="3641"/>
    <s v="We are the Saugerties High School drama club. Please help us create our musical to keep theater alive!"/>
    <n v="5000"/>
    <x v="378"/>
    <x v="2"/>
    <x v="0"/>
    <x v="0"/>
    <n v="1457413140"/>
    <n v="1454996887"/>
    <x v="0"/>
    <n v="12"/>
    <x v="1"/>
    <s v="theater/musical"/>
    <n v="16"/>
    <n v="68.42"/>
    <x v="1"/>
    <x v="40"/>
  </r>
  <r>
    <n v="3645"/>
    <x v="3642"/>
    <s v="This new musical comedy empowers women and girls of all ages to be themselves in their shoes, whatever shoes they choose."/>
    <n v="1000"/>
    <x v="116"/>
    <x v="2"/>
    <x v="5"/>
    <x v="5"/>
    <n v="1479773838"/>
    <n v="1477178238"/>
    <x v="0"/>
    <n v="1"/>
    <x v="1"/>
    <s v="theater/musical"/>
    <n v="0"/>
    <n v="1"/>
    <x v="1"/>
    <x v="40"/>
  </r>
  <r>
    <n v="3646"/>
    <x v="3643"/>
    <s v="Develop demo materials for new, true story of teen Revolutionary War heroes - for hybrid film/live stage musical"/>
    <n v="10000"/>
    <x v="517"/>
    <x v="2"/>
    <x v="0"/>
    <x v="0"/>
    <n v="1434497400"/>
    <n v="1431770802"/>
    <x v="0"/>
    <n v="8"/>
    <x v="1"/>
    <s v="theater/musical"/>
    <n v="5"/>
    <n v="60.13"/>
    <x v="1"/>
    <x v="40"/>
  </r>
  <r>
    <n v="3647"/>
    <x v="3644"/>
    <s v="Zachariah Sheldon is a brilliant, darkly twisted brand new musical with music from Mark Newton and script by Anthony Wilkes"/>
    <n v="500"/>
    <x v="134"/>
    <x v="2"/>
    <x v="1"/>
    <x v="1"/>
    <n v="1475258327"/>
    <n v="1471370327"/>
    <x v="0"/>
    <n v="2"/>
    <x v="1"/>
    <s v="theater/musical"/>
    <n v="6"/>
    <n v="15"/>
    <x v="1"/>
    <x v="40"/>
  </r>
  <r>
    <n v="3648"/>
    <x v="3645"/>
    <s v="Help Moth Live! Support Moth and its artist collective to achieve its 2014/15 season."/>
    <n v="40000"/>
    <x v="2392"/>
    <x v="0"/>
    <x v="0"/>
    <x v="0"/>
    <n v="1412492445"/>
    <n v="1409900445"/>
    <x v="0"/>
    <n v="73"/>
    <x v="0"/>
    <s v="theater/plays"/>
    <n v="100"/>
    <n v="550.04"/>
    <x v="1"/>
    <x v="6"/>
  </r>
  <r>
    <n v="3649"/>
    <x v="3646"/>
    <s v="Monies raised will help offset production costs of  transportation of set and actors, theatre rental and advertising costs."/>
    <n v="750"/>
    <x v="1911"/>
    <x v="0"/>
    <x v="5"/>
    <x v="5"/>
    <n v="1402938394"/>
    <n v="1400691994"/>
    <x v="0"/>
    <n v="8"/>
    <x v="0"/>
    <s v="theater/plays"/>
    <n v="104"/>
    <n v="97.5"/>
    <x v="1"/>
    <x v="6"/>
  </r>
  <r>
    <n v="3650"/>
    <x v="3647"/>
    <s v="A terse and delicate dissection of male emotions from a rural perspective: fathers and sons, legacy and heritage, molasses and mud."/>
    <n v="500"/>
    <x v="83"/>
    <x v="0"/>
    <x v="1"/>
    <x v="1"/>
    <n v="1454412584"/>
    <n v="1452598184"/>
    <x v="0"/>
    <n v="17"/>
    <x v="0"/>
    <s v="theater/plays"/>
    <n v="100"/>
    <n v="29.41"/>
    <x v="1"/>
    <x v="6"/>
  </r>
  <r>
    <n v="3651"/>
    <x v="3648"/>
    <s v="A Chicago staged reading of Jim Cartwright's 1992 play-with-music, &quot;The Rise and Fall of Little Voice.&quot;"/>
    <n v="500"/>
    <x v="624"/>
    <x v="0"/>
    <x v="0"/>
    <x v="0"/>
    <n v="1407686340"/>
    <n v="1404833442"/>
    <x v="0"/>
    <n v="9"/>
    <x v="0"/>
    <s v="theater/plays"/>
    <n v="104"/>
    <n v="57.78"/>
    <x v="1"/>
    <x v="6"/>
  </r>
  <r>
    <n v="3652"/>
    <x v="2866"/>
    <s v="A new take on a classic. Under the direction of Rosanna Saracino, We are exploring the darker elements of A Midsummer Night's Dream."/>
    <n v="300"/>
    <x v="2393"/>
    <x v="0"/>
    <x v="5"/>
    <x v="5"/>
    <n v="1472097540"/>
    <n v="1471188502"/>
    <x v="0"/>
    <n v="17"/>
    <x v="0"/>
    <s v="theater/plays"/>
    <n v="251"/>
    <n v="44.24"/>
    <x v="1"/>
    <x v="6"/>
  </r>
  <r>
    <n v="3653"/>
    <x v="3649"/>
    <s v="ALLIE is a new dark comedy play which will premiere at the Edinburgh Festival Fringe 2015. Written and produced by Ruaraidh Murray."/>
    <n v="2000"/>
    <x v="1118"/>
    <x v="0"/>
    <x v="1"/>
    <x v="1"/>
    <n v="1438764207"/>
    <n v="1436172207"/>
    <x v="0"/>
    <n v="33"/>
    <x v="0"/>
    <s v="theater/plays"/>
    <n v="101"/>
    <n v="60.91"/>
    <x v="1"/>
    <x v="6"/>
  </r>
  <r>
    <n v="3654"/>
    <x v="3650"/>
    <s v="Miranda Conquest is Britainâ€™s top celebrity chef. One problem: she canâ€™t cook. A comedy about control, celebrity and kitchen knives."/>
    <n v="1500"/>
    <x v="2394"/>
    <x v="0"/>
    <x v="1"/>
    <x v="1"/>
    <n v="1459702800"/>
    <n v="1457690386"/>
    <x v="0"/>
    <n v="38"/>
    <x v="0"/>
    <s v="theater/plays"/>
    <n v="174"/>
    <n v="68.84"/>
    <x v="1"/>
    <x v="6"/>
  </r>
  <r>
    <n v="3655"/>
    <x v="3651"/>
    <s v="All aboard for the world premiere of a new steampunk-inspired train adventure play, written by Maggie Lee and directed by Amy Poisson!"/>
    <n v="5000"/>
    <x v="2395"/>
    <x v="0"/>
    <x v="0"/>
    <x v="0"/>
    <n v="1437202740"/>
    <n v="1434654998"/>
    <x v="0"/>
    <n v="79"/>
    <x v="0"/>
    <s v="theater/plays"/>
    <n v="116"/>
    <n v="73.58"/>
    <x v="1"/>
    <x v="6"/>
  </r>
  <r>
    <n v="3656"/>
    <x v="3652"/>
    <s v="Auch dieses Jahr soll wieder unter der Leitung von Christian Seiler &amp; Bruno Catalano ein Projekt der AG Theater stattfinden."/>
    <n v="5000"/>
    <x v="2396"/>
    <x v="0"/>
    <x v="16"/>
    <x v="11"/>
    <n v="1485989940"/>
    <n v="1483393836"/>
    <x v="0"/>
    <n v="46"/>
    <x v="0"/>
    <s v="theater/plays"/>
    <n v="106"/>
    <n v="115.02"/>
    <x v="1"/>
    <x v="6"/>
  </r>
  <r>
    <n v="3657"/>
    <x v="3653"/>
    <s v="Vi mindes 400-Ã¥ret for Shakespeares dÃ¸d ved at producere en forestilling, som indeholder alt det, som vi kender Shakespeare for."/>
    <n v="2000"/>
    <x v="2397"/>
    <x v="0"/>
    <x v="8"/>
    <x v="7"/>
    <n v="1464817320"/>
    <n v="1462806419"/>
    <x v="0"/>
    <n v="20"/>
    <x v="0"/>
    <s v="theater/plays"/>
    <n v="111"/>
    <n v="110.75"/>
    <x v="1"/>
    <x v="6"/>
  </r>
  <r>
    <n v="3658"/>
    <x v="3654"/>
    <s v="Life is hard when your own imaginary friend can't make time for you."/>
    <n v="1500"/>
    <x v="17"/>
    <x v="0"/>
    <x v="0"/>
    <x v="0"/>
    <n v="1404273540"/>
    <n v="1400272580"/>
    <x v="0"/>
    <n v="20"/>
    <x v="0"/>
    <s v="theater/plays"/>
    <n v="101"/>
    <n v="75.5"/>
    <x v="1"/>
    <x v="6"/>
  </r>
  <r>
    <n v="3659"/>
    <x v="3655"/>
    <s v="We want you to analyze while we dramatize if people who romanticize can recognize true love in a disguise."/>
    <n v="3000"/>
    <x v="2398"/>
    <x v="0"/>
    <x v="0"/>
    <x v="0"/>
    <n v="1426775940"/>
    <n v="1424414350"/>
    <x v="0"/>
    <n v="13"/>
    <x v="0"/>
    <s v="theater/plays"/>
    <n v="102"/>
    <n v="235.46"/>
    <x v="1"/>
    <x v="6"/>
  </r>
  <r>
    <n v="3660"/>
    <x v="3656"/>
    <s v="We are a young company who have been accepted to put on our play at The Courtyard Theatre. We need Â£250 for flyers, props and costume!"/>
    <n v="250"/>
    <x v="156"/>
    <x v="0"/>
    <x v="1"/>
    <x v="1"/>
    <n v="1419368925"/>
    <n v="1417208925"/>
    <x v="0"/>
    <n v="22"/>
    <x v="0"/>
    <s v="theater/plays"/>
    <n v="100"/>
    <n v="11.36"/>
    <x v="1"/>
    <x v="6"/>
  </r>
  <r>
    <n v="3661"/>
    <x v="3657"/>
    <s v="AENY-Spanish Artists in NY brings Juan Diego Botto's &quot;brilliant script&quot; (El PaÃ­s) for &quot;An Invisible Piece of this World&quot; to the stage."/>
    <n v="3000"/>
    <x v="2399"/>
    <x v="0"/>
    <x v="0"/>
    <x v="0"/>
    <n v="1460260800"/>
    <n v="1458336672"/>
    <x v="0"/>
    <n v="36"/>
    <x v="0"/>
    <s v="theater/plays"/>
    <n v="111"/>
    <n v="92.5"/>
    <x v="1"/>
    <x v="6"/>
  </r>
  <r>
    <n v="3662"/>
    <x v="3658"/>
    <s v="I'm an Inuit playwright chosen for the esteemed Arctic Circle Residency in Svalbard to write about 1800's Inuk woman guide, Tookoolito."/>
    <n v="8000"/>
    <x v="2400"/>
    <x v="0"/>
    <x v="5"/>
    <x v="5"/>
    <n v="1427775414"/>
    <n v="1425187014"/>
    <x v="0"/>
    <n v="40"/>
    <x v="0"/>
    <s v="theater/plays"/>
    <n v="101"/>
    <n v="202.85"/>
    <x v="1"/>
    <x v="6"/>
  </r>
  <r>
    <n v="3663"/>
    <x v="3659"/>
    <s v="Each year our community comes together to put on a fun and funny family show. We need your help to keep our annual event going."/>
    <n v="225"/>
    <x v="731"/>
    <x v="0"/>
    <x v="1"/>
    <x v="1"/>
    <n v="1482321030"/>
    <n v="1477133430"/>
    <x v="0"/>
    <n v="9"/>
    <x v="0"/>
    <s v="theater/plays"/>
    <n v="104"/>
    <n v="26"/>
    <x v="1"/>
    <x v="6"/>
  </r>
  <r>
    <n v="3664"/>
    <x v="3660"/>
    <s v="An Original Short Play: two young women search for answers about sexuality, the history they are taught, and their animal instincts."/>
    <n v="800"/>
    <x v="983"/>
    <x v="0"/>
    <x v="0"/>
    <x v="0"/>
    <n v="1466056689"/>
    <n v="1464847089"/>
    <x v="0"/>
    <n v="19"/>
    <x v="0"/>
    <s v="theater/plays"/>
    <n v="109"/>
    <n v="46.05"/>
    <x v="1"/>
    <x v="6"/>
  </r>
  <r>
    <n v="3665"/>
    <x v="3661"/>
    <s v="A Fantastic creation about Napoleon, through his words and letters, sublimated by a musical score of rare beauty. Magnificent poetry!"/>
    <n v="620"/>
    <x v="2401"/>
    <x v="0"/>
    <x v="6"/>
    <x v="3"/>
    <n v="1446062040"/>
    <n v="1445109822"/>
    <x v="0"/>
    <n v="14"/>
    <x v="0"/>
    <s v="theater/plays"/>
    <n v="115"/>
    <n v="51"/>
    <x v="1"/>
    <x v="6"/>
  </r>
  <r>
    <n v="3666"/>
    <x v="3662"/>
    <s v="Artistic Internship @ Ojai Playwrights Conference"/>
    <n v="1200"/>
    <x v="647"/>
    <x v="0"/>
    <x v="0"/>
    <x v="0"/>
    <n v="1406185200"/>
    <n v="1404337382"/>
    <x v="0"/>
    <n v="38"/>
    <x v="0"/>
    <s v="theater/plays"/>
    <n v="100"/>
    <n v="31.58"/>
    <x v="1"/>
    <x v="6"/>
  </r>
  <r>
    <n v="3667"/>
    <x v="3663"/>
    <s v="A short man takes his tall family to court for stealing his height. Help Small Things Theatre take this big story to EdFringe 2015!"/>
    <n v="3000"/>
    <x v="2402"/>
    <x v="0"/>
    <x v="1"/>
    <x v="1"/>
    <n v="1437261419"/>
    <n v="1434669419"/>
    <x v="0"/>
    <n v="58"/>
    <x v="0"/>
    <s v="theater/plays"/>
    <n v="103"/>
    <n v="53.36"/>
    <x v="1"/>
    <x v="6"/>
  </r>
  <r>
    <n v="3668"/>
    <x v="3664"/>
    <s v="A stunning production of Michele Lowe's biting play, The Smell of the Kill.  Brought to you by Michael Sheeks and his friends &amp; heroes."/>
    <n v="1000"/>
    <x v="831"/>
    <x v="0"/>
    <x v="0"/>
    <x v="0"/>
    <n v="1437676380"/>
    <n v="1435670452"/>
    <x v="0"/>
    <n v="28"/>
    <x v="0"/>
    <s v="theater/plays"/>
    <n v="104"/>
    <n v="36.96"/>
    <x v="1"/>
    <x v="6"/>
  </r>
  <r>
    <n v="3669"/>
    <x v="3665"/>
    <s v="Prowl Theatre Company is brand new. We are putting on our first play 'Sexual perversity in Chicago', from the 10th to the 16th August"/>
    <n v="1000"/>
    <x v="2403"/>
    <x v="0"/>
    <x v="1"/>
    <x v="1"/>
    <n v="1434039137"/>
    <n v="1431447137"/>
    <x v="0"/>
    <n v="17"/>
    <x v="0"/>
    <s v="theater/plays"/>
    <n v="138"/>
    <n v="81.290000000000006"/>
    <x v="1"/>
    <x v="6"/>
  </r>
  <r>
    <n v="3670"/>
    <x v="3666"/>
    <s v="Debauchery, laughter, violence and politics. Why wouldn't you want help Drama Soc's production of 'Posh' be the best it can be?"/>
    <n v="220"/>
    <x v="854"/>
    <x v="0"/>
    <x v="1"/>
    <x v="1"/>
    <n v="1433113200"/>
    <n v="1431951611"/>
    <x v="0"/>
    <n v="12"/>
    <x v="0"/>
    <s v="theater/plays"/>
    <n v="110"/>
    <n v="20.079999999999998"/>
    <x v="1"/>
    <x v="6"/>
  </r>
  <r>
    <n v="3671"/>
    <x v="3667"/>
    <s v="Bring a touring character education play about making wise choices to elementary students in Kentuckiana. Vote Kylie for President!"/>
    <n v="3500"/>
    <x v="2404"/>
    <x v="0"/>
    <x v="0"/>
    <x v="0"/>
    <n v="1405915140"/>
    <n v="1404140667"/>
    <x v="0"/>
    <n v="40"/>
    <x v="0"/>
    <s v="theater/plays"/>
    <n v="101"/>
    <n v="88.25"/>
    <x v="1"/>
    <x v="6"/>
  </r>
  <r>
    <n v="3672"/>
    <x v="3668"/>
    <s v="1984. An IRA bomb explodes at the Grand Hotel. Years on, the bomber and a victim's daughter meet. The meeting changes both their lives."/>
    <n v="3000"/>
    <x v="2405"/>
    <x v="0"/>
    <x v="1"/>
    <x v="1"/>
    <n v="1411771384"/>
    <n v="1409179384"/>
    <x v="0"/>
    <n v="57"/>
    <x v="0"/>
    <s v="theater/plays"/>
    <n v="102"/>
    <n v="53.44"/>
    <x v="1"/>
    <x v="6"/>
  </r>
  <r>
    <n v="3673"/>
    <x v="3669"/>
    <s v="Zoe is a teenage girl growing up in a deeply disturbing society. If those paid to protect her aren't listening, then who is?"/>
    <n v="4000"/>
    <x v="2406"/>
    <x v="0"/>
    <x v="1"/>
    <x v="1"/>
    <n v="1415191920"/>
    <n v="1412233497"/>
    <x v="0"/>
    <n v="114"/>
    <x v="0"/>
    <s v="theater/plays"/>
    <n v="114"/>
    <n v="39.869999999999997"/>
    <x v="1"/>
    <x v="6"/>
  </r>
  <r>
    <n v="3674"/>
    <x v="3670"/>
    <s v="Theaterprojekt 12. Kl. Waldorfschule Essen. 2 junge Regisseure bringen volles Engagement &amp; Zeit ein. FÃ¼r ihre Finanzierung sammeln wir."/>
    <n v="4500"/>
    <x v="605"/>
    <x v="0"/>
    <x v="12"/>
    <x v="3"/>
    <n v="1472936229"/>
    <n v="1467752229"/>
    <x v="0"/>
    <n v="31"/>
    <x v="0"/>
    <s v="theater/plays"/>
    <n v="100"/>
    <n v="145.16"/>
    <x v="1"/>
    <x v="6"/>
  </r>
  <r>
    <n v="3675"/>
    <x v="3671"/>
    <s v="3 decades, 3 generations, 3 friends, one house. Real Eyes Theatre explore how our lives are influenced by the decades we grow up in."/>
    <n v="50"/>
    <x v="119"/>
    <x v="0"/>
    <x v="1"/>
    <x v="1"/>
    <n v="1463353200"/>
    <n v="1462285182"/>
    <x v="0"/>
    <n v="3"/>
    <x v="0"/>
    <s v="theater/plays"/>
    <n v="140"/>
    <n v="23.33"/>
    <x v="1"/>
    <x v="6"/>
  </r>
  <r>
    <n v="3676"/>
    <x v="3672"/>
    <s v="The Black and White Theatre Company Inc. is a small company who loves to perform and entertain, but needs your support to succeed!"/>
    <n v="800"/>
    <x v="1249"/>
    <x v="0"/>
    <x v="0"/>
    <x v="0"/>
    <n v="1410550484"/>
    <n v="1408995284"/>
    <x v="0"/>
    <n v="16"/>
    <x v="0"/>
    <s v="theater/plays"/>
    <n v="129"/>
    <n v="64.38"/>
    <x v="1"/>
    <x v="6"/>
  </r>
  <r>
    <n v="3677"/>
    <x v="3673"/>
    <s v="Goldfish Memory Productions seeks at least $12,000 to begin their first 3 professional projects."/>
    <n v="12000"/>
    <x v="2407"/>
    <x v="0"/>
    <x v="0"/>
    <x v="0"/>
    <n v="1404359940"/>
    <n v="1402580818"/>
    <x v="0"/>
    <n v="199"/>
    <x v="0"/>
    <s v="theater/plays"/>
    <n v="103"/>
    <n v="62.05"/>
    <x v="1"/>
    <x v="6"/>
  </r>
  <r>
    <n v="3678"/>
    <x v="3674"/>
    <s v="The Ugly Collective takes Some big Some bang to the Underbelly Venues at the Edinburgh Fringe!"/>
    <n v="2000"/>
    <x v="420"/>
    <x v="0"/>
    <x v="1"/>
    <x v="1"/>
    <n v="1433076298"/>
    <n v="1430052298"/>
    <x v="0"/>
    <n v="31"/>
    <x v="0"/>
    <s v="theater/plays"/>
    <n v="103"/>
    <n v="66.13"/>
    <x v="1"/>
    <x v="6"/>
  </r>
  <r>
    <n v="3679"/>
    <x v="3675"/>
    <s v="Bert V. Royal makes a strong statement about drug use, suicide, teen violence, rebellion and sexual identity in this powerful play."/>
    <n v="2000"/>
    <x v="2408"/>
    <x v="0"/>
    <x v="0"/>
    <x v="0"/>
    <n v="1404190740"/>
    <n v="1401214581"/>
    <x v="0"/>
    <n v="30"/>
    <x v="0"/>
    <s v="theater/plays"/>
    <n v="110"/>
    <n v="73.400000000000006"/>
    <x v="1"/>
    <x v="6"/>
  </r>
  <r>
    <n v="3680"/>
    <x v="3676"/>
    <s v="In The Dudleys! family memories are brought to life as a malfunctioning 8-bit video game. Press Start."/>
    <n v="3000"/>
    <x v="2409"/>
    <x v="0"/>
    <x v="0"/>
    <x v="0"/>
    <n v="1475664834"/>
    <n v="1473850434"/>
    <x v="0"/>
    <n v="34"/>
    <x v="0"/>
    <s v="theater/plays"/>
    <n v="113"/>
    <n v="99.5"/>
    <x v="1"/>
    <x v="6"/>
  </r>
  <r>
    <n v="3681"/>
    <x v="3677"/>
    <s v="HBOâ€™s Going Clear meets Netflixâ€™s Unbreakable Kimmy Schmidt in this one-woman comedy that takes you into and out of a destructive cult."/>
    <n v="1000"/>
    <x v="2410"/>
    <x v="0"/>
    <x v="0"/>
    <x v="0"/>
    <n v="1452872290"/>
    <n v="1452008290"/>
    <x v="0"/>
    <n v="18"/>
    <x v="0"/>
    <s v="theater/plays"/>
    <n v="112"/>
    <n v="62.17"/>
    <x v="1"/>
    <x v="6"/>
  </r>
  <r>
    <n v="3682"/>
    <x v="3678"/>
    <s v="My one-woman show invites audiences to join me on my path to pregnancy as I share my neuroses, challenges and revelations."/>
    <n v="3000"/>
    <x v="2411"/>
    <x v="0"/>
    <x v="0"/>
    <x v="0"/>
    <n v="1402901940"/>
    <n v="1399998418"/>
    <x v="0"/>
    <n v="67"/>
    <x v="0"/>
    <s v="theater/plays"/>
    <n v="139"/>
    <n v="62.33"/>
    <x v="1"/>
    <x v="6"/>
  </r>
  <r>
    <n v="3683"/>
    <x v="3679"/>
    <s v="A Krumpus Story is a dark holiday comedy for anyone who wants a little more spice in their holiday fare."/>
    <n v="3500"/>
    <x v="2412"/>
    <x v="0"/>
    <x v="0"/>
    <x v="0"/>
    <n v="1476931696"/>
    <n v="1474339696"/>
    <x v="0"/>
    <n v="66"/>
    <x v="0"/>
    <s v="theater/plays"/>
    <n v="111"/>
    <n v="58.79"/>
    <x v="1"/>
    <x v="6"/>
  </r>
  <r>
    <n v="3684"/>
    <x v="3680"/>
    <s v="Thespis Theater Festival presents Cassiopeia: A romantic tale of a bride finding her way to her unknown groom before it is too late."/>
    <n v="750"/>
    <x v="2413"/>
    <x v="0"/>
    <x v="0"/>
    <x v="0"/>
    <n v="1441167586"/>
    <n v="1438575586"/>
    <x v="0"/>
    <n v="23"/>
    <x v="0"/>
    <s v="theater/plays"/>
    <n v="139"/>
    <n v="45.35"/>
    <x v="1"/>
    <x v="6"/>
  </r>
  <r>
    <n v="3685"/>
    <x v="3681"/>
    <s v="Bare Theatre &amp; Cirque de Vol Studios are back for another outdoor adventure in the amphitheatre at Raleigh Little Theatre!"/>
    <n v="5000"/>
    <x v="2414"/>
    <x v="0"/>
    <x v="0"/>
    <x v="0"/>
    <n v="1400533200"/>
    <n v="1398348859"/>
    <x v="0"/>
    <n v="126"/>
    <x v="0"/>
    <s v="theater/plays"/>
    <n v="106"/>
    <n v="41.94"/>
    <x v="1"/>
    <x v="6"/>
  </r>
  <r>
    <n v="3686"/>
    <x v="3682"/>
    <s v="This October, in association with Rogue Productions at FSU, I will be directing a production of Dog sees God."/>
    <n v="350"/>
    <x v="2415"/>
    <x v="0"/>
    <x v="0"/>
    <x v="0"/>
    <n v="1440820740"/>
    <n v="1439567660"/>
    <x v="0"/>
    <n v="6"/>
    <x v="0"/>
    <s v="theater/plays"/>
    <n v="101"/>
    <n v="59.17"/>
    <x v="1"/>
    <x v="6"/>
  </r>
  <r>
    <n v="3687"/>
    <x v="3683"/>
    <s v="&quot;death (and straight boys)&quot; is a 5 play cycle, loosely founded on the KÃ¼bler-Ross model, more commonly known as the 5 stages of grief."/>
    <n v="5000"/>
    <x v="2416"/>
    <x v="0"/>
    <x v="0"/>
    <x v="0"/>
    <n v="1403846055"/>
    <n v="1401254055"/>
    <x v="0"/>
    <n v="25"/>
    <x v="0"/>
    <s v="theater/plays"/>
    <n v="100"/>
    <n v="200.49"/>
    <x v="1"/>
    <x v="6"/>
  </r>
  <r>
    <n v="3688"/>
    <x v="3684"/>
    <s v="The Tulip Tree is a project I have been passionate about for 5 years. It is an unforgettable story that has never been told."/>
    <n v="3000"/>
    <x v="1980"/>
    <x v="0"/>
    <x v="1"/>
    <x v="1"/>
    <n v="1407524004"/>
    <n v="1404932004"/>
    <x v="0"/>
    <n v="39"/>
    <x v="0"/>
    <s v="theater/plays"/>
    <n v="109"/>
    <n v="83.97"/>
    <x v="1"/>
    <x v="6"/>
  </r>
  <r>
    <n v="3689"/>
    <x v="3685"/>
    <s v="A humorous, touching play about the joys and challenges of a married couple's tender, yet intense relationship &quot;Love is never random&quot;"/>
    <n v="3000"/>
    <x v="504"/>
    <x v="0"/>
    <x v="0"/>
    <x v="0"/>
    <n v="1434925500"/>
    <n v="1432410639"/>
    <x v="0"/>
    <n v="62"/>
    <x v="0"/>
    <s v="theater/plays"/>
    <n v="118"/>
    <n v="57.26"/>
    <x v="1"/>
    <x v="6"/>
  </r>
  <r>
    <n v="3690"/>
    <x v="3686"/>
    <s v="A play honoring the lives and legacies of the activists and those remembered at the 1992 ACT UP Ashes Action at The White House"/>
    <n v="1500"/>
    <x v="1122"/>
    <x v="0"/>
    <x v="0"/>
    <x v="0"/>
    <n v="1417101683"/>
    <n v="1414506083"/>
    <x v="0"/>
    <n v="31"/>
    <x v="0"/>
    <s v="theater/plays"/>
    <n v="120"/>
    <n v="58.06"/>
    <x v="1"/>
    <x v="6"/>
  </r>
  <r>
    <n v="3691"/>
    <x v="3687"/>
    <s v="World Premiere of last play written by Amiri Baraka"/>
    <n v="40000"/>
    <x v="2417"/>
    <x v="0"/>
    <x v="0"/>
    <x v="0"/>
    <n v="1425272340"/>
    <n v="1421426929"/>
    <x v="0"/>
    <n v="274"/>
    <x v="0"/>
    <s v="theater/plays"/>
    <n v="128"/>
    <n v="186.8"/>
    <x v="1"/>
    <x v="6"/>
  </r>
  <r>
    <n v="3692"/>
    <x v="3688"/>
    <s v="Help us independently produce two great comedies by Christopher Durang."/>
    <n v="1000"/>
    <x v="2343"/>
    <x v="0"/>
    <x v="0"/>
    <x v="0"/>
    <n v="1411084800"/>
    <n v="1410304179"/>
    <x v="0"/>
    <n v="17"/>
    <x v="0"/>
    <s v="theater/plays"/>
    <n v="126"/>
    <n v="74.12"/>
    <x v="1"/>
    <x v="6"/>
  </r>
  <r>
    <n v="3693"/>
    <x v="3689"/>
    <s v="Jason (Georgia on My Mind), a solo play about a modern quest to the Republic of Georgia in the ancient steps of Jason &amp; the Argonauts"/>
    <n v="333"/>
    <x v="357"/>
    <x v="0"/>
    <x v="1"/>
    <x v="1"/>
    <n v="1448922600"/>
    <n v="1446352529"/>
    <x v="0"/>
    <n v="14"/>
    <x v="0"/>
    <s v="theater/plays"/>
    <n v="129"/>
    <n v="30.71"/>
    <x v="1"/>
    <x v="6"/>
  </r>
  <r>
    <n v="3694"/>
    <x v="3690"/>
    <s v="A new play exploring themes of reverence, belief, and certainty. _x000a_&quot;Because what is is, and what is cannot not be...&quot;"/>
    <n v="3500"/>
    <x v="2418"/>
    <x v="0"/>
    <x v="0"/>
    <x v="0"/>
    <n v="1465178400"/>
    <n v="1461985967"/>
    <x v="0"/>
    <n v="60"/>
    <x v="0"/>
    <s v="theater/plays"/>
    <n v="107"/>
    <n v="62.67"/>
    <x v="1"/>
    <x v="6"/>
  </r>
  <r>
    <n v="3695"/>
    <x v="3691"/>
    <s v="Tony-Award Winning Play, The History Boys brought to you by the Independent Student Production Company Narrative Series: Page to Stage!"/>
    <n v="4000"/>
    <x v="2419"/>
    <x v="0"/>
    <x v="0"/>
    <x v="0"/>
    <n v="1421009610"/>
    <n v="1419281610"/>
    <x v="0"/>
    <n v="33"/>
    <x v="0"/>
    <s v="theater/plays"/>
    <n v="100"/>
    <n v="121.36"/>
    <x v="1"/>
    <x v="6"/>
  </r>
  <r>
    <n v="3696"/>
    <x v="3692"/>
    <s v="We are 10 years old - please help us celebrate the last 10 years and secure our future for the next 10 years."/>
    <n v="2000"/>
    <x v="109"/>
    <x v="0"/>
    <x v="1"/>
    <x v="1"/>
    <n v="1423838916"/>
    <n v="1418654916"/>
    <x v="0"/>
    <n v="78"/>
    <x v="0"/>
    <s v="theater/plays"/>
    <n v="155"/>
    <n v="39.74"/>
    <x v="1"/>
    <x v="6"/>
  </r>
  <r>
    <n v="3697"/>
    <x v="3693"/>
    <s v="With your support this one-man show will tour various theatres in the UK - it's a story of hero worship and love beyond the grave."/>
    <n v="2000"/>
    <x v="2420"/>
    <x v="0"/>
    <x v="1"/>
    <x v="1"/>
    <n v="1462878648"/>
    <n v="1461064248"/>
    <x v="0"/>
    <n v="30"/>
    <x v="0"/>
    <s v="theater/plays"/>
    <n v="108"/>
    <n v="72"/>
    <x v="1"/>
    <x v="6"/>
  </r>
  <r>
    <n v="3698"/>
    <x v="3694"/>
    <s v="Two great political plays, separated in authorship by four hundred years but united in their urgency."/>
    <n v="5000"/>
    <x v="2421"/>
    <x v="0"/>
    <x v="0"/>
    <x v="0"/>
    <n v="1456946487"/>
    <n v="1454354487"/>
    <x v="0"/>
    <n v="136"/>
    <x v="0"/>
    <s v="theater/plays"/>
    <n v="111"/>
    <n v="40.630000000000003"/>
    <x v="1"/>
    <x v="6"/>
  </r>
  <r>
    <n v="3699"/>
    <x v="3695"/>
    <s v="Tell Me That You Love Me, a new play about the love affair between Actress and Writer, with the novel Arch of Triumph as the backdrop"/>
    <n v="2500"/>
    <x v="2381"/>
    <x v="0"/>
    <x v="0"/>
    <x v="0"/>
    <n v="1413383216"/>
    <n v="1410791216"/>
    <x v="0"/>
    <n v="40"/>
    <x v="0"/>
    <s v="theater/plays"/>
    <n v="101"/>
    <n v="63"/>
    <x v="1"/>
    <x v="6"/>
  </r>
  <r>
    <n v="3700"/>
    <x v="3696"/>
    <s v="Help me produce the play I have written for my senior project!"/>
    <n v="500"/>
    <x v="2422"/>
    <x v="0"/>
    <x v="0"/>
    <x v="0"/>
    <n v="1412092800"/>
    <n v="1409493800"/>
    <x v="0"/>
    <n v="18"/>
    <x v="0"/>
    <s v="theater/plays"/>
    <n v="121"/>
    <n v="33.67"/>
    <x v="1"/>
    <x v="6"/>
  </r>
  <r>
    <n v="3701"/>
    <x v="3697"/>
    <s v="Part-silent film, part-thriller, Dog Show sees four actors play a community of dogs and their owners. One autumn, a killer strikes."/>
    <n v="1500"/>
    <x v="2423"/>
    <x v="0"/>
    <x v="1"/>
    <x v="1"/>
    <n v="1433422793"/>
    <n v="1430830793"/>
    <x v="0"/>
    <n v="39"/>
    <x v="0"/>
    <s v="theater/plays"/>
    <n v="100"/>
    <n v="38.590000000000003"/>
    <x v="1"/>
    <x v="6"/>
  </r>
  <r>
    <n v="3702"/>
    <x v="3698"/>
    <s v="Shakespeare's &quot;Julius Caesar&quot; inspires the unforgettable story of the &quot;African Che Guevara&quot; Thomas Sankara, President of Burkina Faso."/>
    <n v="3000"/>
    <x v="1980"/>
    <x v="0"/>
    <x v="1"/>
    <x v="1"/>
    <n v="1468191540"/>
    <n v="1464958484"/>
    <x v="0"/>
    <n v="21"/>
    <x v="0"/>
    <s v="theater/plays"/>
    <n v="109"/>
    <n v="155.94999999999999"/>
    <x v="1"/>
    <x v="6"/>
  </r>
  <r>
    <n v="3703"/>
    <x v="3699"/>
    <s v="Dancing spirits and blood magic come together in-the-park to depict an image of retaliation against oppression in &quot;The Tempest&quot;"/>
    <n v="1050"/>
    <x v="2044"/>
    <x v="0"/>
    <x v="0"/>
    <x v="0"/>
    <n v="1471071540"/>
    <n v="1467720388"/>
    <x v="0"/>
    <n v="30"/>
    <x v="0"/>
    <s v="theater/plays"/>
    <n v="123"/>
    <n v="43.2"/>
    <x v="1"/>
    <x v="6"/>
  </r>
  <r>
    <n v="3704"/>
    <x v="3700"/>
    <s v="The award-winning Nottingham New Theatre presents an exciting experimental play about the multi-universe theory and love."/>
    <n v="300"/>
    <x v="2424"/>
    <x v="0"/>
    <x v="1"/>
    <x v="1"/>
    <n v="1464712394"/>
    <n v="1459528394"/>
    <x v="0"/>
    <n v="27"/>
    <x v="0"/>
    <s v="theater/plays"/>
    <n v="136"/>
    <n v="15.15"/>
    <x v="1"/>
    <x v="6"/>
  </r>
  <r>
    <n v="3705"/>
    <x v="3701"/>
    <s v="The play satirizes the Chicago improvisation scene exposing the rules of the craft and the eccentricities of its participants"/>
    <n v="2827"/>
    <x v="2425"/>
    <x v="0"/>
    <x v="0"/>
    <x v="0"/>
    <n v="1403546400"/>
    <n v="1401714114"/>
    <x v="0"/>
    <n v="35"/>
    <x v="0"/>
    <s v="theater/plays"/>
    <n v="103"/>
    <n v="83.57"/>
    <x v="1"/>
    <x v="6"/>
  </r>
  <r>
    <n v="3706"/>
    <x v="3702"/>
    <s v="Our original dramatic adaption of this Mozart opera is staged to create visually stunning fun with live music."/>
    <n v="1500"/>
    <x v="2426"/>
    <x v="0"/>
    <x v="0"/>
    <x v="0"/>
    <n v="1410558949"/>
    <n v="1409262949"/>
    <x v="0"/>
    <n v="13"/>
    <x v="0"/>
    <s v="theater/plays"/>
    <n v="121"/>
    <n v="140"/>
    <x v="1"/>
    <x v="6"/>
  </r>
  <r>
    <n v="3707"/>
    <x v="3703"/>
    <s v="Support this collection of new plays by Kansas City writers and the artists who are bringing it to life!"/>
    <n v="1000"/>
    <x v="586"/>
    <x v="0"/>
    <x v="0"/>
    <x v="0"/>
    <n v="1469165160"/>
    <n v="1467335378"/>
    <x v="0"/>
    <n v="23"/>
    <x v="0"/>
    <s v="theater/plays"/>
    <n v="186"/>
    <n v="80.87"/>
    <x v="1"/>
    <x v="6"/>
  </r>
  <r>
    <n v="3708"/>
    <x v="3704"/>
    <s v="Dear Stone Theater Company brings its inaugural production of Much Ado About Nothing to Logan Square, Chicago. Thanks for watching!"/>
    <n v="700"/>
    <x v="1740"/>
    <x v="0"/>
    <x v="0"/>
    <x v="0"/>
    <n v="1404444286"/>
    <n v="1403234686"/>
    <x v="0"/>
    <n v="39"/>
    <x v="0"/>
    <s v="theater/plays"/>
    <n v="300"/>
    <n v="53.85"/>
    <x v="1"/>
    <x v="6"/>
  </r>
  <r>
    <n v="3709"/>
    <x v="3705"/>
    <s v="The filthily talented Ruby and Darling, take you on a raunch-tastic musical discovery of life with a vagina. #sayno"/>
    <n v="1000"/>
    <x v="2427"/>
    <x v="0"/>
    <x v="1"/>
    <x v="1"/>
    <n v="1403715546"/>
    <n v="1401123546"/>
    <x v="0"/>
    <n v="35"/>
    <x v="0"/>
    <s v="theater/plays"/>
    <n v="108"/>
    <n v="30.93"/>
    <x v="1"/>
    <x v="6"/>
  </r>
  <r>
    <n v="3710"/>
    <x v="3706"/>
    <s v="A comedy about, life, death, men, women, and the power of a good Kegel."/>
    <n v="1300"/>
    <x v="2428"/>
    <x v="0"/>
    <x v="0"/>
    <x v="0"/>
    <n v="1428068988"/>
    <n v="1425908988"/>
    <x v="0"/>
    <n v="27"/>
    <x v="0"/>
    <s v="theater/plays"/>
    <n v="141"/>
    <n v="67.959999999999994"/>
    <x v="1"/>
    <x v="6"/>
  </r>
  <r>
    <n v="3711"/>
    <x v="3707"/>
    <s v="Two teachers and twenty kids bring one of Shakespeare's plays to life!"/>
    <n v="500"/>
    <x v="365"/>
    <x v="0"/>
    <x v="0"/>
    <x v="0"/>
    <n v="1402848000"/>
    <n v="1400606573"/>
    <x v="0"/>
    <n v="21"/>
    <x v="0"/>
    <s v="theater/plays"/>
    <n v="114"/>
    <n v="27.14"/>
    <x v="1"/>
    <x v="6"/>
  </r>
  <r>
    <n v="3712"/>
    <x v="3708"/>
    <s v="Married, Single, Divorced, Straight, Gay, Transgendered, Birth Mother, Adoptive Mother.... Everyone has a story.  These are ours."/>
    <n v="7500"/>
    <x v="2429"/>
    <x v="0"/>
    <x v="0"/>
    <x v="0"/>
    <n v="1433055540"/>
    <n v="1431230867"/>
    <x v="0"/>
    <n v="104"/>
    <x v="0"/>
    <s v="theater/plays"/>
    <n v="154"/>
    <n v="110.87"/>
    <x v="1"/>
    <x v="6"/>
  </r>
  <r>
    <n v="3713"/>
    <x v="3709"/>
    <s v="Matt Fotis's play, Nights on the Couch, was accepted to the 28th Annual Strawberry One Act Festival! Show your support!"/>
    <n v="2000"/>
    <x v="1944"/>
    <x v="0"/>
    <x v="0"/>
    <x v="0"/>
    <n v="1465062166"/>
    <n v="1463334166"/>
    <x v="0"/>
    <n v="19"/>
    <x v="0"/>
    <s v="theater/plays"/>
    <n v="102"/>
    <n v="106.84"/>
    <x v="1"/>
    <x v="6"/>
  </r>
  <r>
    <n v="3714"/>
    <x v="3710"/>
    <s v="This summer, help some of the top high school theater students from across the country come to NYC to create a world premiere play."/>
    <n v="10000"/>
    <x v="990"/>
    <x v="0"/>
    <x v="0"/>
    <x v="0"/>
    <n v="1432612740"/>
    <n v="1429881667"/>
    <x v="0"/>
    <n v="97"/>
    <x v="0"/>
    <s v="theater/plays"/>
    <n v="102"/>
    <n v="105.52"/>
    <x v="1"/>
    <x v="6"/>
  </r>
  <r>
    <n v="3715"/>
    <x v="3711"/>
    <s v="Vibrant contemporary political theatre, exploring the professional and human impact of the growing corporate culture in education."/>
    <n v="3500"/>
    <x v="2430"/>
    <x v="0"/>
    <x v="1"/>
    <x v="1"/>
    <n v="1427806320"/>
    <n v="1422834819"/>
    <x v="0"/>
    <n v="27"/>
    <x v="0"/>
    <s v="theater/plays"/>
    <n v="103"/>
    <n v="132.96"/>
    <x v="1"/>
    <x v="6"/>
  </r>
  <r>
    <n v="3716"/>
    <x v="3712"/>
    <s v="I am raising money to pay for the rights to produce Sylvia by A.R. Gurney. The show will be a fundraiser for Wayside Waifs."/>
    <n v="800"/>
    <x v="2431"/>
    <x v="0"/>
    <x v="0"/>
    <x v="0"/>
    <n v="1453411109"/>
    <n v="1450819109"/>
    <x v="0"/>
    <n v="24"/>
    <x v="0"/>
    <s v="theater/plays"/>
    <n v="156"/>
    <n v="51.92"/>
    <x v="1"/>
    <x v="6"/>
  </r>
  <r>
    <n v="3717"/>
    <x v="3713"/>
    <s v="A heart-warming comedy by award-winning writer about Love, Sex, Friendship of three old gay men in their 60s'!"/>
    <n v="4000"/>
    <x v="2432"/>
    <x v="0"/>
    <x v="1"/>
    <x v="1"/>
    <n v="1431204449"/>
    <n v="1428526049"/>
    <x v="0"/>
    <n v="13"/>
    <x v="0"/>
    <s v="theater/plays"/>
    <n v="101"/>
    <n v="310"/>
    <x v="1"/>
    <x v="6"/>
  </r>
  <r>
    <n v="3718"/>
    <x v="3714"/>
    <s v="William Carlisle has the world at his feet but its weight on his shoulders. He is intelligent, articulate and fucked."/>
    <n v="500"/>
    <x v="1890"/>
    <x v="0"/>
    <x v="1"/>
    <x v="1"/>
    <n v="1425057075"/>
    <n v="1422465075"/>
    <x v="0"/>
    <n v="46"/>
    <x v="0"/>
    <s v="theater/plays"/>
    <n v="239"/>
    <n v="26.02"/>
    <x v="1"/>
    <x v="6"/>
  </r>
  <r>
    <n v="3719"/>
    <x v="3715"/>
    <s v="A new piece of physical theatre about love, regret and longing."/>
    <n v="200"/>
    <x v="2433"/>
    <x v="0"/>
    <x v="1"/>
    <x v="1"/>
    <n v="1434994266"/>
    <n v="1432402266"/>
    <x v="0"/>
    <n v="4"/>
    <x v="0"/>
    <s v="theater/plays"/>
    <n v="210"/>
    <n v="105"/>
    <x v="1"/>
    <x v="6"/>
  </r>
  <r>
    <n v="3720"/>
    <x v="3716"/>
    <s v="Breaking the American Indian stereotype in the American Theatre."/>
    <n v="3300"/>
    <x v="2434"/>
    <x v="0"/>
    <x v="0"/>
    <x v="0"/>
    <n v="1435881006"/>
    <n v="1433980206"/>
    <x v="0"/>
    <n v="40"/>
    <x v="0"/>
    <s v="theater/plays"/>
    <n v="105"/>
    <n v="86.23"/>
    <x v="1"/>
    <x v="6"/>
  </r>
  <r>
    <n v="3721"/>
    <x v="3717"/>
    <s v="Our birthing pains are over! Mamai Theatre Co. has delivered. Ease our growing pains as we move to downtown venues &amp; Playhouse Square!"/>
    <n v="5000"/>
    <x v="2435"/>
    <x v="0"/>
    <x v="0"/>
    <x v="0"/>
    <n v="1415230084"/>
    <n v="1413412084"/>
    <x v="0"/>
    <n v="44"/>
    <x v="0"/>
    <s v="theater/plays"/>
    <n v="101"/>
    <n v="114.55"/>
    <x v="1"/>
    <x v="6"/>
  </r>
  <r>
    <n v="3722"/>
    <x v="3718"/>
    <s v="Un psychiatre reÃ§oit une patiente souffrant d'amnÃ©sie, de mythomanie et de nymphomanie. S'en suit une cascade d'Ã©vÃ©nements drolatiques."/>
    <n v="1500"/>
    <x v="2436"/>
    <x v="0"/>
    <x v="5"/>
    <x v="5"/>
    <n v="1455231540"/>
    <n v="1452614847"/>
    <x v="0"/>
    <n v="35"/>
    <x v="0"/>
    <s v="theater/plays"/>
    <n v="111"/>
    <n v="47.66"/>
    <x v="1"/>
    <x v="6"/>
  </r>
  <r>
    <n v="3723"/>
    <x v="3719"/>
    <s v="Saltmine Theatre Company present Beauty and the Beast:"/>
    <n v="4500"/>
    <x v="2437"/>
    <x v="0"/>
    <x v="1"/>
    <x v="1"/>
    <n v="1417374262"/>
    <n v="1414778662"/>
    <x v="0"/>
    <n v="63"/>
    <x v="0"/>
    <s v="theater/plays"/>
    <n v="102"/>
    <n v="72.89"/>
    <x v="1"/>
    <x v="6"/>
  </r>
  <r>
    <n v="3724"/>
    <x v="3720"/>
    <s v="One man, one monster, one unforgettable act of violence. This is the story of the worldâ€™s most notorious terrorist. It is going to USA"/>
    <n v="4300"/>
    <x v="2438"/>
    <x v="0"/>
    <x v="1"/>
    <x v="1"/>
    <n v="1462402800"/>
    <n v="1459856860"/>
    <x v="0"/>
    <n v="89"/>
    <x v="0"/>
    <s v="theater/plays"/>
    <n v="103"/>
    <n v="49.55"/>
    <x v="1"/>
    <x v="6"/>
  </r>
  <r>
    <n v="3725"/>
    <x v="3721"/>
    <s v="A small theatre company taking 'Mine' on tour in early 2016. 'Mine' is a modern play and we hope to break on to the stage with a bang."/>
    <n v="300"/>
    <x v="1363"/>
    <x v="0"/>
    <x v="1"/>
    <x v="1"/>
    <n v="1455831000"/>
    <n v="1454366467"/>
    <x v="0"/>
    <n v="15"/>
    <x v="0"/>
    <s v="theater/plays"/>
    <n v="127"/>
    <n v="25.4"/>
    <x v="1"/>
    <x v="6"/>
  </r>
  <r>
    <n v="3726"/>
    <x v="3722"/>
    <s v="A week of rehearsal culminating in a staged reading of our three-actor adaptation of &quot;Howards End,&quot; for potential producers."/>
    <n v="850"/>
    <x v="2439"/>
    <x v="0"/>
    <x v="0"/>
    <x v="0"/>
    <n v="1461963600"/>
    <n v="1459567371"/>
    <x v="0"/>
    <n v="46"/>
    <x v="0"/>
    <s v="theater/plays"/>
    <n v="339"/>
    <n v="62.59"/>
    <x v="1"/>
    <x v="6"/>
  </r>
  <r>
    <n v="3727"/>
    <x v="3723"/>
    <s v="It's exactly what you think it is: a historical parody of your favorite sitcom about a bar and its psychiatrist spinoff!"/>
    <n v="2000"/>
    <x v="1132"/>
    <x v="0"/>
    <x v="0"/>
    <x v="0"/>
    <n v="1476939300"/>
    <n v="1474273294"/>
    <x v="0"/>
    <n v="33"/>
    <x v="0"/>
    <s v="theater/plays"/>
    <n v="101"/>
    <n v="61.06"/>
    <x v="1"/>
    <x v="6"/>
  </r>
  <r>
    <n v="3728"/>
    <x v="3724"/>
    <s v="Bare Bones Shakespeare's first season will start with a DFW school touring show: Romeo and Juliet."/>
    <n v="20000"/>
    <x v="2440"/>
    <x v="2"/>
    <x v="0"/>
    <x v="0"/>
    <n v="1439957176"/>
    <n v="1437365176"/>
    <x v="0"/>
    <n v="31"/>
    <x v="1"/>
    <s v="theater/plays"/>
    <n v="9"/>
    <n v="60.06"/>
    <x v="1"/>
    <x v="6"/>
  </r>
  <r>
    <n v="3729"/>
    <x v="3725"/>
    <s v="Shoe-string, Independent theater with a focus on art that makes you think.  Next, we're putting on an award winning Steve Martin play!"/>
    <n v="5000"/>
    <x v="2441"/>
    <x v="2"/>
    <x v="0"/>
    <x v="0"/>
    <n v="1427082912"/>
    <n v="1423198512"/>
    <x v="0"/>
    <n v="5"/>
    <x v="1"/>
    <s v="theater/plays"/>
    <n v="7"/>
    <n v="72.400000000000006"/>
    <x v="1"/>
    <x v="6"/>
  </r>
  <r>
    <n v="3730"/>
    <x v="3726"/>
    <s v="&quot;MARK TWAIN IS HELL FOR THE COMPANY&quot; is an original theatrical production created and under development by Jeff Lowe."/>
    <n v="1000"/>
    <x v="173"/>
    <x v="2"/>
    <x v="0"/>
    <x v="0"/>
    <n v="1439828159"/>
    <n v="1437236159"/>
    <x v="0"/>
    <n v="1"/>
    <x v="1"/>
    <s v="theater/plays"/>
    <n v="10"/>
    <n v="100"/>
    <x v="1"/>
    <x v="6"/>
  </r>
  <r>
    <n v="3731"/>
    <x v="3727"/>
    <s v="A long distance wrong number leads to love, but with Emily flying in to finally meet, Nick somehow forgot to mention he's blind."/>
    <n v="5500"/>
    <x v="972"/>
    <x v="2"/>
    <x v="0"/>
    <x v="0"/>
    <n v="1420860180"/>
    <n v="1418234646"/>
    <x v="0"/>
    <n v="12"/>
    <x v="1"/>
    <s v="theater/plays"/>
    <n v="11"/>
    <n v="51.67"/>
    <x v="1"/>
    <x v="6"/>
  </r>
  <r>
    <n v="3732"/>
    <x v="3728"/>
    <s v="Mijn solo voorstelling gaat over Elektra (Sophokles) en hoe zij als jongere alles beleeft en meemaakt!"/>
    <n v="850"/>
    <x v="449"/>
    <x v="2"/>
    <x v="9"/>
    <x v="3"/>
    <n v="1422100800"/>
    <n v="1416932133"/>
    <x v="0"/>
    <n v="4"/>
    <x v="1"/>
    <s v="theater/plays"/>
    <n v="15"/>
    <n v="32.75"/>
    <x v="1"/>
    <x v="6"/>
  </r>
  <r>
    <n v="3733"/>
    <x v="3729"/>
    <s v="want to donate tickets to residents who live in the community that cant afford the 35.00 price of ticket"/>
    <n v="1500"/>
    <x v="117"/>
    <x v="2"/>
    <x v="0"/>
    <x v="0"/>
    <n v="1429396200"/>
    <n v="1428539708"/>
    <x v="0"/>
    <n v="0"/>
    <x v="1"/>
    <s v="theater/plays"/>
    <n v="0"/>
    <n v="0"/>
    <x v="1"/>
    <x v="6"/>
  </r>
  <r>
    <n v="3734"/>
    <x v="3730"/>
    <s v="Shakespeare's plays have an important message for the world. Bosnia needs to hear. Bring Shakespeare to Sarajevo! Fund performances!"/>
    <n v="1500"/>
    <x v="2442"/>
    <x v="2"/>
    <x v="0"/>
    <x v="0"/>
    <n v="1432589896"/>
    <n v="1427405896"/>
    <x v="0"/>
    <n v="7"/>
    <x v="1"/>
    <s v="theater/plays"/>
    <n v="28"/>
    <n v="61"/>
    <x v="1"/>
    <x v="6"/>
  </r>
  <r>
    <n v="3735"/>
    <x v="3731"/>
    <s v="Young Actor's taking on a Jacobean tragedy. Family, betrayal, love, lust, sex and death."/>
    <n v="150"/>
    <x v="170"/>
    <x v="2"/>
    <x v="1"/>
    <x v="1"/>
    <n v="1432831089"/>
    <n v="1430239089"/>
    <x v="0"/>
    <n v="2"/>
    <x v="1"/>
    <s v="theater/plays"/>
    <n v="13"/>
    <n v="10"/>
    <x v="1"/>
    <x v="6"/>
  </r>
  <r>
    <n v="3736"/>
    <x v="3732"/>
    <s v="Hot Dogs is a new play that tackles sexism in schools and addresses issues that current sex/relationship education fails to."/>
    <n v="1500"/>
    <x v="115"/>
    <x v="2"/>
    <x v="1"/>
    <x v="1"/>
    <n v="1427133600"/>
    <n v="1423847093"/>
    <x v="0"/>
    <n v="1"/>
    <x v="1"/>
    <s v="theater/plays"/>
    <n v="1"/>
    <n v="10"/>
    <x v="1"/>
    <x v="6"/>
  </r>
  <r>
    <n v="3737"/>
    <x v="3476"/>
    <s v="The ASU Theatre and Shakespeare Club presents Measure For Measure directed by Jordyn Ochser."/>
    <n v="700"/>
    <x v="403"/>
    <x v="2"/>
    <x v="0"/>
    <x v="0"/>
    <n v="1447311540"/>
    <n v="1445358903"/>
    <x v="0"/>
    <n v="4"/>
    <x v="1"/>
    <s v="theater/plays"/>
    <n v="21"/>
    <n v="37.5"/>
    <x v="1"/>
    <x v="6"/>
  </r>
  <r>
    <n v="3738"/>
    <x v="3733"/>
    <s v="A filmic, fast-paced exploration of trust, making its debut at Camden People's Theatre this July."/>
    <n v="1500"/>
    <x v="795"/>
    <x v="2"/>
    <x v="1"/>
    <x v="1"/>
    <n v="1405461600"/>
    <n v="1403562705"/>
    <x v="0"/>
    <n v="6"/>
    <x v="1"/>
    <s v="theater/plays"/>
    <n v="18"/>
    <n v="45"/>
    <x v="1"/>
    <x v="6"/>
  </r>
  <r>
    <n v="3739"/>
    <x v="3734"/>
    <s v="Jonny Labey (Eastenders) leads this poetic production as WWI poet Rupert Brooke, in this dynamic, moving portrait of a flawed genius."/>
    <n v="4000"/>
    <x v="1007"/>
    <x v="2"/>
    <x v="1"/>
    <x v="1"/>
    <n v="1468752468"/>
    <n v="1467024468"/>
    <x v="0"/>
    <n v="8"/>
    <x v="1"/>
    <s v="theater/plays"/>
    <n v="20"/>
    <n v="100.63"/>
    <x v="1"/>
    <x v="6"/>
  </r>
  <r>
    <n v="3740"/>
    <x v="3735"/>
    <s v="Savage in Limbo is the pilot production of dasGROUP Theatre; a Dallas-based production company with an eye for grit &amp; love of theatre."/>
    <n v="2000"/>
    <x v="1812"/>
    <x v="2"/>
    <x v="0"/>
    <x v="0"/>
    <n v="1407808438"/>
    <n v="1405217355"/>
    <x v="0"/>
    <n v="14"/>
    <x v="1"/>
    <s v="theater/plays"/>
    <n v="18"/>
    <n v="25.57"/>
    <x v="1"/>
    <x v="6"/>
  </r>
  <r>
    <n v="3741"/>
    <x v="3736"/>
    <s v="A small community with a love for theater would like to continue. Help the children of this community continue."/>
    <n v="20000"/>
    <x v="117"/>
    <x v="2"/>
    <x v="0"/>
    <x v="0"/>
    <n v="1450389950"/>
    <n v="1447797950"/>
    <x v="0"/>
    <n v="0"/>
    <x v="1"/>
    <s v="theater/plays"/>
    <n v="0"/>
    <n v="0"/>
    <x v="1"/>
    <x v="6"/>
  </r>
  <r>
    <n v="3742"/>
    <x v="3737"/>
    <s v="In the midst of dealing with sending their son off to the army, Mitch and Melanie Jennings plan a family reunion to ease their sorrow."/>
    <n v="5000"/>
    <x v="173"/>
    <x v="2"/>
    <x v="0"/>
    <x v="0"/>
    <n v="1409980144"/>
    <n v="1407388144"/>
    <x v="0"/>
    <n v="4"/>
    <x v="1"/>
    <s v="theater/plays"/>
    <n v="2"/>
    <n v="25"/>
    <x v="1"/>
    <x v="6"/>
  </r>
  <r>
    <n v="3743"/>
    <x v="3738"/>
    <s v="I'm taking the Adventures of Huckleberry Finn puppet show down the Mississippi River!"/>
    <n v="2200"/>
    <x v="117"/>
    <x v="2"/>
    <x v="0"/>
    <x v="0"/>
    <n v="1404406964"/>
    <n v="1401814964"/>
    <x v="0"/>
    <n v="0"/>
    <x v="1"/>
    <s v="theater/plays"/>
    <n v="0"/>
    <n v="0"/>
    <x v="1"/>
    <x v="6"/>
  </r>
  <r>
    <n v="3744"/>
    <x v="3739"/>
    <s v="This summer, The Spotlight Players are celebrating Christmas in July with a presentation of Ken Ludwig's side splitting comedy."/>
    <n v="1200"/>
    <x v="117"/>
    <x v="2"/>
    <x v="0"/>
    <x v="0"/>
    <n v="1404532740"/>
    <n v="1401823952"/>
    <x v="0"/>
    <n v="0"/>
    <x v="1"/>
    <s v="theater/plays"/>
    <n v="0"/>
    <n v="0"/>
    <x v="1"/>
    <x v="6"/>
  </r>
  <r>
    <n v="3745"/>
    <x v="3740"/>
    <s v="Tyke wants to expand her puppet theater show to weekly online web shows and is looking for backers."/>
    <n v="100"/>
    <x v="115"/>
    <x v="2"/>
    <x v="0"/>
    <x v="0"/>
    <n v="1407689102"/>
    <n v="1405097102"/>
    <x v="0"/>
    <n v="1"/>
    <x v="1"/>
    <s v="theater/plays"/>
    <n v="10"/>
    <n v="10"/>
    <x v="1"/>
    <x v="6"/>
  </r>
  <r>
    <n v="3746"/>
    <x v="3741"/>
    <s v="Generational curses CAN be broken...right?"/>
    <n v="8500"/>
    <x v="1672"/>
    <x v="2"/>
    <x v="0"/>
    <x v="0"/>
    <n v="1475918439"/>
    <n v="1473326439"/>
    <x v="0"/>
    <n v="1"/>
    <x v="1"/>
    <s v="theater/plays"/>
    <n v="2"/>
    <n v="202"/>
    <x v="1"/>
    <x v="6"/>
  </r>
  <r>
    <n v="3747"/>
    <x v="3742"/>
    <s v="The world premiere of an astonishing new play by acclaimed writer Atiha Sen Gupta."/>
    <n v="2500"/>
    <x v="379"/>
    <x v="2"/>
    <x v="1"/>
    <x v="1"/>
    <n v="1436137140"/>
    <n v="1433833896"/>
    <x v="0"/>
    <n v="1"/>
    <x v="1"/>
    <s v="theater/plays"/>
    <n v="1"/>
    <n v="25"/>
    <x v="1"/>
    <x v="6"/>
  </r>
  <r>
    <n v="3748"/>
    <x v="3743"/>
    <s v="An irreverent look at the Iowa Caucuses and the oversized role this undersized state plays in the presidential election process."/>
    <n v="5000"/>
    <x v="2443"/>
    <x v="0"/>
    <x v="0"/>
    <x v="0"/>
    <n v="1455602340"/>
    <n v="1453827436"/>
    <x v="0"/>
    <n v="52"/>
    <x v="0"/>
    <s v="theater/musical"/>
    <n v="104"/>
    <n v="99.54"/>
    <x v="1"/>
    <x v="40"/>
  </r>
  <r>
    <n v="3749"/>
    <x v="3744"/>
    <s v="A night of music, fellowship, and a reflection of my experiences over the past 4 years at Ball State University."/>
    <n v="500"/>
    <x v="2"/>
    <x v="0"/>
    <x v="0"/>
    <x v="0"/>
    <n v="1461902340"/>
    <n v="1459220588"/>
    <x v="0"/>
    <n v="7"/>
    <x v="0"/>
    <s v="theater/musical"/>
    <n v="105"/>
    <n v="75"/>
    <x v="1"/>
    <x v="40"/>
  </r>
  <r>
    <n v="3750"/>
    <x v="3745"/>
    <s v="Stars on Stage children's theatre program is in need of 6 new wireless body microphones!_x000a__x000a_#soskidsbeheard   _x000a__x000a_www.apatheplace.org"/>
    <n v="6000"/>
    <x v="2444"/>
    <x v="0"/>
    <x v="0"/>
    <x v="0"/>
    <n v="1423555140"/>
    <n v="1421105608"/>
    <x v="0"/>
    <n v="28"/>
    <x v="0"/>
    <s v="theater/musical"/>
    <n v="100"/>
    <n v="215.25"/>
    <x v="1"/>
    <x v="40"/>
  </r>
  <r>
    <n v="3751"/>
    <x v="3746"/>
    <s v="I will be performing in TWO productions to kick off the 2016 season. NEED HELP TO FUND THESE GREAT SHOWS!"/>
    <n v="1000"/>
    <x v="2445"/>
    <x v="0"/>
    <x v="0"/>
    <x v="0"/>
    <n v="1459641073"/>
    <n v="1454460673"/>
    <x v="0"/>
    <n v="11"/>
    <x v="0"/>
    <s v="theater/musical"/>
    <n v="133"/>
    <n v="120.55"/>
    <x v="1"/>
    <x v="40"/>
  </r>
  <r>
    <n v="3752"/>
    <x v="3747"/>
    <s v="Welcome to POP! Community Cabaret: the &quot;friendliest mad bunch ever&quot;!_x000a_We are a cabaret group run by our community for our community."/>
    <n v="500"/>
    <x v="1941"/>
    <x v="0"/>
    <x v="1"/>
    <x v="1"/>
    <n v="1476651600"/>
    <n v="1473189335"/>
    <x v="0"/>
    <n v="15"/>
    <x v="0"/>
    <s v="theater/musical"/>
    <n v="113"/>
    <n v="37.67"/>
    <x v="1"/>
    <x v="40"/>
  </r>
  <r>
    <n v="3753"/>
    <x v="3748"/>
    <s v="An English-language production of the opera TannhÃ¤user. Some of the greatest songs ever composed, now with lyrics we can understand."/>
    <n v="5000"/>
    <x v="2446"/>
    <x v="0"/>
    <x v="0"/>
    <x v="0"/>
    <n v="1433289600"/>
    <n v="1430768800"/>
    <x v="0"/>
    <n v="30"/>
    <x v="0"/>
    <s v="theater/musical"/>
    <n v="103"/>
    <n v="172.23"/>
    <x v="1"/>
    <x v="40"/>
  </r>
  <r>
    <n v="3754"/>
    <x v="3749"/>
    <s v="CitÃ© des Arts needs your help in funding their fall production of the hit musical comedy &quot;Little Shop of Horrors.&quot;"/>
    <n v="2500"/>
    <x v="142"/>
    <x v="0"/>
    <x v="0"/>
    <x v="0"/>
    <n v="1406350740"/>
    <n v="1403125737"/>
    <x v="0"/>
    <n v="27"/>
    <x v="0"/>
    <s v="theater/musical"/>
    <n v="120"/>
    <n v="111.11"/>
    <x v="1"/>
    <x v="40"/>
  </r>
  <r>
    <n v="3755"/>
    <x v="3750"/>
    <s v="We have formed an innovative company that aims to create musical comedic performances suitable for a range of venues."/>
    <n v="550"/>
    <x v="2447"/>
    <x v="0"/>
    <x v="1"/>
    <x v="1"/>
    <n v="1460753307"/>
    <n v="1458161307"/>
    <x v="0"/>
    <n v="28"/>
    <x v="0"/>
    <s v="theater/musical"/>
    <n v="130"/>
    <n v="25.46"/>
    <x v="1"/>
    <x v="40"/>
  </r>
  <r>
    <n v="3756"/>
    <x v="3751"/>
    <s v="&quot;Into the Woods, it's time to go!&quot; purple light presents a reimagined take on Sondheim and Lapine's musical masterwork."/>
    <n v="4500"/>
    <x v="2448"/>
    <x v="0"/>
    <x v="0"/>
    <x v="0"/>
    <n v="1402515198"/>
    <n v="1399923198"/>
    <x v="0"/>
    <n v="17"/>
    <x v="0"/>
    <s v="theater/musical"/>
    <n v="101"/>
    <n v="267.64999999999998"/>
    <x v="1"/>
    <x v="40"/>
  </r>
  <r>
    <n v="3757"/>
    <x v="3752"/>
    <s v="New Anti-Bullying Musical's cast of 30 kids is ready to &quot;speak up and reach out&quot; to the world by recording a show CD!"/>
    <n v="3500"/>
    <x v="2449"/>
    <x v="0"/>
    <x v="0"/>
    <x v="0"/>
    <n v="1417465515"/>
    <n v="1415737515"/>
    <x v="0"/>
    <n v="50"/>
    <x v="0"/>
    <s v="theater/musical"/>
    <n v="109"/>
    <n v="75.959999999999994"/>
    <x v="1"/>
    <x v="40"/>
  </r>
  <r>
    <n v="3758"/>
    <x v="3753"/>
    <s v="LUIGI'S LADIES: an original one-woman musical comedy"/>
    <n v="1500"/>
    <x v="317"/>
    <x v="0"/>
    <x v="0"/>
    <x v="0"/>
    <n v="1400475600"/>
    <n v="1397819938"/>
    <x v="0"/>
    <n v="26"/>
    <x v="0"/>
    <s v="theater/musical"/>
    <n v="102"/>
    <n v="59.04"/>
    <x v="1"/>
    <x v="40"/>
  </r>
  <r>
    <n v="3759"/>
    <x v="3754"/>
    <s v="A production company specializing in small-scale musicals"/>
    <n v="4000"/>
    <x v="2450"/>
    <x v="0"/>
    <x v="0"/>
    <x v="0"/>
    <n v="1440556553"/>
    <n v="1435372553"/>
    <x v="0"/>
    <n v="88"/>
    <x v="0"/>
    <s v="theater/musical"/>
    <n v="110"/>
    <n v="50.11"/>
    <x v="1"/>
    <x v="40"/>
  </r>
  <r>
    <n v="3760"/>
    <x v="3755"/>
    <s v="Two Shows: SIRENS and The Girl From Bare Cove. A community of artists determined to give voice to survivors of sexual violence."/>
    <n v="5000"/>
    <x v="2451"/>
    <x v="0"/>
    <x v="0"/>
    <x v="0"/>
    <n v="1399293386"/>
    <n v="1397133386"/>
    <x v="0"/>
    <n v="91"/>
    <x v="0"/>
    <s v="theater/musical"/>
    <n v="101"/>
    <n v="55.5"/>
    <x v="1"/>
    <x v="40"/>
  </r>
  <r>
    <n v="3761"/>
    <x v="3756"/>
    <s v="liveartshow returns with a new work at the Arcola this summer. Marsha is a story combining opera, dance and theatre... with a unicorn"/>
    <n v="500"/>
    <x v="83"/>
    <x v="0"/>
    <x v="1"/>
    <x v="1"/>
    <n v="1439247600"/>
    <n v="1434625937"/>
    <x v="0"/>
    <n v="3"/>
    <x v="0"/>
    <s v="theater/musical"/>
    <n v="100"/>
    <n v="166.67"/>
    <x v="1"/>
    <x v="40"/>
  </r>
  <r>
    <n v="3762"/>
    <x v="3757"/>
    <s v="We are trying to raise money to perform a musical we have written, called &quot;Iolite&quot;, at the Edinburgh Fringe in 2015."/>
    <n v="1250"/>
    <x v="2452"/>
    <x v="0"/>
    <x v="1"/>
    <x v="1"/>
    <n v="1438543889"/>
    <n v="1436383889"/>
    <x v="0"/>
    <n v="28"/>
    <x v="0"/>
    <s v="theater/musical"/>
    <n v="106"/>
    <n v="47.43"/>
    <x v="1"/>
    <x v="40"/>
  </r>
  <r>
    <n v="3763"/>
    <x v="3758"/>
    <s v="A musical about two guys writing a musical about...two guys writing a musical."/>
    <n v="5000"/>
    <x v="97"/>
    <x v="0"/>
    <x v="0"/>
    <x v="0"/>
    <n v="1427907626"/>
    <n v="1425319226"/>
    <x v="0"/>
    <n v="77"/>
    <x v="0"/>
    <s v="theater/musical"/>
    <n v="100"/>
    <n v="64.94"/>
    <x v="1"/>
    <x v="40"/>
  </r>
  <r>
    <n v="3764"/>
    <x v="3759"/>
    <s v="Talented, hard-working performers for Into the Woods JR need your help in renting microphones for our show!"/>
    <n v="1500"/>
    <x v="646"/>
    <x v="0"/>
    <x v="0"/>
    <x v="0"/>
    <n v="1464482160"/>
    <n v="1462824832"/>
    <x v="0"/>
    <n v="27"/>
    <x v="0"/>
    <s v="theater/musical"/>
    <n v="100"/>
    <n v="55.56"/>
    <x v="1"/>
    <x v="40"/>
  </r>
  <r>
    <n v="3765"/>
    <x v="3760"/>
    <s v="An new musical from Laura Grill &amp; Misha Chowdhury about relationships, Relationships, and the moments that change everything."/>
    <n v="7000"/>
    <x v="2453"/>
    <x v="0"/>
    <x v="0"/>
    <x v="0"/>
    <n v="1406745482"/>
    <n v="1404153482"/>
    <x v="0"/>
    <n v="107"/>
    <x v="0"/>
    <s v="theater/musical"/>
    <n v="113"/>
    <n v="74.22"/>
    <x v="1"/>
    <x v="40"/>
  </r>
  <r>
    <n v="3766"/>
    <x v="3761"/>
    <s v="Trapped on a stalled New York subway, seven strangers realize it's not just the train that's stuck."/>
    <n v="10000"/>
    <x v="2454"/>
    <x v="0"/>
    <x v="0"/>
    <x v="0"/>
    <n v="1404360045"/>
    <n v="1401336045"/>
    <x v="0"/>
    <n v="96"/>
    <x v="0"/>
    <s v="theater/musical"/>
    <n v="103"/>
    <n v="106.93"/>
    <x v="1"/>
    <x v="40"/>
  </r>
  <r>
    <n v="3767"/>
    <x v="3762"/>
    <s v="A ragtag crew collaborating on a live performance for the first time, with music as their medium and NYC as their inspiration."/>
    <n v="2000"/>
    <x v="2455"/>
    <x v="0"/>
    <x v="0"/>
    <x v="0"/>
    <n v="1425185940"/>
    <n v="1423960097"/>
    <x v="0"/>
    <n v="56"/>
    <x v="0"/>
    <s v="theater/musical"/>
    <n v="117"/>
    <n v="41.7"/>
    <x v="1"/>
    <x v="40"/>
  </r>
  <r>
    <n v="3768"/>
    <x v="3763"/>
    <s v="Meet Dani, a 9 year old battling leukemia. This witty musical inspires us to believe in the indomitable power of human imagination."/>
    <n v="4000"/>
    <x v="2456"/>
    <x v="0"/>
    <x v="0"/>
    <x v="0"/>
    <n v="1402594090"/>
    <n v="1400002090"/>
    <x v="0"/>
    <n v="58"/>
    <x v="0"/>
    <s v="theater/musical"/>
    <n v="108"/>
    <n v="74.239999999999995"/>
    <x v="1"/>
    <x v="40"/>
  </r>
  <r>
    <n v="3769"/>
    <x v="3764"/>
    <s v="&quot;I wanted to tell the story of two people in love, who were never in the same place at the same time.&quot;- Jason Robert Brown"/>
    <n v="1100"/>
    <x v="1742"/>
    <x v="0"/>
    <x v="0"/>
    <x v="0"/>
    <n v="1460730079"/>
    <n v="1458138079"/>
    <x v="0"/>
    <n v="15"/>
    <x v="0"/>
    <s v="theater/musical"/>
    <n v="100"/>
    <n v="73.33"/>
    <x v="1"/>
    <x v="40"/>
  </r>
  <r>
    <n v="3770"/>
    <x v="3765"/>
    <s v="The incredible story of woman's fight to clear her brother from the charge of cowardice in the Great War, brought to life musically"/>
    <n v="2000"/>
    <x v="41"/>
    <x v="0"/>
    <x v="1"/>
    <x v="1"/>
    <n v="1434234010"/>
    <n v="1431642010"/>
    <x v="0"/>
    <n v="20"/>
    <x v="0"/>
    <s v="theater/musical"/>
    <n v="100"/>
    <n v="100"/>
    <x v="1"/>
    <x v="40"/>
  </r>
  <r>
    <n v="3771"/>
    <x v="3766"/>
    <s v="I would like to make a demo recording of six songs from COME OUT SWINGIN'!"/>
    <n v="1000"/>
    <x v="2457"/>
    <x v="0"/>
    <x v="0"/>
    <x v="0"/>
    <n v="1463529600"/>
    <n v="1462307652"/>
    <x v="0"/>
    <n v="38"/>
    <x v="0"/>
    <s v="theater/musical"/>
    <n v="146"/>
    <n v="38.42"/>
    <x v="1"/>
    <x v="40"/>
  </r>
  <r>
    <n v="3772"/>
    <x v="3767"/>
    <s v="A dark comedy about two girls, one knee, and the 1994 Olympics. Help us make sure &quot;Tonya and Nancy&quot; rocks!"/>
    <n v="5000"/>
    <x v="2458"/>
    <x v="0"/>
    <x v="0"/>
    <x v="0"/>
    <n v="1480399200"/>
    <n v="1478616506"/>
    <x v="0"/>
    <n v="33"/>
    <x v="0"/>
    <s v="theater/musical"/>
    <n v="110"/>
    <n v="166.97"/>
    <x v="1"/>
    <x v="40"/>
  </r>
  <r>
    <n v="3773"/>
    <x v="3768"/>
    <s v="A dramatic hip-hopera, inspired from monologues written by the performers."/>
    <n v="5000"/>
    <x v="106"/>
    <x v="0"/>
    <x v="0"/>
    <x v="0"/>
    <n v="1479175680"/>
    <n v="1476317247"/>
    <x v="0"/>
    <n v="57"/>
    <x v="0"/>
    <s v="theater/musical"/>
    <n v="108"/>
    <n v="94.91"/>
    <x v="1"/>
    <x v="40"/>
  </r>
  <r>
    <n v="3774"/>
    <x v="3769"/>
    <s v="Mabel Moon and her co-pilot Silvertoes are coming to earth in the form of a 35 minute interactive and educational musical adventure  !"/>
    <n v="2500"/>
    <x v="911"/>
    <x v="0"/>
    <x v="5"/>
    <x v="5"/>
    <n v="1428606055"/>
    <n v="1427223655"/>
    <x v="0"/>
    <n v="25"/>
    <x v="0"/>
    <s v="theater/musical"/>
    <n v="100"/>
    <n v="100"/>
    <x v="1"/>
    <x v="40"/>
  </r>
  <r>
    <n v="3775"/>
    <x v="3770"/>
    <s v="Travis Kent joins forces with some of today's brightest contemporary composers for an evening full of firsts at 54 Below."/>
    <n v="2000"/>
    <x v="557"/>
    <x v="0"/>
    <x v="0"/>
    <x v="0"/>
    <n v="1428552000"/>
    <n v="1426199843"/>
    <x v="0"/>
    <n v="14"/>
    <x v="0"/>
    <s v="theater/musical"/>
    <n v="100"/>
    <n v="143.21"/>
    <x v="1"/>
    <x v="40"/>
  </r>
  <r>
    <n v="3776"/>
    <x v="3771"/>
    <s v="The volunteers of TACFA work to &quot;create community through the arts&quot; by putting on a Broadway show that everyone can afford to  attend."/>
    <n v="8000"/>
    <x v="763"/>
    <x v="0"/>
    <x v="0"/>
    <x v="0"/>
    <n v="1406854800"/>
    <n v="1403599778"/>
    <x v="0"/>
    <n v="94"/>
    <x v="0"/>
    <s v="theater/musical"/>
    <n v="107"/>
    <n v="90.82"/>
    <x v="1"/>
    <x v="40"/>
  </r>
  <r>
    <n v="3777"/>
    <x v="3772"/>
    <s v="This musical adventure is a funny and heartwarming story of Mimi, a rebellious young girl who is spirited to Ghostlynd."/>
    <n v="2000"/>
    <x v="2459"/>
    <x v="0"/>
    <x v="0"/>
    <x v="0"/>
    <n v="1411790400"/>
    <n v="1409884821"/>
    <x v="0"/>
    <n v="59"/>
    <x v="0"/>
    <s v="theater/musical"/>
    <n v="143"/>
    <n v="48.54"/>
    <x v="1"/>
    <x v="40"/>
  </r>
  <r>
    <n v="3778"/>
    <x v="3773"/>
    <s v="Sponsor an AVENUE Q puppet for The Barn Players April 2015 production."/>
    <n v="2400"/>
    <x v="570"/>
    <x v="0"/>
    <x v="0"/>
    <x v="0"/>
    <n v="1423942780"/>
    <n v="1418758780"/>
    <x v="0"/>
    <n v="36"/>
    <x v="0"/>
    <s v="theater/musical"/>
    <n v="105"/>
    <n v="70.03"/>
    <x v="1"/>
    <x v="40"/>
  </r>
  <r>
    <n v="3779"/>
    <x v="3774"/>
    <s v="A fresh, re-telling of the Jesus story for a new generation."/>
    <n v="15000"/>
    <x v="2460"/>
    <x v="0"/>
    <x v="0"/>
    <x v="0"/>
    <n v="1459010340"/>
    <n v="1456421940"/>
    <x v="0"/>
    <n v="115"/>
    <x v="0"/>
    <s v="theater/musical"/>
    <n v="104"/>
    <n v="135.63"/>
    <x v="1"/>
    <x v="40"/>
  </r>
  <r>
    <n v="3780"/>
    <x v="3775"/>
    <s v="Melissa Youth OnSTAGE (MYO) provides kids in North Collin County with the very best in youth theatre opportunities."/>
    <n v="2500"/>
    <x v="142"/>
    <x v="0"/>
    <x v="0"/>
    <x v="0"/>
    <n v="1436817960"/>
    <n v="1433999785"/>
    <x v="0"/>
    <n v="30"/>
    <x v="0"/>
    <s v="theater/musical"/>
    <n v="120"/>
    <n v="100"/>
    <x v="1"/>
    <x v="40"/>
  </r>
  <r>
    <n v="3781"/>
    <x v="3776"/>
    <s v="Support Keith in his journey from unemployment to Off-Broadway in the triumphant return of I GOT FIRED: A SORT-OF-TRUE REVENGE MUSICAL."/>
    <n v="4500"/>
    <x v="2461"/>
    <x v="0"/>
    <x v="0"/>
    <x v="0"/>
    <n v="1410210685"/>
    <n v="1408050685"/>
    <x v="0"/>
    <n v="52"/>
    <x v="0"/>
    <s v="theater/musical"/>
    <n v="110"/>
    <n v="94.9"/>
    <x v="1"/>
    <x v="40"/>
  </r>
  <r>
    <n v="3782"/>
    <x v="3777"/>
    <s v="No Horizon.  A unique musical inspired by the remarkable, forgotten story of Nicholas Saunderson - a tale of passion and aspiration."/>
    <n v="2000"/>
    <x v="1256"/>
    <x v="0"/>
    <x v="1"/>
    <x v="1"/>
    <n v="1469401200"/>
    <n v="1466887297"/>
    <x v="0"/>
    <n v="27"/>
    <x v="0"/>
    <s v="theater/musical"/>
    <n v="102"/>
    <n v="75.37"/>
    <x v="1"/>
    <x v="40"/>
  </r>
  <r>
    <n v="3783"/>
    <x v="3778"/>
    <s v="Help fund Doro &amp; Diega's journey to the Orlando Fringe 2016. A brand new choose-your-own adventure musical!"/>
    <n v="1200"/>
    <x v="2462"/>
    <x v="0"/>
    <x v="0"/>
    <x v="0"/>
    <n v="1458057600"/>
    <n v="1455938520"/>
    <x v="0"/>
    <n v="24"/>
    <x v="0"/>
    <s v="theater/musical"/>
    <n v="129"/>
    <n v="64.459999999999994"/>
    <x v="1"/>
    <x v="40"/>
  </r>
  <r>
    <n v="3784"/>
    <x v="3779"/>
    <s v="This year, we will be producing the cult classic Little Shop of Horrors with your proceeds going towards venue and production costs."/>
    <n v="1000"/>
    <x v="1900"/>
    <x v="0"/>
    <x v="5"/>
    <x v="5"/>
    <n v="1468193532"/>
    <n v="1465601532"/>
    <x v="0"/>
    <n v="10"/>
    <x v="0"/>
    <s v="theater/musical"/>
    <n v="115"/>
    <n v="115"/>
    <x v="1"/>
    <x v="40"/>
  </r>
  <r>
    <n v="3785"/>
    <x v="3780"/>
    <s v="Chess. Betrayal. Blueberry yoghurts. &quot;Pawn&quot; - a new musical by Oxford students - needs funding to go to the Edinburgh Fringe!"/>
    <n v="2000"/>
    <x v="10"/>
    <x v="0"/>
    <x v="1"/>
    <x v="1"/>
    <n v="1470132180"/>
    <n v="1467040769"/>
    <x v="0"/>
    <n v="30"/>
    <x v="0"/>
    <s v="theater/musical"/>
    <n v="151"/>
    <n v="100.5"/>
    <x v="1"/>
    <x v="40"/>
  </r>
  <r>
    <n v="3786"/>
    <x v="3781"/>
    <s v="The brainchild of Coleman Peterson and Janice Gilbert.  The funding will be used to professionally record the songs."/>
    <n v="6000"/>
    <x v="2463"/>
    <x v="0"/>
    <x v="0"/>
    <x v="0"/>
    <n v="1464310475"/>
    <n v="1461718475"/>
    <x v="0"/>
    <n v="71"/>
    <x v="0"/>
    <s v="theater/musical"/>
    <n v="111"/>
    <n v="93.77"/>
    <x v="1"/>
    <x v="40"/>
  </r>
  <r>
    <n v="3787"/>
    <x v="3782"/>
    <s v="The Happiest Show on Earth is a Disney musical revue to benefit the Make-A-Wish foundation. Funds for production needed."/>
    <n v="350"/>
    <x v="574"/>
    <x v="0"/>
    <x v="0"/>
    <x v="0"/>
    <n v="1436587140"/>
    <n v="1434113406"/>
    <x v="0"/>
    <n v="10"/>
    <x v="0"/>
    <s v="theater/musical"/>
    <n v="100"/>
    <n v="35.1"/>
    <x v="1"/>
    <x v="40"/>
  </r>
  <r>
    <n v="3788"/>
    <x v="3783"/>
    <s v="A STORY OF BAGELS AND LOCKS!_x000a__x000a_A JEWISH GIRL FINDS HERSELF ON A UNEXPECTED TRIP TO_x000a_&quot;A SPIRITUAL EXPERIENCE&quot; !"/>
    <n v="75000"/>
    <x v="83"/>
    <x v="2"/>
    <x v="0"/>
    <x v="0"/>
    <n v="1450887480"/>
    <n v="1448469719"/>
    <x v="0"/>
    <n v="1"/>
    <x v="1"/>
    <s v="theater/musical"/>
    <n v="1"/>
    <n v="500"/>
    <x v="1"/>
    <x v="40"/>
  </r>
  <r>
    <n v="3789"/>
    <x v="3784"/>
    <s v="This fabulous new play explores the little known love life of England's most famous romantic novelist, Jane Austen."/>
    <n v="3550"/>
    <x v="851"/>
    <x v="2"/>
    <x v="1"/>
    <x v="1"/>
    <n v="1434395418"/>
    <n v="1431630618"/>
    <x v="0"/>
    <n v="4"/>
    <x v="1"/>
    <s v="theater/musical"/>
    <n v="3"/>
    <n v="29"/>
    <x v="1"/>
    <x v="40"/>
  </r>
  <r>
    <n v="3790"/>
    <x v="3785"/>
    <s v="As a non profit graduate student at Penn,my passion is the arts, we need support to fund our new CHILDREN's DINNER THEATRE"/>
    <n v="15000"/>
    <x v="117"/>
    <x v="2"/>
    <x v="0"/>
    <x v="0"/>
    <n v="1479834023"/>
    <n v="1477238423"/>
    <x v="0"/>
    <n v="0"/>
    <x v="1"/>
    <s v="theater/musical"/>
    <n v="0"/>
    <n v="0"/>
    <x v="1"/>
    <x v="40"/>
  </r>
  <r>
    <n v="3791"/>
    <x v="3786"/>
    <s v="Spin! is an original musical comedy-drama presented by Blue Palm Productions."/>
    <n v="1500"/>
    <x v="117"/>
    <x v="2"/>
    <x v="0"/>
    <x v="0"/>
    <n v="1404664592"/>
    <n v="1399480592"/>
    <x v="0"/>
    <n v="0"/>
    <x v="1"/>
    <s v="theater/musical"/>
    <n v="0"/>
    <n v="0"/>
    <x v="1"/>
    <x v="40"/>
  </r>
  <r>
    <n v="3792"/>
    <x v="3787"/>
    <s v="A cultural and historic journey through Puerto Rico's music and dance!"/>
    <n v="12500"/>
    <x v="428"/>
    <x v="2"/>
    <x v="0"/>
    <x v="0"/>
    <n v="1436957022"/>
    <n v="1434365022"/>
    <x v="0"/>
    <n v="2"/>
    <x v="1"/>
    <s v="theater/musical"/>
    <n v="0"/>
    <n v="17.5"/>
    <x v="1"/>
    <x v="40"/>
  </r>
  <r>
    <n v="3793"/>
    <x v="3788"/>
    <s v="Sheet Music portfolio of comedic tour-de-forces, intricate ballads &amp; more...launched live with a power-house Nashville-cast Concert."/>
    <n v="7000"/>
    <x v="2411"/>
    <x v="2"/>
    <x v="0"/>
    <x v="0"/>
    <n v="1418769129"/>
    <n v="1416954729"/>
    <x v="0"/>
    <n v="24"/>
    <x v="1"/>
    <s v="theater/musical"/>
    <n v="60"/>
    <n v="174"/>
    <x v="1"/>
    <x v="40"/>
  </r>
  <r>
    <n v="3794"/>
    <x v="3789"/>
    <s v="Local boy turned producer returns with a brand new show, another talented cast, dazzling costumes and brand new set! Please support!"/>
    <n v="5000"/>
    <x v="155"/>
    <x v="2"/>
    <x v="1"/>
    <x v="1"/>
    <n v="1433685354"/>
    <n v="1431093354"/>
    <x v="0"/>
    <n v="1"/>
    <x v="1"/>
    <s v="theater/musical"/>
    <n v="1"/>
    <n v="50"/>
    <x v="1"/>
    <x v="40"/>
  </r>
  <r>
    <n v="3795"/>
    <x v="3790"/>
    <s v="Poppin Productions are currently entering the development stage of their very first production -  &quot;Duodeca&quot;."/>
    <n v="600"/>
    <x v="115"/>
    <x v="2"/>
    <x v="1"/>
    <x v="1"/>
    <n v="1440801000"/>
    <n v="1437042490"/>
    <x v="0"/>
    <n v="2"/>
    <x v="1"/>
    <s v="theater/musical"/>
    <n v="2"/>
    <n v="5"/>
    <x v="1"/>
    <x v="40"/>
  </r>
  <r>
    <n v="3796"/>
    <x v="3791"/>
    <s v="Part Psychological Thriller - Part Heartbreaking Drama - Part Spectacular Farce - 100% New American Musical Theatre"/>
    <n v="22500"/>
    <x v="116"/>
    <x v="2"/>
    <x v="0"/>
    <x v="0"/>
    <n v="1484354556"/>
    <n v="1479170556"/>
    <x v="0"/>
    <n v="1"/>
    <x v="1"/>
    <s v="theater/musical"/>
    <n v="0"/>
    <n v="1"/>
    <x v="1"/>
    <x v="40"/>
  </r>
  <r>
    <n v="3797"/>
    <x v="3792"/>
    <s v="FACING EAST, a dramatic new musical, follows an upstanding mormon couple facing the suicide of the gay son. Help us bring it to London!"/>
    <n v="6000"/>
    <x v="2464"/>
    <x v="2"/>
    <x v="0"/>
    <x v="0"/>
    <n v="1429564165"/>
    <n v="1426972165"/>
    <x v="0"/>
    <n v="37"/>
    <x v="1"/>
    <s v="theater/musical"/>
    <n v="90"/>
    <n v="145.41"/>
    <x v="1"/>
    <x v="40"/>
  </r>
  <r>
    <n v="3798"/>
    <x v="3793"/>
    <s v="Ceasefire WWII. Yet Nazis continue the Holocaust.  A German &amp; a girl try to stop the execution of Christian,Gay &amp; Jewish prisoners."/>
    <n v="70000"/>
    <x v="581"/>
    <x v="2"/>
    <x v="0"/>
    <x v="0"/>
    <n v="1407691248"/>
    <n v="1405099248"/>
    <x v="0"/>
    <n v="5"/>
    <x v="1"/>
    <s v="theater/musical"/>
    <n v="1"/>
    <n v="205"/>
    <x v="1"/>
    <x v="40"/>
  </r>
  <r>
    <n v="3799"/>
    <x v="3794"/>
    <s v="An original musical on it's way to the stage in Minneapolis, MN. Feel free to ask any questions."/>
    <n v="10000"/>
    <x v="2465"/>
    <x v="2"/>
    <x v="0"/>
    <x v="0"/>
    <n v="1457734843"/>
    <n v="1455142843"/>
    <x v="0"/>
    <n v="4"/>
    <x v="1"/>
    <s v="theater/musical"/>
    <n v="4"/>
    <n v="100.5"/>
    <x v="1"/>
    <x v="40"/>
  </r>
  <r>
    <n v="3800"/>
    <x v="3795"/>
    <s v="Playground was established in 2007 on the back of paper napkins and has since provided opportunities for over 800 boys and girls."/>
    <n v="22000"/>
    <x v="695"/>
    <x v="2"/>
    <x v="0"/>
    <x v="0"/>
    <n v="1420952340"/>
    <n v="1418146883"/>
    <x v="0"/>
    <n v="16"/>
    <x v="1"/>
    <s v="theater/musical"/>
    <n v="4"/>
    <n v="55.06"/>
    <x v="1"/>
    <x v="40"/>
  </r>
  <r>
    <n v="3801"/>
    <x v="3796"/>
    <s v="The Imaginary : A Musical is a new musical adaptation based on the novel written by A.F. Harrold.       TheImaginaryAMusical.com"/>
    <n v="5000"/>
    <x v="446"/>
    <x v="2"/>
    <x v="0"/>
    <x v="0"/>
    <n v="1420215216"/>
    <n v="1417536816"/>
    <x v="0"/>
    <n v="9"/>
    <x v="1"/>
    <s v="theater/musical"/>
    <n v="9"/>
    <n v="47.33"/>
    <x v="1"/>
    <x v="40"/>
  </r>
  <r>
    <n v="3802"/>
    <x v="3797"/>
    <s v="A musical about how Shakespeare was inspired to write only his own plays after the co-authored play Henry VI was taken."/>
    <n v="3000"/>
    <x v="117"/>
    <x v="2"/>
    <x v="0"/>
    <x v="0"/>
    <n v="1445482906"/>
    <n v="1442890906"/>
    <x v="0"/>
    <n v="0"/>
    <x v="1"/>
    <s v="theater/musical"/>
    <n v="0"/>
    <n v="0"/>
    <x v="1"/>
    <x v="40"/>
  </r>
  <r>
    <n v="3803"/>
    <x v="3798"/>
    <s v="A fully orchestrated concept album of Benjamin Button the Musical!"/>
    <n v="12000"/>
    <x v="2466"/>
    <x v="2"/>
    <x v="0"/>
    <x v="0"/>
    <n v="1457133568"/>
    <n v="1454541568"/>
    <x v="0"/>
    <n v="40"/>
    <x v="1"/>
    <s v="theater/musical"/>
    <n v="20"/>
    <n v="58.95"/>
    <x v="1"/>
    <x v="40"/>
  </r>
  <r>
    <n v="3804"/>
    <x v="3799"/>
    <s v="Basement Theatrics is producing Spring Awakening July 22-31, 2016 at 12th Ave Arts in Seattle, WA! Help make this the best it can be!"/>
    <n v="8000"/>
    <x v="117"/>
    <x v="2"/>
    <x v="0"/>
    <x v="0"/>
    <n v="1469948400"/>
    <n v="1465172024"/>
    <x v="0"/>
    <n v="0"/>
    <x v="1"/>
    <s v="theater/musical"/>
    <n v="0"/>
    <n v="0"/>
    <x v="1"/>
    <x v="40"/>
  </r>
  <r>
    <n v="3805"/>
    <x v="3800"/>
    <s v="&quot;Sounds By The River&quot; tells the story of a Detroit composer through_x000a_his music, poetry, and dance."/>
    <n v="150000"/>
    <x v="158"/>
    <x v="2"/>
    <x v="0"/>
    <x v="0"/>
    <n v="1411852640"/>
    <n v="1406668640"/>
    <x v="0"/>
    <n v="2"/>
    <x v="1"/>
    <s v="theater/musical"/>
    <n v="0"/>
    <n v="1.5"/>
    <x v="1"/>
    <x v="40"/>
  </r>
  <r>
    <n v="3806"/>
    <x v="3801"/>
    <s v="A truly multicultural experience - Hip Hop, Bollywood, Classical Dancers #liveband #Revoultionary Script 19th July@NationalTheatre"/>
    <n v="7500"/>
    <x v="139"/>
    <x v="2"/>
    <x v="2"/>
    <x v="2"/>
    <n v="1404022381"/>
    <n v="1402294381"/>
    <x v="0"/>
    <n v="1"/>
    <x v="1"/>
    <s v="theater/musical"/>
    <n v="0"/>
    <n v="5"/>
    <x v="1"/>
    <x v="40"/>
  </r>
  <r>
    <n v="3807"/>
    <x v="3802"/>
    <s v="A vibrant, street-wise, and musical performance that follows the lives of stories of the community of Washington Heights..."/>
    <n v="1500"/>
    <x v="2467"/>
    <x v="2"/>
    <x v="0"/>
    <x v="0"/>
    <n v="1428097739"/>
    <n v="1427492939"/>
    <x v="0"/>
    <n v="9"/>
    <x v="1"/>
    <s v="theater/musical"/>
    <n v="30"/>
    <n v="50.56"/>
    <x v="1"/>
    <x v="40"/>
  </r>
  <r>
    <n v="3808"/>
    <x v="3803"/>
    <s v="Following a sell-out run in Loughborough, Time at the Bar! is heading to this year's Fringe Festival... But we need your help!"/>
    <n v="1000"/>
    <x v="325"/>
    <x v="0"/>
    <x v="1"/>
    <x v="1"/>
    <n v="1429955619"/>
    <n v="1424775219"/>
    <x v="0"/>
    <n v="24"/>
    <x v="0"/>
    <s v="theater/plays"/>
    <n v="100"/>
    <n v="41.67"/>
    <x v="1"/>
    <x v="6"/>
  </r>
  <r>
    <n v="3809"/>
    <x v="3804"/>
    <s v="The story of two women trying to produce their own version of Chekhov's The Seagull with limited resources and unfettered enthusiasm."/>
    <n v="2000"/>
    <x v="874"/>
    <x v="0"/>
    <x v="1"/>
    <x v="1"/>
    <n v="1406761200"/>
    <n v="1402403907"/>
    <x v="0"/>
    <n v="38"/>
    <x v="0"/>
    <s v="theater/plays"/>
    <n v="101"/>
    <n v="53.29"/>
    <x v="1"/>
    <x v="6"/>
  </r>
  <r>
    <n v="3810"/>
    <x v="3805"/>
    <s v="Theater students of UMass present a large-scale theater collaboration that will revolutionize the way you see Shakespeare."/>
    <n v="1500"/>
    <x v="2468"/>
    <x v="0"/>
    <x v="0"/>
    <x v="0"/>
    <n v="1426965758"/>
    <n v="1424377358"/>
    <x v="0"/>
    <n v="26"/>
    <x v="0"/>
    <s v="theater/plays"/>
    <n v="122"/>
    <n v="70.23"/>
    <x v="1"/>
    <x v="6"/>
  </r>
  <r>
    <n v="3811"/>
    <x v="3806"/>
    <s v="The University of Exeter Shakespeare Society is touring its acclaimed show The Merchant of Venice to Stratford-upon-Avon!"/>
    <n v="250"/>
    <x v="2469"/>
    <x v="0"/>
    <x v="1"/>
    <x v="1"/>
    <n v="1464692400"/>
    <n v="1461769373"/>
    <x v="0"/>
    <n v="19"/>
    <x v="0"/>
    <s v="theater/plays"/>
    <n v="330"/>
    <n v="43.42"/>
    <x v="1"/>
    <x v="6"/>
  </r>
  <r>
    <n v="3812"/>
    <x v="3807"/>
    <s v="We are raising funds for our local theatre group &quot;The Stage Door&quot;. Funding required for lighting, stage equipment and productions."/>
    <n v="2000"/>
    <x v="1539"/>
    <x v="0"/>
    <x v="5"/>
    <x v="5"/>
    <n v="1433131140"/>
    <n v="1429120908"/>
    <x v="0"/>
    <n v="11"/>
    <x v="0"/>
    <s v="theater/plays"/>
    <n v="110"/>
    <n v="199.18"/>
    <x v="1"/>
    <x v="6"/>
  </r>
  <r>
    <n v="3813"/>
    <x v="3808"/>
    <s v="A comedic play about hillbilly vampires and the absurdity of judging by appearances. Wanna live forever? Better watch what you drink."/>
    <n v="2100"/>
    <x v="2470"/>
    <x v="0"/>
    <x v="0"/>
    <x v="0"/>
    <n v="1465940580"/>
    <n v="1462603021"/>
    <x v="0"/>
    <n v="27"/>
    <x v="0"/>
    <s v="theater/plays"/>
    <n v="101"/>
    <n v="78.52"/>
    <x v="1"/>
    <x v="6"/>
  </r>
  <r>
    <n v="3814"/>
    <x v="3809"/>
    <s v="Wax Wings is proud to be presenting the premiere of EYES. SHUT DOOR OPEN, a new play by Boston playwright Cassie M. Seinuk."/>
    <n v="1500"/>
    <x v="2083"/>
    <x v="0"/>
    <x v="0"/>
    <x v="0"/>
    <n v="1427860740"/>
    <n v="1424727712"/>
    <x v="0"/>
    <n v="34"/>
    <x v="0"/>
    <s v="theater/plays"/>
    <n v="140"/>
    <n v="61.82"/>
    <x v="1"/>
    <x v="6"/>
  </r>
  <r>
    <n v="3815"/>
    <x v="3810"/>
    <s v="Come and help us make the Canterbury Shakespeare Festival a reality"/>
    <n v="1000"/>
    <x v="2471"/>
    <x v="0"/>
    <x v="1"/>
    <x v="1"/>
    <n v="1440111600"/>
    <n v="1437545657"/>
    <x v="0"/>
    <n v="20"/>
    <x v="0"/>
    <s v="theater/plays"/>
    <n v="100"/>
    <n v="50"/>
    <x v="1"/>
    <x v="6"/>
  </r>
  <r>
    <n v="3816"/>
    <x v="3811"/>
    <s v="A new play by Brandon Taitt._x000a_Presented by The Theatre Cosmic. _x000a_Premiering in August at the 2014 Minnesota Fringe Festival"/>
    <n v="1500"/>
    <x v="2472"/>
    <x v="0"/>
    <x v="0"/>
    <x v="0"/>
    <n v="1405614823"/>
    <n v="1403022823"/>
    <x v="0"/>
    <n v="37"/>
    <x v="0"/>
    <s v="theater/plays"/>
    <n v="119"/>
    <n v="48.34"/>
    <x v="1"/>
    <x v="6"/>
  </r>
  <r>
    <n v="3817"/>
    <x v="3812"/>
    <s v="Using 9 actors, TWIST focuses on the horror and unjust in 1837 London.  Think Peter and the Starcatcher meets American Horror Story."/>
    <n v="2000"/>
    <x v="2473"/>
    <x v="0"/>
    <x v="0"/>
    <x v="0"/>
    <n v="1445659140"/>
    <n v="1444236216"/>
    <x v="0"/>
    <n v="20"/>
    <x v="0"/>
    <s v="theater/plays"/>
    <n v="107"/>
    <n v="107.25"/>
    <x v="1"/>
    <x v="6"/>
  </r>
  <r>
    <n v="3818"/>
    <x v="3813"/>
    <s v="The Arthurian Order of Avalon is attempting to raise funds to put on the annual Human Chessboard in March 2015!"/>
    <n v="250"/>
    <x v="365"/>
    <x v="0"/>
    <x v="0"/>
    <x v="0"/>
    <n v="1426187582"/>
    <n v="1423599182"/>
    <x v="0"/>
    <n v="10"/>
    <x v="0"/>
    <s v="theater/plays"/>
    <n v="228"/>
    <n v="57"/>
    <x v="1"/>
    <x v="6"/>
  </r>
  <r>
    <n v="3819"/>
    <x v="3814"/>
    <s v="Support this collection of new plays by Kansas City writers and the artists who are bringing it to life!"/>
    <n v="1000"/>
    <x v="2474"/>
    <x v="0"/>
    <x v="0"/>
    <x v="0"/>
    <n v="1437166920"/>
    <n v="1435554104"/>
    <x v="0"/>
    <n v="26"/>
    <x v="0"/>
    <s v="theater/plays"/>
    <n v="106"/>
    <n v="40.92"/>
    <x v="1"/>
    <x v="6"/>
  </r>
  <r>
    <n v="3820"/>
    <x v="3815"/>
    <s v="Tusentack Theatre is a professional theatre company providing opportunities to adults who access Mental Health Services."/>
    <n v="300"/>
    <x v="357"/>
    <x v="0"/>
    <x v="1"/>
    <x v="1"/>
    <n v="1436110717"/>
    <n v="1433518717"/>
    <x v="0"/>
    <n v="20"/>
    <x v="0"/>
    <s v="theater/plays"/>
    <n v="143"/>
    <n v="21.5"/>
    <x v="1"/>
    <x v="6"/>
  </r>
  <r>
    <n v="3821"/>
    <x v="3816"/>
    <s v="Brooklyn Quartet, directed by reg e gaines, in a collaboration of ambitious and unique storytelling, live music and cinematic staging,"/>
    <n v="3500"/>
    <x v="2475"/>
    <x v="0"/>
    <x v="0"/>
    <x v="0"/>
    <n v="1451881207"/>
    <n v="1449116407"/>
    <x v="0"/>
    <n v="46"/>
    <x v="0"/>
    <s v="theater/plays"/>
    <n v="105"/>
    <n v="79.540000000000006"/>
    <x v="1"/>
    <x v="6"/>
  </r>
  <r>
    <n v="3822"/>
    <x v="3817"/>
    <s v="19 TheaterstÃ¼cke des Schnuppe Figurentheaters bei einem GroÃŸbrand zerstÃ¶rt - bitte unterstÃ¼tzt uns, den Wiederaufbau zu finanzieren"/>
    <n v="5000"/>
    <x v="2476"/>
    <x v="0"/>
    <x v="12"/>
    <x v="3"/>
    <n v="1453244340"/>
    <n v="1448136417"/>
    <x v="0"/>
    <n v="76"/>
    <x v="0"/>
    <s v="theater/plays"/>
    <n v="110"/>
    <n v="72.38"/>
    <x v="1"/>
    <x v="6"/>
  </r>
  <r>
    <n v="3823"/>
    <x v="3818"/>
    <s v="Feed, a new play by Garrett Markgraf (based on the novel by M.T. Anderson), Directed by Anna Marck at Oakland University."/>
    <n v="2500"/>
    <x v="2477"/>
    <x v="0"/>
    <x v="0"/>
    <x v="0"/>
    <n v="1437364740"/>
    <n v="1434405044"/>
    <x v="0"/>
    <n v="41"/>
    <x v="0"/>
    <s v="theater/plays"/>
    <n v="106"/>
    <n v="64.63"/>
    <x v="1"/>
    <x v="6"/>
  </r>
  <r>
    <n v="3824"/>
    <x v="3819"/>
    <s v="the hardy presents a collaboration between Robbie Curran and Abram Rooney. Kemble House, 9th-14th August, every night at 8pm."/>
    <n v="250"/>
    <x v="795"/>
    <x v="0"/>
    <x v="1"/>
    <x v="1"/>
    <n v="1470058860"/>
    <n v="1469026903"/>
    <x v="0"/>
    <n v="7"/>
    <x v="0"/>
    <s v="theater/plays"/>
    <n v="108"/>
    <n v="38.57"/>
    <x v="1"/>
    <x v="6"/>
  </r>
  <r>
    <n v="3825"/>
    <x v="3820"/>
    <s v="A girl in Burkina Faso is more likely to marry than finish high school. Public theatre can promote the need for girls to stay in school"/>
    <n v="5000"/>
    <x v="2478"/>
    <x v="0"/>
    <x v="0"/>
    <x v="0"/>
    <n v="1434505214"/>
    <n v="1432690814"/>
    <x v="0"/>
    <n v="49"/>
    <x v="0"/>
    <s v="theater/plays"/>
    <n v="105"/>
    <n v="107.57"/>
    <x v="1"/>
    <x v="6"/>
  </r>
  <r>
    <n v="3826"/>
    <x v="3821"/>
    <s v="This is the story about the Westons. One family who live with mental illness on a daily basis."/>
    <n v="600"/>
    <x v="526"/>
    <x v="0"/>
    <x v="1"/>
    <x v="1"/>
    <n v="1430993394"/>
    <n v="1428401394"/>
    <x v="0"/>
    <n v="26"/>
    <x v="0"/>
    <s v="theater/plays"/>
    <n v="119"/>
    <n v="27.5"/>
    <x v="1"/>
    <x v="6"/>
  </r>
  <r>
    <n v="3827"/>
    <x v="3822"/>
    <s v="IAM TRYING TO TAKE MY DEBUT PLAY BROKEN BISCUITS TO EDINGBURGH FESTIVAL 2015 AND REALLY NEED SOME FUNDING TO HELP ME ACHIEVE THIS GOAL"/>
    <n v="3000"/>
    <x v="2479"/>
    <x v="0"/>
    <x v="1"/>
    <x v="1"/>
    <n v="1427414400"/>
    <n v="1422656201"/>
    <x v="0"/>
    <n v="65"/>
    <x v="0"/>
    <s v="theater/plays"/>
    <n v="153"/>
    <n v="70.459999999999994"/>
    <x v="1"/>
    <x v="6"/>
  </r>
  <r>
    <n v="3828"/>
    <x v="3823"/>
    <s v="In 1942 three black and one Puerto Rican jazz musicians from Harlem join the segregated US Marines. We see &quot;Love In Time of War&quot;"/>
    <n v="5000"/>
    <x v="97"/>
    <x v="0"/>
    <x v="0"/>
    <x v="0"/>
    <n v="1420033187"/>
    <n v="1414845587"/>
    <x v="0"/>
    <n v="28"/>
    <x v="0"/>
    <s v="theater/plays"/>
    <n v="100"/>
    <n v="178.57"/>
    <x v="1"/>
    <x v="6"/>
  </r>
  <r>
    <n v="3829"/>
    <x v="3824"/>
    <s v="A play that illustrates the symptoms of PTSD, shows its effect on families, and demonstrates some of the difficulties of treating it."/>
    <n v="500"/>
    <x v="2480"/>
    <x v="0"/>
    <x v="0"/>
    <x v="0"/>
    <n v="1472676371"/>
    <n v="1470948371"/>
    <x v="0"/>
    <n v="8"/>
    <x v="0"/>
    <s v="theater/plays"/>
    <n v="100"/>
    <n v="62.63"/>
    <x v="1"/>
    <x v="6"/>
  </r>
  <r>
    <n v="3830"/>
    <x v="3825"/>
    <s v="The Aeon Theatre company is producing another original play by Parker Hale at the Manhattan Reportory Theatre"/>
    <n v="100"/>
    <x v="1175"/>
    <x v="0"/>
    <x v="0"/>
    <x v="0"/>
    <n v="1464371211"/>
    <n v="1463161611"/>
    <x v="0"/>
    <n v="3"/>
    <x v="0"/>
    <s v="theater/plays"/>
    <n v="225"/>
    <n v="75"/>
    <x v="1"/>
    <x v="6"/>
  </r>
  <r>
    <n v="3831"/>
    <x v="3826"/>
    <s v="Help Shared Shakes to adopt Murphey Academy, a Title I elementary school in Greensboro for a full day of performances and workshops."/>
    <n v="500"/>
    <x v="2481"/>
    <x v="0"/>
    <x v="0"/>
    <x v="0"/>
    <n v="1415222545"/>
    <n v="1413404545"/>
    <x v="0"/>
    <n v="9"/>
    <x v="0"/>
    <s v="theater/plays"/>
    <n v="106"/>
    <n v="58.9"/>
    <x v="1"/>
    <x v="6"/>
  </r>
  <r>
    <n v="3832"/>
    <x v="3827"/>
    <s v="Santa Barbara Youth Ensemble is performing Hairspray at the Lobero. Help create beautiful memories for these kids by pledging today!"/>
    <n v="1200"/>
    <x v="2482"/>
    <x v="0"/>
    <x v="0"/>
    <x v="0"/>
    <n v="1455936335"/>
    <n v="1452048335"/>
    <x v="0"/>
    <n v="9"/>
    <x v="0"/>
    <s v="theater/plays"/>
    <n v="105"/>
    <n v="139.56"/>
    <x v="1"/>
    <x v="6"/>
  </r>
  <r>
    <n v="3833"/>
    <x v="3828"/>
    <s v="Get more kids to love Shakespeare by developing the fun &amp; effective Shakespeare is Boffo! course as an replicable program for teachers."/>
    <n v="1200"/>
    <x v="2483"/>
    <x v="0"/>
    <x v="5"/>
    <x v="5"/>
    <n v="1417460940"/>
    <n v="1416516972"/>
    <x v="0"/>
    <n v="20"/>
    <x v="0"/>
    <s v="theater/plays"/>
    <n v="117"/>
    <n v="70"/>
    <x v="1"/>
    <x v="6"/>
  </r>
  <r>
    <n v="3834"/>
    <x v="3829"/>
    <s v="About the impact of addiction on relationships; my play hopes to inspire &amp; support those affected to connect with their own creativity"/>
    <n v="3000"/>
    <x v="2484"/>
    <x v="0"/>
    <x v="1"/>
    <x v="1"/>
    <n v="1434624067"/>
    <n v="1432032067"/>
    <x v="0"/>
    <n v="57"/>
    <x v="0"/>
    <s v="theater/plays"/>
    <n v="109"/>
    <n v="57.39"/>
    <x v="1"/>
    <x v="6"/>
  </r>
  <r>
    <n v="3835"/>
    <x v="3830"/>
    <s v="IT DOESN'T MATTER is a new comedic piece of political theatre written by three enthusiastic students. Help us produce it at LIPA!"/>
    <n v="200"/>
    <x v="1002"/>
    <x v="0"/>
    <x v="1"/>
    <x v="1"/>
    <n v="1461278208"/>
    <n v="1459463808"/>
    <x v="0"/>
    <n v="8"/>
    <x v="0"/>
    <s v="theater/plays"/>
    <n v="160"/>
    <n v="40"/>
    <x v="1"/>
    <x v="6"/>
  </r>
  <r>
    <n v="3836"/>
    <x v="3831"/>
    <s v="&quot;The surveyor said the foundation was shaky&quot;. A woman finds what it means to rebuild her marriage."/>
    <n v="800"/>
    <x v="72"/>
    <x v="0"/>
    <x v="0"/>
    <x v="0"/>
    <n v="1470197340"/>
    <n v="1467497652"/>
    <x v="0"/>
    <n v="14"/>
    <x v="0"/>
    <s v="theater/plays"/>
    <n v="113"/>
    <n v="64.290000000000006"/>
    <x v="1"/>
    <x v="6"/>
  </r>
  <r>
    <n v="3837"/>
    <x v="3832"/>
    <s v="A high-flying French farce with the thrust of a well-tuned jet engine"/>
    <n v="2000"/>
    <x v="2485"/>
    <x v="0"/>
    <x v="1"/>
    <x v="1"/>
    <n v="1435947758"/>
    <n v="1432837358"/>
    <x v="0"/>
    <n v="17"/>
    <x v="0"/>
    <s v="theater/plays"/>
    <n v="102"/>
    <n v="120.12"/>
    <x v="1"/>
    <x v="6"/>
  </r>
  <r>
    <n v="3838"/>
    <x v="3833"/>
    <s v="BlodsbrÃ¶llop - vi vill fÃ¶rverkliga vÃ¥r idÃ© om en passionerad berÃ¤ttelse i hÃ¶stfÃ¤rger - vill du?_x000a_A passionate story in autumncolours."/>
    <n v="100000"/>
    <x v="2486"/>
    <x v="0"/>
    <x v="11"/>
    <x v="9"/>
    <n v="1432314209"/>
    <n v="1429722209"/>
    <x v="0"/>
    <n v="100"/>
    <x v="0"/>
    <s v="theater/plays"/>
    <n v="101"/>
    <n v="1008.24"/>
    <x v="1"/>
    <x v="6"/>
  </r>
  <r>
    <n v="3839"/>
    <x v="3834"/>
    <s v="A futuristic and absurd style play, produced by Colectivo El Pozo, where the characters make a crucial decision. Written by R Dorantes."/>
    <n v="2000"/>
    <x v="874"/>
    <x v="0"/>
    <x v="0"/>
    <x v="0"/>
    <n v="1438226724"/>
    <n v="1433042724"/>
    <x v="0"/>
    <n v="32"/>
    <x v="0"/>
    <s v="theater/plays"/>
    <n v="101"/>
    <n v="63.28"/>
    <x v="1"/>
    <x v="6"/>
  </r>
  <r>
    <n v="3840"/>
    <x v="3835"/>
    <s v="A gritty play looking at a modern day relationship, highlighting issues of mental health and abuse suffered by men."/>
    <n v="1"/>
    <x v="654"/>
    <x v="0"/>
    <x v="1"/>
    <x v="1"/>
    <n v="1459180229"/>
    <n v="1457023829"/>
    <x v="0"/>
    <n v="3"/>
    <x v="0"/>
    <s v="theater/plays"/>
    <n v="6500"/>
    <n v="21.67"/>
    <x v="1"/>
    <x v="6"/>
  </r>
  <r>
    <n v="3841"/>
    <x v="3836"/>
    <s v="A play by award winning writer Eric Monte. _x000a_&quot;If they come back&quot; follows the lives of two teenage boys during the civil rights movement."/>
    <n v="10000"/>
    <x v="2487"/>
    <x v="2"/>
    <x v="0"/>
    <x v="0"/>
    <n v="1405882287"/>
    <n v="1400698287"/>
    <x v="1"/>
    <n v="34"/>
    <x v="1"/>
    <s v="theater/plays"/>
    <n v="9"/>
    <n v="25.65"/>
    <x v="1"/>
    <x v="6"/>
  </r>
  <r>
    <n v="3842"/>
    <x v="3837"/>
    <s v="Follow the sell-out Tree Folk Theatre, as we lead you through The Tempest with masks, puppetry and live music! 15th July - 3rd August"/>
    <n v="5000"/>
    <x v="2488"/>
    <x v="2"/>
    <x v="1"/>
    <x v="1"/>
    <n v="1399809052"/>
    <n v="1397217052"/>
    <x v="1"/>
    <n v="23"/>
    <x v="1"/>
    <s v="theater/plays"/>
    <n v="22"/>
    <n v="47.7"/>
    <x v="1"/>
    <x v="6"/>
  </r>
  <r>
    <n v="3843"/>
    <x v="3838"/>
    <s v="Vengeance Can Wait navigates Japanese sub-culture as it charts a dark, twisted and touching, â€œdifferentâ€ kind of love story."/>
    <n v="5000"/>
    <x v="2489"/>
    <x v="2"/>
    <x v="0"/>
    <x v="0"/>
    <n v="1401587064"/>
    <n v="1399427064"/>
    <x v="1"/>
    <n v="19"/>
    <x v="1"/>
    <s v="theater/plays"/>
    <n v="21"/>
    <n v="56.05"/>
    <x v="1"/>
    <x v="6"/>
  </r>
  <r>
    <n v="3844"/>
    <x v="3839"/>
    <s v="A comedy about a Christopher Walken Club.  This show was chosen to perform in DC!  Help the production get to our nation's capital."/>
    <n v="9800"/>
    <x v="2490"/>
    <x v="2"/>
    <x v="0"/>
    <x v="0"/>
    <n v="1401778740"/>
    <n v="1399474134"/>
    <x v="1"/>
    <n v="50"/>
    <x v="1"/>
    <s v="theater/plays"/>
    <n v="41"/>
    <n v="81.319999999999993"/>
    <x v="1"/>
    <x v="6"/>
  </r>
  <r>
    <n v="3845"/>
    <x v="3840"/>
    <s v="He met Marilyn. He became obsessed with Norma Jean. That changed everything._x000a__x000a_                                A play by Frank Furino"/>
    <n v="40000"/>
    <x v="2491"/>
    <x v="2"/>
    <x v="0"/>
    <x v="0"/>
    <n v="1443711774"/>
    <n v="1441119774"/>
    <x v="1"/>
    <n v="12"/>
    <x v="1"/>
    <s v="theater/plays"/>
    <n v="2"/>
    <n v="70.17"/>
    <x v="1"/>
    <x v="6"/>
  </r>
  <r>
    <n v="3846"/>
    <x v="3841"/>
    <s v="My Insane Shakespeare. An original play by Arthur Elbakyan premiering October 13th at United Solo, New York City."/>
    <n v="7000"/>
    <x v="2492"/>
    <x v="2"/>
    <x v="0"/>
    <x v="0"/>
    <n v="1412405940"/>
    <n v="1409721542"/>
    <x v="1"/>
    <n v="8"/>
    <x v="1"/>
    <s v="theater/plays"/>
    <n v="3"/>
    <n v="23.63"/>
    <x v="1"/>
    <x v="6"/>
  </r>
  <r>
    <n v="3847"/>
    <x v="3842"/>
    <s v="The production of the original play &quot;Madame X&quot; by Amanda Davison. Inspired by the painting by John Singer Sargent."/>
    <n v="10500"/>
    <x v="1230"/>
    <x v="2"/>
    <x v="0"/>
    <x v="0"/>
    <n v="1437283391"/>
    <n v="1433395391"/>
    <x v="1"/>
    <n v="9"/>
    <x v="1"/>
    <s v="theater/plays"/>
    <n v="16"/>
    <n v="188.56"/>
    <x v="1"/>
    <x v="6"/>
  </r>
  <r>
    <n v="3848"/>
    <x v="3843"/>
    <s v="A Carnegie Mellon capstone play based on a woman's life as she slips from reality due to the degenerative effect of Alzheimer's Disease"/>
    <n v="13000"/>
    <x v="2493"/>
    <x v="2"/>
    <x v="0"/>
    <x v="0"/>
    <n v="1445196989"/>
    <n v="1442604989"/>
    <x v="1"/>
    <n v="43"/>
    <x v="1"/>
    <s v="theater/plays"/>
    <n v="16"/>
    <n v="49.51"/>
    <x v="1"/>
    <x v="6"/>
  </r>
  <r>
    <n v="3849"/>
    <x v="3844"/>
    <s v="Bayerische KomÃ¶die im Schaustellermillieu vor historischem Hintergrund des Oktoberfestes von Winfried Frey. UrauffÃ¼hrung September 2015"/>
    <n v="30000"/>
    <x v="2494"/>
    <x v="2"/>
    <x v="12"/>
    <x v="3"/>
    <n v="1434047084"/>
    <n v="1431455084"/>
    <x v="1"/>
    <n v="28"/>
    <x v="1"/>
    <s v="theater/plays"/>
    <n v="7"/>
    <n v="75.459999999999994"/>
    <x v="1"/>
    <x v="6"/>
  </r>
  <r>
    <n v="3850"/>
    <x v="3845"/>
    <s v="V-Day is a global activist movement to end violence against women and girls."/>
    <n v="1000"/>
    <x v="2495"/>
    <x v="2"/>
    <x v="0"/>
    <x v="0"/>
    <n v="1420081143"/>
    <n v="1417489143"/>
    <x v="1"/>
    <n v="4"/>
    <x v="1"/>
    <s v="theater/plays"/>
    <n v="4"/>
    <n v="9.5"/>
    <x v="1"/>
    <x v="6"/>
  </r>
  <r>
    <n v="3851"/>
    <x v="3846"/>
    <s v="A play about the horrible choices we have to make every day. Should we take a risk, or take the road most travelled?"/>
    <n v="2500"/>
    <x v="1483"/>
    <x v="2"/>
    <x v="1"/>
    <x v="1"/>
    <n v="1437129179"/>
    <n v="1434537179"/>
    <x v="1"/>
    <n v="24"/>
    <x v="1"/>
    <s v="theater/plays"/>
    <n v="34"/>
    <n v="35.5"/>
    <x v="1"/>
    <x v="6"/>
  </r>
  <r>
    <n v="3852"/>
    <x v="3847"/>
    <s v="Writer/Director Lynette J. Blackwell presents the hilarious entangled love story of when evil and good attempt to coexist."/>
    <n v="10000"/>
    <x v="170"/>
    <x v="2"/>
    <x v="0"/>
    <x v="0"/>
    <n v="1427427276"/>
    <n v="1425270876"/>
    <x v="0"/>
    <n v="2"/>
    <x v="1"/>
    <s v="theater/plays"/>
    <n v="0"/>
    <n v="10"/>
    <x v="1"/>
    <x v="6"/>
  </r>
  <r>
    <n v="3853"/>
    <x v="3848"/>
    <s v="A dose of One-woman &quot;Dramedy&quot; to cure those daily blues is just what the doctor ordered!"/>
    <n v="100000"/>
    <x v="375"/>
    <x v="2"/>
    <x v="0"/>
    <x v="0"/>
    <n v="1409602178"/>
    <n v="1406578178"/>
    <x v="0"/>
    <n v="2"/>
    <x v="1"/>
    <s v="theater/plays"/>
    <n v="0"/>
    <n v="13"/>
    <x v="1"/>
    <x v="6"/>
  </r>
  <r>
    <n v="3854"/>
    <x v="3849"/>
    <s v="A play dedicated to the 100th anniversary of the Armenian Genocide."/>
    <n v="11000"/>
    <x v="2496"/>
    <x v="2"/>
    <x v="0"/>
    <x v="0"/>
    <n v="1431206058"/>
    <n v="1428614058"/>
    <x v="0"/>
    <n v="20"/>
    <x v="1"/>
    <s v="theater/plays"/>
    <n v="16"/>
    <n v="89.4"/>
    <x v="1"/>
    <x v="6"/>
  </r>
  <r>
    <n v="3855"/>
    <x v="3850"/>
    <s v="TWO NEW DARK COMEDIES OPENING IN NYC THIS APRIL AND MAY BY CHRISTOPHER B. LATRO _x000a_ABOUT FAMILY, AMBITION, LOVE AND GREED"/>
    <n v="1000"/>
    <x v="379"/>
    <x v="2"/>
    <x v="0"/>
    <x v="0"/>
    <n v="1427408271"/>
    <n v="1424819871"/>
    <x v="0"/>
    <n v="1"/>
    <x v="1"/>
    <s v="theater/plays"/>
    <n v="3"/>
    <n v="25"/>
    <x v="1"/>
    <x v="6"/>
  </r>
  <r>
    <n v="3856"/>
    <x v="3851"/>
    <s v="Thought-provoking drama about one who gets so caught up in churchwork, loses the true meaning of serving God, &amp; has TROUBLE AT THE GATE"/>
    <n v="5000"/>
    <x v="116"/>
    <x v="2"/>
    <x v="0"/>
    <x v="0"/>
    <n v="1425833403"/>
    <n v="1423245003"/>
    <x v="0"/>
    <n v="1"/>
    <x v="1"/>
    <s v="theater/plays"/>
    <n v="0"/>
    <n v="1"/>
    <x v="1"/>
    <x v="6"/>
  </r>
  <r>
    <n v="3857"/>
    <x v="3852"/>
    <s v="The Ultimate Screenwriting Conference_x000a_is the experience showing screenwriters how to write and sell a screenplay in hollywood!"/>
    <n v="5000"/>
    <x v="92"/>
    <x v="2"/>
    <x v="0"/>
    <x v="0"/>
    <n v="1406913120"/>
    <n v="1404927690"/>
    <x v="0"/>
    <n v="4"/>
    <x v="1"/>
    <s v="theater/plays"/>
    <n v="5"/>
    <n v="65"/>
    <x v="1"/>
    <x v="6"/>
  </r>
  <r>
    <n v="3858"/>
    <x v="3853"/>
    <s v="With non-gender specific casting, CattyWhamPuss Theatre dismiss traditional casting biases in this, their ambitious first venture."/>
    <n v="500"/>
    <x v="115"/>
    <x v="2"/>
    <x v="1"/>
    <x v="1"/>
    <n v="1432328400"/>
    <n v="1430734844"/>
    <x v="0"/>
    <n v="1"/>
    <x v="1"/>
    <s v="theater/plays"/>
    <n v="2"/>
    <n v="10"/>
    <x v="1"/>
    <x v="6"/>
  </r>
  <r>
    <n v="3859"/>
    <x v="3854"/>
    <s v="This is a play that will have each and everyone that sees it thinking about the dreams they had growing up. It's a dramady"/>
    <n v="2500"/>
    <x v="116"/>
    <x v="2"/>
    <x v="0"/>
    <x v="0"/>
    <n v="1403730000"/>
    <n v="1401485207"/>
    <x v="0"/>
    <n v="1"/>
    <x v="1"/>
    <s v="theater/plays"/>
    <n v="0"/>
    <n v="1"/>
    <x v="1"/>
    <x v="6"/>
  </r>
  <r>
    <n v="3860"/>
    <x v="3855"/>
    <s v="The unproduced screenplay by Tennessee Williams is given life for the first time on a Twin Cities stage by an ensemble of local actors."/>
    <n v="6000"/>
    <x v="848"/>
    <x v="2"/>
    <x v="0"/>
    <x v="0"/>
    <n v="1407858710"/>
    <n v="1405266710"/>
    <x v="0"/>
    <n v="13"/>
    <x v="1"/>
    <s v="theater/plays"/>
    <n v="18"/>
    <n v="81.540000000000006"/>
    <x v="1"/>
    <x v="6"/>
  </r>
  <r>
    <n v="3861"/>
    <x v="3856"/>
    <s v="THE COMING OF THE LORD!"/>
    <n v="2000"/>
    <x v="173"/>
    <x v="2"/>
    <x v="0"/>
    <x v="0"/>
    <n v="1415828820"/>
    <n v="1412258977"/>
    <x v="0"/>
    <n v="1"/>
    <x v="1"/>
    <s v="theater/plays"/>
    <n v="5"/>
    <n v="100"/>
    <x v="1"/>
    <x v="6"/>
  </r>
  <r>
    <n v="3862"/>
    <x v="3857"/>
    <s v="The hit immersive theatre experience of England comes to Corpus Christi!"/>
    <n v="7500"/>
    <x v="116"/>
    <x v="2"/>
    <x v="0"/>
    <x v="0"/>
    <n v="1473699540"/>
    <n v="1472451356"/>
    <x v="0"/>
    <n v="1"/>
    <x v="1"/>
    <s v="theater/plays"/>
    <n v="0"/>
    <n v="1"/>
    <x v="1"/>
    <x v="6"/>
  </r>
  <r>
    <n v="3863"/>
    <x v="3858"/>
    <s v="Umma Yemaya is  a play that examines the challenges of unconventional love. The Lady  and the Artist create their own world for love."/>
    <n v="6000"/>
    <x v="117"/>
    <x v="2"/>
    <x v="0"/>
    <x v="0"/>
    <n v="1446739905"/>
    <n v="1441552305"/>
    <x v="0"/>
    <n v="0"/>
    <x v="1"/>
    <s v="theater/plays"/>
    <n v="0"/>
    <n v="0"/>
    <x v="1"/>
    <x v="6"/>
  </r>
  <r>
    <n v="3864"/>
    <x v="3859"/>
    <s v="I want to create a theatrical performance of the book Grammar Land and present it at schools to help children learn proper grammar."/>
    <n v="5000"/>
    <x v="177"/>
    <x v="2"/>
    <x v="0"/>
    <x v="0"/>
    <n v="1447799054"/>
    <n v="1445203454"/>
    <x v="0"/>
    <n v="3"/>
    <x v="1"/>
    <s v="theater/plays"/>
    <n v="1"/>
    <n v="20"/>
    <x v="1"/>
    <x v="6"/>
  </r>
  <r>
    <n v="3865"/>
    <x v="3860"/>
    <s v="Sissy Entertainment delivers a delicious cabaret that blends comedic monologue, song, and traditional sketch comedy."/>
    <n v="2413"/>
    <x v="1084"/>
    <x v="2"/>
    <x v="5"/>
    <x v="5"/>
    <n v="1409376600"/>
    <n v="1405957098"/>
    <x v="0"/>
    <n v="14"/>
    <x v="1"/>
    <s v="theater/plays"/>
    <n v="27"/>
    <n v="46.43"/>
    <x v="1"/>
    <x v="6"/>
  </r>
  <r>
    <n v="3866"/>
    <x v="3861"/>
    <s v="A funny, moving, witty piece about a girl, her oboe, and her dreams."/>
    <n v="2000"/>
    <x v="143"/>
    <x v="2"/>
    <x v="0"/>
    <x v="0"/>
    <n v="1458703740"/>
    <n v="1454453021"/>
    <x v="0"/>
    <n v="2"/>
    <x v="1"/>
    <s v="theater/plays"/>
    <n v="1"/>
    <n v="5.5"/>
    <x v="1"/>
    <x v="6"/>
  </r>
  <r>
    <n v="3867"/>
    <x v="3862"/>
    <s v="What do you know about Russian Culture? Our project helps the American children to find out about Russian literature."/>
    <n v="2000"/>
    <x v="2345"/>
    <x v="2"/>
    <x v="0"/>
    <x v="0"/>
    <n v="1466278339"/>
    <n v="1463686339"/>
    <x v="0"/>
    <n v="5"/>
    <x v="1"/>
    <s v="theater/plays"/>
    <n v="13"/>
    <n v="50.2"/>
    <x v="1"/>
    <x v="6"/>
  </r>
  <r>
    <n v="3868"/>
    <x v="3863"/>
    <s v="New collection of music by Scott Evan Davis!"/>
    <n v="5000"/>
    <x v="115"/>
    <x v="1"/>
    <x v="1"/>
    <x v="1"/>
    <n v="1410191405"/>
    <n v="1408031405"/>
    <x v="0"/>
    <n v="1"/>
    <x v="1"/>
    <s v="theater/musical"/>
    <n v="0"/>
    <n v="10"/>
    <x v="1"/>
    <x v="40"/>
  </r>
  <r>
    <n v="3869"/>
    <x v="3864"/>
    <s v="A Musical about 3 women who pursue their Pleasure and end up finding themselves."/>
    <n v="13111"/>
    <x v="2497"/>
    <x v="1"/>
    <x v="0"/>
    <x v="0"/>
    <n v="1426302660"/>
    <n v="1423761792"/>
    <x v="0"/>
    <n v="15"/>
    <x v="1"/>
    <s v="theater/musical"/>
    <n v="3"/>
    <n v="30.13"/>
    <x v="1"/>
    <x v="40"/>
  </r>
  <r>
    <n v="3870"/>
    <x v="3865"/>
    <s v="M,L,S&amp;R it's a sexy rock/pop musical confronting contemporary gay issues with an all male cast singing and dancing to top 40 songs."/>
    <n v="10000"/>
    <x v="646"/>
    <x v="1"/>
    <x v="0"/>
    <x v="0"/>
    <n v="1404360478"/>
    <n v="1401768478"/>
    <x v="0"/>
    <n v="10"/>
    <x v="1"/>
    <s v="theater/musical"/>
    <n v="15"/>
    <n v="150"/>
    <x v="1"/>
    <x v="40"/>
  </r>
  <r>
    <n v="3871"/>
    <x v="3866"/>
    <s v="Our musical is finally ready to come to life, and we're raising funds to help make that happen!"/>
    <n v="1500"/>
    <x v="130"/>
    <x v="1"/>
    <x v="0"/>
    <x v="0"/>
    <n v="1490809450"/>
    <n v="1485629050"/>
    <x v="0"/>
    <n v="3"/>
    <x v="1"/>
    <s v="theater/musical"/>
    <n v="3"/>
    <n v="13.33"/>
    <x v="1"/>
    <x v="40"/>
  </r>
  <r>
    <n v="3872"/>
    <x v="3867"/>
    <s v="We are a brand new theatrical teen production company, and we need enough money to put on our first musical production."/>
    <n v="15000"/>
    <x v="117"/>
    <x v="1"/>
    <x v="0"/>
    <x v="0"/>
    <n v="1439522996"/>
    <n v="1435202996"/>
    <x v="0"/>
    <n v="0"/>
    <x v="1"/>
    <s v="theater/musical"/>
    <n v="0"/>
    <n v="0"/>
    <x v="1"/>
    <x v="40"/>
  </r>
  <r>
    <n v="3873"/>
    <x v="3868"/>
    <s v="Looking for $250 sponsors to help us provide in-house field trips to schools focusing on character development shows for children K-3."/>
    <n v="5500"/>
    <x v="117"/>
    <x v="1"/>
    <x v="0"/>
    <x v="0"/>
    <n v="1444322535"/>
    <n v="1441730535"/>
    <x v="0"/>
    <n v="0"/>
    <x v="1"/>
    <s v="theater/musical"/>
    <n v="0"/>
    <n v="0"/>
    <x v="1"/>
    <x v="40"/>
  </r>
  <r>
    <n v="3874"/>
    <x v="3869"/>
    <s v="An exploration of arts, dance, music and theater bought to you by a talented team of performing arts enthusiasts - a FUNdraising event"/>
    <n v="620"/>
    <x v="117"/>
    <x v="1"/>
    <x v="4"/>
    <x v="4"/>
    <n v="1422061200"/>
    <n v="1420244622"/>
    <x v="0"/>
    <n v="0"/>
    <x v="1"/>
    <s v="theater/musical"/>
    <n v="0"/>
    <n v="0"/>
    <x v="1"/>
    <x v="40"/>
  </r>
  <r>
    <n v="3875"/>
    <x v="3870"/>
    <s v="Det nystartede vÃ¦kstlagsteater NÃ¸rrebro Musicalteater's hÃ¥rrejsende opsÃ¦tning af horror-musicalen &quot;Sweeney Todd&quot;!"/>
    <n v="30000"/>
    <x v="117"/>
    <x v="1"/>
    <x v="8"/>
    <x v="7"/>
    <n v="1472896800"/>
    <n v="1472804365"/>
    <x v="0"/>
    <n v="0"/>
    <x v="1"/>
    <s v="theater/musical"/>
    <n v="0"/>
    <n v="0"/>
    <x v="1"/>
    <x v="40"/>
  </r>
  <r>
    <n v="3876"/>
    <x v="3871"/>
    <s v="Hopefully a successful Campaign will bring this original musical back to the stage for performances on 26th, 27th and 28th May 2016."/>
    <n v="3900"/>
    <x v="2498"/>
    <x v="1"/>
    <x v="1"/>
    <x v="1"/>
    <n v="1454425128"/>
    <n v="1451833128"/>
    <x v="0"/>
    <n v="46"/>
    <x v="1"/>
    <s v="theater/musical"/>
    <n v="53"/>
    <n v="44.76"/>
    <x v="1"/>
    <x v="40"/>
  </r>
  <r>
    <n v="3877"/>
    <x v="3872"/>
    <s v="Help us record the concept album and stage grand concerts with a fantastic cast and orchestra. Get your tickets, music and more!"/>
    <n v="25000"/>
    <x v="2499"/>
    <x v="1"/>
    <x v="0"/>
    <x v="0"/>
    <n v="1481213752"/>
    <n v="1478621752"/>
    <x v="0"/>
    <n v="14"/>
    <x v="1"/>
    <s v="theater/musical"/>
    <n v="5"/>
    <n v="88.64"/>
    <x v="1"/>
    <x v="40"/>
  </r>
  <r>
    <n v="3878"/>
    <x v="3873"/>
    <s v="Encouraging young males to engage in vocational development in the art of musical theater and related dance classes."/>
    <n v="18000"/>
    <x v="115"/>
    <x v="1"/>
    <x v="0"/>
    <x v="0"/>
    <n v="1435636740"/>
    <n v="1433014746"/>
    <x v="0"/>
    <n v="1"/>
    <x v="1"/>
    <s v="theater/musical"/>
    <n v="0"/>
    <n v="10"/>
    <x v="1"/>
    <x v="40"/>
  </r>
  <r>
    <n v="3879"/>
    <x v="3874"/>
    <s v="Theatre â€˜Portableâ€™ Royal is a portable, fully working, 40 seater theatre which will tour the UK and beyond!"/>
    <n v="15000"/>
    <x v="117"/>
    <x v="1"/>
    <x v="1"/>
    <x v="1"/>
    <n v="1422218396"/>
    <n v="1419626396"/>
    <x v="0"/>
    <n v="0"/>
    <x v="1"/>
    <s v="theater/musical"/>
    <n v="0"/>
    <n v="0"/>
    <x v="1"/>
    <x v="40"/>
  </r>
  <r>
    <n v="3880"/>
    <x v="3875"/>
    <s v="With Russell Grant as Mrs Meers, this classic musical taps into London's Theatro Technis 1-25 October 2014 for its UK fringe premiere!"/>
    <n v="7500"/>
    <x v="1255"/>
    <x v="1"/>
    <x v="1"/>
    <x v="1"/>
    <n v="1406761200"/>
    <n v="1403724820"/>
    <x v="0"/>
    <n v="17"/>
    <x v="1"/>
    <s v="theater/musical"/>
    <n v="13"/>
    <n v="57.65"/>
    <x v="1"/>
    <x v="40"/>
  </r>
  <r>
    <n v="3881"/>
    <x v="3876"/>
    <s v="A musical journey coming to the Blue Venue at the 2017 Orlando Fringe Festival!"/>
    <n v="500"/>
    <x v="379"/>
    <x v="1"/>
    <x v="0"/>
    <x v="0"/>
    <n v="1487550399"/>
    <n v="1484958399"/>
    <x v="0"/>
    <n v="1"/>
    <x v="1"/>
    <s v="theater/musical"/>
    <n v="5"/>
    <n v="25"/>
    <x v="1"/>
    <x v="40"/>
  </r>
  <r>
    <n v="3882"/>
    <x v="3877"/>
    <s v="A musical vision of the Faust tale... how he signed his soul to the devil Mephistopheles to find Lori, the love of his life."/>
    <n v="30000"/>
    <x v="117"/>
    <x v="1"/>
    <x v="2"/>
    <x v="2"/>
    <n v="1454281380"/>
    <n v="1451950570"/>
    <x v="0"/>
    <n v="0"/>
    <x v="1"/>
    <s v="theater/musical"/>
    <n v="0"/>
    <n v="0"/>
    <x v="1"/>
    <x v="40"/>
  </r>
  <r>
    <n v="3883"/>
    <x v="3878"/>
    <s v="CAGED - A New Musical is the story of One Passion, One Voice, One Dream. - One man's quest to become the woman he always wanted to be."/>
    <n v="15000"/>
    <x v="117"/>
    <x v="1"/>
    <x v="1"/>
    <x v="1"/>
    <n v="1409668069"/>
    <n v="1407076069"/>
    <x v="0"/>
    <n v="0"/>
    <x v="1"/>
    <s v="theater/musical"/>
    <n v="0"/>
    <n v="0"/>
    <x v="1"/>
    <x v="40"/>
  </r>
  <r>
    <n v="3884"/>
    <x v="3879"/>
    <s v="The Group M3 is striving to give one of the poorest towns in the country hope again this Easter Holiday."/>
    <n v="10000"/>
    <x v="117"/>
    <x v="1"/>
    <x v="0"/>
    <x v="0"/>
    <n v="1427479192"/>
    <n v="1425322792"/>
    <x v="0"/>
    <n v="0"/>
    <x v="1"/>
    <s v="theater/musical"/>
    <n v="0"/>
    <n v="0"/>
    <x v="1"/>
    <x v="40"/>
  </r>
  <r>
    <n v="3885"/>
    <x v="3880"/>
    <s v="A LIVE musical spectacular theatrical experience of The Beatles recording sessions at Abbey Road Studios."/>
    <n v="375000"/>
    <x v="117"/>
    <x v="1"/>
    <x v="0"/>
    <x v="0"/>
    <n v="1462834191"/>
    <n v="1460242191"/>
    <x v="0"/>
    <n v="0"/>
    <x v="1"/>
    <s v="theater/musical"/>
    <n v="0"/>
    <n v="0"/>
    <x v="1"/>
    <x v="40"/>
  </r>
  <r>
    <n v="3886"/>
    <x v="3881"/>
    <n v="1"/>
    <n v="10000"/>
    <x v="117"/>
    <x v="1"/>
    <x v="2"/>
    <x v="2"/>
    <n v="1418275702"/>
    <n v="1415683702"/>
    <x v="0"/>
    <n v="0"/>
    <x v="1"/>
    <s v="theater/musical"/>
    <n v="0"/>
    <n v="0"/>
    <x v="1"/>
    <x v="40"/>
  </r>
  <r>
    <n v="3887"/>
    <x v="3882"/>
    <s v="&quot;SUPER!: An Original Musical&quot; is an original work written by Ryan Hruza. This campaign is to fund the production and pay the cast/crew!"/>
    <n v="2000"/>
    <x v="428"/>
    <x v="1"/>
    <x v="0"/>
    <x v="0"/>
    <n v="1430517600"/>
    <n v="1426538129"/>
    <x v="0"/>
    <n v="2"/>
    <x v="1"/>
    <s v="theater/musical"/>
    <n v="2"/>
    <n v="17.5"/>
    <x v="1"/>
    <x v="40"/>
  </r>
  <r>
    <n v="3888"/>
    <x v="3883"/>
    <s v="We are devising a vibrant new adaptation of Homer's The Odyssey featuring dynamic storytelling, stunning visuals and original music."/>
    <n v="2000"/>
    <x v="2500"/>
    <x v="2"/>
    <x v="1"/>
    <x v="1"/>
    <n v="1488114358"/>
    <n v="1485522358"/>
    <x v="0"/>
    <n v="14"/>
    <x v="1"/>
    <s v="theater/plays"/>
    <n v="27"/>
    <n v="38.71"/>
    <x v="1"/>
    <x v="6"/>
  </r>
  <r>
    <n v="3889"/>
    <x v="3884"/>
    <s v="A romantic comedy about a girl trying to figure out what to do with her life and an angel who comes to help her."/>
    <n v="8000"/>
    <x v="1497"/>
    <x v="2"/>
    <x v="0"/>
    <x v="0"/>
    <n v="1420413960"/>
    <n v="1417651630"/>
    <x v="0"/>
    <n v="9"/>
    <x v="1"/>
    <s v="theater/plays"/>
    <n v="1"/>
    <n v="13.11"/>
    <x v="1"/>
    <x v="6"/>
  </r>
  <r>
    <n v="3890"/>
    <x v="3885"/>
    <s v="Will Power Troupe is the only US group invited to perform in London's Shakespeare Festival. We need your help to bring the USA to UK!"/>
    <n v="15000"/>
    <x v="2501"/>
    <x v="2"/>
    <x v="0"/>
    <x v="0"/>
    <n v="1439662344"/>
    <n v="1434478344"/>
    <x v="0"/>
    <n v="8"/>
    <x v="1"/>
    <s v="theater/plays"/>
    <n v="17"/>
    <n v="315.5"/>
    <x v="1"/>
    <x v="6"/>
  </r>
  <r>
    <n v="3891"/>
    <x v="3886"/>
    <s v="A comedy about a mime who dreams of becoming a stand up comedian."/>
    <n v="800"/>
    <x v="92"/>
    <x v="2"/>
    <x v="0"/>
    <x v="0"/>
    <n v="1427086740"/>
    <n v="1424488244"/>
    <x v="0"/>
    <n v="7"/>
    <x v="1"/>
    <s v="theater/plays"/>
    <n v="33"/>
    <n v="37.14"/>
    <x v="1"/>
    <x v="6"/>
  </r>
  <r>
    <n v="3892"/>
    <x v="3887"/>
    <s v="Saloon owner Gertude Blum mistrusts all men and scorns love, but sailor Harry Bales' romantic dreams force her to face her tragic past."/>
    <n v="1000"/>
    <x v="117"/>
    <x v="2"/>
    <x v="0"/>
    <x v="0"/>
    <n v="1408863600"/>
    <n v="1408203557"/>
    <x v="0"/>
    <n v="0"/>
    <x v="1"/>
    <s v="theater/plays"/>
    <n v="0"/>
    <n v="0"/>
    <x v="1"/>
    <x v="6"/>
  </r>
  <r>
    <n v="3893"/>
    <x v="3888"/>
    <s v="An inspiring story of a young girl's journey from childhood to adulthood told through monologue, dialogue, poetry and music and dance."/>
    <n v="50000"/>
    <x v="2502"/>
    <x v="2"/>
    <x v="0"/>
    <x v="0"/>
    <n v="1404194400"/>
    <n v="1400600840"/>
    <x v="0"/>
    <n v="84"/>
    <x v="1"/>
    <s v="theater/plays"/>
    <n v="22"/>
    <n v="128.27000000000001"/>
    <x v="1"/>
    <x v="6"/>
  </r>
  <r>
    <n v="3894"/>
    <x v="3889"/>
    <s v="Ryan and Vanessa are hosting Christmas for the first time but instead of a happy celebration, they get a hilarious survival situation."/>
    <n v="15000"/>
    <x v="624"/>
    <x v="2"/>
    <x v="0"/>
    <x v="0"/>
    <n v="1481000340"/>
    <n v="1478386812"/>
    <x v="0"/>
    <n v="11"/>
    <x v="1"/>
    <s v="theater/plays"/>
    <n v="3"/>
    <n v="47.27"/>
    <x v="1"/>
    <x v="6"/>
  </r>
  <r>
    <n v="3895"/>
    <x v="3890"/>
    <s v="A Transgender makeup artist calls into question the loyalty of her best friend in a 1980's circus while dealing with her dying mother."/>
    <n v="1000"/>
    <x v="155"/>
    <x v="2"/>
    <x v="0"/>
    <x v="0"/>
    <n v="1425103218"/>
    <n v="1422424818"/>
    <x v="0"/>
    <n v="1"/>
    <x v="1"/>
    <s v="theater/plays"/>
    <n v="5"/>
    <n v="50"/>
    <x v="1"/>
    <x v="6"/>
  </r>
  <r>
    <n v="3896"/>
    <x v="3891"/>
    <s v="Yorick and Co. is a comedy about a struggling theatre company whose mysterious benefactor starts haunting the show!"/>
    <n v="1600"/>
    <x v="575"/>
    <x v="2"/>
    <x v="0"/>
    <x v="0"/>
    <n v="1402979778"/>
    <n v="1401770178"/>
    <x v="0"/>
    <n v="4"/>
    <x v="1"/>
    <s v="theater/plays"/>
    <n v="11"/>
    <n v="42.5"/>
    <x v="1"/>
    <x v="6"/>
  </r>
  <r>
    <n v="3897"/>
    <x v="3892"/>
    <s v="Help us to put on a production of Terry Pratchett's Wyrd Sisters, an ambitions show for our theatre but one I believe we can do."/>
    <n v="2500"/>
    <x v="1901"/>
    <x v="2"/>
    <x v="4"/>
    <x v="4"/>
    <n v="1420750683"/>
    <n v="1418158683"/>
    <x v="0"/>
    <n v="10"/>
    <x v="1"/>
    <s v="theater/plays"/>
    <n v="18"/>
    <n v="44"/>
    <x v="1"/>
    <x v="6"/>
  </r>
  <r>
    <n v="3898"/>
    <x v="3893"/>
    <s v="'Somewhere you know, nowhere you've been' a theatrical _x000a_re-imagining of Walthamstowâ€™s past acted out beneath big skies in the marshes."/>
    <n v="2500"/>
    <x v="552"/>
    <x v="2"/>
    <x v="1"/>
    <x v="1"/>
    <n v="1439827200"/>
    <n v="1436355270"/>
    <x v="0"/>
    <n v="16"/>
    <x v="1"/>
    <s v="theater/plays"/>
    <n v="33"/>
    <n v="50.88"/>
    <x v="1"/>
    <x v="6"/>
  </r>
  <r>
    <n v="3899"/>
    <x v="3894"/>
    <s v="More than just a play, RAIN is an outreach to hurting people who feel disengaged or rejected by others."/>
    <n v="10000"/>
    <x v="366"/>
    <x v="2"/>
    <x v="0"/>
    <x v="0"/>
    <n v="1407868561"/>
    <n v="1406140561"/>
    <x v="0"/>
    <n v="2"/>
    <x v="1"/>
    <s v="theater/plays"/>
    <n v="1"/>
    <n v="62.5"/>
    <x v="1"/>
    <x v="6"/>
  </r>
  <r>
    <n v="3900"/>
    <x v="3895"/>
    <s v="HUB Theatre Group collaborates with local artists to present John Logan's RED to the community."/>
    <n v="2500"/>
    <x v="2503"/>
    <x v="2"/>
    <x v="0"/>
    <x v="0"/>
    <n v="1433988791"/>
    <n v="1431396791"/>
    <x v="0"/>
    <n v="5"/>
    <x v="1"/>
    <s v="theater/plays"/>
    <n v="5"/>
    <n v="27"/>
    <x v="1"/>
    <x v="6"/>
  </r>
  <r>
    <n v="3901"/>
    <x v="3896"/>
    <s v="&quot;De Lewe&quot; deals with the critical issues within today's youth. It reminds us that standing together is stronger than falling apart."/>
    <n v="3000"/>
    <x v="379"/>
    <x v="2"/>
    <x v="0"/>
    <x v="0"/>
    <n v="1450554599"/>
    <n v="1447098599"/>
    <x v="0"/>
    <n v="1"/>
    <x v="1"/>
    <s v="theater/plays"/>
    <n v="1"/>
    <n v="25"/>
    <x v="1"/>
    <x v="6"/>
  </r>
  <r>
    <n v="3902"/>
    <x v="3897"/>
    <s v="Love, Sex and Apps is a double bill exploring the way in which we are both connected and disconnected with those around us."/>
    <n v="3000"/>
    <x v="159"/>
    <x v="2"/>
    <x v="1"/>
    <x v="1"/>
    <n v="1479125642"/>
    <n v="1476962042"/>
    <x v="0"/>
    <n v="31"/>
    <x v="1"/>
    <s v="theater/plays"/>
    <n v="49"/>
    <n v="47.26"/>
    <x v="1"/>
    <x v="6"/>
  </r>
  <r>
    <n v="3903"/>
    <x v="3898"/>
    <s v="Based on the novel â€œKnow Thy Lawâ€, this powerful play gives the insight and understanding of the power of knowing the law of the land."/>
    <n v="1500"/>
    <x v="117"/>
    <x v="2"/>
    <x v="0"/>
    <x v="0"/>
    <n v="1439581080"/>
    <n v="1435709765"/>
    <x v="0"/>
    <n v="0"/>
    <x v="1"/>
    <s v="theater/plays"/>
    <n v="0"/>
    <n v="0"/>
    <x v="1"/>
    <x v="6"/>
  </r>
  <r>
    <n v="3904"/>
    <x v="3899"/>
    <s v="A play that will cover 4000 years of black history."/>
    <n v="10000"/>
    <x v="158"/>
    <x v="2"/>
    <x v="0"/>
    <x v="0"/>
    <n v="1429074240"/>
    <n v="1427866200"/>
    <x v="0"/>
    <n v="2"/>
    <x v="1"/>
    <s v="theater/plays"/>
    <n v="0"/>
    <n v="1.5"/>
    <x v="1"/>
    <x v="6"/>
  </r>
  <r>
    <n v="3905"/>
    <x v="3900"/>
    <s v="&quot;STAIRCASES&quot; is a piece of collaborative new writing exploring 'L'esprit de l'escalier', or the conversations you wish you could have."/>
    <n v="1500"/>
    <x v="2504"/>
    <x v="2"/>
    <x v="1"/>
    <x v="1"/>
    <n v="1434063600"/>
    <n v="1430405903"/>
    <x v="0"/>
    <n v="7"/>
    <x v="1"/>
    <s v="theater/plays"/>
    <n v="12"/>
    <n v="24.71"/>
    <x v="1"/>
    <x v="6"/>
  </r>
  <r>
    <n v="3906"/>
    <x v="3901"/>
    <s v="We will workshop, stage and develop new writing, devised work and adaptations. A joyful leap into the possibilities of an idea!"/>
    <n v="1500"/>
    <x v="2373"/>
    <x v="2"/>
    <x v="1"/>
    <x v="1"/>
    <n v="1435325100"/>
    <n v="1432072893"/>
    <x v="0"/>
    <n v="16"/>
    <x v="1"/>
    <s v="theater/plays"/>
    <n v="67"/>
    <n v="63.13"/>
    <x v="1"/>
    <x v="6"/>
  </r>
  <r>
    <n v="3907"/>
    <x v="3902"/>
    <s v="Burqa&amp;Rifle dramatizes the  encounter between two women -- a vigilante and a convert to Islam."/>
    <n v="1000"/>
    <x v="358"/>
    <x v="2"/>
    <x v="0"/>
    <x v="0"/>
    <n v="1414354080"/>
    <n v="1411587606"/>
    <x v="0"/>
    <n v="4"/>
    <x v="1"/>
    <s v="theater/plays"/>
    <n v="15"/>
    <n v="38.25"/>
    <x v="1"/>
    <x v="6"/>
  </r>
  <r>
    <n v="3908"/>
    <x v="3903"/>
    <s v="Death splits apart twin brothers in a questionable car accident. They shared dreams, and now they must share trials in the unknown."/>
    <n v="750"/>
    <x v="654"/>
    <x v="2"/>
    <x v="0"/>
    <x v="0"/>
    <n v="1406603696"/>
    <n v="1405307696"/>
    <x v="0"/>
    <n v="4"/>
    <x v="1"/>
    <s v="theater/plays"/>
    <n v="9"/>
    <n v="16.25"/>
    <x v="1"/>
    <x v="6"/>
  </r>
  <r>
    <n v="3909"/>
    <x v="3904"/>
    <s v="I am trying to put on a gospel comedy stage play that is full of laughter and life lessons as well that will change your life forever,"/>
    <n v="60000"/>
    <x v="2503"/>
    <x v="2"/>
    <x v="0"/>
    <x v="0"/>
    <n v="1410424642"/>
    <n v="1407832642"/>
    <x v="0"/>
    <n v="4"/>
    <x v="1"/>
    <s v="theater/plays"/>
    <n v="0"/>
    <n v="33.75"/>
    <x v="1"/>
    <x v="6"/>
  </r>
  <r>
    <n v="3910"/>
    <x v="3905"/>
    <s v="Join Sherlock Holmes and Dr. Watson as the first adventure together is dramatized live on-stage!  The game is afoot!"/>
    <n v="6000"/>
    <x v="1935"/>
    <x v="2"/>
    <x v="0"/>
    <x v="0"/>
    <n v="1441649397"/>
    <n v="1439057397"/>
    <x v="0"/>
    <n v="3"/>
    <x v="1"/>
    <s v="theater/plays"/>
    <n v="3"/>
    <n v="61.67"/>
    <x v="1"/>
    <x v="6"/>
  </r>
  <r>
    <n v="3911"/>
    <x v="3906"/>
    <s v="â€˜Ministers of Graceâ€™ imagines what the movie Ghostbusters would be like if written by William Shakespeare."/>
    <n v="8000"/>
    <x v="2505"/>
    <x v="2"/>
    <x v="0"/>
    <x v="0"/>
    <n v="1417033777"/>
    <n v="1414438177"/>
    <x v="0"/>
    <n v="36"/>
    <x v="1"/>
    <s v="theater/plays"/>
    <n v="37"/>
    <n v="83.14"/>
    <x v="1"/>
    <x v="6"/>
  </r>
  <r>
    <n v="3912"/>
    <x v="3907"/>
    <s v="Producing &amp; directing Jake's Women by Neil Simon opening July 9 and running through July 26 for Sonoma Arts Live"/>
    <n v="15000"/>
    <x v="116"/>
    <x v="2"/>
    <x v="0"/>
    <x v="0"/>
    <n v="1429936500"/>
    <n v="1424759330"/>
    <x v="0"/>
    <n v="1"/>
    <x v="1"/>
    <s v="theater/plays"/>
    <n v="0"/>
    <n v="1"/>
    <x v="1"/>
    <x v="6"/>
  </r>
  <r>
    <n v="3913"/>
    <x v="3908"/>
    <s v="â€œNo amount of fire or freshness can challenge what a man will store up in his ghostly heart.â€ â€“ The Great Gatsby"/>
    <n v="10000"/>
    <x v="325"/>
    <x v="2"/>
    <x v="0"/>
    <x v="0"/>
    <n v="1448863449"/>
    <n v="1446267849"/>
    <x v="0"/>
    <n v="7"/>
    <x v="1"/>
    <s v="theater/plays"/>
    <n v="10"/>
    <n v="142.86000000000001"/>
    <x v="1"/>
    <x v="6"/>
  </r>
  <r>
    <n v="3914"/>
    <x v="3909"/>
    <s v="Bots &amp; Barrals and StoneCrabs Theatre are excited to present the UK premiere of Guillem Clua's powerful Catalan drama Skin in Flames."/>
    <n v="2500"/>
    <x v="711"/>
    <x v="2"/>
    <x v="1"/>
    <x v="1"/>
    <n v="1431298740"/>
    <n v="1429558756"/>
    <x v="0"/>
    <n v="27"/>
    <x v="1"/>
    <s v="theater/plays"/>
    <n v="36"/>
    <n v="33.67"/>
    <x v="1"/>
    <x v="6"/>
  </r>
  <r>
    <n v="3915"/>
    <x v="3910"/>
    <s v="Following the enormous success of Hardcross, we are looking for new ways to bring this wonderful play to a wider audience."/>
    <n v="1500"/>
    <x v="139"/>
    <x v="2"/>
    <x v="1"/>
    <x v="1"/>
    <n v="1464824309"/>
    <n v="1462232309"/>
    <x v="0"/>
    <n v="1"/>
    <x v="1"/>
    <s v="theater/plays"/>
    <n v="0"/>
    <n v="5"/>
    <x v="1"/>
    <x v="6"/>
  </r>
  <r>
    <n v="3916"/>
    <x v="3911"/>
    <s v="We're a small group of University students who need a little help making our final exam production the best product possible."/>
    <n v="2000"/>
    <x v="117"/>
    <x v="2"/>
    <x v="8"/>
    <x v="7"/>
    <n v="1464952752"/>
    <n v="1462360752"/>
    <x v="0"/>
    <n v="0"/>
    <x v="1"/>
    <s v="theater/plays"/>
    <n v="0"/>
    <n v="0"/>
    <x v="1"/>
    <x v="6"/>
  </r>
  <r>
    <n v="3917"/>
    <x v="3912"/>
    <s v="We place the actors and script to the fore, with productions stripped down to barest level, aiming to make theatre accessible."/>
    <n v="3500"/>
    <x v="115"/>
    <x v="2"/>
    <x v="1"/>
    <x v="1"/>
    <n v="1410439161"/>
    <n v="1407847161"/>
    <x v="0"/>
    <n v="1"/>
    <x v="1"/>
    <s v="theater/plays"/>
    <n v="0"/>
    <n v="10"/>
    <x v="1"/>
    <x v="6"/>
  </r>
  <r>
    <n v="3918"/>
    <x v="3913"/>
    <s v="A fantastic new comedy coming to the West End 2014.  An Alan Ayckbourn meets Richard Curtis style comedy. Who knew singing was therapy!"/>
    <n v="60000"/>
    <x v="678"/>
    <x v="2"/>
    <x v="1"/>
    <x v="1"/>
    <n v="1407168000"/>
    <n v="1406131023"/>
    <x v="0"/>
    <n v="3"/>
    <x v="1"/>
    <s v="theater/plays"/>
    <n v="0"/>
    <n v="40"/>
    <x v="1"/>
    <x v="6"/>
  </r>
  <r>
    <n v="3919"/>
    <x v="3914"/>
    <s v="Two sisters living in a Cornish seaside town attempt to hide and escape from a life- circle of deceit, abuse, incest and revenge."/>
    <n v="5000"/>
    <x v="456"/>
    <x v="2"/>
    <x v="1"/>
    <x v="1"/>
    <n v="1453075200"/>
    <n v="1450628773"/>
    <x v="0"/>
    <n v="3"/>
    <x v="1"/>
    <s v="theater/plays"/>
    <n v="2"/>
    <n v="30"/>
    <x v="1"/>
    <x v="6"/>
  </r>
  <r>
    <n v="3920"/>
    <x v="3915"/>
    <s v="An enthralling tale charting the ecstasies and tragedies behind the seven white masks of centenarian clown,Scaramouche Jones."/>
    <n v="2500"/>
    <x v="2503"/>
    <x v="2"/>
    <x v="1"/>
    <x v="1"/>
    <n v="1479032260"/>
    <n v="1476436660"/>
    <x v="0"/>
    <n v="3"/>
    <x v="1"/>
    <s v="theater/plays"/>
    <n v="5"/>
    <n v="45"/>
    <x v="1"/>
    <x v="6"/>
  </r>
  <r>
    <n v="3921"/>
    <x v="3916"/>
    <s v="CLTC are crowdfunding for our latest production - Joe Calarco's brilliant adaptation of Shakespeare's most loved tragedy."/>
    <n v="3000"/>
    <x v="117"/>
    <x v="2"/>
    <x v="1"/>
    <x v="1"/>
    <n v="1414346400"/>
    <n v="1413291655"/>
    <x v="0"/>
    <n v="0"/>
    <x v="1"/>
    <s v="theater/plays"/>
    <n v="0"/>
    <n v="0"/>
    <x v="1"/>
    <x v="6"/>
  </r>
  <r>
    <n v="3922"/>
    <x v="3917"/>
    <s v="TDPF is a play about a woman named Lisa who devotes her life to her marriage and ministry â€”since it is a woman place says her husband."/>
    <n v="750"/>
    <x v="377"/>
    <x v="2"/>
    <x v="0"/>
    <x v="0"/>
    <n v="1425337200"/>
    <n v="1421432810"/>
    <x v="0"/>
    <n v="6"/>
    <x v="1"/>
    <s v="theater/plays"/>
    <n v="8"/>
    <n v="10.17"/>
    <x v="1"/>
    <x v="6"/>
  </r>
  <r>
    <n v="3923"/>
    <x v="3918"/>
    <s v="Eleanor Roosevelt: Passionate campaigner for human rights, champion for peace, staunch supporter of FDR's policies, betrayed wife."/>
    <n v="11500"/>
    <x v="2506"/>
    <x v="2"/>
    <x v="1"/>
    <x v="1"/>
    <n v="1428622271"/>
    <n v="1426203071"/>
    <x v="0"/>
    <n v="17"/>
    <x v="1"/>
    <s v="theater/plays"/>
    <n v="12"/>
    <n v="81.41"/>
    <x v="1"/>
    <x v="6"/>
  </r>
  <r>
    <n v="3924"/>
    <x v="3919"/>
    <s v="Help Comedy Illusionist Reggie Rice spread the magic of laughter as he takes his award-winning illusion show to a town near you!"/>
    <n v="15000"/>
    <x v="2507"/>
    <x v="2"/>
    <x v="0"/>
    <x v="0"/>
    <n v="1403823722"/>
    <n v="1401231722"/>
    <x v="0"/>
    <n v="40"/>
    <x v="1"/>
    <s v="theater/plays"/>
    <n v="15"/>
    <n v="57.25"/>
    <x v="1"/>
    <x v="6"/>
  </r>
  <r>
    <n v="3925"/>
    <x v="3920"/>
    <s v="Help Save High School Theater Program_x000a_Your donations will be used to purchase props, build sets, and costumes."/>
    <n v="150"/>
    <x v="493"/>
    <x v="2"/>
    <x v="0"/>
    <x v="0"/>
    <n v="1406753639"/>
    <n v="1404161639"/>
    <x v="0"/>
    <n v="3"/>
    <x v="1"/>
    <s v="theater/plays"/>
    <n v="10"/>
    <n v="5"/>
    <x v="1"/>
    <x v="6"/>
  </r>
  <r>
    <n v="3926"/>
    <x v="3921"/>
    <s v="Producing syllabus-relevant theatre targeted to HSC students on the NSW Central Coast"/>
    <n v="5000"/>
    <x v="493"/>
    <x v="2"/>
    <x v="2"/>
    <x v="2"/>
    <n v="1419645748"/>
    <n v="1417053748"/>
    <x v="0"/>
    <n v="1"/>
    <x v="1"/>
    <s v="theater/plays"/>
    <n v="0"/>
    <n v="15"/>
    <x v="1"/>
    <x v="6"/>
  </r>
  <r>
    <n v="3927"/>
    <x v="3922"/>
    <s v="Brand new graduate theater company 'FMP Theatre' proudly presents the definitive WW1 play, Journey's End, with a little help from you."/>
    <n v="2500"/>
    <x v="379"/>
    <x v="2"/>
    <x v="1"/>
    <x v="1"/>
    <n v="1407565504"/>
    <n v="1404973504"/>
    <x v="0"/>
    <n v="2"/>
    <x v="1"/>
    <s v="theater/plays"/>
    <n v="1"/>
    <n v="12.5"/>
    <x v="1"/>
    <x v="6"/>
  </r>
  <r>
    <n v="3928"/>
    <x v="3923"/>
    <s v="&quot;Charm&quot; class is in session! Mama Darleena, a transgender African-American woman, shares rules for etiquette with her LGBTQ students."/>
    <n v="5000"/>
    <x v="1208"/>
    <x v="2"/>
    <x v="0"/>
    <x v="0"/>
    <n v="1444971540"/>
    <n v="1442593427"/>
    <x v="0"/>
    <n v="7"/>
    <x v="1"/>
    <s v="theater/plays"/>
    <n v="13"/>
    <n v="93"/>
    <x v="1"/>
    <x v="6"/>
  </r>
  <r>
    <n v="3929"/>
    <x v="3924"/>
    <s v="We need to raise funds to bring this elaborate production to life with special FX makeup, highly detailed sets, and costumes."/>
    <n v="20000"/>
    <x v="2508"/>
    <x v="2"/>
    <x v="0"/>
    <x v="0"/>
    <n v="1474228265"/>
    <n v="1471636265"/>
    <x v="0"/>
    <n v="14"/>
    <x v="1"/>
    <s v="theater/plays"/>
    <n v="2"/>
    <n v="32.36"/>
    <x v="1"/>
    <x v="6"/>
  </r>
  <r>
    <n v="3930"/>
    <x v="3925"/>
    <s v="We are a new and exciting semi-pro  theatre company who will support &amp; hire local actors &amp; writers in Brisbane &amp; Queensland."/>
    <n v="10000"/>
    <x v="117"/>
    <x v="2"/>
    <x v="2"/>
    <x v="2"/>
    <n v="1459490400"/>
    <n v="1457078868"/>
    <x v="0"/>
    <n v="0"/>
    <x v="1"/>
    <s v="theater/plays"/>
    <n v="0"/>
    <n v="0"/>
    <x v="1"/>
    <x v="6"/>
  </r>
  <r>
    <n v="3931"/>
    <x v="3926"/>
    <s v="An original stage play designed to bring to light the long-term effects on adult survivors of childhood sexual abuse. We do survive!"/>
    <n v="8000"/>
    <x v="117"/>
    <x v="2"/>
    <x v="0"/>
    <x v="0"/>
    <n v="1441510707"/>
    <n v="1439350707"/>
    <x v="0"/>
    <n v="0"/>
    <x v="1"/>
    <s v="theater/plays"/>
    <n v="0"/>
    <n v="0"/>
    <x v="1"/>
    <x v="6"/>
  </r>
  <r>
    <n v="3932"/>
    <x v="3927"/>
    <s v="Audience tell stories from their life chooses the improv actors to re-enact the story on the spot via song, dance and theatrics."/>
    <n v="12000"/>
    <x v="116"/>
    <x v="2"/>
    <x v="0"/>
    <x v="0"/>
    <n v="1458097364"/>
    <n v="1455508964"/>
    <x v="0"/>
    <n v="1"/>
    <x v="1"/>
    <s v="theater/plays"/>
    <n v="0"/>
    <n v="1"/>
    <x v="1"/>
    <x v="6"/>
  </r>
  <r>
    <n v="3933"/>
    <x v="3928"/>
    <s v="Presenting the complete three part of writer/director Ty Foard's &quot;A King's Story&quot; ...a dramatic artistic one director play festival"/>
    <n v="7000"/>
    <x v="2509"/>
    <x v="2"/>
    <x v="0"/>
    <x v="0"/>
    <n v="1468716180"/>
    <n v="1466205262"/>
    <x v="0"/>
    <n v="12"/>
    <x v="1"/>
    <s v="theater/plays"/>
    <n v="16"/>
    <n v="91.83"/>
    <x v="1"/>
    <x v="6"/>
  </r>
  <r>
    <n v="3934"/>
    <x v="3929"/>
    <s v="Lost youth and lost souls struggle to find meaning amid dingy basements, vanishing malls, and a bleak Midwestern summer."/>
    <n v="5000"/>
    <x v="1100"/>
    <x v="2"/>
    <x v="0"/>
    <x v="0"/>
    <n v="1443704400"/>
    <n v="1439827639"/>
    <x v="0"/>
    <n v="12"/>
    <x v="1"/>
    <s v="theater/plays"/>
    <n v="11"/>
    <n v="45.83"/>
    <x v="1"/>
    <x v="6"/>
  </r>
  <r>
    <n v="3935"/>
    <x v="3930"/>
    <s v="Forgotten composer, virtuoso pianist, actor, and activist._x000a_I'm hoping to produce my play which explores Julius's life and music."/>
    <n v="3000"/>
    <x v="2510"/>
    <x v="2"/>
    <x v="1"/>
    <x v="1"/>
    <n v="1443973546"/>
    <n v="1438789546"/>
    <x v="0"/>
    <n v="23"/>
    <x v="1"/>
    <s v="theater/plays"/>
    <n v="44"/>
    <n v="57.17"/>
    <x v="1"/>
    <x v="6"/>
  </r>
  <r>
    <n v="3936"/>
    <x v="3931"/>
    <s v="This stage play is a true story about one woman's fight against breast cancer while still having to deal with the adversities of life."/>
    <n v="20000"/>
    <x v="117"/>
    <x v="2"/>
    <x v="0"/>
    <x v="0"/>
    <n v="1480576720"/>
    <n v="1477981120"/>
    <x v="0"/>
    <n v="0"/>
    <x v="1"/>
    <s v="theater/plays"/>
    <n v="0"/>
    <n v="0"/>
    <x v="1"/>
    <x v="6"/>
  </r>
  <r>
    <n v="3937"/>
    <x v="3932"/>
    <s v="Support the artists of the new play FEVER: a story of love, friendship and sonnets. Donate to help us develop this production!"/>
    <n v="2885"/>
    <x v="2511"/>
    <x v="2"/>
    <x v="0"/>
    <x v="0"/>
    <n v="1468249760"/>
    <n v="1465830560"/>
    <x v="0"/>
    <n v="10"/>
    <x v="1"/>
    <s v="theater/plays"/>
    <n v="86"/>
    <n v="248.5"/>
    <x v="1"/>
    <x v="6"/>
  </r>
  <r>
    <n v="3938"/>
    <x v="3933"/>
    <s v="We Kickstarted Broken Alley Theatre in the summer of 2013. It's been an amazing two years. This year, BATx goes bigger than ever."/>
    <n v="3255"/>
    <x v="2512"/>
    <x v="2"/>
    <x v="0"/>
    <x v="0"/>
    <n v="1435441454"/>
    <n v="1432763054"/>
    <x v="0"/>
    <n v="5"/>
    <x v="1"/>
    <s v="theater/plays"/>
    <n v="12"/>
    <n v="79.400000000000006"/>
    <x v="1"/>
    <x v="6"/>
  </r>
  <r>
    <n v="3939"/>
    <x v="3934"/>
    <s v="'Potter.' is a parody of the popular Harry Potter series allowing aspiring actors a chance to work in a professional production."/>
    <n v="5000"/>
    <x v="139"/>
    <x v="2"/>
    <x v="2"/>
    <x v="2"/>
    <n v="1412656200"/>
    <n v="1412328979"/>
    <x v="0"/>
    <n v="1"/>
    <x v="1"/>
    <s v="theater/plays"/>
    <n v="0"/>
    <n v="5"/>
    <x v="1"/>
    <x v="6"/>
  </r>
  <r>
    <n v="3940"/>
    <x v="3935"/>
    <s v="A Stage Play that will bring you to the edge of your seat , leave you thinkin and will also have you laughing while enjoyin the talent"/>
    <n v="5000"/>
    <x v="143"/>
    <x v="2"/>
    <x v="0"/>
    <x v="0"/>
    <n v="1420199351"/>
    <n v="1416311351"/>
    <x v="0"/>
    <n v="2"/>
    <x v="1"/>
    <s v="theater/plays"/>
    <n v="0"/>
    <n v="5.5"/>
    <x v="1"/>
    <x v="6"/>
  </r>
  <r>
    <n v="3941"/>
    <x v="3936"/>
    <s v="Help produce &quot;Boseman and Lena&quot; by Athol Fugard._x000a_Celebrate 18 years of Service to Arts and Community, 2nd Show of a 7th Season in NOLA!"/>
    <n v="5500"/>
    <x v="155"/>
    <x v="2"/>
    <x v="0"/>
    <x v="0"/>
    <n v="1416877200"/>
    <n v="1414505137"/>
    <x v="0"/>
    <n v="2"/>
    <x v="1"/>
    <s v="theater/plays"/>
    <n v="1"/>
    <n v="25"/>
    <x v="1"/>
    <x v="6"/>
  </r>
  <r>
    <n v="3942"/>
    <x v="3937"/>
    <s v="In the 30's, two brothers, Benny and Phil, who go to the Arizona desert to be extras in a huge Biblical epic. Riotous comedy!"/>
    <n v="1200"/>
    <x v="117"/>
    <x v="2"/>
    <x v="0"/>
    <x v="0"/>
    <n v="1434490914"/>
    <n v="1429306914"/>
    <x v="0"/>
    <n v="0"/>
    <x v="1"/>
    <s v="theater/plays"/>
    <n v="0"/>
    <n v="0"/>
    <x v="1"/>
    <x v="6"/>
  </r>
  <r>
    <n v="3943"/>
    <x v="3938"/>
    <s v="Field Trip Theatre has  commissioned Alexandra Petri to write a world premiere play set in DC , &quot;The Scrum&quot;,"/>
    <n v="5000"/>
    <x v="2513"/>
    <x v="2"/>
    <x v="0"/>
    <x v="0"/>
    <n v="1446483000"/>
    <n v="1443811268"/>
    <x v="0"/>
    <n v="13"/>
    <x v="1"/>
    <s v="theater/plays"/>
    <n v="36"/>
    <n v="137.08000000000001"/>
    <x v="1"/>
    <x v="6"/>
  </r>
  <r>
    <n v="3944"/>
    <x v="3939"/>
    <s v="My project is to finish writing all 38 of Shakespeare's Plays into shortened 15-20 minute Shortened versions and publish them in 1 year"/>
    <n v="5000"/>
    <x v="117"/>
    <x v="2"/>
    <x v="0"/>
    <x v="0"/>
    <n v="1440690875"/>
    <n v="1438098875"/>
    <x v="0"/>
    <n v="0"/>
    <x v="1"/>
    <s v="theater/plays"/>
    <n v="0"/>
    <n v="0"/>
    <x v="1"/>
    <x v="6"/>
  </r>
  <r>
    <n v="3945"/>
    <x v="3940"/>
    <s v="We do a theatre camp for kids every summer doing parady shows of diff stories for kids to learn theater. This year is Star Wars Parody."/>
    <n v="2000"/>
    <x v="139"/>
    <x v="2"/>
    <x v="0"/>
    <x v="0"/>
    <n v="1431717268"/>
    <n v="1429125268"/>
    <x v="0"/>
    <n v="1"/>
    <x v="1"/>
    <s v="theater/plays"/>
    <n v="0"/>
    <n v="5"/>
    <x v="1"/>
    <x v="6"/>
  </r>
  <r>
    <n v="3946"/>
    <x v="3941"/>
    <s v="Dr. Mecurio's is an original work of fantasy designed and written for the stage."/>
    <n v="6000"/>
    <x v="666"/>
    <x v="2"/>
    <x v="0"/>
    <x v="0"/>
    <n v="1425110400"/>
    <n v="1422388822"/>
    <x v="0"/>
    <n v="5"/>
    <x v="1"/>
    <s v="theater/plays"/>
    <n v="3"/>
    <n v="39"/>
    <x v="1"/>
    <x v="6"/>
  </r>
  <r>
    <n v="3947"/>
    <x v="3942"/>
    <s v="Soon to be known as one of the greatest gospel stage plays of all times. Great hit in New England and now we want to take  it on tour"/>
    <n v="3000"/>
    <x v="462"/>
    <x v="2"/>
    <x v="0"/>
    <x v="0"/>
    <n v="1475378744"/>
    <n v="1472786744"/>
    <x v="0"/>
    <n v="2"/>
    <x v="1"/>
    <s v="theater/plays"/>
    <n v="3"/>
    <n v="50.5"/>
    <x v="1"/>
    <x v="6"/>
  </r>
  <r>
    <n v="3948"/>
    <x v="3943"/>
    <s v="A group of 12 friends, separated by time, space, state borders and oceans want to head to London for the adventure of a lifetime."/>
    <n v="30000"/>
    <x v="117"/>
    <x v="2"/>
    <x v="2"/>
    <x v="2"/>
    <n v="1410076123"/>
    <n v="1404892123"/>
    <x v="0"/>
    <n v="0"/>
    <x v="1"/>
    <s v="theater/plays"/>
    <n v="0"/>
    <n v="0"/>
    <x v="1"/>
    <x v="6"/>
  </r>
  <r>
    <n v="3949"/>
    <x v="3944"/>
    <s v="A brilliant project making a huge difference : a play about Climate Change and a series of panels on environmental and community issues"/>
    <n v="10000"/>
    <x v="2514"/>
    <x v="2"/>
    <x v="2"/>
    <x v="2"/>
    <n v="1423623221"/>
    <n v="1421031221"/>
    <x v="0"/>
    <n v="32"/>
    <x v="1"/>
    <s v="theater/plays"/>
    <n v="16"/>
    <n v="49.28"/>
    <x v="1"/>
    <x v="6"/>
  </r>
  <r>
    <n v="3950"/>
    <x v="3945"/>
    <s v="With the Great Elephant Repertory we can reach those children who are perceived unreachable, educating them through performance art."/>
    <n v="4000"/>
    <x v="379"/>
    <x v="2"/>
    <x v="0"/>
    <x v="0"/>
    <n v="1460140500"/>
    <n v="1457628680"/>
    <x v="0"/>
    <n v="1"/>
    <x v="1"/>
    <s v="theater/plays"/>
    <n v="1"/>
    <n v="25"/>
    <x v="1"/>
    <x v="6"/>
  </r>
  <r>
    <n v="3951"/>
    <x v="3946"/>
    <s v="Set in Southern America â€œThe Divideâ€ is a stage play that touches on the issues that are forefront in America and the world."/>
    <n v="200000"/>
    <x v="116"/>
    <x v="2"/>
    <x v="17"/>
    <x v="3"/>
    <n v="1462301342"/>
    <n v="1457120942"/>
    <x v="0"/>
    <n v="1"/>
    <x v="1"/>
    <s v="theater/plays"/>
    <n v="0"/>
    <n v="1"/>
    <x v="1"/>
    <x v="6"/>
  </r>
  <r>
    <n v="3952"/>
    <x v="3947"/>
    <s v="This is the story about dreams of the kindly clown who indulge in reverie to be a ballet dancer! Every act is a funny sentimental story"/>
    <n v="26000"/>
    <x v="379"/>
    <x v="2"/>
    <x v="0"/>
    <x v="0"/>
    <n v="1445885890"/>
    <n v="1440701890"/>
    <x v="0"/>
    <n v="1"/>
    <x v="1"/>
    <s v="theater/plays"/>
    <n v="0"/>
    <n v="25"/>
    <x v="1"/>
    <x v="6"/>
  </r>
  <r>
    <n v="3953"/>
    <x v="3948"/>
    <s v="Actors and actresses are needed to help me create a stage play. A stage play needs to be adapted from the book I wrote."/>
    <n v="17600"/>
    <x v="117"/>
    <x v="2"/>
    <x v="0"/>
    <x v="0"/>
    <n v="1469834940"/>
    <n v="1467162586"/>
    <x v="0"/>
    <n v="0"/>
    <x v="1"/>
    <s v="theater/plays"/>
    <n v="0"/>
    <n v="0"/>
    <x v="1"/>
    <x v="6"/>
  </r>
  <r>
    <n v="3954"/>
    <x v="3949"/>
    <s v="Despite hunger and conditions of a Calcutta slum, the people there know that life is precious. They have named it â€˜City of Joy.â€™"/>
    <n v="25000"/>
    <x v="117"/>
    <x v="2"/>
    <x v="5"/>
    <x v="5"/>
    <n v="1405352264"/>
    <n v="1400168264"/>
    <x v="0"/>
    <n v="0"/>
    <x v="1"/>
    <s v="theater/plays"/>
    <n v="0"/>
    <n v="0"/>
    <x v="1"/>
    <x v="6"/>
  </r>
  <r>
    <n v="3955"/>
    <x v="3950"/>
    <s v="FHE High School Theatre Booster Fund Raiser for Costumes --Fall Play Snow Queen and Spring Musical Once on this Island"/>
    <n v="1750"/>
    <x v="94"/>
    <x v="2"/>
    <x v="0"/>
    <x v="0"/>
    <n v="1448745741"/>
    <n v="1446150141"/>
    <x v="0"/>
    <n v="8"/>
    <x v="1"/>
    <s v="theater/plays"/>
    <n v="24"/>
    <n v="53.13"/>
    <x v="1"/>
    <x v="6"/>
  </r>
  <r>
    <n v="3956"/>
    <x v="3951"/>
    <s v="This saucy stage play chronicles the highs and lows of my life involving gangs, drugs and prison. The story is a transforming ministry."/>
    <n v="5500"/>
    <x v="117"/>
    <x v="2"/>
    <x v="0"/>
    <x v="0"/>
    <n v="1461543600"/>
    <n v="1459203727"/>
    <x v="0"/>
    <n v="0"/>
    <x v="1"/>
    <s v="theater/plays"/>
    <n v="0"/>
    <n v="0"/>
    <x v="1"/>
    <x v="6"/>
  </r>
  <r>
    <n v="3957"/>
    <x v="3952"/>
    <s v="A play about something, or maybe nothing. Four actors depicting all 9 seasons of Seinfeld in 90 minutes."/>
    <n v="28000"/>
    <x v="1001"/>
    <x v="2"/>
    <x v="0"/>
    <x v="0"/>
    <n v="1468020354"/>
    <n v="1464045954"/>
    <x v="0"/>
    <n v="1"/>
    <x v="1"/>
    <s v="theater/plays"/>
    <n v="0"/>
    <n v="7"/>
    <x v="1"/>
    <x v="6"/>
  </r>
  <r>
    <n v="3958"/>
    <x v="3953"/>
    <s v="A children's theatre group constructing props out of swimming noodles to provide free Shakespeare in the parks to local communities."/>
    <n v="2000"/>
    <x v="762"/>
    <x v="2"/>
    <x v="0"/>
    <x v="0"/>
    <n v="1406988000"/>
    <n v="1403822912"/>
    <x v="0"/>
    <n v="16"/>
    <x v="1"/>
    <s v="theater/plays"/>
    <n v="32"/>
    <n v="40.06"/>
    <x v="1"/>
    <x v="6"/>
  </r>
  <r>
    <n v="3959"/>
    <x v="3954"/>
    <s v="A free website for theatre on California's central coast - actors, auditions, &amp; shows in Santa Barbara, San Luis Obispo, &amp; Montetey."/>
    <n v="1200"/>
    <x v="2515"/>
    <x v="2"/>
    <x v="0"/>
    <x v="0"/>
    <n v="1411930556"/>
    <n v="1409338556"/>
    <x v="0"/>
    <n v="12"/>
    <x v="1"/>
    <s v="theater/plays"/>
    <n v="24"/>
    <n v="24.33"/>
    <x v="1"/>
    <x v="6"/>
  </r>
  <r>
    <n v="3960"/>
    <x v="3955"/>
    <s v="You are closer to your dreams than what you expect, your demons will always wait for you to realize them, theyâ€™ll torture you Manny."/>
    <n v="3000"/>
    <x v="372"/>
    <x v="2"/>
    <x v="0"/>
    <x v="0"/>
    <n v="1451852256"/>
    <n v="1449260256"/>
    <x v="0"/>
    <n v="4"/>
    <x v="1"/>
    <s v="theater/plays"/>
    <n v="2"/>
    <n v="11.25"/>
    <x v="1"/>
    <x v="6"/>
  </r>
  <r>
    <n v="3961"/>
    <x v="3956"/>
    <s v="I've written a fun new play exploring the reality of gay stereotypes in 2014 - with accommodation and venue hire it needs some dough :)"/>
    <n v="5000"/>
    <x v="577"/>
    <x v="2"/>
    <x v="1"/>
    <x v="1"/>
    <n v="1399584210"/>
    <n v="1397683410"/>
    <x v="0"/>
    <n v="2"/>
    <x v="1"/>
    <s v="theater/plays"/>
    <n v="0"/>
    <n v="10.5"/>
    <x v="1"/>
    <x v="6"/>
  </r>
  <r>
    <n v="3962"/>
    <x v="3957"/>
    <s v="OUR FRIENDS THE ENEMY will make its American Debut at Theatre Row in New York City, and we would like for you to join us on our journey"/>
    <n v="1400"/>
    <x v="372"/>
    <x v="2"/>
    <x v="1"/>
    <x v="1"/>
    <n v="1448722494"/>
    <n v="1446562494"/>
    <x v="0"/>
    <n v="3"/>
    <x v="1"/>
    <s v="theater/plays"/>
    <n v="3"/>
    <n v="15"/>
    <x v="1"/>
    <x v="6"/>
  </r>
  <r>
    <n v="3963"/>
    <x v="3958"/>
    <s v="les effets de censeur sur l'immigration.Ã§a c'est une piÃ¨ce de l'histoire de la rÃ©volution en Iran jusqu'Ã  des meurtres en sÃ©rie en 1999"/>
    <n v="10000"/>
    <x v="117"/>
    <x v="2"/>
    <x v="5"/>
    <x v="5"/>
    <n v="1447821717"/>
    <n v="1445226117"/>
    <x v="0"/>
    <n v="0"/>
    <x v="1"/>
    <s v="theater/plays"/>
    <n v="0"/>
    <n v="0"/>
    <x v="1"/>
    <x v="6"/>
  </r>
  <r>
    <n v="3964"/>
    <x v="3959"/>
    <s v="&quot;MAMA'Z BA-B&quot; is the story of Marcus Williams who struggles to find a place for himself as a young black male."/>
    <n v="2000"/>
    <x v="691"/>
    <x v="2"/>
    <x v="0"/>
    <x v="0"/>
    <n v="1429460386"/>
    <n v="1424279986"/>
    <x v="0"/>
    <n v="3"/>
    <x v="1"/>
    <s v="theater/plays"/>
    <n v="6"/>
    <n v="42"/>
    <x v="1"/>
    <x v="6"/>
  </r>
  <r>
    <n v="3965"/>
    <x v="3960"/>
    <s v="Andrew Heller producing a production of an original play for the Philadelphia Fringe Festival. Written and Directed by Andrew Heller"/>
    <n v="2000"/>
    <x v="2516"/>
    <x v="2"/>
    <x v="0"/>
    <x v="0"/>
    <n v="1460608780"/>
    <n v="1455428380"/>
    <x v="0"/>
    <n v="4"/>
    <x v="1"/>
    <s v="theater/plays"/>
    <n v="14"/>
    <n v="71.25"/>
    <x v="1"/>
    <x v="6"/>
  </r>
  <r>
    <n v="3966"/>
    <x v="3961"/>
    <s v="MNDT will be the first Moroccan Team in history to participate in the WSDC. the worldâ€™s biggest high school debate tournament."/>
    <n v="7500"/>
    <x v="372"/>
    <x v="2"/>
    <x v="0"/>
    <x v="0"/>
    <n v="1406170740"/>
    <n v="1402506278"/>
    <x v="0"/>
    <n v="2"/>
    <x v="1"/>
    <s v="theater/plays"/>
    <n v="1"/>
    <n v="22.5"/>
    <x v="1"/>
    <x v="6"/>
  </r>
  <r>
    <n v="3967"/>
    <x v="3962"/>
    <s v="Ramsay Wise is painting the backdrops for the Maplewood Barn Theatre's summer 2017 production. He needs canvas and paint."/>
    <n v="1700"/>
    <x v="22"/>
    <x v="2"/>
    <x v="0"/>
    <x v="0"/>
    <n v="1488783507"/>
    <n v="1486191507"/>
    <x v="0"/>
    <n v="10"/>
    <x v="1"/>
    <s v="theater/plays"/>
    <n v="24"/>
    <n v="41"/>
    <x v="1"/>
    <x v="6"/>
  </r>
  <r>
    <n v="3968"/>
    <x v="3963"/>
    <s v="&quot;On the breast of her gown, in fine red cloth, appeared the letter A.&quot; But what about the rest of the alphabet?"/>
    <n v="5000"/>
    <x v="2517"/>
    <x v="2"/>
    <x v="0"/>
    <x v="0"/>
    <n v="1463945673"/>
    <n v="1458761673"/>
    <x v="0"/>
    <n v="11"/>
    <x v="1"/>
    <s v="theater/plays"/>
    <n v="11"/>
    <n v="47.91"/>
    <x v="1"/>
    <x v="6"/>
  </r>
  <r>
    <n v="3969"/>
    <x v="3964"/>
    <s v="Board a pirate ship and sail with us on a midnight cruise into the dark realms of forgotten pirate lore with music, theater &amp; burlesque"/>
    <n v="2825"/>
    <x v="2518"/>
    <x v="2"/>
    <x v="0"/>
    <x v="0"/>
    <n v="1472442900"/>
    <n v="1471638646"/>
    <x v="0"/>
    <n v="6"/>
    <x v="1"/>
    <s v="theater/plays"/>
    <n v="7"/>
    <n v="35.17"/>
    <x v="1"/>
    <x v="6"/>
  </r>
  <r>
    <n v="3970"/>
    <x v="3965"/>
    <s v="WeÂ  areÂ  aÂ  newÂ  productionÂ  companyÂ  andÂ  willÂ  beÂ  touringÂ  withÂ  ourÂ  production,  FOLLOW  YOUR  DREAMS  debuting  June  2016."/>
    <n v="15000"/>
    <x v="143"/>
    <x v="2"/>
    <x v="0"/>
    <x v="0"/>
    <n v="1460925811"/>
    <n v="1458333811"/>
    <x v="0"/>
    <n v="2"/>
    <x v="1"/>
    <s v="theater/plays"/>
    <n v="0"/>
    <n v="5.5"/>
    <x v="1"/>
    <x v="6"/>
  </r>
  <r>
    <n v="3971"/>
    <x v="3966"/>
    <s v="The timeless story of the struggling actor, the faithful agent and   the reality of what constitutes success and failure in Hollywood."/>
    <n v="14000"/>
    <x v="2519"/>
    <x v="2"/>
    <x v="0"/>
    <x v="0"/>
    <n v="1405947126"/>
    <n v="1403355126"/>
    <x v="0"/>
    <n v="6"/>
    <x v="1"/>
    <s v="theater/plays"/>
    <n v="1"/>
    <n v="22.67"/>
    <x v="1"/>
    <x v="6"/>
  </r>
  <r>
    <n v="3972"/>
    <x v="3967"/>
    <s v="We're a horror based theatre company in Oklahoma City beginning our first season of shows."/>
    <n v="1000"/>
    <x v="2518"/>
    <x v="2"/>
    <x v="0"/>
    <x v="0"/>
    <n v="1423186634"/>
    <n v="1418002634"/>
    <x v="0"/>
    <n v="8"/>
    <x v="1"/>
    <s v="theater/plays"/>
    <n v="21"/>
    <n v="26.38"/>
    <x v="1"/>
    <x v="6"/>
  </r>
  <r>
    <n v="3973"/>
    <x v="3968"/>
    <s v="Staged Right Theatre Company is putting on its first season this year, and we need your help with raising money to put on four plays!"/>
    <n v="5000"/>
    <x v="2520"/>
    <x v="2"/>
    <x v="0"/>
    <x v="0"/>
    <n v="1462766400"/>
    <n v="1460219110"/>
    <x v="0"/>
    <n v="37"/>
    <x v="1"/>
    <s v="theater/plays"/>
    <n v="78"/>
    <n v="105.54"/>
    <x v="1"/>
    <x v="6"/>
  </r>
  <r>
    <n v="3974"/>
    <x v="3969"/>
    <s v="We are performing Shakespeare's &quot;The Taming of the Shrew&quot; in its original Elizabethan setting at the Oxford Shakespeare Festival."/>
    <n v="1000"/>
    <x v="1002"/>
    <x v="2"/>
    <x v="1"/>
    <x v="1"/>
    <n v="1464872848"/>
    <n v="1462280848"/>
    <x v="0"/>
    <n v="11"/>
    <x v="1"/>
    <s v="theater/plays"/>
    <n v="32"/>
    <n v="29.09"/>
    <x v="1"/>
    <x v="6"/>
  </r>
  <r>
    <n v="3975"/>
    <x v="3970"/>
    <s v="Four homeless Key West men are to be given a boat, but fates twist until only the moon and mangroves witness their earthly demise."/>
    <n v="678"/>
    <x v="117"/>
    <x v="2"/>
    <x v="0"/>
    <x v="0"/>
    <n v="1468442898"/>
    <n v="1465850898"/>
    <x v="0"/>
    <n v="0"/>
    <x v="1"/>
    <s v="theater/plays"/>
    <n v="0"/>
    <n v="0"/>
    <x v="1"/>
    <x v="6"/>
  </r>
  <r>
    <n v="3976"/>
    <x v="3971"/>
    <s v="Rossumâ€™s Universal Robots are the perfect workforce, without emotions, needs, or souls. But they are changing. Becoming more like us..."/>
    <n v="1300"/>
    <x v="972"/>
    <x v="2"/>
    <x v="0"/>
    <x v="0"/>
    <n v="1406876400"/>
    <n v="1405024561"/>
    <x v="0"/>
    <n v="10"/>
    <x v="1"/>
    <s v="theater/plays"/>
    <n v="48"/>
    <n v="62"/>
    <x v="1"/>
    <x v="6"/>
  </r>
  <r>
    <n v="3977"/>
    <x v="3972"/>
    <s v="Created for the greatest stages of the world, will captivate the hearts of its audience with a Powerful Story Line &amp; Magical creatures!"/>
    <n v="90000"/>
    <x v="2521"/>
    <x v="2"/>
    <x v="0"/>
    <x v="0"/>
    <n v="1469213732"/>
    <n v="1466621732"/>
    <x v="0"/>
    <n v="6"/>
    <x v="1"/>
    <s v="theater/plays"/>
    <n v="1"/>
    <n v="217.5"/>
    <x v="1"/>
    <x v="6"/>
  </r>
  <r>
    <n v="3978"/>
    <x v="3973"/>
    <s v="Staged play within the communities of eastern ( Kinston Wilson Wilmington ) North Carolina ! Funds will allow a child to attend! THX"/>
    <n v="2000"/>
    <x v="2522"/>
    <x v="2"/>
    <x v="0"/>
    <x v="0"/>
    <n v="1422717953"/>
    <n v="1417533953"/>
    <x v="0"/>
    <n v="8"/>
    <x v="1"/>
    <s v="theater/plays"/>
    <n v="11"/>
    <n v="26.75"/>
    <x v="1"/>
    <x v="6"/>
  </r>
  <r>
    <n v="3979"/>
    <x v="3974"/>
    <s v="After a successful premiere run at Edinburgh 2014, it's been rewritten and revised and is back for another run of Edinburgh fun in 2015"/>
    <n v="6000"/>
    <x v="178"/>
    <x v="2"/>
    <x v="1"/>
    <x v="1"/>
    <n v="1427659200"/>
    <n v="1425678057"/>
    <x v="0"/>
    <n v="6"/>
    <x v="1"/>
    <s v="theater/plays"/>
    <n v="2"/>
    <n v="18.329999999999998"/>
    <x v="1"/>
    <x v="6"/>
  </r>
  <r>
    <n v="3980"/>
    <x v="3975"/>
    <s v="Itâ€™s your favorite classic with a twist. This summer, Chicago youth recreate Romeo and Juliet in The Mesh-n-Groove annual production!"/>
    <n v="2500"/>
    <x v="2202"/>
    <x v="2"/>
    <x v="0"/>
    <x v="0"/>
    <n v="1404570147"/>
    <n v="1401978147"/>
    <x v="0"/>
    <n v="7"/>
    <x v="1"/>
    <s v="theater/plays"/>
    <n v="18"/>
    <n v="64.290000000000006"/>
    <x v="1"/>
    <x v="6"/>
  </r>
  <r>
    <n v="3981"/>
    <x v="3357"/>
    <s v="A Theatrical Production Celebrating the Lebanese Culture and the Human Spirit in Time of War."/>
    <n v="30000"/>
    <x v="1281"/>
    <x v="2"/>
    <x v="0"/>
    <x v="0"/>
    <n v="1468729149"/>
    <n v="1463545149"/>
    <x v="0"/>
    <n v="7"/>
    <x v="1"/>
    <s v="theater/plays"/>
    <n v="4"/>
    <n v="175"/>
    <x v="1"/>
    <x v="6"/>
  </r>
  <r>
    <n v="3982"/>
    <x v="3976"/>
    <s v="Sex, deception, addiction, life. _x000a_A quality piece of relevant theatre at one of London's most vibrant and respected fringe theatres."/>
    <n v="850"/>
    <x v="575"/>
    <x v="2"/>
    <x v="1"/>
    <x v="1"/>
    <n v="1436297180"/>
    <n v="1431113180"/>
    <x v="0"/>
    <n v="5"/>
    <x v="1"/>
    <s v="theater/plays"/>
    <n v="20"/>
    <n v="34"/>
    <x v="1"/>
    <x v="6"/>
  </r>
  <r>
    <n v="3983"/>
    <x v="3977"/>
    <s v="Donâ€™t miss Golden Threadâ€™s new family-friendly play with live music about Ziryab, the 9th century musician and cultural trailblazer!"/>
    <n v="11140"/>
    <x v="2523"/>
    <x v="2"/>
    <x v="0"/>
    <x v="0"/>
    <n v="1400569140"/>
    <n v="1397854356"/>
    <x v="0"/>
    <n v="46"/>
    <x v="1"/>
    <s v="theater/plays"/>
    <n v="35"/>
    <n v="84.28"/>
    <x v="1"/>
    <x v="6"/>
  </r>
  <r>
    <n v="3984"/>
    <x v="3978"/>
    <s v="Novus Theatre bring you their new show 'Fantastic Mr Fox'. We hope to improve the pay for our cast and crew through Kickstarter."/>
    <n v="1500"/>
    <x v="483"/>
    <x v="2"/>
    <x v="1"/>
    <x v="1"/>
    <n v="1415404800"/>
    <n v="1412809644"/>
    <x v="0"/>
    <n v="10"/>
    <x v="1"/>
    <s v="theater/plays"/>
    <n v="6"/>
    <n v="9.5"/>
    <x v="1"/>
    <x v="6"/>
  </r>
  <r>
    <n v="3985"/>
    <x v="3979"/>
    <s v="The_x0009_next_x0009_project on the_x0009_horizon is_x0009_renovation of the exterior_x0009_faÃ§ade of_x0009_the Spring Garden_x0009_Mill,_x0009_which is in need of paint and_x0009_repair."/>
    <n v="2000"/>
    <x v="762"/>
    <x v="2"/>
    <x v="0"/>
    <x v="0"/>
    <n v="1456002300"/>
    <n v="1454173120"/>
    <x v="0"/>
    <n v="19"/>
    <x v="1"/>
    <s v="theater/plays"/>
    <n v="32"/>
    <n v="33.74"/>
    <x v="1"/>
    <x v="6"/>
  </r>
  <r>
    <n v="3986"/>
    <x v="3980"/>
    <s v="After a successful run at London's Cockpit Theatre, we are invited to perform in Gardzienice OPT and at Teatr Polski in Warsaw, Poland."/>
    <n v="5000"/>
    <x v="2524"/>
    <x v="2"/>
    <x v="1"/>
    <x v="1"/>
    <n v="1462539840"/>
    <n v="1460034594"/>
    <x v="0"/>
    <n v="13"/>
    <x v="1"/>
    <s v="theater/plays"/>
    <n v="10"/>
    <n v="37.54"/>
    <x v="1"/>
    <x v="6"/>
  </r>
  <r>
    <n v="3987"/>
    <x v="3981"/>
    <s v="Write Now 5 is a new writing festival in south east London promoting new work from emerging playwrights."/>
    <n v="400"/>
    <x v="118"/>
    <x v="2"/>
    <x v="1"/>
    <x v="1"/>
    <n v="1400278290"/>
    <n v="1399414290"/>
    <x v="0"/>
    <n v="13"/>
    <x v="1"/>
    <s v="theater/plays"/>
    <n v="38"/>
    <n v="11.62"/>
    <x v="1"/>
    <x v="6"/>
  </r>
  <r>
    <n v="3988"/>
    <x v="3982"/>
    <s v="An evening of of stories based both in myth and truth."/>
    <n v="1500"/>
    <x v="573"/>
    <x v="2"/>
    <x v="0"/>
    <x v="0"/>
    <n v="1440813413"/>
    <n v="1439517413"/>
    <x v="0"/>
    <n v="4"/>
    <x v="1"/>
    <s v="theater/plays"/>
    <n v="2"/>
    <n v="8"/>
    <x v="1"/>
    <x v="6"/>
  </r>
  <r>
    <n v="3989"/>
    <x v="3983"/>
    <s v="I love to write. I have written and published my first book and everyone that read it enjoyed it. My dream is to one day write movies"/>
    <n v="3000"/>
    <x v="117"/>
    <x v="2"/>
    <x v="0"/>
    <x v="0"/>
    <n v="1447009181"/>
    <n v="1444413581"/>
    <x v="0"/>
    <n v="0"/>
    <x v="1"/>
    <s v="theater/plays"/>
    <n v="0"/>
    <n v="0"/>
    <x v="1"/>
    <x v="6"/>
  </r>
  <r>
    <n v="3990"/>
    <x v="3984"/>
    <s v="A book and a play. Narrated by the ghost of Will Shakespeare and the ghost of his dog Crab,  Their adventures in the afterlife..."/>
    <n v="1650"/>
    <x v="2525"/>
    <x v="2"/>
    <x v="1"/>
    <x v="1"/>
    <n v="1456934893"/>
    <n v="1454342893"/>
    <x v="0"/>
    <n v="3"/>
    <x v="1"/>
    <s v="theater/plays"/>
    <n v="4"/>
    <n v="23"/>
    <x v="1"/>
    <x v="6"/>
  </r>
  <r>
    <n v="3991"/>
    <x v="3985"/>
    <s v="North Texas first actor-driven theatre company needs your help"/>
    <n v="500"/>
    <x v="173"/>
    <x v="2"/>
    <x v="0"/>
    <x v="0"/>
    <n v="1433086082"/>
    <n v="1430494082"/>
    <x v="0"/>
    <n v="1"/>
    <x v="1"/>
    <s v="theater/plays"/>
    <n v="20"/>
    <n v="100"/>
    <x v="1"/>
    <x v="6"/>
  </r>
  <r>
    <n v="3992"/>
    <x v="3986"/>
    <s v="A richly textured and intellectually powerful social commentary about family, community and America."/>
    <n v="10000"/>
    <x v="2526"/>
    <x v="2"/>
    <x v="0"/>
    <x v="0"/>
    <n v="1449876859"/>
    <n v="1444689259"/>
    <x v="0"/>
    <n v="9"/>
    <x v="1"/>
    <s v="theater/plays"/>
    <n v="5"/>
    <n v="60.11"/>
    <x v="1"/>
    <x v="6"/>
  </r>
  <r>
    <n v="3993"/>
    <x v="3987"/>
    <s v="I am seeking to turn my collection of urban poetry into a stage play. My desire is to inspire victims to heal."/>
    <n v="50000"/>
    <x v="158"/>
    <x v="2"/>
    <x v="0"/>
    <x v="0"/>
    <n v="1431549912"/>
    <n v="1428957912"/>
    <x v="0"/>
    <n v="1"/>
    <x v="1"/>
    <s v="theater/plays"/>
    <n v="0"/>
    <n v="3"/>
    <x v="1"/>
    <x v="6"/>
  </r>
  <r>
    <n v="3994"/>
    <x v="3988"/>
    <s v="Is Henson willing to dare risk a theatrical speaking tour of his North Pole adventures...and more?"/>
    <n v="2000"/>
    <x v="139"/>
    <x v="2"/>
    <x v="0"/>
    <x v="0"/>
    <n v="1405761690"/>
    <n v="1403169690"/>
    <x v="0"/>
    <n v="1"/>
    <x v="1"/>
    <s v="theater/plays"/>
    <n v="0"/>
    <n v="5"/>
    <x v="1"/>
    <x v="6"/>
  </r>
  <r>
    <n v="3995"/>
    <x v="3989"/>
    <s v="Headaches: a play composed of personal testimonies, writings and music, centered on mental illness and its effects on people's lives."/>
    <n v="200"/>
    <x v="119"/>
    <x v="2"/>
    <x v="1"/>
    <x v="1"/>
    <n v="1423913220"/>
    <n v="1421339077"/>
    <x v="0"/>
    <n v="4"/>
    <x v="1"/>
    <s v="theater/plays"/>
    <n v="35"/>
    <n v="17.5"/>
    <x v="1"/>
    <x v="6"/>
  </r>
  <r>
    <n v="3996"/>
    <x v="3990"/>
    <s v="The African tale of Anansi the Spider is that of a trickster who often uses cleverness and harmless jokes to get what he wants."/>
    <n v="3000"/>
    <x v="2527"/>
    <x v="2"/>
    <x v="0"/>
    <x v="0"/>
    <n v="1416499440"/>
    <n v="1415341464"/>
    <x v="0"/>
    <n v="17"/>
    <x v="1"/>
    <s v="theater/plays"/>
    <n v="17"/>
    <n v="29.24"/>
    <x v="1"/>
    <x v="6"/>
  </r>
  <r>
    <n v="3997"/>
    <x v="3991"/>
    <s v="We aim to produce a Professional Published Play for two days in October 2015 on Fri 30th &amp; Sat 31st with three performances in total."/>
    <n v="3000"/>
    <x v="117"/>
    <x v="2"/>
    <x v="1"/>
    <x v="1"/>
    <n v="1428222221"/>
    <n v="1425633821"/>
    <x v="0"/>
    <n v="0"/>
    <x v="1"/>
    <s v="theater/plays"/>
    <n v="0"/>
    <n v="0"/>
    <x v="1"/>
    <x v="6"/>
  </r>
  <r>
    <n v="3998"/>
    <x v="3992"/>
    <s v="Forsaken Angels, a powerful new play by William Leary, author of DCMTA's Best Of 2014 Play Masquerade."/>
    <n v="1250"/>
    <x v="526"/>
    <x v="2"/>
    <x v="0"/>
    <x v="0"/>
    <n v="1427580426"/>
    <n v="1424992026"/>
    <x v="0"/>
    <n v="12"/>
    <x v="1"/>
    <s v="theater/plays"/>
    <n v="57"/>
    <n v="59.58"/>
    <x v="1"/>
    <x v="6"/>
  </r>
  <r>
    <n v="3999"/>
    <x v="3993"/>
    <s v="If tables had ears what tales would they tell? Sins of Seven Tables, a modern take on the 7 Deadlies, are they still sins?"/>
    <n v="7000"/>
    <x v="2528"/>
    <x v="2"/>
    <x v="0"/>
    <x v="0"/>
    <n v="1409514709"/>
    <n v="1406058798"/>
    <x v="0"/>
    <n v="14"/>
    <x v="1"/>
    <s v="theater/plays"/>
    <n v="17"/>
    <n v="82.57"/>
    <x v="1"/>
    <x v="6"/>
  </r>
  <r>
    <n v="4000"/>
    <x v="3994"/>
    <s v="An Enticing Trip into the World of Assisted Dying"/>
    <n v="8000"/>
    <x v="115"/>
    <x v="2"/>
    <x v="0"/>
    <x v="0"/>
    <n v="1462631358"/>
    <n v="1457450958"/>
    <x v="0"/>
    <n v="1"/>
    <x v="1"/>
    <s v="theater/plays"/>
    <n v="0"/>
    <n v="10"/>
    <x v="1"/>
    <x v="6"/>
  </r>
  <r>
    <n v="4001"/>
    <x v="3995"/>
    <s v="We take great short(er) plays by brilliant playwrights &amp; make visually stunning conversation pieces in response to the city we live in"/>
    <n v="1200"/>
    <x v="2508"/>
    <x v="2"/>
    <x v="1"/>
    <x v="1"/>
    <n v="1488394800"/>
    <n v="1486681708"/>
    <x v="0"/>
    <n v="14"/>
    <x v="1"/>
    <s v="theater/plays"/>
    <n v="38"/>
    <n v="32.36"/>
    <x v="1"/>
    <x v="6"/>
  </r>
  <r>
    <n v="4002"/>
    <x v="3996"/>
    <s v="Bring Wyrd Sisters, a comedy of Shakespearean proportions, to small-town Texas. Loosely parodies the â€œScottish Play.â€"/>
    <n v="1250"/>
    <x v="1937"/>
    <x v="2"/>
    <x v="0"/>
    <x v="0"/>
    <n v="1411779761"/>
    <n v="1409187761"/>
    <x v="0"/>
    <n v="4"/>
    <x v="1"/>
    <s v="theater/plays"/>
    <n v="2"/>
    <n v="5.75"/>
    <x v="1"/>
    <x v="6"/>
  </r>
  <r>
    <n v="4003"/>
    <x v="3997"/>
    <s v="&quot;MAMA'Z BA-B&quot; is the story of Marcus Williams who struggles to find a place for himself as a young black male."/>
    <n v="2000"/>
    <x v="1671"/>
    <x v="2"/>
    <x v="0"/>
    <x v="0"/>
    <n v="1424009147"/>
    <n v="1421417147"/>
    <x v="0"/>
    <n v="2"/>
    <x v="1"/>
    <s v="theater/plays"/>
    <n v="10"/>
    <n v="100.5"/>
    <x v="1"/>
    <x v="6"/>
  </r>
  <r>
    <n v="4004"/>
    <x v="3998"/>
    <s v="Help Launch The Queen Into South Florida!"/>
    <n v="500"/>
    <x v="116"/>
    <x v="2"/>
    <x v="0"/>
    <x v="0"/>
    <n v="1412740457"/>
    <n v="1410148457"/>
    <x v="0"/>
    <n v="1"/>
    <x v="1"/>
    <s v="theater/plays"/>
    <n v="0"/>
    <n v="1"/>
    <x v="1"/>
    <x v="6"/>
  </r>
  <r>
    <n v="4005"/>
    <x v="3999"/>
    <s v="Help us bring more Art to the Community. It's our second production, Fences by August Wilson. Help us make it a success!"/>
    <n v="3000"/>
    <x v="130"/>
    <x v="2"/>
    <x v="0"/>
    <x v="0"/>
    <n v="1413832985"/>
    <n v="1408648985"/>
    <x v="0"/>
    <n v="2"/>
    <x v="1"/>
    <s v="theater/plays"/>
    <n v="1"/>
    <n v="20"/>
    <x v="1"/>
    <x v="6"/>
  </r>
  <r>
    <n v="4006"/>
    <x v="4000"/>
    <s v="Olive and Betty have cheating boyfriends. The solution: Gus and Tor, two Norwegian hit men who specialize in solving such problems."/>
    <n v="30000"/>
    <x v="369"/>
    <x v="2"/>
    <x v="0"/>
    <x v="0"/>
    <n v="1455647587"/>
    <n v="1453487587"/>
    <x v="0"/>
    <n v="1"/>
    <x v="1"/>
    <s v="theater/plays"/>
    <n v="0"/>
    <n v="2"/>
    <x v="1"/>
    <x v="6"/>
  </r>
  <r>
    <n v="4007"/>
    <x v="3988"/>
    <s v="Is the public ready to hear Matt's story? Is he willing to risk public speaking and the waning reputation among his own race?"/>
    <n v="2000"/>
    <x v="139"/>
    <x v="2"/>
    <x v="0"/>
    <x v="0"/>
    <n v="1409070480"/>
    <n v="1406572381"/>
    <x v="0"/>
    <n v="1"/>
    <x v="1"/>
    <s v="theater/plays"/>
    <n v="0"/>
    <n v="5"/>
    <x v="1"/>
    <x v="6"/>
  </r>
  <r>
    <n v="4008"/>
    <x v="4001"/>
    <s v="Lovers and Other Strangers by RenÃ©e Taylor and Joseph Bologna, showing at The Cockpit theatre in Marylebone, 10th - 14th August 2015"/>
    <n v="1000"/>
    <x v="177"/>
    <x v="2"/>
    <x v="1"/>
    <x v="1"/>
    <n v="1437606507"/>
    <n v="1435014507"/>
    <x v="0"/>
    <n v="4"/>
    <x v="1"/>
    <s v="theater/plays"/>
    <n v="6"/>
    <n v="15"/>
    <x v="1"/>
    <x v="6"/>
  </r>
  <r>
    <n v="4009"/>
    <x v="4002"/>
    <s v="Against the decline of Thatcherism, the fall of the Wall, and the rise of Acid House. This comedy is a 'Withnail &amp; I' for 1993."/>
    <n v="1930"/>
    <x v="735"/>
    <x v="2"/>
    <x v="1"/>
    <x v="1"/>
    <n v="1410281360"/>
    <n v="1406825360"/>
    <x v="0"/>
    <n v="3"/>
    <x v="1"/>
    <s v="theater/plays"/>
    <n v="4"/>
    <n v="25"/>
    <x v="1"/>
    <x v="6"/>
  </r>
  <r>
    <n v="4010"/>
    <x v="4003"/>
    <s v="JUNTO Productions is proud to present our first production, the premiere of The Connection, a play by Jeffrey Paul."/>
    <n v="7200"/>
    <x v="2529"/>
    <x v="2"/>
    <x v="0"/>
    <x v="0"/>
    <n v="1414348166"/>
    <n v="1412879366"/>
    <x v="0"/>
    <n v="38"/>
    <x v="1"/>
    <s v="theater/plays"/>
    <n v="24"/>
    <n v="45.84"/>
    <x v="1"/>
    <x v="6"/>
  </r>
  <r>
    <n v="4011"/>
    <x v="4004"/>
    <s v="Radio drama about a failed comedian with the help of his Dictaphone friend Alan, tries to become a success whilst fighting his demons."/>
    <n v="250"/>
    <x v="1820"/>
    <x v="2"/>
    <x v="1"/>
    <x v="1"/>
    <n v="1422450278"/>
    <n v="1419858278"/>
    <x v="0"/>
    <n v="4"/>
    <x v="1"/>
    <s v="theater/plays"/>
    <n v="8"/>
    <n v="4.75"/>
    <x v="1"/>
    <x v="6"/>
  </r>
  <r>
    <n v="4012"/>
    <x v="4005"/>
    <s v="LEELA IS A 14 YEAR OLD GIRL. JONAH IS A 56 YEAR OLD MAN. IT'S BEEN GOING ON FOR 3 YEARS. HERE COMES THE NIGHT OF VIOLENT RECKONING."/>
    <n v="575"/>
    <x v="117"/>
    <x v="2"/>
    <x v="1"/>
    <x v="1"/>
    <n v="1430571849"/>
    <n v="1427979849"/>
    <x v="0"/>
    <n v="0"/>
    <x v="1"/>
    <s v="theater/plays"/>
    <n v="0"/>
    <n v="0"/>
    <x v="1"/>
    <x v="6"/>
  </r>
  <r>
    <n v="4013"/>
    <x v="4006"/>
    <s v="Harriet Tubman Woman of Faith is a remarkable narrative about the life and faith of Harriet Tubman, told through a dream of a teenager."/>
    <n v="2000"/>
    <x v="375"/>
    <x v="2"/>
    <x v="0"/>
    <x v="0"/>
    <n v="1424070823"/>
    <n v="1421478823"/>
    <x v="0"/>
    <n v="2"/>
    <x v="1"/>
    <s v="theater/plays"/>
    <n v="1"/>
    <n v="13"/>
    <x v="1"/>
    <x v="6"/>
  </r>
  <r>
    <n v="4014"/>
    <x v="4007"/>
    <s v="I am trying to put together a ministry theater company for junior / high schoolers that which puts on free shows in the SoCal area."/>
    <n v="9000"/>
    <x v="117"/>
    <x v="2"/>
    <x v="0"/>
    <x v="0"/>
    <n v="1457157269"/>
    <n v="1455861269"/>
    <x v="0"/>
    <n v="0"/>
    <x v="1"/>
    <s v="theater/plays"/>
    <n v="0"/>
    <n v="0"/>
    <x v="1"/>
    <x v="6"/>
  </r>
  <r>
    <n v="4015"/>
    <x v="4008"/>
    <s v="FREE Shakespeare In the Park in Bergen County, NJ on July 24, 25, 31, and August 1. We need your support to help keep our show FREE"/>
    <n v="7000"/>
    <x v="116"/>
    <x v="2"/>
    <x v="0"/>
    <x v="0"/>
    <n v="1437331463"/>
    <n v="1434739463"/>
    <x v="0"/>
    <n v="1"/>
    <x v="1"/>
    <s v="theater/plays"/>
    <n v="0"/>
    <n v="1"/>
    <x v="1"/>
    <x v="6"/>
  </r>
  <r>
    <n v="4016"/>
    <x v="4009"/>
    <s v="A new play and project exploring challenges faced by young adults struggling with mental health issues in contemporary Britain."/>
    <n v="500"/>
    <x v="119"/>
    <x v="2"/>
    <x v="1"/>
    <x v="1"/>
    <n v="1410987400"/>
    <n v="1408395400"/>
    <x v="0"/>
    <n v="7"/>
    <x v="1"/>
    <s v="theater/plays"/>
    <n v="14"/>
    <n v="10"/>
    <x v="1"/>
    <x v="6"/>
  </r>
  <r>
    <n v="4017"/>
    <x v="4010"/>
    <s v="The true story of the romantic entanglements of Mary Shelley's parents. Anarchist; William Godwin &amp;, 1st feminist; Mary Wollstonecraft."/>
    <n v="10000"/>
    <x v="522"/>
    <x v="2"/>
    <x v="0"/>
    <x v="0"/>
    <n v="1409846874"/>
    <n v="1407254874"/>
    <x v="0"/>
    <n v="2"/>
    <x v="1"/>
    <s v="theater/plays"/>
    <n v="1"/>
    <n v="52.5"/>
    <x v="1"/>
    <x v="6"/>
  </r>
  <r>
    <n v="4018"/>
    <x v="4011"/>
    <s v="Funding for a production of Time Please at the Brighton Fringe 2017... and beyond."/>
    <n v="1500"/>
    <x v="176"/>
    <x v="2"/>
    <x v="1"/>
    <x v="1"/>
    <n v="1475877108"/>
    <n v="1473285108"/>
    <x v="0"/>
    <n v="4"/>
    <x v="1"/>
    <s v="theater/plays"/>
    <n v="9"/>
    <n v="32.5"/>
    <x v="1"/>
    <x v="6"/>
  </r>
  <r>
    <n v="4019"/>
    <x v="4012"/>
    <s v="Finally a crossover of the arts takes place! Theater &amp; LIVE Pro Wrestling. A unique story featuring TV Pro Wrestling without the TV."/>
    <n v="3500"/>
    <x v="792"/>
    <x v="2"/>
    <x v="0"/>
    <x v="0"/>
    <n v="1460737680"/>
    <n v="1455725596"/>
    <x v="0"/>
    <n v="4"/>
    <x v="1"/>
    <s v="theater/plays"/>
    <n v="1"/>
    <n v="7.25"/>
    <x v="1"/>
    <x v="6"/>
  </r>
  <r>
    <n v="4020"/>
    <x v="4013"/>
    <s v="Having lived her whole life in the midst of a civil war, 11 year old Leyla dreams of being a pilot so she may fly her family to safety."/>
    <n v="600"/>
    <x v="173"/>
    <x v="2"/>
    <x v="0"/>
    <x v="0"/>
    <n v="1427168099"/>
    <n v="1424579699"/>
    <x v="0"/>
    <n v="3"/>
    <x v="1"/>
    <s v="theater/plays"/>
    <n v="17"/>
    <n v="33.33"/>
    <x v="1"/>
    <x v="6"/>
  </r>
  <r>
    <n v="4021"/>
    <x v="4014"/>
    <s v="Help a group of actors end bigotry in Houston, TX by supporting a  full production of Angels in America."/>
    <n v="15000"/>
    <x v="366"/>
    <x v="2"/>
    <x v="0"/>
    <x v="0"/>
    <n v="1414360358"/>
    <n v="1409176358"/>
    <x v="0"/>
    <n v="2"/>
    <x v="1"/>
    <s v="theater/plays"/>
    <n v="1"/>
    <n v="62.5"/>
    <x v="1"/>
    <x v="6"/>
  </r>
  <r>
    <n v="4022"/>
    <x v="4015"/>
    <s v="Help us produce a video of the first Original Pronunciation Merchant of Venice."/>
    <n v="18000"/>
    <x v="2530"/>
    <x v="2"/>
    <x v="0"/>
    <x v="0"/>
    <n v="1422759240"/>
    <n v="1418824867"/>
    <x v="0"/>
    <n v="197"/>
    <x v="1"/>
    <s v="theater/plays"/>
    <n v="70"/>
    <n v="63.56"/>
    <x v="1"/>
    <x v="6"/>
  </r>
  <r>
    <n v="4023"/>
    <x v="4016"/>
    <s v="An original gospel stage play that explores the pain and hurt caused by those who struggle to forgive others!"/>
    <n v="7000"/>
    <x v="117"/>
    <x v="2"/>
    <x v="0"/>
    <x v="0"/>
    <n v="1458860363"/>
    <n v="1454975963"/>
    <x v="0"/>
    <n v="0"/>
    <x v="1"/>
    <s v="theater/plays"/>
    <n v="0"/>
    <n v="0"/>
    <x v="1"/>
    <x v="6"/>
  </r>
  <r>
    <n v="4024"/>
    <x v="4017"/>
    <s v="Ever wonder what Wonder Woman wants in a super man? Can you be both a lover, and a fighter? And, whatâ€™s with all the spandex?"/>
    <n v="800"/>
    <x v="115"/>
    <x v="2"/>
    <x v="0"/>
    <x v="0"/>
    <n v="1441037097"/>
    <n v="1438445097"/>
    <x v="0"/>
    <n v="1"/>
    <x v="1"/>
    <s v="theater/plays"/>
    <n v="1"/>
    <n v="10"/>
    <x v="1"/>
    <x v="6"/>
  </r>
  <r>
    <n v="4025"/>
    <x v="4018"/>
    <s v="Acteurs, scÃ©naristes et metteurs en scÃ¨ne souhaitant monter, 5 piÃ¨ces de thÃ©Ã¢tre ainsi que 3 courts mÃ©trages et 2 long-mÃ©trages."/>
    <n v="5000"/>
    <x v="156"/>
    <x v="2"/>
    <x v="6"/>
    <x v="3"/>
    <n v="1437889336"/>
    <n v="1432705336"/>
    <x v="0"/>
    <n v="4"/>
    <x v="1"/>
    <s v="theater/plays"/>
    <n v="5"/>
    <n v="62.5"/>
    <x v="1"/>
    <x v="6"/>
  </r>
  <r>
    <n v="4026"/>
    <x v="4019"/>
    <s v="This is a play that voices that stories of the black experience in America using spoken word, song and dance."/>
    <n v="4000"/>
    <x v="117"/>
    <x v="2"/>
    <x v="0"/>
    <x v="0"/>
    <n v="1449247439"/>
    <n v="1444059839"/>
    <x v="0"/>
    <n v="0"/>
    <x v="1"/>
    <s v="theater/plays"/>
    <n v="0"/>
    <n v="0"/>
    <x v="1"/>
    <x v="6"/>
  </r>
  <r>
    <n v="4027"/>
    <x v="4020"/>
    <s v="Drama Students at Lincoln High School in Walla Walla, WA are working hard to present their excellent version of Little Shop of Horrors."/>
    <n v="3000"/>
    <x v="394"/>
    <x v="2"/>
    <x v="0"/>
    <x v="0"/>
    <n v="1487811600"/>
    <n v="1486077481"/>
    <x v="0"/>
    <n v="7"/>
    <x v="1"/>
    <s v="theater/plays"/>
    <n v="7"/>
    <n v="30.71"/>
    <x v="1"/>
    <x v="6"/>
  </r>
  <r>
    <n v="4028"/>
    <x v="4021"/>
    <s v="The 2014 Minnesota Fringe Festival brings the World Premiere of LightBright's one-act play, The Last King of the I.D.A."/>
    <n v="2000"/>
    <x v="2531"/>
    <x v="2"/>
    <x v="0"/>
    <x v="0"/>
    <n v="1402007500"/>
    <n v="1399415500"/>
    <x v="0"/>
    <n v="11"/>
    <x v="1"/>
    <s v="theater/plays"/>
    <n v="28"/>
    <n v="51"/>
    <x v="1"/>
    <x v="6"/>
  </r>
  <r>
    <n v="4029"/>
    <x v="4022"/>
    <s v="A theater complex that educates as we entertain.  We will provide shows that inspire and theater classes that motivate."/>
    <n v="20000"/>
    <x v="117"/>
    <x v="2"/>
    <x v="0"/>
    <x v="0"/>
    <n v="1450053370"/>
    <n v="1447461370"/>
    <x v="0"/>
    <n v="0"/>
    <x v="1"/>
    <s v="theater/plays"/>
    <n v="0"/>
    <n v="0"/>
    <x v="1"/>
    <x v="6"/>
  </r>
  <r>
    <n v="4030"/>
    <x v="4023"/>
    <s v="The world's best and only tribute to Dean Martin and Jerry Lewis_x000a_ bringing back the Music, Laughter and the Love."/>
    <n v="2500"/>
    <x v="402"/>
    <x v="2"/>
    <x v="0"/>
    <x v="0"/>
    <n v="1454525340"/>
    <n v="1452008599"/>
    <x v="0"/>
    <n v="6"/>
    <x v="1"/>
    <s v="theater/plays"/>
    <n v="16"/>
    <n v="66.67"/>
    <x v="1"/>
    <x v="6"/>
  </r>
  <r>
    <n v="4031"/>
    <x v="4024"/>
    <s v="HeARTistry's contemporary production of As You Like It epitomizes the wit and eloquence of William Shakespeare for a modern audience."/>
    <n v="5000"/>
    <x v="117"/>
    <x v="2"/>
    <x v="0"/>
    <x v="0"/>
    <n v="1418914964"/>
    <n v="1414591364"/>
    <x v="0"/>
    <n v="0"/>
    <x v="1"/>
    <s v="theater/plays"/>
    <n v="0"/>
    <n v="0"/>
    <x v="1"/>
    <x v="6"/>
  </r>
  <r>
    <n v="4032"/>
    <x v="4025"/>
    <s v="'Play it Forward' is a ticket bank for individuals in need. Fund a theater experience for someone that would otherwise go without!"/>
    <n v="6048"/>
    <x v="2532"/>
    <x v="2"/>
    <x v="0"/>
    <x v="0"/>
    <n v="1450211116"/>
    <n v="1445023516"/>
    <x v="0"/>
    <n v="7"/>
    <x v="1"/>
    <s v="theater/plays"/>
    <n v="7"/>
    <n v="59"/>
    <x v="1"/>
    <x v="6"/>
  </r>
  <r>
    <n v="4033"/>
    <x v="4026"/>
    <s v="Help us produce an iconic new verse play, set in the year 2020, with virtuoso acting and hauntingly beautiful words and music"/>
    <n v="23900"/>
    <x v="2533"/>
    <x v="2"/>
    <x v="1"/>
    <x v="1"/>
    <n v="1475398800"/>
    <n v="1472711224"/>
    <x v="0"/>
    <n v="94"/>
    <x v="1"/>
    <s v="theater/plays"/>
    <n v="26"/>
    <n v="65.34"/>
    <x v="1"/>
    <x v="6"/>
  </r>
  <r>
    <n v="4034"/>
    <x v="4027"/>
    <s v="This local community theatre needs a proper, efficient, SAFE and professional audio and lighting setup. Helps us raise the funds!"/>
    <n v="13500"/>
    <x v="148"/>
    <x v="2"/>
    <x v="0"/>
    <x v="0"/>
    <n v="1428097450"/>
    <n v="1425509050"/>
    <x v="0"/>
    <n v="2"/>
    <x v="1"/>
    <s v="theater/plays"/>
    <n v="1"/>
    <n v="100"/>
    <x v="1"/>
    <x v="6"/>
  </r>
  <r>
    <n v="4035"/>
    <x v="4028"/>
    <s v="&quot;Stories are where you go to look for the truth of your own life.&quot; (Frank Delaney)"/>
    <n v="10000"/>
    <x v="2534"/>
    <x v="2"/>
    <x v="0"/>
    <x v="0"/>
    <n v="1413925887"/>
    <n v="1411333887"/>
    <x v="0"/>
    <n v="25"/>
    <x v="1"/>
    <s v="theater/plays"/>
    <n v="37"/>
    <n v="147.4"/>
    <x v="1"/>
    <x v="6"/>
  </r>
  <r>
    <n v="4036"/>
    <x v="4029"/>
    <s v="&quot;3 Days In Savannah&quot; explores the issues of love, racism, and regret while reminding us that, &quot;life is a game and love is the prize.&quot;"/>
    <n v="6000"/>
    <x v="2535"/>
    <x v="2"/>
    <x v="0"/>
    <x v="0"/>
    <n v="1404253800"/>
    <n v="1402784964"/>
    <x v="0"/>
    <n v="17"/>
    <x v="1"/>
    <s v="theater/plays"/>
    <n v="47"/>
    <n v="166.06"/>
    <x v="1"/>
    <x v="6"/>
  </r>
  <r>
    <n v="4037"/>
    <x v="4030"/>
    <s v="The Pelican is a haunted play by one of Swedenâ€™s most renowned playwrights, August Strindberg, about a mother's tragic deceit."/>
    <n v="700"/>
    <x v="439"/>
    <x v="2"/>
    <x v="0"/>
    <x v="0"/>
    <n v="1464099900"/>
    <n v="1462585315"/>
    <x v="0"/>
    <n v="2"/>
    <x v="1"/>
    <s v="theater/plays"/>
    <n v="11"/>
    <n v="40"/>
    <x v="1"/>
    <x v="6"/>
  </r>
  <r>
    <n v="4038"/>
    <x v="4031"/>
    <s v="We are vagina warriors ready to bring our message of human rights, empowerment and diversity to Main St. Lexington, NC."/>
    <n v="2500"/>
    <x v="356"/>
    <x v="2"/>
    <x v="0"/>
    <x v="0"/>
    <n v="1413573010"/>
    <n v="1408389010"/>
    <x v="0"/>
    <n v="4"/>
    <x v="1"/>
    <s v="theater/plays"/>
    <n v="12"/>
    <n v="75.25"/>
    <x v="1"/>
    <x v="6"/>
  </r>
  <r>
    <n v="4039"/>
    <x v="4032"/>
    <s v="Help stage an original One Act Play that brings awareness to Alzheimer's in its debut performance."/>
    <n v="500"/>
    <x v="452"/>
    <x v="2"/>
    <x v="0"/>
    <x v="0"/>
    <n v="1448949540"/>
    <n v="1446048367"/>
    <x v="0"/>
    <n v="5"/>
    <x v="1"/>
    <s v="theater/plays"/>
    <n v="60"/>
    <n v="60"/>
    <x v="1"/>
    <x v="6"/>
  </r>
  <r>
    <n v="4040"/>
    <x v="4033"/>
    <s v="This nationally published book, set in the 70â€™s, tells the untold story of singers and a friendly reunion visit turning bad."/>
    <n v="8000"/>
    <x v="911"/>
    <x v="2"/>
    <x v="0"/>
    <x v="0"/>
    <n v="1437188400"/>
    <n v="1432100004"/>
    <x v="0"/>
    <n v="2"/>
    <x v="1"/>
    <s v="theater/plays"/>
    <n v="31"/>
    <n v="1250"/>
    <x v="1"/>
    <x v="6"/>
  </r>
  <r>
    <n v="4041"/>
    <x v="4034"/>
    <s v="A bold, colouful, vibrant play centred around the last remaining monarchy of Africa."/>
    <n v="5000"/>
    <x v="577"/>
    <x v="2"/>
    <x v="1"/>
    <x v="1"/>
    <n v="1473160954"/>
    <n v="1467976954"/>
    <x v="0"/>
    <n v="2"/>
    <x v="1"/>
    <s v="theater/plays"/>
    <n v="0"/>
    <n v="10.5"/>
    <x v="1"/>
    <x v="6"/>
  </r>
  <r>
    <n v="4042"/>
    <x v="4035"/>
    <s v="Acting group and production for inner city youth, about inner city youth. The problems and stuation that they see everyday."/>
    <n v="10000"/>
    <x v="577"/>
    <x v="2"/>
    <x v="0"/>
    <x v="0"/>
    <n v="1421781360"/>
    <n v="1419213664"/>
    <x v="0"/>
    <n v="3"/>
    <x v="1"/>
    <s v="theater/plays"/>
    <n v="0"/>
    <n v="7"/>
    <x v="1"/>
    <x v="6"/>
  </r>
  <r>
    <n v="4043"/>
    <x v="4036"/>
    <s v="This could be my last play, need to bring my son out to see it before it's over.  Need to fly him here from BC"/>
    <n v="300"/>
    <x v="117"/>
    <x v="2"/>
    <x v="5"/>
    <x v="5"/>
    <n v="1416524325"/>
    <n v="1415228325"/>
    <x v="0"/>
    <n v="0"/>
    <x v="1"/>
    <s v="theater/plays"/>
    <n v="0"/>
    <n v="0"/>
    <x v="1"/>
    <x v="6"/>
  </r>
  <r>
    <n v="4044"/>
    <x v="4037"/>
    <s v="A bilingual play in The New Works Festival at UT that crosses cultures and explores what it means to be confident with who you are."/>
    <n v="600"/>
    <x v="1175"/>
    <x v="2"/>
    <x v="0"/>
    <x v="0"/>
    <n v="1428642000"/>
    <n v="1426050982"/>
    <x v="0"/>
    <n v="4"/>
    <x v="1"/>
    <s v="theater/plays"/>
    <n v="38"/>
    <n v="56.25"/>
    <x v="1"/>
    <x v="6"/>
  </r>
  <r>
    <n v="4045"/>
    <x v="4038"/>
    <s v="&quot;The Hostages&quot; is about a bank robbery gone wrong, as we learn more about each characters, we question who are the actually hostages..."/>
    <n v="5000"/>
    <x v="116"/>
    <x v="2"/>
    <x v="2"/>
    <x v="2"/>
    <n v="1408596589"/>
    <n v="1406004589"/>
    <x v="0"/>
    <n v="1"/>
    <x v="1"/>
    <s v="theater/plays"/>
    <n v="0"/>
    <n v="1"/>
    <x v="1"/>
    <x v="6"/>
  </r>
  <r>
    <n v="4046"/>
    <x v="4039"/>
    <s v="An eclectic One Man stage show, that takes the audience on a journey through vast personalities, as he discovers his true self...#Drama"/>
    <n v="5600"/>
    <x v="75"/>
    <x v="2"/>
    <x v="0"/>
    <x v="0"/>
    <n v="1413992210"/>
    <n v="1411400210"/>
    <x v="0"/>
    <n v="12"/>
    <x v="1"/>
    <s v="theater/plays"/>
    <n v="8"/>
    <n v="38.33"/>
    <x v="1"/>
    <x v="6"/>
  </r>
  <r>
    <n v="4047"/>
    <x v="4040"/>
    <s v="A conservative grandmother takes her hip-hop generation grandchildren through the history of Gospel music in one night..."/>
    <n v="5000"/>
    <x v="178"/>
    <x v="2"/>
    <x v="0"/>
    <x v="0"/>
    <n v="1420938000"/>
    <n v="1418862743"/>
    <x v="0"/>
    <n v="4"/>
    <x v="1"/>
    <s v="theater/plays"/>
    <n v="2"/>
    <n v="27.5"/>
    <x v="1"/>
    <x v="6"/>
  </r>
  <r>
    <n v="4048"/>
    <x v="4041"/>
    <s v="The unspoken story of growing up disabled with cerebral palsy and no speech. This inclusive company fights ignorance using dark humour."/>
    <n v="17000"/>
    <x v="2536"/>
    <x v="2"/>
    <x v="1"/>
    <x v="1"/>
    <n v="1460373187"/>
    <n v="1457352787"/>
    <x v="0"/>
    <n v="91"/>
    <x v="1"/>
    <s v="theater/plays"/>
    <n v="18"/>
    <n v="32.979999999999997"/>
    <x v="1"/>
    <x v="6"/>
  </r>
  <r>
    <n v="4049"/>
    <x v="4042"/>
    <s v="A caravan heist goes horribly wrong. When the rogues meet up to discuss the matter, they suspect one of them is the King's guard."/>
    <n v="20000"/>
    <x v="1486"/>
    <x v="2"/>
    <x v="0"/>
    <x v="0"/>
    <n v="1436914815"/>
    <n v="1434322815"/>
    <x v="0"/>
    <n v="1"/>
    <x v="1"/>
    <s v="theater/plays"/>
    <n v="0"/>
    <n v="16"/>
    <x v="1"/>
    <x v="6"/>
  </r>
  <r>
    <n v="4050"/>
    <x v="4043"/>
    <s v="Amen is an important jarring story about the repercussions of reporting the war from the front lines and the war that follows them home"/>
    <n v="1500"/>
    <x v="116"/>
    <x v="2"/>
    <x v="0"/>
    <x v="0"/>
    <n v="1414077391"/>
    <n v="1411485391"/>
    <x v="0"/>
    <n v="1"/>
    <x v="1"/>
    <s v="theater/plays"/>
    <n v="0"/>
    <n v="1"/>
    <x v="1"/>
    <x v="6"/>
  </r>
  <r>
    <n v="4051"/>
    <x v="4044"/>
    <s v="It is a heart-breaking life story of Wu family who tries to preserve the gem of Chinese Kun Opera through generations."/>
    <n v="500"/>
    <x v="117"/>
    <x v="2"/>
    <x v="0"/>
    <x v="0"/>
    <n v="1399618380"/>
    <n v="1399058797"/>
    <x v="0"/>
    <n v="0"/>
    <x v="1"/>
    <s v="theater/plays"/>
    <n v="0"/>
    <n v="0"/>
    <x v="1"/>
    <x v="6"/>
  </r>
  <r>
    <n v="4052"/>
    <x v="4045"/>
    <s v="This empowering piece encourages women to rise up and pursue their dreams, not by behaving like a boy but by,_x000a_â€œThrowing Like A Girl.â€"/>
    <n v="3000"/>
    <x v="1673"/>
    <x v="2"/>
    <x v="0"/>
    <x v="0"/>
    <n v="1413234316"/>
    <n v="1408050316"/>
    <x v="0"/>
    <n v="13"/>
    <x v="1"/>
    <s v="theater/plays"/>
    <n v="38"/>
    <n v="86.62"/>
    <x v="1"/>
    <x v="6"/>
  </r>
  <r>
    <n v="4053"/>
    <x v="4046"/>
    <s v="'Time at the Bar!' is a play written by Kieran Mellish, a student at Loughborough University and member of LSU Stage Society."/>
    <n v="500"/>
    <x v="178"/>
    <x v="2"/>
    <x v="1"/>
    <x v="1"/>
    <n v="1416081600"/>
    <n v="1413477228"/>
    <x v="0"/>
    <n v="2"/>
    <x v="1"/>
    <s v="theater/plays"/>
    <n v="22"/>
    <n v="55"/>
    <x v="1"/>
    <x v="6"/>
  </r>
  <r>
    <n v="4054"/>
    <x v="4047"/>
    <s v="I love you,he said,then he kissed her as her tears fell down.It was my fault but make up will fix it&quot;she replied,then he hit her again!"/>
    <n v="8880"/>
    <x v="117"/>
    <x v="2"/>
    <x v="0"/>
    <x v="0"/>
    <n v="1475294400"/>
    <n v="1472674285"/>
    <x v="0"/>
    <n v="0"/>
    <x v="1"/>
    <s v="theater/plays"/>
    <n v="0"/>
    <n v="0"/>
    <x v="1"/>
    <x v="6"/>
  </r>
  <r>
    <n v="4055"/>
    <x v="4048"/>
    <s v="Moving Stories' 'The Tempest' promises to be vibrant &amp; enchanting, with original music, vivid design &amp; unforgettable performances."/>
    <n v="5000"/>
    <x v="695"/>
    <x v="2"/>
    <x v="1"/>
    <x v="1"/>
    <n v="1403192031"/>
    <n v="1400600031"/>
    <x v="0"/>
    <n v="21"/>
    <x v="1"/>
    <s v="theater/plays"/>
    <n v="18"/>
    <n v="41.95"/>
    <x v="1"/>
    <x v="6"/>
  </r>
  <r>
    <n v="4056"/>
    <x v="4049"/>
    <s v="American Pride is a play centered on the Poetry of one Iraq War veteran, and follows her journey through war and back home."/>
    <n v="1500"/>
    <x v="1955"/>
    <x v="2"/>
    <x v="0"/>
    <x v="0"/>
    <n v="1467575940"/>
    <n v="1465856639"/>
    <x v="0"/>
    <n v="9"/>
    <x v="1"/>
    <s v="theater/plays"/>
    <n v="53"/>
    <n v="88.33"/>
    <x v="1"/>
    <x v="6"/>
  </r>
  <r>
    <n v="4057"/>
    <x v="4050"/>
    <s v="Exhilarating Double Bill uniting London premiere of THE TWELFTH BATTLE OF ISONZO &amp; thrilling revival of JUDITH: A PARTING FROM THE BODY"/>
    <n v="3500"/>
    <x v="2537"/>
    <x v="2"/>
    <x v="1"/>
    <x v="1"/>
    <n v="1448492400"/>
    <n v="1446506080"/>
    <x v="0"/>
    <n v="6"/>
    <x v="1"/>
    <s v="theater/plays"/>
    <n v="22"/>
    <n v="129.16999999999999"/>
    <x v="1"/>
    <x v="6"/>
  </r>
  <r>
    <n v="4058"/>
    <x v="4051"/>
    <s v="Help reveal the beauty of Islamic culture by launching this new adventure play celebrating Persian music, dance, and lore."/>
    <n v="3750"/>
    <x v="483"/>
    <x v="2"/>
    <x v="0"/>
    <x v="0"/>
    <n v="1459483140"/>
    <n v="1458178044"/>
    <x v="0"/>
    <n v="4"/>
    <x v="1"/>
    <s v="theater/plays"/>
    <n v="3"/>
    <n v="23.75"/>
    <x v="1"/>
    <x v="6"/>
  </r>
  <r>
    <n v="4059"/>
    <x v="4052"/>
    <s v="A very Canadian children's play inspired by the tradition of British pantomimes like Aladdin, and the Nutcracker."/>
    <n v="10000"/>
    <x v="156"/>
    <x v="2"/>
    <x v="5"/>
    <x v="5"/>
    <n v="1410836400"/>
    <n v="1408116152"/>
    <x v="0"/>
    <n v="7"/>
    <x v="1"/>
    <s v="theater/plays"/>
    <n v="3"/>
    <n v="35.71"/>
    <x v="1"/>
    <x v="6"/>
  </r>
  <r>
    <n v="4060"/>
    <x v="4053"/>
    <s v="A funny, poignant play that revives the forgotten life and adventures of great Scottish Canadian, world renowned poet, Robert Service."/>
    <n v="10000"/>
    <x v="2516"/>
    <x v="2"/>
    <x v="5"/>
    <x v="5"/>
    <n v="1403539200"/>
    <n v="1400604056"/>
    <x v="0"/>
    <n v="5"/>
    <x v="1"/>
    <s v="theater/plays"/>
    <n v="3"/>
    <n v="57"/>
    <x v="1"/>
    <x v="6"/>
  </r>
  <r>
    <n v="4061"/>
    <x v="4054"/>
    <s v="SKYLAR'S SYNDROME is a tremendous psychodrama by master playwright Gavin Kayner!"/>
    <n v="525"/>
    <x v="117"/>
    <x v="2"/>
    <x v="0"/>
    <x v="0"/>
    <n v="1461205423"/>
    <n v="1456025023"/>
    <x v="0"/>
    <n v="0"/>
    <x v="1"/>
    <s v="theater/plays"/>
    <n v="0"/>
    <n v="0"/>
    <x v="1"/>
    <x v="6"/>
  </r>
  <r>
    <n v="4062"/>
    <x v="4055"/>
    <s v="Shakespeare's beloved tragedy, MacBeth, staged in the Black Hills of Wyoming during Sturgis '76. Warning! This is no church picnic!"/>
    <n v="20000"/>
    <x v="2538"/>
    <x v="2"/>
    <x v="0"/>
    <x v="0"/>
    <n v="1467481468"/>
    <n v="1464889468"/>
    <x v="0"/>
    <n v="3"/>
    <x v="1"/>
    <s v="theater/plays"/>
    <n v="2"/>
    <n v="163.33000000000001"/>
    <x v="1"/>
    <x v="6"/>
  </r>
  <r>
    <n v="4063"/>
    <x v="4056"/>
    <s v="WMHAE by Julie McNamara, raises awareness of the effects domestic violence has on the mental health of young people who witness it."/>
    <n v="9500"/>
    <x v="2503"/>
    <x v="2"/>
    <x v="1"/>
    <x v="1"/>
    <n v="1403886084"/>
    <n v="1401294084"/>
    <x v="0"/>
    <n v="9"/>
    <x v="1"/>
    <s v="theater/plays"/>
    <n v="1"/>
    <n v="15"/>
    <x v="1"/>
    <x v="6"/>
  </r>
  <r>
    <n v="4064"/>
    <x v="4057"/>
    <s v="We are mounting a production of Neil Simon's brilliant comedy, The Odd Couple, and need your help to make it as wonderful as we can."/>
    <n v="2000"/>
    <x v="2285"/>
    <x v="2"/>
    <x v="2"/>
    <x v="2"/>
    <n v="1430316426"/>
    <n v="1427724426"/>
    <x v="0"/>
    <n v="6"/>
    <x v="1"/>
    <s v="theater/plays"/>
    <n v="19"/>
    <n v="64.17"/>
    <x v="1"/>
    <x v="6"/>
  </r>
  <r>
    <n v="4065"/>
    <x v="4058"/>
    <s v="A classical/ fantasy version of midsummers done by professionally trained actors in Tulsa!"/>
    <n v="4000"/>
    <x v="2539"/>
    <x v="2"/>
    <x v="0"/>
    <x v="0"/>
    <n v="1407883811"/>
    <n v="1405291811"/>
    <x v="0"/>
    <n v="4"/>
    <x v="1"/>
    <s v="theater/plays"/>
    <n v="1"/>
    <n v="6.75"/>
    <x v="1"/>
    <x v="6"/>
  </r>
  <r>
    <n v="4066"/>
    <x v="4059"/>
    <s v="We have created an outstanding mobile Performing Arts Program that has great impact on the social development in multiple communities."/>
    <n v="15000"/>
    <x v="379"/>
    <x v="2"/>
    <x v="0"/>
    <x v="0"/>
    <n v="1463619388"/>
    <n v="1461027388"/>
    <x v="0"/>
    <n v="1"/>
    <x v="1"/>
    <s v="theater/plays"/>
    <n v="0"/>
    <n v="25"/>
    <x v="1"/>
    <x v="6"/>
  </r>
  <r>
    <n v="4067"/>
    <x v="4060"/>
    <s v="Will Power Troupe is the only US group invited to perform in London's Shakespeare Festival. We need your help to bring the USA to UK!"/>
    <n v="5000"/>
    <x v="631"/>
    <x v="2"/>
    <x v="0"/>
    <x v="0"/>
    <n v="1443408550"/>
    <n v="1439952550"/>
    <x v="0"/>
    <n v="17"/>
    <x v="1"/>
    <s v="theater/plays"/>
    <n v="61"/>
    <n v="179.12"/>
    <x v="1"/>
    <x v="6"/>
  </r>
  <r>
    <n v="4068"/>
    <x v="4061"/>
    <s v="Be a PRODUCER of the Original stage play BELLE DAME SANS MERCI by Michael Fenlason! :-) :-( !"/>
    <n v="3495"/>
    <x v="2540"/>
    <x v="2"/>
    <x v="0"/>
    <x v="0"/>
    <n v="1484348700"/>
    <n v="1481756855"/>
    <x v="0"/>
    <n v="1"/>
    <x v="1"/>
    <s v="theater/plays"/>
    <n v="1"/>
    <n v="34.950000000000003"/>
    <x v="1"/>
    <x v="6"/>
  </r>
  <r>
    <n v="4069"/>
    <x v="4062"/>
    <s v="'The Pendulum Swings' is a three-act dark comedy that sees Frank and Michael await their execution on Death Row."/>
    <n v="1250"/>
    <x v="357"/>
    <x v="2"/>
    <x v="1"/>
    <x v="1"/>
    <n v="1425124800"/>
    <n v="1421596356"/>
    <x v="0"/>
    <n v="13"/>
    <x v="1"/>
    <s v="theater/plays"/>
    <n v="34"/>
    <n v="33.08"/>
    <x v="1"/>
    <x v="6"/>
  </r>
  <r>
    <n v="4070"/>
    <x v="4063"/>
    <s v="V-Day Southern Utah University 2015 and Second Studio Players presents: The Vagina Monologues"/>
    <n v="1000"/>
    <x v="785"/>
    <x v="2"/>
    <x v="0"/>
    <x v="0"/>
    <n v="1425178800"/>
    <n v="1422374420"/>
    <x v="0"/>
    <n v="6"/>
    <x v="1"/>
    <s v="theater/plays"/>
    <n v="17"/>
    <n v="27.5"/>
    <x v="1"/>
    <x v="6"/>
  </r>
  <r>
    <n v="4071"/>
    <x v="4064"/>
    <s v="ExÃ¡men final de alumnos del Centro de CapacitaciÃ³n de la ANDA. Son extractos de obras: El JardÃ­n de los CerezoS, Madre Coraje y Casa"/>
    <n v="20000"/>
    <x v="117"/>
    <x v="2"/>
    <x v="14"/>
    <x v="10"/>
    <n v="1482779931"/>
    <n v="1480187931"/>
    <x v="0"/>
    <n v="0"/>
    <x v="1"/>
    <s v="theater/plays"/>
    <n v="0"/>
    <n v="0"/>
    <x v="1"/>
    <x v="6"/>
  </r>
  <r>
    <n v="4072"/>
    <x v="4065"/>
    <s v="Salute the Centenary with this satirical and moving play. The centenary has national relevance, and we want to mark it in our community"/>
    <n v="1000"/>
    <x v="460"/>
    <x v="2"/>
    <x v="1"/>
    <x v="1"/>
    <n v="1408646111"/>
    <n v="1403462111"/>
    <x v="0"/>
    <n v="2"/>
    <x v="1"/>
    <s v="theater/plays"/>
    <n v="0"/>
    <n v="2"/>
    <x v="1"/>
    <x v="6"/>
  </r>
  <r>
    <n v="4073"/>
    <x v="4066"/>
    <s v="OTHELLO, directed by Daniel Echevarria. A tragedy that highlights political corruption and the madness that can come out of love."/>
    <n v="3500"/>
    <x v="2541"/>
    <x v="2"/>
    <x v="0"/>
    <x v="0"/>
    <n v="1431144000"/>
    <n v="1426407426"/>
    <x v="0"/>
    <n v="2"/>
    <x v="1"/>
    <s v="theater/plays"/>
    <n v="1"/>
    <n v="18.5"/>
    <x v="1"/>
    <x v="6"/>
  </r>
  <r>
    <n v="4074"/>
    <x v="4067"/>
    <s v="A performance to inspire people, regardless of their faith, to visualise the repentance of Hurr and the forgiveness of Imam Hussain"/>
    <n v="2750"/>
    <x v="2542"/>
    <x v="2"/>
    <x v="1"/>
    <x v="1"/>
    <n v="1446732975"/>
    <n v="1444137375"/>
    <x v="0"/>
    <n v="21"/>
    <x v="1"/>
    <s v="theater/plays"/>
    <n v="27"/>
    <n v="35"/>
    <x v="1"/>
    <x v="6"/>
  </r>
  <r>
    <n v="4075"/>
    <x v="4068"/>
    <s v="Set in the near future, this version of Shakespeare's classic play looks at how events that shook an empire could still happen today."/>
    <n v="2000"/>
    <x v="2543"/>
    <x v="2"/>
    <x v="1"/>
    <x v="1"/>
    <n v="1404149280"/>
    <n v="1400547969"/>
    <x v="0"/>
    <n v="13"/>
    <x v="1"/>
    <s v="theater/plays"/>
    <n v="29"/>
    <n v="44.31"/>
    <x v="1"/>
    <x v="6"/>
  </r>
  <r>
    <n v="4076"/>
    <x v="4069"/>
    <s v="A play to raise awareness about the effects of mental illness on a military family in the Cold War area."/>
    <n v="700"/>
    <x v="117"/>
    <x v="2"/>
    <x v="0"/>
    <x v="0"/>
    <n v="1413921060"/>
    <n v="1411499149"/>
    <x v="0"/>
    <n v="0"/>
    <x v="1"/>
    <s v="theater/plays"/>
    <n v="0"/>
    <n v="0"/>
    <x v="1"/>
    <x v="6"/>
  </r>
  <r>
    <n v="4077"/>
    <x v="4070"/>
    <s v="We aim to bring creative, innovative, exciting, educational and fun community theater (with a professional attitude) to a new location."/>
    <n v="15000"/>
    <x v="2544"/>
    <x v="2"/>
    <x v="0"/>
    <x v="0"/>
    <n v="1482339794"/>
    <n v="1479747794"/>
    <x v="0"/>
    <n v="6"/>
    <x v="1"/>
    <s v="theater/plays"/>
    <n v="9"/>
    <n v="222.5"/>
    <x v="1"/>
    <x v="6"/>
  </r>
  <r>
    <n v="4078"/>
    <x v="4071"/>
    <s v="Theatre Memoire are a High Wycombe based theatre company. Performing plays about multi-culturalism and interconectedness."/>
    <n v="250"/>
    <x v="117"/>
    <x v="2"/>
    <x v="1"/>
    <x v="1"/>
    <n v="1485543242"/>
    <n v="1482951242"/>
    <x v="0"/>
    <n v="0"/>
    <x v="1"/>
    <s v="theater/plays"/>
    <n v="0"/>
    <n v="0"/>
    <x v="1"/>
    <x v="6"/>
  </r>
  <r>
    <n v="4079"/>
    <x v="4072"/>
    <s v="A tale of obsession, science, and lost love! Help the Caddo Magnet Players give this student-written play its debut on a real stage!"/>
    <n v="3000"/>
    <x v="139"/>
    <x v="2"/>
    <x v="0"/>
    <x v="0"/>
    <n v="1466375521"/>
    <n v="1463783521"/>
    <x v="0"/>
    <n v="1"/>
    <x v="1"/>
    <s v="theater/plays"/>
    <n v="0"/>
    <n v="5"/>
    <x v="1"/>
    <x v="6"/>
  </r>
  <r>
    <n v="4080"/>
    <x v="4073"/>
    <s v="&quot;Uncommonnotion&quot;. is a collections of short humors stories, I want to develop into plays, interest has been shown in this idea."/>
    <n v="3000"/>
    <x v="117"/>
    <x v="2"/>
    <x v="0"/>
    <x v="0"/>
    <n v="1465930440"/>
    <n v="1463849116"/>
    <x v="0"/>
    <n v="0"/>
    <x v="1"/>
    <s v="theater/plays"/>
    <n v="0"/>
    <n v="0"/>
    <x v="1"/>
    <x v="6"/>
  </r>
  <r>
    <n v="4081"/>
    <x v="4074"/>
    <s v="AUTheatreWing is a student theatre association fostering the development of the dramatic arts at our university."/>
    <n v="2224"/>
    <x v="457"/>
    <x v="2"/>
    <x v="0"/>
    <x v="0"/>
    <n v="1425819425"/>
    <n v="1423231025"/>
    <x v="0"/>
    <n v="12"/>
    <x v="1"/>
    <s v="theater/plays"/>
    <n v="16"/>
    <n v="29.17"/>
    <x v="1"/>
    <x v="6"/>
  </r>
  <r>
    <n v="4082"/>
    <x v="4075"/>
    <s v="A short one act play about an undercover cop posing as a girl scout trying to stop a doughnut shop from selling drug filled doughnuts."/>
    <n v="150"/>
    <x v="158"/>
    <x v="2"/>
    <x v="0"/>
    <x v="0"/>
    <n v="1447542000"/>
    <n v="1446179553"/>
    <x v="0"/>
    <n v="2"/>
    <x v="1"/>
    <s v="theater/plays"/>
    <n v="2"/>
    <n v="1.5"/>
    <x v="1"/>
    <x v="6"/>
  </r>
  <r>
    <n v="4083"/>
    <x v="4076"/>
    <s v="Condemned to death for Collaboration with the Nazis, popular French Singer &amp; Entertainer Maurice Chevalier tells his side of the story"/>
    <n v="3500"/>
    <x v="2545"/>
    <x v="2"/>
    <x v="0"/>
    <x v="0"/>
    <n v="1452795416"/>
    <n v="1450203416"/>
    <x v="0"/>
    <n v="6"/>
    <x v="1"/>
    <s v="theater/plays"/>
    <n v="22"/>
    <n v="126.5"/>
    <x v="1"/>
    <x v="6"/>
  </r>
  <r>
    <n v="4084"/>
    <x v="4077"/>
    <s v="WANTS deals with diversity in all its various facets._x000a_The drama is set in a futuristic society where no diversity si accepted."/>
    <n v="3000"/>
    <x v="115"/>
    <x v="2"/>
    <x v="13"/>
    <x v="3"/>
    <n v="1476008906"/>
    <n v="1473416906"/>
    <x v="0"/>
    <n v="1"/>
    <x v="1"/>
    <s v="theater/plays"/>
    <n v="0"/>
    <n v="10"/>
    <x v="1"/>
    <x v="6"/>
  </r>
  <r>
    <n v="4085"/>
    <x v="4078"/>
    <s v="Just like the good old fashioned radio dramas, Heritage will be performed and narrated for you by 16 different talented voice actors."/>
    <n v="3500"/>
    <x v="115"/>
    <x v="2"/>
    <x v="0"/>
    <x v="0"/>
    <n v="1427169540"/>
    <n v="1424701775"/>
    <x v="0"/>
    <n v="1"/>
    <x v="1"/>
    <s v="theater/plays"/>
    <n v="0"/>
    <n v="10"/>
    <x v="1"/>
    <x v="6"/>
  </r>
  <r>
    <n v="4086"/>
    <x v="4079"/>
    <s v="Our theater troupe needs your help to put on a unique production of Hamlet! Pledge to help young actors learn and refine their skills!"/>
    <n v="1000"/>
    <x v="779"/>
    <x v="2"/>
    <x v="0"/>
    <x v="0"/>
    <n v="1448078400"/>
    <n v="1445985299"/>
    <x v="0"/>
    <n v="5"/>
    <x v="1"/>
    <s v="theater/plays"/>
    <n v="5"/>
    <n v="9.4"/>
    <x v="1"/>
    <x v="6"/>
  </r>
  <r>
    <n v="4087"/>
    <x v="4080"/>
    <s v="Comedy Stage Play"/>
    <n v="9600"/>
    <x v="117"/>
    <x v="2"/>
    <x v="0"/>
    <x v="0"/>
    <n v="1468777786"/>
    <n v="1466185786"/>
    <x v="0"/>
    <n v="0"/>
    <x v="1"/>
    <s v="theater/plays"/>
    <n v="0"/>
    <n v="0"/>
    <x v="1"/>
    <x v="6"/>
  </r>
  <r>
    <n v="4088"/>
    <x v="4081"/>
    <s v="Young persons theatre company working in deprived area seeking funding for children's theatrical production."/>
    <n v="2000"/>
    <x v="1168"/>
    <x v="2"/>
    <x v="1"/>
    <x v="1"/>
    <n v="1421403960"/>
    <n v="1418827324"/>
    <x v="0"/>
    <n v="3"/>
    <x v="1"/>
    <s v="theater/plays"/>
    <n v="11"/>
    <n v="72"/>
    <x v="1"/>
    <x v="6"/>
  </r>
  <r>
    <n v="4089"/>
    <x v="4082"/>
    <s v="&quot;The Snail&quot; is the story of Andrew, a Transgender, who discovers his identity through the relationship with parents, with peers and sex"/>
    <n v="5000"/>
    <x v="739"/>
    <x v="2"/>
    <x v="0"/>
    <x v="0"/>
    <n v="1433093700"/>
    <n v="1430242488"/>
    <x v="0"/>
    <n v="8"/>
    <x v="1"/>
    <s v="theater/plays"/>
    <n v="5"/>
    <n v="30"/>
    <x v="1"/>
    <x v="6"/>
  </r>
  <r>
    <n v="4090"/>
    <x v="4083"/>
    <s v="A gripping re-enactment of a true breast cancer survival story, highlighted with inspiration and laughter!"/>
    <n v="1000"/>
    <x v="573"/>
    <x v="2"/>
    <x v="0"/>
    <x v="0"/>
    <n v="1438959600"/>
    <n v="1437754137"/>
    <x v="0"/>
    <n v="3"/>
    <x v="1"/>
    <s v="theater/plays"/>
    <n v="3"/>
    <n v="10.67"/>
    <x v="1"/>
    <x v="6"/>
  </r>
  <r>
    <n v="4091"/>
    <x v="4084"/>
    <s v="Unique  troupe will bring the wonder &amp; joy of Therapeutic Theater to  youth with severe multiple disabilities, &amp; adults with Alzheimers"/>
    <n v="1600"/>
    <x v="2546"/>
    <x v="2"/>
    <x v="0"/>
    <x v="0"/>
    <n v="1421410151"/>
    <n v="1418818151"/>
    <x v="0"/>
    <n v="8"/>
    <x v="1"/>
    <s v="theater/plays"/>
    <n v="13"/>
    <n v="25.5"/>
    <x v="1"/>
    <x v="6"/>
  </r>
  <r>
    <n v="4092"/>
    <x v="4085"/>
    <s v="&quot;A Cry for Help is Riveting, Inspiring, and Mesmerizing. You will laugh, cry, and be thinking about your own Cry for Help&quot;"/>
    <n v="110000"/>
    <x v="170"/>
    <x v="2"/>
    <x v="0"/>
    <x v="0"/>
    <n v="1428205247"/>
    <n v="1423024847"/>
    <x v="0"/>
    <n v="1"/>
    <x v="1"/>
    <s v="theater/plays"/>
    <n v="0"/>
    <n v="20"/>
    <x v="1"/>
    <x v="6"/>
  </r>
  <r>
    <n v="4093"/>
    <x v="4086"/>
    <s v="'The Grouch' is the perfect way to brighten up your Christmas. Full of love, laughs and some sheer calculated silliness, don't miss it!"/>
    <n v="2500"/>
    <x v="177"/>
    <x v="2"/>
    <x v="1"/>
    <x v="1"/>
    <n v="1440272093"/>
    <n v="1435088093"/>
    <x v="0"/>
    <n v="4"/>
    <x v="1"/>
    <s v="theater/plays"/>
    <n v="2"/>
    <n v="15"/>
    <x v="1"/>
    <x v="6"/>
  </r>
  <r>
    <n v="4094"/>
    <x v="4087"/>
    <s v="Live at the Speakeasy with Ryan Anderson is a local talk show! Showcasing local artist, special guest, and talented bands."/>
    <n v="2000"/>
    <x v="655"/>
    <x v="2"/>
    <x v="0"/>
    <x v="0"/>
    <n v="1413953940"/>
    <n v="1410141900"/>
    <x v="0"/>
    <n v="8"/>
    <x v="1"/>
    <s v="theater/plays"/>
    <n v="37"/>
    <n v="91.25"/>
    <x v="1"/>
    <x v="6"/>
  </r>
  <r>
    <n v="4095"/>
    <x v="4088"/>
    <s v="Proyecto teatral dirigido por MartÃ­n Acosta que habla y reflexiona sobre el amor y su naturaleza."/>
    <n v="30000"/>
    <x v="25"/>
    <x v="2"/>
    <x v="14"/>
    <x v="10"/>
    <n v="1482108350"/>
    <n v="1479516350"/>
    <x v="0"/>
    <n v="1"/>
    <x v="1"/>
    <s v="theater/plays"/>
    <n v="3"/>
    <n v="800"/>
    <x v="1"/>
    <x v="6"/>
  </r>
  <r>
    <n v="4096"/>
    <x v="4089"/>
    <s v="Theatre for Life believes in unlocking young people's creativity, developing self belief and creating positive opportunities."/>
    <n v="3500"/>
    <x v="402"/>
    <x v="2"/>
    <x v="1"/>
    <x v="1"/>
    <n v="1488271860"/>
    <n v="1484484219"/>
    <x v="0"/>
    <n v="5"/>
    <x v="1"/>
    <s v="theater/plays"/>
    <n v="11"/>
    <n v="80"/>
    <x v="1"/>
    <x v="6"/>
  </r>
  <r>
    <n v="4097"/>
    <x v="4090"/>
    <s v="And There Was War is a play, a biblical narrative deeply entrenched in the concepts of the great controversy between Good and Evil!"/>
    <n v="10000"/>
    <x v="117"/>
    <x v="2"/>
    <x v="1"/>
    <x v="1"/>
    <n v="1454284500"/>
    <n v="1449431237"/>
    <x v="0"/>
    <n v="0"/>
    <x v="1"/>
    <s v="theater/plays"/>
    <n v="0"/>
    <n v="0"/>
    <x v="1"/>
    <x v="6"/>
  </r>
  <r>
    <n v="4098"/>
    <x v="4091"/>
    <s v="Community Youth play, written by and performed by the youth about finding joy in the simple things in life"/>
    <n v="75000"/>
    <x v="117"/>
    <x v="2"/>
    <x v="0"/>
    <x v="0"/>
    <n v="1465060797"/>
    <n v="1462468797"/>
    <x v="0"/>
    <n v="0"/>
    <x v="1"/>
    <s v="theater/plays"/>
    <n v="0"/>
    <n v="0"/>
    <x v="1"/>
    <x v="6"/>
  </r>
  <r>
    <n v="4099"/>
    <x v="4092"/>
    <s v="L.U.N.A. (Love, Understanding, Nurturing, and Awareness) is a non-profit organization dedicated to helping raise awareness for causes."/>
    <n v="4500"/>
    <x v="155"/>
    <x v="2"/>
    <x v="0"/>
    <x v="0"/>
    <n v="1472847873"/>
    <n v="1468959873"/>
    <x v="0"/>
    <n v="1"/>
    <x v="1"/>
    <s v="theater/plays"/>
    <n v="1"/>
    <n v="50"/>
    <x v="1"/>
    <x v="6"/>
  </r>
  <r>
    <n v="4100"/>
    <x v="4093"/>
    <s v="How does war change a family?  A peek into one family's kitchen as their soldier fights in Iraq."/>
    <n v="270"/>
    <x v="117"/>
    <x v="2"/>
    <x v="0"/>
    <x v="0"/>
    <n v="1414205990"/>
    <n v="1413341990"/>
    <x v="0"/>
    <n v="0"/>
    <x v="1"/>
    <s v="theater/plays"/>
    <n v="0"/>
    <n v="0"/>
    <x v="1"/>
    <x v="6"/>
  </r>
  <r>
    <n v="4101"/>
    <x v="4094"/>
    <s v="This is a Comedic Story about a young boy who saw the image of the perfect woman and from that point searched for someone similar"/>
    <n v="600"/>
    <x v="117"/>
    <x v="2"/>
    <x v="0"/>
    <x v="0"/>
    <n v="1485380482"/>
    <n v="1482788482"/>
    <x v="0"/>
    <n v="0"/>
    <x v="1"/>
    <s v="theater/plays"/>
    <n v="0"/>
    <n v="0"/>
    <x v="1"/>
    <x v="6"/>
  </r>
  <r>
    <n v="4102"/>
    <x v="4095"/>
    <s v="Local Community theater to get up and running in the Idaho Falls area. Something new, something different!"/>
    <n v="500"/>
    <x v="2547"/>
    <x v="2"/>
    <x v="0"/>
    <x v="0"/>
    <n v="1463343673"/>
    <n v="1460751673"/>
    <x v="0"/>
    <n v="6"/>
    <x v="1"/>
    <s v="theater/plays"/>
    <n v="27"/>
    <n v="22.83"/>
    <x v="1"/>
    <x v="6"/>
  </r>
  <r>
    <n v="4103"/>
    <x v="4096"/>
    <s v="Weather Men is a play, written by Nathan Black.  A comedy/drama that explores the question of 'why people stay together?'"/>
    <n v="1000"/>
    <x v="173"/>
    <x v="2"/>
    <x v="0"/>
    <x v="0"/>
    <n v="1440613920"/>
    <n v="1435953566"/>
    <x v="0"/>
    <n v="6"/>
    <x v="1"/>
    <s v="theater/plays"/>
    <n v="10"/>
    <n v="16.670000000000002"/>
    <x v="1"/>
    <x v="6"/>
  </r>
  <r>
    <n v="4104"/>
    <x v="4097"/>
    <s v="PETER PAN, written by Ebony Rattle, is a new retelling of the classic play by J.M. Barrie about a boy who refused to grow up."/>
    <n v="3000"/>
    <x v="762"/>
    <x v="2"/>
    <x v="2"/>
    <x v="2"/>
    <n v="1477550434"/>
    <n v="1474958434"/>
    <x v="0"/>
    <n v="14"/>
    <x v="1"/>
    <s v="theater/plays"/>
    <n v="21"/>
    <n v="45.79"/>
    <x v="1"/>
    <x v="6"/>
  </r>
  <r>
    <n v="4105"/>
    <x v="4098"/>
    <s v="Buscamos finalizar el proceso de producciÃ³n de un espectÃ¡culo de payaso y con Ã©l, activar espacios pÃºblicos para la escena clown."/>
    <n v="33000"/>
    <x v="2094"/>
    <x v="2"/>
    <x v="14"/>
    <x v="10"/>
    <n v="1482711309"/>
    <n v="1479860109"/>
    <x v="0"/>
    <n v="6"/>
    <x v="1"/>
    <s v="theater/plays"/>
    <n v="7"/>
    <n v="383.33"/>
    <x v="1"/>
    <x v="6"/>
  </r>
  <r>
    <n v="4106"/>
    <x v="4099"/>
    <s v="No magic show has ever integrated theatre arts like this.  World of Paradox is designed for all audiences and is interactive in nature."/>
    <n v="5000"/>
    <x v="2404"/>
    <x v="2"/>
    <x v="0"/>
    <x v="0"/>
    <n v="1427936400"/>
    <n v="1424221866"/>
    <x v="0"/>
    <n v="33"/>
    <x v="1"/>
    <s v="theater/plays"/>
    <n v="71"/>
    <n v="106.97"/>
    <x v="1"/>
    <x v="6"/>
  </r>
  <r>
    <n v="4107"/>
    <x v="4100"/>
    <s v="A new dramatic comedy dealing with a father's unwillingness to let go of his past causes major problems for the future of his daughter."/>
    <n v="2000"/>
    <x v="781"/>
    <x v="2"/>
    <x v="0"/>
    <x v="0"/>
    <n v="1411596001"/>
    <n v="1409608801"/>
    <x v="0"/>
    <n v="4"/>
    <x v="1"/>
    <s v="theater/plays"/>
    <n v="2"/>
    <n v="10.25"/>
    <x v="1"/>
    <x v="6"/>
  </r>
  <r>
    <n v="4108"/>
    <x v="4101"/>
    <s v="We are producing and directing a stage play that will focus on relationships and the stereotypes/truths that prohibit growth."/>
    <n v="3000"/>
    <x v="1765"/>
    <x v="2"/>
    <x v="0"/>
    <x v="0"/>
    <n v="1488517200"/>
    <n v="1485909937"/>
    <x v="0"/>
    <n v="1"/>
    <x v="1"/>
    <s v="theater/plays"/>
    <n v="2"/>
    <n v="59"/>
    <x v="1"/>
    <x v="6"/>
  </r>
  <r>
    <n v="4109"/>
    <x v="4102"/>
    <s v="Jack the Lad - a new play that explores how far the boundaries of friendship will stretch when morality and loyalties clash."/>
    <n v="500"/>
    <x v="117"/>
    <x v="2"/>
    <x v="1"/>
    <x v="1"/>
    <n v="1448805404"/>
    <n v="1446209804"/>
    <x v="0"/>
    <n v="0"/>
    <x v="1"/>
    <s v="theater/plays"/>
    <n v="0"/>
    <n v="0"/>
    <x v="1"/>
    <x v="6"/>
  </r>
  <r>
    <n v="4110"/>
    <x v="4103"/>
    <s v="Set in the height of sex, drugs and rock 'n' roll this production is an exciting new take on Moliere's classic! Performing with SpaceUK"/>
    <n v="300"/>
    <x v="1726"/>
    <x v="2"/>
    <x v="1"/>
    <x v="1"/>
    <n v="1469113351"/>
    <n v="1463929351"/>
    <x v="0"/>
    <n v="6"/>
    <x v="1"/>
    <s v="theater/plays"/>
    <n v="29"/>
    <n v="14.33"/>
    <x v="1"/>
    <x v="6"/>
  </r>
  <r>
    <n v="4111"/>
    <x v="4104"/>
    <s v="REBORN IN LOVE is the sequel to REBORN FROM ABOVE: A Tale of Eternal Love.  This is part two, of a One-Act play series."/>
    <n v="3000"/>
    <x v="1077"/>
    <x v="2"/>
    <x v="0"/>
    <x v="0"/>
    <n v="1424747740"/>
    <n v="1422155740"/>
    <x v="0"/>
    <n v="6"/>
    <x v="1"/>
    <s v="theater/plays"/>
    <n v="3"/>
    <n v="15.67"/>
    <x v="1"/>
    <x v="6"/>
  </r>
  <r>
    <n v="4112"/>
    <x v="4105"/>
    <s v="Set in Southern America â€œThe Divideâ€ is a stage play that touches on the issues that are forefront in America and the world."/>
    <n v="2500"/>
    <x v="116"/>
    <x v="2"/>
    <x v="17"/>
    <x v="3"/>
    <n v="1456617600"/>
    <n v="1454280186"/>
    <x v="0"/>
    <n v="1"/>
    <x v="1"/>
    <s v="theater/plays"/>
    <n v="0"/>
    <n v="1"/>
    <x v="1"/>
    <x v="6"/>
  </r>
  <r>
    <n v="4113"/>
    <x v="4106"/>
    <s v="A family oriented play about Christians &amp; the sins they live with, portrayed by &quot;puppets and toys&quot; at Queensbury Theater in Houston."/>
    <n v="1500"/>
    <x v="158"/>
    <x v="2"/>
    <x v="0"/>
    <x v="0"/>
    <n v="1452234840"/>
    <n v="1450619123"/>
    <x v="0"/>
    <n v="3"/>
    <x v="1"/>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x v="0"/>
    <n v="8500"/>
    <n v="11633"/>
    <x v="0"/>
    <x v="0"/>
    <x v="0"/>
    <n v="1437620400"/>
    <n v="1434931811"/>
    <b v="0"/>
    <x v="0"/>
    <x v="0"/>
    <s v="film &amp; video/television"/>
    <n v="137"/>
    <x v="0"/>
    <x v="0"/>
    <s v="television"/>
    <x v="0"/>
    <d v="2015-07-23T03:00:00"/>
  </r>
  <r>
    <n v="1"/>
    <x v="1"/>
    <x v="1"/>
    <n v="10275"/>
    <n v="14653"/>
    <x v="0"/>
    <x v="0"/>
    <x v="0"/>
    <n v="1488464683"/>
    <n v="1485872683"/>
    <b v="0"/>
    <x v="1"/>
    <x v="0"/>
    <s v="film &amp; video/television"/>
    <n v="143"/>
    <x v="1"/>
    <x v="0"/>
    <s v="television"/>
    <x v="1"/>
    <d v="2017-03-02T14:24:43"/>
  </r>
  <r>
    <n v="2"/>
    <x v="2"/>
    <x v="2"/>
    <n v="500"/>
    <n v="525"/>
    <x v="0"/>
    <x v="1"/>
    <x v="1"/>
    <n v="1455555083"/>
    <n v="1454691083"/>
    <b v="0"/>
    <x v="2"/>
    <x v="0"/>
    <s v="film &amp; video/television"/>
    <n v="105"/>
    <x v="2"/>
    <x v="0"/>
    <s v="television"/>
    <x v="2"/>
    <d v="2016-02-15T16:51:23"/>
  </r>
  <r>
    <n v="3"/>
    <x v="3"/>
    <x v="3"/>
    <n v="10000"/>
    <n v="10390"/>
    <x v="0"/>
    <x v="0"/>
    <x v="0"/>
    <n v="1407414107"/>
    <n v="1404822107"/>
    <b v="0"/>
    <x v="3"/>
    <x v="0"/>
    <s v="film &amp; video/television"/>
    <n v="104"/>
    <x v="3"/>
    <x v="0"/>
    <s v="television"/>
    <x v="3"/>
    <d v="2014-08-07T12:21:47"/>
  </r>
  <r>
    <n v="4"/>
    <x v="4"/>
    <x v="4"/>
    <n v="44000"/>
    <n v="54116.28"/>
    <x v="0"/>
    <x v="0"/>
    <x v="0"/>
    <n v="1450555279"/>
    <n v="1447963279"/>
    <b v="0"/>
    <x v="4"/>
    <x v="0"/>
    <s v="film &amp; video/television"/>
    <n v="123"/>
    <x v="4"/>
    <x v="0"/>
    <s v="television"/>
    <x v="4"/>
    <d v="2015-12-19T20:01:19"/>
  </r>
  <r>
    <n v="5"/>
    <x v="5"/>
    <x v="5"/>
    <n v="3999"/>
    <n v="4390"/>
    <x v="0"/>
    <x v="0"/>
    <x v="0"/>
    <n v="1469770500"/>
    <n v="1468362207"/>
    <b v="0"/>
    <x v="5"/>
    <x v="0"/>
    <s v="film &amp; video/television"/>
    <n v="110"/>
    <x v="5"/>
    <x v="0"/>
    <s v="television"/>
    <x v="5"/>
    <d v="2016-07-29T05:35:00"/>
  </r>
  <r>
    <n v="6"/>
    <x v="6"/>
    <x v="6"/>
    <n v="8000"/>
    <n v="8519"/>
    <x v="0"/>
    <x v="0"/>
    <x v="0"/>
    <n v="1402710250"/>
    <n v="1401846250"/>
    <b v="0"/>
    <x v="6"/>
    <x v="0"/>
    <s v="film &amp; video/television"/>
    <n v="106"/>
    <x v="6"/>
    <x v="0"/>
    <s v="television"/>
    <x v="6"/>
    <d v="2014-06-14T01:44:10"/>
  </r>
  <r>
    <n v="7"/>
    <x v="7"/>
    <x v="7"/>
    <n v="9000"/>
    <n v="9110"/>
    <x v="0"/>
    <x v="0"/>
    <x v="0"/>
    <n v="1467680867"/>
    <n v="1464224867"/>
    <b v="0"/>
    <x v="7"/>
    <x v="0"/>
    <s v="film &amp; video/television"/>
    <n v="101"/>
    <x v="7"/>
    <x v="0"/>
    <s v="television"/>
    <x v="7"/>
    <d v="2016-07-05T01:07:47"/>
  </r>
  <r>
    <n v="8"/>
    <x v="8"/>
    <x v="8"/>
    <n v="3500"/>
    <n v="3501.52"/>
    <x v="0"/>
    <x v="0"/>
    <x v="0"/>
    <n v="1460754000"/>
    <n v="1460155212"/>
    <b v="0"/>
    <x v="8"/>
    <x v="0"/>
    <s v="film &amp; video/television"/>
    <n v="100"/>
    <x v="8"/>
    <x v="0"/>
    <s v="television"/>
    <x v="8"/>
    <d v="2016-04-15T21:00:00"/>
  </r>
  <r>
    <n v="9"/>
    <x v="9"/>
    <x v="9"/>
    <n v="500"/>
    <n v="629.99"/>
    <x v="0"/>
    <x v="0"/>
    <x v="0"/>
    <n v="1460860144"/>
    <n v="1458268144"/>
    <b v="0"/>
    <x v="9"/>
    <x v="0"/>
    <s v="film &amp; video/television"/>
    <n v="126"/>
    <x v="9"/>
    <x v="0"/>
    <s v="television"/>
    <x v="9"/>
    <d v="2016-04-17T02:29:04"/>
  </r>
  <r>
    <n v="10"/>
    <x v="10"/>
    <x v="10"/>
    <n v="3000"/>
    <n v="3015"/>
    <x v="0"/>
    <x v="0"/>
    <x v="0"/>
    <n v="1403660279"/>
    <n v="1400636279"/>
    <b v="0"/>
    <x v="10"/>
    <x v="0"/>
    <s v="film &amp; video/television"/>
    <n v="101"/>
    <x v="10"/>
    <x v="0"/>
    <s v="television"/>
    <x v="10"/>
    <d v="2014-06-25T01:37:59"/>
  </r>
  <r>
    <n v="11"/>
    <x v="11"/>
    <x v="11"/>
    <n v="5000"/>
    <n v="6025"/>
    <x v="0"/>
    <x v="0"/>
    <x v="0"/>
    <n v="1471834800"/>
    <n v="1469126462"/>
    <b v="0"/>
    <x v="11"/>
    <x v="0"/>
    <s v="film &amp; video/television"/>
    <n v="121"/>
    <x v="11"/>
    <x v="0"/>
    <s v="television"/>
    <x v="11"/>
    <d v="2016-08-22T03:00:00"/>
  </r>
  <r>
    <n v="12"/>
    <x v="12"/>
    <x v="12"/>
    <n v="30000"/>
    <n v="49588"/>
    <x v="0"/>
    <x v="0"/>
    <x v="0"/>
    <n v="1405479600"/>
    <n v="1401642425"/>
    <b v="0"/>
    <x v="12"/>
    <x v="0"/>
    <s v="film &amp; video/television"/>
    <n v="165"/>
    <x v="12"/>
    <x v="0"/>
    <s v="television"/>
    <x v="12"/>
    <d v="2014-07-16T03:00:00"/>
  </r>
  <r>
    <n v="13"/>
    <x v="13"/>
    <x v="13"/>
    <n v="3500"/>
    <n v="5599"/>
    <x v="0"/>
    <x v="0"/>
    <x v="0"/>
    <n v="1466713620"/>
    <n v="1463588109"/>
    <b v="0"/>
    <x v="13"/>
    <x v="0"/>
    <s v="film &amp; video/television"/>
    <n v="160"/>
    <x v="13"/>
    <x v="0"/>
    <s v="television"/>
    <x v="13"/>
    <d v="2016-06-23T20:27:00"/>
  </r>
  <r>
    <n v="14"/>
    <x v="14"/>
    <x v="14"/>
    <n v="6000"/>
    <n v="6056"/>
    <x v="0"/>
    <x v="2"/>
    <x v="2"/>
    <n v="1405259940"/>
    <n v="1403051888"/>
    <b v="0"/>
    <x v="14"/>
    <x v="0"/>
    <s v="film &amp; video/television"/>
    <n v="101"/>
    <x v="14"/>
    <x v="0"/>
    <s v="television"/>
    <x v="14"/>
    <d v="2014-07-13T13:59:00"/>
  </r>
  <r>
    <n v="15"/>
    <x v="15"/>
    <x v="15"/>
    <n v="2000"/>
    <n v="2132"/>
    <x v="0"/>
    <x v="3"/>
    <x v="3"/>
    <n v="1443384840"/>
    <n v="1441790658"/>
    <b v="0"/>
    <x v="15"/>
    <x v="0"/>
    <s v="film &amp; video/television"/>
    <n v="107"/>
    <x v="15"/>
    <x v="0"/>
    <s v="television"/>
    <x v="15"/>
    <d v="2015-09-27T20:14:00"/>
  </r>
  <r>
    <n v="16"/>
    <x v="16"/>
    <x v="16"/>
    <n v="12000"/>
    <n v="12029"/>
    <x v="0"/>
    <x v="0"/>
    <x v="0"/>
    <n v="1402896600"/>
    <n v="1398971211"/>
    <b v="0"/>
    <x v="16"/>
    <x v="0"/>
    <s v="film &amp; video/television"/>
    <n v="100"/>
    <x v="16"/>
    <x v="0"/>
    <s v="television"/>
    <x v="16"/>
    <d v="2014-06-16T05:30:00"/>
  </r>
  <r>
    <n v="17"/>
    <x v="17"/>
    <x v="17"/>
    <n v="1500"/>
    <n v="1510"/>
    <x v="0"/>
    <x v="1"/>
    <x v="1"/>
    <n v="1415126022"/>
    <n v="1412530422"/>
    <b v="0"/>
    <x v="17"/>
    <x v="0"/>
    <s v="film &amp; video/television"/>
    <n v="101"/>
    <x v="17"/>
    <x v="0"/>
    <s v="television"/>
    <x v="17"/>
    <d v="2014-11-04T18:33:42"/>
  </r>
  <r>
    <n v="18"/>
    <x v="18"/>
    <x v="18"/>
    <n v="30000"/>
    <n v="31896.33"/>
    <x v="0"/>
    <x v="0"/>
    <x v="0"/>
    <n v="1410958856"/>
    <n v="1408366856"/>
    <b v="0"/>
    <x v="18"/>
    <x v="0"/>
    <s v="film &amp; video/television"/>
    <n v="106"/>
    <x v="18"/>
    <x v="0"/>
    <s v="television"/>
    <x v="18"/>
    <d v="2014-09-17T13:00:56"/>
  </r>
  <r>
    <n v="19"/>
    <x v="19"/>
    <x v="19"/>
    <n v="850"/>
    <n v="1235"/>
    <x v="0"/>
    <x v="0"/>
    <x v="0"/>
    <n v="1437420934"/>
    <n v="1434828934"/>
    <b v="0"/>
    <x v="19"/>
    <x v="0"/>
    <s v="film &amp; video/television"/>
    <n v="145"/>
    <x v="19"/>
    <x v="0"/>
    <s v="television"/>
    <x v="19"/>
    <d v="2015-07-20T19:35:34"/>
  </r>
  <r>
    <n v="20"/>
    <x v="20"/>
    <x v="20"/>
    <n v="2000"/>
    <n v="2004"/>
    <x v="0"/>
    <x v="0"/>
    <x v="0"/>
    <n v="1442167912"/>
    <n v="1436983912"/>
    <b v="0"/>
    <x v="20"/>
    <x v="0"/>
    <s v="film &amp; video/television"/>
    <n v="100"/>
    <x v="20"/>
    <x v="0"/>
    <s v="television"/>
    <x v="20"/>
    <d v="2015-09-13T18:11:52"/>
  </r>
  <r>
    <n v="21"/>
    <x v="21"/>
    <x v="21"/>
    <n v="18500"/>
    <n v="20190"/>
    <x v="0"/>
    <x v="0"/>
    <x v="0"/>
    <n v="1411743789"/>
    <n v="1409151789"/>
    <b v="0"/>
    <x v="21"/>
    <x v="0"/>
    <s v="film &amp; video/television"/>
    <n v="109"/>
    <x v="21"/>
    <x v="0"/>
    <s v="television"/>
    <x v="21"/>
    <d v="2014-09-26T15:03:09"/>
  </r>
  <r>
    <n v="22"/>
    <x v="22"/>
    <x v="22"/>
    <n v="350"/>
    <n v="410"/>
    <x v="0"/>
    <x v="0"/>
    <x v="0"/>
    <n v="1420099140"/>
    <n v="1418766740"/>
    <b v="0"/>
    <x v="22"/>
    <x v="0"/>
    <s v="film &amp; video/television"/>
    <n v="117"/>
    <x v="22"/>
    <x v="0"/>
    <s v="television"/>
    <x v="22"/>
    <d v="2015-01-01T07:59:00"/>
  </r>
  <r>
    <n v="23"/>
    <x v="23"/>
    <x v="23"/>
    <n v="2000"/>
    <n v="2370"/>
    <x v="0"/>
    <x v="0"/>
    <x v="0"/>
    <n v="1430407200"/>
    <n v="1428086501"/>
    <b v="0"/>
    <x v="23"/>
    <x v="0"/>
    <s v="film &amp; video/television"/>
    <n v="119"/>
    <x v="23"/>
    <x v="0"/>
    <s v="television"/>
    <x v="23"/>
    <d v="2015-04-30T15:20:00"/>
  </r>
  <r>
    <n v="24"/>
    <x v="24"/>
    <x v="24"/>
    <n v="35000"/>
    <n v="38082.69"/>
    <x v="0"/>
    <x v="0"/>
    <x v="0"/>
    <n v="1442345940"/>
    <n v="1439494863"/>
    <b v="0"/>
    <x v="24"/>
    <x v="0"/>
    <s v="film &amp; video/television"/>
    <n v="109"/>
    <x v="24"/>
    <x v="0"/>
    <s v="television"/>
    <x v="24"/>
    <d v="2015-09-15T19:39:00"/>
  </r>
  <r>
    <n v="25"/>
    <x v="25"/>
    <x v="25"/>
    <n v="600"/>
    <n v="800"/>
    <x v="0"/>
    <x v="0"/>
    <x v="0"/>
    <n v="1452299761"/>
    <n v="1447115761"/>
    <b v="0"/>
    <x v="25"/>
    <x v="0"/>
    <s v="film &amp; video/television"/>
    <n v="133"/>
    <x v="25"/>
    <x v="0"/>
    <s v="television"/>
    <x v="25"/>
    <d v="2016-01-09T00:36:01"/>
  </r>
  <r>
    <n v="26"/>
    <x v="26"/>
    <x v="26"/>
    <n v="1250"/>
    <n v="1940"/>
    <x v="0"/>
    <x v="0"/>
    <x v="0"/>
    <n v="1408278144"/>
    <n v="1404822144"/>
    <b v="0"/>
    <x v="10"/>
    <x v="0"/>
    <s v="film &amp; video/television"/>
    <n v="155"/>
    <x v="26"/>
    <x v="0"/>
    <s v="television"/>
    <x v="26"/>
    <d v="2014-08-17T12:22:24"/>
  </r>
  <r>
    <n v="27"/>
    <x v="27"/>
    <x v="27"/>
    <n v="20000"/>
    <n v="22345"/>
    <x v="0"/>
    <x v="4"/>
    <x v="4"/>
    <n v="1416113833"/>
    <n v="1413518233"/>
    <b v="0"/>
    <x v="3"/>
    <x v="0"/>
    <s v="film &amp; video/television"/>
    <n v="112"/>
    <x v="27"/>
    <x v="0"/>
    <s v="television"/>
    <x v="27"/>
    <d v="2014-11-16T04:57:13"/>
  </r>
  <r>
    <n v="28"/>
    <x v="28"/>
    <x v="28"/>
    <n v="12000"/>
    <n v="12042"/>
    <x v="0"/>
    <x v="0"/>
    <x v="0"/>
    <n v="1450307284"/>
    <n v="1447715284"/>
    <b v="0"/>
    <x v="26"/>
    <x v="0"/>
    <s v="film &amp; video/television"/>
    <n v="100"/>
    <x v="28"/>
    <x v="0"/>
    <s v="television"/>
    <x v="28"/>
    <d v="2015-12-16T23:08:04"/>
  </r>
  <r>
    <n v="29"/>
    <x v="29"/>
    <x v="29"/>
    <n v="3000"/>
    <n v="3700"/>
    <x v="0"/>
    <x v="1"/>
    <x v="1"/>
    <n v="1406045368"/>
    <n v="1403453368"/>
    <b v="0"/>
    <x v="27"/>
    <x v="0"/>
    <s v="film &amp; video/television"/>
    <n v="123"/>
    <x v="29"/>
    <x v="0"/>
    <s v="television"/>
    <x v="29"/>
    <d v="2014-07-22T16:09:28"/>
  </r>
  <r>
    <n v="30"/>
    <x v="30"/>
    <x v="30"/>
    <n v="4000"/>
    <n v="4051.99"/>
    <x v="0"/>
    <x v="0"/>
    <x v="0"/>
    <n v="1408604515"/>
    <n v="1406012515"/>
    <b v="0"/>
    <x v="28"/>
    <x v="0"/>
    <s v="film &amp; video/television"/>
    <n v="101"/>
    <x v="30"/>
    <x v="0"/>
    <s v="television"/>
    <x v="30"/>
    <d v="2014-08-21T07:01:55"/>
  </r>
  <r>
    <n v="31"/>
    <x v="31"/>
    <x v="31"/>
    <n v="13"/>
    <n v="13"/>
    <x v="0"/>
    <x v="0"/>
    <x v="0"/>
    <n v="1453748434"/>
    <n v="1452193234"/>
    <b v="0"/>
    <x v="29"/>
    <x v="0"/>
    <s v="film &amp; video/television"/>
    <n v="100"/>
    <x v="31"/>
    <x v="0"/>
    <s v="television"/>
    <x v="31"/>
    <d v="2016-01-25T19:00:34"/>
  </r>
  <r>
    <n v="32"/>
    <x v="32"/>
    <x v="32"/>
    <n v="28450"/>
    <n v="28520"/>
    <x v="0"/>
    <x v="0"/>
    <x v="0"/>
    <n v="1463111940"/>
    <n v="1459523017"/>
    <b v="0"/>
    <x v="30"/>
    <x v="0"/>
    <s v="film &amp; video/television"/>
    <n v="100"/>
    <x v="32"/>
    <x v="0"/>
    <s v="television"/>
    <x v="32"/>
    <d v="2016-05-13T03:59:00"/>
  </r>
  <r>
    <n v="33"/>
    <x v="33"/>
    <x v="33"/>
    <n v="5250"/>
    <n v="5360"/>
    <x v="0"/>
    <x v="0"/>
    <x v="0"/>
    <n v="1447001501"/>
    <n v="1444405901"/>
    <b v="0"/>
    <x v="31"/>
    <x v="0"/>
    <s v="film &amp; video/television"/>
    <n v="102"/>
    <x v="33"/>
    <x v="0"/>
    <s v="television"/>
    <x v="33"/>
    <d v="2015-11-08T16:51:41"/>
  </r>
  <r>
    <n v="34"/>
    <x v="34"/>
    <x v="34"/>
    <n v="2600"/>
    <n v="3392"/>
    <x v="0"/>
    <x v="0"/>
    <x v="0"/>
    <n v="1407224601"/>
    <n v="1405928601"/>
    <b v="0"/>
    <x v="32"/>
    <x v="0"/>
    <s v="film &amp; video/television"/>
    <n v="130"/>
    <x v="34"/>
    <x v="0"/>
    <s v="television"/>
    <x v="34"/>
    <d v="2014-08-05T07:43:21"/>
  </r>
  <r>
    <n v="35"/>
    <x v="35"/>
    <x v="35"/>
    <n v="1000"/>
    <n v="1665"/>
    <x v="0"/>
    <x v="0"/>
    <x v="0"/>
    <n v="1430179200"/>
    <n v="1428130814"/>
    <b v="0"/>
    <x v="33"/>
    <x v="0"/>
    <s v="film &amp; video/television"/>
    <n v="167"/>
    <x v="35"/>
    <x v="0"/>
    <s v="television"/>
    <x v="35"/>
    <d v="2015-04-28T00:00:00"/>
  </r>
  <r>
    <n v="36"/>
    <x v="36"/>
    <x v="36"/>
    <n v="6000"/>
    <n v="8529"/>
    <x v="0"/>
    <x v="0"/>
    <x v="0"/>
    <n v="1428128525"/>
    <n v="1425540125"/>
    <b v="0"/>
    <x v="34"/>
    <x v="0"/>
    <s v="film &amp; video/television"/>
    <n v="142"/>
    <x v="36"/>
    <x v="0"/>
    <s v="television"/>
    <x v="36"/>
    <d v="2015-04-04T06:22:05"/>
  </r>
  <r>
    <n v="37"/>
    <x v="37"/>
    <x v="37"/>
    <n v="22000"/>
    <n v="40357"/>
    <x v="0"/>
    <x v="0"/>
    <x v="0"/>
    <n v="1425055079"/>
    <n v="1422463079"/>
    <b v="0"/>
    <x v="35"/>
    <x v="0"/>
    <s v="film &amp; video/television"/>
    <n v="183"/>
    <x v="37"/>
    <x v="0"/>
    <s v="television"/>
    <x v="37"/>
    <d v="2015-02-27T16:37:59"/>
  </r>
  <r>
    <n v="38"/>
    <x v="38"/>
    <x v="38"/>
    <n v="2500"/>
    <n v="2751"/>
    <x v="0"/>
    <x v="0"/>
    <x v="0"/>
    <n v="1368235344"/>
    <n v="1365643344"/>
    <b v="0"/>
    <x v="36"/>
    <x v="0"/>
    <s v="film &amp; video/television"/>
    <n v="110"/>
    <x v="38"/>
    <x v="0"/>
    <s v="television"/>
    <x v="38"/>
    <d v="2013-05-11T01:22:24"/>
  </r>
  <r>
    <n v="39"/>
    <x v="39"/>
    <x v="39"/>
    <n v="25000"/>
    <n v="32745"/>
    <x v="0"/>
    <x v="1"/>
    <x v="1"/>
    <n v="1401058740"/>
    <n v="1398388068"/>
    <b v="0"/>
    <x v="37"/>
    <x v="0"/>
    <s v="film &amp; video/television"/>
    <n v="131"/>
    <x v="39"/>
    <x v="0"/>
    <s v="television"/>
    <x v="39"/>
    <d v="2014-05-25T22:59:00"/>
  </r>
  <r>
    <n v="40"/>
    <x v="40"/>
    <x v="40"/>
    <n v="2000"/>
    <n v="2027"/>
    <x v="0"/>
    <x v="0"/>
    <x v="0"/>
    <n v="1403150400"/>
    <n v="1401426488"/>
    <b v="0"/>
    <x v="38"/>
    <x v="0"/>
    <s v="film &amp; video/television"/>
    <n v="101"/>
    <x v="40"/>
    <x v="0"/>
    <s v="television"/>
    <x v="40"/>
    <d v="2014-06-19T04:00:00"/>
  </r>
  <r>
    <n v="41"/>
    <x v="41"/>
    <x v="41"/>
    <n v="2000"/>
    <n v="2000"/>
    <x v="0"/>
    <x v="0"/>
    <x v="0"/>
    <n v="1412516354"/>
    <n v="1409924354"/>
    <b v="0"/>
    <x v="10"/>
    <x v="0"/>
    <s v="film &amp; video/television"/>
    <n v="100"/>
    <x v="41"/>
    <x v="0"/>
    <s v="television"/>
    <x v="41"/>
    <d v="2014-10-05T13:39:14"/>
  </r>
  <r>
    <n v="42"/>
    <x v="42"/>
    <x v="42"/>
    <n v="14000"/>
    <n v="19860"/>
    <x v="0"/>
    <x v="0"/>
    <x v="0"/>
    <n v="1419780026"/>
    <n v="1417188026"/>
    <b v="0"/>
    <x v="39"/>
    <x v="0"/>
    <s v="film &amp; video/television"/>
    <n v="142"/>
    <x v="42"/>
    <x v="0"/>
    <s v="television"/>
    <x v="42"/>
    <d v="2014-12-28T15:20:26"/>
  </r>
  <r>
    <n v="43"/>
    <x v="43"/>
    <x v="43"/>
    <n v="10000"/>
    <n v="30866"/>
    <x v="0"/>
    <x v="0"/>
    <x v="0"/>
    <n v="1405209600"/>
    <n v="1402599486"/>
    <b v="0"/>
    <x v="40"/>
    <x v="0"/>
    <s v="film &amp; video/television"/>
    <n v="309"/>
    <x v="43"/>
    <x v="0"/>
    <s v="television"/>
    <x v="43"/>
    <d v="2014-07-13T00:00:00"/>
  </r>
  <r>
    <n v="44"/>
    <x v="44"/>
    <x v="44"/>
    <n v="2000"/>
    <n v="2000"/>
    <x v="0"/>
    <x v="0"/>
    <x v="0"/>
    <n v="1412648537"/>
    <n v="1408760537"/>
    <b v="0"/>
    <x v="41"/>
    <x v="0"/>
    <s v="film &amp; video/television"/>
    <n v="100"/>
    <x v="44"/>
    <x v="0"/>
    <s v="television"/>
    <x v="44"/>
    <d v="2014-10-07T02:22:17"/>
  </r>
  <r>
    <n v="45"/>
    <x v="45"/>
    <x v="45"/>
    <n v="5000"/>
    <n v="6000"/>
    <x v="0"/>
    <x v="0"/>
    <x v="0"/>
    <n v="1461769107"/>
    <n v="1459177107"/>
    <b v="0"/>
    <x v="42"/>
    <x v="0"/>
    <s v="film &amp; video/television"/>
    <n v="120"/>
    <x v="45"/>
    <x v="0"/>
    <s v="television"/>
    <x v="45"/>
    <d v="2016-04-27T14:58:27"/>
  </r>
  <r>
    <n v="46"/>
    <x v="46"/>
    <x v="46"/>
    <n v="8400"/>
    <n v="8750"/>
    <x v="0"/>
    <x v="2"/>
    <x v="2"/>
    <n v="1450220974"/>
    <n v="1447628974"/>
    <b v="0"/>
    <x v="43"/>
    <x v="0"/>
    <s v="film &amp; video/television"/>
    <n v="104"/>
    <x v="46"/>
    <x v="0"/>
    <s v="television"/>
    <x v="46"/>
    <d v="2015-12-15T23:09:34"/>
  </r>
  <r>
    <n v="47"/>
    <x v="47"/>
    <x v="47"/>
    <n v="5000"/>
    <n v="5380.55"/>
    <x v="0"/>
    <x v="0"/>
    <x v="0"/>
    <n v="1419021607"/>
    <n v="1413834007"/>
    <b v="0"/>
    <x v="16"/>
    <x v="0"/>
    <s v="film &amp; video/television"/>
    <n v="108"/>
    <x v="47"/>
    <x v="0"/>
    <s v="television"/>
    <x v="47"/>
    <d v="2014-12-19T20:40:07"/>
  </r>
  <r>
    <n v="48"/>
    <x v="48"/>
    <x v="48"/>
    <n v="2000"/>
    <n v="2159"/>
    <x v="0"/>
    <x v="1"/>
    <x v="1"/>
    <n v="1425211200"/>
    <n v="1422534260"/>
    <b v="0"/>
    <x v="44"/>
    <x v="0"/>
    <s v="film &amp; video/television"/>
    <n v="108"/>
    <x v="48"/>
    <x v="0"/>
    <s v="television"/>
    <x v="48"/>
    <d v="2015-03-01T12:00:00"/>
  </r>
  <r>
    <n v="49"/>
    <x v="49"/>
    <x v="49"/>
    <n v="12000"/>
    <n v="12000"/>
    <x v="0"/>
    <x v="0"/>
    <x v="0"/>
    <n v="1445660045"/>
    <n v="1443068045"/>
    <b v="0"/>
    <x v="45"/>
    <x v="0"/>
    <s v="film &amp; video/television"/>
    <n v="100"/>
    <x v="49"/>
    <x v="0"/>
    <s v="television"/>
    <x v="49"/>
    <d v="2015-10-24T04:14:05"/>
  </r>
  <r>
    <n v="50"/>
    <x v="50"/>
    <x v="50"/>
    <n v="600"/>
    <n v="600"/>
    <x v="0"/>
    <x v="1"/>
    <x v="1"/>
    <n v="1422637200"/>
    <n v="1419271458"/>
    <b v="0"/>
    <x v="19"/>
    <x v="0"/>
    <s v="film &amp; video/television"/>
    <n v="100"/>
    <x v="50"/>
    <x v="0"/>
    <s v="television"/>
    <x v="50"/>
    <d v="2015-01-30T17:00:00"/>
  </r>
  <r>
    <n v="51"/>
    <x v="51"/>
    <x v="51"/>
    <n v="11000"/>
    <n v="14082"/>
    <x v="0"/>
    <x v="0"/>
    <x v="0"/>
    <n v="1439245037"/>
    <n v="1436653037"/>
    <b v="0"/>
    <x v="46"/>
    <x v="0"/>
    <s v="film &amp; video/television"/>
    <n v="128"/>
    <x v="51"/>
    <x v="0"/>
    <s v="television"/>
    <x v="51"/>
    <d v="2015-08-10T22:17:17"/>
  </r>
  <r>
    <n v="52"/>
    <x v="52"/>
    <x v="52"/>
    <n v="10000"/>
    <n v="11621"/>
    <x v="0"/>
    <x v="0"/>
    <x v="0"/>
    <n v="1405615846"/>
    <n v="1403023846"/>
    <b v="0"/>
    <x v="47"/>
    <x v="0"/>
    <s v="film &amp; video/television"/>
    <n v="116"/>
    <x v="52"/>
    <x v="0"/>
    <s v="television"/>
    <x v="52"/>
    <d v="2014-07-17T16:50:46"/>
  </r>
  <r>
    <n v="53"/>
    <x v="53"/>
    <x v="53"/>
    <n v="3000"/>
    <n v="3289"/>
    <x v="0"/>
    <x v="0"/>
    <x v="0"/>
    <n v="1396648800"/>
    <n v="1395407445"/>
    <b v="0"/>
    <x v="27"/>
    <x v="0"/>
    <s v="film &amp; video/television"/>
    <n v="110"/>
    <x v="53"/>
    <x v="0"/>
    <s v="television"/>
    <x v="53"/>
    <d v="2014-04-04T22:00:00"/>
  </r>
  <r>
    <n v="54"/>
    <x v="54"/>
    <x v="54"/>
    <n v="10000"/>
    <n v="10100"/>
    <x v="0"/>
    <x v="0"/>
    <x v="0"/>
    <n v="1451063221"/>
    <n v="1448471221"/>
    <b v="0"/>
    <x v="47"/>
    <x v="0"/>
    <s v="film &amp; video/television"/>
    <n v="101"/>
    <x v="54"/>
    <x v="0"/>
    <s v="television"/>
    <x v="54"/>
    <d v="2015-12-25T17:07:01"/>
  </r>
  <r>
    <n v="55"/>
    <x v="55"/>
    <x v="55"/>
    <n v="8600"/>
    <n v="11090"/>
    <x v="0"/>
    <x v="0"/>
    <x v="0"/>
    <n v="1464390916"/>
    <n v="1462576516"/>
    <b v="0"/>
    <x v="48"/>
    <x v="0"/>
    <s v="film &amp; video/television"/>
    <n v="129"/>
    <x v="55"/>
    <x v="0"/>
    <s v="television"/>
    <x v="55"/>
    <d v="2016-05-27T23:15:16"/>
  </r>
  <r>
    <n v="56"/>
    <x v="56"/>
    <x v="56"/>
    <n v="8000"/>
    <n v="8581"/>
    <x v="0"/>
    <x v="1"/>
    <x v="1"/>
    <n v="1433779200"/>
    <n v="1432559424"/>
    <b v="0"/>
    <x v="49"/>
    <x v="0"/>
    <s v="film &amp; video/television"/>
    <n v="107"/>
    <x v="56"/>
    <x v="0"/>
    <s v="television"/>
    <x v="56"/>
    <d v="2015-06-08T16:00:00"/>
  </r>
  <r>
    <n v="57"/>
    <x v="57"/>
    <x v="57"/>
    <n v="15000"/>
    <n v="15285"/>
    <x v="0"/>
    <x v="0"/>
    <x v="0"/>
    <n v="1429991962"/>
    <n v="1427399962"/>
    <b v="0"/>
    <x v="50"/>
    <x v="0"/>
    <s v="film &amp; video/television"/>
    <n v="102"/>
    <x v="57"/>
    <x v="0"/>
    <s v="television"/>
    <x v="57"/>
    <d v="2015-04-25T19:59:22"/>
  </r>
  <r>
    <n v="58"/>
    <x v="58"/>
    <x v="58"/>
    <n v="10000"/>
    <n v="10291"/>
    <x v="0"/>
    <x v="0"/>
    <x v="0"/>
    <n v="1416423172"/>
    <n v="1413827572"/>
    <b v="0"/>
    <x v="11"/>
    <x v="0"/>
    <s v="film &amp; video/television"/>
    <n v="103"/>
    <x v="58"/>
    <x v="0"/>
    <s v="television"/>
    <x v="58"/>
    <d v="2014-11-19T18:52:52"/>
  </r>
  <r>
    <n v="59"/>
    <x v="59"/>
    <x v="59"/>
    <n v="20000"/>
    <n v="20025.14"/>
    <x v="0"/>
    <x v="0"/>
    <x v="0"/>
    <n v="1442264400"/>
    <n v="1439530776"/>
    <b v="0"/>
    <x v="51"/>
    <x v="0"/>
    <s v="film &amp; video/television"/>
    <n v="100"/>
    <x v="59"/>
    <x v="0"/>
    <s v="television"/>
    <x v="59"/>
    <d v="2015-09-14T21:00:00"/>
  </r>
  <r>
    <n v="60"/>
    <x v="60"/>
    <x v="60"/>
    <n v="4500"/>
    <n v="4648.33"/>
    <x v="0"/>
    <x v="1"/>
    <x v="1"/>
    <n v="1395532800"/>
    <n v="1393882717"/>
    <b v="0"/>
    <x v="52"/>
    <x v="0"/>
    <s v="film &amp; video/shorts"/>
    <n v="103"/>
    <x v="60"/>
    <x v="0"/>
    <s v="shorts"/>
    <x v="60"/>
    <d v="2014-03-23T00:00:00"/>
  </r>
  <r>
    <n v="61"/>
    <x v="61"/>
    <x v="61"/>
    <n v="5000"/>
    <n v="7415"/>
    <x v="0"/>
    <x v="0"/>
    <x v="0"/>
    <n v="1370547157"/>
    <n v="1368646357"/>
    <b v="0"/>
    <x v="23"/>
    <x v="0"/>
    <s v="film &amp; video/shorts"/>
    <n v="148"/>
    <x v="61"/>
    <x v="0"/>
    <s v="shorts"/>
    <x v="61"/>
    <d v="2013-06-06T19:32:37"/>
  </r>
  <r>
    <n v="62"/>
    <x v="62"/>
    <x v="62"/>
    <n v="3000"/>
    <n v="4642"/>
    <x v="0"/>
    <x v="0"/>
    <x v="0"/>
    <n v="1362337878"/>
    <n v="1360177878"/>
    <b v="0"/>
    <x v="53"/>
    <x v="0"/>
    <s v="film &amp; video/shorts"/>
    <n v="155"/>
    <x v="62"/>
    <x v="0"/>
    <s v="shorts"/>
    <x v="62"/>
    <d v="2013-03-03T19:11:18"/>
  </r>
  <r>
    <n v="63"/>
    <x v="63"/>
    <x v="63"/>
    <n v="2000"/>
    <n v="2270.37"/>
    <x v="0"/>
    <x v="0"/>
    <x v="0"/>
    <n v="1388206740"/>
    <n v="1386194013"/>
    <b v="0"/>
    <x v="31"/>
    <x v="0"/>
    <s v="film &amp; video/shorts"/>
    <n v="114"/>
    <x v="63"/>
    <x v="0"/>
    <s v="shorts"/>
    <x v="63"/>
    <d v="2013-12-28T04:59:00"/>
  </r>
  <r>
    <n v="64"/>
    <x v="64"/>
    <x v="64"/>
    <n v="1200"/>
    <n v="2080"/>
    <x v="0"/>
    <x v="0"/>
    <x v="0"/>
    <n v="1373243181"/>
    <n v="1370651181"/>
    <b v="0"/>
    <x v="54"/>
    <x v="0"/>
    <s v="film &amp; video/shorts"/>
    <n v="173"/>
    <x v="64"/>
    <x v="0"/>
    <s v="shorts"/>
    <x v="64"/>
    <d v="2013-07-08T00:26:21"/>
  </r>
  <r>
    <n v="65"/>
    <x v="65"/>
    <x v="65"/>
    <n v="7000"/>
    <n v="7527"/>
    <x v="0"/>
    <x v="5"/>
    <x v="5"/>
    <n v="1407736740"/>
    <n v="1405453354"/>
    <b v="0"/>
    <x v="7"/>
    <x v="0"/>
    <s v="film &amp; video/shorts"/>
    <n v="108"/>
    <x v="65"/>
    <x v="0"/>
    <s v="shorts"/>
    <x v="65"/>
    <d v="2014-08-11T05:59:00"/>
  </r>
  <r>
    <n v="66"/>
    <x v="66"/>
    <x v="66"/>
    <n v="2000"/>
    <n v="2372"/>
    <x v="0"/>
    <x v="0"/>
    <x v="0"/>
    <n v="1468873420"/>
    <n v="1466281420"/>
    <b v="0"/>
    <x v="55"/>
    <x v="0"/>
    <s v="film &amp; video/shorts"/>
    <n v="119"/>
    <x v="66"/>
    <x v="0"/>
    <s v="shorts"/>
    <x v="66"/>
    <d v="2016-07-18T20:23:40"/>
  </r>
  <r>
    <n v="67"/>
    <x v="67"/>
    <x v="67"/>
    <n v="2000"/>
    <n v="2325"/>
    <x v="0"/>
    <x v="0"/>
    <x v="0"/>
    <n v="1342360804"/>
    <n v="1339768804"/>
    <b v="0"/>
    <x v="9"/>
    <x v="0"/>
    <s v="film &amp; video/shorts"/>
    <n v="116"/>
    <x v="67"/>
    <x v="0"/>
    <s v="shorts"/>
    <x v="67"/>
    <d v="2012-07-15T14:00:04"/>
  </r>
  <r>
    <n v="68"/>
    <x v="68"/>
    <x v="68"/>
    <n v="600"/>
    <n v="763"/>
    <x v="0"/>
    <x v="1"/>
    <x v="1"/>
    <n v="1393162791"/>
    <n v="1390570791"/>
    <b v="0"/>
    <x v="17"/>
    <x v="0"/>
    <s v="film &amp; video/shorts"/>
    <n v="127"/>
    <x v="68"/>
    <x v="0"/>
    <s v="shorts"/>
    <x v="68"/>
    <d v="2014-02-23T13:39:51"/>
  </r>
  <r>
    <n v="69"/>
    <x v="69"/>
    <x v="69"/>
    <n v="10000"/>
    <n v="11094.23"/>
    <x v="0"/>
    <x v="0"/>
    <x v="0"/>
    <n v="1317538740"/>
    <n v="1314765025"/>
    <b v="0"/>
    <x v="56"/>
    <x v="0"/>
    <s v="film &amp; video/shorts"/>
    <n v="111"/>
    <x v="69"/>
    <x v="0"/>
    <s v="shorts"/>
    <x v="69"/>
    <d v="2011-10-02T06:59:00"/>
  </r>
  <r>
    <n v="70"/>
    <x v="70"/>
    <x v="70"/>
    <n v="500"/>
    <n v="636"/>
    <x v="0"/>
    <x v="0"/>
    <x v="0"/>
    <n v="1315171845"/>
    <n v="1309987845"/>
    <b v="0"/>
    <x v="57"/>
    <x v="0"/>
    <s v="film &amp; video/shorts"/>
    <n v="127"/>
    <x v="70"/>
    <x v="0"/>
    <s v="shorts"/>
    <x v="70"/>
    <d v="2011-09-04T21:30:45"/>
  </r>
  <r>
    <n v="71"/>
    <x v="71"/>
    <x v="71"/>
    <n v="1800"/>
    <n v="2231"/>
    <x v="0"/>
    <x v="0"/>
    <x v="0"/>
    <n v="1338186657"/>
    <n v="1333002657"/>
    <b v="0"/>
    <x v="58"/>
    <x v="0"/>
    <s v="film &amp; video/shorts"/>
    <n v="124"/>
    <x v="71"/>
    <x v="0"/>
    <s v="shorts"/>
    <x v="71"/>
    <d v="2012-05-28T06:30:57"/>
  </r>
  <r>
    <n v="72"/>
    <x v="72"/>
    <x v="72"/>
    <n v="2200"/>
    <n v="2385"/>
    <x v="0"/>
    <x v="0"/>
    <x v="0"/>
    <n v="1352937600"/>
    <n v="1351210481"/>
    <b v="0"/>
    <x v="14"/>
    <x v="0"/>
    <s v="film &amp; video/shorts"/>
    <n v="108"/>
    <x v="72"/>
    <x v="0"/>
    <s v="shorts"/>
    <x v="72"/>
    <d v="2012-11-15T00:00:00"/>
  </r>
  <r>
    <n v="73"/>
    <x v="73"/>
    <x v="73"/>
    <n v="900"/>
    <n v="900"/>
    <x v="0"/>
    <x v="0"/>
    <x v="0"/>
    <n v="1304395140"/>
    <n v="1297620584"/>
    <b v="0"/>
    <x v="59"/>
    <x v="0"/>
    <s v="film &amp; video/shorts"/>
    <n v="100"/>
    <x v="73"/>
    <x v="0"/>
    <s v="shorts"/>
    <x v="73"/>
    <d v="2011-05-03T03:59:00"/>
  </r>
  <r>
    <n v="74"/>
    <x v="74"/>
    <x v="74"/>
    <n v="500"/>
    <n v="564.66"/>
    <x v="0"/>
    <x v="6"/>
    <x v="3"/>
    <n v="1453376495"/>
    <n v="1450784495"/>
    <b v="0"/>
    <x v="60"/>
    <x v="0"/>
    <s v="film &amp; video/shorts"/>
    <n v="113"/>
    <x v="74"/>
    <x v="0"/>
    <s v="shorts"/>
    <x v="74"/>
    <d v="2016-01-21T11:41:35"/>
  </r>
  <r>
    <n v="75"/>
    <x v="75"/>
    <x v="75"/>
    <n v="3500"/>
    <n v="4040"/>
    <x v="0"/>
    <x v="0"/>
    <x v="0"/>
    <n v="1366693272"/>
    <n v="1364101272"/>
    <b v="0"/>
    <x v="5"/>
    <x v="0"/>
    <s v="film &amp; video/shorts"/>
    <n v="115"/>
    <x v="75"/>
    <x v="0"/>
    <s v="shorts"/>
    <x v="75"/>
    <d v="2013-04-23T05:01:12"/>
  </r>
  <r>
    <n v="76"/>
    <x v="76"/>
    <x v="76"/>
    <n v="300"/>
    <n v="460"/>
    <x v="0"/>
    <x v="0"/>
    <x v="0"/>
    <n v="1325007358"/>
    <n v="1319819758"/>
    <b v="0"/>
    <x v="41"/>
    <x v="0"/>
    <s v="film &amp; video/shorts"/>
    <n v="153"/>
    <x v="76"/>
    <x v="0"/>
    <s v="shorts"/>
    <x v="76"/>
    <d v="2011-12-27T17:35:58"/>
  </r>
  <r>
    <n v="77"/>
    <x v="77"/>
    <x v="77"/>
    <n v="400"/>
    <n v="1570"/>
    <x v="0"/>
    <x v="0"/>
    <x v="0"/>
    <n v="1337569140"/>
    <n v="1332991717"/>
    <b v="0"/>
    <x v="55"/>
    <x v="0"/>
    <s v="film &amp; video/shorts"/>
    <n v="393"/>
    <x v="77"/>
    <x v="0"/>
    <s v="shorts"/>
    <x v="77"/>
    <d v="2012-05-21T02:59:00"/>
  </r>
  <r>
    <n v="78"/>
    <x v="78"/>
    <x v="78"/>
    <n v="50"/>
    <n v="1351"/>
    <x v="0"/>
    <x v="6"/>
    <x v="3"/>
    <n v="1472751121"/>
    <n v="1471887121"/>
    <b v="0"/>
    <x v="2"/>
    <x v="0"/>
    <s v="film &amp; video/shorts"/>
    <n v="2702"/>
    <x v="78"/>
    <x v="0"/>
    <s v="shorts"/>
    <x v="78"/>
    <d v="2016-09-01T17:32:01"/>
  </r>
  <r>
    <n v="79"/>
    <x v="79"/>
    <x v="79"/>
    <n v="1300"/>
    <n v="1651"/>
    <x v="0"/>
    <x v="1"/>
    <x v="1"/>
    <n v="1398451093"/>
    <n v="1395859093"/>
    <b v="0"/>
    <x v="14"/>
    <x v="0"/>
    <s v="film &amp; video/shorts"/>
    <n v="127"/>
    <x v="79"/>
    <x v="0"/>
    <s v="shorts"/>
    <x v="79"/>
    <d v="2014-04-25T18:38:13"/>
  </r>
  <r>
    <n v="80"/>
    <x v="80"/>
    <x v="80"/>
    <n v="12000"/>
    <n v="12870"/>
    <x v="0"/>
    <x v="0"/>
    <x v="0"/>
    <n v="1386640856"/>
    <n v="1383616856"/>
    <b v="0"/>
    <x v="5"/>
    <x v="0"/>
    <s v="film &amp; video/shorts"/>
    <n v="107"/>
    <x v="80"/>
    <x v="0"/>
    <s v="shorts"/>
    <x v="80"/>
    <d v="2013-12-10T02:00:56"/>
  </r>
  <r>
    <n v="81"/>
    <x v="81"/>
    <x v="81"/>
    <n v="750"/>
    <n v="1485"/>
    <x v="0"/>
    <x v="0"/>
    <x v="0"/>
    <n v="1342234920"/>
    <n v="1341892127"/>
    <b v="0"/>
    <x v="33"/>
    <x v="0"/>
    <s v="film &amp; video/shorts"/>
    <n v="198"/>
    <x v="81"/>
    <x v="0"/>
    <s v="shorts"/>
    <x v="81"/>
    <d v="2012-07-14T03:02:00"/>
  </r>
  <r>
    <n v="82"/>
    <x v="82"/>
    <x v="82"/>
    <n v="4000"/>
    <n v="4000.5"/>
    <x v="0"/>
    <x v="0"/>
    <x v="0"/>
    <n v="1318189261"/>
    <n v="1315597261"/>
    <b v="0"/>
    <x v="61"/>
    <x v="0"/>
    <s v="film &amp; video/shorts"/>
    <n v="100"/>
    <x v="82"/>
    <x v="0"/>
    <s v="shorts"/>
    <x v="82"/>
    <d v="2011-10-09T19:41:01"/>
  </r>
  <r>
    <n v="83"/>
    <x v="83"/>
    <x v="83"/>
    <n v="200"/>
    <n v="205"/>
    <x v="0"/>
    <x v="1"/>
    <x v="1"/>
    <n v="1424604600"/>
    <n v="1423320389"/>
    <b v="0"/>
    <x v="62"/>
    <x v="0"/>
    <s v="film &amp; video/shorts"/>
    <n v="103"/>
    <x v="83"/>
    <x v="0"/>
    <s v="shorts"/>
    <x v="83"/>
    <d v="2015-02-22T11:30:00"/>
  </r>
  <r>
    <n v="84"/>
    <x v="84"/>
    <x v="84"/>
    <n v="500"/>
    <n v="500"/>
    <x v="0"/>
    <x v="0"/>
    <x v="0"/>
    <n v="1305483086"/>
    <n v="1302891086"/>
    <b v="0"/>
    <x v="63"/>
    <x v="0"/>
    <s v="film &amp; video/shorts"/>
    <n v="100"/>
    <x v="84"/>
    <x v="0"/>
    <s v="shorts"/>
    <x v="84"/>
    <d v="2011-05-15T18:11:26"/>
  </r>
  <r>
    <n v="85"/>
    <x v="85"/>
    <x v="85"/>
    <n v="1200"/>
    <n v="1506"/>
    <x v="0"/>
    <x v="0"/>
    <x v="0"/>
    <n v="1316746837"/>
    <n v="1314154837"/>
    <b v="0"/>
    <x v="64"/>
    <x v="0"/>
    <s v="film &amp; video/shorts"/>
    <n v="126"/>
    <x v="85"/>
    <x v="0"/>
    <s v="shorts"/>
    <x v="85"/>
    <d v="2011-09-23T03:00:37"/>
  </r>
  <r>
    <n v="86"/>
    <x v="86"/>
    <x v="86"/>
    <n v="6000"/>
    <n v="6388"/>
    <x v="0"/>
    <x v="6"/>
    <x v="3"/>
    <n v="1451226045"/>
    <n v="1444828845"/>
    <b v="0"/>
    <x v="57"/>
    <x v="0"/>
    <s v="film &amp; video/shorts"/>
    <n v="106"/>
    <x v="86"/>
    <x v="0"/>
    <s v="shorts"/>
    <x v="86"/>
    <d v="2015-12-27T14:20:45"/>
  </r>
  <r>
    <n v="87"/>
    <x v="87"/>
    <x v="87"/>
    <n v="2500"/>
    <n v="2615"/>
    <x v="0"/>
    <x v="0"/>
    <x v="0"/>
    <n v="1275529260"/>
    <n v="1274705803"/>
    <b v="0"/>
    <x v="20"/>
    <x v="0"/>
    <s v="film &amp; video/shorts"/>
    <n v="105"/>
    <x v="87"/>
    <x v="0"/>
    <s v="shorts"/>
    <x v="87"/>
    <d v="2010-06-03T01:41:00"/>
  </r>
  <r>
    <n v="88"/>
    <x v="88"/>
    <x v="88"/>
    <n v="3500"/>
    <n v="3600"/>
    <x v="0"/>
    <x v="0"/>
    <x v="0"/>
    <n v="1403452131"/>
    <n v="1401205731"/>
    <b v="0"/>
    <x v="65"/>
    <x v="0"/>
    <s v="film &amp; video/shorts"/>
    <n v="103"/>
    <x v="88"/>
    <x v="0"/>
    <s v="shorts"/>
    <x v="88"/>
    <d v="2014-06-22T15:48:51"/>
  </r>
  <r>
    <n v="89"/>
    <x v="89"/>
    <x v="89"/>
    <n v="6000"/>
    <n v="6904"/>
    <x v="0"/>
    <x v="0"/>
    <x v="0"/>
    <n v="1370196192"/>
    <n v="1368036192"/>
    <b v="0"/>
    <x v="66"/>
    <x v="0"/>
    <s v="film &amp; video/shorts"/>
    <n v="115"/>
    <x v="89"/>
    <x v="0"/>
    <s v="shorts"/>
    <x v="89"/>
    <d v="2013-06-02T18:03:12"/>
  </r>
  <r>
    <n v="90"/>
    <x v="90"/>
    <x v="90"/>
    <n v="500"/>
    <n v="502"/>
    <x v="0"/>
    <x v="0"/>
    <x v="0"/>
    <n v="1310454499"/>
    <n v="1307862499"/>
    <b v="0"/>
    <x v="38"/>
    <x v="0"/>
    <s v="film &amp; video/shorts"/>
    <n v="100"/>
    <x v="90"/>
    <x v="0"/>
    <s v="shorts"/>
    <x v="90"/>
    <d v="2011-07-12T07:08:19"/>
  </r>
  <r>
    <n v="91"/>
    <x v="91"/>
    <x v="91"/>
    <n v="3000"/>
    <n v="3600"/>
    <x v="0"/>
    <x v="0"/>
    <x v="0"/>
    <n v="1305625164"/>
    <n v="1300354764"/>
    <b v="0"/>
    <x v="67"/>
    <x v="0"/>
    <s v="film &amp; video/shorts"/>
    <n v="120"/>
    <x v="91"/>
    <x v="0"/>
    <s v="shorts"/>
    <x v="91"/>
    <d v="2011-05-17T09:39:24"/>
  </r>
  <r>
    <n v="92"/>
    <x v="92"/>
    <x v="92"/>
    <n v="5000"/>
    <n v="5260"/>
    <x v="0"/>
    <x v="5"/>
    <x v="5"/>
    <n v="1485936000"/>
    <n v="1481949983"/>
    <b v="0"/>
    <x v="68"/>
    <x v="0"/>
    <s v="film &amp; video/shorts"/>
    <n v="105"/>
    <x v="92"/>
    <x v="0"/>
    <s v="shorts"/>
    <x v="92"/>
    <d v="2017-02-01T08:00:00"/>
  </r>
  <r>
    <n v="93"/>
    <x v="93"/>
    <x v="93"/>
    <n v="1000"/>
    <n v="1106"/>
    <x v="0"/>
    <x v="0"/>
    <x v="0"/>
    <n v="1341349200"/>
    <n v="1338928537"/>
    <b v="0"/>
    <x v="41"/>
    <x v="0"/>
    <s v="film &amp; video/shorts"/>
    <n v="111"/>
    <x v="93"/>
    <x v="0"/>
    <s v="shorts"/>
    <x v="93"/>
    <d v="2012-07-03T21:00:00"/>
  </r>
  <r>
    <n v="94"/>
    <x v="94"/>
    <x v="94"/>
    <n v="250"/>
    <n v="260"/>
    <x v="0"/>
    <x v="1"/>
    <x v="1"/>
    <n v="1396890822"/>
    <n v="1395162822"/>
    <b v="0"/>
    <x v="8"/>
    <x v="0"/>
    <s v="film &amp; video/shorts"/>
    <n v="104"/>
    <x v="94"/>
    <x v="0"/>
    <s v="shorts"/>
    <x v="94"/>
    <d v="2014-04-07T17:13:42"/>
  </r>
  <r>
    <n v="95"/>
    <x v="95"/>
    <x v="95"/>
    <n v="350"/>
    <n v="460"/>
    <x v="0"/>
    <x v="0"/>
    <x v="0"/>
    <n v="1330214841"/>
    <n v="1327622841"/>
    <b v="0"/>
    <x v="64"/>
    <x v="0"/>
    <s v="film &amp; video/shorts"/>
    <n v="131"/>
    <x v="95"/>
    <x v="0"/>
    <s v="shorts"/>
    <x v="95"/>
    <d v="2012-02-26T00:07:21"/>
  </r>
  <r>
    <n v="96"/>
    <x v="96"/>
    <x v="96"/>
    <n v="1500"/>
    <n v="1720"/>
    <x v="0"/>
    <x v="0"/>
    <x v="0"/>
    <n v="1280631600"/>
    <n v="1274889241"/>
    <b v="0"/>
    <x v="69"/>
    <x v="0"/>
    <s v="film &amp; video/shorts"/>
    <n v="115"/>
    <x v="96"/>
    <x v="0"/>
    <s v="shorts"/>
    <x v="96"/>
    <d v="2010-08-01T03:00:00"/>
  </r>
  <r>
    <n v="97"/>
    <x v="97"/>
    <x v="97"/>
    <n v="400"/>
    <n v="425"/>
    <x v="0"/>
    <x v="0"/>
    <x v="0"/>
    <n v="1310440482"/>
    <n v="1307848482"/>
    <b v="0"/>
    <x v="22"/>
    <x v="0"/>
    <s v="film &amp; video/shorts"/>
    <n v="106"/>
    <x v="97"/>
    <x v="0"/>
    <s v="shorts"/>
    <x v="97"/>
    <d v="2011-07-12T03:14:42"/>
  </r>
  <r>
    <n v="98"/>
    <x v="98"/>
    <x v="98"/>
    <n v="3200"/>
    <n v="3400"/>
    <x v="0"/>
    <x v="0"/>
    <x v="0"/>
    <n v="1354923000"/>
    <n v="1351796674"/>
    <b v="0"/>
    <x v="65"/>
    <x v="0"/>
    <s v="film &amp; video/shorts"/>
    <n v="106"/>
    <x v="98"/>
    <x v="0"/>
    <s v="shorts"/>
    <x v="98"/>
    <d v="2012-12-07T23:30:00"/>
  </r>
  <r>
    <n v="99"/>
    <x v="99"/>
    <x v="99"/>
    <n v="1500"/>
    <n v="1590.29"/>
    <x v="0"/>
    <x v="0"/>
    <x v="0"/>
    <n v="1390426799"/>
    <n v="1387834799"/>
    <b v="0"/>
    <x v="70"/>
    <x v="0"/>
    <s v="film &amp; video/shorts"/>
    <n v="106"/>
    <x v="99"/>
    <x v="0"/>
    <s v="shorts"/>
    <x v="99"/>
    <d v="2014-01-22T21:39:59"/>
  </r>
  <r>
    <n v="100"/>
    <x v="100"/>
    <x v="100"/>
    <n v="5000"/>
    <n v="5000"/>
    <x v="0"/>
    <x v="0"/>
    <x v="0"/>
    <n v="1352055886"/>
    <n v="1350324286"/>
    <b v="0"/>
    <x v="55"/>
    <x v="0"/>
    <s v="film &amp; video/shorts"/>
    <n v="100"/>
    <x v="100"/>
    <x v="0"/>
    <s v="shorts"/>
    <x v="100"/>
    <d v="2012-11-04T19:04:46"/>
  </r>
  <r>
    <n v="101"/>
    <x v="101"/>
    <x v="101"/>
    <n v="3500"/>
    <n v="3500"/>
    <x v="0"/>
    <x v="0"/>
    <x v="0"/>
    <n v="1359052710"/>
    <n v="1356979110"/>
    <b v="0"/>
    <x v="2"/>
    <x v="0"/>
    <s v="film &amp; video/shorts"/>
    <n v="100"/>
    <x v="101"/>
    <x v="0"/>
    <s v="shorts"/>
    <x v="101"/>
    <d v="2013-01-24T18:38:30"/>
  </r>
  <r>
    <n v="102"/>
    <x v="102"/>
    <x v="102"/>
    <n v="6000"/>
    <n v="7665"/>
    <x v="0"/>
    <x v="0"/>
    <x v="0"/>
    <n v="1293073733"/>
    <n v="1290481733"/>
    <b v="0"/>
    <x v="71"/>
    <x v="0"/>
    <s v="film &amp; video/shorts"/>
    <n v="128"/>
    <x v="102"/>
    <x v="0"/>
    <s v="shorts"/>
    <x v="102"/>
    <d v="2010-12-23T03:08:53"/>
  </r>
  <r>
    <n v="103"/>
    <x v="103"/>
    <x v="103"/>
    <n v="1300"/>
    <n v="1367"/>
    <x v="0"/>
    <x v="1"/>
    <x v="1"/>
    <n v="1394220030"/>
    <n v="1392232830"/>
    <b v="0"/>
    <x v="72"/>
    <x v="0"/>
    <s v="film &amp; video/shorts"/>
    <n v="105"/>
    <x v="103"/>
    <x v="0"/>
    <s v="shorts"/>
    <x v="103"/>
    <d v="2014-03-07T19:20:30"/>
  </r>
  <r>
    <n v="104"/>
    <x v="104"/>
    <x v="104"/>
    <n v="500"/>
    <n v="600"/>
    <x v="0"/>
    <x v="0"/>
    <x v="0"/>
    <n v="1301792400"/>
    <n v="1299775266"/>
    <b v="0"/>
    <x v="73"/>
    <x v="0"/>
    <s v="film &amp; video/shorts"/>
    <n v="120"/>
    <x v="88"/>
    <x v="0"/>
    <s v="shorts"/>
    <x v="104"/>
    <d v="2011-04-03T01:00:00"/>
  </r>
  <r>
    <n v="105"/>
    <x v="105"/>
    <x v="105"/>
    <n v="2200"/>
    <n v="2363"/>
    <x v="0"/>
    <x v="0"/>
    <x v="0"/>
    <n v="1463184000"/>
    <n v="1461605020"/>
    <b v="0"/>
    <x v="65"/>
    <x v="0"/>
    <s v="film &amp; video/shorts"/>
    <n v="107"/>
    <x v="104"/>
    <x v="0"/>
    <s v="shorts"/>
    <x v="105"/>
    <d v="2016-05-14T00:00:00"/>
  </r>
  <r>
    <n v="106"/>
    <x v="106"/>
    <x v="106"/>
    <n v="5000"/>
    <n v="5025"/>
    <x v="0"/>
    <x v="0"/>
    <x v="0"/>
    <n v="1333391901"/>
    <n v="1332182301"/>
    <b v="0"/>
    <x v="74"/>
    <x v="0"/>
    <s v="film &amp; video/shorts"/>
    <n v="101"/>
    <x v="105"/>
    <x v="0"/>
    <s v="shorts"/>
    <x v="106"/>
    <d v="2012-04-02T18:38:21"/>
  </r>
  <r>
    <n v="107"/>
    <x v="107"/>
    <x v="107"/>
    <n v="7500"/>
    <n v="7685"/>
    <x v="0"/>
    <x v="0"/>
    <x v="0"/>
    <n v="1303688087"/>
    <n v="1301787287"/>
    <b v="0"/>
    <x v="50"/>
    <x v="0"/>
    <s v="film &amp; video/shorts"/>
    <n v="102"/>
    <x v="106"/>
    <x v="0"/>
    <s v="shorts"/>
    <x v="107"/>
    <d v="2011-04-24T23:34:47"/>
  </r>
  <r>
    <n v="108"/>
    <x v="108"/>
    <x v="108"/>
    <n v="1500"/>
    <n v="3700"/>
    <x v="0"/>
    <x v="0"/>
    <x v="0"/>
    <n v="1370011370"/>
    <n v="1364827370"/>
    <b v="0"/>
    <x v="5"/>
    <x v="0"/>
    <s v="film &amp; video/shorts"/>
    <n v="247"/>
    <x v="107"/>
    <x v="0"/>
    <s v="shorts"/>
    <x v="108"/>
    <d v="2013-05-31T14:42:50"/>
  </r>
  <r>
    <n v="109"/>
    <x v="109"/>
    <x v="109"/>
    <n v="1000"/>
    <n v="2195"/>
    <x v="0"/>
    <x v="0"/>
    <x v="0"/>
    <n v="1298680630"/>
    <n v="1296088630"/>
    <b v="0"/>
    <x v="5"/>
    <x v="0"/>
    <s v="film &amp; video/shorts"/>
    <n v="220"/>
    <x v="108"/>
    <x v="0"/>
    <s v="shorts"/>
    <x v="109"/>
    <d v="2011-02-26T00:37:10"/>
  </r>
  <r>
    <n v="110"/>
    <x v="110"/>
    <x v="110"/>
    <n v="1300"/>
    <n v="1700"/>
    <x v="0"/>
    <x v="0"/>
    <x v="0"/>
    <n v="1384408740"/>
    <n v="1381445253"/>
    <b v="0"/>
    <x v="55"/>
    <x v="0"/>
    <s v="film &amp; video/shorts"/>
    <n v="131"/>
    <x v="109"/>
    <x v="0"/>
    <s v="shorts"/>
    <x v="110"/>
    <d v="2013-11-14T05:59:00"/>
  </r>
  <r>
    <n v="111"/>
    <x v="111"/>
    <x v="111"/>
    <n v="3500"/>
    <n v="5410"/>
    <x v="0"/>
    <x v="2"/>
    <x v="2"/>
    <n v="1433059187"/>
    <n v="1430467187"/>
    <b v="0"/>
    <x v="28"/>
    <x v="0"/>
    <s v="film &amp; video/shorts"/>
    <n v="155"/>
    <x v="110"/>
    <x v="0"/>
    <s v="shorts"/>
    <x v="111"/>
    <d v="2015-05-31T07:59:47"/>
  </r>
  <r>
    <n v="112"/>
    <x v="112"/>
    <x v="112"/>
    <n v="5000"/>
    <n v="5200"/>
    <x v="0"/>
    <x v="0"/>
    <x v="0"/>
    <n v="1397354400"/>
    <n v="1395277318"/>
    <b v="0"/>
    <x v="75"/>
    <x v="0"/>
    <s v="film &amp; video/shorts"/>
    <n v="104"/>
    <x v="111"/>
    <x v="0"/>
    <s v="shorts"/>
    <x v="112"/>
    <d v="2014-04-13T02:00:00"/>
  </r>
  <r>
    <n v="113"/>
    <x v="113"/>
    <x v="113"/>
    <n v="5000"/>
    <n v="7050"/>
    <x v="0"/>
    <x v="0"/>
    <x v="0"/>
    <n v="1312642800"/>
    <n v="1311963128"/>
    <b v="0"/>
    <x v="76"/>
    <x v="0"/>
    <s v="film &amp; video/shorts"/>
    <n v="141"/>
    <x v="112"/>
    <x v="0"/>
    <s v="shorts"/>
    <x v="113"/>
    <d v="2011-08-06T15:00:00"/>
  </r>
  <r>
    <n v="114"/>
    <x v="114"/>
    <x v="114"/>
    <n v="3000"/>
    <n v="3100"/>
    <x v="0"/>
    <x v="0"/>
    <x v="0"/>
    <n v="1326436488"/>
    <n v="1321252488"/>
    <b v="0"/>
    <x v="2"/>
    <x v="0"/>
    <s v="film &amp; video/shorts"/>
    <n v="103"/>
    <x v="113"/>
    <x v="0"/>
    <s v="shorts"/>
    <x v="114"/>
    <d v="2012-01-13T06:34:48"/>
  </r>
  <r>
    <n v="115"/>
    <x v="115"/>
    <x v="115"/>
    <n v="450"/>
    <n v="632"/>
    <x v="0"/>
    <x v="0"/>
    <x v="0"/>
    <n v="1328377444"/>
    <n v="1326217444"/>
    <b v="0"/>
    <x v="19"/>
    <x v="0"/>
    <s v="film &amp; video/shorts"/>
    <n v="140"/>
    <x v="114"/>
    <x v="0"/>
    <s v="shorts"/>
    <x v="115"/>
    <d v="2012-02-04T17:44:04"/>
  </r>
  <r>
    <n v="116"/>
    <x v="116"/>
    <x v="116"/>
    <n v="3500"/>
    <n v="3978"/>
    <x v="0"/>
    <x v="0"/>
    <x v="0"/>
    <n v="1302260155"/>
    <n v="1298289355"/>
    <b v="0"/>
    <x v="7"/>
    <x v="0"/>
    <s v="film &amp; video/shorts"/>
    <n v="114"/>
    <x v="115"/>
    <x v="0"/>
    <s v="shorts"/>
    <x v="116"/>
    <d v="2011-04-08T10:55:55"/>
  </r>
  <r>
    <n v="117"/>
    <x v="117"/>
    <x v="117"/>
    <n v="4500"/>
    <n v="4522.22"/>
    <x v="0"/>
    <x v="0"/>
    <x v="0"/>
    <n v="1276110000"/>
    <n v="1268337744"/>
    <b v="0"/>
    <x v="74"/>
    <x v="0"/>
    <s v="film &amp; video/shorts"/>
    <n v="100"/>
    <x v="116"/>
    <x v="0"/>
    <s v="shorts"/>
    <x v="117"/>
    <d v="2010-06-09T19:00:00"/>
  </r>
  <r>
    <n v="118"/>
    <x v="118"/>
    <x v="118"/>
    <n v="5000"/>
    <n v="5651.58"/>
    <x v="0"/>
    <x v="0"/>
    <x v="0"/>
    <n v="1311902236"/>
    <n v="1309310236"/>
    <b v="0"/>
    <x v="70"/>
    <x v="0"/>
    <s v="film &amp; video/shorts"/>
    <n v="113"/>
    <x v="117"/>
    <x v="0"/>
    <s v="shorts"/>
    <x v="118"/>
    <d v="2011-07-29T01:17:16"/>
  </r>
  <r>
    <n v="119"/>
    <x v="119"/>
    <x v="119"/>
    <n v="3250"/>
    <n v="3398.1"/>
    <x v="0"/>
    <x v="0"/>
    <x v="0"/>
    <n v="1313276400"/>
    <n v="1310693986"/>
    <b v="0"/>
    <x v="77"/>
    <x v="0"/>
    <s v="film &amp; video/shorts"/>
    <n v="105"/>
    <x v="118"/>
    <x v="0"/>
    <s v="shorts"/>
    <x v="119"/>
    <d v="2011-08-13T23:00:00"/>
  </r>
  <r>
    <n v="120"/>
    <x v="120"/>
    <x v="120"/>
    <n v="70000"/>
    <n v="10"/>
    <x v="1"/>
    <x v="7"/>
    <x v="6"/>
    <n v="1475457107"/>
    <n v="1472865107"/>
    <b v="0"/>
    <x v="29"/>
    <x v="1"/>
    <s v="film &amp; video/science fiction"/>
    <n v="0"/>
    <x v="119"/>
    <x v="0"/>
    <s v="science fiction"/>
    <x v="120"/>
    <d v="2016-10-03T01:11:47"/>
  </r>
  <r>
    <n v="121"/>
    <x v="121"/>
    <x v="121"/>
    <n v="3000"/>
    <n v="1"/>
    <x v="1"/>
    <x v="0"/>
    <x v="0"/>
    <n v="1429352160"/>
    <n v="1427993710"/>
    <b v="0"/>
    <x v="29"/>
    <x v="1"/>
    <s v="film &amp; video/science fiction"/>
    <n v="0"/>
    <x v="120"/>
    <x v="0"/>
    <s v="science fiction"/>
    <x v="121"/>
    <d v="2015-04-18T10:16:00"/>
  </r>
  <r>
    <n v="122"/>
    <x v="122"/>
    <x v="122"/>
    <n v="100000000"/>
    <n v="0"/>
    <x v="1"/>
    <x v="0"/>
    <x v="0"/>
    <n v="1476094907"/>
    <n v="1470910907"/>
    <b v="0"/>
    <x v="78"/>
    <x v="1"/>
    <s v="film &amp; video/science fiction"/>
    <n v="0"/>
    <x v="121"/>
    <x v="0"/>
    <s v="science fiction"/>
    <x v="122"/>
    <d v="2016-10-10T10:21:47"/>
  </r>
  <r>
    <n v="123"/>
    <x v="123"/>
    <x v="123"/>
    <n v="55000"/>
    <n v="151"/>
    <x v="1"/>
    <x v="0"/>
    <x v="0"/>
    <n v="1414533600"/>
    <n v="1411411564"/>
    <b v="0"/>
    <x v="79"/>
    <x v="1"/>
    <s v="film &amp; video/science fiction"/>
    <n v="0"/>
    <x v="122"/>
    <x v="0"/>
    <s v="science fiction"/>
    <x v="123"/>
    <d v="2014-10-28T22:00:00"/>
  </r>
  <r>
    <n v="124"/>
    <x v="124"/>
    <x v="124"/>
    <n v="4000"/>
    <n v="0"/>
    <x v="1"/>
    <x v="0"/>
    <x v="0"/>
    <n v="1431728242"/>
    <n v="1429568242"/>
    <b v="0"/>
    <x v="78"/>
    <x v="1"/>
    <s v="film &amp; video/science fiction"/>
    <n v="0"/>
    <x v="121"/>
    <x v="0"/>
    <s v="science fiction"/>
    <x v="124"/>
    <d v="2015-05-15T22:17:22"/>
  </r>
  <r>
    <n v="125"/>
    <x v="125"/>
    <x v="125"/>
    <n v="500"/>
    <n v="70"/>
    <x v="1"/>
    <x v="5"/>
    <x v="5"/>
    <n v="1486165880"/>
    <n v="1480981880"/>
    <b v="0"/>
    <x v="79"/>
    <x v="1"/>
    <s v="film &amp; video/science fiction"/>
    <n v="14"/>
    <x v="123"/>
    <x v="0"/>
    <s v="science fiction"/>
    <x v="125"/>
    <d v="2017-02-03T23:51:20"/>
  </r>
  <r>
    <n v="126"/>
    <x v="126"/>
    <x v="126"/>
    <n v="25000"/>
    <n v="1387"/>
    <x v="1"/>
    <x v="0"/>
    <x v="0"/>
    <n v="1433988000"/>
    <n v="1431353337"/>
    <b v="0"/>
    <x v="62"/>
    <x v="1"/>
    <s v="film &amp; video/science fiction"/>
    <n v="6"/>
    <x v="124"/>
    <x v="0"/>
    <s v="science fiction"/>
    <x v="126"/>
    <d v="2015-06-11T02:00:00"/>
  </r>
  <r>
    <n v="127"/>
    <x v="127"/>
    <x v="127"/>
    <n v="8000"/>
    <n v="190"/>
    <x v="1"/>
    <x v="0"/>
    <x v="0"/>
    <n v="1428069541"/>
    <n v="1425481141"/>
    <b v="0"/>
    <x v="80"/>
    <x v="1"/>
    <s v="film &amp; video/science fiction"/>
    <n v="2"/>
    <x v="125"/>
    <x v="0"/>
    <s v="science fiction"/>
    <x v="127"/>
    <d v="2015-04-03T13:59:01"/>
  </r>
  <r>
    <n v="128"/>
    <x v="128"/>
    <x v="128"/>
    <n v="100000"/>
    <n v="1867"/>
    <x v="1"/>
    <x v="0"/>
    <x v="0"/>
    <n v="1476941293"/>
    <n v="1473917293"/>
    <b v="0"/>
    <x v="79"/>
    <x v="1"/>
    <s v="film &amp; video/science fiction"/>
    <n v="2"/>
    <x v="126"/>
    <x v="0"/>
    <s v="science fiction"/>
    <x v="128"/>
    <d v="2016-10-20T05:28:13"/>
  </r>
  <r>
    <n v="129"/>
    <x v="129"/>
    <x v="129"/>
    <n v="20000"/>
    <n v="0"/>
    <x v="1"/>
    <x v="0"/>
    <x v="0"/>
    <n v="1414708183"/>
    <n v="1409524183"/>
    <b v="0"/>
    <x v="78"/>
    <x v="1"/>
    <s v="film &amp; video/science fiction"/>
    <n v="0"/>
    <x v="121"/>
    <x v="0"/>
    <s v="science fiction"/>
    <x v="129"/>
    <d v="2014-10-30T22:29:43"/>
  </r>
  <r>
    <n v="130"/>
    <x v="130"/>
    <x v="130"/>
    <n v="600"/>
    <n v="0"/>
    <x v="1"/>
    <x v="1"/>
    <x v="1"/>
    <n v="1402949760"/>
    <n v="1400536692"/>
    <b v="0"/>
    <x v="78"/>
    <x v="1"/>
    <s v="film &amp; video/science fiction"/>
    <n v="0"/>
    <x v="121"/>
    <x v="0"/>
    <s v="science fiction"/>
    <x v="130"/>
    <d v="2014-06-16T20:16:00"/>
  </r>
  <r>
    <n v="131"/>
    <x v="131"/>
    <x v="131"/>
    <n v="1200"/>
    <n v="0"/>
    <x v="1"/>
    <x v="0"/>
    <x v="0"/>
    <n v="1467763200"/>
    <n v="1466453161"/>
    <b v="0"/>
    <x v="78"/>
    <x v="1"/>
    <s v="film &amp; video/science fiction"/>
    <n v="0"/>
    <x v="121"/>
    <x v="0"/>
    <s v="science fiction"/>
    <x v="131"/>
    <d v="2016-07-06T00:00:00"/>
  </r>
  <r>
    <n v="132"/>
    <x v="132"/>
    <x v="132"/>
    <n v="80000"/>
    <n v="7655"/>
    <x v="1"/>
    <x v="0"/>
    <x v="0"/>
    <n v="1415392207"/>
    <n v="1411500607"/>
    <b v="0"/>
    <x v="75"/>
    <x v="1"/>
    <s v="film &amp; video/science fiction"/>
    <n v="10"/>
    <x v="127"/>
    <x v="0"/>
    <s v="science fiction"/>
    <x v="132"/>
    <d v="2014-11-07T20:30:07"/>
  </r>
  <r>
    <n v="133"/>
    <x v="133"/>
    <x v="133"/>
    <n v="71764"/>
    <n v="0"/>
    <x v="1"/>
    <x v="0"/>
    <x v="0"/>
    <n v="1464715860"/>
    <n v="1462130584"/>
    <b v="0"/>
    <x v="78"/>
    <x v="1"/>
    <s v="film &amp; video/science fiction"/>
    <n v="0"/>
    <x v="121"/>
    <x v="0"/>
    <s v="science fiction"/>
    <x v="133"/>
    <d v="2016-05-31T17:31:00"/>
  </r>
  <r>
    <n v="134"/>
    <x v="134"/>
    <x v="134"/>
    <n v="5000"/>
    <n v="0"/>
    <x v="1"/>
    <x v="0"/>
    <x v="0"/>
    <n v="1441386000"/>
    <n v="1438811418"/>
    <b v="0"/>
    <x v="78"/>
    <x v="1"/>
    <s v="film &amp; video/science fiction"/>
    <n v="0"/>
    <x v="121"/>
    <x v="0"/>
    <s v="science fiction"/>
    <x v="134"/>
    <d v="2015-09-04T17:00:00"/>
  </r>
  <r>
    <n v="135"/>
    <x v="135"/>
    <x v="135"/>
    <n v="3000"/>
    <n v="403"/>
    <x v="1"/>
    <x v="0"/>
    <x v="0"/>
    <n v="1404241200"/>
    <n v="1401354597"/>
    <b v="0"/>
    <x v="81"/>
    <x v="1"/>
    <s v="film &amp; video/science fiction"/>
    <n v="13"/>
    <x v="128"/>
    <x v="0"/>
    <s v="science fiction"/>
    <x v="135"/>
    <d v="2014-07-01T19:00:00"/>
  </r>
  <r>
    <n v="136"/>
    <x v="136"/>
    <x v="121"/>
    <n v="3000"/>
    <n v="0"/>
    <x v="1"/>
    <x v="0"/>
    <x v="0"/>
    <n v="1431771360"/>
    <n v="1427968234"/>
    <b v="0"/>
    <x v="78"/>
    <x v="1"/>
    <s v="film &amp; video/science fiction"/>
    <n v="0"/>
    <x v="121"/>
    <x v="0"/>
    <s v="science fiction"/>
    <x v="136"/>
    <d v="2015-05-16T10:16:00"/>
  </r>
  <r>
    <n v="137"/>
    <x v="137"/>
    <x v="136"/>
    <n v="55000"/>
    <n v="0"/>
    <x v="1"/>
    <x v="8"/>
    <x v="7"/>
    <n v="1444657593"/>
    <n v="1440337593"/>
    <b v="0"/>
    <x v="78"/>
    <x v="1"/>
    <s v="film &amp; video/science fiction"/>
    <n v="0"/>
    <x v="121"/>
    <x v="0"/>
    <s v="science fiction"/>
    <x v="137"/>
    <d v="2015-10-12T13:46:33"/>
  </r>
  <r>
    <n v="138"/>
    <x v="138"/>
    <x v="137"/>
    <n v="150000"/>
    <n v="4712"/>
    <x v="1"/>
    <x v="0"/>
    <x v="0"/>
    <n v="1438405140"/>
    <n v="1435731041"/>
    <b v="0"/>
    <x v="6"/>
    <x v="1"/>
    <s v="film &amp; video/science fiction"/>
    <n v="3"/>
    <x v="129"/>
    <x v="0"/>
    <s v="science fiction"/>
    <x v="138"/>
    <d v="2015-08-01T04:59:00"/>
  </r>
  <r>
    <n v="139"/>
    <x v="139"/>
    <x v="138"/>
    <n v="500"/>
    <n v="500"/>
    <x v="1"/>
    <x v="0"/>
    <x v="0"/>
    <n v="1436738772"/>
    <n v="1435874772"/>
    <b v="0"/>
    <x v="29"/>
    <x v="1"/>
    <s v="film &amp; video/science fiction"/>
    <n v="100"/>
    <x v="130"/>
    <x v="0"/>
    <s v="science fiction"/>
    <x v="139"/>
    <d v="2015-07-12T22:06:12"/>
  </r>
  <r>
    <n v="140"/>
    <x v="140"/>
    <x v="139"/>
    <n v="200000"/>
    <n v="0"/>
    <x v="1"/>
    <x v="0"/>
    <x v="0"/>
    <n v="1426823132"/>
    <n v="1424234732"/>
    <b v="0"/>
    <x v="78"/>
    <x v="1"/>
    <s v="film &amp; video/science fiction"/>
    <n v="0"/>
    <x v="121"/>
    <x v="0"/>
    <s v="science fiction"/>
    <x v="140"/>
    <d v="2015-03-20T03:45:32"/>
  </r>
  <r>
    <n v="141"/>
    <x v="141"/>
    <x v="140"/>
    <n v="12000"/>
    <n v="1293"/>
    <x v="1"/>
    <x v="0"/>
    <x v="0"/>
    <n v="1433043623"/>
    <n v="1429155623"/>
    <b v="0"/>
    <x v="33"/>
    <x v="1"/>
    <s v="film &amp; video/science fiction"/>
    <n v="11"/>
    <x v="131"/>
    <x v="0"/>
    <s v="science fiction"/>
    <x v="141"/>
    <d v="2015-05-31T03:40:23"/>
  </r>
  <r>
    <n v="142"/>
    <x v="142"/>
    <x v="141"/>
    <n v="3000"/>
    <n v="10"/>
    <x v="1"/>
    <x v="0"/>
    <x v="0"/>
    <n v="1416176778"/>
    <n v="1414358778"/>
    <b v="0"/>
    <x v="29"/>
    <x v="1"/>
    <s v="film &amp; video/science fiction"/>
    <n v="0"/>
    <x v="119"/>
    <x v="0"/>
    <s v="science fiction"/>
    <x v="142"/>
    <d v="2014-11-16T22:26:18"/>
  </r>
  <r>
    <n v="143"/>
    <x v="143"/>
    <x v="142"/>
    <n v="5500"/>
    <n v="0"/>
    <x v="1"/>
    <x v="2"/>
    <x v="2"/>
    <n v="1472882100"/>
    <n v="1467941542"/>
    <b v="0"/>
    <x v="78"/>
    <x v="1"/>
    <s v="film &amp; video/science fiction"/>
    <n v="0"/>
    <x v="121"/>
    <x v="0"/>
    <s v="science fiction"/>
    <x v="143"/>
    <d v="2016-09-03T05:55:00"/>
  </r>
  <r>
    <n v="144"/>
    <x v="144"/>
    <x v="143"/>
    <n v="7500"/>
    <n v="2070"/>
    <x v="1"/>
    <x v="5"/>
    <x v="5"/>
    <n v="1428945472"/>
    <n v="1423765072"/>
    <b v="0"/>
    <x v="77"/>
    <x v="1"/>
    <s v="film &amp; video/science fiction"/>
    <n v="28"/>
    <x v="132"/>
    <x v="0"/>
    <s v="science fiction"/>
    <x v="144"/>
    <d v="2015-04-13T17:17:52"/>
  </r>
  <r>
    <n v="145"/>
    <x v="145"/>
    <x v="144"/>
    <n v="4500"/>
    <n v="338"/>
    <x v="1"/>
    <x v="0"/>
    <x v="0"/>
    <n v="1439298052"/>
    <n v="1436965252"/>
    <b v="0"/>
    <x v="82"/>
    <x v="1"/>
    <s v="film &amp; video/science fiction"/>
    <n v="8"/>
    <x v="133"/>
    <x v="0"/>
    <s v="science fiction"/>
    <x v="145"/>
    <d v="2015-08-11T13:00:52"/>
  </r>
  <r>
    <n v="146"/>
    <x v="146"/>
    <x v="145"/>
    <n v="20000"/>
    <n v="115"/>
    <x v="1"/>
    <x v="0"/>
    <x v="0"/>
    <n v="1484698998"/>
    <n v="1479514998"/>
    <b v="0"/>
    <x v="83"/>
    <x v="1"/>
    <s v="film &amp; video/science fiction"/>
    <n v="1"/>
    <x v="134"/>
    <x v="0"/>
    <s v="science fiction"/>
    <x v="146"/>
    <d v="2017-01-18T00:23:18"/>
  </r>
  <r>
    <n v="147"/>
    <x v="147"/>
    <x v="146"/>
    <n v="7000"/>
    <n v="0"/>
    <x v="1"/>
    <x v="1"/>
    <x v="1"/>
    <n v="1420741080"/>
    <n v="1417026340"/>
    <b v="0"/>
    <x v="78"/>
    <x v="1"/>
    <s v="film &amp; video/science fiction"/>
    <n v="0"/>
    <x v="121"/>
    <x v="0"/>
    <s v="science fiction"/>
    <x v="147"/>
    <d v="2015-01-08T18:18:00"/>
  </r>
  <r>
    <n v="148"/>
    <x v="148"/>
    <x v="147"/>
    <n v="50000"/>
    <n v="40"/>
    <x v="1"/>
    <x v="0"/>
    <x v="0"/>
    <n v="1456555536"/>
    <n v="1453963536"/>
    <b v="0"/>
    <x v="84"/>
    <x v="1"/>
    <s v="film &amp; video/science fiction"/>
    <n v="0"/>
    <x v="135"/>
    <x v="0"/>
    <s v="science fiction"/>
    <x v="148"/>
    <d v="2016-02-27T06:45:36"/>
  </r>
  <r>
    <n v="149"/>
    <x v="149"/>
    <x v="148"/>
    <n v="10000"/>
    <n v="92"/>
    <x v="1"/>
    <x v="0"/>
    <x v="0"/>
    <n v="1419494400"/>
    <n v="1416888470"/>
    <b v="0"/>
    <x v="79"/>
    <x v="1"/>
    <s v="film &amp; video/science fiction"/>
    <n v="1"/>
    <x v="136"/>
    <x v="0"/>
    <s v="science fiction"/>
    <x v="149"/>
    <d v="2014-12-25T08:00:00"/>
  </r>
  <r>
    <n v="150"/>
    <x v="150"/>
    <x v="149"/>
    <n v="130000"/>
    <n v="30112"/>
    <x v="1"/>
    <x v="0"/>
    <x v="0"/>
    <n v="1432612382"/>
    <n v="1427428382"/>
    <b v="0"/>
    <x v="85"/>
    <x v="1"/>
    <s v="film &amp; video/science fiction"/>
    <n v="23"/>
    <x v="137"/>
    <x v="0"/>
    <s v="science fiction"/>
    <x v="150"/>
    <d v="2015-05-26T03:53:02"/>
  </r>
  <r>
    <n v="151"/>
    <x v="151"/>
    <x v="150"/>
    <n v="250000"/>
    <n v="140"/>
    <x v="1"/>
    <x v="2"/>
    <x v="2"/>
    <n v="1434633191"/>
    <n v="1429449191"/>
    <b v="0"/>
    <x v="81"/>
    <x v="1"/>
    <s v="film &amp; video/science fiction"/>
    <n v="0"/>
    <x v="138"/>
    <x v="0"/>
    <s v="science fiction"/>
    <x v="151"/>
    <d v="2015-06-18T13:13:11"/>
  </r>
  <r>
    <n v="152"/>
    <x v="152"/>
    <x v="151"/>
    <n v="380000"/>
    <n v="30"/>
    <x v="1"/>
    <x v="0"/>
    <x v="0"/>
    <n v="1411437100"/>
    <n v="1408845100"/>
    <b v="0"/>
    <x v="84"/>
    <x v="1"/>
    <s v="film &amp; video/science fiction"/>
    <n v="0"/>
    <x v="2"/>
    <x v="0"/>
    <s v="science fiction"/>
    <x v="152"/>
    <d v="2014-09-23T01:51:40"/>
  </r>
  <r>
    <n v="153"/>
    <x v="153"/>
    <x v="152"/>
    <n v="50000"/>
    <n v="359"/>
    <x v="1"/>
    <x v="0"/>
    <x v="0"/>
    <n v="1417532644"/>
    <n v="1413900244"/>
    <b v="0"/>
    <x v="73"/>
    <x v="1"/>
    <s v="film &amp; video/science fiction"/>
    <n v="1"/>
    <x v="139"/>
    <x v="0"/>
    <s v="science fiction"/>
    <x v="153"/>
    <d v="2014-12-02T15:04:04"/>
  </r>
  <r>
    <n v="154"/>
    <x v="154"/>
    <x v="153"/>
    <n v="1500"/>
    <n v="40"/>
    <x v="1"/>
    <x v="0"/>
    <x v="0"/>
    <n v="1433336895"/>
    <n v="1429621695"/>
    <b v="0"/>
    <x v="83"/>
    <x v="1"/>
    <s v="film &amp; video/science fiction"/>
    <n v="3"/>
    <x v="140"/>
    <x v="0"/>
    <s v="science fiction"/>
    <x v="154"/>
    <d v="2015-06-03T13:08:15"/>
  </r>
  <r>
    <n v="155"/>
    <x v="155"/>
    <x v="154"/>
    <n v="1350000"/>
    <n v="81"/>
    <x v="1"/>
    <x v="0"/>
    <x v="0"/>
    <n v="1437657935"/>
    <n v="1434201935"/>
    <b v="0"/>
    <x v="80"/>
    <x v="1"/>
    <s v="film &amp; video/science fiction"/>
    <n v="0"/>
    <x v="141"/>
    <x v="0"/>
    <s v="science fiction"/>
    <x v="155"/>
    <d v="2015-07-23T13:25:35"/>
  </r>
  <r>
    <n v="156"/>
    <x v="156"/>
    <x v="155"/>
    <n v="35000"/>
    <n v="1785"/>
    <x v="1"/>
    <x v="5"/>
    <x v="5"/>
    <n v="1407034796"/>
    <n v="1401850796"/>
    <b v="0"/>
    <x v="41"/>
    <x v="1"/>
    <s v="film &amp; video/science fiction"/>
    <n v="5"/>
    <x v="142"/>
    <x v="0"/>
    <s v="science fiction"/>
    <x v="156"/>
    <d v="2014-08-03T02:59:56"/>
  </r>
  <r>
    <n v="157"/>
    <x v="157"/>
    <x v="156"/>
    <n v="2995"/>
    <n v="8"/>
    <x v="1"/>
    <x v="0"/>
    <x v="0"/>
    <n v="1456523572"/>
    <n v="1453931572"/>
    <b v="0"/>
    <x v="84"/>
    <x v="1"/>
    <s v="film &amp; video/science fiction"/>
    <n v="0"/>
    <x v="143"/>
    <x v="0"/>
    <s v="science fiction"/>
    <x v="157"/>
    <d v="2016-02-26T21:52:52"/>
  </r>
  <r>
    <n v="158"/>
    <x v="158"/>
    <x v="157"/>
    <n v="5000"/>
    <n v="0"/>
    <x v="1"/>
    <x v="0"/>
    <x v="0"/>
    <n v="1413942628"/>
    <n v="1411350628"/>
    <b v="0"/>
    <x v="78"/>
    <x v="1"/>
    <s v="film &amp; video/science fiction"/>
    <n v="0"/>
    <x v="121"/>
    <x v="0"/>
    <s v="science fiction"/>
    <x v="158"/>
    <d v="2014-10-22T01:50:28"/>
  </r>
  <r>
    <n v="159"/>
    <x v="159"/>
    <x v="158"/>
    <n v="500000"/>
    <n v="10"/>
    <x v="1"/>
    <x v="0"/>
    <x v="0"/>
    <n v="1467541545"/>
    <n v="1464085545"/>
    <b v="0"/>
    <x v="29"/>
    <x v="1"/>
    <s v="film &amp; video/science fiction"/>
    <n v="0"/>
    <x v="119"/>
    <x v="0"/>
    <s v="science fiction"/>
    <x v="159"/>
    <d v="2016-07-03T10:25:45"/>
  </r>
  <r>
    <n v="160"/>
    <x v="160"/>
    <x v="159"/>
    <n v="5000"/>
    <n v="0"/>
    <x v="2"/>
    <x v="0"/>
    <x v="0"/>
    <n v="1439675691"/>
    <n v="1434491691"/>
    <b v="0"/>
    <x v="78"/>
    <x v="1"/>
    <s v="film &amp; video/drama"/>
    <n v="0"/>
    <x v="121"/>
    <x v="0"/>
    <s v="drama"/>
    <x v="160"/>
    <d v="2015-08-15T21:54:51"/>
  </r>
  <r>
    <n v="161"/>
    <x v="161"/>
    <x v="160"/>
    <n v="50000"/>
    <n v="5"/>
    <x v="2"/>
    <x v="0"/>
    <x v="0"/>
    <n v="1404318595"/>
    <n v="1401726595"/>
    <b v="0"/>
    <x v="29"/>
    <x v="1"/>
    <s v="film &amp; video/drama"/>
    <n v="0"/>
    <x v="144"/>
    <x v="0"/>
    <s v="drama"/>
    <x v="161"/>
    <d v="2014-07-02T16:29:55"/>
  </r>
  <r>
    <n v="162"/>
    <x v="162"/>
    <x v="161"/>
    <n v="2800"/>
    <n v="435"/>
    <x v="2"/>
    <x v="0"/>
    <x v="0"/>
    <n v="1408232520"/>
    <n v="1405393356"/>
    <b v="0"/>
    <x v="73"/>
    <x v="1"/>
    <s v="film &amp; video/drama"/>
    <n v="16"/>
    <x v="145"/>
    <x v="0"/>
    <s v="drama"/>
    <x v="162"/>
    <d v="2014-08-16T23:42:00"/>
  </r>
  <r>
    <n v="163"/>
    <x v="163"/>
    <x v="162"/>
    <n v="2000000"/>
    <n v="0"/>
    <x v="2"/>
    <x v="0"/>
    <x v="0"/>
    <n v="1443657600"/>
    <n v="1440716654"/>
    <b v="0"/>
    <x v="78"/>
    <x v="1"/>
    <s v="film &amp; video/drama"/>
    <n v="0"/>
    <x v="121"/>
    <x v="0"/>
    <s v="drama"/>
    <x v="163"/>
    <d v="2015-10-01T00:00:00"/>
  </r>
  <r>
    <n v="164"/>
    <x v="164"/>
    <x v="163"/>
    <n v="120000"/>
    <n v="640"/>
    <x v="2"/>
    <x v="0"/>
    <x v="0"/>
    <n v="1411150701"/>
    <n v="1405966701"/>
    <b v="0"/>
    <x v="63"/>
    <x v="1"/>
    <s v="film &amp; video/drama"/>
    <n v="1"/>
    <x v="146"/>
    <x v="0"/>
    <s v="drama"/>
    <x v="164"/>
    <d v="2014-09-19T18:18:21"/>
  </r>
  <r>
    <n v="165"/>
    <x v="165"/>
    <x v="164"/>
    <n v="17000"/>
    <n v="0"/>
    <x v="2"/>
    <x v="1"/>
    <x v="1"/>
    <n v="1452613724"/>
    <n v="1450021724"/>
    <b v="0"/>
    <x v="78"/>
    <x v="1"/>
    <s v="film &amp; video/drama"/>
    <n v="0"/>
    <x v="121"/>
    <x v="0"/>
    <s v="drama"/>
    <x v="165"/>
    <d v="2016-01-12T15:48:44"/>
  </r>
  <r>
    <n v="166"/>
    <x v="166"/>
    <x v="165"/>
    <n v="5000"/>
    <n v="3000"/>
    <x v="2"/>
    <x v="0"/>
    <x v="0"/>
    <n v="1484531362"/>
    <n v="1481939362"/>
    <b v="0"/>
    <x v="29"/>
    <x v="1"/>
    <s v="film &amp; video/drama"/>
    <n v="60"/>
    <x v="147"/>
    <x v="0"/>
    <s v="drama"/>
    <x v="166"/>
    <d v="2017-01-16T01:49:22"/>
  </r>
  <r>
    <n v="167"/>
    <x v="167"/>
    <x v="166"/>
    <n v="110000"/>
    <n v="11"/>
    <x v="2"/>
    <x v="0"/>
    <x v="0"/>
    <n v="1438726535"/>
    <n v="1433542535"/>
    <b v="0"/>
    <x v="84"/>
    <x v="1"/>
    <s v="film &amp; video/drama"/>
    <n v="0"/>
    <x v="148"/>
    <x v="0"/>
    <s v="drama"/>
    <x v="167"/>
    <d v="2015-08-04T22:15:35"/>
  </r>
  <r>
    <n v="168"/>
    <x v="168"/>
    <x v="167"/>
    <n v="8000"/>
    <n v="325"/>
    <x v="2"/>
    <x v="0"/>
    <x v="0"/>
    <n v="1426791770"/>
    <n v="1424203370"/>
    <b v="0"/>
    <x v="83"/>
    <x v="1"/>
    <s v="film &amp; video/drama"/>
    <n v="4"/>
    <x v="149"/>
    <x v="0"/>
    <s v="drama"/>
    <x v="168"/>
    <d v="2015-03-19T19:02:50"/>
  </r>
  <r>
    <n v="169"/>
    <x v="169"/>
    <x v="168"/>
    <n v="2500"/>
    <n v="560"/>
    <x v="2"/>
    <x v="1"/>
    <x v="1"/>
    <n v="1413634059"/>
    <n v="1411042059"/>
    <b v="0"/>
    <x v="73"/>
    <x v="1"/>
    <s v="film &amp; video/drama"/>
    <n v="22"/>
    <x v="150"/>
    <x v="0"/>
    <s v="drama"/>
    <x v="169"/>
    <d v="2014-10-18T12:07:39"/>
  </r>
  <r>
    <n v="170"/>
    <x v="170"/>
    <x v="169"/>
    <n v="10000"/>
    <n v="325"/>
    <x v="2"/>
    <x v="0"/>
    <x v="0"/>
    <n v="1440912480"/>
    <n v="1438385283"/>
    <b v="0"/>
    <x v="73"/>
    <x v="1"/>
    <s v="film &amp; video/drama"/>
    <n v="3"/>
    <x v="151"/>
    <x v="0"/>
    <s v="drama"/>
    <x v="170"/>
    <d v="2015-08-30T05:28:00"/>
  </r>
  <r>
    <n v="171"/>
    <x v="171"/>
    <x v="170"/>
    <n v="50000"/>
    <n v="1"/>
    <x v="2"/>
    <x v="0"/>
    <x v="0"/>
    <n v="1470975614"/>
    <n v="1465791614"/>
    <b v="0"/>
    <x v="29"/>
    <x v="1"/>
    <s v="film &amp; video/drama"/>
    <n v="0"/>
    <x v="120"/>
    <x v="0"/>
    <s v="drama"/>
    <x v="171"/>
    <d v="2016-08-12T04:20:14"/>
  </r>
  <r>
    <n v="172"/>
    <x v="172"/>
    <x v="171"/>
    <n v="95000"/>
    <n v="0"/>
    <x v="2"/>
    <x v="0"/>
    <x v="0"/>
    <n v="1426753723"/>
    <n v="1423733323"/>
    <b v="0"/>
    <x v="78"/>
    <x v="1"/>
    <s v="film &amp; video/drama"/>
    <n v="0"/>
    <x v="121"/>
    <x v="0"/>
    <s v="drama"/>
    <x v="172"/>
    <d v="2015-03-19T08:28:43"/>
  </r>
  <r>
    <n v="173"/>
    <x v="173"/>
    <x v="172"/>
    <n v="1110"/>
    <n v="0"/>
    <x v="2"/>
    <x v="1"/>
    <x v="1"/>
    <n v="1425131108"/>
    <n v="1422539108"/>
    <b v="0"/>
    <x v="78"/>
    <x v="1"/>
    <s v="film &amp; video/drama"/>
    <n v="0"/>
    <x v="121"/>
    <x v="0"/>
    <s v="drama"/>
    <x v="173"/>
    <d v="2015-02-28T13:45:08"/>
  </r>
  <r>
    <n v="174"/>
    <x v="174"/>
    <x v="173"/>
    <n v="6000"/>
    <n v="0"/>
    <x v="2"/>
    <x v="9"/>
    <x v="3"/>
    <n v="1431108776"/>
    <n v="1425924776"/>
    <b v="0"/>
    <x v="78"/>
    <x v="1"/>
    <s v="film &amp; video/drama"/>
    <n v="0"/>
    <x v="121"/>
    <x v="0"/>
    <s v="drama"/>
    <x v="174"/>
    <d v="2015-05-08T18:12:56"/>
  </r>
  <r>
    <n v="175"/>
    <x v="175"/>
    <x v="174"/>
    <n v="20000"/>
    <n v="1297"/>
    <x v="2"/>
    <x v="1"/>
    <x v="1"/>
    <n v="1409337611"/>
    <n v="1407177611"/>
    <b v="0"/>
    <x v="55"/>
    <x v="1"/>
    <s v="film &amp; video/drama"/>
    <n v="6"/>
    <x v="34"/>
    <x v="0"/>
    <s v="drama"/>
    <x v="175"/>
    <d v="2014-08-29T18:40:11"/>
  </r>
  <r>
    <n v="176"/>
    <x v="176"/>
    <x v="175"/>
    <n v="1500"/>
    <n v="0"/>
    <x v="2"/>
    <x v="0"/>
    <x v="0"/>
    <n v="1438803999"/>
    <n v="1436211999"/>
    <b v="0"/>
    <x v="78"/>
    <x v="1"/>
    <s v="film &amp; video/drama"/>
    <n v="0"/>
    <x v="121"/>
    <x v="0"/>
    <s v="drama"/>
    <x v="176"/>
    <d v="2015-08-05T19:46:39"/>
  </r>
  <r>
    <n v="177"/>
    <x v="177"/>
    <x v="176"/>
    <n v="450"/>
    <n v="180"/>
    <x v="2"/>
    <x v="0"/>
    <x v="0"/>
    <n v="1427155726"/>
    <n v="1425690526"/>
    <b v="0"/>
    <x v="63"/>
    <x v="1"/>
    <s v="film &amp; video/drama"/>
    <n v="40"/>
    <x v="152"/>
    <x v="0"/>
    <s v="drama"/>
    <x v="177"/>
    <d v="2015-03-24T00:08:46"/>
  </r>
  <r>
    <n v="178"/>
    <x v="178"/>
    <x v="177"/>
    <n v="500000"/>
    <n v="0"/>
    <x v="2"/>
    <x v="3"/>
    <x v="3"/>
    <n v="1448582145"/>
    <n v="1445986545"/>
    <b v="0"/>
    <x v="78"/>
    <x v="1"/>
    <s v="film &amp; video/drama"/>
    <n v="0"/>
    <x v="121"/>
    <x v="0"/>
    <s v="drama"/>
    <x v="178"/>
    <d v="2015-11-26T23:55:45"/>
  </r>
  <r>
    <n v="179"/>
    <x v="179"/>
    <x v="178"/>
    <n v="1000"/>
    <n v="200"/>
    <x v="2"/>
    <x v="0"/>
    <x v="0"/>
    <n v="1457056555"/>
    <n v="1454464555"/>
    <b v="0"/>
    <x v="84"/>
    <x v="1"/>
    <s v="film &amp; video/drama"/>
    <n v="20"/>
    <x v="101"/>
    <x v="0"/>
    <s v="drama"/>
    <x v="179"/>
    <d v="2016-03-04T01:55:55"/>
  </r>
  <r>
    <n v="180"/>
    <x v="180"/>
    <x v="179"/>
    <n v="1200"/>
    <n v="401"/>
    <x v="2"/>
    <x v="1"/>
    <x v="1"/>
    <n v="1428951600"/>
    <n v="1425512843"/>
    <b v="0"/>
    <x v="62"/>
    <x v="1"/>
    <s v="film &amp; video/drama"/>
    <n v="33"/>
    <x v="153"/>
    <x v="0"/>
    <s v="drama"/>
    <x v="180"/>
    <d v="2015-04-13T19:00:00"/>
  </r>
  <r>
    <n v="181"/>
    <x v="181"/>
    <x v="180"/>
    <n v="3423"/>
    <n v="722"/>
    <x v="2"/>
    <x v="1"/>
    <x v="1"/>
    <n v="1434995295"/>
    <n v="1432403295"/>
    <b v="0"/>
    <x v="80"/>
    <x v="1"/>
    <s v="film &amp; video/drama"/>
    <n v="21"/>
    <x v="154"/>
    <x v="0"/>
    <s v="drama"/>
    <x v="181"/>
    <d v="2015-06-22T17:48:15"/>
  </r>
  <r>
    <n v="182"/>
    <x v="182"/>
    <x v="181"/>
    <n v="1000"/>
    <n v="0"/>
    <x v="2"/>
    <x v="0"/>
    <x v="0"/>
    <n v="1483748232"/>
    <n v="1481156232"/>
    <b v="0"/>
    <x v="78"/>
    <x v="1"/>
    <s v="film &amp; video/drama"/>
    <n v="0"/>
    <x v="121"/>
    <x v="0"/>
    <s v="drama"/>
    <x v="182"/>
    <d v="2017-01-07T00:17:12"/>
  </r>
  <r>
    <n v="183"/>
    <x v="183"/>
    <x v="182"/>
    <n v="12500"/>
    <n v="4482"/>
    <x v="2"/>
    <x v="1"/>
    <x v="1"/>
    <n v="1417033610"/>
    <n v="1414438010"/>
    <b v="0"/>
    <x v="8"/>
    <x v="1"/>
    <s v="film &amp; video/drama"/>
    <n v="36"/>
    <x v="155"/>
    <x v="0"/>
    <s v="drama"/>
    <x v="183"/>
    <d v="2014-11-26T20:26:50"/>
  </r>
  <r>
    <n v="184"/>
    <x v="184"/>
    <x v="183"/>
    <n v="1500"/>
    <n v="51"/>
    <x v="2"/>
    <x v="5"/>
    <x v="5"/>
    <n v="1409543940"/>
    <n v="1404586762"/>
    <b v="0"/>
    <x v="84"/>
    <x v="1"/>
    <s v="film &amp; video/drama"/>
    <n v="3"/>
    <x v="156"/>
    <x v="0"/>
    <s v="drama"/>
    <x v="184"/>
    <d v="2014-09-01T03:59:00"/>
  </r>
  <r>
    <n v="185"/>
    <x v="185"/>
    <x v="184"/>
    <n v="40000"/>
    <n v="2200"/>
    <x v="2"/>
    <x v="10"/>
    <x v="8"/>
    <n v="1471557139"/>
    <n v="1468965139"/>
    <b v="0"/>
    <x v="73"/>
    <x v="1"/>
    <s v="film &amp; video/drama"/>
    <n v="6"/>
    <x v="157"/>
    <x v="0"/>
    <s v="drama"/>
    <x v="185"/>
    <d v="2016-08-18T21:52:19"/>
  </r>
  <r>
    <n v="186"/>
    <x v="186"/>
    <x v="185"/>
    <n v="5000"/>
    <n v="0"/>
    <x v="2"/>
    <x v="0"/>
    <x v="0"/>
    <n v="1488571200"/>
    <n v="1485977434"/>
    <b v="0"/>
    <x v="78"/>
    <x v="1"/>
    <s v="film &amp; video/drama"/>
    <n v="0"/>
    <x v="121"/>
    <x v="0"/>
    <s v="drama"/>
    <x v="186"/>
    <d v="2017-03-03T20:00:00"/>
  </r>
  <r>
    <n v="187"/>
    <x v="187"/>
    <x v="186"/>
    <n v="5000"/>
    <n v="800"/>
    <x v="2"/>
    <x v="0"/>
    <x v="0"/>
    <n v="1437461940"/>
    <n v="1435383457"/>
    <b v="0"/>
    <x v="81"/>
    <x v="1"/>
    <s v="film &amp; video/drama"/>
    <n v="16"/>
    <x v="158"/>
    <x v="0"/>
    <s v="drama"/>
    <x v="187"/>
    <d v="2015-07-21T06:59:00"/>
  </r>
  <r>
    <n v="188"/>
    <x v="188"/>
    <x v="187"/>
    <n v="1500"/>
    <n v="0"/>
    <x v="2"/>
    <x v="0"/>
    <x v="0"/>
    <n v="1409891015"/>
    <n v="1407299015"/>
    <b v="0"/>
    <x v="78"/>
    <x v="1"/>
    <s v="film &amp; video/drama"/>
    <n v="0"/>
    <x v="121"/>
    <x v="0"/>
    <s v="drama"/>
    <x v="188"/>
    <d v="2014-09-05T04:23:35"/>
  </r>
  <r>
    <n v="189"/>
    <x v="189"/>
    <x v="188"/>
    <n v="500000"/>
    <n v="345"/>
    <x v="2"/>
    <x v="0"/>
    <x v="0"/>
    <n v="1472920477"/>
    <n v="1467736477"/>
    <b v="0"/>
    <x v="81"/>
    <x v="1"/>
    <s v="film &amp; video/drama"/>
    <n v="0"/>
    <x v="159"/>
    <x v="0"/>
    <s v="drama"/>
    <x v="189"/>
    <d v="2016-09-03T16:34:37"/>
  </r>
  <r>
    <n v="190"/>
    <x v="190"/>
    <x v="189"/>
    <n v="12000"/>
    <n v="50"/>
    <x v="2"/>
    <x v="0"/>
    <x v="0"/>
    <n v="1466091446"/>
    <n v="1465227446"/>
    <b v="0"/>
    <x v="29"/>
    <x v="1"/>
    <s v="film &amp; video/drama"/>
    <n v="0"/>
    <x v="73"/>
    <x v="0"/>
    <s v="drama"/>
    <x v="190"/>
    <d v="2016-06-16T15:37:26"/>
  </r>
  <r>
    <n v="191"/>
    <x v="191"/>
    <x v="190"/>
    <n v="5000"/>
    <n v="250"/>
    <x v="2"/>
    <x v="2"/>
    <x v="2"/>
    <n v="1443782138"/>
    <n v="1440326138"/>
    <b v="0"/>
    <x v="83"/>
    <x v="1"/>
    <s v="film &amp; video/drama"/>
    <n v="5"/>
    <x v="160"/>
    <x v="0"/>
    <s v="drama"/>
    <x v="191"/>
    <d v="2015-10-02T10:35:38"/>
  </r>
  <r>
    <n v="192"/>
    <x v="192"/>
    <x v="191"/>
    <n v="1000000"/>
    <n v="17"/>
    <x v="2"/>
    <x v="0"/>
    <x v="0"/>
    <n v="1413572432"/>
    <n v="1410980432"/>
    <b v="0"/>
    <x v="83"/>
    <x v="1"/>
    <s v="film &amp; video/drama"/>
    <n v="0"/>
    <x v="161"/>
    <x v="0"/>
    <s v="drama"/>
    <x v="192"/>
    <d v="2014-10-17T19:00:32"/>
  </r>
  <r>
    <n v="193"/>
    <x v="193"/>
    <x v="192"/>
    <n v="1000"/>
    <n v="0"/>
    <x v="2"/>
    <x v="1"/>
    <x v="1"/>
    <n v="1417217166"/>
    <n v="1412029566"/>
    <b v="0"/>
    <x v="78"/>
    <x v="1"/>
    <s v="film &amp; video/drama"/>
    <n v="0"/>
    <x v="121"/>
    <x v="0"/>
    <s v="drama"/>
    <x v="193"/>
    <d v="2014-11-28T23:26:06"/>
  </r>
  <r>
    <n v="194"/>
    <x v="194"/>
    <x v="193"/>
    <n v="2500"/>
    <n v="3"/>
    <x v="2"/>
    <x v="1"/>
    <x v="1"/>
    <n v="1457308531"/>
    <n v="1452124531"/>
    <b v="0"/>
    <x v="83"/>
    <x v="1"/>
    <s v="film &amp; video/drama"/>
    <n v="0"/>
    <x v="120"/>
    <x v="0"/>
    <s v="drama"/>
    <x v="194"/>
    <d v="2016-03-06T23:55:31"/>
  </r>
  <r>
    <n v="195"/>
    <x v="195"/>
    <x v="194"/>
    <n v="2000000"/>
    <n v="0"/>
    <x v="2"/>
    <x v="0"/>
    <x v="0"/>
    <n v="1436544332"/>
    <n v="1431360332"/>
    <b v="0"/>
    <x v="78"/>
    <x v="1"/>
    <s v="film &amp; video/drama"/>
    <n v="0"/>
    <x v="121"/>
    <x v="0"/>
    <s v="drama"/>
    <x v="195"/>
    <d v="2015-07-10T16:05:32"/>
  </r>
  <r>
    <n v="196"/>
    <x v="196"/>
    <x v="195"/>
    <n v="3500"/>
    <n v="1465"/>
    <x v="2"/>
    <x v="1"/>
    <x v="1"/>
    <n v="1444510800"/>
    <n v="1442062898"/>
    <b v="0"/>
    <x v="10"/>
    <x v="1"/>
    <s v="film &amp; video/drama"/>
    <n v="42"/>
    <x v="162"/>
    <x v="0"/>
    <s v="drama"/>
    <x v="196"/>
    <d v="2015-10-10T21:00:00"/>
  </r>
  <r>
    <n v="197"/>
    <x v="197"/>
    <x v="196"/>
    <n v="2500"/>
    <n v="262"/>
    <x v="2"/>
    <x v="1"/>
    <x v="1"/>
    <n v="1487365200"/>
    <n v="1483734100"/>
    <b v="0"/>
    <x v="22"/>
    <x v="1"/>
    <s v="film &amp; video/drama"/>
    <n v="10"/>
    <x v="163"/>
    <x v="0"/>
    <s v="drama"/>
    <x v="197"/>
    <d v="2017-02-17T21:00:00"/>
  </r>
  <r>
    <n v="198"/>
    <x v="198"/>
    <x v="197"/>
    <n v="25000"/>
    <n v="279"/>
    <x v="2"/>
    <x v="0"/>
    <x v="0"/>
    <n v="1412500322"/>
    <n v="1409908322"/>
    <b v="0"/>
    <x v="79"/>
    <x v="1"/>
    <s v="film &amp; video/drama"/>
    <n v="1"/>
    <x v="164"/>
    <x v="0"/>
    <s v="drama"/>
    <x v="198"/>
    <d v="2014-10-05T09:12:02"/>
  </r>
  <r>
    <n v="199"/>
    <x v="199"/>
    <x v="198"/>
    <n v="10000"/>
    <n v="0"/>
    <x v="2"/>
    <x v="0"/>
    <x v="0"/>
    <n v="1472698702"/>
    <n v="1470106702"/>
    <b v="0"/>
    <x v="78"/>
    <x v="1"/>
    <s v="film &amp; video/drama"/>
    <n v="0"/>
    <x v="121"/>
    <x v="0"/>
    <s v="drama"/>
    <x v="199"/>
    <d v="2016-09-01T02:58:22"/>
  </r>
  <r>
    <n v="200"/>
    <x v="200"/>
    <x v="199"/>
    <n v="6000"/>
    <n v="1571.55"/>
    <x v="2"/>
    <x v="0"/>
    <x v="0"/>
    <n v="1410746403"/>
    <n v="1408154403"/>
    <b v="0"/>
    <x v="59"/>
    <x v="1"/>
    <s v="film &amp; video/drama"/>
    <n v="26"/>
    <x v="165"/>
    <x v="0"/>
    <s v="drama"/>
    <x v="200"/>
    <d v="2014-09-15T02:00:03"/>
  </r>
  <r>
    <n v="201"/>
    <x v="201"/>
    <x v="200"/>
    <n v="650"/>
    <n v="380"/>
    <x v="2"/>
    <x v="0"/>
    <x v="0"/>
    <n v="1423424329"/>
    <n v="1421696329"/>
    <b v="0"/>
    <x v="63"/>
    <x v="1"/>
    <s v="film &amp; video/drama"/>
    <n v="58"/>
    <x v="166"/>
    <x v="0"/>
    <s v="drama"/>
    <x v="201"/>
    <d v="2015-02-08T19:38:49"/>
  </r>
  <r>
    <n v="202"/>
    <x v="202"/>
    <x v="201"/>
    <n v="6000"/>
    <n v="0"/>
    <x v="2"/>
    <x v="0"/>
    <x v="0"/>
    <n v="1444337940"/>
    <n v="1441750564"/>
    <b v="0"/>
    <x v="78"/>
    <x v="1"/>
    <s v="film &amp; video/drama"/>
    <n v="0"/>
    <x v="121"/>
    <x v="0"/>
    <s v="drama"/>
    <x v="202"/>
    <d v="2015-10-08T20:59:00"/>
  </r>
  <r>
    <n v="203"/>
    <x v="203"/>
    <x v="202"/>
    <n v="2500"/>
    <n v="746"/>
    <x v="2"/>
    <x v="1"/>
    <x v="1"/>
    <n v="1422562864"/>
    <n v="1417378864"/>
    <b v="0"/>
    <x v="22"/>
    <x v="1"/>
    <s v="film &amp; video/drama"/>
    <n v="30"/>
    <x v="167"/>
    <x v="0"/>
    <s v="drama"/>
    <x v="203"/>
    <d v="2015-01-29T20:21:04"/>
  </r>
  <r>
    <n v="204"/>
    <x v="204"/>
    <x v="203"/>
    <n v="300000"/>
    <n v="152165"/>
    <x v="2"/>
    <x v="2"/>
    <x v="2"/>
    <n v="1470319203"/>
    <n v="1467727203"/>
    <b v="0"/>
    <x v="86"/>
    <x v="1"/>
    <s v="film &amp; video/drama"/>
    <n v="51"/>
    <x v="168"/>
    <x v="0"/>
    <s v="drama"/>
    <x v="204"/>
    <d v="2016-08-04T14:00:03"/>
  </r>
  <r>
    <n v="205"/>
    <x v="205"/>
    <x v="204"/>
    <n v="8000"/>
    <n v="1300"/>
    <x v="2"/>
    <x v="0"/>
    <x v="0"/>
    <n v="1444144222"/>
    <n v="1441120222"/>
    <b v="0"/>
    <x v="57"/>
    <x v="1"/>
    <s v="film &amp; video/drama"/>
    <n v="16"/>
    <x v="169"/>
    <x v="0"/>
    <s v="drama"/>
    <x v="205"/>
    <d v="2015-10-06T15:10:22"/>
  </r>
  <r>
    <n v="206"/>
    <x v="206"/>
    <x v="205"/>
    <n v="12700"/>
    <n v="0"/>
    <x v="2"/>
    <x v="0"/>
    <x v="0"/>
    <n v="1470441983"/>
    <n v="1468627583"/>
    <b v="0"/>
    <x v="78"/>
    <x v="1"/>
    <s v="film &amp; video/drama"/>
    <n v="0"/>
    <x v="121"/>
    <x v="0"/>
    <s v="drama"/>
    <x v="206"/>
    <d v="2016-08-06T00:06:23"/>
  </r>
  <r>
    <n v="207"/>
    <x v="207"/>
    <x v="206"/>
    <n v="14000"/>
    <n v="2130"/>
    <x v="2"/>
    <x v="5"/>
    <x v="5"/>
    <n v="1420346638"/>
    <n v="1417754638"/>
    <b v="0"/>
    <x v="62"/>
    <x v="1"/>
    <s v="film &amp; video/drama"/>
    <n v="15"/>
    <x v="170"/>
    <x v="0"/>
    <s v="drama"/>
    <x v="207"/>
    <d v="2015-01-04T04:43:58"/>
  </r>
  <r>
    <n v="208"/>
    <x v="208"/>
    <x v="207"/>
    <n v="50000"/>
    <n v="0"/>
    <x v="2"/>
    <x v="2"/>
    <x v="2"/>
    <n v="1418719967"/>
    <n v="1416127967"/>
    <b v="0"/>
    <x v="78"/>
    <x v="1"/>
    <s v="film &amp; video/drama"/>
    <n v="0"/>
    <x v="121"/>
    <x v="0"/>
    <s v="drama"/>
    <x v="208"/>
    <d v="2014-12-16T08:52:47"/>
  </r>
  <r>
    <n v="209"/>
    <x v="209"/>
    <x v="208"/>
    <n v="25000"/>
    <n v="0"/>
    <x v="2"/>
    <x v="0"/>
    <x v="0"/>
    <n v="1436566135"/>
    <n v="1433974135"/>
    <b v="0"/>
    <x v="78"/>
    <x v="1"/>
    <s v="film &amp; video/drama"/>
    <n v="0"/>
    <x v="121"/>
    <x v="0"/>
    <s v="drama"/>
    <x v="209"/>
    <d v="2015-07-10T22:08:55"/>
  </r>
  <r>
    <n v="210"/>
    <x v="210"/>
    <x v="209"/>
    <n v="12000"/>
    <n v="3030"/>
    <x v="2"/>
    <x v="0"/>
    <x v="0"/>
    <n v="1443675600"/>
    <n v="1441157592"/>
    <b v="0"/>
    <x v="51"/>
    <x v="1"/>
    <s v="film &amp; video/drama"/>
    <n v="25"/>
    <x v="171"/>
    <x v="0"/>
    <s v="drama"/>
    <x v="210"/>
    <d v="2015-10-01T05:00:00"/>
  </r>
  <r>
    <n v="211"/>
    <x v="211"/>
    <x v="210"/>
    <n v="5000"/>
    <n v="2230"/>
    <x v="2"/>
    <x v="0"/>
    <x v="0"/>
    <n v="1442634617"/>
    <n v="1440042617"/>
    <b v="0"/>
    <x v="8"/>
    <x v="1"/>
    <s v="film &amp; video/drama"/>
    <n v="45"/>
    <x v="172"/>
    <x v="0"/>
    <s v="drama"/>
    <x v="211"/>
    <d v="2015-09-19T03:50:17"/>
  </r>
  <r>
    <n v="212"/>
    <x v="212"/>
    <x v="211"/>
    <n v="6300"/>
    <n v="1"/>
    <x v="2"/>
    <x v="0"/>
    <x v="0"/>
    <n v="1460837320"/>
    <n v="1455656920"/>
    <b v="0"/>
    <x v="29"/>
    <x v="1"/>
    <s v="film &amp; video/drama"/>
    <n v="0"/>
    <x v="120"/>
    <x v="0"/>
    <s v="drama"/>
    <x v="212"/>
    <d v="2016-04-16T20:08:40"/>
  </r>
  <r>
    <n v="213"/>
    <x v="213"/>
    <x v="212"/>
    <n v="50000"/>
    <n v="20"/>
    <x v="2"/>
    <x v="0"/>
    <x v="0"/>
    <n v="1439734001"/>
    <n v="1437142547"/>
    <b v="0"/>
    <x v="29"/>
    <x v="1"/>
    <s v="film &amp; video/drama"/>
    <n v="0"/>
    <x v="135"/>
    <x v="0"/>
    <s v="drama"/>
    <x v="213"/>
    <d v="2015-08-16T14:06:41"/>
  </r>
  <r>
    <n v="214"/>
    <x v="214"/>
    <x v="213"/>
    <n v="12500"/>
    <n v="1"/>
    <x v="2"/>
    <x v="0"/>
    <x v="0"/>
    <n v="1425655349"/>
    <n v="1420471349"/>
    <b v="0"/>
    <x v="29"/>
    <x v="1"/>
    <s v="film &amp; video/drama"/>
    <n v="0"/>
    <x v="120"/>
    <x v="0"/>
    <s v="drama"/>
    <x v="214"/>
    <d v="2015-03-06T15:22:29"/>
  </r>
  <r>
    <n v="215"/>
    <x v="215"/>
    <x v="214"/>
    <n v="4400"/>
    <n v="10"/>
    <x v="2"/>
    <x v="1"/>
    <x v="1"/>
    <n v="1455753540"/>
    <n v="1452058282"/>
    <b v="0"/>
    <x v="29"/>
    <x v="1"/>
    <s v="film &amp; video/drama"/>
    <n v="0"/>
    <x v="119"/>
    <x v="0"/>
    <s v="drama"/>
    <x v="215"/>
    <d v="2016-02-17T23:59:00"/>
  </r>
  <r>
    <n v="216"/>
    <x v="216"/>
    <x v="215"/>
    <n v="50000"/>
    <n v="27849.22"/>
    <x v="2"/>
    <x v="0"/>
    <x v="0"/>
    <n v="1429740037"/>
    <n v="1425423637"/>
    <b v="0"/>
    <x v="87"/>
    <x v="1"/>
    <s v="film &amp; video/drama"/>
    <n v="56"/>
    <x v="173"/>
    <x v="0"/>
    <s v="drama"/>
    <x v="216"/>
    <d v="2015-04-22T22:00:37"/>
  </r>
  <r>
    <n v="217"/>
    <x v="217"/>
    <x v="216"/>
    <n v="100000"/>
    <n v="11943"/>
    <x v="2"/>
    <x v="11"/>
    <x v="9"/>
    <n v="1419780149"/>
    <n v="1417101749"/>
    <b v="0"/>
    <x v="44"/>
    <x v="1"/>
    <s v="film &amp; video/drama"/>
    <n v="12"/>
    <x v="174"/>
    <x v="0"/>
    <s v="drama"/>
    <x v="217"/>
    <d v="2014-12-28T15:22:29"/>
  </r>
  <r>
    <n v="218"/>
    <x v="218"/>
    <x v="217"/>
    <n v="5000"/>
    <n v="100"/>
    <x v="2"/>
    <x v="0"/>
    <x v="0"/>
    <n v="1431702289"/>
    <n v="1426518289"/>
    <b v="0"/>
    <x v="29"/>
    <x v="1"/>
    <s v="film &amp; video/drama"/>
    <n v="2"/>
    <x v="101"/>
    <x v="0"/>
    <s v="drama"/>
    <x v="218"/>
    <d v="2015-05-15T15:04:49"/>
  </r>
  <r>
    <n v="219"/>
    <x v="219"/>
    <x v="218"/>
    <n v="50000"/>
    <n v="8815"/>
    <x v="2"/>
    <x v="0"/>
    <x v="0"/>
    <n v="1459493940"/>
    <n v="1456732225"/>
    <b v="0"/>
    <x v="88"/>
    <x v="1"/>
    <s v="film &amp; video/drama"/>
    <n v="18"/>
    <x v="175"/>
    <x v="0"/>
    <s v="drama"/>
    <x v="219"/>
    <d v="2016-04-01T06:59:00"/>
  </r>
  <r>
    <n v="220"/>
    <x v="220"/>
    <x v="219"/>
    <n v="50000"/>
    <n v="360"/>
    <x v="2"/>
    <x v="0"/>
    <x v="0"/>
    <n v="1440101160"/>
    <n v="1436542030"/>
    <b v="0"/>
    <x v="83"/>
    <x v="1"/>
    <s v="film &amp; video/drama"/>
    <n v="1"/>
    <x v="176"/>
    <x v="0"/>
    <s v="drama"/>
    <x v="220"/>
    <d v="2015-08-20T20:06:00"/>
  </r>
  <r>
    <n v="221"/>
    <x v="221"/>
    <x v="220"/>
    <n v="50000"/>
    <n v="0"/>
    <x v="2"/>
    <x v="0"/>
    <x v="0"/>
    <n v="1427569564"/>
    <n v="1422389164"/>
    <b v="0"/>
    <x v="78"/>
    <x v="1"/>
    <s v="film &amp; video/drama"/>
    <n v="0"/>
    <x v="121"/>
    <x v="0"/>
    <s v="drama"/>
    <x v="221"/>
    <d v="2015-03-28T19:06:04"/>
  </r>
  <r>
    <n v="222"/>
    <x v="222"/>
    <x v="221"/>
    <n v="1000"/>
    <n v="130"/>
    <x v="2"/>
    <x v="0"/>
    <x v="0"/>
    <n v="1427423940"/>
    <n v="1422383318"/>
    <b v="0"/>
    <x v="84"/>
    <x v="1"/>
    <s v="film &amp; video/drama"/>
    <n v="13"/>
    <x v="177"/>
    <x v="0"/>
    <s v="drama"/>
    <x v="222"/>
    <d v="2015-03-27T02:39:00"/>
  </r>
  <r>
    <n v="223"/>
    <x v="223"/>
    <x v="222"/>
    <n v="1500000"/>
    <n v="0"/>
    <x v="2"/>
    <x v="0"/>
    <x v="0"/>
    <n v="1463879100"/>
    <n v="1461287350"/>
    <b v="0"/>
    <x v="78"/>
    <x v="1"/>
    <s v="film &amp; video/drama"/>
    <n v="0"/>
    <x v="121"/>
    <x v="0"/>
    <s v="drama"/>
    <x v="223"/>
    <d v="2016-05-22T01:05:00"/>
  </r>
  <r>
    <n v="224"/>
    <x v="224"/>
    <x v="223"/>
    <n v="6000000"/>
    <n v="0"/>
    <x v="2"/>
    <x v="2"/>
    <x v="2"/>
    <n v="1436506726"/>
    <n v="1431322726"/>
    <b v="0"/>
    <x v="78"/>
    <x v="1"/>
    <s v="film &amp; video/drama"/>
    <n v="0"/>
    <x v="121"/>
    <x v="0"/>
    <s v="drama"/>
    <x v="224"/>
    <d v="2015-07-10T05:38:46"/>
  </r>
  <r>
    <n v="225"/>
    <x v="225"/>
    <x v="224"/>
    <n v="200"/>
    <n v="0"/>
    <x v="2"/>
    <x v="0"/>
    <x v="0"/>
    <n v="1460153054"/>
    <n v="1457564654"/>
    <b v="0"/>
    <x v="78"/>
    <x v="1"/>
    <s v="film &amp; video/drama"/>
    <n v="0"/>
    <x v="121"/>
    <x v="0"/>
    <s v="drama"/>
    <x v="225"/>
    <d v="2016-04-08T22:04:14"/>
  </r>
  <r>
    <n v="226"/>
    <x v="226"/>
    <x v="225"/>
    <n v="29000"/>
    <n v="250"/>
    <x v="2"/>
    <x v="1"/>
    <x v="1"/>
    <n v="1433064540"/>
    <n v="1428854344"/>
    <b v="0"/>
    <x v="84"/>
    <x v="1"/>
    <s v="film &amp; video/drama"/>
    <n v="1"/>
    <x v="178"/>
    <x v="0"/>
    <s v="drama"/>
    <x v="226"/>
    <d v="2015-05-31T09:29:00"/>
  </r>
  <r>
    <n v="227"/>
    <x v="227"/>
    <x v="226"/>
    <n v="28000"/>
    <n v="0"/>
    <x v="2"/>
    <x v="0"/>
    <x v="0"/>
    <n v="1436477241"/>
    <n v="1433885241"/>
    <b v="0"/>
    <x v="78"/>
    <x v="1"/>
    <s v="film &amp; video/drama"/>
    <n v="0"/>
    <x v="121"/>
    <x v="0"/>
    <s v="drama"/>
    <x v="227"/>
    <d v="2015-07-09T21:27:21"/>
  </r>
  <r>
    <n v="228"/>
    <x v="228"/>
    <x v="227"/>
    <n v="8000"/>
    <n v="0"/>
    <x v="2"/>
    <x v="1"/>
    <x v="1"/>
    <n v="1433176105"/>
    <n v="1427992105"/>
    <b v="0"/>
    <x v="78"/>
    <x v="1"/>
    <s v="film &amp; video/drama"/>
    <n v="0"/>
    <x v="121"/>
    <x v="0"/>
    <s v="drama"/>
    <x v="228"/>
    <d v="2015-06-01T16:28:25"/>
  </r>
  <r>
    <n v="229"/>
    <x v="229"/>
    <x v="228"/>
    <n v="3000"/>
    <n v="0"/>
    <x v="2"/>
    <x v="12"/>
    <x v="3"/>
    <n v="1455402297"/>
    <n v="1452810297"/>
    <b v="0"/>
    <x v="78"/>
    <x v="1"/>
    <s v="film &amp; video/drama"/>
    <n v="0"/>
    <x v="121"/>
    <x v="0"/>
    <s v="drama"/>
    <x v="229"/>
    <d v="2016-02-13T22:24:57"/>
  </r>
  <r>
    <n v="230"/>
    <x v="230"/>
    <x v="229"/>
    <n v="15000"/>
    <n v="60"/>
    <x v="2"/>
    <x v="0"/>
    <x v="0"/>
    <n v="1433443151"/>
    <n v="1430851151"/>
    <b v="0"/>
    <x v="84"/>
    <x v="1"/>
    <s v="film &amp; video/drama"/>
    <n v="0"/>
    <x v="179"/>
    <x v="0"/>
    <s v="drama"/>
    <x v="230"/>
    <d v="2015-06-04T18:39:11"/>
  </r>
  <r>
    <n v="231"/>
    <x v="231"/>
    <x v="230"/>
    <n v="1500000"/>
    <n v="0"/>
    <x v="2"/>
    <x v="0"/>
    <x v="0"/>
    <n v="1451775651"/>
    <n v="1449183651"/>
    <b v="0"/>
    <x v="78"/>
    <x v="1"/>
    <s v="film &amp; video/drama"/>
    <n v="0"/>
    <x v="121"/>
    <x v="0"/>
    <s v="drama"/>
    <x v="231"/>
    <d v="2016-01-02T23:00:51"/>
  </r>
  <r>
    <n v="232"/>
    <x v="232"/>
    <x v="231"/>
    <n v="4000"/>
    <n v="110"/>
    <x v="2"/>
    <x v="1"/>
    <x v="1"/>
    <n v="1425066546"/>
    <n v="1422474546"/>
    <b v="0"/>
    <x v="63"/>
    <x v="1"/>
    <s v="film &amp; video/drama"/>
    <n v="3"/>
    <x v="180"/>
    <x v="0"/>
    <s v="drama"/>
    <x v="232"/>
    <d v="2015-02-27T19:49:06"/>
  </r>
  <r>
    <n v="233"/>
    <x v="233"/>
    <x v="232"/>
    <n v="350000"/>
    <n v="0"/>
    <x v="2"/>
    <x v="0"/>
    <x v="0"/>
    <n v="1475185972"/>
    <n v="1472593972"/>
    <b v="0"/>
    <x v="78"/>
    <x v="1"/>
    <s v="film &amp; video/drama"/>
    <n v="0"/>
    <x v="121"/>
    <x v="0"/>
    <s v="drama"/>
    <x v="233"/>
    <d v="2016-09-29T21:52:52"/>
  </r>
  <r>
    <n v="234"/>
    <x v="234"/>
    <x v="233"/>
    <n v="1000"/>
    <n v="401"/>
    <x v="2"/>
    <x v="0"/>
    <x v="0"/>
    <n v="1434847859"/>
    <n v="1431391859"/>
    <b v="0"/>
    <x v="81"/>
    <x v="1"/>
    <s v="film &amp; video/drama"/>
    <n v="40"/>
    <x v="181"/>
    <x v="0"/>
    <s v="drama"/>
    <x v="234"/>
    <d v="2015-06-21T00:50:59"/>
  </r>
  <r>
    <n v="235"/>
    <x v="235"/>
    <x v="234"/>
    <n v="10000"/>
    <n v="0"/>
    <x v="2"/>
    <x v="0"/>
    <x v="0"/>
    <n v="1436478497"/>
    <n v="1433886497"/>
    <b v="0"/>
    <x v="78"/>
    <x v="1"/>
    <s v="film &amp; video/drama"/>
    <n v="0"/>
    <x v="121"/>
    <x v="0"/>
    <s v="drama"/>
    <x v="235"/>
    <d v="2015-07-09T21:48:17"/>
  </r>
  <r>
    <n v="236"/>
    <x v="236"/>
    <x v="235"/>
    <n v="150000"/>
    <n v="0"/>
    <x v="2"/>
    <x v="0"/>
    <x v="0"/>
    <n v="1451952000"/>
    <n v="1447380099"/>
    <b v="0"/>
    <x v="78"/>
    <x v="1"/>
    <s v="film &amp; video/drama"/>
    <n v="0"/>
    <x v="121"/>
    <x v="0"/>
    <s v="drama"/>
    <x v="236"/>
    <d v="2016-01-05T00:00:00"/>
  </r>
  <r>
    <n v="237"/>
    <x v="237"/>
    <x v="236"/>
    <n v="15000"/>
    <n v="50"/>
    <x v="2"/>
    <x v="0"/>
    <x v="0"/>
    <n v="1457445069"/>
    <n v="1452261069"/>
    <b v="0"/>
    <x v="29"/>
    <x v="1"/>
    <s v="film &amp; video/drama"/>
    <n v="0"/>
    <x v="73"/>
    <x v="0"/>
    <s v="drama"/>
    <x v="237"/>
    <d v="2016-03-08T13:51:09"/>
  </r>
  <r>
    <n v="238"/>
    <x v="238"/>
    <x v="237"/>
    <n v="26000"/>
    <n v="0"/>
    <x v="2"/>
    <x v="0"/>
    <x v="0"/>
    <n v="1483088400"/>
    <n v="1481324760"/>
    <b v="0"/>
    <x v="78"/>
    <x v="1"/>
    <s v="film &amp; video/drama"/>
    <n v="0"/>
    <x v="121"/>
    <x v="0"/>
    <s v="drama"/>
    <x v="238"/>
    <d v="2016-12-30T09:00:00"/>
  </r>
  <r>
    <n v="239"/>
    <x v="239"/>
    <x v="238"/>
    <n v="1000"/>
    <n v="250"/>
    <x v="2"/>
    <x v="2"/>
    <x v="2"/>
    <n v="1446984000"/>
    <n v="1445308730"/>
    <b v="0"/>
    <x v="81"/>
    <x v="1"/>
    <s v="film &amp; video/drama"/>
    <n v="25"/>
    <x v="73"/>
    <x v="0"/>
    <s v="drama"/>
    <x v="239"/>
    <d v="2015-11-08T12:00:00"/>
  </r>
  <r>
    <n v="240"/>
    <x v="240"/>
    <x v="239"/>
    <n v="15000"/>
    <n v="16145.12"/>
    <x v="0"/>
    <x v="0"/>
    <x v="0"/>
    <n v="1367773211"/>
    <n v="1363885211"/>
    <b v="1"/>
    <x v="89"/>
    <x v="0"/>
    <s v="film &amp; video/documentary"/>
    <n v="108"/>
    <x v="182"/>
    <x v="0"/>
    <s v="documentary"/>
    <x v="240"/>
    <d v="2013-05-05T17:00:11"/>
  </r>
  <r>
    <n v="241"/>
    <x v="241"/>
    <x v="240"/>
    <n v="36400"/>
    <n v="41000"/>
    <x v="0"/>
    <x v="0"/>
    <x v="0"/>
    <n v="1419180304"/>
    <n v="1415292304"/>
    <b v="1"/>
    <x v="90"/>
    <x v="0"/>
    <s v="film &amp; video/documentary"/>
    <n v="113"/>
    <x v="183"/>
    <x v="0"/>
    <s v="documentary"/>
    <x v="241"/>
    <d v="2014-12-21T16:45:04"/>
  </r>
  <r>
    <n v="242"/>
    <x v="242"/>
    <x v="241"/>
    <n v="13000"/>
    <n v="14750"/>
    <x v="0"/>
    <x v="0"/>
    <x v="0"/>
    <n v="1324381790"/>
    <n v="1321357790"/>
    <b v="1"/>
    <x v="91"/>
    <x v="0"/>
    <s v="film &amp; video/documentary"/>
    <n v="113"/>
    <x v="184"/>
    <x v="0"/>
    <s v="documentary"/>
    <x v="242"/>
    <d v="2011-12-20T11:49:50"/>
  </r>
  <r>
    <n v="243"/>
    <x v="243"/>
    <x v="242"/>
    <n v="25000"/>
    <n v="25648"/>
    <x v="0"/>
    <x v="0"/>
    <x v="0"/>
    <n v="1393031304"/>
    <n v="1390439304"/>
    <b v="1"/>
    <x v="92"/>
    <x v="0"/>
    <s v="film &amp; video/documentary"/>
    <n v="103"/>
    <x v="185"/>
    <x v="0"/>
    <s v="documentary"/>
    <x v="243"/>
    <d v="2014-02-22T01:08:24"/>
  </r>
  <r>
    <n v="244"/>
    <x v="244"/>
    <x v="243"/>
    <n v="3500"/>
    <n v="3981.5"/>
    <x v="0"/>
    <x v="0"/>
    <x v="0"/>
    <n v="1268723160"/>
    <n v="1265269559"/>
    <b v="1"/>
    <x v="87"/>
    <x v="0"/>
    <s v="film &amp; video/documentary"/>
    <n v="114"/>
    <x v="186"/>
    <x v="0"/>
    <s v="documentary"/>
    <x v="244"/>
    <d v="2010-03-16T07:06:00"/>
  </r>
  <r>
    <n v="245"/>
    <x v="245"/>
    <x v="244"/>
    <n v="5000"/>
    <n v="5186"/>
    <x v="0"/>
    <x v="0"/>
    <x v="0"/>
    <n v="1345079785"/>
    <n v="1342487785"/>
    <b v="1"/>
    <x v="93"/>
    <x v="0"/>
    <s v="film &amp; video/documentary"/>
    <n v="104"/>
    <x v="187"/>
    <x v="0"/>
    <s v="documentary"/>
    <x v="245"/>
    <d v="2012-08-16T01:16:25"/>
  </r>
  <r>
    <n v="246"/>
    <x v="246"/>
    <x v="245"/>
    <n v="5000"/>
    <n v="15273"/>
    <x v="0"/>
    <x v="0"/>
    <x v="0"/>
    <n v="1292665405"/>
    <n v="1288341805"/>
    <b v="1"/>
    <x v="94"/>
    <x v="0"/>
    <s v="film &amp; video/documentary"/>
    <n v="305"/>
    <x v="188"/>
    <x v="0"/>
    <s v="documentary"/>
    <x v="246"/>
    <d v="2010-12-18T09:43:25"/>
  </r>
  <r>
    <n v="247"/>
    <x v="247"/>
    <x v="246"/>
    <n v="5000"/>
    <n v="6705"/>
    <x v="0"/>
    <x v="0"/>
    <x v="0"/>
    <n v="1287200340"/>
    <n v="1284042614"/>
    <b v="1"/>
    <x v="95"/>
    <x v="0"/>
    <s v="film &amp; video/documentary"/>
    <n v="134"/>
    <x v="189"/>
    <x v="0"/>
    <s v="documentary"/>
    <x v="247"/>
    <d v="2010-10-16T03:39:00"/>
  </r>
  <r>
    <n v="248"/>
    <x v="248"/>
    <x v="247"/>
    <n v="85000"/>
    <n v="86133"/>
    <x v="0"/>
    <x v="0"/>
    <x v="0"/>
    <n v="1325961309"/>
    <n v="1322073309"/>
    <b v="1"/>
    <x v="96"/>
    <x v="0"/>
    <s v="film &amp; video/documentary"/>
    <n v="101"/>
    <x v="190"/>
    <x v="0"/>
    <s v="documentary"/>
    <x v="248"/>
    <d v="2012-01-07T18:35:09"/>
  </r>
  <r>
    <n v="249"/>
    <x v="249"/>
    <x v="248"/>
    <n v="10000"/>
    <n v="11292"/>
    <x v="0"/>
    <x v="0"/>
    <x v="0"/>
    <n v="1282498800"/>
    <n v="1275603020"/>
    <b v="1"/>
    <x v="97"/>
    <x v="0"/>
    <s v="film &amp; video/documentary"/>
    <n v="113"/>
    <x v="191"/>
    <x v="0"/>
    <s v="documentary"/>
    <x v="249"/>
    <d v="2010-08-22T17:40:00"/>
  </r>
  <r>
    <n v="250"/>
    <x v="250"/>
    <x v="249"/>
    <n v="30000"/>
    <n v="31675"/>
    <x v="0"/>
    <x v="0"/>
    <x v="0"/>
    <n v="1370525691"/>
    <n v="1367933691"/>
    <b v="1"/>
    <x v="98"/>
    <x v="0"/>
    <s v="film &amp; video/documentary"/>
    <n v="106"/>
    <x v="192"/>
    <x v="0"/>
    <s v="documentary"/>
    <x v="250"/>
    <d v="2013-06-06T13:34:51"/>
  </r>
  <r>
    <n v="251"/>
    <x v="251"/>
    <x v="250"/>
    <n v="3500"/>
    <n v="4395"/>
    <x v="0"/>
    <x v="0"/>
    <x v="0"/>
    <n v="1337194800"/>
    <n v="1334429646"/>
    <b v="1"/>
    <x v="99"/>
    <x v="0"/>
    <s v="film &amp; video/documentary"/>
    <n v="126"/>
    <x v="193"/>
    <x v="0"/>
    <s v="documentary"/>
    <x v="251"/>
    <d v="2012-05-16T19:00:00"/>
  </r>
  <r>
    <n v="252"/>
    <x v="252"/>
    <x v="251"/>
    <n v="5000"/>
    <n v="9228"/>
    <x v="0"/>
    <x v="0"/>
    <x v="0"/>
    <n v="1275364740"/>
    <n v="1269878058"/>
    <b v="1"/>
    <x v="52"/>
    <x v="0"/>
    <s v="film &amp; video/documentary"/>
    <n v="185"/>
    <x v="194"/>
    <x v="0"/>
    <s v="documentary"/>
    <x v="252"/>
    <d v="2010-06-01T03:59:00"/>
  </r>
  <r>
    <n v="253"/>
    <x v="253"/>
    <x v="252"/>
    <n v="1500"/>
    <n v="1511"/>
    <x v="0"/>
    <x v="0"/>
    <x v="0"/>
    <n v="1329320235"/>
    <n v="1326728235"/>
    <b v="1"/>
    <x v="63"/>
    <x v="0"/>
    <s v="film &amp; video/documentary"/>
    <n v="101"/>
    <x v="195"/>
    <x v="0"/>
    <s v="documentary"/>
    <x v="253"/>
    <d v="2012-02-15T15:37:15"/>
  </r>
  <r>
    <n v="254"/>
    <x v="254"/>
    <x v="253"/>
    <n v="24000"/>
    <n v="28067.34"/>
    <x v="0"/>
    <x v="0"/>
    <x v="0"/>
    <n v="1445047200"/>
    <n v="1442443910"/>
    <b v="1"/>
    <x v="100"/>
    <x v="0"/>
    <s v="film &amp; video/documentary"/>
    <n v="117"/>
    <x v="196"/>
    <x v="0"/>
    <s v="documentary"/>
    <x v="254"/>
    <d v="2015-10-17T02:00:00"/>
  </r>
  <r>
    <n v="255"/>
    <x v="255"/>
    <x v="254"/>
    <n v="8000"/>
    <n v="8538.66"/>
    <x v="0"/>
    <x v="0"/>
    <x v="0"/>
    <n v="1300275482"/>
    <n v="1297687082"/>
    <b v="1"/>
    <x v="101"/>
    <x v="0"/>
    <s v="film &amp; video/documentary"/>
    <n v="107"/>
    <x v="197"/>
    <x v="0"/>
    <s v="documentary"/>
    <x v="255"/>
    <d v="2011-03-16T11:38:02"/>
  </r>
  <r>
    <n v="256"/>
    <x v="256"/>
    <x v="255"/>
    <n v="13000"/>
    <n v="18083"/>
    <x v="0"/>
    <x v="0"/>
    <x v="0"/>
    <n v="1363458467"/>
    <n v="1360866467"/>
    <b v="1"/>
    <x v="102"/>
    <x v="0"/>
    <s v="film &amp; video/documentary"/>
    <n v="139"/>
    <x v="198"/>
    <x v="0"/>
    <s v="documentary"/>
    <x v="256"/>
    <d v="2013-03-16T18:27:47"/>
  </r>
  <r>
    <n v="257"/>
    <x v="257"/>
    <x v="256"/>
    <n v="35000"/>
    <n v="37354.269999999997"/>
    <x v="0"/>
    <x v="0"/>
    <x v="0"/>
    <n v="1463670162"/>
    <n v="1461078162"/>
    <b v="1"/>
    <x v="103"/>
    <x v="0"/>
    <s v="film &amp; video/documentary"/>
    <n v="107"/>
    <x v="199"/>
    <x v="0"/>
    <s v="documentary"/>
    <x v="257"/>
    <d v="2016-05-19T15:02:42"/>
  </r>
  <r>
    <n v="258"/>
    <x v="258"/>
    <x v="257"/>
    <n v="30000"/>
    <n v="57342"/>
    <x v="0"/>
    <x v="0"/>
    <x v="0"/>
    <n v="1308359666"/>
    <n v="1305767666"/>
    <b v="1"/>
    <x v="104"/>
    <x v="0"/>
    <s v="film &amp; video/documentary"/>
    <n v="191"/>
    <x v="200"/>
    <x v="0"/>
    <s v="documentary"/>
    <x v="258"/>
    <d v="2011-06-18T01:14:26"/>
  </r>
  <r>
    <n v="259"/>
    <x v="259"/>
    <x v="258"/>
    <n v="75000"/>
    <n v="98953.42"/>
    <x v="0"/>
    <x v="0"/>
    <x v="0"/>
    <n v="1428514969"/>
    <n v="1425922969"/>
    <b v="1"/>
    <x v="105"/>
    <x v="0"/>
    <s v="film &amp; video/documentary"/>
    <n v="132"/>
    <x v="201"/>
    <x v="0"/>
    <s v="documentary"/>
    <x v="259"/>
    <d v="2015-04-08T17:42:49"/>
  </r>
  <r>
    <n v="260"/>
    <x v="260"/>
    <x v="259"/>
    <n v="10000"/>
    <n v="10640"/>
    <x v="0"/>
    <x v="0"/>
    <x v="0"/>
    <n v="1279360740"/>
    <n v="1275415679"/>
    <b v="1"/>
    <x v="106"/>
    <x v="0"/>
    <s v="film &amp; video/documentary"/>
    <n v="106"/>
    <x v="202"/>
    <x v="0"/>
    <s v="documentary"/>
    <x v="260"/>
    <d v="2010-07-17T09:59:00"/>
  </r>
  <r>
    <n v="261"/>
    <x v="261"/>
    <x v="260"/>
    <n v="20000"/>
    <n v="21480"/>
    <x v="0"/>
    <x v="0"/>
    <x v="0"/>
    <n v="1339080900"/>
    <n v="1334783704"/>
    <b v="1"/>
    <x v="107"/>
    <x v="0"/>
    <s v="film &amp; video/documentary"/>
    <n v="107"/>
    <x v="203"/>
    <x v="0"/>
    <s v="documentary"/>
    <x v="261"/>
    <d v="2012-06-07T14:55:00"/>
  </r>
  <r>
    <n v="262"/>
    <x v="262"/>
    <x v="261"/>
    <n v="2500"/>
    <n v="6000"/>
    <x v="0"/>
    <x v="0"/>
    <x v="0"/>
    <n v="1298699828"/>
    <n v="1294811828"/>
    <b v="1"/>
    <x v="108"/>
    <x v="0"/>
    <s v="film &amp; video/documentary"/>
    <n v="240"/>
    <x v="204"/>
    <x v="0"/>
    <s v="documentary"/>
    <x v="262"/>
    <d v="2011-02-26T05:57:08"/>
  </r>
  <r>
    <n v="263"/>
    <x v="263"/>
    <x v="262"/>
    <n v="25000"/>
    <n v="29520.27"/>
    <x v="0"/>
    <x v="0"/>
    <x v="0"/>
    <n v="1348786494"/>
    <n v="1346194494"/>
    <b v="1"/>
    <x v="109"/>
    <x v="0"/>
    <s v="film &amp; video/documentary"/>
    <n v="118"/>
    <x v="205"/>
    <x v="0"/>
    <s v="documentary"/>
    <x v="263"/>
    <d v="2012-09-27T22:54:54"/>
  </r>
  <r>
    <n v="264"/>
    <x v="264"/>
    <x v="263"/>
    <n v="5000"/>
    <n v="5910"/>
    <x v="0"/>
    <x v="0"/>
    <x v="0"/>
    <n v="1336747995"/>
    <n v="1334155995"/>
    <b v="1"/>
    <x v="110"/>
    <x v="0"/>
    <s v="film &amp; video/documentary"/>
    <n v="118"/>
    <x v="206"/>
    <x v="0"/>
    <s v="documentary"/>
    <x v="264"/>
    <d v="2012-05-11T14:53:15"/>
  </r>
  <r>
    <n v="265"/>
    <x v="265"/>
    <x v="264"/>
    <n v="5000"/>
    <n v="5555"/>
    <x v="0"/>
    <x v="0"/>
    <x v="0"/>
    <n v="1273522560"/>
    <n v="1269928430"/>
    <b v="1"/>
    <x v="6"/>
    <x v="0"/>
    <s v="film &amp; video/documentary"/>
    <n v="111"/>
    <x v="207"/>
    <x v="0"/>
    <s v="documentary"/>
    <x v="265"/>
    <d v="2010-05-10T20:16:00"/>
  </r>
  <r>
    <n v="266"/>
    <x v="266"/>
    <x v="265"/>
    <n v="1000"/>
    <n v="1455"/>
    <x v="0"/>
    <x v="0"/>
    <x v="0"/>
    <n v="1271994660"/>
    <n v="1264565507"/>
    <b v="1"/>
    <x v="17"/>
    <x v="0"/>
    <s v="film &amp; video/documentary"/>
    <n v="146"/>
    <x v="208"/>
    <x v="0"/>
    <s v="documentary"/>
    <x v="266"/>
    <d v="2010-04-23T03:51:00"/>
  </r>
  <r>
    <n v="267"/>
    <x v="267"/>
    <x v="266"/>
    <n v="9850"/>
    <n v="12965.44"/>
    <x v="0"/>
    <x v="1"/>
    <x v="1"/>
    <n v="1403693499"/>
    <n v="1401101499"/>
    <b v="1"/>
    <x v="111"/>
    <x v="0"/>
    <s v="film &amp; video/documentary"/>
    <n v="132"/>
    <x v="209"/>
    <x v="0"/>
    <s v="documentary"/>
    <x v="267"/>
    <d v="2014-06-25T10:51:39"/>
  </r>
  <r>
    <n v="268"/>
    <x v="268"/>
    <x v="267"/>
    <n v="5000"/>
    <n v="5570"/>
    <x v="0"/>
    <x v="0"/>
    <x v="0"/>
    <n v="1320640778"/>
    <n v="1316749178"/>
    <b v="1"/>
    <x v="112"/>
    <x v="0"/>
    <s v="film &amp; video/documentary"/>
    <n v="111"/>
    <x v="210"/>
    <x v="0"/>
    <s v="documentary"/>
    <x v="268"/>
    <d v="2011-11-07T04:39:38"/>
  </r>
  <r>
    <n v="269"/>
    <x v="269"/>
    <x v="268"/>
    <n v="100000"/>
    <n v="147233.76999999999"/>
    <x v="0"/>
    <x v="2"/>
    <x v="2"/>
    <n v="1487738622"/>
    <n v="1485146622"/>
    <b v="1"/>
    <x v="113"/>
    <x v="0"/>
    <s v="film &amp; video/documentary"/>
    <n v="147"/>
    <x v="211"/>
    <x v="0"/>
    <s v="documentary"/>
    <x v="269"/>
    <d v="2017-02-22T04:43:42"/>
  </r>
  <r>
    <n v="270"/>
    <x v="270"/>
    <x v="269"/>
    <n v="2300"/>
    <n v="3510"/>
    <x v="0"/>
    <x v="0"/>
    <x v="0"/>
    <n v="1306296000"/>
    <n v="1301950070"/>
    <b v="1"/>
    <x v="42"/>
    <x v="0"/>
    <s v="film &amp; video/documentary"/>
    <n v="153"/>
    <x v="212"/>
    <x v="0"/>
    <s v="documentary"/>
    <x v="270"/>
    <d v="2011-05-25T04:00:00"/>
  </r>
  <r>
    <n v="271"/>
    <x v="271"/>
    <x v="270"/>
    <n v="30000"/>
    <n v="31404"/>
    <x v="0"/>
    <x v="0"/>
    <x v="0"/>
    <n v="1388649600"/>
    <n v="1386123861"/>
    <b v="1"/>
    <x v="114"/>
    <x v="0"/>
    <s v="film &amp; video/documentary"/>
    <n v="105"/>
    <x v="213"/>
    <x v="0"/>
    <s v="documentary"/>
    <x v="271"/>
    <d v="2014-01-02T08:00:00"/>
  </r>
  <r>
    <n v="272"/>
    <x v="272"/>
    <x v="271"/>
    <n v="3000"/>
    <n v="5323.01"/>
    <x v="0"/>
    <x v="0"/>
    <x v="0"/>
    <n v="1272480540"/>
    <n v="1267220191"/>
    <b v="1"/>
    <x v="71"/>
    <x v="0"/>
    <s v="film &amp; video/documentary"/>
    <n v="177"/>
    <x v="214"/>
    <x v="0"/>
    <s v="documentary"/>
    <x v="272"/>
    <d v="2010-04-28T18:49:00"/>
  </r>
  <r>
    <n v="273"/>
    <x v="273"/>
    <x v="272"/>
    <n v="5000"/>
    <n v="5388.79"/>
    <x v="0"/>
    <x v="0"/>
    <x v="0"/>
    <n v="1309694266"/>
    <n v="1307102266"/>
    <b v="1"/>
    <x v="115"/>
    <x v="0"/>
    <s v="film &amp; video/documentary"/>
    <n v="108"/>
    <x v="215"/>
    <x v="0"/>
    <s v="documentary"/>
    <x v="273"/>
    <d v="2011-07-03T11:57:46"/>
  </r>
  <r>
    <n v="274"/>
    <x v="274"/>
    <x v="273"/>
    <n v="4000"/>
    <n v="6240"/>
    <x v="0"/>
    <x v="0"/>
    <x v="0"/>
    <n v="1333609140"/>
    <n v="1330638829"/>
    <b v="1"/>
    <x v="116"/>
    <x v="0"/>
    <s v="film &amp; video/documentary"/>
    <n v="156"/>
    <x v="216"/>
    <x v="0"/>
    <s v="documentary"/>
    <x v="274"/>
    <d v="2012-04-05T06:59:00"/>
  </r>
  <r>
    <n v="275"/>
    <x v="275"/>
    <x v="274"/>
    <n v="20000"/>
    <n v="21679"/>
    <x v="0"/>
    <x v="0"/>
    <x v="0"/>
    <n v="1352511966"/>
    <n v="1349916366"/>
    <b v="1"/>
    <x v="117"/>
    <x v="0"/>
    <s v="film &amp; video/documentary"/>
    <n v="108"/>
    <x v="217"/>
    <x v="0"/>
    <s v="documentary"/>
    <x v="275"/>
    <d v="2012-11-10T01:46:06"/>
  </r>
  <r>
    <n v="276"/>
    <x v="276"/>
    <x v="275"/>
    <n v="4000"/>
    <n v="5904"/>
    <x v="0"/>
    <x v="0"/>
    <x v="0"/>
    <n v="1335574674"/>
    <n v="1330394274"/>
    <b v="1"/>
    <x v="95"/>
    <x v="0"/>
    <s v="film &amp; video/documentary"/>
    <n v="148"/>
    <x v="218"/>
    <x v="0"/>
    <s v="documentary"/>
    <x v="276"/>
    <d v="2012-04-28T00:57:54"/>
  </r>
  <r>
    <n v="277"/>
    <x v="277"/>
    <x v="276"/>
    <n v="65000"/>
    <n v="71748"/>
    <x v="0"/>
    <x v="0"/>
    <x v="0"/>
    <n v="1432416219"/>
    <n v="1429824219"/>
    <b v="1"/>
    <x v="118"/>
    <x v="0"/>
    <s v="film &amp; video/documentary"/>
    <n v="110"/>
    <x v="219"/>
    <x v="0"/>
    <s v="documentary"/>
    <x v="277"/>
    <d v="2015-05-23T21:23:39"/>
  </r>
  <r>
    <n v="278"/>
    <x v="278"/>
    <x v="277"/>
    <n v="27000"/>
    <n v="40594"/>
    <x v="0"/>
    <x v="0"/>
    <x v="0"/>
    <n v="1350003539"/>
    <n v="1347411539"/>
    <b v="1"/>
    <x v="119"/>
    <x v="0"/>
    <s v="film &amp; video/documentary"/>
    <n v="150"/>
    <x v="220"/>
    <x v="0"/>
    <s v="documentary"/>
    <x v="278"/>
    <d v="2012-10-12T00:58:59"/>
  </r>
  <r>
    <n v="279"/>
    <x v="279"/>
    <x v="278"/>
    <n v="17000"/>
    <n v="26744.11"/>
    <x v="0"/>
    <x v="0"/>
    <x v="0"/>
    <n v="1488160860"/>
    <n v="1485237096"/>
    <b v="1"/>
    <x v="120"/>
    <x v="0"/>
    <s v="film &amp; video/documentary"/>
    <n v="157"/>
    <x v="221"/>
    <x v="0"/>
    <s v="documentary"/>
    <x v="279"/>
    <d v="2017-02-27T02:01:00"/>
  </r>
  <r>
    <n v="280"/>
    <x v="280"/>
    <x v="279"/>
    <n v="75000"/>
    <n v="117108"/>
    <x v="0"/>
    <x v="0"/>
    <x v="0"/>
    <n v="1401459035"/>
    <n v="1397571035"/>
    <b v="1"/>
    <x v="121"/>
    <x v="0"/>
    <s v="film &amp; video/documentary"/>
    <n v="156"/>
    <x v="222"/>
    <x v="0"/>
    <s v="documentary"/>
    <x v="280"/>
    <d v="2014-05-30T14:10:35"/>
  </r>
  <r>
    <n v="281"/>
    <x v="281"/>
    <x v="280"/>
    <n v="5500"/>
    <n v="6632.32"/>
    <x v="0"/>
    <x v="0"/>
    <x v="0"/>
    <n v="1249932360"/>
    <n v="1242532513"/>
    <b v="1"/>
    <x v="1"/>
    <x v="0"/>
    <s v="film &amp; video/documentary"/>
    <n v="121"/>
    <x v="223"/>
    <x v="0"/>
    <s v="documentary"/>
    <x v="281"/>
    <d v="2009-08-10T19:26:00"/>
  </r>
  <r>
    <n v="282"/>
    <x v="282"/>
    <x v="281"/>
    <n v="45000"/>
    <n v="45535"/>
    <x v="0"/>
    <x v="0"/>
    <x v="0"/>
    <n v="1266876000"/>
    <n v="1263679492"/>
    <b v="1"/>
    <x v="122"/>
    <x v="0"/>
    <s v="film &amp; video/documentary"/>
    <n v="101"/>
    <x v="224"/>
    <x v="0"/>
    <s v="documentary"/>
    <x v="282"/>
    <d v="2010-02-22T22:00:00"/>
  </r>
  <r>
    <n v="283"/>
    <x v="283"/>
    <x v="282"/>
    <n v="18000"/>
    <n v="20569.05"/>
    <x v="0"/>
    <x v="0"/>
    <x v="0"/>
    <n v="1306904340"/>
    <n v="1305219744"/>
    <b v="1"/>
    <x v="91"/>
    <x v="0"/>
    <s v="film &amp; video/documentary"/>
    <n v="114"/>
    <x v="225"/>
    <x v="0"/>
    <s v="documentary"/>
    <x v="283"/>
    <d v="2011-06-01T04:59:00"/>
  </r>
  <r>
    <n v="284"/>
    <x v="284"/>
    <x v="283"/>
    <n v="40000"/>
    <n v="41850.46"/>
    <x v="0"/>
    <x v="0"/>
    <x v="0"/>
    <n v="1327167780"/>
    <n v="1325007780"/>
    <b v="1"/>
    <x v="123"/>
    <x v="0"/>
    <s v="film &amp; video/documentary"/>
    <n v="105"/>
    <x v="226"/>
    <x v="0"/>
    <s v="documentary"/>
    <x v="284"/>
    <d v="2012-01-21T17:43:00"/>
  </r>
  <r>
    <n v="285"/>
    <x v="285"/>
    <x v="284"/>
    <n v="14000"/>
    <n v="32035.51"/>
    <x v="0"/>
    <x v="0"/>
    <x v="0"/>
    <n v="1379614128"/>
    <n v="1377022128"/>
    <b v="1"/>
    <x v="124"/>
    <x v="0"/>
    <s v="film &amp; video/documentary"/>
    <n v="229"/>
    <x v="227"/>
    <x v="0"/>
    <s v="documentary"/>
    <x v="285"/>
    <d v="2013-09-19T18:08:48"/>
  </r>
  <r>
    <n v="286"/>
    <x v="286"/>
    <x v="285"/>
    <n v="15000"/>
    <n v="16373"/>
    <x v="0"/>
    <x v="0"/>
    <x v="0"/>
    <n v="1364236524"/>
    <n v="1360352124"/>
    <b v="1"/>
    <x v="125"/>
    <x v="0"/>
    <s v="film &amp; video/documentary"/>
    <n v="109"/>
    <x v="228"/>
    <x v="0"/>
    <s v="documentary"/>
    <x v="286"/>
    <d v="2013-03-25T18:35:24"/>
  </r>
  <r>
    <n v="287"/>
    <x v="287"/>
    <x v="286"/>
    <n v="15000"/>
    <n v="26445"/>
    <x v="0"/>
    <x v="0"/>
    <x v="0"/>
    <n v="1351828800"/>
    <n v="1349160018"/>
    <b v="1"/>
    <x v="126"/>
    <x v="0"/>
    <s v="film &amp; video/documentary"/>
    <n v="176"/>
    <x v="229"/>
    <x v="0"/>
    <s v="documentary"/>
    <x v="287"/>
    <d v="2012-11-02T04:00:00"/>
  </r>
  <r>
    <n v="288"/>
    <x v="288"/>
    <x v="287"/>
    <n v="50000"/>
    <n v="51605.31"/>
    <x v="0"/>
    <x v="0"/>
    <x v="0"/>
    <n v="1340683393"/>
    <n v="1337659393"/>
    <b v="1"/>
    <x v="127"/>
    <x v="0"/>
    <s v="film &amp; video/documentary"/>
    <n v="103"/>
    <x v="230"/>
    <x v="0"/>
    <s v="documentary"/>
    <x v="288"/>
    <d v="2012-06-26T04:03:13"/>
  </r>
  <r>
    <n v="289"/>
    <x v="289"/>
    <x v="288"/>
    <n v="15000"/>
    <n v="15723"/>
    <x v="0"/>
    <x v="1"/>
    <x v="1"/>
    <n v="1383389834"/>
    <n v="1380797834"/>
    <b v="1"/>
    <x v="128"/>
    <x v="0"/>
    <s v="film &amp; video/documentary"/>
    <n v="105"/>
    <x v="231"/>
    <x v="0"/>
    <s v="documentary"/>
    <x v="289"/>
    <d v="2013-11-02T10:57:14"/>
  </r>
  <r>
    <n v="290"/>
    <x v="290"/>
    <x v="289"/>
    <n v="4500"/>
    <n v="4800.8"/>
    <x v="0"/>
    <x v="0"/>
    <x v="0"/>
    <n v="1296633540"/>
    <n v="1292316697"/>
    <b v="1"/>
    <x v="129"/>
    <x v="0"/>
    <s v="film &amp; video/documentary"/>
    <n v="107"/>
    <x v="232"/>
    <x v="0"/>
    <s v="documentary"/>
    <x v="290"/>
    <d v="2011-02-02T07:59:00"/>
  </r>
  <r>
    <n v="291"/>
    <x v="291"/>
    <x v="290"/>
    <n v="5000"/>
    <n v="6001"/>
    <x v="0"/>
    <x v="0"/>
    <x v="0"/>
    <n v="1367366460"/>
    <n v="1365791246"/>
    <b v="1"/>
    <x v="130"/>
    <x v="0"/>
    <s v="film &amp; video/documentary"/>
    <n v="120"/>
    <x v="233"/>
    <x v="0"/>
    <s v="documentary"/>
    <x v="291"/>
    <d v="2013-05-01T00:01:00"/>
  </r>
  <r>
    <n v="292"/>
    <x v="292"/>
    <x v="291"/>
    <n v="75000"/>
    <n v="76130.2"/>
    <x v="0"/>
    <x v="0"/>
    <x v="0"/>
    <n v="1319860740"/>
    <n v="1317064599"/>
    <b v="1"/>
    <x v="131"/>
    <x v="0"/>
    <s v="film &amp; video/documentary"/>
    <n v="102"/>
    <x v="234"/>
    <x v="0"/>
    <s v="documentary"/>
    <x v="292"/>
    <d v="2011-10-29T03:59:00"/>
  </r>
  <r>
    <n v="293"/>
    <x v="293"/>
    <x v="292"/>
    <n v="26000"/>
    <n v="26360"/>
    <x v="0"/>
    <x v="0"/>
    <x v="0"/>
    <n v="1398009714"/>
    <n v="1395417714"/>
    <b v="1"/>
    <x v="132"/>
    <x v="0"/>
    <s v="film &amp; video/documentary"/>
    <n v="101"/>
    <x v="235"/>
    <x v="0"/>
    <s v="documentary"/>
    <x v="293"/>
    <d v="2014-04-20T16:01:54"/>
  </r>
  <r>
    <n v="294"/>
    <x v="294"/>
    <x v="293"/>
    <n v="5000"/>
    <n v="5000"/>
    <x v="0"/>
    <x v="0"/>
    <x v="0"/>
    <n v="1279555200"/>
    <n v="1276480894"/>
    <b v="1"/>
    <x v="133"/>
    <x v="0"/>
    <s v="film &amp; video/documentary"/>
    <n v="100"/>
    <x v="101"/>
    <x v="0"/>
    <s v="documentary"/>
    <x v="294"/>
    <d v="2010-07-19T16:00:00"/>
  </r>
  <r>
    <n v="295"/>
    <x v="295"/>
    <x v="294"/>
    <n v="50000"/>
    <n v="66554.559999999998"/>
    <x v="0"/>
    <x v="0"/>
    <x v="0"/>
    <n v="1383264000"/>
    <n v="1378080409"/>
    <b v="1"/>
    <x v="134"/>
    <x v="0"/>
    <s v="film &amp; video/documentary"/>
    <n v="133"/>
    <x v="236"/>
    <x v="0"/>
    <s v="documentary"/>
    <x v="295"/>
    <d v="2013-11-01T00:00:00"/>
  </r>
  <r>
    <n v="296"/>
    <x v="296"/>
    <x v="295"/>
    <n v="25000"/>
    <n v="29681.55"/>
    <x v="0"/>
    <x v="0"/>
    <x v="0"/>
    <n v="1347017083"/>
    <n v="1344857083"/>
    <b v="1"/>
    <x v="135"/>
    <x v="0"/>
    <s v="film &amp; video/documentary"/>
    <n v="119"/>
    <x v="237"/>
    <x v="0"/>
    <s v="documentary"/>
    <x v="296"/>
    <d v="2012-09-07T11:24:43"/>
  </r>
  <r>
    <n v="297"/>
    <x v="297"/>
    <x v="296"/>
    <n v="20000"/>
    <n v="20128"/>
    <x v="0"/>
    <x v="0"/>
    <x v="0"/>
    <n v="1430452740"/>
    <n v="1427390901"/>
    <b v="1"/>
    <x v="136"/>
    <x v="0"/>
    <s v="film &amp; video/documentary"/>
    <n v="101"/>
    <x v="238"/>
    <x v="0"/>
    <s v="documentary"/>
    <x v="297"/>
    <d v="2015-05-01T03:59:00"/>
  </r>
  <r>
    <n v="298"/>
    <x v="298"/>
    <x v="297"/>
    <n v="126000"/>
    <n v="137254.84"/>
    <x v="0"/>
    <x v="0"/>
    <x v="0"/>
    <n v="1399669200"/>
    <n v="1394536048"/>
    <b v="1"/>
    <x v="137"/>
    <x v="0"/>
    <s v="film &amp; video/documentary"/>
    <n v="109"/>
    <x v="239"/>
    <x v="0"/>
    <s v="documentary"/>
    <x v="298"/>
    <d v="2014-05-09T21:00:00"/>
  </r>
  <r>
    <n v="299"/>
    <x v="299"/>
    <x v="298"/>
    <n v="10000"/>
    <n v="17895.25"/>
    <x v="0"/>
    <x v="0"/>
    <x v="0"/>
    <n v="1289975060"/>
    <n v="1287379460"/>
    <b v="1"/>
    <x v="138"/>
    <x v="0"/>
    <s v="film &amp; video/documentary"/>
    <n v="179"/>
    <x v="240"/>
    <x v="0"/>
    <s v="documentary"/>
    <x v="299"/>
    <d v="2010-11-17T06:24:20"/>
  </r>
  <r>
    <n v="300"/>
    <x v="300"/>
    <x v="299"/>
    <n v="25000"/>
    <n v="25430.66"/>
    <x v="0"/>
    <x v="0"/>
    <x v="0"/>
    <n v="1303686138"/>
    <n v="1301007738"/>
    <b v="1"/>
    <x v="139"/>
    <x v="0"/>
    <s v="film &amp; video/documentary"/>
    <n v="102"/>
    <x v="241"/>
    <x v="0"/>
    <s v="documentary"/>
    <x v="300"/>
    <d v="2011-04-24T23:02:18"/>
  </r>
  <r>
    <n v="301"/>
    <x v="301"/>
    <x v="300"/>
    <n v="13000"/>
    <n v="15435.55"/>
    <x v="0"/>
    <x v="0"/>
    <x v="0"/>
    <n v="1363711335"/>
    <n v="1360258935"/>
    <b v="1"/>
    <x v="140"/>
    <x v="0"/>
    <s v="film &amp; video/documentary"/>
    <n v="119"/>
    <x v="242"/>
    <x v="0"/>
    <s v="documentary"/>
    <x v="301"/>
    <d v="2013-03-19T16:42:15"/>
  </r>
  <r>
    <n v="302"/>
    <x v="302"/>
    <x v="301"/>
    <n v="10000"/>
    <n v="10046"/>
    <x v="0"/>
    <x v="0"/>
    <x v="0"/>
    <n v="1330115638"/>
    <n v="1327523638"/>
    <b v="1"/>
    <x v="52"/>
    <x v="0"/>
    <s v="film &amp; video/documentary"/>
    <n v="100"/>
    <x v="243"/>
    <x v="0"/>
    <s v="documentary"/>
    <x v="302"/>
    <d v="2012-02-24T20:33:58"/>
  </r>
  <r>
    <n v="303"/>
    <x v="303"/>
    <x v="302"/>
    <n v="3000"/>
    <n v="4124"/>
    <x v="0"/>
    <x v="0"/>
    <x v="0"/>
    <n v="1338601346"/>
    <n v="1336009346"/>
    <b v="1"/>
    <x v="141"/>
    <x v="0"/>
    <s v="film &amp; video/documentary"/>
    <n v="137"/>
    <x v="244"/>
    <x v="0"/>
    <s v="documentary"/>
    <x v="303"/>
    <d v="2012-06-02T01:42:26"/>
  </r>
  <r>
    <n v="304"/>
    <x v="304"/>
    <x v="303"/>
    <n v="3400"/>
    <n v="7876"/>
    <x v="0"/>
    <x v="0"/>
    <x v="0"/>
    <n v="1346464800"/>
    <n v="1343096197"/>
    <b v="1"/>
    <x v="142"/>
    <x v="0"/>
    <s v="film &amp; video/documentary"/>
    <n v="232"/>
    <x v="245"/>
    <x v="0"/>
    <s v="documentary"/>
    <x v="304"/>
    <d v="2012-09-01T02:00:00"/>
  </r>
  <r>
    <n v="305"/>
    <x v="305"/>
    <x v="304"/>
    <n v="7500"/>
    <n v="9775"/>
    <x v="0"/>
    <x v="0"/>
    <x v="0"/>
    <n v="1331392049"/>
    <n v="1328800049"/>
    <b v="1"/>
    <x v="143"/>
    <x v="0"/>
    <s v="film &amp; video/documentary"/>
    <n v="130"/>
    <x v="246"/>
    <x v="0"/>
    <s v="documentary"/>
    <x v="305"/>
    <d v="2012-03-10T15:07:29"/>
  </r>
  <r>
    <n v="306"/>
    <x v="306"/>
    <x v="305"/>
    <n v="1000"/>
    <n v="2929"/>
    <x v="0"/>
    <x v="0"/>
    <x v="0"/>
    <n v="1363806333"/>
    <n v="1362081933"/>
    <b v="1"/>
    <x v="144"/>
    <x v="0"/>
    <s v="film &amp; video/documentary"/>
    <n v="293"/>
    <x v="247"/>
    <x v="0"/>
    <s v="documentary"/>
    <x v="306"/>
    <d v="2013-03-20T19:05:33"/>
  </r>
  <r>
    <n v="307"/>
    <x v="307"/>
    <x v="306"/>
    <n v="22000"/>
    <n v="24490"/>
    <x v="0"/>
    <x v="0"/>
    <x v="0"/>
    <n v="1360276801"/>
    <n v="1357684801"/>
    <b v="1"/>
    <x v="145"/>
    <x v="0"/>
    <s v="film &amp; video/documentary"/>
    <n v="111"/>
    <x v="248"/>
    <x v="0"/>
    <s v="documentary"/>
    <x v="307"/>
    <d v="2013-02-07T22:40:01"/>
  </r>
  <r>
    <n v="308"/>
    <x v="308"/>
    <x v="307"/>
    <n v="12000"/>
    <n v="12668"/>
    <x v="0"/>
    <x v="0"/>
    <x v="0"/>
    <n v="1299775210"/>
    <n v="1295887210"/>
    <b v="1"/>
    <x v="91"/>
    <x v="0"/>
    <s v="film &amp; video/documentary"/>
    <n v="106"/>
    <x v="249"/>
    <x v="0"/>
    <s v="documentary"/>
    <x v="308"/>
    <d v="2011-03-10T16:40:10"/>
  </r>
  <r>
    <n v="309"/>
    <x v="309"/>
    <x v="308"/>
    <n v="18000"/>
    <n v="21410"/>
    <x v="0"/>
    <x v="0"/>
    <x v="0"/>
    <n v="1346695334"/>
    <n v="1344880934"/>
    <b v="1"/>
    <x v="146"/>
    <x v="0"/>
    <s v="film &amp; video/documentary"/>
    <n v="119"/>
    <x v="250"/>
    <x v="0"/>
    <s v="documentary"/>
    <x v="309"/>
    <d v="2012-09-03T18:02:14"/>
  </r>
  <r>
    <n v="310"/>
    <x v="310"/>
    <x v="309"/>
    <n v="1000"/>
    <n v="1041.29"/>
    <x v="0"/>
    <x v="0"/>
    <x v="0"/>
    <n v="1319076000"/>
    <n v="1317788623"/>
    <b v="1"/>
    <x v="17"/>
    <x v="0"/>
    <s v="film &amp; video/documentary"/>
    <n v="104"/>
    <x v="251"/>
    <x v="0"/>
    <s v="documentary"/>
    <x v="310"/>
    <d v="2011-10-20T02:00:00"/>
  </r>
  <r>
    <n v="311"/>
    <x v="311"/>
    <x v="310"/>
    <n v="20000"/>
    <n v="20820.330000000002"/>
    <x v="0"/>
    <x v="0"/>
    <x v="0"/>
    <n v="1325404740"/>
    <n v="1321852592"/>
    <b v="1"/>
    <x v="3"/>
    <x v="0"/>
    <s v="film &amp; video/documentary"/>
    <n v="104"/>
    <x v="252"/>
    <x v="0"/>
    <s v="documentary"/>
    <x v="311"/>
    <d v="2012-01-01T07:59:00"/>
  </r>
  <r>
    <n v="312"/>
    <x v="312"/>
    <x v="311"/>
    <n v="8000"/>
    <n v="8950"/>
    <x v="0"/>
    <x v="0"/>
    <x v="0"/>
    <n v="1365973432"/>
    <n v="1363381432"/>
    <b v="1"/>
    <x v="96"/>
    <x v="0"/>
    <s v="film &amp; video/documentary"/>
    <n v="112"/>
    <x v="253"/>
    <x v="0"/>
    <s v="documentary"/>
    <x v="312"/>
    <d v="2013-04-14T21:03:52"/>
  </r>
  <r>
    <n v="313"/>
    <x v="313"/>
    <x v="312"/>
    <n v="17000"/>
    <n v="17805"/>
    <x v="0"/>
    <x v="0"/>
    <x v="0"/>
    <n v="1281542340"/>
    <n v="1277702894"/>
    <b v="1"/>
    <x v="147"/>
    <x v="0"/>
    <s v="film &amp; video/documentary"/>
    <n v="105"/>
    <x v="181"/>
    <x v="0"/>
    <s v="documentary"/>
    <x v="313"/>
    <d v="2010-08-11T15:59:00"/>
  </r>
  <r>
    <n v="314"/>
    <x v="314"/>
    <x v="313"/>
    <n v="1000"/>
    <n v="3851.5"/>
    <x v="0"/>
    <x v="0"/>
    <x v="0"/>
    <n v="1362167988"/>
    <n v="1359575988"/>
    <b v="1"/>
    <x v="148"/>
    <x v="0"/>
    <s v="film &amp; video/documentary"/>
    <n v="385"/>
    <x v="254"/>
    <x v="0"/>
    <s v="documentary"/>
    <x v="314"/>
    <d v="2013-03-01T19:59:48"/>
  </r>
  <r>
    <n v="315"/>
    <x v="315"/>
    <x v="314"/>
    <n v="25000"/>
    <n v="25312"/>
    <x v="0"/>
    <x v="0"/>
    <x v="0"/>
    <n v="1345660334"/>
    <n v="1343068334"/>
    <b v="1"/>
    <x v="149"/>
    <x v="0"/>
    <s v="film &amp; video/documentary"/>
    <n v="101"/>
    <x v="255"/>
    <x v="0"/>
    <s v="documentary"/>
    <x v="315"/>
    <d v="2012-08-22T18:32:14"/>
  </r>
  <r>
    <n v="316"/>
    <x v="316"/>
    <x v="315"/>
    <n v="15000"/>
    <n v="17066"/>
    <x v="0"/>
    <x v="5"/>
    <x v="5"/>
    <n v="1418273940"/>
    <n v="1415398197"/>
    <b v="1"/>
    <x v="150"/>
    <x v="0"/>
    <s v="film &amp; video/documentary"/>
    <n v="114"/>
    <x v="256"/>
    <x v="0"/>
    <s v="documentary"/>
    <x v="316"/>
    <d v="2014-12-11T04:59:00"/>
  </r>
  <r>
    <n v="317"/>
    <x v="317"/>
    <x v="316"/>
    <n v="30000"/>
    <n v="30241"/>
    <x v="0"/>
    <x v="0"/>
    <x v="0"/>
    <n v="1386778483"/>
    <n v="1384186483"/>
    <b v="1"/>
    <x v="151"/>
    <x v="0"/>
    <s v="film &amp; video/documentary"/>
    <n v="101"/>
    <x v="257"/>
    <x v="0"/>
    <s v="documentary"/>
    <x v="317"/>
    <d v="2013-12-11T16:14:43"/>
  </r>
  <r>
    <n v="318"/>
    <x v="318"/>
    <x v="317"/>
    <n v="5000"/>
    <n v="14166"/>
    <x v="0"/>
    <x v="0"/>
    <x v="0"/>
    <n v="1364342151"/>
    <n v="1361753751"/>
    <b v="1"/>
    <x v="4"/>
    <x v="0"/>
    <s v="film &amp; video/documentary"/>
    <n v="283"/>
    <x v="34"/>
    <x v="0"/>
    <s v="documentary"/>
    <x v="318"/>
    <d v="2013-03-26T23:55:51"/>
  </r>
  <r>
    <n v="319"/>
    <x v="319"/>
    <x v="318"/>
    <n v="5000"/>
    <n v="5634"/>
    <x v="0"/>
    <x v="0"/>
    <x v="0"/>
    <n v="1265097540"/>
    <n v="1257538029"/>
    <b v="1"/>
    <x v="13"/>
    <x v="0"/>
    <s v="film &amp; video/documentary"/>
    <n v="113"/>
    <x v="258"/>
    <x v="0"/>
    <s v="documentary"/>
    <x v="319"/>
    <d v="2010-02-02T07:59:00"/>
  </r>
  <r>
    <n v="320"/>
    <x v="320"/>
    <x v="319"/>
    <n v="20000"/>
    <n v="21316"/>
    <x v="0"/>
    <x v="1"/>
    <x v="1"/>
    <n v="1450825200"/>
    <n v="1448284433"/>
    <b v="1"/>
    <x v="150"/>
    <x v="0"/>
    <s v="film &amp; video/documentary"/>
    <n v="107"/>
    <x v="259"/>
    <x v="0"/>
    <s v="documentary"/>
    <x v="320"/>
    <d v="2015-12-22T23:00:00"/>
  </r>
  <r>
    <n v="321"/>
    <x v="321"/>
    <x v="320"/>
    <n v="35000"/>
    <n v="35932"/>
    <x v="0"/>
    <x v="12"/>
    <x v="3"/>
    <n v="1478605386"/>
    <n v="1475577786"/>
    <b v="1"/>
    <x v="152"/>
    <x v="0"/>
    <s v="film &amp; video/documentary"/>
    <n v="103"/>
    <x v="260"/>
    <x v="0"/>
    <s v="documentary"/>
    <x v="321"/>
    <d v="2016-11-08T11:43:06"/>
  </r>
  <r>
    <n v="322"/>
    <x v="322"/>
    <x v="321"/>
    <n v="25000"/>
    <n v="26978"/>
    <x v="0"/>
    <x v="0"/>
    <x v="0"/>
    <n v="1463146848"/>
    <n v="1460554848"/>
    <b v="1"/>
    <x v="153"/>
    <x v="0"/>
    <s v="film &amp; video/documentary"/>
    <n v="108"/>
    <x v="261"/>
    <x v="0"/>
    <s v="documentary"/>
    <x v="322"/>
    <d v="2016-05-13T13:40:48"/>
  </r>
  <r>
    <n v="323"/>
    <x v="323"/>
    <x v="322"/>
    <n v="5400"/>
    <n v="6646"/>
    <x v="0"/>
    <x v="0"/>
    <x v="0"/>
    <n v="1482307140"/>
    <n v="1479886966"/>
    <b v="1"/>
    <x v="6"/>
    <x v="0"/>
    <s v="film &amp; video/documentary"/>
    <n v="123"/>
    <x v="262"/>
    <x v="0"/>
    <s v="documentary"/>
    <x v="323"/>
    <d v="2016-12-21T07:59:00"/>
  </r>
  <r>
    <n v="324"/>
    <x v="324"/>
    <x v="323"/>
    <n v="8500"/>
    <n v="8636"/>
    <x v="0"/>
    <x v="0"/>
    <x v="0"/>
    <n v="1438441308"/>
    <n v="1435590108"/>
    <b v="1"/>
    <x v="141"/>
    <x v="0"/>
    <s v="film &amp; video/documentary"/>
    <n v="102"/>
    <x v="263"/>
    <x v="0"/>
    <s v="documentary"/>
    <x v="324"/>
    <d v="2015-08-01T15:01:48"/>
  </r>
  <r>
    <n v="325"/>
    <x v="325"/>
    <x v="324"/>
    <n v="50000"/>
    <n v="52198"/>
    <x v="0"/>
    <x v="0"/>
    <x v="0"/>
    <n v="1482208233"/>
    <n v="1479184233"/>
    <b v="1"/>
    <x v="154"/>
    <x v="0"/>
    <s v="film &amp; video/documentary"/>
    <n v="104"/>
    <x v="264"/>
    <x v="0"/>
    <s v="documentary"/>
    <x v="325"/>
    <d v="2016-12-20T04:30:33"/>
  </r>
  <r>
    <n v="326"/>
    <x v="326"/>
    <x v="325"/>
    <n v="150000"/>
    <n v="169394.6"/>
    <x v="0"/>
    <x v="0"/>
    <x v="0"/>
    <n v="1489532220"/>
    <n v="1486625606"/>
    <b v="1"/>
    <x v="155"/>
    <x v="0"/>
    <s v="film &amp; video/documentary"/>
    <n v="113"/>
    <x v="265"/>
    <x v="0"/>
    <s v="documentary"/>
    <x v="326"/>
    <d v="2017-03-14T22:57:00"/>
  </r>
  <r>
    <n v="327"/>
    <x v="327"/>
    <x v="326"/>
    <n v="4000"/>
    <n v="5456"/>
    <x v="0"/>
    <x v="0"/>
    <x v="0"/>
    <n v="1427011200"/>
    <n v="1424669929"/>
    <b v="1"/>
    <x v="69"/>
    <x v="0"/>
    <s v="film &amp; video/documentary"/>
    <n v="136"/>
    <x v="266"/>
    <x v="0"/>
    <s v="documentary"/>
    <x v="327"/>
    <d v="2015-03-22T08:00:00"/>
  </r>
  <r>
    <n v="328"/>
    <x v="328"/>
    <x v="327"/>
    <n v="75000"/>
    <n v="77710.8"/>
    <x v="0"/>
    <x v="0"/>
    <x v="0"/>
    <n v="1446350400"/>
    <n v="1443739388"/>
    <b v="1"/>
    <x v="156"/>
    <x v="0"/>
    <s v="film &amp; video/documentary"/>
    <n v="104"/>
    <x v="267"/>
    <x v="0"/>
    <s v="documentary"/>
    <x v="328"/>
    <d v="2015-11-01T04:00:00"/>
  </r>
  <r>
    <n v="329"/>
    <x v="329"/>
    <x v="328"/>
    <n v="10000"/>
    <n v="10550"/>
    <x v="0"/>
    <x v="0"/>
    <x v="0"/>
    <n v="1446868800"/>
    <n v="1444821127"/>
    <b v="1"/>
    <x v="157"/>
    <x v="0"/>
    <s v="film &amp; video/documentary"/>
    <n v="106"/>
    <x v="268"/>
    <x v="0"/>
    <s v="documentary"/>
    <x v="329"/>
    <d v="2015-11-07T04:00:00"/>
  </r>
  <r>
    <n v="330"/>
    <x v="330"/>
    <x v="329"/>
    <n v="35000"/>
    <n v="35640"/>
    <x v="0"/>
    <x v="0"/>
    <x v="0"/>
    <n v="1368763140"/>
    <n v="1366028563"/>
    <b v="1"/>
    <x v="158"/>
    <x v="0"/>
    <s v="film &amp; video/documentary"/>
    <n v="102"/>
    <x v="269"/>
    <x v="0"/>
    <s v="documentary"/>
    <x v="330"/>
    <d v="2013-05-17T03:59:00"/>
  </r>
  <r>
    <n v="331"/>
    <x v="331"/>
    <x v="330"/>
    <n v="40000"/>
    <n v="42642"/>
    <x v="0"/>
    <x v="0"/>
    <x v="0"/>
    <n v="1466171834"/>
    <n v="1463493434"/>
    <b v="1"/>
    <x v="159"/>
    <x v="0"/>
    <s v="film &amp; video/documentary"/>
    <n v="107"/>
    <x v="270"/>
    <x v="0"/>
    <s v="documentary"/>
    <x v="331"/>
    <d v="2016-06-17T13:57:14"/>
  </r>
  <r>
    <n v="332"/>
    <x v="332"/>
    <x v="331"/>
    <n v="100000"/>
    <n v="113015"/>
    <x v="0"/>
    <x v="0"/>
    <x v="0"/>
    <n v="1446019200"/>
    <n v="1442420377"/>
    <b v="1"/>
    <x v="160"/>
    <x v="0"/>
    <s v="film &amp; video/documentary"/>
    <n v="113"/>
    <x v="271"/>
    <x v="0"/>
    <s v="documentary"/>
    <x v="332"/>
    <d v="2015-10-28T08:00:00"/>
  </r>
  <r>
    <n v="333"/>
    <x v="333"/>
    <x v="332"/>
    <n v="40000"/>
    <n v="50091"/>
    <x v="0"/>
    <x v="0"/>
    <x v="0"/>
    <n v="1460038591"/>
    <n v="1457450191"/>
    <b v="1"/>
    <x v="161"/>
    <x v="0"/>
    <s v="film &amp; video/documentary"/>
    <n v="125"/>
    <x v="272"/>
    <x v="0"/>
    <s v="documentary"/>
    <x v="333"/>
    <d v="2016-04-07T14:16:31"/>
  </r>
  <r>
    <n v="334"/>
    <x v="334"/>
    <x v="333"/>
    <n v="10000"/>
    <n v="10119"/>
    <x v="0"/>
    <x v="0"/>
    <x v="0"/>
    <n v="1431716400"/>
    <n v="1428423757"/>
    <b v="1"/>
    <x v="50"/>
    <x v="0"/>
    <s v="film &amp; video/documentary"/>
    <n v="101"/>
    <x v="273"/>
    <x v="0"/>
    <s v="documentary"/>
    <x v="334"/>
    <d v="2015-05-15T19:00:00"/>
  </r>
  <r>
    <n v="335"/>
    <x v="335"/>
    <x v="334"/>
    <n v="8500"/>
    <n v="8735"/>
    <x v="0"/>
    <x v="0"/>
    <x v="0"/>
    <n v="1431122400"/>
    <n v="1428428515"/>
    <b v="1"/>
    <x v="144"/>
    <x v="0"/>
    <s v="film &amp; video/documentary"/>
    <n v="103"/>
    <x v="274"/>
    <x v="0"/>
    <s v="documentary"/>
    <x v="335"/>
    <d v="2015-05-08T22:00:00"/>
  </r>
  <r>
    <n v="336"/>
    <x v="336"/>
    <x v="335"/>
    <n v="25000"/>
    <n v="29209.78"/>
    <x v="0"/>
    <x v="0"/>
    <x v="0"/>
    <n v="1447427918"/>
    <n v="1444832318"/>
    <b v="1"/>
    <x v="131"/>
    <x v="0"/>
    <s v="film &amp; video/documentary"/>
    <n v="117"/>
    <x v="275"/>
    <x v="0"/>
    <s v="documentary"/>
    <x v="336"/>
    <d v="2015-11-13T15:18:38"/>
  </r>
  <r>
    <n v="337"/>
    <x v="337"/>
    <x v="336"/>
    <n v="3000"/>
    <n v="3035.05"/>
    <x v="0"/>
    <x v="0"/>
    <x v="0"/>
    <n v="1426298708"/>
    <n v="1423710308"/>
    <b v="1"/>
    <x v="162"/>
    <x v="0"/>
    <s v="film &amp; video/documentary"/>
    <n v="101"/>
    <x v="276"/>
    <x v="0"/>
    <s v="documentary"/>
    <x v="337"/>
    <d v="2015-03-14T02:05:08"/>
  </r>
  <r>
    <n v="338"/>
    <x v="338"/>
    <x v="337"/>
    <n v="15000"/>
    <n v="16520.04"/>
    <x v="0"/>
    <x v="0"/>
    <x v="0"/>
    <n v="1472864400"/>
    <n v="1468001290"/>
    <b v="1"/>
    <x v="163"/>
    <x v="0"/>
    <s v="film &amp; video/documentary"/>
    <n v="110"/>
    <x v="277"/>
    <x v="0"/>
    <s v="documentary"/>
    <x v="338"/>
    <d v="2016-09-03T01:00:00"/>
  </r>
  <r>
    <n v="339"/>
    <x v="339"/>
    <x v="338"/>
    <n v="6000"/>
    <n v="6485"/>
    <x v="0"/>
    <x v="0"/>
    <x v="0"/>
    <n v="1430331268"/>
    <n v="1427739268"/>
    <b v="1"/>
    <x v="30"/>
    <x v="0"/>
    <s v="film &amp; video/documentary"/>
    <n v="108"/>
    <x v="278"/>
    <x v="0"/>
    <s v="documentary"/>
    <x v="339"/>
    <d v="2015-04-29T18:14:28"/>
  </r>
  <r>
    <n v="340"/>
    <x v="340"/>
    <x v="339"/>
    <n v="35000"/>
    <n v="43758"/>
    <x v="0"/>
    <x v="0"/>
    <x v="0"/>
    <n v="1489006800"/>
    <n v="1486397007"/>
    <b v="1"/>
    <x v="164"/>
    <x v="0"/>
    <s v="film &amp; video/documentary"/>
    <n v="125"/>
    <x v="279"/>
    <x v="0"/>
    <s v="documentary"/>
    <x v="340"/>
    <d v="2017-03-08T21:00:00"/>
  </r>
  <r>
    <n v="341"/>
    <x v="341"/>
    <x v="340"/>
    <n v="3500"/>
    <n v="3735"/>
    <x v="0"/>
    <x v="0"/>
    <x v="0"/>
    <n v="1412135940"/>
    <n v="1410555998"/>
    <b v="1"/>
    <x v="165"/>
    <x v="0"/>
    <s v="film &amp; video/documentary"/>
    <n v="107"/>
    <x v="280"/>
    <x v="0"/>
    <s v="documentary"/>
    <x v="341"/>
    <d v="2014-10-01T03:59:00"/>
  </r>
  <r>
    <n v="342"/>
    <x v="342"/>
    <x v="341"/>
    <n v="55000"/>
    <n v="55201.52"/>
    <x v="0"/>
    <x v="0"/>
    <x v="0"/>
    <n v="1461955465"/>
    <n v="1459363465"/>
    <b v="1"/>
    <x v="166"/>
    <x v="0"/>
    <s v="film &amp; video/documentary"/>
    <n v="100"/>
    <x v="281"/>
    <x v="0"/>
    <s v="documentary"/>
    <x v="342"/>
    <d v="2016-04-29T18:44:25"/>
  </r>
  <r>
    <n v="343"/>
    <x v="343"/>
    <x v="342"/>
    <n v="30000"/>
    <n v="30608.59"/>
    <x v="0"/>
    <x v="0"/>
    <x v="0"/>
    <n v="1415934000"/>
    <n v="1413308545"/>
    <b v="1"/>
    <x v="167"/>
    <x v="0"/>
    <s v="film &amp; video/documentary"/>
    <n v="102"/>
    <x v="282"/>
    <x v="0"/>
    <s v="documentary"/>
    <x v="343"/>
    <d v="2014-11-14T03:00:00"/>
  </r>
  <r>
    <n v="344"/>
    <x v="344"/>
    <x v="343"/>
    <n v="33500"/>
    <n v="34198"/>
    <x v="0"/>
    <x v="0"/>
    <x v="0"/>
    <n v="1433125200"/>
    <n v="1429312694"/>
    <b v="1"/>
    <x v="168"/>
    <x v="0"/>
    <s v="film &amp; video/documentary"/>
    <n v="102"/>
    <x v="283"/>
    <x v="0"/>
    <s v="documentary"/>
    <x v="344"/>
    <d v="2015-06-01T02:20:00"/>
  </r>
  <r>
    <n v="345"/>
    <x v="345"/>
    <x v="344"/>
    <n v="14500"/>
    <n v="17875"/>
    <x v="0"/>
    <x v="0"/>
    <x v="0"/>
    <n v="1432161590"/>
    <n v="1429569590"/>
    <b v="1"/>
    <x v="122"/>
    <x v="0"/>
    <s v="film &amp; video/documentary"/>
    <n v="123"/>
    <x v="284"/>
    <x v="0"/>
    <s v="documentary"/>
    <x v="345"/>
    <d v="2015-05-20T22:39:50"/>
  </r>
  <r>
    <n v="346"/>
    <x v="346"/>
    <x v="345"/>
    <n v="10000"/>
    <n v="17028.88"/>
    <x v="0"/>
    <x v="0"/>
    <x v="0"/>
    <n v="1444824021"/>
    <n v="1442232021"/>
    <b v="1"/>
    <x v="101"/>
    <x v="0"/>
    <s v="film &amp; video/documentary"/>
    <n v="170"/>
    <x v="285"/>
    <x v="0"/>
    <s v="documentary"/>
    <x v="346"/>
    <d v="2015-10-14T12:00:21"/>
  </r>
  <r>
    <n v="347"/>
    <x v="347"/>
    <x v="346"/>
    <n v="40000"/>
    <n v="44636.2"/>
    <x v="0"/>
    <x v="0"/>
    <x v="0"/>
    <n v="1447505609"/>
    <n v="1444910009"/>
    <b v="1"/>
    <x v="169"/>
    <x v="0"/>
    <s v="film &amp; video/documentary"/>
    <n v="112"/>
    <x v="286"/>
    <x v="0"/>
    <s v="documentary"/>
    <x v="347"/>
    <d v="2015-11-14T12:53:29"/>
  </r>
  <r>
    <n v="348"/>
    <x v="348"/>
    <x v="347"/>
    <n v="10000"/>
    <n v="10300"/>
    <x v="0"/>
    <x v="0"/>
    <x v="0"/>
    <n v="1440165916"/>
    <n v="1437573916"/>
    <b v="1"/>
    <x v="46"/>
    <x v="0"/>
    <s v="film &amp; video/documentary"/>
    <n v="103"/>
    <x v="287"/>
    <x v="0"/>
    <s v="documentary"/>
    <x v="348"/>
    <d v="2015-08-21T14:05:16"/>
  </r>
  <r>
    <n v="349"/>
    <x v="349"/>
    <x v="348"/>
    <n v="11260"/>
    <n v="12007.18"/>
    <x v="0"/>
    <x v="0"/>
    <x v="0"/>
    <n v="1487937508"/>
    <n v="1485345508"/>
    <b v="1"/>
    <x v="157"/>
    <x v="0"/>
    <s v="film &amp; video/documentary"/>
    <n v="107"/>
    <x v="288"/>
    <x v="0"/>
    <s v="documentary"/>
    <x v="349"/>
    <d v="2017-02-24T11:58:28"/>
  </r>
  <r>
    <n v="350"/>
    <x v="350"/>
    <x v="349"/>
    <n v="25000"/>
    <n v="28690"/>
    <x v="0"/>
    <x v="0"/>
    <x v="0"/>
    <n v="1473566340"/>
    <n v="1470274509"/>
    <b v="1"/>
    <x v="170"/>
    <x v="0"/>
    <s v="film &amp; video/documentary"/>
    <n v="115"/>
    <x v="289"/>
    <x v="0"/>
    <s v="documentary"/>
    <x v="350"/>
    <d v="2016-09-11T03:59:00"/>
  </r>
  <r>
    <n v="351"/>
    <x v="351"/>
    <x v="350"/>
    <n v="34000"/>
    <n v="43296"/>
    <x v="0"/>
    <x v="3"/>
    <x v="3"/>
    <n v="1460066954"/>
    <n v="1456614554"/>
    <b v="1"/>
    <x v="171"/>
    <x v="0"/>
    <s v="film &amp; video/documentary"/>
    <n v="127"/>
    <x v="290"/>
    <x v="0"/>
    <s v="documentary"/>
    <x v="351"/>
    <d v="2016-04-07T22:09:14"/>
  </r>
  <r>
    <n v="352"/>
    <x v="352"/>
    <x v="351"/>
    <n v="10000"/>
    <n v="11656"/>
    <x v="0"/>
    <x v="0"/>
    <x v="0"/>
    <n v="1412740868"/>
    <n v="1410148868"/>
    <b v="1"/>
    <x v="172"/>
    <x v="0"/>
    <s v="film &amp; video/documentary"/>
    <n v="117"/>
    <x v="291"/>
    <x v="0"/>
    <s v="documentary"/>
    <x v="352"/>
    <d v="2014-10-08T04:01:08"/>
  </r>
  <r>
    <n v="353"/>
    <x v="353"/>
    <x v="352"/>
    <n v="58425"/>
    <n v="63460.18"/>
    <x v="0"/>
    <x v="0"/>
    <x v="0"/>
    <n v="1447963219"/>
    <n v="1445367619"/>
    <b v="1"/>
    <x v="173"/>
    <x v="0"/>
    <s v="film &amp; video/documentary"/>
    <n v="109"/>
    <x v="292"/>
    <x v="0"/>
    <s v="documentary"/>
    <x v="353"/>
    <d v="2015-11-19T20:00:19"/>
  </r>
  <r>
    <n v="354"/>
    <x v="354"/>
    <x v="353"/>
    <n v="3500"/>
    <n v="3638"/>
    <x v="0"/>
    <x v="0"/>
    <x v="0"/>
    <n v="1460141521"/>
    <n v="1457553121"/>
    <b v="1"/>
    <x v="60"/>
    <x v="0"/>
    <s v="film &amp; video/documentary"/>
    <n v="104"/>
    <x v="293"/>
    <x v="0"/>
    <s v="documentary"/>
    <x v="354"/>
    <d v="2016-04-08T18:52:01"/>
  </r>
  <r>
    <n v="355"/>
    <x v="355"/>
    <x v="354"/>
    <n v="35000"/>
    <n v="40690"/>
    <x v="0"/>
    <x v="0"/>
    <x v="0"/>
    <n v="1417420994"/>
    <n v="1414738994"/>
    <b v="1"/>
    <x v="111"/>
    <x v="0"/>
    <s v="film &amp; video/documentary"/>
    <n v="116"/>
    <x v="294"/>
    <x v="0"/>
    <s v="documentary"/>
    <x v="355"/>
    <d v="2014-12-01T08:03:14"/>
  </r>
  <r>
    <n v="356"/>
    <x v="356"/>
    <x v="355"/>
    <n v="7500"/>
    <n v="7701.93"/>
    <x v="0"/>
    <x v="0"/>
    <x v="0"/>
    <n v="1458152193"/>
    <n v="1455563793"/>
    <b v="1"/>
    <x v="174"/>
    <x v="0"/>
    <s v="film &amp; video/documentary"/>
    <n v="103"/>
    <x v="295"/>
    <x v="0"/>
    <s v="documentary"/>
    <x v="356"/>
    <d v="2016-03-16T18:16:33"/>
  </r>
  <r>
    <n v="357"/>
    <x v="357"/>
    <x v="356"/>
    <n v="15000"/>
    <n v="26100"/>
    <x v="0"/>
    <x v="0"/>
    <x v="0"/>
    <n v="1429852797"/>
    <n v="1426396797"/>
    <b v="1"/>
    <x v="175"/>
    <x v="0"/>
    <s v="film &amp; video/documentary"/>
    <n v="174"/>
    <x v="296"/>
    <x v="0"/>
    <s v="documentary"/>
    <x v="357"/>
    <d v="2015-04-24T05:19:57"/>
  </r>
  <r>
    <n v="358"/>
    <x v="358"/>
    <x v="357"/>
    <n v="50000"/>
    <n v="51544"/>
    <x v="0"/>
    <x v="0"/>
    <x v="0"/>
    <n v="1466002800"/>
    <n v="1463517521"/>
    <b v="1"/>
    <x v="176"/>
    <x v="0"/>
    <s v="film &amp; video/documentary"/>
    <n v="103"/>
    <x v="297"/>
    <x v="0"/>
    <s v="documentary"/>
    <x v="358"/>
    <d v="2016-06-15T15:00:00"/>
  </r>
  <r>
    <n v="359"/>
    <x v="359"/>
    <x v="358"/>
    <n v="24200"/>
    <n v="25375"/>
    <x v="0"/>
    <x v="0"/>
    <x v="0"/>
    <n v="1415941920"/>
    <n v="1414028490"/>
    <b v="1"/>
    <x v="177"/>
    <x v="0"/>
    <s v="film &amp; video/documentary"/>
    <n v="105"/>
    <x v="298"/>
    <x v="0"/>
    <s v="documentary"/>
    <x v="359"/>
    <d v="2014-11-14T05:12:00"/>
  </r>
  <r>
    <n v="360"/>
    <x v="360"/>
    <x v="359"/>
    <n v="12000"/>
    <n v="12165"/>
    <x v="0"/>
    <x v="0"/>
    <x v="0"/>
    <n v="1437621060"/>
    <n v="1433799180"/>
    <b v="0"/>
    <x v="45"/>
    <x v="0"/>
    <s v="film &amp; video/documentary"/>
    <n v="101"/>
    <x v="299"/>
    <x v="0"/>
    <s v="documentary"/>
    <x v="360"/>
    <d v="2015-07-23T03:11:00"/>
  </r>
  <r>
    <n v="361"/>
    <x v="361"/>
    <x v="360"/>
    <n v="35000"/>
    <n v="38876.949999999997"/>
    <x v="0"/>
    <x v="0"/>
    <x v="0"/>
    <n v="1416704506"/>
    <n v="1414108906"/>
    <b v="0"/>
    <x v="178"/>
    <x v="0"/>
    <s v="film &amp; video/documentary"/>
    <n v="111"/>
    <x v="300"/>
    <x v="0"/>
    <s v="documentary"/>
    <x v="361"/>
    <d v="2014-11-23T01:01:46"/>
  </r>
  <r>
    <n v="362"/>
    <x v="362"/>
    <x v="361"/>
    <n v="9665"/>
    <n v="12000"/>
    <x v="0"/>
    <x v="0"/>
    <x v="0"/>
    <n v="1407456000"/>
    <n v="1405573391"/>
    <b v="0"/>
    <x v="48"/>
    <x v="0"/>
    <s v="film &amp; video/documentary"/>
    <n v="124"/>
    <x v="301"/>
    <x v="0"/>
    <s v="documentary"/>
    <x v="362"/>
    <d v="2014-08-08T00:00:00"/>
  </r>
  <r>
    <n v="363"/>
    <x v="363"/>
    <x v="362"/>
    <n v="8925"/>
    <n v="9044"/>
    <x v="0"/>
    <x v="0"/>
    <x v="0"/>
    <n v="1272828120"/>
    <n v="1268934736"/>
    <b v="0"/>
    <x v="55"/>
    <x v="0"/>
    <s v="film &amp; video/documentary"/>
    <n v="101"/>
    <x v="302"/>
    <x v="0"/>
    <s v="documentary"/>
    <x v="363"/>
    <d v="2010-05-02T19:22:00"/>
  </r>
  <r>
    <n v="364"/>
    <x v="364"/>
    <x v="363"/>
    <n v="7000"/>
    <n v="7711.3"/>
    <x v="0"/>
    <x v="0"/>
    <x v="0"/>
    <n v="1403323140"/>
    <n v="1400704672"/>
    <b v="0"/>
    <x v="116"/>
    <x v="0"/>
    <s v="film &amp; video/documentary"/>
    <n v="110"/>
    <x v="303"/>
    <x v="0"/>
    <s v="documentary"/>
    <x v="364"/>
    <d v="2014-06-21T03:59:00"/>
  </r>
  <r>
    <n v="365"/>
    <x v="365"/>
    <x v="364"/>
    <n v="15000"/>
    <n v="15596"/>
    <x v="0"/>
    <x v="1"/>
    <x v="1"/>
    <n v="1393597999"/>
    <n v="1391005999"/>
    <b v="0"/>
    <x v="71"/>
    <x v="0"/>
    <s v="film &amp; video/documentary"/>
    <n v="104"/>
    <x v="304"/>
    <x v="0"/>
    <s v="documentary"/>
    <x v="365"/>
    <d v="2014-02-28T14:33:19"/>
  </r>
  <r>
    <n v="366"/>
    <x v="366"/>
    <x v="365"/>
    <n v="38000"/>
    <n v="38500"/>
    <x v="0"/>
    <x v="0"/>
    <x v="0"/>
    <n v="1337540518"/>
    <n v="1334948518"/>
    <b v="0"/>
    <x v="179"/>
    <x v="0"/>
    <s v="film &amp; video/documentary"/>
    <n v="101"/>
    <x v="305"/>
    <x v="0"/>
    <s v="documentary"/>
    <x v="366"/>
    <d v="2012-05-20T19:01:58"/>
  </r>
  <r>
    <n v="367"/>
    <x v="367"/>
    <x v="366"/>
    <n v="10000"/>
    <n v="10335.01"/>
    <x v="0"/>
    <x v="0"/>
    <x v="0"/>
    <n v="1367384340"/>
    <n v="1363960278"/>
    <b v="0"/>
    <x v="46"/>
    <x v="0"/>
    <s v="film &amp; video/documentary"/>
    <n v="103"/>
    <x v="306"/>
    <x v="0"/>
    <s v="documentary"/>
    <x v="367"/>
    <d v="2013-05-01T04:59:00"/>
  </r>
  <r>
    <n v="368"/>
    <x v="368"/>
    <x v="367"/>
    <n v="12500"/>
    <n v="13014"/>
    <x v="0"/>
    <x v="0"/>
    <x v="0"/>
    <n v="1426426322"/>
    <n v="1423405922"/>
    <b v="0"/>
    <x v="180"/>
    <x v="0"/>
    <s v="film &amp; video/documentary"/>
    <n v="104"/>
    <x v="307"/>
    <x v="0"/>
    <s v="documentary"/>
    <x v="368"/>
    <d v="2015-03-15T13:32:02"/>
  </r>
  <r>
    <n v="369"/>
    <x v="369"/>
    <x v="368"/>
    <n v="6500"/>
    <n v="7160.12"/>
    <x v="0"/>
    <x v="0"/>
    <x v="0"/>
    <n v="1326633269"/>
    <n v="1324041269"/>
    <b v="0"/>
    <x v="157"/>
    <x v="0"/>
    <s v="film &amp; video/documentary"/>
    <n v="110"/>
    <x v="308"/>
    <x v="0"/>
    <s v="documentary"/>
    <x v="369"/>
    <d v="2012-01-15T13:14:29"/>
  </r>
  <r>
    <n v="370"/>
    <x v="370"/>
    <x v="369"/>
    <n v="25000"/>
    <n v="30505"/>
    <x v="0"/>
    <x v="0"/>
    <x v="0"/>
    <n v="1483729500"/>
    <n v="1481137500"/>
    <b v="0"/>
    <x v="68"/>
    <x v="0"/>
    <s v="film &amp; video/documentary"/>
    <n v="122"/>
    <x v="309"/>
    <x v="0"/>
    <s v="documentary"/>
    <x v="370"/>
    <d v="2017-01-06T19:05:00"/>
  </r>
  <r>
    <n v="371"/>
    <x v="371"/>
    <x v="370"/>
    <n v="150000"/>
    <n v="171253"/>
    <x v="0"/>
    <x v="0"/>
    <x v="0"/>
    <n v="1359743139"/>
    <n v="1355855139"/>
    <b v="0"/>
    <x v="181"/>
    <x v="0"/>
    <s v="film &amp; video/documentary"/>
    <n v="114"/>
    <x v="310"/>
    <x v="0"/>
    <s v="documentary"/>
    <x v="371"/>
    <d v="2013-02-01T18:25:39"/>
  </r>
  <r>
    <n v="372"/>
    <x v="372"/>
    <x v="371"/>
    <n v="300"/>
    <n v="376"/>
    <x v="0"/>
    <x v="1"/>
    <x v="1"/>
    <n v="1459872000"/>
    <n v="1456408244"/>
    <b v="0"/>
    <x v="82"/>
    <x v="0"/>
    <s v="film &amp; video/documentary"/>
    <n v="125"/>
    <x v="311"/>
    <x v="0"/>
    <s v="documentary"/>
    <x v="372"/>
    <d v="2016-04-05T16:00:00"/>
  </r>
  <r>
    <n v="373"/>
    <x v="373"/>
    <x v="372"/>
    <n v="7500"/>
    <n v="8000"/>
    <x v="0"/>
    <x v="0"/>
    <x v="0"/>
    <n v="1342648398"/>
    <n v="1340056398"/>
    <b v="0"/>
    <x v="30"/>
    <x v="0"/>
    <s v="film &amp; video/documentary"/>
    <n v="107"/>
    <x v="312"/>
    <x v="0"/>
    <s v="documentary"/>
    <x v="373"/>
    <d v="2012-07-18T21:53:18"/>
  </r>
  <r>
    <n v="374"/>
    <x v="374"/>
    <x v="373"/>
    <n v="6000"/>
    <n v="7839"/>
    <x v="0"/>
    <x v="0"/>
    <x v="0"/>
    <n v="1316208031"/>
    <n v="1312320031"/>
    <b v="0"/>
    <x v="49"/>
    <x v="0"/>
    <s v="film &amp; video/documentary"/>
    <n v="131"/>
    <x v="313"/>
    <x v="0"/>
    <s v="documentary"/>
    <x v="374"/>
    <d v="2011-09-16T21:20:31"/>
  </r>
  <r>
    <n v="375"/>
    <x v="375"/>
    <x v="374"/>
    <n v="500"/>
    <n v="600"/>
    <x v="0"/>
    <x v="0"/>
    <x v="0"/>
    <n v="1393694280"/>
    <n v="1390088311"/>
    <b v="0"/>
    <x v="25"/>
    <x v="0"/>
    <s v="film &amp; video/documentary"/>
    <n v="120"/>
    <x v="314"/>
    <x v="0"/>
    <s v="documentary"/>
    <x v="375"/>
    <d v="2014-03-01T17:18:00"/>
  </r>
  <r>
    <n v="376"/>
    <x v="376"/>
    <x v="375"/>
    <n v="2450"/>
    <n v="2596"/>
    <x v="0"/>
    <x v="1"/>
    <x v="1"/>
    <n v="1472122316"/>
    <n v="1469443916"/>
    <b v="0"/>
    <x v="53"/>
    <x v="0"/>
    <s v="film &amp; video/documentary"/>
    <n v="106"/>
    <x v="315"/>
    <x v="0"/>
    <s v="documentary"/>
    <x v="376"/>
    <d v="2016-08-25T10:51:56"/>
  </r>
  <r>
    <n v="377"/>
    <x v="377"/>
    <x v="376"/>
    <n v="12000"/>
    <n v="13728"/>
    <x v="0"/>
    <x v="0"/>
    <x v="0"/>
    <n v="1447484460"/>
    <n v="1444888868"/>
    <b v="0"/>
    <x v="182"/>
    <x v="0"/>
    <s v="film &amp; video/documentary"/>
    <n v="114"/>
    <x v="316"/>
    <x v="0"/>
    <s v="documentary"/>
    <x v="377"/>
    <d v="2015-11-14T07:01:00"/>
  </r>
  <r>
    <n v="378"/>
    <x v="378"/>
    <x v="377"/>
    <n v="3000"/>
    <n v="3353"/>
    <x v="0"/>
    <x v="5"/>
    <x v="5"/>
    <n v="1453765920"/>
    <n v="1451655808"/>
    <b v="0"/>
    <x v="183"/>
    <x v="0"/>
    <s v="film &amp; video/documentary"/>
    <n v="112"/>
    <x v="317"/>
    <x v="0"/>
    <s v="documentary"/>
    <x v="378"/>
    <d v="2016-01-25T23:52:00"/>
  </r>
  <r>
    <n v="379"/>
    <x v="379"/>
    <x v="378"/>
    <n v="15000"/>
    <n v="17412"/>
    <x v="0"/>
    <x v="0"/>
    <x v="0"/>
    <n v="1336062672"/>
    <n v="1332174672"/>
    <b v="0"/>
    <x v="184"/>
    <x v="0"/>
    <s v="film &amp; video/documentary"/>
    <n v="116"/>
    <x v="318"/>
    <x v="0"/>
    <s v="documentary"/>
    <x v="379"/>
    <d v="2012-05-03T16:31:12"/>
  </r>
  <r>
    <n v="380"/>
    <x v="380"/>
    <x v="379"/>
    <n v="4000"/>
    <n v="5660"/>
    <x v="0"/>
    <x v="0"/>
    <x v="0"/>
    <n v="1453569392"/>
    <n v="1451409392"/>
    <b v="0"/>
    <x v="72"/>
    <x v="0"/>
    <s v="film &amp; video/documentary"/>
    <n v="142"/>
    <x v="319"/>
    <x v="0"/>
    <s v="documentary"/>
    <x v="380"/>
    <d v="2016-01-23T17:16:32"/>
  </r>
  <r>
    <n v="381"/>
    <x v="381"/>
    <x v="380"/>
    <n v="25000"/>
    <n v="26182.5"/>
    <x v="0"/>
    <x v="0"/>
    <x v="0"/>
    <n v="1343624400"/>
    <n v="1340642717"/>
    <b v="0"/>
    <x v="140"/>
    <x v="0"/>
    <s v="film &amp; video/documentary"/>
    <n v="105"/>
    <x v="320"/>
    <x v="0"/>
    <s v="documentary"/>
    <x v="381"/>
    <d v="2012-07-30T05:00:00"/>
  </r>
  <r>
    <n v="382"/>
    <x v="382"/>
    <x v="381"/>
    <n v="600"/>
    <n v="1535"/>
    <x v="0"/>
    <x v="0"/>
    <x v="0"/>
    <n v="1346950900"/>
    <n v="1345741300"/>
    <b v="0"/>
    <x v="19"/>
    <x v="0"/>
    <s v="film &amp; video/documentary"/>
    <n v="256"/>
    <x v="321"/>
    <x v="0"/>
    <s v="documentary"/>
    <x v="382"/>
    <d v="2012-09-06T17:01:40"/>
  </r>
  <r>
    <n v="383"/>
    <x v="383"/>
    <x v="382"/>
    <n v="999"/>
    <n v="2065"/>
    <x v="0"/>
    <x v="0"/>
    <x v="0"/>
    <n v="1400467759"/>
    <n v="1398480559"/>
    <b v="0"/>
    <x v="53"/>
    <x v="0"/>
    <s v="film &amp; video/documentary"/>
    <n v="207"/>
    <x v="322"/>
    <x v="0"/>
    <s v="documentary"/>
    <x v="383"/>
    <d v="2014-05-19T02:49:19"/>
  </r>
  <r>
    <n v="384"/>
    <x v="384"/>
    <x v="383"/>
    <n v="20000"/>
    <n v="22421"/>
    <x v="0"/>
    <x v="0"/>
    <x v="0"/>
    <n v="1420569947"/>
    <n v="1417977947"/>
    <b v="0"/>
    <x v="185"/>
    <x v="0"/>
    <s v="film &amp; video/documentary"/>
    <n v="112"/>
    <x v="323"/>
    <x v="0"/>
    <s v="documentary"/>
    <x v="384"/>
    <d v="2015-01-06T18:45:47"/>
  </r>
  <r>
    <n v="385"/>
    <x v="385"/>
    <x v="384"/>
    <n v="25000"/>
    <n v="26495.5"/>
    <x v="0"/>
    <x v="0"/>
    <x v="0"/>
    <n v="1416582101"/>
    <n v="1413986501"/>
    <b v="0"/>
    <x v="186"/>
    <x v="0"/>
    <s v="film &amp; video/documentary"/>
    <n v="106"/>
    <x v="324"/>
    <x v="0"/>
    <s v="documentary"/>
    <x v="385"/>
    <d v="2014-11-21T15:01:41"/>
  </r>
  <r>
    <n v="386"/>
    <x v="386"/>
    <x v="385"/>
    <n v="600"/>
    <n v="601"/>
    <x v="0"/>
    <x v="0"/>
    <x v="0"/>
    <n v="1439246991"/>
    <n v="1437950991"/>
    <b v="0"/>
    <x v="62"/>
    <x v="0"/>
    <s v="film &amp; video/documentary"/>
    <n v="100"/>
    <x v="325"/>
    <x v="0"/>
    <s v="documentary"/>
    <x v="386"/>
    <d v="2015-08-10T22:49:51"/>
  </r>
  <r>
    <n v="387"/>
    <x v="387"/>
    <x v="386"/>
    <n v="38000"/>
    <n v="81316"/>
    <x v="0"/>
    <x v="0"/>
    <x v="0"/>
    <n v="1439618400"/>
    <n v="1436976858"/>
    <b v="0"/>
    <x v="187"/>
    <x v="0"/>
    <s v="film &amp; video/documentary"/>
    <n v="214"/>
    <x v="326"/>
    <x v="0"/>
    <s v="documentary"/>
    <x v="387"/>
    <d v="2015-08-15T06:00:00"/>
  </r>
  <r>
    <n v="388"/>
    <x v="388"/>
    <x v="387"/>
    <n v="5000"/>
    <n v="6308"/>
    <x v="0"/>
    <x v="0"/>
    <x v="0"/>
    <n v="1469670580"/>
    <n v="1467078580"/>
    <b v="0"/>
    <x v="26"/>
    <x v="0"/>
    <s v="film &amp; video/documentary"/>
    <n v="126"/>
    <x v="327"/>
    <x v="0"/>
    <s v="documentary"/>
    <x v="388"/>
    <d v="2016-07-28T01:49:40"/>
  </r>
  <r>
    <n v="389"/>
    <x v="389"/>
    <x v="388"/>
    <n v="68000"/>
    <n v="123444.12"/>
    <x v="0"/>
    <x v="0"/>
    <x v="0"/>
    <n v="1394233140"/>
    <n v="1391477450"/>
    <b v="0"/>
    <x v="188"/>
    <x v="0"/>
    <s v="film &amp; video/documentary"/>
    <n v="182"/>
    <x v="328"/>
    <x v="0"/>
    <s v="documentary"/>
    <x v="389"/>
    <d v="2014-03-07T22:59:00"/>
  </r>
  <r>
    <n v="390"/>
    <x v="390"/>
    <x v="389"/>
    <n v="1000"/>
    <n v="1000"/>
    <x v="0"/>
    <x v="0"/>
    <x v="0"/>
    <n v="1431046372"/>
    <n v="1429318372"/>
    <b v="0"/>
    <x v="25"/>
    <x v="0"/>
    <s v="film &amp; video/documentary"/>
    <n v="100"/>
    <x v="84"/>
    <x v="0"/>
    <s v="documentary"/>
    <x v="390"/>
    <d v="2015-05-08T00:52:52"/>
  </r>
  <r>
    <n v="391"/>
    <x v="391"/>
    <x v="390"/>
    <n v="20000"/>
    <n v="20122"/>
    <x v="0"/>
    <x v="0"/>
    <x v="0"/>
    <n v="1324169940"/>
    <n v="1321578051"/>
    <b v="0"/>
    <x v="189"/>
    <x v="0"/>
    <s v="film &amp; video/documentary"/>
    <n v="101"/>
    <x v="329"/>
    <x v="0"/>
    <s v="documentary"/>
    <x v="391"/>
    <d v="2011-12-18T00:59:00"/>
  </r>
  <r>
    <n v="392"/>
    <x v="392"/>
    <x v="391"/>
    <n v="18500"/>
    <n v="18667"/>
    <x v="0"/>
    <x v="0"/>
    <x v="0"/>
    <n v="1315450800"/>
    <n v="1312823571"/>
    <b v="0"/>
    <x v="190"/>
    <x v="0"/>
    <s v="film &amp; video/documentary"/>
    <n v="101"/>
    <x v="330"/>
    <x v="0"/>
    <s v="documentary"/>
    <x v="392"/>
    <d v="2011-09-08T03:00:00"/>
  </r>
  <r>
    <n v="393"/>
    <x v="393"/>
    <x v="392"/>
    <n v="50000"/>
    <n v="55223"/>
    <x v="0"/>
    <x v="0"/>
    <x v="0"/>
    <n v="1381424452"/>
    <n v="1378746052"/>
    <b v="0"/>
    <x v="191"/>
    <x v="0"/>
    <s v="film &amp; video/documentary"/>
    <n v="110"/>
    <x v="331"/>
    <x v="0"/>
    <s v="documentary"/>
    <x v="393"/>
    <d v="2013-10-10T17:00:52"/>
  </r>
  <r>
    <n v="394"/>
    <x v="394"/>
    <x v="393"/>
    <n v="4700"/>
    <n v="5259"/>
    <x v="0"/>
    <x v="3"/>
    <x v="3"/>
    <n v="1460918282"/>
    <n v="1455737882"/>
    <b v="0"/>
    <x v="133"/>
    <x v="0"/>
    <s v="film &amp; video/documentary"/>
    <n v="112"/>
    <x v="332"/>
    <x v="0"/>
    <s v="documentary"/>
    <x v="394"/>
    <d v="2016-04-17T18:38:02"/>
  </r>
  <r>
    <n v="395"/>
    <x v="395"/>
    <x v="394"/>
    <n v="10000"/>
    <n v="10804.45"/>
    <x v="0"/>
    <x v="0"/>
    <x v="0"/>
    <n v="1335562320"/>
    <n v="1332452960"/>
    <b v="0"/>
    <x v="192"/>
    <x v="0"/>
    <s v="film &amp; video/documentary"/>
    <n v="108"/>
    <x v="333"/>
    <x v="0"/>
    <s v="documentary"/>
    <x v="395"/>
    <d v="2012-04-27T21:32:00"/>
  </r>
  <r>
    <n v="396"/>
    <x v="396"/>
    <x v="395"/>
    <n v="15000"/>
    <n v="16000"/>
    <x v="0"/>
    <x v="0"/>
    <x v="0"/>
    <n v="1341668006"/>
    <n v="1340372006"/>
    <b v="0"/>
    <x v="193"/>
    <x v="0"/>
    <s v="film &amp; video/documentary"/>
    <n v="107"/>
    <x v="334"/>
    <x v="0"/>
    <s v="documentary"/>
    <x v="396"/>
    <d v="2012-07-07T13:33:26"/>
  </r>
  <r>
    <n v="397"/>
    <x v="397"/>
    <x v="396"/>
    <n v="12444"/>
    <n v="12929.35"/>
    <x v="0"/>
    <x v="0"/>
    <x v="0"/>
    <n v="1283312640"/>
    <n v="1279651084"/>
    <b v="0"/>
    <x v="194"/>
    <x v="0"/>
    <s v="film &amp; video/documentary"/>
    <n v="104"/>
    <x v="335"/>
    <x v="0"/>
    <s v="documentary"/>
    <x v="397"/>
    <d v="2010-09-01T03:44:00"/>
  </r>
  <r>
    <n v="398"/>
    <x v="398"/>
    <x v="397"/>
    <n v="7500"/>
    <n v="9387"/>
    <x v="0"/>
    <x v="0"/>
    <x v="0"/>
    <n v="1430334126"/>
    <n v="1426446126"/>
    <b v="0"/>
    <x v="85"/>
    <x v="0"/>
    <s v="film &amp; video/documentary"/>
    <n v="125"/>
    <x v="336"/>
    <x v="0"/>
    <s v="documentary"/>
    <x v="398"/>
    <d v="2015-04-29T19:02:06"/>
  </r>
  <r>
    <n v="399"/>
    <x v="399"/>
    <x v="398"/>
    <n v="20000"/>
    <n v="21361"/>
    <x v="0"/>
    <x v="1"/>
    <x v="1"/>
    <n v="1481716800"/>
    <n v="1479070867"/>
    <b v="0"/>
    <x v="195"/>
    <x v="0"/>
    <s v="film &amp; video/documentary"/>
    <n v="107"/>
    <x v="337"/>
    <x v="0"/>
    <s v="documentary"/>
    <x v="399"/>
    <d v="2016-12-14T12:00:00"/>
  </r>
  <r>
    <n v="400"/>
    <x v="400"/>
    <x v="399"/>
    <n v="10000"/>
    <n v="11230.25"/>
    <x v="0"/>
    <x v="0"/>
    <x v="0"/>
    <n v="1400297400"/>
    <n v="1397661347"/>
    <b v="0"/>
    <x v="95"/>
    <x v="0"/>
    <s v="film &amp; video/documentary"/>
    <n v="112"/>
    <x v="338"/>
    <x v="0"/>
    <s v="documentary"/>
    <x v="400"/>
    <d v="2014-05-17T03:30:00"/>
  </r>
  <r>
    <n v="401"/>
    <x v="401"/>
    <x v="400"/>
    <n v="50000"/>
    <n v="51906"/>
    <x v="0"/>
    <x v="0"/>
    <x v="0"/>
    <n v="1312747970"/>
    <n v="1310155970"/>
    <b v="0"/>
    <x v="196"/>
    <x v="0"/>
    <s v="film &amp; video/documentary"/>
    <n v="104"/>
    <x v="339"/>
    <x v="0"/>
    <s v="documentary"/>
    <x v="401"/>
    <d v="2011-08-07T20:12:50"/>
  </r>
  <r>
    <n v="402"/>
    <x v="402"/>
    <x v="401"/>
    <n v="2000"/>
    <n v="2833"/>
    <x v="0"/>
    <x v="0"/>
    <x v="0"/>
    <n v="1446731817"/>
    <n v="1444913817"/>
    <b v="0"/>
    <x v="68"/>
    <x v="0"/>
    <s v="film &amp; video/documentary"/>
    <n v="142"/>
    <x v="340"/>
    <x v="0"/>
    <s v="documentary"/>
    <x v="402"/>
    <d v="2015-11-05T13:56:57"/>
  </r>
  <r>
    <n v="403"/>
    <x v="403"/>
    <x v="402"/>
    <n v="5000"/>
    <n v="5263"/>
    <x v="0"/>
    <x v="0"/>
    <x v="0"/>
    <n v="1312960080"/>
    <n v="1308900441"/>
    <b v="0"/>
    <x v="16"/>
    <x v="0"/>
    <s v="film &amp; video/documentary"/>
    <n v="105"/>
    <x v="341"/>
    <x v="0"/>
    <s v="documentary"/>
    <x v="403"/>
    <d v="2011-08-10T07:08:00"/>
  </r>
  <r>
    <n v="404"/>
    <x v="404"/>
    <x v="403"/>
    <n v="35000"/>
    <n v="36082"/>
    <x v="0"/>
    <x v="0"/>
    <x v="0"/>
    <n v="1391641440"/>
    <n v="1389107062"/>
    <b v="0"/>
    <x v="197"/>
    <x v="0"/>
    <s v="film &amp; video/documentary"/>
    <n v="103"/>
    <x v="342"/>
    <x v="0"/>
    <s v="documentary"/>
    <x v="404"/>
    <d v="2014-02-05T23:04:00"/>
  </r>
  <r>
    <n v="405"/>
    <x v="405"/>
    <x v="404"/>
    <n v="2820"/>
    <n v="3036"/>
    <x v="0"/>
    <x v="0"/>
    <x v="0"/>
    <n v="1394071339"/>
    <n v="1391479339"/>
    <b v="0"/>
    <x v="165"/>
    <x v="0"/>
    <s v="film &amp; video/documentary"/>
    <n v="108"/>
    <x v="343"/>
    <x v="0"/>
    <s v="documentary"/>
    <x v="405"/>
    <d v="2014-03-06T02:02:19"/>
  </r>
  <r>
    <n v="406"/>
    <x v="406"/>
    <x v="405"/>
    <n v="2800"/>
    <n v="3015.73"/>
    <x v="0"/>
    <x v="0"/>
    <x v="0"/>
    <n v="1304920740"/>
    <n v="1301975637"/>
    <b v="0"/>
    <x v="2"/>
    <x v="0"/>
    <s v="film &amp; video/documentary"/>
    <n v="108"/>
    <x v="344"/>
    <x v="0"/>
    <s v="documentary"/>
    <x v="406"/>
    <d v="2011-05-09T05:59:00"/>
  </r>
  <r>
    <n v="407"/>
    <x v="407"/>
    <x v="406"/>
    <n v="2000"/>
    <n v="2031"/>
    <x v="0"/>
    <x v="0"/>
    <x v="0"/>
    <n v="1321739650"/>
    <n v="1316552050"/>
    <b v="0"/>
    <x v="19"/>
    <x v="0"/>
    <s v="film &amp; video/documentary"/>
    <n v="102"/>
    <x v="345"/>
    <x v="0"/>
    <s v="documentary"/>
    <x v="407"/>
    <d v="2011-11-19T21:54:10"/>
  </r>
  <r>
    <n v="408"/>
    <x v="408"/>
    <x v="407"/>
    <n v="6000"/>
    <n v="6086.26"/>
    <x v="0"/>
    <x v="0"/>
    <x v="0"/>
    <n v="1383676790"/>
    <n v="1380217190"/>
    <b v="0"/>
    <x v="44"/>
    <x v="0"/>
    <s v="film &amp; video/documentary"/>
    <n v="101"/>
    <x v="346"/>
    <x v="0"/>
    <s v="documentary"/>
    <x v="408"/>
    <d v="2013-11-05T18:39:50"/>
  </r>
  <r>
    <n v="409"/>
    <x v="409"/>
    <x v="408"/>
    <n v="500"/>
    <n v="684"/>
    <x v="0"/>
    <x v="1"/>
    <x v="1"/>
    <n v="1469220144"/>
    <n v="1466628144"/>
    <b v="0"/>
    <x v="41"/>
    <x v="0"/>
    <s v="film &amp; video/documentary"/>
    <n v="137"/>
    <x v="347"/>
    <x v="0"/>
    <s v="documentary"/>
    <x v="409"/>
    <d v="2016-07-22T20:42:24"/>
  </r>
  <r>
    <n v="410"/>
    <x v="410"/>
    <x v="409"/>
    <n v="1000"/>
    <n v="1283"/>
    <x v="0"/>
    <x v="5"/>
    <x v="5"/>
    <n v="1434670397"/>
    <n v="1429486397"/>
    <b v="0"/>
    <x v="63"/>
    <x v="0"/>
    <s v="film &amp; video/documentary"/>
    <n v="128"/>
    <x v="348"/>
    <x v="0"/>
    <s v="documentary"/>
    <x v="410"/>
    <d v="2015-06-18T23:33:17"/>
  </r>
  <r>
    <n v="411"/>
    <x v="411"/>
    <x v="410"/>
    <n v="30000"/>
    <n v="30315"/>
    <x v="0"/>
    <x v="0"/>
    <x v="0"/>
    <n v="1387688400"/>
    <n v="1384920804"/>
    <b v="0"/>
    <x v="198"/>
    <x v="0"/>
    <s v="film &amp; video/documentary"/>
    <n v="101"/>
    <x v="349"/>
    <x v="0"/>
    <s v="documentary"/>
    <x v="411"/>
    <d v="2013-12-22T05:00:00"/>
  </r>
  <r>
    <n v="412"/>
    <x v="412"/>
    <x v="411"/>
    <n v="2500"/>
    <n v="3171"/>
    <x v="0"/>
    <x v="0"/>
    <x v="0"/>
    <n v="1343238578"/>
    <n v="1341856178"/>
    <b v="0"/>
    <x v="165"/>
    <x v="0"/>
    <s v="film &amp; video/documentary"/>
    <n v="127"/>
    <x v="350"/>
    <x v="0"/>
    <s v="documentary"/>
    <x v="412"/>
    <d v="2012-07-25T17:49:38"/>
  </r>
  <r>
    <n v="413"/>
    <x v="413"/>
    <x v="412"/>
    <n v="12800"/>
    <n v="13451"/>
    <x v="0"/>
    <x v="0"/>
    <x v="0"/>
    <n v="1342731811"/>
    <n v="1340139811"/>
    <b v="0"/>
    <x v="199"/>
    <x v="0"/>
    <s v="film &amp; video/documentary"/>
    <n v="105"/>
    <x v="351"/>
    <x v="0"/>
    <s v="documentary"/>
    <x v="413"/>
    <d v="2012-07-19T21:03:31"/>
  </r>
  <r>
    <n v="414"/>
    <x v="414"/>
    <x v="413"/>
    <n v="18500"/>
    <n v="19028"/>
    <x v="0"/>
    <x v="0"/>
    <x v="0"/>
    <n v="1381541465"/>
    <n v="1378949465"/>
    <b v="0"/>
    <x v="200"/>
    <x v="0"/>
    <s v="film &amp; video/documentary"/>
    <n v="103"/>
    <x v="352"/>
    <x v="0"/>
    <s v="documentary"/>
    <x v="414"/>
    <d v="2013-10-12T01:31:05"/>
  </r>
  <r>
    <n v="415"/>
    <x v="415"/>
    <x v="414"/>
    <n v="1400"/>
    <n v="1430.06"/>
    <x v="0"/>
    <x v="5"/>
    <x v="5"/>
    <n v="1413547200"/>
    <n v="1411417602"/>
    <b v="0"/>
    <x v="64"/>
    <x v="0"/>
    <s v="film &amp; video/documentary"/>
    <n v="102"/>
    <x v="353"/>
    <x v="0"/>
    <s v="documentary"/>
    <x v="415"/>
    <d v="2014-10-17T12:00:00"/>
  </r>
  <r>
    <n v="416"/>
    <x v="416"/>
    <x v="415"/>
    <n v="1000"/>
    <n v="1202.17"/>
    <x v="0"/>
    <x v="0"/>
    <x v="0"/>
    <n v="1391851831"/>
    <n v="1389259831"/>
    <b v="0"/>
    <x v="20"/>
    <x v="0"/>
    <s v="film &amp; video/documentary"/>
    <n v="120"/>
    <x v="354"/>
    <x v="0"/>
    <s v="documentary"/>
    <x v="416"/>
    <d v="2014-02-08T09:30:31"/>
  </r>
  <r>
    <n v="417"/>
    <x v="417"/>
    <x v="416"/>
    <n v="10500"/>
    <n v="10526"/>
    <x v="0"/>
    <x v="0"/>
    <x v="0"/>
    <n v="1365395580"/>
    <n v="1364426260"/>
    <b v="0"/>
    <x v="47"/>
    <x v="0"/>
    <s v="film &amp; video/documentary"/>
    <n v="100"/>
    <x v="355"/>
    <x v="0"/>
    <s v="documentary"/>
    <x v="417"/>
    <d v="2013-04-08T04:33:00"/>
  </r>
  <r>
    <n v="418"/>
    <x v="418"/>
    <x v="417"/>
    <n v="22400"/>
    <n v="22542"/>
    <x v="0"/>
    <x v="0"/>
    <x v="0"/>
    <n v="1437633997"/>
    <n v="1435041997"/>
    <b v="0"/>
    <x v="201"/>
    <x v="0"/>
    <s v="film &amp; video/documentary"/>
    <n v="101"/>
    <x v="356"/>
    <x v="0"/>
    <s v="documentary"/>
    <x v="418"/>
    <d v="2015-07-23T06:46:37"/>
  </r>
  <r>
    <n v="419"/>
    <x v="419"/>
    <x v="418"/>
    <n v="8000"/>
    <n v="8035"/>
    <x v="0"/>
    <x v="0"/>
    <x v="0"/>
    <n v="1372536787"/>
    <n v="1367352787"/>
    <b v="0"/>
    <x v="196"/>
    <x v="0"/>
    <s v="film &amp; video/documentary"/>
    <n v="100"/>
    <x v="357"/>
    <x v="0"/>
    <s v="documentary"/>
    <x v="419"/>
    <d v="2013-06-29T20:13:07"/>
  </r>
  <r>
    <n v="420"/>
    <x v="420"/>
    <x v="419"/>
    <n v="3300"/>
    <n v="14.5"/>
    <x v="2"/>
    <x v="0"/>
    <x v="0"/>
    <n v="1394772031"/>
    <n v="1392183631"/>
    <b v="0"/>
    <x v="83"/>
    <x v="1"/>
    <s v="film &amp; video/animation"/>
    <n v="0"/>
    <x v="358"/>
    <x v="0"/>
    <s v="animation"/>
    <x v="420"/>
    <d v="2014-03-14T04:40:31"/>
  </r>
  <r>
    <n v="421"/>
    <x v="421"/>
    <x v="420"/>
    <n v="15000"/>
    <n v="301"/>
    <x v="2"/>
    <x v="0"/>
    <x v="0"/>
    <n v="1440157656"/>
    <n v="1434973656"/>
    <b v="0"/>
    <x v="79"/>
    <x v="1"/>
    <s v="film &amp; video/animation"/>
    <n v="2"/>
    <x v="359"/>
    <x v="0"/>
    <s v="animation"/>
    <x v="421"/>
    <d v="2015-08-21T11:47:36"/>
  </r>
  <r>
    <n v="422"/>
    <x v="422"/>
    <x v="421"/>
    <n v="40000"/>
    <n v="430"/>
    <x v="2"/>
    <x v="0"/>
    <x v="0"/>
    <n v="1410416097"/>
    <n v="1407824097"/>
    <b v="0"/>
    <x v="8"/>
    <x v="1"/>
    <s v="film &amp; video/animation"/>
    <n v="1"/>
    <x v="360"/>
    <x v="0"/>
    <s v="animation"/>
    <x v="422"/>
    <d v="2014-09-11T06:14:57"/>
  </r>
  <r>
    <n v="423"/>
    <x v="423"/>
    <x v="422"/>
    <n v="20000"/>
    <n v="153"/>
    <x v="2"/>
    <x v="0"/>
    <x v="0"/>
    <n v="1370470430"/>
    <n v="1367878430"/>
    <b v="0"/>
    <x v="62"/>
    <x v="1"/>
    <s v="film &amp; video/animation"/>
    <n v="1"/>
    <x v="361"/>
    <x v="0"/>
    <s v="animation"/>
    <x v="423"/>
    <d v="2013-06-05T22:13:50"/>
  </r>
  <r>
    <n v="424"/>
    <x v="424"/>
    <x v="423"/>
    <n v="3000"/>
    <n v="203.9"/>
    <x v="2"/>
    <x v="0"/>
    <x v="0"/>
    <n v="1332748899"/>
    <n v="1327568499"/>
    <b v="0"/>
    <x v="81"/>
    <x v="1"/>
    <s v="film &amp; video/animation"/>
    <n v="7"/>
    <x v="99"/>
    <x v="0"/>
    <s v="animation"/>
    <x v="424"/>
    <d v="2012-03-26T08:01:39"/>
  </r>
  <r>
    <n v="425"/>
    <x v="425"/>
    <x v="424"/>
    <n v="50000"/>
    <n v="6"/>
    <x v="2"/>
    <x v="0"/>
    <x v="0"/>
    <n v="1448660404"/>
    <n v="1443472804"/>
    <b v="0"/>
    <x v="84"/>
    <x v="1"/>
    <s v="film &amp; video/animation"/>
    <n v="0"/>
    <x v="362"/>
    <x v="0"/>
    <s v="animation"/>
    <x v="425"/>
    <d v="2015-11-27T21:40:04"/>
  </r>
  <r>
    <n v="426"/>
    <x v="426"/>
    <x v="425"/>
    <n v="10000"/>
    <n v="133"/>
    <x v="2"/>
    <x v="0"/>
    <x v="0"/>
    <n v="1456851914"/>
    <n v="1454259914"/>
    <b v="0"/>
    <x v="22"/>
    <x v="1"/>
    <s v="film &amp; video/animation"/>
    <n v="1"/>
    <x v="363"/>
    <x v="0"/>
    <s v="animation"/>
    <x v="426"/>
    <d v="2016-03-01T17:05:14"/>
  </r>
  <r>
    <n v="427"/>
    <x v="427"/>
    <x v="426"/>
    <n v="6500"/>
    <n v="0"/>
    <x v="2"/>
    <x v="0"/>
    <x v="0"/>
    <n v="1445540340"/>
    <n v="1444340940"/>
    <b v="0"/>
    <x v="78"/>
    <x v="1"/>
    <s v="film &amp; video/animation"/>
    <n v="0"/>
    <x v="121"/>
    <x v="0"/>
    <s v="animation"/>
    <x v="427"/>
    <d v="2015-10-22T18:59:00"/>
  </r>
  <r>
    <n v="428"/>
    <x v="428"/>
    <x v="427"/>
    <n v="12000"/>
    <n v="676"/>
    <x v="2"/>
    <x v="0"/>
    <x v="0"/>
    <n v="1402956000"/>
    <n v="1400523845"/>
    <b v="0"/>
    <x v="62"/>
    <x v="1"/>
    <s v="film &amp; video/animation"/>
    <n v="6"/>
    <x v="364"/>
    <x v="0"/>
    <s v="animation"/>
    <x v="428"/>
    <d v="2014-06-16T22:00:00"/>
  </r>
  <r>
    <n v="429"/>
    <x v="429"/>
    <x v="428"/>
    <n v="5000"/>
    <n v="0"/>
    <x v="2"/>
    <x v="0"/>
    <x v="0"/>
    <n v="1259297940"/>
    <n v="1252964282"/>
    <b v="0"/>
    <x v="78"/>
    <x v="1"/>
    <s v="film &amp; video/animation"/>
    <n v="0"/>
    <x v="121"/>
    <x v="0"/>
    <s v="animation"/>
    <x v="429"/>
    <d v="2009-11-27T04:59:00"/>
  </r>
  <r>
    <n v="430"/>
    <x v="430"/>
    <x v="429"/>
    <n v="1000"/>
    <n v="24"/>
    <x v="2"/>
    <x v="0"/>
    <x v="0"/>
    <n v="1378866867"/>
    <n v="1377570867"/>
    <b v="0"/>
    <x v="81"/>
    <x v="1"/>
    <s v="film &amp; video/animation"/>
    <n v="2"/>
    <x v="365"/>
    <x v="0"/>
    <s v="animation"/>
    <x v="430"/>
    <d v="2013-09-11T02:34:27"/>
  </r>
  <r>
    <n v="431"/>
    <x v="431"/>
    <x v="430"/>
    <n v="3000"/>
    <n v="415"/>
    <x v="2"/>
    <x v="1"/>
    <x v="1"/>
    <n v="1467752083"/>
    <n v="1465160083"/>
    <b v="0"/>
    <x v="22"/>
    <x v="1"/>
    <s v="film &amp; video/animation"/>
    <n v="14"/>
    <x v="366"/>
    <x v="0"/>
    <s v="animation"/>
    <x v="431"/>
    <d v="2016-07-05T20:54:43"/>
  </r>
  <r>
    <n v="432"/>
    <x v="432"/>
    <x v="431"/>
    <n v="6000"/>
    <n v="570"/>
    <x v="2"/>
    <x v="0"/>
    <x v="0"/>
    <n v="1445448381"/>
    <n v="1440264381"/>
    <b v="0"/>
    <x v="22"/>
    <x v="1"/>
    <s v="film &amp; video/animation"/>
    <n v="10"/>
    <x v="367"/>
    <x v="0"/>
    <s v="animation"/>
    <x v="432"/>
    <d v="2015-10-21T17:26:21"/>
  </r>
  <r>
    <n v="433"/>
    <x v="433"/>
    <x v="432"/>
    <n v="3000"/>
    <n v="0"/>
    <x v="2"/>
    <x v="0"/>
    <x v="0"/>
    <n v="1444576022"/>
    <n v="1439392022"/>
    <b v="0"/>
    <x v="78"/>
    <x v="1"/>
    <s v="film &amp; video/animation"/>
    <n v="0"/>
    <x v="121"/>
    <x v="0"/>
    <s v="animation"/>
    <x v="433"/>
    <d v="2015-10-11T15:07:02"/>
  </r>
  <r>
    <n v="434"/>
    <x v="434"/>
    <x v="433"/>
    <n v="2500"/>
    <n v="125"/>
    <x v="2"/>
    <x v="0"/>
    <x v="0"/>
    <n v="1385931702"/>
    <n v="1383076902"/>
    <b v="0"/>
    <x v="84"/>
    <x v="1"/>
    <s v="film &amp; video/animation"/>
    <n v="5"/>
    <x v="368"/>
    <x v="0"/>
    <s v="animation"/>
    <x v="434"/>
    <d v="2013-12-01T21:01:42"/>
  </r>
  <r>
    <n v="435"/>
    <x v="435"/>
    <x v="434"/>
    <n v="110000"/>
    <n v="3"/>
    <x v="2"/>
    <x v="0"/>
    <x v="0"/>
    <n v="1379094980"/>
    <n v="1376502980"/>
    <b v="0"/>
    <x v="83"/>
    <x v="1"/>
    <s v="film &amp; video/animation"/>
    <n v="0"/>
    <x v="120"/>
    <x v="0"/>
    <s v="animation"/>
    <x v="435"/>
    <d v="2013-09-13T17:56:20"/>
  </r>
  <r>
    <n v="436"/>
    <x v="436"/>
    <x v="435"/>
    <n v="1000"/>
    <n v="0"/>
    <x v="2"/>
    <x v="0"/>
    <x v="0"/>
    <n v="1375260113"/>
    <n v="1372668113"/>
    <b v="0"/>
    <x v="78"/>
    <x v="1"/>
    <s v="film &amp; video/animation"/>
    <n v="0"/>
    <x v="121"/>
    <x v="0"/>
    <s v="animation"/>
    <x v="436"/>
    <d v="2013-07-31T08:41:53"/>
  </r>
  <r>
    <n v="437"/>
    <x v="437"/>
    <x v="436"/>
    <n v="7000"/>
    <n v="0"/>
    <x v="2"/>
    <x v="5"/>
    <x v="5"/>
    <n v="1475912326"/>
    <n v="1470728326"/>
    <b v="0"/>
    <x v="78"/>
    <x v="1"/>
    <s v="film &amp; video/animation"/>
    <n v="0"/>
    <x v="121"/>
    <x v="0"/>
    <s v="animation"/>
    <x v="437"/>
    <d v="2016-10-08T07:38:46"/>
  </r>
  <r>
    <n v="438"/>
    <x v="438"/>
    <x v="437"/>
    <n v="20000"/>
    <n v="1876"/>
    <x v="2"/>
    <x v="0"/>
    <x v="0"/>
    <n v="1447830958"/>
    <n v="1445235358"/>
    <b v="0"/>
    <x v="202"/>
    <x v="1"/>
    <s v="film &amp; video/animation"/>
    <n v="9"/>
    <x v="369"/>
    <x v="0"/>
    <s v="animation"/>
    <x v="438"/>
    <d v="2015-11-18T07:15:58"/>
  </r>
  <r>
    <n v="439"/>
    <x v="439"/>
    <x v="438"/>
    <n v="450"/>
    <n v="0"/>
    <x v="2"/>
    <x v="0"/>
    <x v="0"/>
    <n v="1413569818"/>
    <n v="1412705818"/>
    <b v="0"/>
    <x v="78"/>
    <x v="1"/>
    <s v="film &amp; video/animation"/>
    <n v="0"/>
    <x v="121"/>
    <x v="0"/>
    <s v="animation"/>
    <x v="439"/>
    <d v="2014-10-17T18:16:58"/>
  </r>
  <r>
    <n v="440"/>
    <x v="440"/>
    <x v="439"/>
    <n v="5000"/>
    <n v="5"/>
    <x v="2"/>
    <x v="0"/>
    <x v="0"/>
    <n v="1458859153"/>
    <n v="1456270753"/>
    <b v="0"/>
    <x v="29"/>
    <x v="1"/>
    <s v="film &amp; video/animation"/>
    <n v="0"/>
    <x v="144"/>
    <x v="0"/>
    <s v="animation"/>
    <x v="440"/>
    <d v="2016-03-24T22:39:13"/>
  </r>
  <r>
    <n v="441"/>
    <x v="441"/>
    <x v="440"/>
    <n v="400"/>
    <n v="0"/>
    <x v="2"/>
    <x v="1"/>
    <x v="1"/>
    <n v="1383418996"/>
    <n v="1380826996"/>
    <b v="0"/>
    <x v="78"/>
    <x v="1"/>
    <s v="film &amp; video/animation"/>
    <n v="0"/>
    <x v="121"/>
    <x v="0"/>
    <s v="animation"/>
    <x v="441"/>
    <d v="2013-11-02T19:03:16"/>
  </r>
  <r>
    <n v="442"/>
    <x v="442"/>
    <x v="441"/>
    <n v="17000"/>
    <n v="6691"/>
    <x v="2"/>
    <x v="0"/>
    <x v="0"/>
    <n v="1424380783"/>
    <n v="1421788783"/>
    <b v="0"/>
    <x v="57"/>
    <x v="1"/>
    <s v="film &amp; video/animation"/>
    <n v="39"/>
    <x v="370"/>
    <x v="0"/>
    <s v="animation"/>
    <x v="442"/>
    <d v="2015-02-19T21:19:43"/>
  </r>
  <r>
    <n v="443"/>
    <x v="443"/>
    <x v="442"/>
    <n v="10000"/>
    <n v="10"/>
    <x v="2"/>
    <x v="5"/>
    <x v="5"/>
    <n v="1391991701"/>
    <n v="1389399701"/>
    <b v="0"/>
    <x v="84"/>
    <x v="1"/>
    <s v="film &amp; video/animation"/>
    <n v="0"/>
    <x v="144"/>
    <x v="0"/>
    <s v="animation"/>
    <x v="443"/>
    <d v="2014-02-10T00:21:41"/>
  </r>
  <r>
    <n v="444"/>
    <x v="444"/>
    <x v="443"/>
    <n v="1000"/>
    <n v="50"/>
    <x v="2"/>
    <x v="0"/>
    <x v="0"/>
    <n v="1329342361"/>
    <n v="1324158361"/>
    <b v="0"/>
    <x v="29"/>
    <x v="1"/>
    <s v="film &amp; video/animation"/>
    <n v="5"/>
    <x v="73"/>
    <x v="0"/>
    <s v="animation"/>
    <x v="444"/>
    <d v="2012-02-15T21:46:01"/>
  </r>
  <r>
    <n v="445"/>
    <x v="445"/>
    <x v="444"/>
    <n v="60000"/>
    <n v="2"/>
    <x v="2"/>
    <x v="0"/>
    <x v="0"/>
    <n v="1432195375"/>
    <n v="1430899375"/>
    <b v="0"/>
    <x v="84"/>
    <x v="1"/>
    <s v="film &amp; video/animation"/>
    <n v="0"/>
    <x v="120"/>
    <x v="0"/>
    <s v="animation"/>
    <x v="445"/>
    <d v="2015-05-21T08:02:55"/>
  </r>
  <r>
    <n v="446"/>
    <x v="446"/>
    <x v="445"/>
    <n v="10500"/>
    <n v="766"/>
    <x v="2"/>
    <x v="0"/>
    <x v="0"/>
    <n v="1425434420"/>
    <n v="1422842420"/>
    <b v="0"/>
    <x v="38"/>
    <x v="1"/>
    <s v="film &amp; video/animation"/>
    <n v="7"/>
    <x v="371"/>
    <x v="0"/>
    <s v="animation"/>
    <x v="446"/>
    <d v="2015-03-04T02:00:20"/>
  </r>
  <r>
    <n v="447"/>
    <x v="447"/>
    <x v="446"/>
    <n v="30000"/>
    <n v="5"/>
    <x v="2"/>
    <x v="1"/>
    <x v="1"/>
    <n v="1364041163"/>
    <n v="1361884763"/>
    <b v="0"/>
    <x v="29"/>
    <x v="1"/>
    <s v="film &amp; video/animation"/>
    <n v="0"/>
    <x v="144"/>
    <x v="0"/>
    <s v="animation"/>
    <x v="447"/>
    <d v="2013-03-23T12:19:23"/>
  </r>
  <r>
    <n v="448"/>
    <x v="448"/>
    <x v="447"/>
    <n v="2500"/>
    <n v="82.01"/>
    <x v="2"/>
    <x v="0"/>
    <x v="0"/>
    <n v="1400091095"/>
    <n v="1398363095"/>
    <b v="0"/>
    <x v="80"/>
    <x v="1"/>
    <s v="film &amp; video/animation"/>
    <n v="3"/>
    <x v="372"/>
    <x v="0"/>
    <s v="animation"/>
    <x v="448"/>
    <d v="2014-05-14T18:11:35"/>
  </r>
  <r>
    <n v="449"/>
    <x v="449"/>
    <x v="448"/>
    <n v="2000"/>
    <n v="45"/>
    <x v="2"/>
    <x v="1"/>
    <x v="1"/>
    <n v="1382017085"/>
    <n v="1379425085"/>
    <b v="0"/>
    <x v="81"/>
    <x v="1"/>
    <s v="film &amp; video/animation"/>
    <n v="2"/>
    <x v="373"/>
    <x v="0"/>
    <s v="animation"/>
    <x v="449"/>
    <d v="2013-10-17T13:38:05"/>
  </r>
  <r>
    <n v="450"/>
    <x v="450"/>
    <x v="449"/>
    <n v="50000"/>
    <n v="396"/>
    <x v="2"/>
    <x v="0"/>
    <x v="0"/>
    <n v="1392417800"/>
    <n v="1389825800"/>
    <b v="0"/>
    <x v="63"/>
    <x v="1"/>
    <s v="film &amp; video/animation"/>
    <n v="1"/>
    <x v="374"/>
    <x v="0"/>
    <s v="animation"/>
    <x v="450"/>
    <d v="2014-02-14T22:43:20"/>
  </r>
  <r>
    <n v="451"/>
    <x v="451"/>
    <x v="450"/>
    <n v="20000"/>
    <n v="0"/>
    <x v="2"/>
    <x v="0"/>
    <x v="0"/>
    <n v="1390669791"/>
    <n v="1388077791"/>
    <b v="0"/>
    <x v="78"/>
    <x v="1"/>
    <s v="film &amp; video/animation"/>
    <n v="0"/>
    <x v="121"/>
    <x v="0"/>
    <s v="animation"/>
    <x v="451"/>
    <d v="2014-01-25T17:09:51"/>
  </r>
  <r>
    <n v="452"/>
    <x v="452"/>
    <x v="451"/>
    <n v="750"/>
    <n v="480"/>
    <x v="2"/>
    <x v="0"/>
    <x v="0"/>
    <n v="1431536015"/>
    <n v="1428944015"/>
    <b v="0"/>
    <x v="8"/>
    <x v="1"/>
    <s v="film &amp; video/animation"/>
    <n v="64"/>
    <x v="375"/>
    <x v="0"/>
    <s v="animation"/>
    <x v="452"/>
    <d v="2015-05-13T16:53:35"/>
  </r>
  <r>
    <n v="453"/>
    <x v="453"/>
    <x v="452"/>
    <n v="94875"/>
    <n v="26"/>
    <x v="2"/>
    <x v="0"/>
    <x v="0"/>
    <n v="1424375279"/>
    <n v="1422992879"/>
    <b v="0"/>
    <x v="84"/>
    <x v="1"/>
    <s v="film &amp; video/animation"/>
    <n v="0"/>
    <x v="31"/>
    <x v="0"/>
    <s v="animation"/>
    <x v="453"/>
    <d v="2015-02-19T19:47:59"/>
  </r>
  <r>
    <n v="454"/>
    <x v="454"/>
    <x v="453"/>
    <n v="10000"/>
    <n v="82"/>
    <x v="2"/>
    <x v="0"/>
    <x v="0"/>
    <n v="1417007640"/>
    <n v="1414343571"/>
    <b v="0"/>
    <x v="81"/>
    <x v="1"/>
    <s v="film &amp; video/animation"/>
    <n v="1"/>
    <x v="376"/>
    <x v="0"/>
    <s v="animation"/>
    <x v="454"/>
    <d v="2014-11-26T13:14:00"/>
  </r>
  <r>
    <n v="455"/>
    <x v="455"/>
    <x v="454"/>
    <n v="65000"/>
    <n v="45"/>
    <x v="2"/>
    <x v="0"/>
    <x v="0"/>
    <n v="1334622660"/>
    <n v="1330733022"/>
    <b v="0"/>
    <x v="84"/>
    <x v="1"/>
    <s v="film &amp; video/animation"/>
    <n v="0"/>
    <x v="377"/>
    <x v="0"/>
    <s v="animation"/>
    <x v="455"/>
    <d v="2012-04-17T00:31:00"/>
  </r>
  <r>
    <n v="456"/>
    <x v="456"/>
    <x v="455"/>
    <n v="8888"/>
    <n v="61"/>
    <x v="2"/>
    <x v="0"/>
    <x v="0"/>
    <n v="1382414340"/>
    <n v="1380559201"/>
    <b v="0"/>
    <x v="83"/>
    <x v="1"/>
    <s v="film &amp; video/animation"/>
    <n v="1"/>
    <x v="378"/>
    <x v="0"/>
    <s v="animation"/>
    <x v="456"/>
    <d v="2013-10-22T03:59:00"/>
  </r>
  <r>
    <n v="457"/>
    <x v="457"/>
    <x v="456"/>
    <n v="20000"/>
    <n v="0"/>
    <x v="2"/>
    <x v="5"/>
    <x v="5"/>
    <n v="1408213512"/>
    <n v="1405621512"/>
    <b v="0"/>
    <x v="78"/>
    <x v="1"/>
    <s v="film &amp; video/animation"/>
    <n v="0"/>
    <x v="121"/>
    <x v="0"/>
    <s v="animation"/>
    <x v="457"/>
    <d v="2014-08-16T18:25:12"/>
  </r>
  <r>
    <n v="458"/>
    <x v="458"/>
    <x v="457"/>
    <n v="10000"/>
    <n v="821"/>
    <x v="2"/>
    <x v="1"/>
    <x v="1"/>
    <n v="1368550060"/>
    <n v="1365958060"/>
    <b v="0"/>
    <x v="72"/>
    <x v="1"/>
    <s v="film &amp; video/animation"/>
    <n v="8"/>
    <x v="379"/>
    <x v="0"/>
    <s v="animation"/>
    <x v="458"/>
    <d v="2013-05-14T16:47:40"/>
  </r>
  <r>
    <n v="459"/>
    <x v="459"/>
    <x v="458"/>
    <n v="39000"/>
    <n v="25"/>
    <x v="2"/>
    <x v="0"/>
    <x v="0"/>
    <n v="1321201327"/>
    <n v="1316013727"/>
    <b v="0"/>
    <x v="29"/>
    <x v="1"/>
    <s v="film &amp; video/animation"/>
    <n v="0"/>
    <x v="380"/>
    <x v="0"/>
    <s v="animation"/>
    <x v="459"/>
    <d v="2011-11-13T16:22:07"/>
  </r>
  <r>
    <n v="460"/>
    <x v="460"/>
    <x v="459"/>
    <n v="8500"/>
    <n v="25"/>
    <x v="2"/>
    <x v="0"/>
    <x v="0"/>
    <n v="1401595200"/>
    <n v="1398862875"/>
    <b v="0"/>
    <x v="84"/>
    <x v="1"/>
    <s v="film &amp; video/animation"/>
    <n v="0"/>
    <x v="381"/>
    <x v="0"/>
    <s v="animation"/>
    <x v="460"/>
    <d v="2014-06-01T04:00:00"/>
  </r>
  <r>
    <n v="461"/>
    <x v="461"/>
    <x v="460"/>
    <n v="550"/>
    <n v="0"/>
    <x v="2"/>
    <x v="1"/>
    <x v="1"/>
    <n v="1370204367"/>
    <n v="1368476367"/>
    <b v="0"/>
    <x v="78"/>
    <x v="1"/>
    <s v="film &amp; video/animation"/>
    <n v="0"/>
    <x v="121"/>
    <x v="0"/>
    <s v="animation"/>
    <x v="461"/>
    <d v="2013-06-02T20:19:27"/>
  </r>
  <r>
    <n v="462"/>
    <x v="462"/>
    <x v="461"/>
    <n v="100000"/>
    <n v="0"/>
    <x v="2"/>
    <x v="0"/>
    <x v="0"/>
    <n v="1312945341"/>
    <n v="1307761341"/>
    <b v="0"/>
    <x v="78"/>
    <x v="1"/>
    <s v="film &amp; video/animation"/>
    <n v="0"/>
    <x v="121"/>
    <x v="0"/>
    <s v="animation"/>
    <x v="462"/>
    <d v="2011-08-10T03:02:21"/>
  </r>
  <r>
    <n v="463"/>
    <x v="463"/>
    <x v="462"/>
    <n v="55000"/>
    <n v="1250"/>
    <x v="2"/>
    <x v="0"/>
    <x v="0"/>
    <n v="1316883753"/>
    <n v="1311699753"/>
    <b v="0"/>
    <x v="202"/>
    <x v="1"/>
    <s v="film &amp; video/animation"/>
    <n v="2"/>
    <x v="382"/>
    <x v="0"/>
    <s v="animation"/>
    <x v="463"/>
    <d v="2011-09-24T17:02:33"/>
  </r>
  <r>
    <n v="464"/>
    <x v="464"/>
    <x v="463"/>
    <n v="1010"/>
    <n v="1"/>
    <x v="2"/>
    <x v="12"/>
    <x v="3"/>
    <n v="1463602935"/>
    <n v="1461874935"/>
    <b v="0"/>
    <x v="29"/>
    <x v="1"/>
    <s v="film &amp; video/animation"/>
    <n v="0"/>
    <x v="120"/>
    <x v="0"/>
    <s v="animation"/>
    <x v="464"/>
    <d v="2016-05-18T20:22:15"/>
  </r>
  <r>
    <n v="465"/>
    <x v="465"/>
    <x v="464"/>
    <n v="512"/>
    <n v="138"/>
    <x v="2"/>
    <x v="0"/>
    <x v="0"/>
    <n v="1403837574"/>
    <n v="1402455174"/>
    <b v="0"/>
    <x v="22"/>
    <x v="1"/>
    <s v="film &amp; video/animation"/>
    <n v="27"/>
    <x v="383"/>
    <x v="0"/>
    <s v="animation"/>
    <x v="465"/>
    <d v="2014-06-27T02:52:54"/>
  </r>
  <r>
    <n v="466"/>
    <x v="466"/>
    <x v="465"/>
    <n v="10000"/>
    <n v="76"/>
    <x v="2"/>
    <x v="0"/>
    <x v="0"/>
    <n v="1347057464"/>
    <n v="1344465464"/>
    <b v="0"/>
    <x v="81"/>
    <x v="1"/>
    <s v="film &amp; video/animation"/>
    <n v="1"/>
    <x v="384"/>
    <x v="0"/>
    <s v="animation"/>
    <x v="466"/>
    <d v="2012-09-07T22:37:44"/>
  </r>
  <r>
    <n v="467"/>
    <x v="467"/>
    <x v="466"/>
    <n v="20000"/>
    <n v="4315"/>
    <x v="2"/>
    <x v="0"/>
    <x v="0"/>
    <n v="1348849134"/>
    <n v="1344961134"/>
    <b v="0"/>
    <x v="70"/>
    <x v="1"/>
    <s v="film &amp; video/animation"/>
    <n v="22"/>
    <x v="385"/>
    <x v="0"/>
    <s v="animation"/>
    <x v="467"/>
    <d v="2012-09-28T16:18:54"/>
  </r>
  <r>
    <n v="468"/>
    <x v="468"/>
    <x v="467"/>
    <n v="7500"/>
    <n v="0"/>
    <x v="2"/>
    <x v="0"/>
    <x v="0"/>
    <n v="1341978665"/>
    <n v="1336795283"/>
    <b v="0"/>
    <x v="78"/>
    <x v="1"/>
    <s v="film &amp; video/animation"/>
    <n v="0"/>
    <x v="121"/>
    <x v="0"/>
    <s v="animation"/>
    <x v="468"/>
    <d v="2012-07-11T03:51:05"/>
  </r>
  <r>
    <n v="469"/>
    <x v="469"/>
    <x v="468"/>
    <n v="6000"/>
    <n v="0"/>
    <x v="2"/>
    <x v="1"/>
    <x v="1"/>
    <n v="1409960724"/>
    <n v="1404776724"/>
    <b v="0"/>
    <x v="78"/>
    <x v="1"/>
    <s v="film &amp; video/animation"/>
    <n v="0"/>
    <x v="121"/>
    <x v="0"/>
    <s v="animation"/>
    <x v="469"/>
    <d v="2014-09-05T23:45:24"/>
  </r>
  <r>
    <n v="470"/>
    <x v="470"/>
    <x v="469"/>
    <n v="5000"/>
    <n v="51"/>
    <x v="2"/>
    <x v="0"/>
    <x v="0"/>
    <n v="1389844800"/>
    <n v="1385524889"/>
    <b v="0"/>
    <x v="84"/>
    <x v="1"/>
    <s v="film &amp; video/animation"/>
    <n v="1"/>
    <x v="156"/>
    <x v="0"/>
    <s v="animation"/>
    <x v="470"/>
    <d v="2014-01-16T04:00:00"/>
  </r>
  <r>
    <n v="471"/>
    <x v="471"/>
    <x v="470"/>
    <n v="55000"/>
    <n v="6541"/>
    <x v="2"/>
    <x v="0"/>
    <x v="0"/>
    <n v="1397924379"/>
    <n v="1394039979"/>
    <b v="0"/>
    <x v="203"/>
    <x v="1"/>
    <s v="film &amp; video/animation"/>
    <n v="12"/>
    <x v="386"/>
    <x v="0"/>
    <s v="animation"/>
    <x v="471"/>
    <d v="2014-04-19T16:19:39"/>
  </r>
  <r>
    <n v="472"/>
    <x v="472"/>
    <x v="471"/>
    <n v="800"/>
    <n v="141"/>
    <x v="2"/>
    <x v="0"/>
    <x v="0"/>
    <n v="1408831718"/>
    <n v="1406239718"/>
    <b v="0"/>
    <x v="81"/>
    <x v="1"/>
    <s v="film &amp; video/animation"/>
    <n v="18"/>
    <x v="387"/>
    <x v="0"/>
    <s v="animation"/>
    <x v="472"/>
    <d v="2014-08-23T22:08:38"/>
  </r>
  <r>
    <n v="473"/>
    <x v="473"/>
    <x v="472"/>
    <n v="30000"/>
    <n v="861"/>
    <x v="2"/>
    <x v="0"/>
    <x v="0"/>
    <n v="1410972319"/>
    <n v="1408380319"/>
    <b v="0"/>
    <x v="25"/>
    <x v="1"/>
    <s v="film &amp; video/animation"/>
    <n v="3"/>
    <x v="242"/>
    <x v="0"/>
    <s v="animation"/>
    <x v="473"/>
    <d v="2014-09-17T16:45:19"/>
  </r>
  <r>
    <n v="474"/>
    <x v="474"/>
    <x v="473"/>
    <n v="3300"/>
    <n v="1"/>
    <x v="2"/>
    <x v="0"/>
    <x v="0"/>
    <n v="1487318029"/>
    <n v="1484726029"/>
    <b v="0"/>
    <x v="29"/>
    <x v="1"/>
    <s v="film &amp; video/animation"/>
    <n v="0"/>
    <x v="120"/>
    <x v="0"/>
    <s v="animation"/>
    <x v="474"/>
    <d v="2017-02-17T07:53:49"/>
  </r>
  <r>
    <n v="475"/>
    <x v="475"/>
    <x v="474"/>
    <n v="2000"/>
    <n v="0"/>
    <x v="2"/>
    <x v="0"/>
    <x v="0"/>
    <n v="1430877843"/>
    <n v="1428285843"/>
    <b v="0"/>
    <x v="78"/>
    <x v="1"/>
    <s v="film &amp; video/animation"/>
    <n v="0"/>
    <x v="121"/>
    <x v="0"/>
    <s v="animation"/>
    <x v="475"/>
    <d v="2015-05-06T02:04:03"/>
  </r>
  <r>
    <n v="476"/>
    <x v="476"/>
    <x v="475"/>
    <n v="220000"/>
    <n v="4906.59"/>
    <x v="2"/>
    <x v="0"/>
    <x v="0"/>
    <n v="1401767940"/>
    <n v="1398727441"/>
    <b v="0"/>
    <x v="204"/>
    <x v="1"/>
    <s v="film &amp; video/animation"/>
    <n v="2"/>
    <x v="388"/>
    <x v="0"/>
    <s v="animation"/>
    <x v="476"/>
    <d v="2014-06-03T03:59:00"/>
  </r>
  <r>
    <n v="477"/>
    <x v="477"/>
    <x v="476"/>
    <n v="1500"/>
    <n v="0"/>
    <x v="2"/>
    <x v="0"/>
    <x v="0"/>
    <n v="1337371334"/>
    <n v="1332187334"/>
    <b v="0"/>
    <x v="78"/>
    <x v="1"/>
    <s v="film &amp; video/animation"/>
    <n v="0"/>
    <x v="121"/>
    <x v="0"/>
    <s v="animation"/>
    <x v="477"/>
    <d v="2012-05-18T20:02:14"/>
  </r>
  <r>
    <n v="478"/>
    <x v="478"/>
    <x v="477"/>
    <n v="10000"/>
    <n v="0"/>
    <x v="2"/>
    <x v="0"/>
    <x v="0"/>
    <n v="1427921509"/>
    <n v="1425333109"/>
    <b v="0"/>
    <x v="78"/>
    <x v="1"/>
    <s v="film &amp; video/animation"/>
    <n v="0"/>
    <x v="121"/>
    <x v="0"/>
    <s v="animation"/>
    <x v="478"/>
    <d v="2015-04-01T20:51:49"/>
  </r>
  <r>
    <n v="479"/>
    <x v="479"/>
    <x v="478"/>
    <n v="15000"/>
    <n v="4884"/>
    <x v="2"/>
    <x v="0"/>
    <x v="0"/>
    <n v="1416566835"/>
    <n v="1411379235"/>
    <b v="0"/>
    <x v="165"/>
    <x v="1"/>
    <s v="film &amp; video/animation"/>
    <n v="33"/>
    <x v="389"/>
    <x v="0"/>
    <s v="animation"/>
    <x v="479"/>
    <d v="2014-11-21T10:47:15"/>
  </r>
  <r>
    <n v="480"/>
    <x v="480"/>
    <x v="479"/>
    <n v="40000"/>
    <n v="7764"/>
    <x v="2"/>
    <x v="0"/>
    <x v="0"/>
    <n v="1376049615"/>
    <n v="1373457615"/>
    <b v="0"/>
    <x v="205"/>
    <x v="1"/>
    <s v="film &amp; video/animation"/>
    <n v="19"/>
    <x v="390"/>
    <x v="0"/>
    <s v="animation"/>
    <x v="480"/>
    <d v="2013-08-09T12:00:15"/>
  </r>
  <r>
    <n v="481"/>
    <x v="481"/>
    <x v="480"/>
    <n v="30000"/>
    <n v="1830"/>
    <x v="2"/>
    <x v="0"/>
    <x v="0"/>
    <n v="1349885289"/>
    <n v="1347293289"/>
    <b v="0"/>
    <x v="64"/>
    <x v="1"/>
    <s v="film &amp; video/animation"/>
    <n v="6"/>
    <x v="391"/>
    <x v="0"/>
    <s v="animation"/>
    <x v="481"/>
    <d v="2012-10-10T16:08:09"/>
  </r>
  <r>
    <n v="482"/>
    <x v="482"/>
    <x v="481"/>
    <n v="10000"/>
    <n v="10"/>
    <x v="2"/>
    <x v="0"/>
    <x v="0"/>
    <n v="1460644440"/>
    <n v="1458336690"/>
    <b v="0"/>
    <x v="29"/>
    <x v="1"/>
    <s v="film &amp; video/animation"/>
    <n v="0"/>
    <x v="119"/>
    <x v="0"/>
    <s v="animation"/>
    <x v="482"/>
    <d v="2016-04-14T14:34:00"/>
  </r>
  <r>
    <n v="483"/>
    <x v="483"/>
    <x v="482"/>
    <n v="15000"/>
    <n v="7530"/>
    <x v="2"/>
    <x v="1"/>
    <x v="1"/>
    <n v="1359434672"/>
    <n v="1354250672"/>
    <b v="0"/>
    <x v="206"/>
    <x v="1"/>
    <s v="film &amp; video/animation"/>
    <n v="50"/>
    <x v="392"/>
    <x v="0"/>
    <s v="animation"/>
    <x v="483"/>
    <d v="2013-01-29T04:44:32"/>
  </r>
  <r>
    <n v="484"/>
    <x v="484"/>
    <x v="483"/>
    <n v="80000"/>
    <n v="149"/>
    <x v="2"/>
    <x v="1"/>
    <x v="1"/>
    <n v="1446766372"/>
    <n v="1443220372"/>
    <b v="0"/>
    <x v="202"/>
    <x v="1"/>
    <s v="film &amp; video/animation"/>
    <n v="0"/>
    <x v="393"/>
    <x v="0"/>
    <s v="animation"/>
    <x v="484"/>
    <d v="2015-11-05T23:32:52"/>
  </r>
  <r>
    <n v="485"/>
    <x v="485"/>
    <x v="484"/>
    <n v="37956"/>
    <n v="8315.01"/>
    <x v="2"/>
    <x v="1"/>
    <x v="1"/>
    <n v="1368792499"/>
    <n v="1366200499"/>
    <b v="0"/>
    <x v="207"/>
    <x v="1"/>
    <s v="film &amp; video/animation"/>
    <n v="22"/>
    <x v="394"/>
    <x v="0"/>
    <s v="animation"/>
    <x v="485"/>
    <d v="2013-05-17T12:08:19"/>
  </r>
  <r>
    <n v="486"/>
    <x v="486"/>
    <x v="485"/>
    <n v="550000"/>
    <n v="50"/>
    <x v="2"/>
    <x v="2"/>
    <x v="2"/>
    <n v="1401662239"/>
    <n v="1399070239"/>
    <b v="0"/>
    <x v="29"/>
    <x v="1"/>
    <s v="film &amp; video/animation"/>
    <n v="0"/>
    <x v="73"/>
    <x v="0"/>
    <s v="animation"/>
    <x v="486"/>
    <d v="2014-06-01T22:37:19"/>
  </r>
  <r>
    <n v="487"/>
    <x v="487"/>
    <x v="486"/>
    <n v="50000"/>
    <n v="0"/>
    <x v="2"/>
    <x v="5"/>
    <x v="5"/>
    <n v="1482678994"/>
    <n v="1477491394"/>
    <b v="0"/>
    <x v="78"/>
    <x v="1"/>
    <s v="film &amp; video/animation"/>
    <n v="0"/>
    <x v="121"/>
    <x v="0"/>
    <s v="animation"/>
    <x v="487"/>
    <d v="2016-12-25T15:16:34"/>
  </r>
  <r>
    <n v="488"/>
    <x v="488"/>
    <x v="487"/>
    <n v="12000"/>
    <n v="0"/>
    <x v="2"/>
    <x v="0"/>
    <x v="0"/>
    <n v="1483924700"/>
    <n v="1481332700"/>
    <b v="0"/>
    <x v="78"/>
    <x v="1"/>
    <s v="film &amp; video/animation"/>
    <n v="0"/>
    <x v="121"/>
    <x v="0"/>
    <s v="animation"/>
    <x v="488"/>
    <d v="2017-01-09T01:18:20"/>
  </r>
  <r>
    <n v="489"/>
    <x v="489"/>
    <x v="488"/>
    <n v="74997"/>
    <n v="215"/>
    <x v="2"/>
    <x v="0"/>
    <x v="0"/>
    <n v="1325763180"/>
    <n v="1323084816"/>
    <b v="0"/>
    <x v="83"/>
    <x v="1"/>
    <s v="film &amp; video/animation"/>
    <n v="0"/>
    <x v="395"/>
    <x v="0"/>
    <s v="animation"/>
    <x v="489"/>
    <d v="2012-01-05T11:33:00"/>
  </r>
  <r>
    <n v="490"/>
    <x v="490"/>
    <x v="489"/>
    <n v="1000"/>
    <n v="0"/>
    <x v="2"/>
    <x v="0"/>
    <x v="0"/>
    <n v="1345677285"/>
    <n v="1343085285"/>
    <b v="0"/>
    <x v="78"/>
    <x v="1"/>
    <s v="film &amp; video/animation"/>
    <n v="0"/>
    <x v="121"/>
    <x v="0"/>
    <s v="animation"/>
    <x v="490"/>
    <d v="2012-08-22T23:14:45"/>
  </r>
  <r>
    <n v="491"/>
    <x v="491"/>
    <x v="490"/>
    <n v="10000"/>
    <n v="0"/>
    <x v="2"/>
    <x v="0"/>
    <x v="0"/>
    <n v="1453937699"/>
    <n v="1451345699"/>
    <b v="0"/>
    <x v="78"/>
    <x v="1"/>
    <s v="film &amp; video/animation"/>
    <n v="0"/>
    <x v="121"/>
    <x v="0"/>
    <s v="animation"/>
    <x v="491"/>
    <d v="2016-01-27T23:34:59"/>
  </r>
  <r>
    <n v="492"/>
    <x v="492"/>
    <x v="491"/>
    <n v="10000000"/>
    <n v="0"/>
    <x v="2"/>
    <x v="11"/>
    <x v="9"/>
    <n v="1476319830"/>
    <n v="1471135830"/>
    <b v="0"/>
    <x v="78"/>
    <x v="1"/>
    <s v="film &amp; video/animation"/>
    <n v="0"/>
    <x v="121"/>
    <x v="0"/>
    <s v="animation"/>
    <x v="492"/>
    <d v="2016-10-13T00:50:30"/>
  </r>
  <r>
    <n v="493"/>
    <x v="493"/>
    <x v="492"/>
    <n v="30000"/>
    <n v="0"/>
    <x v="2"/>
    <x v="1"/>
    <x v="1"/>
    <n v="1432142738"/>
    <n v="1429550738"/>
    <b v="0"/>
    <x v="78"/>
    <x v="1"/>
    <s v="film &amp; video/animation"/>
    <n v="0"/>
    <x v="121"/>
    <x v="0"/>
    <s v="animation"/>
    <x v="493"/>
    <d v="2015-05-20T17:25:38"/>
  </r>
  <r>
    <n v="494"/>
    <x v="494"/>
    <x v="493"/>
    <n v="20000"/>
    <n v="31"/>
    <x v="2"/>
    <x v="0"/>
    <x v="0"/>
    <n v="1404356400"/>
    <n v="1402343765"/>
    <b v="0"/>
    <x v="83"/>
    <x v="1"/>
    <s v="film &amp; video/animation"/>
    <n v="0"/>
    <x v="396"/>
    <x v="0"/>
    <s v="animation"/>
    <x v="494"/>
    <d v="2014-07-03T03:00:00"/>
  </r>
  <r>
    <n v="495"/>
    <x v="495"/>
    <x v="494"/>
    <n v="7000"/>
    <n v="0"/>
    <x v="2"/>
    <x v="0"/>
    <x v="0"/>
    <n v="1437076305"/>
    <n v="1434484305"/>
    <b v="0"/>
    <x v="78"/>
    <x v="1"/>
    <s v="film &amp; video/animation"/>
    <n v="0"/>
    <x v="121"/>
    <x v="0"/>
    <s v="animation"/>
    <x v="495"/>
    <d v="2015-07-16T19:51:45"/>
  </r>
  <r>
    <n v="496"/>
    <x v="496"/>
    <x v="495"/>
    <n v="60000"/>
    <n v="1"/>
    <x v="2"/>
    <x v="0"/>
    <x v="0"/>
    <n v="1392070874"/>
    <n v="1386886874"/>
    <b v="0"/>
    <x v="29"/>
    <x v="1"/>
    <s v="film &amp; video/animation"/>
    <n v="0"/>
    <x v="120"/>
    <x v="0"/>
    <s v="animation"/>
    <x v="496"/>
    <d v="2014-02-10T22:21:14"/>
  </r>
  <r>
    <n v="497"/>
    <x v="497"/>
    <x v="496"/>
    <n v="4480"/>
    <n v="30"/>
    <x v="2"/>
    <x v="0"/>
    <x v="0"/>
    <n v="1419483600"/>
    <n v="1414889665"/>
    <b v="0"/>
    <x v="83"/>
    <x v="1"/>
    <s v="film &amp; video/animation"/>
    <n v="1"/>
    <x v="119"/>
    <x v="0"/>
    <s v="animation"/>
    <x v="497"/>
    <d v="2014-12-25T05:00:00"/>
  </r>
  <r>
    <n v="498"/>
    <x v="498"/>
    <x v="497"/>
    <n v="65108"/>
    <n v="2994"/>
    <x v="2"/>
    <x v="0"/>
    <x v="0"/>
    <n v="1324664249"/>
    <n v="1321035449"/>
    <b v="0"/>
    <x v="19"/>
    <x v="1"/>
    <s v="film &amp; video/animation"/>
    <n v="5"/>
    <x v="397"/>
    <x v="0"/>
    <s v="animation"/>
    <x v="498"/>
    <d v="2011-12-23T18:17:29"/>
  </r>
  <r>
    <n v="499"/>
    <x v="499"/>
    <x v="498"/>
    <n v="20000"/>
    <n v="1910"/>
    <x v="2"/>
    <x v="0"/>
    <x v="0"/>
    <n v="1255381140"/>
    <n v="1250630968"/>
    <b v="0"/>
    <x v="55"/>
    <x v="1"/>
    <s v="film &amp; video/animation"/>
    <n v="10"/>
    <x v="398"/>
    <x v="0"/>
    <s v="animation"/>
    <x v="499"/>
    <d v="2009-10-12T20:59:00"/>
  </r>
  <r>
    <n v="500"/>
    <x v="500"/>
    <x v="499"/>
    <n v="6500"/>
    <n v="215"/>
    <x v="2"/>
    <x v="0"/>
    <x v="0"/>
    <n v="1273356960"/>
    <n v="1268255751"/>
    <b v="0"/>
    <x v="80"/>
    <x v="1"/>
    <s v="film &amp; video/animation"/>
    <n v="3"/>
    <x v="399"/>
    <x v="0"/>
    <s v="animation"/>
    <x v="500"/>
    <d v="2010-05-08T22:16:00"/>
  </r>
  <r>
    <n v="501"/>
    <x v="501"/>
    <x v="500"/>
    <n v="10000"/>
    <n v="0"/>
    <x v="2"/>
    <x v="0"/>
    <x v="0"/>
    <n v="1310189851"/>
    <n v="1307597851"/>
    <b v="0"/>
    <x v="78"/>
    <x v="1"/>
    <s v="film &amp; video/animation"/>
    <n v="0"/>
    <x v="121"/>
    <x v="0"/>
    <s v="animation"/>
    <x v="501"/>
    <d v="2011-07-09T05:37:31"/>
  </r>
  <r>
    <n v="502"/>
    <x v="502"/>
    <x v="501"/>
    <n v="20000"/>
    <n v="230"/>
    <x v="2"/>
    <x v="0"/>
    <x v="0"/>
    <n v="1332073025"/>
    <n v="1329484625"/>
    <b v="0"/>
    <x v="80"/>
    <x v="1"/>
    <s v="film &amp; video/animation"/>
    <n v="1"/>
    <x v="400"/>
    <x v="0"/>
    <s v="animation"/>
    <x v="502"/>
    <d v="2012-03-18T12:17:05"/>
  </r>
  <r>
    <n v="503"/>
    <x v="503"/>
    <x v="502"/>
    <n v="6500"/>
    <n v="114"/>
    <x v="2"/>
    <x v="1"/>
    <x v="1"/>
    <n v="1421498303"/>
    <n v="1418906303"/>
    <b v="0"/>
    <x v="82"/>
    <x v="1"/>
    <s v="film &amp; video/animation"/>
    <n v="2"/>
    <x v="401"/>
    <x v="0"/>
    <s v="animation"/>
    <x v="503"/>
    <d v="2015-01-17T12:38:23"/>
  </r>
  <r>
    <n v="504"/>
    <x v="504"/>
    <x v="503"/>
    <n v="24500"/>
    <n v="335"/>
    <x v="2"/>
    <x v="0"/>
    <x v="0"/>
    <n v="1334097387"/>
    <n v="1328916987"/>
    <b v="0"/>
    <x v="81"/>
    <x v="1"/>
    <s v="film &amp; video/animation"/>
    <n v="1"/>
    <x v="402"/>
    <x v="0"/>
    <s v="animation"/>
    <x v="504"/>
    <d v="2012-04-10T22:36:27"/>
  </r>
  <r>
    <n v="505"/>
    <x v="505"/>
    <x v="504"/>
    <n v="12000"/>
    <n v="52"/>
    <x v="2"/>
    <x v="0"/>
    <x v="0"/>
    <n v="1451010086"/>
    <n v="1447122086"/>
    <b v="0"/>
    <x v="25"/>
    <x v="1"/>
    <s v="film &amp; video/animation"/>
    <n v="0"/>
    <x v="403"/>
    <x v="0"/>
    <s v="animation"/>
    <x v="505"/>
    <d v="2015-12-25T02:21:26"/>
  </r>
  <r>
    <n v="506"/>
    <x v="506"/>
    <x v="505"/>
    <n v="200000"/>
    <n v="250"/>
    <x v="2"/>
    <x v="0"/>
    <x v="0"/>
    <n v="1376140520"/>
    <n v="1373548520"/>
    <b v="0"/>
    <x v="29"/>
    <x v="1"/>
    <s v="film &amp; video/animation"/>
    <n v="0"/>
    <x v="404"/>
    <x v="0"/>
    <s v="animation"/>
    <x v="506"/>
    <d v="2013-08-10T13:15:20"/>
  </r>
  <r>
    <n v="507"/>
    <x v="507"/>
    <x v="506"/>
    <n v="20000"/>
    <n v="640"/>
    <x v="2"/>
    <x v="0"/>
    <x v="0"/>
    <n v="1350687657"/>
    <n v="1346799657"/>
    <b v="0"/>
    <x v="73"/>
    <x v="1"/>
    <s v="film &amp; video/animation"/>
    <n v="3"/>
    <x v="405"/>
    <x v="0"/>
    <s v="animation"/>
    <x v="507"/>
    <d v="2012-10-19T23:00:57"/>
  </r>
  <r>
    <n v="508"/>
    <x v="508"/>
    <x v="507"/>
    <n v="50000"/>
    <n v="400"/>
    <x v="2"/>
    <x v="0"/>
    <x v="0"/>
    <n v="1337955240"/>
    <n v="1332808501"/>
    <b v="0"/>
    <x v="83"/>
    <x v="1"/>
    <s v="film &amp; video/animation"/>
    <n v="1"/>
    <x v="44"/>
    <x v="0"/>
    <s v="animation"/>
    <x v="508"/>
    <d v="2012-05-25T14:14:00"/>
  </r>
  <r>
    <n v="509"/>
    <x v="509"/>
    <x v="508"/>
    <n v="5000"/>
    <n v="10"/>
    <x v="2"/>
    <x v="1"/>
    <x v="1"/>
    <n v="1435504170"/>
    <n v="1432912170"/>
    <b v="0"/>
    <x v="29"/>
    <x v="1"/>
    <s v="film &amp; video/animation"/>
    <n v="0"/>
    <x v="119"/>
    <x v="0"/>
    <s v="animation"/>
    <x v="509"/>
    <d v="2015-06-28T15:09:30"/>
  </r>
  <r>
    <n v="510"/>
    <x v="510"/>
    <x v="509"/>
    <n v="14000"/>
    <n v="0"/>
    <x v="2"/>
    <x v="0"/>
    <x v="0"/>
    <n v="1456805639"/>
    <n v="1454213639"/>
    <b v="0"/>
    <x v="78"/>
    <x v="1"/>
    <s v="film &amp; video/animation"/>
    <n v="0"/>
    <x v="121"/>
    <x v="0"/>
    <s v="animation"/>
    <x v="510"/>
    <d v="2016-03-01T04:13:59"/>
  </r>
  <r>
    <n v="511"/>
    <x v="511"/>
    <x v="510"/>
    <n v="5000"/>
    <n v="150"/>
    <x v="2"/>
    <x v="0"/>
    <x v="0"/>
    <n v="1365228982"/>
    <n v="1362640582"/>
    <b v="0"/>
    <x v="81"/>
    <x v="1"/>
    <s v="film &amp; video/animation"/>
    <n v="3"/>
    <x v="179"/>
    <x v="0"/>
    <s v="animation"/>
    <x v="511"/>
    <d v="2013-04-06T06:16:22"/>
  </r>
  <r>
    <n v="512"/>
    <x v="512"/>
    <x v="511"/>
    <n v="8000"/>
    <n v="11"/>
    <x v="2"/>
    <x v="0"/>
    <x v="0"/>
    <n v="1479667727"/>
    <n v="1475776127"/>
    <b v="0"/>
    <x v="84"/>
    <x v="1"/>
    <s v="film &amp; video/animation"/>
    <n v="0"/>
    <x v="148"/>
    <x v="0"/>
    <s v="animation"/>
    <x v="512"/>
    <d v="2016-11-20T18:48:47"/>
  </r>
  <r>
    <n v="513"/>
    <x v="513"/>
    <x v="512"/>
    <n v="50000"/>
    <n v="6962"/>
    <x v="2"/>
    <x v="0"/>
    <x v="0"/>
    <n v="1471244400"/>
    <n v="1467387705"/>
    <b v="0"/>
    <x v="32"/>
    <x v="1"/>
    <s v="film &amp; video/animation"/>
    <n v="14"/>
    <x v="406"/>
    <x v="0"/>
    <s v="animation"/>
    <x v="513"/>
    <d v="2016-08-15T07:00:00"/>
  </r>
  <r>
    <n v="514"/>
    <x v="514"/>
    <x v="513"/>
    <n v="1500"/>
    <n v="50"/>
    <x v="2"/>
    <x v="5"/>
    <x v="5"/>
    <n v="1407595447"/>
    <n v="1405003447"/>
    <b v="0"/>
    <x v="83"/>
    <x v="1"/>
    <s v="film &amp; video/animation"/>
    <n v="3"/>
    <x v="407"/>
    <x v="0"/>
    <s v="animation"/>
    <x v="514"/>
    <d v="2014-08-09T14:44:07"/>
  </r>
  <r>
    <n v="515"/>
    <x v="515"/>
    <x v="514"/>
    <n v="97000"/>
    <n v="24651"/>
    <x v="2"/>
    <x v="0"/>
    <x v="0"/>
    <n v="1451389601"/>
    <n v="1447933601"/>
    <b v="0"/>
    <x v="69"/>
    <x v="1"/>
    <s v="film &amp; video/animation"/>
    <n v="25"/>
    <x v="408"/>
    <x v="0"/>
    <s v="animation"/>
    <x v="515"/>
    <d v="2015-12-29T11:46:41"/>
  </r>
  <r>
    <n v="516"/>
    <x v="516"/>
    <x v="515"/>
    <n v="5000"/>
    <n v="0"/>
    <x v="2"/>
    <x v="1"/>
    <x v="1"/>
    <n v="1432752080"/>
    <n v="1427568080"/>
    <b v="0"/>
    <x v="78"/>
    <x v="1"/>
    <s v="film &amp; video/animation"/>
    <n v="0"/>
    <x v="121"/>
    <x v="0"/>
    <s v="animation"/>
    <x v="516"/>
    <d v="2015-05-27T18:41:20"/>
  </r>
  <r>
    <n v="517"/>
    <x v="517"/>
    <x v="516"/>
    <n v="15000"/>
    <n v="205"/>
    <x v="2"/>
    <x v="0"/>
    <x v="0"/>
    <n v="1486046761"/>
    <n v="1483454761"/>
    <b v="0"/>
    <x v="83"/>
    <x v="1"/>
    <s v="film &amp; video/animation"/>
    <n v="1"/>
    <x v="409"/>
    <x v="0"/>
    <s v="animation"/>
    <x v="517"/>
    <d v="2017-02-02T14:46:01"/>
  </r>
  <r>
    <n v="518"/>
    <x v="518"/>
    <x v="517"/>
    <n v="7175"/>
    <n v="0"/>
    <x v="2"/>
    <x v="0"/>
    <x v="0"/>
    <n v="1441550760"/>
    <n v="1438958824"/>
    <b v="0"/>
    <x v="78"/>
    <x v="1"/>
    <s v="film &amp; video/animation"/>
    <n v="0"/>
    <x v="121"/>
    <x v="0"/>
    <s v="animation"/>
    <x v="518"/>
    <d v="2015-09-06T14:46:00"/>
  </r>
  <r>
    <n v="519"/>
    <x v="519"/>
    <x v="518"/>
    <n v="12001"/>
    <n v="2746"/>
    <x v="2"/>
    <x v="0"/>
    <x v="0"/>
    <n v="1354699421"/>
    <n v="1352107421"/>
    <b v="0"/>
    <x v="16"/>
    <x v="1"/>
    <s v="film &amp; video/animation"/>
    <n v="23"/>
    <x v="410"/>
    <x v="0"/>
    <s v="animation"/>
    <x v="519"/>
    <d v="2012-12-05T09:23:41"/>
  </r>
  <r>
    <n v="520"/>
    <x v="520"/>
    <x v="519"/>
    <n v="5000"/>
    <n v="5105"/>
    <x v="0"/>
    <x v="1"/>
    <x v="1"/>
    <n v="1449766261"/>
    <n v="1447174261"/>
    <b v="0"/>
    <x v="69"/>
    <x v="0"/>
    <s v="theater/plays"/>
    <n v="102"/>
    <x v="411"/>
    <x v="1"/>
    <s v="plays"/>
    <x v="520"/>
    <d v="2015-12-10T16:51:01"/>
  </r>
  <r>
    <n v="521"/>
    <x v="521"/>
    <x v="520"/>
    <n v="5000"/>
    <n v="5232"/>
    <x v="0"/>
    <x v="0"/>
    <x v="0"/>
    <n v="1477976340"/>
    <n v="1475460819"/>
    <b v="0"/>
    <x v="66"/>
    <x v="0"/>
    <s v="theater/plays"/>
    <n v="105"/>
    <x v="412"/>
    <x v="1"/>
    <s v="plays"/>
    <x v="521"/>
    <d v="2016-11-01T04:59:00"/>
  </r>
  <r>
    <n v="522"/>
    <x v="522"/>
    <x v="521"/>
    <n v="3000"/>
    <n v="3440"/>
    <x v="0"/>
    <x v="0"/>
    <x v="0"/>
    <n v="1458518325"/>
    <n v="1456793925"/>
    <b v="0"/>
    <x v="162"/>
    <x v="0"/>
    <s v="theater/plays"/>
    <n v="115"/>
    <x v="413"/>
    <x v="1"/>
    <s v="plays"/>
    <x v="522"/>
    <d v="2016-03-20T23:58:45"/>
  </r>
  <r>
    <n v="523"/>
    <x v="523"/>
    <x v="522"/>
    <n v="5000"/>
    <n v="6030"/>
    <x v="0"/>
    <x v="0"/>
    <x v="0"/>
    <n v="1442805076"/>
    <n v="1440213076"/>
    <b v="0"/>
    <x v="87"/>
    <x v="0"/>
    <s v="theater/plays"/>
    <n v="121"/>
    <x v="414"/>
    <x v="1"/>
    <s v="plays"/>
    <x v="523"/>
    <d v="2015-09-21T03:11:16"/>
  </r>
  <r>
    <n v="524"/>
    <x v="524"/>
    <x v="523"/>
    <n v="3500"/>
    <n v="3803.55"/>
    <x v="0"/>
    <x v="1"/>
    <x v="1"/>
    <n v="1464801169"/>
    <n v="1462209169"/>
    <b v="0"/>
    <x v="208"/>
    <x v="0"/>
    <s v="theater/plays"/>
    <n v="109"/>
    <x v="415"/>
    <x v="1"/>
    <s v="plays"/>
    <x v="524"/>
    <d v="2016-06-01T17:12:49"/>
  </r>
  <r>
    <n v="525"/>
    <x v="525"/>
    <x v="524"/>
    <n v="12000"/>
    <n v="12000"/>
    <x v="0"/>
    <x v="0"/>
    <x v="0"/>
    <n v="1410601041"/>
    <n v="1406713041"/>
    <b v="0"/>
    <x v="8"/>
    <x v="0"/>
    <s v="theater/plays"/>
    <n v="100"/>
    <x v="416"/>
    <x v="1"/>
    <s v="plays"/>
    <x v="525"/>
    <d v="2014-09-13T09:37:21"/>
  </r>
  <r>
    <n v="526"/>
    <x v="526"/>
    <x v="525"/>
    <n v="1500"/>
    <n v="1710"/>
    <x v="0"/>
    <x v="1"/>
    <x v="1"/>
    <n v="1438966800"/>
    <n v="1436278344"/>
    <b v="0"/>
    <x v="23"/>
    <x v="0"/>
    <s v="theater/plays"/>
    <n v="114"/>
    <x v="417"/>
    <x v="1"/>
    <s v="plays"/>
    <x v="526"/>
    <d v="2015-08-07T17:00:00"/>
  </r>
  <r>
    <n v="527"/>
    <x v="527"/>
    <x v="526"/>
    <n v="10000"/>
    <n v="10085"/>
    <x v="0"/>
    <x v="0"/>
    <x v="0"/>
    <n v="1487347500"/>
    <n v="1484715366"/>
    <b v="0"/>
    <x v="150"/>
    <x v="0"/>
    <s v="theater/plays"/>
    <n v="101"/>
    <x v="418"/>
    <x v="1"/>
    <s v="plays"/>
    <x v="527"/>
    <d v="2017-02-17T16:05:00"/>
  </r>
  <r>
    <n v="528"/>
    <x v="528"/>
    <x v="527"/>
    <n v="1150"/>
    <n v="1330"/>
    <x v="0"/>
    <x v="0"/>
    <x v="0"/>
    <n v="1434921600"/>
    <n v="1433109907"/>
    <b v="0"/>
    <x v="209"/>
    <x v="0"/>
    <s v="theater/plays"/>
    <n v="116"/>
    <x v="419"/>
    <x v="1"/>
    <s v="plays"/>
    <x v="528"/>
    <d v="2015-06-21T21:20:00"/>
  </r>
  <r>
    <n v="529"/>
    <x v="529"/>
    <x v="528"/>
    <n v="1200"/>
    <n v="1565"/>
    <x v="0"/>
    <x v="5"/>
    <x v="5"/>
    <n v="1484110800"/>
    <n v="1482281094"/>
    <b v="0"/>
    <x v="59"/>
    <x v="0"/>
    <s v="theater/plays"/>
    <n v="130"/>
    <x v="420"/>
    <x v="1"/>
    <s v="plays"/>
    <x v="529"/>
    <d v="2017-01-11T05:00:00"/>
  </r>
  <r>
    <n v="530"/>
    <x v="530"/>
    <x v="529"/>
    <n v="3405"/>
    <n v="3670"/>
    <x v="0"/>
    <x v="0"/>
    <x v="0"/>
    <n v="1435111200"/>
    <n v="1433254268"/>
    <b v="0"/>
    <x v="60"/>
    <x v="0"/>
    <s v="theater/plays"/>
    <n v="108"/>
    <x v="421"/>
    <x v="1"/>
    <s v="plays"/>
    <x v="530"/>
    <d v="2015-06-24T02:00:00"/>
  </r>
  <r>
    <n v="531"/>
    <x v="531"/>
    <x v="530"/>
    <n v="4000"/>
    <n v="4000"/>
    <x v="0"/>
    <x v="0"/>
    <x v="0"/>
    <n v="1481957940"/>
    <n v="1478050429"/>
    <b v="0"/>
    <x v="162"/>
    <x v="0"/>
    <s v="theater/plays"/>
    <n v="100"/>
    <x v="422"/>
    <x v="1"/>
    <s v="plays"/>
    <x v="531"/>
    <d v="2016-12-17T06:59:00"/>
  </r>
  <r>
    <n v="532"/>
    <x v="532"/>
    <x v="531"/>
    <n v="10000"/>
    <n v="12325"/>
    <x v="0"/>
    <x v="0"/>
    <x v="0"/>
    <n v="1463098208"/>
    <n v="1460506208"/>
    <b v="0"/>
    <x v="210"/>
    <x v="0"/>
    <s v="theater/plays"/>
    <n v="123"/>
    <x v="423"/>
    <x v="1"/>
    <s v="plays"/>
    <x v="532"/>
    <d v="2016-05-13T00:10:08"/>
  </r>
  <r>
    <n v="533"/>
    <x v="533"/>
    <x v="532"/>
    <n v="2000"/>
    <n v="2004"/>
    <x v="0"/>
    <x v="1"/>
    <x v="1"/>
    <n v="1463394365"/>
    <n v="1461320765"/>
    <b v="0"/>
    <x v="57"/>
    <x v="0"/>
    <s v="theater/plays"/>
    <n v="100"/>
    <x v="424"/>
    <x v="1"/>
    <s v="plays"/>
    <x v="533"/>
    <d v="2016-05-16T10:26:05"/>
  </r>
  <r>
    <n v="534"/>
    <x v="534"/>
    <x v="533"/>
    <n v="15000"/>
    <n v="15700"/>
    <x v="0"/>
    <x v="10"/>
    <x v="8"/>
    <n v="1446418800"/>
    <n v="1443036470"/>
    <b v="0"/>
    <x v="53"/>
    <x v="0"/>
    <s v="theater/plays"/>
    <n v="105"/>
    <x v="425"/>
    <x v="1"/>
    <s v="plays"/>
    <x v="534"/>
    <d v="2015-11-01T23:00:00"/>
  </r>
  <r>
    <n v="535"/>
    <x v="535"/>
    <x v="534"/>
    <n v="2000"/>
    <n v="2050"/>
    <x v="0"/>
    <x v="1"/>
    <x v="1"/>
    <n v="1483707905"/>
    <n v="1481115905"/>
    <b v="0"/>
    <x v="211"/>
    <x v="0"/>
    <s v="theater/plays"/>
    <n v="103"/>
    <x v="426"/>
    <x v="1"/>
    <s v="plays"/>
    <x v="535"/>
    <d v="2017-01-06T13:05:05"/>
  </r>
  <r>
    <n v="536"/>
    <x v="536"/>
    <x v="535"/>
    <n v="3300"/>
    <n v="3902.5"/>
    <x v="0"/>
    <x v="1"/>
    <x v="1"/>
    <n v="1438624800"/>
    <n v="1435133807"/>
    <b v="0"/>
    <x v="70"/>
    <x v="0"/>
    <s v="theater/plays"/>
    <n v="118"/>
    <x v="427"/>
    <x v="1"/>
    <s v="plays"/>
    <x v="536"/>
    <d v="2015-08-03T18:00:00"/>
  </r>
  <r>
    <n v="537"/>
    <x v="537"/>
    <x v="536"/>
    <n v="2000"/>
    <n v="2410"/>
    <x v="0"/>
    <x v="0"/>
    <x v="0"/>
    <n v="1446665191"/>
    <n v="1444069591"/>
    <b v="0"/>
    <x v="211"/>
    <x v="0"/>
    <s v="theater/plays"/>
    <n v="121"/>
    <x v="428"/>
    <x v="1"/>
    <s v="plays"/>
    <x v="537"/>
    <d v="2015-11-04T19:26:31"/>
  </r>
  <r>
    <n v="538"/>
    <x v="538"/>
    <x v="537"/>
    <n v="5000"/>
    <n v="15121"/>
    <x v="0"/>
    <x v="0"/>
    <x v="0"/>
    <n v="1463166263"/>
    <n v="1460574263"/>
    <b v="0"/>
    <x v="65"/>
    <x v="0"/>
    <s v="theater/plays"/>
    <n v="302"/>
    <x v="429"/>
    <x v="1"/>
    <s v="plays"/>
    <x v="538"/>
    <d v="2016-05-13T19:04:23"/>
  </r>
  <r>
    <n v="539"/>
    <x v="539"/>
    <x v="538"/>
    <n v="500"/>
    <n v="503.22"/>
    <x v="0"/>
    <x v="1"/>
    <x v="1"/>
    <n v="1467681107"/>
    <n v="1465866707"/>
    <b v="0"/>
    <x v="9"/>
    <x v="0"/>
    <s v="theater/plays"/>
    <n v="101"/>
    <x v="430"/>
    <x v="1"/>
    <s v="plays"/>
    <x v="539"/>
    <d v="2016-07-05T01:11:47"/>
  </r>
  <r>
    <n v="540"/>
    <x v="540"/>
    <x v="539"/>
    <n v="15000"/>
    <n v="1"/>
    <x v="2"/>
    <x v="0"/>
    <x v="0"/>
    <n v="1423078606"/>
    <n v="1420486606"/>
    <b v="0"/>
    <x v="29"/>
    <x v="1"/>
    <s v="technology/web"/>
    <n v="0"/>
    <x v="120"/>
    <x v="2"/>
    <s v="web"/>
    <x v="540"/>
    <d v="2015-02-04T19:36:46"/>
  </r>
  <r>
    <n v="541"/>
    <x v="541"/>
    <x v="540"/>
    <n v="4500"/>
    <n v="25"/>
    <x v="2"/>
    <x v="0"/>
    <x v="0"/>
    <n v="1446080834"/>
    <n v="1443488834"/>
    <b v="0"/>
    <x v="29"/>
    <x v="1"/>
    <s v="technology/web"/>
    <n v="1"/>
    <x v="380"/>
    <x v="2"/>
    <s v="web"/>
    <x v="541"/>
    <d v="2015-10-29T01:07:14"/>
  </r>
  <r>
    <n v="542"/>
    <x v="542"/>
    <x v="541"/>
    <n v="250000"/>
    <n v="1"/>
    <x v="2"/>
    <x v="0"/>
    <x v="0"/>
    <n v="1462293716"/>
    <n v="1457113316"/>
    <b v="0"/>
    <x v="29"/>
    <x v="1"/>
    <s v="technology/web"/>
    <n v="0"/>
    <x v="120"/>
    <x v="2"/>
    <s v="web"/>
    <x v="542"/>
    <d v="2016-05-03T16:41:56"/>
  </r>
  <r>
    <n v="543"/>
    <x v="543"/>
    <x v="542"/>
    <n v="22000"/>
    <n v="70"/>
    <x v="2"/>
    <x v="2"/>
    <x v="2"/>
    <n v="1414807962"/>
    <n v="1412215962"/>
    <b v="0"/>
    <x v="84"/>
    <x v="1"/>
    <s v="technology/web"/>
    <n v="0"/>
    <x v="431"/>
    <x v="2"/>
    <s v="web"/>
    <x v="543"/>
    <d v="2014-11-01T02:12:42"/>
  </r>
  <r>
    <n v="544"/>
    <x v="544"/>
    <x v="543"/>
    <n v="500"/>
    <n v="6"/>
    <x v="2"/>
    <x v="0"/>
    <x v="0"/>
    <n v="1467647160"/>
    <n v="1465055160"/>
    <b v="0"/>
    <x v="84"/>
    <x v="1"/>
    <s v="technology/web"/>
    <n v="1"/>
    <x v="362"/>
    <x v="2"/>
    <s v="web"/>
    <x v="544"/>
    <d v="2016-07-04T15:46:00"/>
  </r>
  <r>
    <n v="545"/>
    <x v="545"/>
    <x v="544"/>
    <n v="50000"/>
    <n v="13692"/>
    <x v="2"/>
    <x v="6"/>
    <x v="3"/>
    <n v="1447600389"/>
    <n v="1444140789"/>
    <b v="0"/>
    <x v="69"/>
    <x v="1"/>
    <s v="technology/web"/>
    <n v="27"/>
    <x v="432"/>
    <x v="2"/>
    <s v="web"/>
    <x v="545"/>
    <d v="2015-11-15T15:13:09"/>
  </r>
  <r>
    <n v="546"/>
    <x v="546"/>
    <x v="545"/>
    <n v="60000"/>
    <n v="52"/>
    <x v="2"/>
    <x v="0"/>
    <x v="0"/>
    <n v="1445097715"/>
    <n v="1441209715"/>
    <b v="0"/>
    <x v="84"/>
    <x v="1"/>
    <s v="technology/web"/>
    <n v="0"/>
    <x v="433"/>
    <x v="2"/>
    <s v="web"/>
    <x v="546"/>
    <d v="2015-10-17T16:01:55"/>
  </r>
  <r>
    <n v="547"/>
    <x v="547"/>
    <x v="546"/>
    <n v="7500"/>
    <n v="0"/>
    <x v="2"/>
    <x v="1"/>
    <x v="1"/>
    <n v="1455122564"/>
    <n v="1452530564"/>
    <b v="0"/>
    <x v="78"/>
    <x v="1"/>
    <s v="technology/web"/>
    <n v="0"/>
    <x v="121"/>
    <x v="2"/>
    <s v="web"/>
    <x v="547"/>
    <d v="2016-02-10T16:42:44"/>
  </r>
  <r>
    <n v="548"/>
    <x v="548"/>
    <x v="547"/>
    <n v="10000"/>
    <n v="9"/>
    <x v="2"/>
    <x v="1"/>
    <x v="1"/>
    <n v="1446154848"/>
    <n v="1443562848"/>
    <b v="0"/>
    <x v="29"/>
    <x v="1"/>
    <s v="technology/web"/>
    <n v="0"/>
    <x v="373"/>
    <x v="2"/>
    <s v="web"/>
    <x v="548"/>
    <d v="2015-10-29T21:40:48"/>
  </r>
  <r>
    <n v="549"/>
    <x v="549"/>
    <x v="548"/>
    <n v="2500"/>
    <n v="68"/>
    <x v="2"/>
    <x v="1"/>
    <x v="1"/>
    <n v="1436368622"/>
    <n v="1433776622"/>
    <b v="0"/>
    <x v="22"/>
    <x v="1"/>
    <s v="technology/web"/>
    <n v="3"/>
    <x v="434"/>
    <x v="2"/>
    <s v="web"/>
    <x v="549"/>
    <d v="2015-07-08T15:17:02"/>
  </r>
  <r>
    <n v="550"/>
    <x v="550"/>
    <x v="549"/>
    <n v="5000"/>
    <n v="35"/>
    <x v="2"/>
    <x v="5"/>
    <x v="5"/>
    <n v="1485838800"/>
    <n v="1484756245"/>
    <b v="0"/>
    <x v="80"/>
    <x v="1"/>
    <s v="technology/web"/>
    <n v="1"/>
    <x v="435"/>
    <x v="2"/>
    <s v="web"/>
    <x v="550"/>
    <d v="2017-01-31T05:00:00"/>
  </r>
  <r>
    <n v="551"/>
    <x v="551"/>
    <x v="550"/>
    <n v="75000"/>
    <n v="3781"/>
    <x v="2"/>
    <x v="0"/>
    <x v="0"/>
    <n v="1438451580"/>
    <n v="1434609424"/>
    <b v="0"/>
    <x v="33"/>
    <x v="1"/>
    <s v="technology/web"/>
    <n v="5"/>
    <x v="436"/>
    <x v="2"/>
    <s v="web"/>
    <x v="551"/>
    <d v="2015-08-01T17:53:00"/>
  </r>
  <r>
    <n v="552"/>
    <x v="552"/>
    <x v="551"/>
    <n v="45000"/>
    <n v="0"/>
    <x v="2"/>
    <x v="5"/>
    <x v="5"/>
    <n v="1452350896"/>
    <n v="1447166896"/>
    <b v="0"/>
    <x v="78"/>
    <x v="1"/>
    <s v="technology/web"/>
    <n v="0"/>
    <x v="121"/>
    <x v="2"/>
    <s v="web"/>
    <x v="552"/>
    <d v="2016-01-09T14:48:16"/>
  </r>
  <r>
    <n v="553"/>
    <x v="553"/>
    <x v="552"/>
    <n v="25000"/>
    <n v="123"/>
    <x v="2"/>
    <x v="0"/>
    <x v="0"/>
    <n v="1415988991"/>
    <n v="1413393391"/>
    <b v="0"/>
    <x v="79"/>
    <x v="1"/>
    <s v="technology/web"/>
    <n v="0"/>
    <x v="372"/>
    <x v="2"/>
    <s v="web"/>
    <x v="553"/>
    <d v="2014-11-14T18:16:31"/>
  </r>
  <r>
    <n v="554"/>
    <x v="554"/>
    <x v="553"/>
    <n v="3870"/>
    <n v="1416"/>
    <x v="2"/>
    <x v="0"/>
    <x v="0"/>
    <n v="1413735972"/>
    <n v="1411143972"/>
    <b v="0"/>
    <x v="19"/>
    <x v="1"/>
    <s v="technology/web"/>
    <n v="37"/>
    <x v="437"/>
    <x v="2"/>
    <s v="web"/>
    <x v="554"/>
    <d v="2014-10-19T16:26:12"/>
  </r>
  <r>
    <n v="555"/>
    <x v="555"/>
    <x v="554"/>
    <n v="7500"/>
    <n v="0"/>
    <x v="2"/>
    <x v="1"/>
    <x v="1"/>
    <n v="1465720143"/>
    <n v="1463128143"/>
    <b v="0"/>
    <x v="78"/>
    <x v="1"/>
    <s v="technology/web"/>
    <n v="0"/>
    <x v="121"/>
    <x v="2"/>
    <s v="web"/>
    <x v="555"/>
    <d v="2016-06-12T08:29:03"/>
  </r>
  <r>
    <n v="556"/>
    <x v="556"/>
    <x v="555"/>
    <n v="8000"/>
    <n v="200"/>
    <x v="2"/>
    <x v="0"/>
    <x v="0"/>
    <n v="1452112717"/>
    <n v="1449520717"/>
    <b v="0"/>
    <x v="29"/>
    <x v="1"/>
    <s v="technology/web"/>
    <n v="3"/>
    <x v="438"/>
    <x v="2"/>
    <s v="web"/>
    <x v="556"/>
    <d v="2016-01-06T20:38:37"/>
  </r>
  <r>
    <n v="557"/>
    <x v="557"/>
    <x v="556"/>
    <n v="150000"/>
    <n v="1366"/>
    <x v="2"/>
    <x v="12"/>
    <x v="3"/>
    <n v="1480721803"/>
    <n v="1478126203"/>
    <b v="0"/>
    <x v="9"/>
    <x v="1"/>
    <s v="technology/web"/>
    <n v="1"/>
    <x v="439"/>
    <x v="2"/>
    <s v="web"/>
    <x v="557"/>
    <d v="2016-12-02T23:36:43"/>
  </r>
  <r>
    <n v="558"/>
    <x v="558"/>
    <x v="557"/>
    <n v="750"/>
    <n v="0"/>
    <x v="2"/>
    <x v="0"/>
    <x v="0"/>
    <n v="1427227905"/>
    <n v="1424639505"/>
    <b v="0"/>
    <x v="78"/>
    <x v="1"/>
    <s v="technology/web"/>
    <n v="0"/>
    <x v="121"/>
    <x v="2"/>
    <s v="web"/>
    <x v="558"/>
    <d v="2015-03-24T20:11:45"/>
  </r>
  <r>
    <n v="559"/>
    <x v="559"/>
    <x v="558"/>
    <n v="240000"/>
    <n v="50"/>
    <x v="2"/>
    <x v="0"/>
    <x v="0"/>
    <n v="1449989260"/>
    <n v="1447397260"/>
    <b v="0"/>
    <x v="29"/>
    <x v="1"/>
    <s v="technology/web"/>
    <n v="0"/>
    <x v="73"/>
    <x v="2"/>
    <s v="web"/>
    <x v="559"/>
    <d v="2015-12-13T06:47:40"/>
  </r>
  <r>
    <n v="560"/>
    <x v="560"/>
    <x v="559"/>
    <n v="100000"/>
    <n v="12"/>
    <x v="2"/>
    <x v="5"/>
    <x v="5"/>
    <n v="1418841045"/>
    <n v="1416249045"/>
    <b v="0"/>
    <x v="83"/>
    <x v="1"/>
    <s v="technology/web"/>
    <n v="0"/>
    <x v="143"/>
    <x v="2"/>
    <s v="web"/>
    <x v="560"/>
    <d v="2014-12-17T18:30:45"/>
  </r>
  <r>
    <n v="561"/>
    <x v="561"/>
    <x v="560"/>
    <n v="15000"/>
    <n v="55"/>
    <x v="2"/>
    <x v="0"/>
    <x v="0"/>
    <n v="1445874513"/>
    <n v="1442850513"/>
    <b v="0"/>
    <x v="84"/>
    <x v="1"/>
    <s v="technology/web"/>
    <n v="0"/>
    <x v="440"/>
    <x v="2"/>
    <s v="web"/>
    <x v="561"/>
    <d v="2015-10-26T15:48:33"/>
  </r>
  <r>
    <n v="562"/>
    <x v="562"/>
    <x v="561"/>
    <n v="50000"/>
    <n v="0"/>
    <x v="2"/>
    <x v="9"/>
    <x v="3"/>
    <n v="1482052815"/>
    <n v="1479460815"/>
    <b v="0"/>
    <x v="78"/>
    <x v="1"/>
    <s v="technology/web"/>
    <n v="0"/>
    <x v="121"/>
    <x v="2"/>
    <s v="web"/>
    <x v="562"/>
    <d v="2016-12-18T09:20:15"/>
  </r>
  <r>
    <n v="563"/>
    <x v="563"/>
    <x v="562"/>
    <n v="75000"/>
    <n v="68"/>
    <x v="2"/>
    <x v="2"/>
    <x v="2"/>
    <n v="1424137247"/>
    <n v="1421545247"/>
    <b v="0"/>
    <x v="84"/>
    <x v="1"/>
    <s v="technology/web"/>
    <n v="0"/>
    <x v="441"/>
    <x v="2"/>
    <s v="web"/>
    <x v="563"/>
    <d v="2015-02-17T01:40:47"/>
  </r>
  <r>
    <n v="564"/>
    <x v="564"/>
    <x v="563"/>
    <n v="18000"/>
    <n v="1"/>
    <x v="2"/>
    <x v="6"/>
    <x v="3"/>
    <n v="1457822275"/>
    <n v="1455230275"/>
    <b v="0"/>
    <x v="29"/>
    <x v="1"/>
    <s v="technology/web"/>
    <n v="0"/>
    <x v="120"/>
    <x v="2"/>
    <s v="web"/>
    <x v="564"/>
    <d v="2016-03-12T22:37:55"/>
  </r>
  <r>
    <n v="565"/>
    <x v="565"/>
    <x v="564"/>
    <n v="25000"/>
    <n v="0"/>
    <x v="2"/>
    <x v="1"/>
    <x v="1"/>
    <n v="1436554249"/>
    <n v="1433962249"/>
    <b v="0"/>
    <x v="78"/>
    <x v="1"/>
    <s v="technology/web"/>
    <n v="0"/>
    <x v="121"/>
    <x v="2"/>
    <s v="web"/>
    <x v="565"/>
    <d v="2015-07-10T18:50:49"/>
  </r>
  <r>
    <n v="566"/>
    <x v="566"/>
    <x v="565"/>
    <n v="5000"/>
    <n v="1"/>
    <x v="2"/>
    <x v="0"/>
    <x v="0"/>
    <n v="1468513533"/>
    <n v="1465921533"/>
    <b v="0"/>
    <x v="29"/>
    <x v="1"/>
    <s v="technology/web"/>
    <n v="0"/>
    <x v="120"/>
    <x v="2"/>
    <s v="web"/>
    <x v="566"/>
    <d v="2016-07-14T16:25:33"/>
  </r>
  <r>
    <n v="567"/>
    <x v="567"/>
    <x v="566"/>
    <n v="10000"/>
    <n v="0"/>
    <x v="2"/>
    <x v="0"/>
    <x v="0"/>
    <n v="1420143194"/>
    <n v="1417551194"/>
    <b v="0"/>
    <x v="78"/>
    <x v="1"/>
    <s v="technology/web"/>
    <n v="0"/>
    <x v="121"/>
    <x v="2"/>
    <s v="web"/>
    <x v="567"/>
    <d v="2015-01-01T20:13:14"/>
  </r>
  <r>
    <n v="568"/>
    <x v="568"/>
    <x v="567"/>
    <n v="24500"/>
    <n v="245"/>
    <x v="2"/>
    <x v="4"/>
    <x v="4"/>
    <n v="1452942000"/>
    <n v="1449785223"/>
    <b v="0"/>
    <x v="81"/>
    <x v="1"/>
    <s v="technology/web"/>
    <n v="1"/>
    <x v="442"/>
    <x v="2"/>
    <s v="web"/>
    <x v="568"/>
    <d v="2016-01-16T11:00:00"/>
  </r>
  <r>
    <n v="569"/>
    <x v="569"/>
    <x v="568"/>
    <n v="2500"/>
    <n v="20"/>
    <x v="2"/>
    <x v="5"/>
    <x v="5"/>
    <n v="1451679612"/>
    <n v="1449087612"/>
    <b v="0"/>
    <x v="29"/>
    <x v="1"/>
    <s v="technology/web"/>
    <n v="1"/>
    <x v="135"/>
    <x v="2"/>
    <s v="web"/>
    <x v="569"/>
    <d v="2016-01-01T20:20:12"/>
  </r>
  <r>
    <n v="570"/>
    <x v="570"/>
    <x v="569"/>
    <n v="85000"/>
    <n v="142"/>
    <x v="2"/>
    <x v="0"/>
    <x v="0"/>
    <n v="1455822569"/>
    <n v="1453230569"/>
    <b v="0"/>
    <x v="29"/>
    <x v="1"/>
    <s v="technology/web"/>
    <n v="0"/>
    <x v="443"/>
    <x v="2"/>
    <s v="web"/>
    <x v="570"/>
    <d v="2016-02-18T19:09:29"/>
  </r>
  <r>
    <n v="571"/>
    <x v="571"/>
    <x v="570"/>
    <n v="25000"/>
    <n v="106"/>
    <x v="2"/>
    <x v="0"/>
    <x v="0"/>
    <n v="1437969540"/>
    <n v="1436297723"/>
    <b v="0"/>
    <x v="84"/>
    <x v="1"/>
    <s v="technology/web"/>
    <n v="0"/>
    <x v="444"/>
    <x v="2"/>
    <s v="web"/>
    <x v="571"/>
    <d v="2015-07-27T03:59:00"/>
  </r>
  <r>
    <n v="572"/>
    <x v="572"/>
    <x v="571"/>
    <n v="2500"/>
    <n v="0"/>
    <x v="2"/>
    <x v="0"/>
    <x v="0"/>
    <n v="1446660688"/>
    <n v="1444065088"/>
    <b v="0"/>
    <x v="78"/>
    <x v="1"/>
    <s v="technology/web"/>
    <n v="0"/>
    <x v="121"/>
    <x v="2"/>
    <s v="web"/>
    <x v="572"/>
    <d v="2015-11-04T18:11:28"/>
  </r>
  <r>
    <n v="573"/>
    <x v="573"/>
    <x v="572"/>
    <n v="88888"/>
    <n v="346"/>
    <x v="2"/>
    <x v="0"/>
    <x v="0"/>
    <n v="1421543520"/>
    <n v="1416445931"/>
    <b v="0"/>
    <x v="82"/>
    <x v="1"/>
    <s v="technology/web"/>
    <n v="0"/>
    <x v="445"/>
    <x v="2"/>
    <s v="web"/>
    <x v="573"/>
    <d v="2015-01-18T01:12:00"/>
  </r>
  <r>
    <n v="574"/>
    <x v="574"/>
    <x v="573"/>
    <n v="11180"/>
    <n v="80"/>
    <x v="2"/>
    <x v="1"/>
    <x v="1"/>
    <n v="1476873507"/>
    <n v="1474281507"/>
    <b v="0"/>
    <x v="80"/>
    <x v="1"/>
    <s v="technology/web"/>
    <n v="1"/>
    <x v="135"/>
    <x v="2"/>
    <s v="web"/>
    <x v="574"/>
    <d v="2016-10-19T10:38:27"/>
  </r>
  <r>
    <n v="575"/>
    <x v="575"/>
    <x v="574"/>
    <n v="60000"/>
    <n v="259"/>
    <x v="2"/>
    <x v="12"/>
    <x v="3"/>
    <n v="1434213443"/>
    <n v="1431621443"/>
    <b v="0"/>
    <x v="80"/>
    <x v="1"/>
    <s v="technology/web"/>
    <n v="0"/>
    <x v="446"/>
    <x v="2"/>
    <s v="web"/>
    <x v="575"/>
    <d v="2015-06-13T16:37:23"/>
  </r>
  <r>
    <n v="576"/>
    <x v="576"/>
    <x v="575"/>
    <n v="80000"/>
    <n v="1"/>
    <x v="2"/>
    <x v="0"/>
    <x v="0"/>
    <n v="1427537952"/>
    <n v="1422357552"/>
    <b v="0"/>
    <x v="29"/>
    <x v="1"/>
    <s v="technology/web"/>
    <n v="0"/>
    <x v="120"/>
    <x v="2"/>
    <s v="web"/>
    <x v="576"/>
    <d v="2015-03-28T10:19:12"/>
  </r>
  <r>
    <n v="577"/>
    <x v="577"/>
    <x v="576"/>
    <n v="5000"/>
    <n v="10"/>
    <x v="2"/>
    <x v="0"/>
    <x v="0"/>
    <n v="1463753302"/>
    <n v="1458569302"/>
    <b v="0"/>
    <x v="29"/>
    <x v="1"/>
    <s v="technology/web"/>
    <n v="0"/>
    <x v="119"/>
    <x v="2"/>
    <s v="web"/>
    <x v="577"/>
    <d v="2016-05-20T14:08:22"/>
  </r>
  <r>
    <n v="578"/>
    <x v="578"/>
    <x v="577"/>
    <n v="125000"/>
    <n v="14"/>
    <x v="2"/>
    <x v="1"/>
    <x v="1"/>
    <n v="1441633993"/>
    <n v="1439560393"/>
    <b v="0"/>
    <x v="63"/>
    <x v="1"/>
    <s v="technology/web"/>
    <n v="0"/>
    <x v="447"/>
    <x v="2"/>
    <s v="web"/>
    <x v="578"/>
    <d v="2015-09-07T13:53:13"/>
  </r>
  <r>
    <n v="579"/>
    <x v="579"/>
    <x v="578"/>
    <n v="12000"/>
    <n v="175"/>
    <x v="2"/>
    <x v="0"/>
    <x v="0"/>
    <n v="1419539223"/>
    <n v="1416947223"/>
    <b v="0"/>
    <x v="81"/>
    <x v="1"/>
    <s v="technology/web"/>
    <n v="1"/>
    <x v="431"/>
    <x v="2"/>
    <s v="web"/>
    <x v="579"/>
    <d v="2014-12-25T20:27:03"/>
  </r>
  <r>
    <n v="580"/>
    <x v="580"/>
    <x v="579"/>
    <n v="3000"/>
    <n v="1"/>
    <x v="2"/>
    <x v="0"/>
    <x v="0"/>
    <n v="1474580867"/>
    <n v="1471988867"/>
    <b v="0"/>
    <x v="29"/>
    <x v="1"/>
    <s v="technology/web"/>
    <n v="0"/>
    <x v="120"/>
    <x v="2"/>
    <s v="web"/>
    <x v="580"/>
    <d v="2016-09-22T21:47:47"/>
  </r>
  <r>
    <n v="581"/>
    <x v="581"/>
    <x v="580"/>
    <n v="400"/>
    <n v="0"/>
    <x v="2"/>
    <x v="0"/>
    <x v="0"/>
    <n v="1438474704"/>
    <n v="1435882704"/>
    <b v="0"/>
    <x v="78"/>
    <x v="1"/>
    <s v="technology/web"/>
    <n v="0"/>
    <x v="121"/>
    <x v="2"/>
    <s v="web"/>
    <x v="581"/>
    <d v="2015-08-02T00:18:24"/>
  </r>
  <r>
    <n v="582"/>
    <x v="582"/>
    <x v="581"/>
    <n v="100000"/>
    <n v="0"/>
    <x v="2"/>
    <x v="0"/>
    <x v="0"/>
    <n v="1426442400"/>
    <n v="1424454319"/>
    <b v="0"/>
    <x v="78"/>
    <x v="1"/>
    <s v="technology/web"/>
    <n v="0"/>
    <x v="121"/>
    <x v="2"/>
    <s v="web"/>
    <x v="582"/>
    <d v="2015-03-15T18:00:00"/>
  </r>
  <r>
    <n v="583"/>
    <x v="583"/>
    <x v="582"/>
    <n v="9000"/>
    <n v="1"/>
    <x v="2"/>
    <x v="0"/>
    <x v="0"/>
    <n v="1426800687"/>
    <n v="1424212287"/>
    <b v="0"/>
    <x v="29"/>
    <x v="1"/>
    <s v="technology/web"/>
    <n v="0"/>
    <x v="120"/>
    <x v="2"/>
    <s v="web"/>
    <x v="583"/>
    <d v="2015-03-19T21:31:27"/>
  </r>
  <r>
    <n v="584"/>
    <x v="584"/>
    <x v="583"/>
    <n v="1000"/>
    <n v="10"/>
    <x v="2"/>
    <x v="0"/>
    <x v="0"/>
    <n v="1426522316"/>
    <n v="1423933916"/>
    <b v="0"/>
    <x v="84"/>
    <x v="1"/>
    <s v="technology/web"/>
    <n v="1"/>
    <x v="144"/>
    <x v="2"/>
    <s v="web"/>
    <x v="584"/>
    <d v="2015-03-16T16:11:56"/>
  </r>
  <r>
    <n v="585"/>
    <x v="585"/>
    <x v="584"/>
    <n v="9000"/>
    <n v="0"/>
    <x v="2"/>
    <x v="1"/>
    <x v="1"/>
    <n v="1448928000"/>
    <n v="1444123377"/>
    <b v="0"/>
    <x v="78"/>
    <x v="1"/>
    <s v="technology/web"/>
    <n v="0"/>
    <x v="121"/>
    <x v="2"/>
    <s v="web"/>
    <x v="585"/>
    <d v="2015-12-01T00:00:00"/>
  </r>
  <r>
    <n v="586"/>
    <x v="586"/>
    <x v="585"/>
    <n v="10000"/>
    <n v="56"/>
    <x v="2"/>
    <x v="0"/>
    <x v="0"/>
    <n v="1424032207"/>
    <n v="1421440207"/>
    <b v="0"/>
    <x v="80"/>
    <x v="1"/>
    <s v="technology/web"/>
    <n v="1"/>
    <x v="448"/>
    <x v="2"/>
    <s v="web"/>
    <x v="586"/>
    <d v="2015-02-15T20:30:07"/>
  </r>
  <r>
    <n v="587"/>
    <x v="587"/>
    <x v="586"/>
    <n v="30000"/>
    <n v="2725"/>
    <x v="2"/>
    <x v="5"/>
    <x v="5"/>
    <n v="1429207833"/>
    <n v="1426615833"/>
    <b v="0"/>
    <x v="63"/>
    <x v="1"/>
    <s v="technology/web"/>
    <n v="9"/>
    <x v="449"/>
    <x v="2"/>
    <s v="web"/>
    <x v="587"/>
    <d v="2015-04-16T18:10:33"/>
  </r>
  <r>
    <n v="588"/>
    <x v="588"/>
    <x v="587"/>
    <n v="9000"/>
    <n v="301"/>
    <x v="2"/>
    <x v="13"/>
    <x v="3"/>
    <n v="1479410886"/>
    <n v="1474223286"/>
    <b v="0"/>
    <x v="84"/>
    <x v="1"/>
    <s v="technology/web"/>
    <n v="3"/>
    <x v="450"/>
    <x v="2"/>
    <s v="web"/>
    <x v="588"/>
    <d v="2016-11-17T19:28:06"/>
  </r>
  <r>
    <n v="589"/>
    <x v="589"/>
    <x v="588"/>
    <n v="7500"/>
    <n v="1"/>
    <x v="2"/>
    <x v="0"/>
    <x v="0"/>
    <n v="1436366699"/>
    <n v="1435070699"/>
    <b v="0"/>
    <x v="29"/>
    <x v="1"/>
    <s v="technology/web"/>
    <n v="0"/>
    <x v="120"/>
    <x v="2"/>
    <s v="web"/>
    <x v="589"/>
    <d v="2015-07-08T14:44:59"/>
  </r>
  <r>
    <n v="590"/>
    <x v="590"/>
    <x v="589"/>
    <n v="5000"/>
    <n v="223"/>
    <x v="2"/>
    <x v="1"/>
    <x v="1"/>
    <n v="1454936460"/>
    <n v="1452259131"/>
    <b v="0"/>
    <x v="82"/>
    <x v="1"/>
    <s v="technology/web"/>
    <n v="4"/>
    <x v="451"/>
    <x v="2"/>
    <s v="web"/>
    <x v="590"/>
    <d v="2016-02-08T13:01:00"/>
  </r>
  <r>
    <n v="591"/>
    <x v="591"/>
    <x v="590"/>
    <n v="100000"/>
    <n v="61"/>
    <x v="2"/>
    <x v="0"/>
    <x v="0"/>
    <n v="1437570130"/>
    <n v="1434978130"/>
    <b v="0"/>
    <x v="84"/>
    <x v="1"/>
    <s v="technology/web"/>
    <n v="0"/>
    <x v="452"/>
    <x v="2"/>
    <s v="web"/>
    <x v="591"/>
    <d v="2015-07-22T13:02:10"/>
  </r>
  <r>
    <n v="592"/>
    <x v="592"/>
    <x v="591"/>
    <n v="7500"/>
    <n v="250"/>
    <x v="2"/>
    <x v="0"/>
    <x v="0"/>
    <n v="1417584860"/>
    <n v="1414992860"/>
    <b v="0"/>
    <x v="29"/>
    <x v="1"/>
    <s v="technology/web"/>
    <n v="3"/>
    <x v="404"/>
    <x v="2"/>
    <s v="web"/>
    <x v="592"/>
    <d v="2014-12-03T05:34:20"/>
  </r>
  <r>
    <n v="593"/>
    <x v="593"/>
    <x v="592"/>
    <n v="500"/>
    <n v="115"/>
    <x v="2"/>
    <x v="1"/>
    <x v="1"/>
    <n v="1428333345"/>
    <n v="1425744945"/>
    <b v="0"/>
    <x v="63"/>
    <x v="1"/>
    <s v="technology/web"/>
    <n v="23"/>
    <x v="453"/>
    <x v="2"/>
    <s v="web"/>
    <x v="593"/>
    <d v="2015-04-06T15:15:45"/>
  </r>
  <r>
    <n v="594"/>
    <x v="594"/>
    <x v="593"/>
    <n v="25000"/>
    <n v="26"/>
    <x v="2"/>
    <x v="0"/>
    <x v="0"/>
    <n v="1460832206"/>
    <n v="1458240206"/>
    <b v="0"/>
    <x v="84"/>
    <x v="1"/>
    <s v="technology/web"/>
    <n v="0"/>
    <x v="31"/>
    <x v="2"/>
    <s v="web"/>
    <x v="594"/>
    <d v="2016-04-16T18:43:26"/>
  </r>
  <r>
    <n v="595"/>
    <x v="595"/>
    <x v="594"/>
    <n v="100000"/>
    <n v="426"/>
    <x v="2"/>
    <x v="0"/>
    <x v="0"/>
    <n v="1430703638"/>
    <n v="1426815638"/>
    <b v="0"/>
    <x v="22"/>
    <x v="1"/>
    <s v="technology/web"/>
    <n v="0"/>
    <x v="454"/>
    <x v="2"/>
    <s v="web"/>
    <x v="595"/>
    <d v="2015-05-04T01:40:38"/>
  </r>
  <r>
    <n v="596"/>
    <x v="596"/>
    <x v="595"/>
    <n v="20000"/>
    <n v="6"/>
    <x v="2"/>
    <x v="0"/>
    <x v="0"/>
    <n v="1478122292"/>
    <n v="1475530292"/>
    <b v="0"/>
    <x v="84"/>
    <x v="1"/>
    <s v="technology/web"/>
    <n v="0"/>
    <x v="362"/>
    <x v="2"/>
    <s v="web"/>
    <x v="596"/>
    <d v="2016-11-02T21:31:32"/>
  </r>
  <r>
    <n v="597"/>
    <x v="597"/>
    <x v="596"/>
    <n v="7500"/>
    <n v="20"/>
    <x v="2"/>
    <x v="0"/>
    <x v="0"/>
    <n v="1469980800"/>
    <n v="1466787335"/>
    <b v="0"/>
    <x v="84"/>
    <x v="1"/>
    <s v="technology/web"/>
    <n v="0"/>
    <x v="119"/>
    <x v="2"/>
    <s v="web"/>
    <x v="597"/>
    <d v="2016-07-31T16:00:00"/>
  </r>
  <r>
    <n v="598"/>
    <x v="598"/>
    <x v="597"/>
    <n v="2500"/>
    <n v="850"/>
    <x v="2"/>
    <x v="0"/>
    <x v="0"/>
    <n v="1417737781"/>
    <n v="1415145781"/>
    <b v="0"/>
    <x v="63"/>
    <x v="1"/>
    <s v="technology/web"/>
    <n v="34"/>
    <x v="455"/>
    <x v="2"/>
    <s v="web"/>
    <x v="598"/>
    <d v="2014-12-05T00:03:01"/>
  </r>
  <r>
    <n v="599"/>
    <x v="599"/>
    <x v="598"/>
    <n v="50000"/>
    <n v="31"/>
    <x v="2"/>
    <x v="0"/>
    <x v="0"/>
    <n v="1425827760"/>
    <n v="1423769402"/>
    <b v="0"/>
    <x v="84"/>
    <x v="1"/>
    <s v="technology/web"/>
    <n v="0"/>
    <x v="456"/>
    <x v="2"/>
    <s v="web"/>
    <x v="599"/>
    <d v="2015-03-08T15:16:00"/>
  </r>
  <r>
    <n v="600"/>
    <x v="600"/>
    <x v="599"/>
    <n v="5000"/>
    <n v="100"/>
    <x v="1"/>
    <x v="0"/>
    <x v="0"/>
    <n v="1431198562"/>
    <n v="1426014562"/>
    <b v="0"/>
    <x v="29"/>
    <x v="1"/>
    <s v="technology/web"/>
    <n v="2"/>
    <x v="101"/>
    <x v="2"/>
    <s v="web"/>
    <x v="600"/>
    <d v="2015-05-09T19:09:22"/>
  </r>
  <r>
    <n v="601"/>
    <x v="601"/>
    <x v="600"/>
    <n v="10000"/>
    <n v="140"/>
    <x v="1"/>
    <x v="5"/>
    <x v="5"/>
    <n v="1419626139"/>
    <n v="1417034139"/>
    <b v="0"/>
    <x v="79"/>
    <x v="1"/>
    <s v="technology/web"/>
    <n v="1"/>
    <x v="457"/>
    <x v="2"/>
    <s v="web"/>
    <x v="601"/>
    <d v="2014-12-26T20:35:39"/>
  </r>
  <r>
    <n v="602"/>
    <x v="602"/>
    <x v="601"/>
    <n v="70000"/>
    <n v="0"/>
    <x v="1"/>
    <x v="0"/>
    <x v="0"/>
    <n v="1434654215"/>
    <n v="1432062215"/>
    <b v="0"/>
    <x v="78"/>
    <x v="1"/>
    <s v="technology/web"/>
    <n v="0"/>
    <x v="121"/>
    <x v="2"/>
    <s v="web"/>
    <x v="602"/>
    <d v="2015-06-18T19:03:35"/>
  </r>
  <r>
    <n v="603"/>
    <x v="603"/>
    <x v="602"/>
    <n v="15000"/>
    <n v="590.02"/>
    <x v="1"/>
    <x v="0"/>
    <x v="0"/>
    <n v="1408029623"/>
    <n v="1405437623"/>
    <b v="0"/>
    <x v="62"/>
    <x v="1"/>
    <s v="technology/web"/>
    <n v="4"/>
    <x v="458"/>
    <x v="2"/>
    <s v="web"/>
    <x v="603"/>
    <d v="2014-08-14T15:20:23"/>
  </r>
  <r>
    <n v="604"/>
    <x v="604"/>
    <x v="603"/>
    <n v="1500"/>
    <n v="0"/>
    <x v="1"/>
    <x v="0"/>
    <x v="0"/>
    <n v="1409187056"/>
    <n v="1406595056"/>
    <b v="0"/>
    <x v="78"/>
    <x v="1"/>
    <s v="technology/web"/>
    <n v="0"/>
    <x v="121"/>
    <x v="2"/>
    <s v="web"/>
    <x v="604"/>
    <d v="2014-08-28T00:50:56"/>
  </r>
  <r>
    <n v="605"/>
    <x v="605"/>
    <x v="604"/>
    <n v="5000"/>
    <n v="131"/>
    <x v="1"/>
    <x v="0"/>
    <x v="0"/>
    <n v="1440318908"/>
    <n v="1436430908"/>
    <b v="0"/>
    <x v="22"/>
    <x v="1"/>
    <s v="technology/web"/>
    <n v="3"/>
    <x v="459"/>
    <x v="2"/>
    <s v="web"/>
    <x v="605"/>
    <d v="2015-08-23T08:35:08"/>
  </r>
  <r>
    <n v="606"/>
    <x v="606"/>
    <x v="605"/>
    <n v="5000"/>
    <n v="10"/>
    <x v="1"/>
    <x v="9"/>
    <x v="3"/>
    <n v="1432479600"/>
    <n v="1428507409"/>
    <b v="0"/>
    <x v="29"/>
    <x v="1"/>
    <s v="technology/web"/>
    <n v="0"/>
    <x v="119"/>
    <x v="2"/>
    <s v="web"/>
    <x v="606"/>
    <d v="2015-05-24T15:00:00"/>
  </r>
  <r>
    <n v="607"/>
    <x v="607"/>
    <x v="606"/>
    <n v="250"/>
    <n v="0"/>
    <x v="1"/>
    <x v="0"/>
    <x v="0"/>
    <n v="1448225336"/>
    <n v="1445629736"/>
    <b v="0"/>
    <x v="78"/>
    <x v="1"/>
    <s v="technology/web"/>
    <n v="0"/>
    <x v="121"/>
    <x v="2"/>
    <s v="web"/>
    <x v="607"/>
    <d v="2015-11-22T20:48:56"/>
  </r>
  <r>
    <n v="608"/>
    <x v="608"/>
    <x v="607"/>
    <n v="150000"/>
    <n v="1461"/>
    <x v="1"/>
    <x v="0"/>
    <x v="0"/>
    <n v="1434405980"/>
    <n v="1431813980"/>
    <b v="0"/>
    <x v="81"/>
    <x v="1"/>
    <s v="technology/web"/>
    <n v="1"/>
    <x v="460"/>
    <x v="2"/>
    <s v="web"/>
    <x v="608"/>
    <d v="2015-06-15T22:06:20"/>
  </r>
  <r>
    <n v="609"/>
    <x v="609"/>
    <x v="608"/>
    <n v="780"/>
    <n v="5"/>
    <x v="1"/>
    <x v="1"/>
    <x v="1"/>
    <n v="1448761744"/>
    <n v="1446166144"/>
    <b v="0"/>
    <x v="29"/>
    <x v="1"/>
    <s v="technology/web"/>
    <n v="1"/>
    <x v="144"/>
    <x v="2"/>
    <s v="web"/>
    <x v="609"/>
    <d v="2015-11-29T01:49:04"/>
  </r>
  <r>
    <n v="610"/>
    <x v="610"/>
    <x v="609"/>
    <n v="13803"/>
    <n v="0"/>
    <x v="1"/>
    <x v="0"/>
    <x v="0"/>
    <n v="1429732586"/>
    <n v="1427140586"/>
    <b v="0"/>
    <x v="78"/>
    <x v="1"/>
    <s v="technology/web"/>
    <n v="0"/>
    <x v="121"/>
    <x v="2"/>
    <s v="web"/>
    <x v="610"/>
    <d v="2015-04-22T19:56:26"/>
  </r>
  <r>
    <n v="611"/>
    <x v="611"/>
    <x v="610"/>
    <n v="80000"/>
    <n v="0"/>
    <x v="1"/>
    <x v="6"/>
    <x v="3"/>
    <n v="1453210037"/>
    <n v="1448026037"/>
    <b v="0"/>
    <x v="78"/>
    <x v="1"/>
    <s v="technology/web"/>
    <n v="0"/>
    <x v="121"/>
    <x v="2"/>
    <s v="web"/>
    <x v="611"/>
    <d v="2016-01-19T13:27:17"/>
  </r>
  <r>
    <n v="612"/>
    <x v="612"/>
    <x v="611"/>
    <n v="10000"/>
    <n v="0"/>
    <x v="1"/>
    <x v="13"/>
    <x v="3"/>
    <n v="1472777146"/>
    <n v="1470185146"/>
    <b v="0"/>
    <x v="78"/>
    <x v="1"/>
    <s v="technology/web"/>
    <n v="0"/>
    <x v="121"/>
    <x v="2"/>
    <s v="web"/>
    <x v="612"/>
    <d v="2016-09-02T00:45:46"/>
  </r>
  <r>
    <n v="613"/>
    <x v="613"/>
    <x v="612"/>
    <n v="60000"/>
    <n v="12818"/>
    <x v="1"/>
    <x v="0"/>
    <x v="0"/>
    <n v="1443675540"/>
    <n v="1441022120"/>
    <b v="0"/>
    <x v="212"/>
    <x v="1"/>
    <s v="technology/web"/>
    <n v="21"/>
    <x v="461"/>
    <x v="2"/>
    <s v="web"/>
    <x v="613"/>
    <d v="2015-10-01T04:59:00"/>
  </r>
  <r>
    <n v="614"/>
    <x v="614"/>
    <x v="613"/>
    <n v="10000"/>
    <n v="0"/>
    <x v="1"/>
    <x v="0"/>
    <x v="0"/>
    <n v="1466731740"/>
    <n v="1464139740"/>
    <b v="0"/>
    <x v="78"/>
    <x v="1"/>
    <s v="technology/web"/>
    <n v="0"/>
    <x v="121"/>
    <x v="2"/>
    <s v="web"/>
    <x v="614"/>
    <d v="2016-06-24T01:29:00"/>
  </r>
  <r>
    <n v="615"/>
    <x v="615"/>
    <x v="614"/>
    <n v="515"/>
    <n v="0"/>
    <x v="1"/>
    <x v="4"/>
    <x v="4"/>
    <n v="1443149759"/>
    <n v="1440557759"/>
    <b v="0"/>
    <x v="78"/>
    <x v="1"/>
    <s v="technology/web"/>
    <n v="0"/>
    <x v="121"/>
    <x v="2"/>
    <s v="web"/>
    <x v="615"/>
    <d v="2015-09-25T02:55:59"/>
  </r>
  <r>
    <n v="616"/>
    <x v="616"/>
    <x v="615"/>
    <n v="5000"/>
    <n v="0"/>
    <x v="1"/>
    <x v="6"/>
    <x v="3"/>
    <n v="1488013307"/>
    <n v="1485421307"/>
    <b v="0"/>
    <x v="78"/>
    <x v="1"/>
    <s v="technology/web"/>
    <n v="0"/>
    <x v="121"/>
    <x v="2"/>
    <s v="web"/>
    <x v="616"/>
    <d v="2017-02-25T09:01:47"/>
  </r>
  <r>
    <n v="617"/>
    <x v="617"/>
    <x v="616"/>
    <n v="2000"/>
    <n v="60"/>
    <x v="1"/>
    <x v="1"/>
    <x v="1"/>
    <n v="1431072843"/>
    <n v="1427184843"/>
    <b v="0"/>
    <x v="83"/>
    <x v="1"/>
    <s v="technology/web"/>
    <n v="3"/>
    <x v="135"/>
    <x v="2"/>
    <s v="web"/>
    <x v="617"/>
    <d v="2015-05-08T08:14:03"/>
  </r>
  <r>
    <n v="618"/>
    <x v="618"/>
    <x v="617"/>
    <n v="400"/>
    <n v="0"/>
    <x v="1"/>
    <x v="0"/>
    <x v="0"/>
    <n v="1449689203"/>
    <n v="1447097203"/>
    <b v="0"/>
    <x v="78"/>
    <x v="1"/>
    <s v="technology/web"/>
    <n v="0"/>
    <x v="121"/>
    <x v="2"/>
    <s v="web"/>
    <x v="618"/>
    <d v="2015-12-09T19:26:43"/>
  </r>
  <r>
    <n v="619"/>
    <x v="619"/>
    <x v="618"/>
    <n v="2500000"/>
    <n v="1"/>
    <x v="1"/>
    <x v="0"/>
    <x v="0"/>
    <n v="1416933390"/>
    <n v="1411745790"/>
    <b v="0"/>
    <x v="29"/>
    <x v="1"/>
    <s v="technology/web"/>
    <n v="0"/>
    <x v="120"/>
    <x v="2"/>
    <s v="web"/>
    <x v="619"/>
    <d v="2014-11-25T16:36:30"/>
  </r>
  <r>
    <n v="620"/>
    <x v="620"/>
    <x v="619"/>
    <n v="30000"/>
    <n v="300"/>
    <x v="1"/>
    <x v="5"/>
    <x v="5"/>
    <n v="1408986738"/>
    <n v="1405098738"/>
    <b v="0"/>
    <x v="29"/>
    <x v="1"/>
    <s v="technology/web"/>
    <n v="1"/>
    <x v="462"/>
    <x v="2"/>
    <s v="web"/>
    <x v="620"/>
    <d v="2014-08-25T17:12:18"/>
  </r>
  <r>
    <n v="621"/>
    <x v="621"/>
    <x v="620"/>
    <n v="25000"/>
    <n v="261"/>
    <x v="1"/>
    <x v="0"/>
    <x v="0"/>
    <n v="1467934937"/>
    <n v="1465342937"/>
    <b v="0"/>
    <x v="83"/>
    <x v="1"/>
    <s v="technology/web"/>
    <n v="1"/>
    <x v="463"/>
    <x v="2"/>
    <s v="web"/>
    <x v="621"/>
    <d v="2016-07-07T23:42:17"/>
  </r>
  <r>
    <n v="622"/>
    <x v="622"/>
    <x v="621"/>
    <n v="6000"/>
    <n v="341"/>
    <x v="1"/>
    <x v="0"/>
    <x v="0"/>
    <n v="1467398138"/>
    <n v="1465670138"/>
    <b v="0"/>
    <x v="82"/>
    <x v="1"/>
    <s v="technology/web"/>
    <n v="6"/>
    <x v="464"/>
    <x v="2"/>
    <s v="web"/>
    <x v="622"/>
    <d v="2016-07-01T18:35:38"/>
  </r>
  <r>
    <n v="623"/>
    <x v="623"/>
    <x v="622"/>
    <n v="75000"/>
    <n v="0"/>
    <x v="1"/>
    <x v="2"/>
    <x v="2"/>
    <n v="1432771997"/>
    <n v="1430179997"/>
    <b v="0"/>
    <x v="78"/>
    <x v="1"/>
    <s v="technology/web"/>
    <n v="0"/>
    <x v="121"/>
    <x v="2"/>
    <s v="web"/>
    <x v="623"/>
    <d v="2015-05-28T00:13:17"/>
  </r>
  <r>
    <n v="624"/>
    <x v="624"/>
    <x v="623"/>
    <n v="5000"/>
    <n v="0"/>
    <x v="1"/>
    <x v="0"/>
    <x v="0"/>
    <n v="1431647041"/>
    <n v="1429055041"/>
    <b v="0"/>
    <x v="78"/>
    <x v="1"/>
    <s v="technology/web"/>
    <n v="0"/>
    <x v="121"/>
    <x v="2"/>
    <s v="web"/>
    <x v="624"/>
    <d v="2015-05-14T23:44:01"/>
  </r>
  <r>
    <n v="625"/>
    <x v="625"/>
    <x v="624"/>
    <n v="25000"/>
    <n v="0"/>
    <x v="1"/>
    <x v="5"/>
    <x v="5"/>
    <n v="1490560177"/>
    <n v="1487971777"/>
    <b v="0"/>
    <x v="78"/>
    <x v="1"/>
    <s v="technology/web"/>
    <n v="0"/>
    <x v="121"/>
    <x v="2"/>
    <s v="web"/>
    <x v="625"/>
    <d v="2017-03-26T20:29:37"/>
  </r>
  <r>
    <n v="626"/>
    <x v="626"/>
    <x v="625"/>
    <n v="25000"/>
    <n v="4345"/>
    <x v="1"/>
    <x v="0"/>
    <x v="0"/>
    <n v="1439644920"/>
    <n v="1436793939"/>
    <b v="0"/>
    <x v="70"/>
    <x v="1"/>
    <s v="technology/web"/>
    <n v="17"/>
    <x v="465"/>
    <x v="2"/>
    <s v="web"/>
    <x v="626"/>
    <d v="2015-08-15T13:22:00"/>
  </r>
  <r>
    <n v="627"/>
    <x v="627"/>
    <x v="626"/>
    <n v="450000"/>
    <n v="90"/>
    <x v="1"/>
    <x v="11"/>
    <x v="9"/>
    <n v="1457996400"/>
    <n v="1452842511"/>
    <b v="0"/>
    <x v="29"/>
    <x v="1"/>
    <s v="technology/web"/>
    <n v="0"/>
    <x v="466"/>
    <x v="2"/>
    <s v="web"/>
    <x v="627"/>
    <d v="2016-03-14T23:00:00"/>
  </r>
  <r>
    <n v="628"/>
    <x v="628"/>
    <x v="627"/>
    <n v="5000"/>
    <n v="0"/>
    <x v="1"/>
    <x v="0"/>
    <x v="0"/>
    <n v="1405269457"/>
    <n v="1402677457"/>
    <b v="0"/>
    <x v="78"/>
    <x v="1"/>
    <s v="technology/web"/>
    <n v="0"/>
    <x v="121"/>
    <x v="2"/>
    <s v="web"/>
    <x v="628"/>
    <d v="2014-07-13T16:37:37"/>
  </r>
  <r>
    <n v="629"/>
    <x v="629"/>
    <x v="628"/>
    <n v="200000"/>
    <n v="350"/>
    <x v="1"/>
    <x v="2"/>
    <x v="2"/>
    <n v="1463239108"/>
    <n v="1460647108"/>
    <b v="0"/>
    <x v="83"/>
    <x v="1"/>
    <s v="technology/web"/>
    <n v="0"/>
    <x v="467"/>
    <x v="2"/>
    <s v="web"/>
    <x v="629"/>
    <d v="2016-05-14T15:18:28"/>
  </r>
  <r>
    <n v="630"/>
    <x v="630"/>
    <x v="629"/>
    <n v="11999"/>
    <n v="10"/>
    <x v="1"/>
    <x v="0"/>
    <x v="0"/>
    <n v="1441516200"/>
    <n v="1438959121"/>
    <b v="0"/>
    <x v="29"/>
    <x v="1"/>
    <s v="technology/web"/>
    <n v="0"/>
    <x v="119"/>
    <x v="2"/>
    <s v="web"/>
    <x v="630"/>
    <d v="2015-09-06T05:10:00"/>
  </r>
  <r>
    <n v="631"/>
    <x v="631"/>
    <x v="630"/>
    <n v="50000"/>
    <n v="690"/>
    <x v="1"/>
    <x v="5"/>
    <x v="5"/>
    <n v="1464460329"/>
    <n v="1461954729"/>
    <b v="0"/>
    <x v="82"/>
    <x v="1"/>
    <s v="technology/web"/>
    <n v="1"/>
    <x v="468"/>
    <x v="2"/>
    <s v="web"/>
    <x v="631"/>
    <d v="2016-05-28T18:32:09"/>
  </r>
  <r>
    <n v="632"/>
    <x v="632"/>
    <x v="631"/>
    <n v="20000"/>
    <n v="0"/>
    <x v="1"/>
    <x v="9"/>
    <x v="3"/>
    <n v="1448470165"/>
    <n v="1445874565"/>
    <b v="0"/>
    <x v="78"/>
    <x v="1"/>
    <s v="technology/web"/>
    <n v="0"/>
    <x v="121"/>
    <x v="2"/>
    <s v="web"/>
    <x v="632"/>
    <d v="2015-11-25T16:49:25"/>
  </r>
  <r>
    <n v="633"/>
    <x v="633"/>
    <x v="632"/>
    <n v="10000"/>
    <n v="1245"/>
    <x v="1"/>
    <x v="0"/>
    <x v="0"/>
    <n v="1466204400"/>
    <n v="1463469062"/>
    <b v="0"/>
    <x v="20"/>
    <x v="1"/>
    <s v="technology/web"/>
    <n v="12"/>
    <x v="469"/>
    <x v="2"/>
    <s v="web"/>
    <x v="633"/>
    <d v="2016-06-17T23:00:00"/>
  </r>
  <r>
    <n v="634"/>
    <x v="634"/>
    <x v="633"/>
    <n v="5000"/>
    <n v="1"/>
    <x v="1"/>
    <x v="0"/>
    <x v="0"/>
    <n v="1424989029"/>
    <n v="1422397029"/>
    <b v="0"/>
    <x v="29"/>
    <x v="1"/>
    <s v="technology/web"/>
    <n v="0"/>
    <x v="120"/>
    <x v="2"/>
    <s v="web"/>
    <x v="634"/>
    <d v="2015-02-26T22:17:09"/>
  </r>
  <r>
    <n v="635"/>
    <x v="635"/>
    <x v="634"/>
    <n v="25000"/>
    <n v="2"/>
    <x v="1"/>
    <x v="0"/>
    <x v="0"/>
    <n v="1428804762"/>
    <n v="1426212762"/>
    <b v="0"/>
    <x v="29"/>
    <x v="1"/>
    <s v="technology/web"/>
    <n v="0"/>
    <x v="447"/>
    <x v="2"/>
    <s v="web"/>
    <x v="635"/>
    <d v="2015-04-12T02:12:42"/>
  </r>
  <r>
    <n v="636"/>
    <x v="636"/>
    <x v="635"/>
    <n v="2000"/>
    <n v="4"/>
    <x v="1"/>
    <x v="1"/>
    <x v="1"/>
    <n v="1433587620"/>
    <n v="1430996150"/>
    <b v="0"/>
    <x v="29"/>
    <x v="1"/>
    <s v="technology/web"/>
    <n v="0"/>
    <x v="143"/>
    <x v="2"/>
    <s v="web"/>
    <x v="636"/>
    <d v="2015-06-06T10:47:00"/>
  </r>
  <r>
    <n v="637"/>
    <x v="637"/>
    <x v="636"/>
    <n v="100000"/>
    <n v="0"/>
    <x v="1"/>
    <x v="1"/>
    <x v="1"/>
    <n v="1488063840"/>
    <n v="1485558318"/>
    <b v="0"/>
    <x v="78"/>
    <x v="1"/>
    <s v="technology/web"/>
    <n v="0"/>
    <x v="121"/>
    <x v="2"/>
    <s v="web"/>
    <x v="637"/>
    <d v="2017-02-25T23:04:00"/>
  </r>
  <r>
    <n v="638"/>
    <x v="638"/>
    <x v="637"/>
    <n v="200000"/>
    <n v="18"/>
    <x v="1"/>
    <x v="12"/>
    <x v="3"/>
    <n v="1490447662"/>
    <n v="1485267262"/>
    <b v="0"/>
    <x v="79"/>
    <x v="1"/>
    <s v="technology/web"/>
    <n v="0"/>
    <x v="362"/>
    <x v="2"/>
    <s v="web"/>
    <x v="638"/>
    <d v="2017-03-25T13:14:22"/>
  </r>
  <r>
    <n v="639"/>
    <x v="639"/>
    <x v="638"/>
    <n v="1000000"/>
    <n v="1"/>
    <x v="1"/>
    <x v="0"/>
    <x v="0"/>
    <n v="1413208795"/>
    <n v="1408024795"/>
    <b v="0"/>
    <x v="29"/>
    <x v="1"/>
    <s v="technology/web"/>
    <n v="0"/>
    <x v="120"/>
    <x v="2"/>
    <s v="web"/>
    <x v="639"/>
    <d v="2014-10-13T13:59:55"/>
  </r>
  <r>
    <n v="640"/>
    <x v="640"/>
    <x v="639"/>
    <n v="70"/>
    <n v="101"/>
    <x v="0"/>
    <x v="6"/>
    <x v="3"/>
    <n v="1480028400"/>
    <n v="1478685915"/>
    <b v="0"/>
    <x v="84"/>
    <x v="0"/>
    <s v="technology/wearables"/>
    <n v="144"/>
    <x v="470"/>
    <x v="2"/>
    <s v="wearables"/>
    <x v="640"/>
    <d v="2016-11-24T23:00:00"/>
  </r>
  <r>
    <n v="641"/>
    <x v="641"/>
    <x v="640"/>
    <n v="40000"/>
    <n v="47665"/>
    <x v="0"/>
    <x v="0"/>
    <x v="0"/>
    <n v="1439473248"/>
    <n v="1436881248"/>
    <b v="0"/>
    <x v="213"/>
    <x v="0"/>
    <s v="technology/wearables"/>
    <n v="119"/>
    <x v="471"/>
    <x v="2"/>
    <s v="wearables"/>
    <x v="641"/>
    <d v="2015-08-13T13:40:48"/>
  </r>
  <r>
    <n v="642"/>
    <x v="642"/>
    <x v="641"/>
    <n v="20000"/>
    <n v="292097"/>
    <x v="0"/>
    <x v="12"/>
    <x v="3"/>
    <n v="1439998674"/>
    <n v="1436888274"/>
    <b v="0"/>
    <x v="214"/>
    <x v="0"/>
    <s v="technology/wearables"/>
    <n v="1460"/>
    <x v="472"/>
    <x v="2"/>
    <s v="wearables"/>
    <x v="642"/>
    <d v="2015-08-19T15:37:54"/>
  </r>
  <r>
    <n v="643"/>
    <x v="643"/>
    <x v="642"/>
    <n v="25000"/>
    <n v="26452"/>
    <x v="0"/>
    <x v="0"/>
    <x v="0"/>
    <n v="1433085875"/>
    <n v="1428333875"/>
    <b v="0"/>
    <x v="215"/>
    <x v="0"/>
    <s v="technology/wearables"/>
    <n v="106"/>
    <x v="473"/>
    <x v="2"/>
    <s v="wearables"/>
    <x v="643"/>
    <d v="2015-05-31T15:24:35"/>
  </r>
  <r>
    <n v="644"/>
    <x v="644"/>
    <x v="643"/>
    <n v="25000"/>
    <n v="75029.48"/>
    <x v="0"/>
    <x v="0"/>
    <x v="0"/>
    <n v="1414544400"/>
    <n v="1410883139"/>
    <b v="0"/>
    <x v="216"/>
    <x v="0"/>
    <s v="technology/wearables"/>
    <n v="300"/>
    <x v="474"/>
    <x v="2"/>
    <s v="wearables"/>
    <x v="644"/>
    <d v="2014-10-29T01:00:00"/>
  </r>
  <r>
    <n v="645"/>
    <x v="645"/>
    <x v="644"/>
    <n v="2000"/>
    <n v="5574"/>
    <x v="0"/>
    <x v="0"/>
    <x v="0"/>
    <n v="1470962274"/>
    <n v="1468370274"/>
    <b v="0"/>
    <x v="186"/>
    <x v="0"/>
    <s v="technology/wearables"/>
    <n v="279"/>
    <x v="475"/>
    <x v="2"/>
    <s v="wearables"/>
    <x v="645"/>
    <d v="2016-08-12T00:37:54"/>
  </r>
  <r>
    <n v="646"/>
    <x v="646"/>
    <x v="645"/>
    <n v="800"/>
    <n v="1055.01"/>
    <x v="0"/>
    <x v="0"/>
    <x v="0"/>
    <n v="1407788867"/>
    <n v="1405196867"/>
    <b v="0"/>
    <x v="74"/>
    <x v="0"/>
    <s v="technology/wearables"/>
    <n v="132"/>
    <x v="476"/>
    <x v="2"/>
    <s v="wearables"/>
    <x v="646"/>
    <d v="2014-08-11T20:27:47"/>
  </r>
  <r>
    <n v="647"/>
    <x v="647"/>
    <x v="646"/>
    <n v="2000"/>
    <n v="2141"/>
    <x v="0"/>
    <x v="5"/>
    <x v="5"/>
    <n v="1458235549"/>
    <n v="1455647149"/>
    <b v="0"/>
    <x v="57"/>
    <x v="0"/>
    <s v="technology/wearables"/>
    <n v="107"/>
    <x v="477"/>
    <x v="2"/>
    <s v="wearables"/>
    <x v="647"/>
    <d v="2016-03-17T17:25:49"/>
  </r>
  <r>
    <n v="648"/>
    <x v="648"/>
    <x v="647"/>
    <n v="35000"/>
    <n v="44388"/>
    <x v="0"/>
    <x v="0"/>
    <x v="0"/>
    <n v="1413304708"/>
    <n v="1410280708"/>
    <b v="0"/>
    <x v="74"/>
    <x v="0"/>
    <s v="technology/wearables"/>
    <n v="127"/>
    <x v="478"/>
    <x v="2"/>
    <s v="wearables"/>
    <x v="648"/>
    <d v="2014-10-14T16:38:28"/>
  </r>
  <r>
    <n v="649"/>
    <x v="649"/>
    <x v="648"/>
    <n v="2500"/>
    <n v="3499"/>
    <x v="0"/>
    <x v="0"/>
    <x v="0"/>
    <n v="1410904413"/>
    <n v="1409090013"/>
    <b v="0"/>
    <x v="141"/>
    <x v="0"/>
    <s v="technology/wearables"/>
    <n v="140"/>
    <x v="479"/>
    <x v="2"/>
    <s v="wearables"/>
    <x v="649"/>
    <d v="2014-09-16T21:53:33"/>
  </r>
  <r>
    <n v="650"/>
    <x v="650"/>
    <x v="649"/>
    <n v="1500"/>
    <n v="1686"/>
    <x v="0"/>
    <x v="0"/>
    <x v="0"/>
    <n v="1418953984"/>
    <n v="1413766384"/>
    <b v="0"/>
    <x v="53"/>
    <x v="0"/>
    <s v="technology/wearables"/>
    <n v="112"/>
    <x v="480"/>
    <x v="2"/>
    <s v="wearables"/>
    <x v="650"/>
    <d v="2014-12-19T01:53:04"/>
  </r>
  <r>
    <n v="651"/>
    <x v="651"/>
    <x v="650"/>
    <n v="25000"/>
    <n v="25132"/>
    <x v="0"/>
    <x v="0"/>
    <x v="0"/>
    <n v="1418430311"/>
    <n v="1415838311"/>
    <b v="0"/>
    <x v="217"/>
    <x v="0"/>
    <s v="technology/wearables"/>
    <n v="101"/>
    <x v="481"/>
    <x v="2"/>
    <s v="wearables"/>
    <x v="651"/>
    <d v="2014-12-13T00:25:11"/>
  </r>
  <r>
    <n v="652"/>
    <x v="652"/>
    <x v="651"/>
    <n v="3000"/>
    <n v="3014"/>
    <x v="0"/>
    <x v="0"/>
    <x v="0"/>
    <n v="1480613650"/>
    <n v="1478018050"/>
    <b v="0"/>
    <x v="33"/>
    <x v="0"/>
    <s v="technology/wearables"/>
    <n v="100"/>
    <x v="482"/>
    <x v="2"/>
    <s v="wearables"/>
    <x v="652"/>
    <d v="2016-12-01T17:34:10"/>
  </r>
  <r>
    <n v="653"/>
    <x v="653"/>
    <x v="652"/>
    <n v="75000"/>
    <n v="106084.5"/>
    <x v="0"/>
    <x v="0"/>
    <x v="0"/>
    <n v="1440082240"/>
    <n v="1436885440"/>
    <b v="0"/>
    <x v="218"/>
    <x v="0"/>
    <s v="technology/wearables"/>
    <n v="141"/>
    <x v="483"/>
    <x v="2"/>
    <s v="wearables"/>
    <x v="653"/>
    <d v="2015-08-20T14:50:40"/>
  </r>
  <r>
    <n v="654"/>
    <x v="654"/>
    <x v="653"/>
    <n v="12000"/>
    <n v="32075"/>
    <x v="0"/>
    <x v="0"/>
    <x v="0"/>
    <n v="1436396313"/>
    <n v="1433804313"/>
    <b v="0"/>
    <x v="219"/>
    <x v="0"/>
    <s v="technology/wearables"/>
    <n v="267"/>
    <x v="484"/>
    <x v="2"/>
    <s v="wearables"/>
    <x v="654"/>
    <d v="2015-07-08T22:58:33"/>
  </r>
  <r>
    <n v="655"/>
    <x v="655"/>
    <x v="654"/>
    <n v="8000"/>
    <n v="11751"/>
    <x v="0"/>
    <x v="0"/>
    <x v="0"/>
    <n v="1426197512"/>
    <n v="1423609112"/>
    <b v="0"/>
    <x v="220"/>
    <x v="0"/>
    <s v="technology/wearables"/>
    <n v="147"/>
    <x v="485"/>
    <x v="2"/>
    <s v="wearables"/>
    <x v="655"/>
    <d v="2015-03-12T21:58:32"/>
  </r>
  <r>
    <n v="656"/>
    <x v="656"/>
    <x v="655"/>
    <n v="5000"/>
    <n v="10678"/>
    <x v="0"/>
    <x v="0"/>
    <x v="0"/>
    <n v="1460917119"/>
    <n v="1455736719"/>
    <b v="0"/>
    <x v="45"/>
    <x v="0"/>
    <s v="technology/wearables"/>
    <n v="214"/>
    <x v="486"/>
    <x v="2"/>
    <s v="wearables"/>
    <x v="656"/>
    <d v="2016-04-17T18:18:39"/>
  </r>
  <r>
    <n v="657"/>
    <x v="657"/>
    <x v="656"/>
    <n v="15000"/>
    <n v="18855"/>
    <x v="0"/>
    <x v="0"/>
    <x v="0"/>
    <n v="1450901872"/>
    <n v="1448309872"/>
    <b v="0"/>
    <x v="221"/>
    <x v="0"/>
    <s v="technology/wearables"/>
    <n v="126"/>
    <x v="487"/>
    <x v="2"/>
    <s v="wearables"/>
    <x v="657"/>
    <d v="2015-12-23T20:17:52"/>
  </r>
  <r>
    <n v="658"/>
    <x v="658"/>
    <x v="657"/>
    <n v="28888"/>
    <n v="30177"/>
    <x v="0"/>
    <x v="0"/>
    <x v="0"/>
    <n v="1437933600"/>
    <n v="1435117889"/>
    <b v="0"/>
    <x v="222"/>
    <x v="0"/>
    <s v="technology/wearables"/>
    <n v="104"/>
    <x v="488"/>
    <x v="2"/>
    <s v="wearables"/>
    <x v="658"/>
    <d v="2015-07-26T18:00:00"/>
  </r>
  <r>
    <n v="659"/>
    <x v="659"/>
    <x v="658"/>
    <n v="3000"/>
    <n v="3017"/>
    <x v="0"/>
    <x v="0"/>
    <x v="0"/>
    <n v="1440339295"/>
    <n v="1437747295"/>
    <b v="0"/>
    <x v="64"/>
    <x v="0"/>
    <s v="technology/wearables"/>
    <n v="101"/>
    <x v="489"/>
    <x v="2"/>
    <s v="wearables"/>
    <x v="659"/>
    <d v="2015-08-23T14:14:55"/>
  </r>
  <r>
    <n v="660"/>
    <x v="660"/>
    <x v="659"/>
    <n v="50000"/>
    <n v="1529"/>
    <x v="2"/>
    <x v="0"/>
    <x v="0"/>
    <n v="1415558879"/>
    <n v="1412963279"/>
    <b v="0"/>
    <x v="59"/>
    <x v="1"/>
    <s v="technology/wearables"/>
    <n v="3"/>
    <x v="490"/>
    <x v="2"/>
    <s v="wearables"/>
    <x v="660"/>
    <d v="2014-11-09T18:47:59"/>
  </r>
  <r>
    <n v="661"/>
    <x v="661"/>
    <x v="660"/>
    <n v="10000"/>
    <n v="95"/>
    <x v="2"/>
    <x v="0"/>
    <x v="0"/>
    <n v="1477236559"/>
    <n v="1474644559"/>
    <b v="0"/>
    <x v="82"/>
    <x v="1"/>
    <s v="technology/wearables"/>
    <n v="1"/>
    <x v="491"/>
    <x v="2"/>
    <s v="wearables"/>
    <x v="661"/>
    <d v="2016-10-23T15:29:19"/>
  </r>
  <r>
    <n v="662"/>
    <x v="662"/>
    <x v="661"/>
    <n v="39000"/>
    <n v="156"/>
    <x v="2"/>
    <x v="0"/>
    <x v="0"/>
    <n v="1421404247"/>
    <n v="1418812247"/>
    <b v="0"/>
    <x v="80"/>
    <x v="1"/>
    <s v="technology/wearables"/>
    <n v="0"/>
    <x v="492"/>
    <x v="2"/>
    <s v="wearables"/>
    <x v="662"/>
    <d v="2015-01-16T10:30:47"/>
  </r>
  <r>
    <n v="663"/>
    <x v="663"/>
    <x v="662"/>
    <n v="200000"/>
    <n v="700"/>
    <x v="2"/>
    <x v="8"/>
    <x v="7"/>
    <n v="1437250456"/>
    <n v="1434658456"/>
    <b v="0"/>
    <x v="63"/>
    <x v="1"/>
    <s v="technology/wearables"/>
    <n v="0"/>
    <x v="101"/>
    <x v="2"/>
    <s v="wearables"/>
    <x v="663"/>
    <d v="2015-07-18T20:14:16"/>
  </r>
  <r>
    <n v="664"/>
    <x v="664"/>
    <x v="663"/>
    <n v="12000"/>
    <n v="904"/>
    <x v="2"/>
    <x v="0"/>
    <x v="0"/>
    <n v="1428940775"/>
    <n v="1426348775"/>
    <b v="0"/>
    <x v="60"/>
    <x v="1"/>
    <s v="technology/wearables"/>
    <n v="8"/>
    <x v="493"/>
    <x v="2"/>
    <s v="wearables"/>
    <x v="664"/>
    <d v="2015-04-13T15:59:35"/>
  </r>
  <r>
    <n v="665"/>
    <x v="665"/>
    <x v="664"/>
    <n v="10000"/>
    <n v="1864"/>
    <x v="2"/>
    <x v="0"/>
    <x v="0"/>
    <n v="1484327061"/>
    <n v="1479143061"/>
    <b v="0"/>
    <x v="8"/>
    <x v="1"/>
    <s v="technology/wearables"/>
    <n v="19"/>
    <x v="494"/>
    <x v="2"/>
    <s v="wearables"/>
    <x v="665"/>
    <d v="2017-01-13T17:04:21"/>
  </r>
  <r>
    <n v="666"/>
    <x v="666"/>
    <x v="665"/>
    <n v="200000"/>
    <n v="8"/>
    <x v="2"/>
    <x v="0"/>
    <x v="0"/>
    <n v="1408305498"/>
    <n v="1405713498"/>
    <b v="0"/>
    <x v="80"/>
    <x v="1"/>
    <s v="technology/wearables"/>
    <n v="0"/>
    <x v="447"/>
    <x v="2"/>
    <s v="wearables"/>
    <x v="666"/>
    <d v="2014-08-17T19:58:18"/>
  </r>
  <r>
    <n v="667"/>
    <x v="667"/>
    <x v="666"/>
    <n v="50000"/>
    <n v="5010"/>
    <x v="2"/>
    <x v="13"/>
    <x v="3"/>
    <n v="1477731463"/>
    <n v="1474275463"/>
    <b v="0"/>
    <x v="33"/>
    <x v="1"/>
    <s v="technology/wearables"/>
    <n v="10"/>
    <x v="495"/>
    <x v="2"/>
    <s v="wearables"/>
    <x v="667"/>
    <d v="2016-10-29T08:57:43"/>
  </r>
  <r>
    <n v="668"/>
    <x v="668"/>
    <x v="667"/>
    <n v="15000"/>
    <n v="684"/>
    <x v="2"/>
    <x v="0"/>
    <x v="0"/>
    <n v="1431374222"/>
    <n v="1427486222"/>
    <b v="0"/>
    <x v="20"/>
    <x v="1"/>
    <s v="technology/wearables"/>
    <n v="5"/>
    <x v="496"/>
    <x v="2"/>
    <s v="wearables"/>
    <x v="668"/>
    <d v="2015-05-11T19:57:02"/>
  </r>
  <r>
    <n v="669"/>
    <x v="669"/>
    <x v="668"/>
    <n v="200000"/>
    <n v="43015"/>
    <x v="2"/>
    <x v="11"/>
    <x v="9"/>
    <n v="1467817258"/>
    <n v="1465225258"/>
    <b v="0"/>
    <x v="33"/>
    <x v="1"/>
    <s v="technology/wearables"/>
    <n v="22"/>
    <x v="497"/>
    <x v="2"/>
    <s v="wearables"/>
    <x v="669"/>
    <d v="2016-07-06T15:00:58"/>
  </r>
  <r>
    <n v="670"/>
    <x v="670"/>
    <x v="669"/>
    <n v="90000"/>
    <n v="26349"/>
    <x v="2"/>
    <x v="13"/>
    <x v="3"/>
    <n v="1466323800"/>
    <n v="1463418120"/>
    <b v="0"/>
    <x v="223"/>
    <x v="1"/>
    <s v="technology/wearables"/>
    <n v="29"/>
    <x v="498"/>
    <x v="2"/>
    <s v="wearables"/>
    <x v="670"/>
    <d v="2016-06-19T08:10:00"/>
  </r>
  <r>
    <n v="671"/>
    <x v="671"/>
    <x v="670"/>
    <n v="30000"/>
    <n v="11828"/>
    <x v="2"/>
    <x v="0"/>
    <x v="0"/>
    <n v="1421208000"/>
    <n v="1418315852"/>
    <b v="0"/>
    <x v="41"/>
    <x v="1"/>
    <s v="technology/wearables"/>
    <n v="39"/>
    <x v="499"/>
    <x v="2"/>
    <s v="wearables"/>
    <x v="671"/>
    <d v="2015-01-14T04:00:00"/>
  </r>
  <r>
    <n v="672"/>
    <x v="672"/>
    <x v="671"/>
    <n v="50000"/>
    <n v="10814"/>
    <x v="2"/>
    <x v="0"/>
    <x v="0"/>
    <n v="1420088340"/>
    <n v="1417410964"/>
    <b v="0"/>
    <x v="224"/>
    <x v="1"/>
    <s v="technology/wearables"/>
    <n v="22"/>
    <x v="500"/>
    <x v="2"/>
    <s v="wearables"/>
    <x v="672"/>
    <d v="2015-01-01T04:59:00"/>
  </r>
  <r>
    <n v="673"/>
    <x v="673"/>
    <x v="672"/>
    <n v="100000"/>
    <n v="205"/>
    <x v="2"/>
    <x v="0"/>
    <x v="0"/>
    <n v="1409602217"/>
    <n v="1405714217"/>
    <b v="0"/>
    <x v="83"/>
    <x v="1"/>
    <s v="technology/wearables"/>
    <n v="0"/>
    <x v="409"/>
    <x v="2"/>
    <s v="wearables"/>
    <x v="673"/>
    <d v="2014-09-01T20:10:17"/>
  </r>
  <r>
    <n v="674"/>
    <x v="674"/>
    <x v="673"/>
    <n v="50000"/>
    <n v="15"/>
    <x v="2"/>
    <x v="0"/>
    <x v="0"/>
    <n v="1407811627"/>
    <n v="1402627627"/>
    <b v="0"/>
    <x v="84"/>
    <x v="1"/>
    <s v="technology/wearables"/>
    <n v="0"/>
    <x v="501"/>
    <x v="2"/>
    <s v="wearables"/>
    <x v="674"/>
    <d v="2014-08-12T02:47:07"/>
  </r>
  <r>
    <n v="675"/>
    <x v="675"/>
    <x v="674"/>
    <n v="6000"/>
    <n v="891"/>
    <x v="2"/>
    <x v="0"/>
    <x v="0"/>
    <n v="1420095540"/>
    <n v="1417558804"/>
    <b v="0"/>
    <x v="55"/>
    <x v="1"/>
    <s v="technology/wearables"/>
    <n v="15"/>
    <x v="502"/>
    <x v="2"/>
    <s v="wearables"/>
    <x v="675"/>
    <d v="2015-01-01T06:59:00"/>
  </r>
  <r>
    <n v="676"/>
    <x v="676"/>
    <x v="675"/>
    <n v="100000"/>
    <n v="1471"/>
    <x v="2"/>
    <x v="5"/>
    <x v="5"/>
    <n v="1423333581"/>
    <n v="1420741581"/>
    <b v="0"/>
    <x v="54"/>
    <x v="1"/>
    <s v="technology/wearables"/>
    <n v="1"/>
    <x v="503"/>
    <x v="2"/>
    <s v="wearables"/>
    <x v="676"/>
    <d v="2015-02-07T18:26:21"/>
  </r>
  <r>
    <n v="677"/>
    <x v="677"/>
    <x v="676"/>
    <n v="50000"/>
    <n v="12792"/>
    <x v="2"/>
    <x v="13"/>
    <x v="3"/>
    <n v="1467106895"/>
    <n v="1463218895"/>
    <b v="0"/>
    <x v="93"/>
    <x v="1"/>
    <s v="technology/wearables"/>
    <n v="26"/>
    <x v="504"/>
    <x v="2"/>
    <s v="wearables"/>
    <x v="677"/>
    <d v="2016-06-28T09:41:35"/>
  </r>
  <r>
    <n v="678"/>
    <x v="678"/>
    <x v="677"/>
    <n v="29000"/>
    <n v="1108"/>
    <x v="2"/>
    <x v="0"/>
    <x v="0"/>
    <n v="1463821338"/>
    <n v="1461229338"/>
    <b v="0"/>
    <x v="57"/>
    <x v="1"/>
    <s v="technology/wearables"/>
    <n v="4"/>
    <x v="505"/>
    <x v="2"/>
    <s v="wearables"/>
    <x v="678"/>
    <d v="2016-05-21T09:02:18"/>
  </r>
  <r>
    <n v="679"/>
    <x v="679"/>
    <x v="678"/>
    <n v="57000"/>
    <n v="8827"/>
    <x v="2"/>
    <x v="0"/>
    <x v="0"/>
    <n v="1472920909"/>
    <n v="1467736909"/>
    <b v="0"/>
    <x v="225"/>
    <x v="1"/>
    <s v="technology/wearables"/>
    <n v="15"/>
    <x v="506"/>
    <x v="2"/>
    <s v="wearables"/>
    <x v="679"/>
    <d v="2016-09-03T16:41:49"/>
  </r>
  <r>
    <n v="680"/>
    <x v="680"/>
    <x v="679"/>
    <n v="75000"/>
    <n v="19434"/>
    <x v="2"/>
    <x v="0"/>
    <x v="0"/>
    <n v="1410955331"/>
    <n v="1407931331"/>
    <b v="0"/>
    <x v="135"/>
    <x v="1"/>
    <s v="technology/wearables"/>
    <n v="26"/>
    <x v="507"/>
    <x v="2"/>
    <s v="wearables"/>
    <x v="680"/>
    <d v="2014-09-17T12:02:11"/>
  </r>
  <r>
    <n v="681"/>
    <x v="681"/>
    <x v="680"/>
    <n v="2500"/>
    <n v="1"/>
    <x v="2"/>
    <x v="0"/>
    <x v="0"/>
    <n v="1477509604"/>
    <n v="1474917604"/>
    <b v="0"/>
    <x v="29"/>
    <x v="1"/>
    <s v="technology/wearables"/>
    <n v="0"/>
    <x v="120"/>
    <x v="2"/>
    <s v="wearables"/>
    <x v="681"/>
    <d v="2016-10-26T19:20:04"/>
  </r>
  <r>
    <n v="682"/>
    <x v="682"/>
    <x v="681"/>
    <n v="50000"/>
    <n v="53"/>
    <x v="2"/>
    <x v="0"/>
    <x v="0"/>
    <n v="1489512122"/>
    <n v="1486923722"/>
    <b v="0"/>
    <x v="80"/>
    <x v="1"/>
    <s v="technology/wearables"/>
    <n v="0"/>
    <x v="508"/>
    <x v="2"/>
    <s v="wearables"/>
    <x v="682"/>
    <d v="2017-03-14T17:22:02"/>
  </r>
  <r>
    <n v="683"/>
    <x v="683"/>
    <x v="682"/>
    <n v="35000"/>
    <n v="298"/>
    <x v="2"/>
    <x v="0"/>
    <x v="0"/>
    <n v="1477949764"/>
    <n v="1474493764"/>
    <b v="0"/>
    <x v="83"/>
    <x v="1"/>
    <s v="technology/wearables"/>
    <n v="1"/>
    <x v="509"/>
    <x v="2"/>
    <s v="wearables"/>
    <x v="683"/>
    <d v="2016-10-31T21:36:04"/>
  </r>
  <r>
    <n v="684"/>
    <x v="684"/>
    <x v="683"/>
    <n v="320000"/>
    <n v="23948"/>
    <x v="2"/>
    <x v="0"/>
    <x v="0"/>
    <n v="1406257200"/>
    <n v="1403176891"/>
    <b v="0"/>
    <x v="125"/>
    <x v="1"/>
    <s v="technology/wearables"/>
    <n v="7"/>
    <x v="510"/>
    <x v="2"/>
    <s v="wearables"/>
    <x v="684"/>
    <d v="2014-07-25T03:00:00"/>
  </r>
  <r>
    <n v="685"/>
    <x v="685"/>
    <x v="684"/>
    <n v="2000"/>
    <n v="553"/>
    <x v="2"/>
    <x v="0"/>
    <x v="0"/>
    <n v="1421095672"/>
    <n v="1417207672"/>
    <b v="0"/>
    <x v="73"/>
    <x v="1"/>
    <s v="technology/wearables"/>
    <n v="28"/>
    <x v="511"/>
    <x v="2"/>
    <s v="wearables"/>
    <x v="685"/>
    <d v="2015-01-12T20:47:52"/>
  </r>
  <r>
    <n v="686"/>
    <x v="686"/>
    <x v="685"/>
    <n v="500000"/>
    <n v="0"/>
    <x v="2"/>
    <x v="13"/>
    <x v="3"/>
    <n v="1438618170"/>
    <n v="1436026170"/>
    <b v="0"/>
    <x v="78"/>
    <x v="1"/>
    <s v="technology/wearables"/>
    <n v="0"/>
    <x v="121"/>
    <x v="2"/>
    <s v="wearables"/>
    <x v="686"/>
    <d v="2015-08-03T16:09:30"/>
  </r>
  <r>
    <n v="687"/>
    <x v="687"/>
    <x v="686"/>
    <n v="100000"/>
    <n v="3550"/>
    <x v="2"/>
    <x v="14"/>
    <x v="10"/>
    <n v="1486317653"/>
    <n v="1481133653"/>
    <b v="0"/>
    <x v="79"/>
    <x v="1"/>
    <s v="technology/wearables"/>
    <n v="4"/>
    <x v="512"/>
    <x v="2"/>
    <s v="wearables"/>
    <x v="687"/>
    <d v="2017-02-05T18:00:53"/>
  </r>
  <r>
    <n v="688"/>
    <x v="688"/>
    <x v="687"/>
    <n v="20000"/>
    <n v="14598"/>
    <x v="2"/>
    <x v="0"/>
    <x v="0"/>
    <n v="1444876253"/>
    <n v="1442284253"/>
    <b v="0"/>
    <x v="17"/>
    <x v="1"/>
    <s v="technology/wearables"/>
    <n v="73"/>
    <x v="513"/>
    <x v="2"/>
    <s v="wearables"/>
    <x v="688"/>
    <d v="2015-10-15T02:30:53"/>
  </r>
  <r>
    <n v="689"/>
    <x v="689"/>
    <x v="688"/>
    <n v="200000"/>
    <n v="115297.5"/>
    <x v="2"/>
    <x v="0"/>
    <x v="0"/>
    <n v="1481173140"/>
    <n v="1478016097"/>
    <b v="0"/>
    <x v="226"/>
    <x v="1"/>
    <s v="technology/wearables"/>
    <n v="58"/>
    <x v="514"/>
    <x v="2"/>
    <s v="wearables"/>
    <x v="689"/>
    <d v="2016-12-08T04:59:00"/>
  </r>
  <r>
    <n v="690"/>
    <x v="690"/>
    <x v="689"/>
    <n v="20000"/>
    <n v="2468"/>
    <x v="2"/>
    <x v="0"/>
    <x v="0"/>
    <n v="1473400800"/>
    <n v="1469718841"/>
    <b v="0"/>
    <x v="69"/>
    <x v="1"/>
    <s v="technology/wearables"/>
    <n v="12"/>
    <x v="515"/>
    <x v="2"/>
    <s v="wearables"/>
    <x v="690"/>
    <d v="2016-09-09T06:00:00"/>
  </r>
  <r>
    <n v="691"/>
    <x v="691"/>
    <x v="690"/>
    <n v="50000"/>
    <n v="260"/>
    <x v="2"/>
    <x v="0"/>
    <x v="0"/>
    <n v="1435711246"/>
    <n v="1433292046"/>
    <b v="0"/>
    <x v="73"/>
    <x v="1"/>
    <s v="technology/wearables"/>
    <n v="1"/>
    <x v="433"/>
    <x v="2"/>
    <s v="wearables"/>
    <x v="691"/>
    <d v="2015-07-01T00:40:46"/>
  </r>
  <r>
    <n v="692"/>
    <x v="692"/>
    <x v="691"/>
    <n v="20000"/>
    <n v="1306"/>
    <x v="2"/>
    <x v="1"/>
    <x v="1"/>
    <n v="1482397263"/>
    <n v="1479805263"/>
    <b v="0"/>
    <x v="227"/>
    <x v="1"/>
    <s v="technology/wearables"/>
    <n v="7"/>
    <x v="516"/>
    <x v="2"/>
    <s v="wearables"/>
    <x v="692"/>
    <d v="2016-12-22T09:01:03"/>
  </r>
  <r>
    <n v="693"/>
    <x v="693"/>
    <x v="692"/>
    <n v="100000"/>
    <n v="35338"/>
    <x v="2"/>
    <x v="0"/>
    <x v="0"/>
    <n v="1430421827"/>
    <n v="1427829827"/>
    <b v="0"/>
    <x v="228"/>
    <x v="1"/>
    <s v="technology/wearables"/>
    <n v="35"/>
    <x v="517"/>
    <x v="2"/>
    <s v="wearables"/>
    <x v="693"/>
    <d v="2015-04-30T19:23:47"/>
  </r>
  <r>
    <n v="694"/>
    <x v="694"/>
    <x v="693"/>
    <n v="150000"/>
    <n v="590"/>
    <x v="2"/>
    <x v="0"/>
    <x v="0"/>
    <n v="1485964559"/>
    <n v="1483372559"/>
    <b v="0"/>
    <x v="63"/>
    <x v="1"/>
    <s v="technology/wearables"/>
    <n v="0"/>
    <x v="518"/>
    <x v="2"/>
    <s v="wearables"/>
    <x v="694"/>
    <d v="2017-02-01T15:55:59"/>
  </r>
  <r>
    <n v="695"/>
    <x v="695"/>
    <x v="694"/>
    <n v="60000"/>
    <n v="636"/>
    <x v="2"/>
    <x v="0"/>
    <x v="0"/>
    <n v="1414758620"/>
    <n v="1412166620"/>
    <b v="0"/>
    <x v="63"/>
    <x v="1"/>
    <s v="technology/wearables"/>
    <n v="1"/>
    <x v="519"/>
    <x v="2"/>
    <s v="wearables"/>
    <x v="695"/>
    <d v="2014-10-31T12:30:20"/>
  </r>
  <r>
    <n v="696"/>
    <x v="696"/>
    <x v="695"/>
    <n v="175000"/>
    <n v="1"/>
    <x v="2"/>
    <x v="9"/>
    <x v="3"/>
    <n v="1406326502"/>
    <n v="1403734502"/>
    <b v="0"/>
    <x v="29"/>
    <x v="1"/>
    <s v="technology/wearables"/>
    <n v="0"/>
    <x v="120"/>
    <x v="2"/>
    <s v="wearables"/>
    <x v="696"/>
    <d v="2014-07-25T22:15:02"/>
  </r>
  <r>
    <n v="697"/>
    <x v="697"/>
    <x v="696"/>
    <n v="5000"/>
    <n v="2319"/>
    <x v="2"/>
    <x v="12"/>
    <x v="3"/>
    <n v="1454502789"/>
    <n v="1453206789"/>
    <b v="0"/>
    <x v="229"/>
    <x v="1"/>
    <s v="technology/wearables"/>
    <n v="46"/>
    <x v="520"/>
    <x v="2"/>
    <s v="wearables"/>
    <x v="697"/>
    <d v="2016-02-03T12:33:09"/>
  </r>
  <r>
    <n v="698"/>
    <x v="698"/>
    <x v="697"/>
    <n v="100000"/>
    <n v="15390"/>
    <x v="2"/>
    <x v="0"/>
    <x v="0"/>
    <n v="1411005600"/>
    <n v="1408141245"/>
    <b v="0"/>
    <x v="60"/>
    <x v="1"/>
    <s v="technology/wearables"/>
    <n v="15"/>
    <x v="521"/>
    <x v="2"/>
    <s v="wearables"/>
    <x v="698"/>
    <d v="2014-09-18T02:00:00"/>
  </r>
  <r>
    <n v="699"/>
    <x v="699"/>
    <x v="698"/>
    <n v="130000"/>
    <n v="107148.74"/>
    <x v="2"/>
    <x v="0"/>
    <x v="0"/>
    <n v="1385136000"/>
    <n v="1381923548"/>
    <b v="0"/>
    <x v="230"/>
    <x v="1"/>
    <s v="technology/wearables"/>
    <n v="82"/>
    <x v="522"/>
    <x v="2"/>
    <s v="wearables"/>
    <x v="699"/>
    <d v="2013-11-22T16:00:00"/>
  </r>
  <r>
    <n v="700"/>
    <x v="700"/>
    <x v="699"/>
    <n v="15000"/>
    <n v="403"/>
    <x v="2"/>
    <x v="3"/>
    <x v="3"/>
    <n v="1484065881"/>
    <n v="1481473881"/>
    <b v="0"/>
    <x v="162"/>
    <x v="1"/>
    <s v="technology/wearables"/>
    <n v="3"/>
    <x v="31"/>
    <x v="2"/>
    <s v="wearables"/>
    <x v="700"/>
    <d v="2017-01-10T16:31:21"/>
  </r>
  <r>
    <n v="701"/>
    <x v="701"/>
    <x v="700"/>
    <n v="23000"/>
    <n v="6118"/>
    <x v="2"/>
    <x v="1"/>
    <x v="1"/>
    <n v="1406130880"/>
    <n v="1403538880"/>
    <b v="0"/>
    <x v="64"/>
    <x v="1"/>
    <s v="technology/wearables"/>
    <n v="27"/>
    <x v="523"/>
    <x v="2"/>
    <s v="wearables"/>
    <x v="701"/>
    <d v="2014-07-23T15:54:40"/>
  </r>
  <r>
    <n v="702"/>
    <x v="702"/>
    <x v="701"/>
    <n v="15000"/>
    <n v="4622.01"/>
    <x v="2"/>
    <x v="0"/>
    <x v="0"/>
    <n v="1480011987"/>
    <n v="1477416387"/>
    <b v="0"/>
    <x v="77"/>
    <x v="1"/>
    <s v="technology/wearables"/>
    <n v="31"/>
    <x v="524"/>
    <x v="2"/>
    <s v="wearables"/>
    <x v="702"/>
    <d v="2016-11-24T18:26:27"/>
  </r>
  <r>
    <n v="703"/>
    <x v="703"/>
    <x v="702"/>
    <n v="15000"/>
    <n v="837"/>
    <x v="2"/>
    <x v="0"/>
    <x v="0"/>
    <n v="1485905520"/>
    <n v="1481150949"/>
    <b v="0"/>
    <x v="63"/>
    <x v="1"/>
    <s v="technology/wearables"/>
    <n v="6"/>
    <x v="525"/>
    <x v="2"/>
    <s v="wearables"/>
    <x v="703"/>
    <d v="2017-01-31T23:32:00"/>
  </r>
  <r>
    <n v="704"/>
    <x v="704"/>
    <x v="703"/>
    <n v="55000"/>
    <n v="481"/>
    <x v="2"/>
    <x v="5"/>
    <x v="5"/>
    <n v="1487565468"/>
    <n v="1482381468"/>
    <b v="0"/>
    <x v="80"/>
    <x v="1"/>
    <s v="technology/wearables"/>
    <n v="1"/>
    <x v="526"/>
    <x v="2"/>
    <s v="wearables"/>
    <x v="704"/>
    <d v="2017-02-20T04:37:48"/>
  </r>
  <r>
    <n v="705"/>
    <x v="705"/>
    <x v="704"/>
    <n v="100000"/>
    <n v="977"/>
    <x v="2"/>
    <x v="9"/>
    <x v="3"/>
    <n v="1484999278"/>
    <n v="1482407278"/>
    <b v="0"/>
    <x v="81"/>
    <x v="1"/>
    <s v="technology/wearables"/>
    <n v="1"/>
    <x v="527"/>
    <x v="2"/>
    <s v="wearables"/>
    <x v="705"/>
    <d v="2017-01-21T11:47:58"/>
  </r>
  <r>
    <n v="706"/>
    <x v="706"/>
    <x v="705"/>
    <n v="100000"/>
    <n v="0"/>
    <x v="2"/>
    <x v="3"/>
    <x v="3"/>
    <n v="1481740740"/>
    <n v="1478130783"/>
    <b v="0"/>
    <x v="78"/>
    <x v="1"/>
    <s v="technology/wearables"/>
    <n v="0"/>
    <x v="121"/>
    <x v="2"/>
    <s v="wearables"/>
    <x v="706"/>
    <d v="2016-12-14T18:39:00"/>
  </r>
  <r>
    <n v="707"/>
    <x v="707"/>
    <x v="706"/>
    <n v="68000"/>
    <n v="53670.6"/>
    <x v="2"/>
    <x v="1"/>
    <x v="1"/>
    <n v="1483286127"/>
    <n v="1479830127"/>
    <b v="0"/>
    <x v="231"/>
    <x v="1"/>
    <s v="technology/wearables"/>
    <n v="79"/>
    <x v="528"/>
    <x v="2"/>
    <s v="wearables"/>
    <x v="707"/>
    <d v="2017-01-01T15:55:27"/>
  </r>
  <r>
    <n v="708"/>
    <x v="708"/>
    <x v="707"/>
    <n v="40000"/>
    <n v="8837"/>
    <x v="2"/>
    <x v="1"/>
    <x v="1"/>
    <n v="1410616600"/>
    <n v="1405432600"/>
    <b v="0"/>
    <x v="232"/>
    <x v="1"/>
    <s v="technology/wearables"/>
    <n v="22"/>
    <x v="529"/>
    <x v="2"/>
    <s v="wearables"/>
    <x v="708"/>
    <d v="2014-09-13T13:56:40"/>
  </r>
  <r>
    <n v="709"/>
    <x v="709"/>
    <x v="708"/>
    <n v="15000"/>
    <n v="61"/>
    <x v="2"/>
    <x v="0"/>
    <x v="0"/>
    <n v="1417741159"/>
    <n v="1415149159"/>
    <b v="0"/>
    <x v="84"/>
    <x v="1"/>
    <s v="technology/wearables"/>
    <n v="0"/>
    <x v="452"/>
    <x v="2"/>
    <s v="wearables"/>
    <x v="709"/>
    <d v="2014-12-05T00:59:19"/>
  </r>
  <r>
    <n v="710"/>
    <x v="710"/>
    <x v="709"/>
    <n v="1200"/>
    <n v="0"/>
    <x v="2"/>
    <x v="5"/>
    <x v="5"/>
    <n v="1408495440"/>
    <n v="1405640302"/>
    <b v="0"/>
    <x v="78"/>
    <x v="1"/>
    <s v="technology/wearables"/>
    <n v="0"/>
    <x v="121"/>
    <x v="2"/>
    <s v="wearables"/>
    <x v="710"/>
    <d v="2014-08-20T00:44:00"/>
  </r>
  <r>
    <n v="711"/>
    <x v="711"/>
    <x v="710"/>
    <n v="100000"/>
    <n v="33791"/>
    <x v="2"/>
    <x v="9"/>
    <x v="3"/>
    <n v="1481716868"/>
    <n v="1478257268"/>
    <b v="0"/>
    <x v="233"/>
    <x v="1"/>
    <s v="technology/wearables"/>
    <n v="34"/>
    <x v="530"/>
    <x v="2"/>
    <s v="wearables"/>
    <x v="711"/>
    <d v="2016-12-14T12:01:08"/>
  </r>
  <r>
    <n v="712"/>
    <x v="712"/>
    <x v="711"/>
    <n v="48500"/>
    <n v="105"/>
    <x v="2"/>
    <x v="0"/>
    <x v="0"/>
    <n v="1455466832"/>
    <n v="1452874832"/>
    <b v="0"/>
    <x v="80"/>
    <x v="1"/>
    <s v="technology/wearables"/>
    <n v="0"/>
    <x v="531"/>
    <x v="2"/>
    <s v="wearables"/>
    <x v="712"/>
    <d v="2016-02-14T16:20:32"/>
  </r>
  <r>
    <n v="713"/>
    <x v="713"/>
    <x v="712"/>
    <n v="25000"/>
    <n v="199"/>
    <x v="2"/>
    <x v="13"/>
    <x v="3"/>
    <n v="1465130532"/>
    <n v="1462538532"/>
    <b v="0"/>
    <x v="29"/>
    <x v="1"/>
    <s v="technology/wearables"/>
    <n v="1"/>
    <x v="532"/>
    <x v="2"/>
    <s v="wearables"/>
    <x v="713"/>
    <d v="2016-06-05T12:42:12"/>
  </r>
  <r>
    <n v="714"/>
    <x v="714"/>
    <x v="713"/>
    <n v="15000"/>
    <n v="2249"/>
    <x v="2"/>
    <x v="0"/>
    <x v="0"/>
    <n v="1488308082"/>
    <n v="1483124082"/>
    <b v="0"/>
    <x v="33"/>
    <x v="1"/>
    <s v="technology/wearables"/>
    <n v="15"/>
    <x v="533"/>
    <x v="2"/>
    <s v="wearables"/>
    <x v="714"/>
    <d v="2017-02-28T18:54:42"/>
  </r>
  <r>
    <n v="715"/>
    <x v="715"/>
    <x v="714"/>
    <n v="27500"/>
    <n v="1389"/>
    <x v="2"/>
    <x v="0"/>
    <x v="0"/>
    <n v="1446693040"/>
    <n v="1443233440"/>
    <b v="0"/>
    <x v="8"/>
    <x v="1"/>
    <s v="technology/wearables"/>
    <n v="5"/>
    <x v="534"/>
    <x v="2"/>
    <s v="wearables"/>
    <x v="715"/>
    <d v="2015-11-05T03:10:40"/>
  </r>
  <r>
    <n v="716"/>
    <x v="716"/>
    <x v="715"/>
    <n v="7000"/>
    <n v="715"/>
    <x v="2"/>
    <x v="0"/>
    <x v="0"/>
    <n v="1417392000"/>
    <n v="1414511307"/>
    <b v="0"/>
    <x v="38"/>
    <x v="1"/>
    <s v="technology/wearables"/>
    <n v="10"/>
    <x v="535"/>
    <x v="2"/>
    <s v="wearables"/>
    <x v="716"/>
    <d v="2014-12-01T00:00:00"/>
  </r>
  <r>
    <n v="717"/>
    <x v="717"/>
    <x v="716"/>
    <n v="100000"/>
    <n v="305"/>
    <x v="2"/>
    <x v="0"/>
    <x v="0"/>
    <n v="1409949002"/>
    <n v="1407357002"/>
    <b v="0"/>
    <x v="80"/>
    <x v="1"/>
    <s v="technology/wearables"/>
    <n v="0"/>
    <x v="536"/>
    <x v="2"/>
    <s v="wearables"/>
    <x v="717"/>
    <d v="2014-09-05T20:30:02"/>
  </r>
  <r>
    <n v="718"/>
    <x v="718"/>
    <x v="717"/>
    <n v="12000"/>
    <n v="90"/>
    <x v="2"/>
    <x v="0"/>
    <x v="0"/>
    <n v="1487397540"/>
    <n v="1484684247"/>
    <b v="0"/>
    <x v="80"/>
    <x v="1"/>
    <s v="technology/wearables"/>
    <n v="1"/>
    <x v="377"/>
    <x v="2"/>
    <s v="wearables"/>
    <x v="718"/>
    <d v="2017-02-18T05:59:00"/>
  </r>
  <r>
    <n v="719"/>
    <x v="719"/>
    <x v="718"/>
    <n v="15000"/>
    <n v="194"/>
    <x v="2"/>
    <x v="0"/>
    <x v="0"/>
    <n v="1456189076"/>
    <n v="1454979476"/>
    <b v="0"/>
    <x v="73"/>
    <x v="1"/>
    <s v="technology/wearables"/>
    <n v="1"/>
    <x v="537"/>
    <x v="2"/>
    <s v="wearables"/>
    <x v="719"/>
    <d v="2016-02-23T00:57:56"/>
  </r>
  <r>
    <n v="720"/>
    <x v="720"/>
    <x v="719"/>
    <n v="1900"/>
    <n v="2735"/>
    <x v="0"/>
    <x v="0"/>
    <x v="0"/>
    <n v="1327851291"/>
    <n v="1325432091"/>
    <b v="0"/>
    <x v="14"/>
    <x v="0"/>
    <s v="publishing/nonfiction"/>
    <n v="144"/>
    <x v="538"/>
    <x v="3"/>
    <s v="nonfiction"/>
    <x v="720"/>
    <d v="2012-01-29T15:34:51"/>
  </r>
  <r>
    <n v="721"/>
    <x v="721"/>
    <x v="720"/>
    <n v="8200"/>
    <n v="10013"/>
    <x v="0"/>
    <x v="0"/>
    <x v="0"/>
    <n v="1406900607"/>
    <n v="1403012607"/>
    <b v="0"/>
    <x v="46"/>
    <x v="0"/>
    <s v="publishing/nonfiction"/>
    <n v="122"/>
    <x v="539"/>
    <x v="3"/>
    <s v="nonfiction"/>
    <x v="721"/>
    <d v="2014-08-01T13:43:27"/>
  </r>
  <r>
    <n v="722"/>
    <x v="722"/>
    <x v="721"/>
    <n v="25000"/>
    <n v="33006"/>
    <x v="0"/>
    <x v="0"/>
    <x v="0"/>
    <n v="1333909178"/>
    <n v="1331320778"/>
    <b v="0"/>
    <x v="234"/>
    <x v="0"/>
    <s v="publishing/nonfiction"/>
    <n v="132"/>
    <x v="540"/>
    <x v="3"/>
    <s v="nonfiction"/>
    <x v="722"/>
    <d v="2012-04-08T18:19:38"/>
  </r>
  <r>
    <n v="723"/>
    <x v="723"/>
    <x v="722"/>
    <n v="5000"/>
    <n v="5469"/>
    <x v="0"/>
    <x v="0"/>
    <x v="0"/>
    <n v="1438228740"/>
    <n v="1435606549"/>
    <b v="0"/>
    <x v="61"/>
    <x v="0"/>
    <s v="publishing/nonfiction"/>
    <n v="109"/>
    <x v="541"/>
    <x v="3"/>
    <s v="nonfiction"/>
    <x v="723"/>
    <d v="2015-07-30T03:59:00"/>
  </r>
  <r>
    <n v="724"/>
    <x v="724"/>
    <x v="723"/>
    <n v="7000"/>
    <n v="7383.01"/>
    <x v="0"/>
    <x v="0"/>
    <x v="0"/>
    <n v="1309447163"/>
    <n v="1306855163"/>
    <b v="0"/>
    <x v="235"/>
    <x v="0"/>
    <s v="publishing/nonfiction"/>
    <n v="105"/>
    <x v="542"/>
    <x v="3"/>
    <s v="nonfiction"/>
    <x v="724"/>
    <d v="2011-06-30T15:19:23"/>
  </r>
  <r>
    <n v="725"/>
    <x v="725"/>
    <x v="724"/>
    <n v="20000"/>
    <n v="20070"/>
    <x v="0"/>
    <x v="0"/>
    <x v="0"/>
    <n v="1450018912"/>
    <n v="1447426912"/>
    <b v="0"/>
    <x v="205"/>
    <x v="0"/>
    <s v="publishing/nonfiction"/>
    <n v="100"/>
    <x v="543"/>
    <x v="3"/>
    <s v="nonfiction"/>
    <x v="725"/>
    <d v="2015-12-13T15:01:52"/>
  </r>
  <r>
    <n v="726"/>
    <x v="726"/>
    <x v="725"/>
    <n v="2500"/>
    <n v="2535"/>
    <x v="0"/>
    <x v="0"/>
    <x v="0"/>
    <n v="1365728487"/>
    <n v="1363136487"/>
    <b v="0"/>
    <x v="2"/>
    <x v="0"/>
    <s v="publishing/nonfiction"/>
    <n v="101"/>
    <x v="544"/>
    <x v="3"/>
    <s v="nonfiction"/>
    <x v="726"/>
    <d v="2013-04-12T01:01:27"/>
  </r>
  <r>
    <n v="727"/>
    <x v="727"/>
    <x v="726"/>
    <n v="3500"/>
    <n v="5443"/>
    <x v="0"/>
    <x v="0"/>
    <x v="0"/>
    <n v="1358198400"/>
    <n v="1354580949"/>
    <b v="0"/>
    <x v="184"/>
    <x v="0"/>
    <s v="publishing/nonfiction"/>
    <n v="156"/>
    <x v="545"/>
    <x v="3"/>
    <s v="nonfiction"/>
    <x v="727"/>
    <d v="2013-01-14T21:20:00"/>
  </r>
  <r>
    <n v="728"/>
    <x v="728"/>
    <x v="727"/>
    <n v="7500"/>
    <n v="7917.45"/>
    <x v="0"/>
    <x v="0"/>
    <x v="0"/>
    <n v="1313957157"/>
    <n v="1310069157"/>
    <b v="0"/>
    <x v="208"/>
    <x v="0"/>
    <s v="publishing/nonfiction"/>
    <n v="106"/>
    <x v="546"/>
    <x v="3"/>
    <s v="nonfiction"/>
    <x v="728"/>
    <d v="2011-08-21T20:05:57"/>
  </r>
  <r>
    <n v="729"/>
    <x v="729"/>
    <x v="728"/>
    <n v="4000"/>
    <n v="5226"/>
    <x v="0"/>
    <x v="0"/>
    <x v="0"/>
    <n v="1348028861"/>
    <n v="1342844861"/>
    <b v="0"/>
    <x v="148"/>
    <x v="0"/>
    <s v="publishing/nonfiction"/>
    <n v="131"/>
    <x v="547"/>
    <x v="3"/>
    <s v="nonfiction"/>
    <x v="729"/>
    <d v="2012-09-19T04:27:41"/>
  </r>
  <r>
    <n v="730"/>
    <x v="730"/>
    <x v="729"/>
    <n v="20000"/>
    <n v="26438"/>
    <x v="0"/>
    <x v="0"/>
    <x v="0"/>
    <n v="1323280391"/>
    <n v="1320688391"/>
    <b v="0"/>
    <x v="236"/>
    <x v="0"/>
    <s v="publishing/nonfiction"/>
    <n v="132"/>
    <x v="548"/>
    <x v="3"/>
    <s v="nonfiction"/>
    <x v="730"/>
    <d v="2011-12-07T17:53:11"/>
  </r>
  <r>
    <n v="731"/>
    <x v="731"/>
    <x v="730"/>
    <n v="5000"/>
    <n v="6300"/>
    <x v="0"/>
    <x v="0"/>
    <x v="0"/>
    <n v="1327212000"/>
    <n v="1322852747"/>
    <b v="0"/>
    <x v="26"/>
    <x v="0"/>
    <s v="publishing/nonfiction"/>
    <n v="126"/>
    <x v="549"/>
    <x v="3"/>
    <s v="nonfiction"/>
    <x v="731"/>
    <d v="2012-01-22T06:00:00"/>
  </r>
  <r>
    <n v="732"/>
    <x v="732"/>
    <x v="731"/>
    <n v="40"/>
    <n v="64"/>
    <x v="0"/>
    <x v="1"/>
    <x v="1"/>
    <n v="1380449461"/>
    <n v="1375265461"/>
    <b v="0"/>
    <x v="62"/>
    <x v="0"/>
    <s v="publishing/nonfiction"/>
    <n v="160"/>
    <x v="550"/>
    <x v="3"/>
    <s v="nonfiction"/>
    <x v="732"/>
    <d v="2013-09-29T10:11:01"/>
  </r>
  <r>
    <n v="733"/>
    <x v="733"/>
    <x v="732"/>
    <n v="2500"/>
    <n v="3012"/>
    <x v="0"/>
    <x v="1"/>
    <x v="1"/>
    <n v="1387533892"/>
    <n v="1384941892"/>
    <b v="0"/>
    <x v="39"/>
    <x v="0"/>
    <s v="publishing/nonfiction"/>
    <n v="120"/>
    <x v="551"/>
    <x v="3"/>
    <s v="nonfiction"/>
    <x v="733"/>
    <d v="2013-12-20T10:04:52"/>
  </r>
  <r>
    <n v="734"/>
    <x v="734"/>
    <x v="733"/>
    <n v="8500"/>
    <n v="10670"/>
    <x v="0"/>
    <x v="5"/>
    <x v="5"/>
    <n v="1431147600"/>
    <n v="1428465420"/>
    <b v="0"/>
    <x v="7"/>
    <x v="0"/>
    <s v="publishing/nonfiction"/>
    <n v="126"/>
    <x v="552"/>
    <x v="3"/>
    <s v="nonfiction"/>
    <x v="734"/>
    <d v="2015-05-09T05:00:00"/>
  </r>
  <r>
    <n v="735"/>
    <x v="735"/>
    <x v="734"/>
    <n v="47000"/>
    <n v="53771"/>
    <x v="0"/>
    <x v="0"/>
    <x v="0"/>
    <n v="1417653540"/>
    <n v="1414975346"/>
    <b v="0"/>
    <x v="194"/>
    <x v="0"/>
    <s v="publishing/nonfiction"/>
    <n v="114"/>
    <x v="553"/>
    <x v="3"/>
    <s v="nonfiction"/>
    <x v="735"/>
    <d v="2014-12-04T00:39:00"/>
  </r>
  <r>
    <n v="736"/>
    <x v="736"/>
    <x v="735"/>
    <n v="3600"/>
    <n v="11345"/>
    <x v="0"/>
    <x v="0"/>
    <x v="0"/>
    <n v="1385009940"/>
    <n v="1383327440"/>
    <b v="0"/>
    <x v="52"/>
    <x v="0"/>
    <s v="publishing/nonfiction"/>
    <n v="315"/>
    <x v="201"/>
    <x v="3"/>
    <s v="nonfiction"/>
    <x v="736"/>
    <d v="2013-11-21T04:59:00"/>
  </r>
  <r>
    <n v="737"/>
    <x v="737"/>
    <x v="736"/>
    <n v="5000"/>
    <n v="6120"/>
    <x v="0"/>
    <x v="0"/>
    <x v="0"/>
    <n v="1392408000"/>
    <n v="1390890987"/>
    <b v="0"/>
    <x v="52"/>
    <x v="0"/>
    <s v="publishing/nonfiction"/>
    <n v="122"/>
    <x v="98"/>
    <x v="3"/>
    <s v="nonfiction"/>
    <x v="737"/>
    <d v="2014-02-14T20:00:00"/>
  </r>
  <r>
    <n v="738"/>
    <x v="738"/>
    <x v="737"/>
    <n v="1500"/>
    <n v="1601"/>
    <x v="0"/>
    <x v="0"/>
    <x v="0"/>
    <n v="1417409940"/>
    <n v="1414765794"/>
    <b v="0"/>
    <x v="14"/>
    <x v="0"/>
    <s v="publishing/nonfiction"/>
    <n v="107"/>
    <x v="554"/>
    <x v="3"/>
    <s v="nonfiction"/>
    <x v="738"/>
    <d v="2014-12-01T04:59:00"/>
  </r>
  <r>
    <n v="739"/>
    <x v="739"/>
    <x v="738"/>
    <n v="6000"/>
    <n v="9500"/>
    <x v="0"/>
    <x v="0"/>
    <x v="0"/>
    <n v="1407758629"/>
    <n v="1404907429"/>
    <b v="0"/>
    <x v="237"/>
    <x v="0"/>
    <s v="publishing/nonfiction"/>
    <n v="158"/>
    <x v="555"/>
    <x v="3"/>
    <s v="nonfiction"/>
    <x v="739"/>
    <d v="2014-08-11T12:03:49"/>
  </r>
  <r>
    <n v="740"/>
    <x v="740"/>
    <x v="739"/>
    <n v="3000"/>
    <n v="3222"/>
    <x v="0"/>
    <x v="0"/>
    <x v="0"/>
    <n v="1434857482"/>
    <n v="1433647882"/>
    <b v="0"/>
    <x v="10"/>
    <x v="0"/>
    <s v="publishing/nonfiction"/>
    <n v="107"/>
    <x v="556"/>
    <x v="3"/>
    <s v="nonfiction"/>
    <x v="740"/>
    <d v="2015-06-21T03:31:22"/>
  </r>
  <r>
    <n v="741"/>
    <x v="741"/>
    <x v="740"/>
    <n v="13000"/>
    <n v="13293.8"/>
    <x v="0"/>
    <x v="0"/>
    <x v="0"/>
    <n v="1370964806"/>
    <n v="1367940806"/>
    <b v="0"/>
    <x v="225"/>
    <x v="0"/>
    <s v="publishing/nonfiction"/>
    <n v="102"/>
    <x v="557"/>
    <x v="3"/>
    <s v="nonfiction"/>
    <x v="741"/>
    <d v="2013-06-11T15:33:26"/>
  </r>
  <r>
    <n v="742"/>
    <x v="742"/>
    <x v="741"/>
    <n v="1400"/>
    <n v="1550"/>
    <x v="0"/>
    <x v="0"/>
    <x v="0"/>
    <n v="1395435712"/>
    <n v="1392847312"/>
    <b v="0"/>
    <x v="23"/>
    <x v="0"/>
    <s v="publishing/nonfiction"/>
    <n v="111"/>
    <x v="558"/>
    <x v="3"/>
    <s v="nonfiction"/>
    <x v="742"/>
    <d v="2014-03-21T21:01:52"/>
  </r>
  <r>
    <n v="743"/>
    <x v="743"/>
    <x v="742"/>
    <n v="550"/>
    <n v="814"/>
    <x v="0"/>
    <x v="0"/>
    <x v="0"/>
    <n v="1334610000"/>
    <n v="1332435685"/>
    <b v="0"/>
    <x v="41"/>
    <x v="0"/>
    <s v="publishing/nonfiction"/>
    <n v="148"/>
    <x v="559"/>
    <x v="3"/>
    <s v="nonfiction"/>
    <x v="743"/>
    <d v="2012-04-16T21:00:00"/>
  </r>
  <r>
    <n v="744"/>
    <x v="744"/>
    <x v="743"/>
    <n v="5000"/>
    <n v="5116"/>
    <x v="0"/>
    <x v="0"/>
    <x v="0"/>
    <n v="1355439503"/>
    <n v="1352847503"/>
    <b v="0"/>
    <x v="95"/>
    <x v="0"/>
    <s v="publishing/nonfiction"/>
    <n v="102"/>
    <x v="560"/>
    <x v="3"/>
    <s v="nonfiction"/>
    <x v="744"/>
    <d v="2012-12-13T22:58:23"/>
  </r>
  <r>
    <n v="745"/>
    <x v="745"/>
    <x v="744"/>
    <n v="2220"/>
    <n v="3976"/>
    <x v="0"/>
    <x v="0"/>
    <x v="0"/>
    <n v="1367588645"/>
    <n v="1364996645"/>
    <b v="0"/>
    <x v="142"/>
    <x v="0"/>
    <s v="publishing/nonfiction"/>
    <n v="179"/>
    <x v="561"/>
    <x v="3"/>
    <s v="nonfiction"/>
    <x v="745"/>
    <d v="2013-05-03T13:44:05"/>
  </r>
  <r>
    <n v="746"/>
    <x v="746"/>
    <x v="745"/>
    <n v="2987"/>
    <n v="3318"/>
    <x v="0"/>
    <x v="0"/>
    <x v="0"/>
    <n v="1348372740"/>
    <n v="1346806909"/>
    <b v="0"/>
    <x v="174"/>
    <x v="0"/>
    <s v="publishing/nonfiction"/>
    <n v="111"/>
    <x v="562"/>
    <x v="3"/>
    <s v="nonfiction"/>
    <x v="746"/>
    <d v="2012-09-23T03:59:00"/>
  </r>
  <r>
    <n v="747"/>
    <x v="747"/>
    <x v="746"/>
    <n v="7000"/>
    <n v="7003"/>
    <x v="0"/>
    <x v="9"/>
    <x v="3"/>
    <n v="1421319240"/>
    <n v="1418649019"/>
    <b v="0"/>
    <x v="165"/>
    <x v="0"/>
    <s v="publishing/nonfiction"/>
    <n v="100"/>
    <x v="563"/>
    <x v="3"/>
    <s v="nonfiction"/>
    <x v="747"/>
    <d v="2015-01-15T10:54:00"/>
  </r>
  <r>
    <n v="748"/>
    <x v="748"/>
    <x v="747"/>
    <n v="2000"/>
    <n v="2005"/>
    <x v="0"/>
    <x v="0"/>
    <x v="0"/>
    <n v="1407701966"/>
    <n v="1405109966"/>
    <b v="0"/>
    <x v="34"/>
    <x v="0"/>
    <s v="publishing/nonfiction"/>
    <n v="100"/>
    <x v="564"/>
    <x v="3"/>
    <s v="nonfiction"/>
    <x v="748"/>
    <d v="2014-08-10T20:19:26"/>
  </r>
  <r>
    <n v="749"/>
    <x v="749"/>
    <x v="748"/>
    <n v="10000"/>
    <n v="10556"/>
    <x v="0"/>
    <x v="0"/>
    <x v="0"/>
    <n v="1485642930"/>
    <n v="1483050930"/>
    <b v="0"/>
    <x v="238"/>
    <x v="0"/>
    <s v="publishing/nonfiction"/>
    <n v="106"/>
    <x v="565"/>
    <x v="3"/>
    <s v="nonfiction"/>
    <x v="749"/>
    <d v="2017-01-28T22:35:30"/>
  </r>
  <r>
    <n v="750"/>
    <x v="750"/>
    <x v="749"/>
    <n v="4444"/>
    <n v="4559"/>
    <x v="0"/>
    <x v="0"/>
    <x v="0"/>
    <n v="1361739872"/>
    <n v="1359147872"/>
    <b v="0"/>
    <x v="211"/>
    <x v="0"/>
    <s v="publishing/nonfiction"/>
    <n v="103"/>
    <x v="566"/>
    <x v="3"/>
    <s v="nonfiction"/>
    <x v="750"/>
    <d v="2013-02-24T21:04:32"/>
  </r>
  <r>
    <n v="751"/>
    <x v="751"/>
    <x v="750"/>
    <n v="3000"/>
    <n v="3555"/>
    <x v="0"/>
    <x v="0"/>
    <x v="0"/>
    <n v="1312470475"/>
    <n v="1308496075"/>
    <b v="0"/>
    <x v="95"/>
    <x v="0"/>
    <s v="publishing/nonfiction"/>
    <n v="119"/>
    <x v="567"/>
    <x v="3"/>
    <s v="nonfiction"/>
    <x v="751"/>
    <d v="2011-08-04T15:07:55"/>
  </r>
  <r>
    <n v="752"/>
    <x v="752"/>
    <x v="751"/>
    <n v="5000"/>
    <n v="5585"/>
    <x v="0"/>
    <x v="2"/>
    <x v="2"/>
    <n v="1476615600"/>
    <n v="1474884417"/>
    <b v="0"/>
    <x v="217"/>
    <x v="0"/>
    <s v="publishing/nonfiction"/>
    <n v="112"/>
    <x v="568"/>
    <x v="3"/>
    <s v="nonfiction"/>
    <x v="752"/>
    <d v="2016-10-16T11:00:00"/>
  </r>
  <r>
    <n v="753"/>
    <x v="753"/>
    <x v="752"/>
    <n v="10000"/>
    <n v="12800"/>
    <x v="0"/>
    <x v="0"/>
    <x v="0"/>
    <n v="1423922991"/>
    <n v="1421330991"/>
    <b v="0"/>
    <x v="55"/>
    <x v="0"/>
    <s v="publishing/nonfiction"/>
    <n v="128"/>
    <x v="569"/>
    <x v="3"/>
    <s v="nonfiction"/>
    <x v="753"/>
    <d v="2015-02-14T14:09:51"/>
  </r>
  <r>
    <n v="754"/>
    <x v="754"/>
    <x v="753"/>
    <n v="2000"/>
    <n v="2075"/>
    <x v="0"/>
    <x v="0"/>
    <x v="0"/>
    <n v="1357408721"/>
    <n v="1354816721"/>
    <b v="0"/>
    <x v="72"/>
    <x v="0"/>
    <s v="publishing/nonfiction"/>
    <n v="104"/>
    <x v="570"/>
    <x v="3"/>
    <s v="nonfiction"/>
    <x v="754"/>
    <d v="2013-01-05T17:58:41"/>
  </r>
  <r>
    <n v="755"/>
    <x v="755"/>
    <x v="754"/>
    <n v="2500"/>
    <n v="2547.69"/>
    <x v="0"/>
    <x v="0"/>
    <x v="0"/>
    <n v="1369010460"/>
    <n v="1366381877"/>
    <b v="0"/>
    <x v="32"/>
    <x v="0"/>
    <s v="publishing/nonfiction"/>
    <n v="102"/>
    <x v="571"/>
    <x v="3"/>
    <s v="nonfiction"/>
    <x v="755"/>
    <d v="2013-05-20T00:41:00"/>
  </r>
  <r>
    <n v="756"/>
    <x v="756"/>
    <x v="755"/>
    <n v="700"/>
    <n v="824"/>
    <x v="0"/>
    <x v="0"/>
    <x v="0"/>
    <n v="1303147459"/>
    <n v="1297880659"/>
    <b v="0"/>
    <x v="19"/>
    <x v="0"/>
    <s v="publishing/nonfiction"/>
    <n v="118"/>
    <x v="572"/>
    <x v="3"/>
    <s v="nonfiction"/>
    <x v="756"/>
    <d v="2011-04-18T17:24:19"/>
  </r>
  <r>
    <n v="757"/>
    <x v="757"/>
    <x v="756"/>
    <n v="250"/>
    <n v="595"/>
    <x v="0"/>
    <x v="0"/>
    <x v="0"/>
    <n v="1354756714"/>
    <n v="1353547114"/>
    <b v="0"/>
    <x v="59"/>
    <x v="0"/>
    <s v="publishing/nonfiction"/>
    <n v="238"/>
    <x v="573"/>
    <x v="3"/>
    <s v="nonfiction"/>
    <x v="757"/>
    <d v="2012-12-06T01:18:34"/>
  </r>
  <r>
    <n v="758"/>
    <x v="758"/>
    <x v="757"/>
    <n v="2500"/>
    <n v="2550"/>
    <x v="0"/>
    <x v="0"/>
    <x v="0"/>
    <n v="1286568268"/>
    <n v="1283976268"/>
    <b v="0"/>
    <x v="10"/>
    <x v="0"/>
    <s v="publishing/nonfiction"/>
    <n v="102"/>
    <x v="574"/>
    <x v="3"/>
    <s v="nonfiction"/>
    <x v="758"/>
    <d v="2010-10-08T20:04:28"/>
  </r>
  <r>
    <n v="759"/>
    <x v="759"/>
    <x v="758"/>
    <n v="5000"/>
    <n v="5096"/>
    <x v="0"/>
    <x v="1"/>
    <x v="1"/>
    <n v="1404892539"/>
    <n v="1401436539"/>
    <b v="0"/>
    <x v="221"/>
    <x v="0"/>
    <s v="publishing/nonfiction"/>
    <n v="102"/>
    <x v="575"/>
    <x v="3"/>
    <s v="nonfiction"/>
    <x v="759"/>
    <d v="2014-07-09T07:55:39"/>
  </r>
  <r>
    <n v="760"/>
    <x v="760"/>
    <x v="759"/>
    <n v="2200"/>
    <n v="0"/>
    <x v="2"/>
    <x v="0"/>
    <x v="0"/>
    <n v="1480188013"/>
    <n v="1477592413"/>
    <b v="0"/>
    <x v="78"/>
    <x v="1"/>
    <s v="publishing/fiction"/>
    <n v="0"/>
    <x v="121"/>
    <x v="3"/>
    <s v="fiction"/>
    <x v="760"/>
    <d v="2016-11-26T19:20:13"/>
  </r>
  <r>
    <n v="761"/>
    <x v="761"/>
    <x v="760"/>
    <n v="5000"/>
    <n v="235"/>
    <x v="2"/>
    <x v="0"/>
    <x v="0"/>
    <n v="1391364126"/>
    <n v="1388772126"/>
    <b v="0"/>
    <x v="79"/>
    <x v="1"/>
    <s v="publishing/fiction"/>
    <n v="5"/>
    <x v="576"/>
    <x v="3"/>
    <s v="fiction"/>
    <x v="761"/>
    <d v="2014-02-02T18:02:06"/>
  </r>
  <r>
    <n v="762"/>
    <x v="762"/>
    <x v="761"/>
    <n v="3500"/>
    <n v="0"/>
    <x v="2"/>
    <x v="14"/>
    <x v="10"/>
    <n v="1480831200"/>
    <n v="1479328570"/>
    <b v="0"/>
    <x v="78"/>
    <x v="1"/>
    <s v="publishing/fiction"/>
    <n v="0"/>
    <x v="121"/>
    <x v="3"/>
    <s v="fiction"/>
    <x v="762"/>
    <d v="2016-12-04T06:00:00"/>
  </r>
  <r>
    <n v="763"/>
    <x v="763"/>
    <x v="762"/>
    <n v="4290"/>
    <n v="5"/>
    <x v="2"/>
    <x v="1"/>
    <x v="1"/>
    <n v="1376563408"/>
    <n v="1373971408"/>
    <b v="0"/>
    <x v="29"/>
    <x v="1"/>
    <s v="publishing/fiction"/>
    <n v="0"/>
    <x v="144"/>
    <x v="3"/>
    <s v="fiction"/>
    <x v="763"/>
    <d v="2013-08-15T10:43:28"/>
  </r>
  <r>
    <n v="764"/>
    <x v="764"/>
    <x v="763"/>
    <n v="5000"/>
    <n v="0"/>
    <x v="2"/>
    <x v="0"/>
    <x v="0"/>
    <n v="1441858161"/>
    <n v="1439266161"/>
    <b v="0"/>
    <x v="78"/>
    <x v="1"/>
    <s v="publishing/fiction"/>
    <n v="0"/>
    <x v="121"/>
    <x v="3"/>
    <s v="fiction"/>
    <x v="764"/>
    <d v="2015-09-10T04:09:21"/>
  </r>
  <r>
    <n v="765"/>
    <x v="765"/>
    <x v="764"/>
    <n v="7000"/>
    <n v="2521"/>
    <x v="2"/>
    <x v="0"/>
    <x v="0"/>
    <n v="1413723684"/>
    <n v="1411131684"/>
    <b v="0"/>
    <x v="34"/>
    <x v="1"/>
    <s v="publishing/fiction"/>
    <n v="36"/>
    <x v="577"/>
    <x v="3"/>
    <s v="fiction"/>
    <x v="765"/>
    <d v="2014-10-19T13:01:24"/>
  </r>
  <r>
    <n v="766"/>
    <x v="766"/>
    <x v="765"/>
    <n v="4000"/>
    <n v="0"/>
    <x v="2"/>
    <x v="5"/>
    <x v="5"/>
    <n v="1424112483"/>
    <n v="1421520483"/>
    <b v="0"/>
    <x v="78"/>
    <x v="1"/>
    <s v="publishing/fiction"/>
    <n v="0"/>
    <x v="121"/>
    <x v="3"/>
    <s v="fiction"/>
    <x v="766"/>
    <d v="2015-02-16T18:48:03"/>
  </r>
  <r>
    <n v="767"/>
    <x v="767"/>
    <x v="766"/>
    <n v="5000"/>
    <n v="177"/>
    <x v="2"/>
    <x v="0"/>
    <x v="0"/>
    <n v="1432178810"/>
    <n v="1429586810"/>
    <b v="0"/>
    <x v="83"/>
    <x v="1"/>
    <s v="publishing/fiction"/>
    <n v="4"/>
    <x v="578"/>
    <x v="3"/>
    <s v="fiction"/>
    <x v="767"/>
    <d v="2015-05-21T03:26:50"/>
  </r>
  <r>
    <n v="768"/>
    <x v="768"/>
    <x v="767"/>
    <n v="2500"/>
    <n v="0"/>
    <x v="2"/>
    <x v="0"/>
    <x v="0"/>
    <n v="1387169890"/>
    <n v="1384577890"/>
    <b v="0"/>
    <x v="78"/>
    <x v="1"/>
    <s v="publishing/fiction"/>
    <n v="0"/>
    <x v="121"/>
    <x v="3"/>
    <s v="fiction"/>
    <x v="768"/>
    <d v="2013-12-16T04:58:10"/>
  </r>
  <r>
    <n v="769"/>
    <x v="769"/>
    <x v="768"/>
    <n v="4000"/>
    <n v="1656"/>
    <x v="2"/>
    <x v="0"/>
    <x v="0"/>
    <n v="1388102094"/>
    <n v="1385510094"/>
    <b v="0"/>
    <x v="47"/>
    <x v="1"/>
    <s v="publishing/fiction"/>
    <n v="41"/>
    <x v="579"/>
    <x v="3"/>
    <s v="fiction"/>
    <x v="769"/>
    <d v="2013-12-26T23:54:54"/>
  </r>
  <r>
    <n v="770"/>
    <x v="770"/>
    <x v="769"/>
    <n v="17500"/>
    <n v="0"/>
    <x v="2"/>
    <x v="0"/>
    <x v="0"/>
    <n v="1361750369"/>
    <n v="1358294369"/>
    <b v="0"/>
    <x v="78"/>
    <x v="1"/>
    <s v="publishing/fiction"/>
    <n v="0"/>
    <x v="121"/>
    <x v="3"/>
    <s v="fiction"/>
    <x v="770"/>
    <d v="2013-02-24T23:59:29"/>
  </r>
  <r>
    <n v="771"/>
    <x v="771"/>
    <x v="770"/>
    <n v="38000"/>
    <n v="10"/>
    <x v="2"/>
    <x v="0"/>
    <x v="0"/>
    <n v="1454183202"/>
    <n v="1449863202"/>
    <b v="0"/>
    <x v="29"/>
    <x v="1"/>
    <s v="publishing/fiction"/>
    <n v="0"/>
    <x v="119"/>
    <x v="3"/>
    <s v="fiction"/>
    <x v="771"/>
    <d v="2016-01-30T19:46:42"/>
  </r>
  <r>
    <n v="772"/>
    <x v="772"/>
    <x v="771"/>
    <n v="1500"/>
    <n v="50"/>
    <x v="2"/>
    <x v="0"/>
    <x v="0"/>
    <n v="1257047940"/>
    <n v="1252718519"/>
    <b v="0"/>
    <x v="29"/>
    <x v="1"/>
    <s v="publishing/fiction"/>
    <n v="3"/>
    <x v="73"/>
    <x v="3"/>
    <s v="fiction"/>
    <x v="772"/>
    <d v="2009-11-01T03:59:00"/>
  </r>
  <r>
    <n v="773"/>
    <x v="773"/>
    <x v="772"/>
    <n v="3759"/>
    <n v="32"/>
    <x v="2"/>
    <x v="1"/>
    <x v="1"/>
    <n v="1431298860"/>
    <n v="1428341985"/>
    <b v="0"/>
    <x v="84"/>
    <x v="1"/>
    <s v="publishing/fiction"/>
    <n v="1"/>
    <x v="580"/>
    <x v="3"/>
    <s v="fiction"/>
    <x v="773"/>
    <d v="2015-05-10T23:01:00"/>
  </r>
  <r>
    <n v="774"/>
    <x v="774"/>
    <x v="773"/>
    <n v="500"/>
    <n v="351"/>
    <x v="2"/>
    <x v="0"/>
    <x v="0"/>
    <n v="1393181018"/>
    <n v="1390589018"/>
    <b v="0"/>
    <x v="82"/>
    <x v="1"/>
    <s v="publishing/fiction"/>
    <n v="70"/>
    <x v="492"/>
    <x v="3"/>
    <s v="fiction"/>
    <x v="774"/>
    <d v="2014-02-23T18:43:38"/>
  </r>
  <r>
    <n v="775"/>
    <x v="775"/>
    <x v="774"/>
    <n v="10000"/>
    <n v="170"/>
    <x v="2"/>
    <x v="0"/>
    <x v="0"/>
    <n v="1323998795"/>
    <n v="1321406795"/>
    <b v="0"/>
    <x v="81"/>
    <x v="1"/>
    <s v="publishing/fiction"/>
    <n v="2"/>
    <x v="441"/>
    <x v="3"/>
    <s v="fiction"/>
    <x v="775"/>
    <d v="2011-12-16T01:26:35"/>
  </r>
  <r>
    <n v="776"/>
    <x v="776"/>
    <x v="775"/>
    <n v="7000"/>
    <n v="3598"/>
    <x v="2"/>
    <x v="0"/>
    <x v="0"/>
    <n v="1444539600"/>
    <n v="1441297645"/>
    <b v="0"/>
    <x v="7"/>
    <x v="1"/>
    <s v="publishing/fiction"/>
    <n v="51"/>
    <x v="581"/>
    <x v="3"/>
    <s v="fiction"/>
    <x v="776"/>
    <d v="2015-10-11T05:00:00"/>
  </r>
  <r>
    <n v="777"/>
    <x v="777"/>
    <x v="776"/>
    <n v="3000"/>
    <n v="21"/>
    <x v="2"/>
    <x v="0"/>
    <x v="0"/>
    <n v="1375313577"/>
    <n v="1372721577"/>
    <b v="0"/>
    <x v="83"/>
    <x v="1"/>
    <s v="publishing/fiction"/>
    <n v="1"/>
    <x v="582"/>
    <x v="3"/>
    <s v="fiction"/>
    <x v="777"/>
    <d v="2013-07-31T23:32:57"/>
  </r>
  <r>
    <n v="778"/>
    <x v="778"/>
    <x v="777"/>
    <n v="500"/>
    <n v="2"/>
    <x v="2"/>
    <x v="0"/>
    <x v="0"/>
    <n v="1398876680"/>
    <n v="1396284680"/>
    <b v="0"/>
    <x v="29"/>
    <x v="1"/>
    <s v="publishing/fiction"/>
    <n v="0"/>
    <x v="447"/>
    <x v="3"/>
    <s v="fiction"/>
    <x v="778"/>
    <d v="2014-04-30T16:51:20"/>
  </r>
  <r>
    <n v="779"/>
    <x v="779"/>
    <x v="778"/>
    <n v="15000"/>
    <n v="400"/>
    <x v="2"/>
    <x v="0"/>
    <x v="0"/>
    <n v="1287115200"/>
    <n v="1284567905"/>
    <b v="0"/>
    <x v="79"/>
    <x v="1"/>
    <s v="publishing/fiction"/>
    <n v="3"/>
    <x v="583"/>
    <x v="3"/>
    <s v="fiction"/>
    <x v="779"/>
    <d v="2010-10-15T04:00:00"/>
  </r>
  <r>
    <n v="780"/>
    <x v="780"/>
    <x v="779"/>
    <n v="1000"/>
    <n v="1040"/>
    <x v="0"/>
    <x v="0"/>
    <x v="0"/>
    <n v="1304439025"/>
    <n v="1301847025"/>
    <b v="0"/>
    <x v="74"/>
    <x v="0"/>
    <s v="music/rock"/>
    <n v="104"/>
    <x v="584"/>
    <x v="4"/>
    <s v="rock"/>
    <x v="780"/>
    <d v="2011-05-03T16:10:25"/>
  </r>
  <r>
    <n v="781"/>
    <x v="781"/>
    <x v="780"/>
    <n v="800"/>
    <n v="1065.23"/>
    <x v="0"/>
    <x v="0"/>
    <x v="0"/>
    <n v="1370649674"/>
    <n v="1368057674"/>
    <b v="0"/>
    <x v="20"/>
    <x v="0"/>
    <s v="music/rock"/>
    <n v="133"/>
    <x v="585"/>
    <x v="4"/>
    <s v="rock"/>
    <x v="781"/>
    <d v="2013-06-08T00:01:14"/>
  </r>
  <r>
    <n v="782"/>
    <x v="782"/>
    <x v="781"/>
    <n v="700"/>
    <n v="700"/>
    <x v="0"/>
    <x v="0"/>
    <x v="0"/>
    <n v="1345918302"/>
    <n v="1343326302"/>
    <b v="0"/>
    <x v="25"/>
    <x v="0"/>
    <s v="music/rock"/>
    <n v="100"/>
    <x v="73"/>
    <x v="4"/>
    <s v="rock"/>
    <x v="782"/>
    <d v="2012-08-25T18:11:42"/>
  </r>
  <r>
    <n v="783"/>
    <x v="783"/>
    <x v="782"/>
    <n v="1500"/>
    <n v="2222"/>
    <x v="0"/>
    <x v="0"/>
    <x v="0"/>
    <n v="1335564000"/>
    <n v="1332182049"/>
    <b v="0"/>
    <x v="2"/>
    <x v="0"/>
    <s v="music/rock"/>
    <n v="148"/>
    <x v="586"/>
    <x v="4"/>
    <s v="rock"/>
    <x v="783"/>
    <d v="2012-04-27T22:00:00"/>
  </r>
  <r>
    <n v="784"/>
    <x v="784"/>
    <x v="783"/>
    <n v="1000"/>
    <n v="1025"/>
    <x v="0"/>
    <x v="0"/>
    <x v="0"/>
    <n v="1395023719"/>
    <n v="1391571319"/>
    <b v="0"/>
    <x v="73"/>
    <x v="0"/>
    <s v="music/rock"/>
    <n v="103"/>
    <x v="587"/>
    <x v="4"/>
    <s v="rock"/>
    <x v="784"/>
    <d v="2014-03-17T02:35:19"/>
  </r>
  <r>
    <n v="785"/>
    <x v="785"/>
    <x v="784"/>
    <n v="500"/>
    <n v="903.14"/>
    <x v="0"/>
    <x v="0"/>
    <x v="0"/>
    <n v="1362060915"/>
    <n v="1359468915"/>
    <b v="0"/>
    <x v="60"/>
    <x v="0"/>
    <s v="music/rock"/>
    <n v="181"/>
    <x v="588"/>
    <x v="4"/>
    <s v="rock"/>
    <x v="785"/>
    <d v="2013-02-28T14:15:15"/>
  </r>
  <r>
    <n v="786"/>
    <x v="786"/>
    <x v="785"/>
    <n v="5000"/>
    <n v="7140"/>
    <x v="0"/>
    <x v="0"/>
    <x v="0"/>
    <n v="1336751220"/>
    <n v="1331774434"/>
    <b v="0"/>
    <x v="34"/>
    <x v="0"/>
    <s v="music/rock"/>
    <n v="143"/>
    <x v="589"/>
    <x v="4"/>
    <s v="rock"/>
    <x v="786"/>
    <d v="2012-05-11T15:47:00"/>
  </r>
  <r>
    <n v="787"/>
    <x v="787"/>
    <x v="786"/>
    <n v="1200"/>
    <n v="1370"/>
    <x v="0"/>
    <x v="0"/>
    <x v="0"/>
    <n v="1383318226"/>
    <n v="1380726226"/>
    <b v="0"/>
    <x v="57"/>
    <x v="0"/>
    <s v="music/rock"/>
    <n v="114"/>
    <x v="590"/>
    <x v="4"/>
    <s v="rock"/>
    <x v="787"/>
    <d v="2013-11-01T15:03:46"/>
  </r>
  <r>
    <n v="788"/>
    <x v="788"/>
    <x v="787"/>
    <n v="1000"/>
    <n v="2035.05"/>
    <x v="0"/>
    <x v="0"/>
    <x v="0"/>
    <n v="1341633540"/>
    <n v="1338336588"/>
    <b v="0"/>
    <x v="69"/>
    <x v="0"/>
    <s v="music/rock"/>
    <n v="204"/>
    <x v="591"/>
    <x v="4"/>
    <s v="rock"/>
    <x v="788"/>
    <d v="2012-07-07T03:59:00"/>
  </r>
  <r>
    <n v="789"/>
    <x v="789"/>
    <x v="788"/>
    <n v="1700"/>
    <n v="1860"/>
    <x v="0"/>
    <x v="0"/>
    <x v="0"/>
    <n v="1358755140"/>
    <n v="1357187280"/>
    <b v="0"/>
    <x v="25"/>
    <x v="0"/>
    <s v="music/rock"/>
    <n v="109"/>
    <x v="592"/>
    <x v="4"/>
    <s v="rock"/>
    <x v="789"/>
    <d v="2013-01-21T07:59:00"/>
  </r>
  <r>
    <n v="790"/>
    <x v="790"/>
    <x v="789"/>
    <n v="10000"/>
    <n v="14437.46"/>
    <x v="0"/>
    <x v="0"/>
    <x v="0"/>
    <n v="1359680939"/>
    <n v="1357088939"/>
    <b v="0"/>
    <x v="239"/>
    <x v="0"/>
    <s v="music/rock"/>
    <n v="144"/>
    <x v="593"/>
    <x v="4"/>
    <s v="rock"/>
    <x v="790"/>
    <d v="2013-02-01T01:08:59"/>
  </r>
  <r>
    <n v="791"/>
    <x v="791"/>
    <x v="790"/>
    <n v="7500"/>
    <n v="7790"/>
    <x v="0"/>
    <x v="0"/>
    <x v="0"/>
    <n v="1384322340"/>
    <n v="1381430646"/>
    <b v="0"/>
    <x v="130"/>
    <x v="0"/>
    <s v="music/rock"/>
    <n v="104"/>
    <x v="594"/>
    <x v="4"/>
    <s v="rock"/>
    <x v="791"/>
    <d v="2013-11-13T05:59:00"/>
  </r>
  <r>
    <n v="792"/>
    <x v="792"/>
    <x v="791"/>
    <n v="2500"/>
    <n v="2511.11"/>
    <x v="0"/>
    <x v="0"/>
    <x v="0"/>
    <n v="1383861483"/>
    <n v="1381265883"/>
    <b v="0"/>
    <x v="65"/>
    <x v="0"/>
    <s v="music/rock"/>
    <n v="100"/>
    <x v="595"/>
    <x v="4"/>
    <s v="rock"/>
    <x v="792"/>
    <d v="2013-11-07T21:58:03"/>
  </r>
  <r>
    <n v="793"/>
    <x v="793"/>
    <x v="792"/>
    <n v="2750"/>
    <n v="2826.43"/>
    <x v="0"/>
    <x v="0"/>
    <x v="0"/>
    <n v="1372827540"/>
    <n v="1371491244"/>
    <b v="0"/>
    <x v="58"/>
    <x v="0"/>
    <s v="music/rock"/>
    <n v="103"/>
    <x v="596"/>
    <x v="4"/>
    <s v="rock"/>
    <x v="793"/>
    <d v="2013-07-03T04:59:00"/>
  </r>
  <r>
    <n v="794"/>
    <x v="794"/>
    <x v="793"/>
    <n v="8000"/>
    <n v="8425"/>
    <x v="0"/>
    <x v="0"/>
    <x v="0"/>
    <n v="1315242360"/>
    <n v="1310438737"/>
    <b v="0"/>
    <x v="28"/>
    <x v="0"/>
    <s v="music/rock"/>
    <n v="105"/>
    <x v="597"/>
    <x v="4"/>
    <s v="rock"/>
    <x v="794"/>
    <d v="2011-09-05T17:06:00"/>
  </r>
  <r>
    <n v="795"/>
    <x v="795"/>
    <x v="794"/>
    <n v="14000"/>
    <n v="15650"/>
    <x v="0"/>
    <x v="0"/>
    <x v="0"/>
    <n v="1333774740"/>
    <n v="1330094566"/>
    <b v="0"/>
    <x v="192"/>
    <x v="0"/>
    <s v="music/rock"/>
    <n v="112"/>
    <x v="598"/>
    <x v="4"/>
    <s v="rock"/>
    <x v="795"/>
    <d v="2012-04-07T04:59:00"/>
  </r>
  <r>
    <n v="796"/>
    <x v="796"/>
    <x v="795"/>
    <n v="10000"/>
    <n v="10135"/>
    <x v="0"/>
    <x v="0"/>
    <x v="0"/>
    <n v="1379279400"/>
    <n v="1376687485"/>
    <b v="0"/>
    <x v="240"/>
    <x v="0"/>
    <s v="music/rock"/>
    <n v="101"/>
    <x v="599"/>
    <x v="4"/>
    <s v="rock"/>
    <x v="796"/>
    <d v="2013-09-15T21:10:00"/>
  </r>
  <r>
    <n v="797"/>
    <x v="797"/>
    <x v="796"/>
    <n v="3000"/>
    <n v="3226"/>
    <x v="0"/>
    <x v="0"/>
    <x v="0"/>
    <n v="1335672000"/>
    <n v="1332978688"/>
    <b v="0"/>
    <x v="26"/>
    <x v="0"/>
    <s v="music/rock"/>
    <n v="108"/>
    <x v="600"/>
    <x v="4"/>
    <s v="rock"/>
    <x v="797"/>
    <d v="2012-04-29T04:00:00"/>
  </r>
  <r>
    <n v="798"/>
    <x v="798"/>
    <x v="797"/>
    <n v="3500"/>
    <n v="4021"/>
    <x v="0"/>
    <x v="0"/>
    <x v="0"/>
    <n v="1412086187"/>
    <n v="1409494187"/>
    <b v="0"/>
    <x v="45"/>
    <x v="0"/>
    <s v="music/rock"/>
    <n v="115"/>
    <x v="601"/>
    <x v="4"/>
    <s v="rock"/>
    <x v="798"/>
    <d v="2014-09-30T14:09:47"/>
  </r>
  <r>
    <n v="799"/>
    <x v="799"/>
    <x v="798"/>
    <n v="5000"/>
    <n v="5001"/>
    <x v="0"/>
    <x v="0"/>
    <x v="0"/>
    <n v="1335542446"/>
    <n v="1332950446"/>
    <b v="0"/>
    <x v="33"/>
    <x v="0"/>
    <s v="music/rock"/>
    <n v="100"/>
    <x v="602"/>
    <x v="4"/>
    <s v="rock"/>
    <x v="799"/>
    <d v="2012-04-27T16:00:46"/>
  </r>
  <r>
    <n v="800"/>
    <x v="800"/>
    <x v="799"/>
    <n v="1500"/>
    <n v="2282"/>
    <x v="0"/>
    <x v="1"/>
    <x v="1"/>
    <n v="1410431054"/>
    <n v="1407839054"/>
    <b v="0"/>
    <x v="66"/>
    <x v="0"/>
    <s v="music/rock"/>
    <n v="152"/>
    <x v="603"/>
    <x v="4"/>
    <s v="rock"/>
    <x v="800"/>
    <d v="2014-09-11T10:24:14"/>
  </r>
  <r>
    <n v="801"/>
    <x v="801"/>
    <x v="800"/>
    <n v="2000"/>
    <n v="2230.4299999999998"/>
    <x v="0"/>
    <x v="0"/>
    <x v="0"/>
    <n v="1309547120"/>
    <n v="1306955120"/>
    <b v="0"/>
    <x v="13"/>
    <x v="0"/>
    <s v="music/rock"/>
    <n v="112"/>
    <x v="604"/>
    <x v="4"/>
    <s v="rock"/>
    <x v="801"/>
    <d v="2011-07-01T19:05:20"/>
  </r>
  <r>
    <n v="802"/>
    <x v="802"/>
    <x v="801"/>
    <n v="6000"/>
    <n v="6080"/>
    <x v="0"/>
    <x v="0"/>
    <x v="0"/>
    <n v="1347854700"/>
    <n v="1343867524"/>
    <b v="0"/>
    <x v="11"/>
    <x v="0"/>
    <s v="music/rock"/>
    <n v="101"/>
    <x v="605"/>
    <x v="4"/>
    <s v="rock"/>
    <x v="802"/>
    <d v="2012-09-17T04:05:00"/>
  </r>
  <r>
    <n v="803"/>
    <x v="803"/>
    <x v="802"/>
    <n v="2300"/>
    <n v="2835"/>
    <x v="0"/>
    <x v="0"/>
    <x v="0"/>
    <n v="1306630800"/>
    <n v="1304376478"/>
    <b v="0"/>
    <x v="44"/>
    <x v="0"/>
    <s v="music/rock"/>
    <n v="123"/>
    <x v="606"/>
    <x v="4"/>
    <s v="rock"/>
    <x v="803"/>
    <d v="2011-05-29T01:00:00"/>
  </r>
  <r>
    <n v="804"/>
    <x v="804"/>
    <x v="803"/>
    <n v="5500"/>
    <n v="5500"/>
    <x v="0"/>
    <x v="0"/>
    <x v="0"/>
    <n v="1311393540"/>
    <n v="1309919526"/>
    <b v="0"/>
    <x v="59"/>
    <x v="0"/>
    <s v="music/rock"/>
    <n v="100"/>
    <x v="607"/>
    <x v="4"/>
    <s v="rock"/>
    <x v="804"/>
    <d v="2011-07-23T03:59:00"/>
  </r>
  <r>
    <n v="805"/>
    <x v="805"/>
    <x v="804"/>
    <n v="3000"/>
    <n v="3150"/>
    <x v="0"/>
    <x v="0"/>
    <x v="0"/>
    <n v="1310857200"/>
    <n v="1306525512"/>
    <b v="0"/>
    <x v="241"/>
    <x v="0"/>
    <s v="music/rock"/>
    <n v="105"/>
    <x v="608"/>
    <x v="4"/>
    <s v="rock"/>
    <x v="805"/>
    <d v="2011-07-16T23:00:00"/>
  </r>
  <r>
    <n v="806"/>
    <x v="806"/>
    <x v="805"/>
    <n v="8000"/>
    <n v="8355"/>
    <x v="0"/>
    <x v="0"/>
    <x v="0"/>
    <n v="1315413339"/>
    <n v="1312821339"/>
    <b v="0"/>
    <x v="26"/>
    <x v="0"/>
    <s v="music/rock"/>
    <n v="104"/>
    <x v="168"/>
    <x v="4"/>
    <s v="rock"/>
    <x v="806"/>
    <d v="2011-09-07T16:35:39"/>
  </r>
  <r>
    <n v="807"/>
    <x v="807"/>
    <x v="806"/>
    <n v="4000"/>
    <n v="4205"/>
    <x v="0"/>
    <x v="0"/>
    <x v="0"/>
    <n v="1488333600"/>
    <n v="1485270311"/>
    <b v="0"/>
    <x v="7"/>
    <x v="0"/>
    <s v="music/rock"/>
    <n v="105"/>
    <x v="609"/>
    <x v="4"/>
    <s v="rock"/>
    <x v="807"/>
    <d v="2017-03-01T02:00:00"/>
  </r>
  <r>
    <n v="808"/>
    <x v="808"/>
    <x v="807"/>
    <n v="4500"/>
    <n v="4500"/>
    <x v="0"/>
    <x v="5"/>
    <x v="5"/>
    <n v="1419224340"/>
    <n v="1416363886"/>
    <b v="0"/>
    <x v="68"/>
    <x v="0"/>
    <s v="music/rock"/>
    <n v="100"/>
    <x v="610"/>
    <x v="4"/>
    <s v="rock"/>
    <x v="808"/>
    <d v="2014-12-22T04:59:00"/>
  </r>
  <r>
    <n v="809"/>
    <x v="809"/>
    <x v="808"/>
    <n v="4000"/>
    <n v="4151"/>
    <x v="0"/>
    <x v="0"/>
    <x v="0"/>
    <n v="1390161630"/>
    <n v="1387569630"/>
    <b v="0"/>
    <x v="47"/>
    <x v="0"/>
    <s v="music/rock"/>
    <n v="104"/>
    <x v="611"/>
    <x v="4"/>
    <s v="rock"/>
    <x v="809"/>
    <d v="2014-01-19T20:00:30"/>
  </r>
  <r>
    <n v="810"/>
    <x v="810"/>
    <x v="809"/>
    <n v="1500"/>
    <n v="1575"/>
    <x v="0"/>
    <x v="0"/>
    <x v="0"/>
    <n v="1346462462"/>
    <n v="1343870462"/>
    <b v="0"/>
    <x v="74"/>
    <x v="0"/>
    <s v="music/rock"/>
    <n v="105"/>
    <x v="608"/>
    <x v="4"/>
    <s v="rock"/>
    <x v="810"/>
    <d v="2012-09-01T01:21:02"/>
  </r>
  <r>
    <n v="811"/>
    <x v="811"/>
    <x v="810"/>
    <n v="1000"/>
    <n v="1040"/>
    <x v="0"/>
    <x v="0"/>
    <x v="0"/>
    <n v="1373475120"/>
    <n v="1371569202"/>
    <b v="0"/>
    <x v="8"/>
    <x v="0"/>
    <s v="music/rock"/>
    <n v="104"/>
    <x v="64"/>
    <x v="4"/>
    <s v="rock"/>
    <x v="811"/>
    <d v="2013-07-10T16:52:00"/>
  </r>
  <r>
    <n v="812"/>
    <x v="812"/>
    <x v="811"/>
    <n v="600"/>
    <n v="911"/>
    <x v="0"/>
    <x v="0"/>
    <x v="0"/>
    <n v="1362146280"/>
    <n v="1357604752"/>
    <b v="0"/>
    <x v="51"/>
    <x v="0"/>
    <s v="music/rock"/>
    <n v="152"/>
    <x v="612"/>
    <x v="4"/>
    <s v="rock"/>
    <x v="812"/>
    <d v="2013-03-01T13:58:00"/>
  </r>
  <r>
    <n v="813"/>
    <x v="813"/>
    <x v="812"/>
    <n v="1500"/>
    <n v="2399.94"/>
    <x v="0"/>
    <x v="0"/>
    <x v="0"/>
    <n v="1342825365"/>
    <n v="1340233365"/>
    <b v="0"/>
    <x v="93"/>
    <x v="0"/>
    <s v="music/rock"/>
    <n v="160"/>
    <x v="380"/>
    <x v="4"/>
    <s v="rock"/>
    <x v="813"/>
    <d v="2012-07-20T23:02:45"/>
  </r>
  <r>
    <n v="814"/>
    <x v="814"/>
    <x v="813"/>
    <n v="1000"/>
    <n v="1273"/>
    <x v="0"/>
    <x v="0"/>
    <x v="0"/>
    <n v="1306865040"/>
    <n v="1305568201"/>
    <b v="0"/>
    <x v="33"/>
    <x v="0"/>
    <s v="music/rock"/>
    <n v="127"/>
    <x v="613"/>
    <x v="4"/>
    <s v="rock"/>
    <x v="814"/>
    <d v="2011-05-31T18:04:00"/>
  </r>
  <r>
    <n v="815"/>
    <x v="815"/>
    <x v="814"/>
    <n v="4000"/>
    <n v="4280"/>
    <x v="0"/>
    <x v="0"/>
    <x v="0"/>
    <n v="1414879303"/>
    <n v="1412287303"/>
    <b v="0"/>
    <x v="68"/>
    <x v="0"/>
    <s v="music/rock"/>
    <n v="107"/>
    <x v="614"/>
    <x v="4"/>
    <s v="rock"/>
    <x v="815"/>
    <d v="2014-11-01T22:01:43"/>
  </r>
  <r>
    <n v="816"/>
    <x v="816"/>
    <x v="815"/>
    <n v="7000"/>
    <n v="8058.55"/>
    <x v="0"/>
    <x v="0"/>
    <x v="0"/>
    <n v="1365489000"/>
    <n v="1362776043"/>
    <b v="0"/>
    <x v="242"/>
    <x v="0"/>
    <s v="music/rock"/>
    <n v="115"/>
    <x v="615"/>
    <x v="4"/>
    <s v="rock"/>
    <x v="816"/>
    <d v="2013-04-09T06:30:00"/>
  </r>
  <r>
    <n v="817"/>
    <x v="817"/>
    <x v="816"/>
    <n v="1500"/>
    <n v="2056.66"/>
    <x v="0"/>
    <x v="0"/>
    <x v="0"/>
    <n v="1331441940"/>
    <n v="1326810211"/>
    <b v="0"/>
    <x v="23"/>
    <x v="0"/>
    <s v="music/rock"/>
    <n v="137"/>
    <x v="616"/>
    <x v="4"/>
    <s v="rock"/>
    <x v="817"/>
    <d v="2012-03-11T04:59:00"/>
  </r>
  <r>
    <n v="818"/>
    <x v="818"/>
    <x v="817"/>
    <n v="350"/>
    <n v="545"/>
    <x v="0"/>
    <x v="0"/>
    <x v="0"/>
    <n v="1344358860"/>
    <n v="1343682681"/>
    <b v="0"/>
    <x v="10"/>
    <x v="0"/>
    <s v="music/rock"/>
    <n v="156"/>
    <x v="617"/>
    <x v="4"/>
    <s v="rock"/>
    <x v="818"/>
    <d v="2012-08-07T17:01:00"/>
  </r>
  <r>
    <n v="819"/>
    <x v="819"/>
    <x v="818"/>
    <n v="400"/>
    <n v="435"/>
    <x v="0"/>
    <x v="0"/>
    <x v="0"/>
    <n v="1387601040"/>
    <n v="1386806254"/>
    <b v="0"/>
    <x v="25"/>
    <x v="0"/>
    <s v="music/rock"/>
    <n v="109"/>
    <x v="618"/>
    <x v="4"/>
    <s v="rock"/>
    <x v="819"/>
    <d v="2013-12-21T04:44:00"/>
  </r>
  <r>
    <n v="820"/>
    <x v="820"/>
    <x v="819"/>
    <n v="2000"/>
    <n v="2681"/>
    <x v="0"/>
    <x v="0"/>
    <x v="0"/>
    <n v="1402290000"/>
    <n v="1399666342"/>
    <b v="0"/>
    <x v="44"/>
    <x v="0"/>
    <s v="music/rock"/>
    <n v="134"/>
    <x v="619"/>
    <x v="4"/>
    <s v="rock"/>
    <x v="820"/>
    <d v="2014-06-09T05:00:00"/>
  </r>
  <r>
    <n v="821"/>
    <x v="821"/>
    <x v="820"/>
    <n v="17482"/>
    <n v="17482"/>
    <x v="0"/>
    <x v="0"/>
    <x v="0"/>
    <n v="1430712060"/>
    <n v="1427753265"/>
    <b v="0"/>
    <x v="76"/>
    <x v="0"/>
    <s v="music/rock"/>
    <n v="100"/>
    <x v="620"/>
    <x v="4"/>
    <s v="rock"/>
    <x v="821"/>
    <d v="2015-05-04T04:01:00"/>
  </r>
  <r>
    <n v="822"/>
    <x v="822"/>
    <x v="821"/>
    <n v="3000"/>
    <n v="3575"/>
    <x v="0"/>
    <x v="0"/>
    <x v="0"/>
    <n v="1349477050"/>
    <n v="1346885050"/>
    <b v="0"/>
    <x v="50"/>
    <x v="0"/>
    <s v="music/rock"/>
    <n v="119"/>
    <x v="621"/>
    <x v="4"/>
    <s v="rock"/>
    <x v="822"/>
    <d v="2012-10-05T22:44:10"/>
  </r>
  <r>
    <n v="823"/>
    <x v="823"/>
    <x v="822"/>
    <n v="800"/>
    <n v="1436"/>
    <x v="0"/>
    <x v="0"/>
    <x v="0"/>
    <n v="1427062852"/>
    <n v="1424474452"/>
    <b v="0"/>
    <x v="51"/>
    <x v="0"/>
    <s v="music/rock"/>
    <n v="180"/>
    <x v="622"/>
    <x v="4"/>
    <s v="rock"/>
    <x v="823"/>
    <d v="2015-03-22T22:20:52"/>
  </r>
  <r>
    <n v="824"/>
    <x v="824"/>
    <x v="823"/>
    <n v="1600"/>
    <n v="2150.1"/>
    <x v="0"/>
    <x v="0"/>
    <x v="0"/>
    <n v="1271573940"/>
    <n v="1268459318"/>
    <b v="0"/>
    <x v="241"/>
    <x v="0"/>
    <s v="music/rock"/>
    <n v="134"/>
    <x v="623"/>
    <x v="4"/>
    <s v="rock"/>
    <x v="824"/>
    <d v="2010-04-18T06:59:00"/>
  </r>
  <r>
    <n v="825"/>
    <x v="825"/>
    <x v="824"/>
    <n v="12500"/>
    <n v="12554"/>
    <x v="0"/>
    <x v="0"/>
    <x v="0"/>
    <n v="1351495284"/>
    <n v="1349335284"/>
    <b v="0"/>
    <x v="221"/>
    <x v="0"/>
    <s v="music/rock"/>
    <n v="100"/>
    <x v="624"/>
    <x v="4"/>
    <s v="rock"/>
    <x v="825"/>
    <d v="2012-10-29T07:21:24"/>
  </r>
  <r>
    <n v="826"/>
    <x v="826"/>
    <x v="825"/>
    <n v="5500"/>
    <n v="5580"/>
    <x v="0"/>
    <x v="0"/>
    <x v="0"/>
    <n v="1332719730"/>
    <n v="1330908930"/>
    <b v="0"/>
    <x v="72"/>
    <x v="0"/>
    <s v="music/rock"/>
    <n v="101"/>
    <x v="625"/>
    <x v="4"/>
    <s v="rock"/>
    <x v="826"/>
    <d v="2012-03-25T23:55:30"/>
  </r>
  <r>
    <n v="827"/>
    <x v="827"/>
    <x v="826"/>
    <n v="300"/>
    <n v="310"/>
    <x v="0"/>
    <x v="0"/>
    <x v="0"/>
    <n v="1329248940"/>
    <n v="1326972107"/>
    <b v="0"/>
    <x v="202"/>
    <x v="0"/>
    <s v="music/rock"/>
    <n v="103"/>
    <x v="626"/>
    <x v="4"/>
    <s v="rock"/>
    <x v="827"/>
    <d v="2012-02-14T19:49:00"/>
  </r>
  <r>
    <n v="828"/>
    <x v="828"/>
    <x v="827"/>
    <n v="1300"/>
    <n v="1391"/>
    <x v="0"/>
    <x v="0"/>
    <x v="0"/>
    <n v="1340641440"/>
    <n v="1339549982"/>
    <b v="0"/>
    <x v="44"/>
    <x v="0"/>
    <s v="music/rock"/>
    <n v="107"/>
    <x v="247"/>
    <x v="4"/>
    <s v="rock"/>
    <x v="828"/>
    <d v="2012-06-25T16:24:00"/>
  </r>
  <r>
    <n v="829"/>
    <x v="829"/>
    <x v="828"/>
    <n v="500"/>
    <n v="520"/>
    <x v="0"/>
    <x v="1"/>
    <x v="1"/>
    <n v="1468437240"/>
    <n v="1463253240"/>
    <b v="0"/>
    <x v="38"/>
    <x v="0"/>
    <s v="music/rock"/>
    <n v="104"/>
    <x v="151"/>
    <x v="4"/>
    <s v="rock"/>
    <x v="829"/>
    <d v="2016-07-13T19:14:00"/>
  </r>
  <r>
    <n v="830"/>
    <x v="830"/>
    <x v="829"/>
    <n v="1800"/>
    <n v="1941"/>
    <x v="0"/>
    <x v="0"/>
    <x v="0"/>
    <n v="1363952225"/>
    <n v="1361363825"/>
    <b v="0"/>
    <x v="58"/>
    <x v="0"/>
    <s v="music/rock"/>
    <n v="108"/>
    <x v="627"/>
    <x v="4"/>
    <s v="rock"/>
    <x v="830"/>
    <d v="2013-03-22T11:37:05"/>
  </r>
  <r>
    <n v="831"/>
    <x v="831"/>
    <x v="830"/>
    <n v="1500"/>
    <n v="3500"/>
    <x v="0"/>
    <x v="0"/>
    <x v="0"/>
    <n v="1335540694"/>
    <n v="1332948694"/>
    <b v="0"/>
    <x v="9"/>
    <x v="0"/>
    <s v="music/rock"/>
    <n v="233"/>
    <x v="628"/>
    <x v="4"/>
    <s v="rock"/>
    <x v="831"/>
    <d v="2012-04-27T15:31:34"/>
  </r>
  <r>
    <n v="832"/>
    <x v="832"/>
    <x v="831"/>
    <n v="15000"/>
    <n v="15091.06"/>
    <x v="0"/>
    <x v="0"/>
    <x v="0"/>
    <n v="1327133580"/>
    <n v="1321978335"/>
    <b v="0"/>
    <x v="243"/>
    <x v="0"/>
    <s v="music/rock"/>
    <n v="101"/>
    <x v="629"/>
    <x v="4"/>
    <s v="rock"/>
    <x v="832"/>
    <d v="2012-01-21T08:13:00"/>
  </r>
  <r>
    <n v="833"/>
    <x v="833"/>
    <x v="832"/>
    <n v="6000"/>
    <n v="6100"/>
    <x v="0"/>
    <x v="0"/>
    <x v="0"/>
    <n v="1397941475"/>
    <n v="1395349475"/>
    <b v="0"/>
    <x v="14"/>
    <x v="0"/>
    <s v="music/rock"/>
    <n v="102"/>
    <x v="630"/>
    <x v="4"/>
    <s v="rock"/>
    <x v="833"/>
    <d v="2014-04-19T21:04:35"/>
  </r>
  <r>
    <n v="834"/>
    <x v="834"/>
    <x v="833"/>
    <n v="5500"/>
    <n v="7206"/>
    <x v="0"/>
    <x v="0"/>
    <x v="0"/>
    <n v="1372651140"/>
    <n v="1369770292"/>
    <b v="0"/>
    <x v="11"/>
    <x v="0"/>
    <s v="music/rock"/>
    <n v="131"/>
    <x v="631"/>
    <x v="4"/>
    <s v="rock"/>
    <x v="834"/>
    <d v="2013-07-01T03:59:00"/>
  </r>
  <r>
    <n v="835"/>
    <x v="835"/>
    <x v="834"/>
    <n v="2000"/>
    <n v="2345"/>
    <x v="0"/>
    <x v="0"/>
    <x v="0"/>
    <n v="1337396400"/>
    <n v="1333709958"/>
    <b v="0"/>
    <x v="244"/>
    <x v="0"/>
    <s v="music/rock"/>
    <n v="117"/>
    <x v="632"/>
    <x v="4"/>
    <s v="rock"/>
    <x v="835"/>
    <d v="2012-05-19T03:00:00"/>
  </r>
  <r>
    <n v="836"/>
    <x v="836"/>
    <x v="835"/>
    <n v="5000"/>
    <n v="5046.5200000000004"/>
    <x v="0"/>
    <x v="0"/>
    <x v="0"/>
    <n v="1381108918"/>
    <n v="1378516918"/>
    <b v="0"/>
    <x v="67"/>
    <x v="0"/>
    <s v="music/rock"/>
    <n v="101"/>
    <x v="633"/>
    <x v="4"/>
    <s v="rock"/>
    <x v="836"/>
    <d v="2013-10-07T01:21:58"/>
  </r>
  <r>
    <n v="837"/>
    <x v="837"/>
    <x v="836"/>
    <n v="2500"/>
    <n v="3045"/>
    <x v="0"/>
    <x v="0"/>
    <x v="0"/>
    <n v="1398988662"/>
    <n v="1396396662"/>
    <b v="0"/>
    <x v="95"/>
    <x v="0"/>
    <s v="music/rock"/>
    <n v="122"/>
    <x v="634"/>
    <x v="4"/>
    <s v="rock"/>
    <x v="837"/>
    <d v="2014-05-01T23:57:42"/>
  </r>
  <r>
    <n v="838"/>
    <x v="838"/>
    <x v="837"/>
    <n v="2000"/>
    <n v="2908"/>
    <x v="0"/>
    <x v="0"/>
    <x v="0"/>
    <n v="1326835985"/>
    <n v="1324243985"/>
    <b v="0"/>
    <x v="42"/>
    <x v="0"/>
    <s v="music/rock"/>
    <n v="145"/>
    <x v="635"/>
    <x v="4"/>
    <s v="rock"/>
    <x v="838"/>
    <d v="2012-01-17T21:33:05"/>
  </r>
  <r>
    <n v="839"/>
    <x v="839"/>
    <x v="838"/>
    <n v="5000"/>
    <n v="5830.83"/>
    <x v="0"/>
    <x v="0"/>
    <x v="0"/>
    <n v="1348337956"/>
    <n v="1345745956"/>
    <b v="0"/>
    <x v="93"/>
    <x v="0"/>
    <s v="music/rock"/>
    <n v="117"/>
    <x v="636"/>
    <x v="4"/>
    <s v="rock"/>
    <x v="839"/>
    <d v="2012-09-22T18:19:16"/>
  </r>
  <r>
    <n v="840"/>
    <x v="840"/>
    <x v="839"/>
    <n v="10000"/>
    <n v="12041.66"/>
    <x v="0"/>
    <x v="0"/>
    <x v="0"/>
    <n v="1474694787"/>
    <n v="1472102787"/>
    <b v="0"/>
    <x v="245"/>
    <x v="0"/>
    <s v="music/metal"/>
    <n v="120"/>
    <x v="637"/>
    <x v="4"/>
    <s v="metal"/>
    <x v="840"/>
    <d v="2016-09-24T05:26:27"/>
  </r>
  <r>
    <n v="841"/>
    <x v="841"/>
    <x v="840"/>
    <n v="5000"/>
    <n v="5066"/>
    <x v="0"/>
    <x v="0"/>
    <x v="0"/>
    <n v="1415653663"/>
    <n v="1413058063"/>
    <b v="1"/>
    <x v="225"/>
    <x v="0"/>
    <s v="music/metal"/>
    <n v="101"/>
    <x v="638"/>
    <x v="4"/>
    <s v="metal"/>
    <x v="841"/>
    <d v="2014-11-10T21:07:43"/>
  </r>
  <r>
    <n v="842"/>
    <x v="842"/>
    <x v="841"/>
    <n v="2500"/>
    <n v="2608"/>
    <x v="0"/>
    <x v="5"/>
    <x v="5"/>
    <n v="1381723140"/>
    <n v="1378735983"/>
    <b v="1"/>
    <x v="70"/>
    <x v="0"/>
    <s v="music/metal"/>
    <n v="104"/>
    <x v="639"/>
    <x v="4"/>
    <s v="metal"/>
    <x v="842"/>
    <d v="2013-10-14T03:59:00"/>
  </r>
  <r>
    <n v="843"/>
    <x v="843"/>
    <x v="842"/>
    <n v="3000"/>
    <n v="8014"/>
    <x v="0"/>
    <x v="0"/>
    <x v="0"/>
    <n v="1481184000"/>
    <n v="1479708680"/>
    <b v="0"/>
    <x v="246"/>
    <x v="0"/>
    <s v="music/metal"/>
    <n v="267"/>
    <x v="640"/>
    <x v="4"/>
    <s v="metal"/>
    <x v="843"/>
    <d v="2016-12-08T08:00:00"/>
  </r>
  <r>
    <n v="844"/>
    <x v="844"/>
    <x v="843"/>
    <n v="3000"/>
    <n v="5824"/>
    <x v="0"/>
    <x v="0"/>
    <x v="0"/>
    <n v="1414817940"/>
    <n v="1411489552"/>
    <b v="1"/>
    <x v="180"/>
    <x v="0"/>
    <s v="music/metal"/>
    <n v="194"/>
    <x v="641"/>
    <x v="4"/>
    <s v="metal"/>
    <x v="844"/>
    <d v="2014-11-01T04:59:00"/>
  </r>
  <r>
    <n v="845"/>
    <x v="845"/>
    <x v="844"/>
    <n v="5000"/>
    <n v="6019.01"/>
    <x v="0"/>
    <x v="0"/>
    <x v="0"/>
    <n v="1473047940"/>
    <n v="1469595396"/>
    <b v="0"/>
    <x v="247"/>
    <x v="0"/>
    <s v="music/metal"/>
    <n v="120"/>
    <x v="642"/>
    <x v="4"/>
    <s v="metal"/>
    <x v="845"/>
    <d v="2016-09-05T03:59:00"/>
  </r>
  <r>
    <n v="846"/>
    <x v="846"/>
    <x v="845"/>
    <n v="1100"/>
    <n v="1342.01"/>
    <x v="0"/>
    <x v="1"/>
    <x v="1"/>
    <n v="1394460000"/>
    <n v="1393233855"/>
    <b v="0"/>
    <x v="5"/>
    <x v="0"/>
    <s v="music/metal"/>
    <n v="122"/>
    <x v="643"/>
    <x v="4"/>
    <s v="metal"/>
    <x v="846"/>
    <d v="2014-03-10T14:00:00"/>
  </r>
  <r>
    <n v="847"/>
    <x v="847"/>
    <x v="846"/>
    <n v="10"/>
    <n v="10"/>
    <x v="0"/>
    <x v="0"/>
    <x v="0"/>
    <n v="1436555376"/>
    <n v="1433963376"/>
    <b v="0"/>
    <x v="29"/>
    <x v="0"/>
    <s v="music/metal"/>
    <n v="100"/>
    <x v="119"/>
    <x v="4"/>
    <s v="metal"/>
    <x v="847"/>
    <d v="2015-07-10T19:09:36"/>
  </r>
  <r>
    <n v="848"/>
    <x v="848"/>
    <x v="847"/>
    <n v="300"/>
    <n v="300"/>
    <x v="0"/>
    <x v="0"/>
    <x v="0"/>
    <n v="1429038033"/>
    <n v="1426446033"/>
    <b v="0"/>
    <x v="38"/>
    <x v="0"/>
    <s v="music/metal"/>
    <n v="100"/>
    <x v="644"/>
    <x v="4"/>
    <s v="metal"/>
    <x v="848"/>
    <d v="2015-04-14T19:00:33"/>
  </r>
  <r>
    <n v="849"/>
    <x v="849"/>
    <x v="848"/>
    <n v="4000"/>
    <n v="4796"/>
    <x v="0"/>
    <x v="0"/>
    <x v="0"/>
    <n v="1426473264"/>
    <n v="1424057664"/>
    <b v="0"/>
    <x v="248"/>
    <x v="0"/>
    <s v="music/metal"/>
    <n v="120"/>
    <x v="645"/>
    <x v="4"/>
    <s v="metal"/>
    <x v="849"/>
    <d v="2015-03-16T02:34:24"/>
  </r>
  <r>
    <n v="850"/>
    <x v="850"/>
    <x v="849"/>
    <n v="4000"/>
    <n v="6207"/>
    <x v="0"/>
    <x v="0"/>
    <x v="0"/>
    <n v="1461560340"/>
    <n v="1458762717"/>
    <b v="0"/>
    <x v="182"/>
    <x v="0"/>
    <s v="music/metal"/>
    <n v="155"/>
    <x v="646"/>
    <x v="4"/>
    <s v="metal"/>
    <x v="850"/>
    <d v="2016-04-25T04:59:00"/>
  </r>
  <r>
    <n v="851"/>
    <x v="851"/>
    <x v="850"/>
    <n v="2000"/>
    <n v="2609"/>
    <x v="0"/>
    <x v="6"/>
    <x v="3"/>
    <n v="1469994300"/>
    <n v="1464815253"/>
    <b v="0"/>
    <x v="16"/>
    <x v="0"/>
    <s v="music/metal"/>
    <n v="130"/>
    <x v="647"/>
    <x v="4"/>
    <s v="metal"/>
    <x v="851"/>
    <d v="2016-07-31T19:45:00"/>
  </r>
  <r>
    <n v="852"/>
    <x v="852"/>
    <x v="851"/>
    <n v="3500"/>
    <n v="3674"/>
    <x v="0"/>
    <x v="0"/>
    <x v="0"/>
    <n v="1477342800"/>
    <n v="1476386395"/>
    <b v="0"/>
    <x v="95"/>
    <x v="0"/>
    <s v="music/metal"/>
    <n v="105"/>
    <x v="648"/>
    <x v="4"/>
    <s v="metal"/>
    <x v="852"/>
    <d v="2016-10-24T21:00:00"/>
  </r>
  <r>
    <n v="853"/>
    <x v="853"/>
    <x v="852"/>
    <n v="300"/>
    <n v="300"/>
    <x v="0"/>
    <x v="0"/>
    <x v="0"/>
    <n v="1424116709"/>
    <n v="1421524709"/>
    <b v="0"/>
    <x v="73"/>
    <x v="0"/>
    <s v="music/metal"/>
    <n v="100"/>
    <x v="179"/>
    <x v="4"/>
    <s v="metal"/>
    <x v="853"/>
    <d v="2015-02-16T19:58:29"/>
  </r>
  <r>
    <n v="854"/>
    <x v="854"/>
    <x v="853"/>
    <n v="27800"/>
    <n v="32865.300000000003"/>
    <x v="0"/>
    <x v="0"/>
    <x v="0"/>
    <n v="1482901546"/>
    <n v="1480309546"/>
    <b v="0"/>
    <x v="249"/>
    <x v="0"/>
    <s v="music/metal"/>
    <n v="118"/>
    <x v="649"/>
    <x v="4"/>
    <s v="metal"/>
    <x v="854"/>
    <d v="2016-12-28T05:05:46"/>
  </r>
  <r>
    <n v="855"/>
    <x v="855"/>
    <x v="854"/>
    <n v="1450"/>
    <n v="1500"/>
    <x v="0"/>
    <x v="0"/>
    <x v="0"/>
    <n v="1469329217"/>
    <n v="1466737217"/>
    <b v="0"/>
    <x v="5"/>
    <x v="0"/>
    <s v="music/metal"/>
    <n v="103"/>
    <x v="650"/>
    <x v="4"/>
    <s v="metal"/>
    <x v="855"/>
    <d v="2016-07-24T03:00:17"/>
  </r>
  <r>
    <n v="856"/>
    <x v="856"/>
    <x v="855"/>
    <n v="250"/>
    <n v="545"/>
    <x v="0"/>
    <x v="12"/>
    <x v="3"/>
    <n v="1477422000"/>
    <n v="1472282956"/>
    <b v="0"/>
    <x v="33"/>
    <x v="0"/>
    <s v="music/metal"/>
    <n v="218"/>
    <x v="651"/>
    <x v="4"/>
    <s v="metal"/>
    <x v="856"/>
    <d v="2016-10-25T19:00:00"/>
  </r>
  <r>
    <n v="857"/>
    <x v="857"/>
    <x v="856"/>
    <n v="1200"/>
    <n v="1200"/>
    <x v="0"/>
    <x v="3"/>
    <x v="3"/>
    <n v="1448463431"/>
    <n v="1444831031"/>
    <b v="0"/>
    <x v="54"/>
    <x v="0"/>
    <s v="music/metal"/>
    <n v="100"/>
    <x v="73"/>
    <x v="4"/>
    <s v="metal"/>
    <x v="857"/>
    <d v="2015-11-25T14:57:11"/>
  </r>
  <r>
    <n v="858"/>
    <x v="858"/>
    <x v="857"/>
    <n v="1200"/>
    <n v="1728.07"/>
    <x v="0"/>
    <x v="1"/>
    <x v="1"/>
    <n v="1429138740"/>
    <n v="1426528418"/>
    <b v="0"/>
    <x v="88"/>
    <x v="0"/>
    <s v="music/metal"/>
    <n v="144"/>
    <x v="652"/>
    <x v="4"/>
    <s v="metal"/>
    <x v="858"/>
    <d v="2015-04-15T22:59:00"/>
  </r>
  <r>
    <n v="859"/>
    <x v="859"/>
    <x v="858"/>
    <n v="4000"/>
    <n v="4187"/>
    <x v="0"/>
    <x v="0"/>
    <x v="0"/>
    <n v="1433376000"/>
    <n v="1430768468"/>
    <b v="0"/>
    <x v="15"/>
    <x v="0"/>
    <s v="music/metal"/>
    <n v="105"/>
    <x v="653"/>
    <x v="4"/>
    <s v="metal"/>
    <x v="859"/>
    <d v="2015-06-04T00:00:00"/>
  </r>
  <r>
    <n v="860"/>
    <x v="860"/>
    <x v="859"/>
    <n v="14000"/>
    <n v="2540"/>
    <x v="2"/>
    <x v="0"/>
    <x v="0"/>
    <n v="1385123713"/>
    <n v="1382528113"/>
    <b v="0"/>
    <x v="53"/>
    <x v="1"/>
    <s v="music/jazz"/>
    <n v="18"/>
    <x v="654"/>
    <x v="4"/>
    <s v="jazz"/>
    <x v="860"/>
    <d v="2013-11-22T12:35:13"/>
  </r>
  <r>
    <n v="861"/>
    <x v="861"/>
    <x v="860"/>
    <n v="4500"/>
    <n v="101"/>
    <x v="2"/>
    <x v="0"/>
    <x v="0"/>
    <n v="1474067404"/>
    <n v="1471475404"/>
    <b v="0"/>
    <x v="84"/>
    <x v="1"/>
    <s v="music/jazz"/>
    <n v="2"/>
    <x v="470"/>
    <x v="4"/>
    <s v="jazz"/>
    <x v="861"/>
    <d v="2016-09-16T23:10:04"/>
  </r>
  <r>
    <n v="862"/>
    <x v="862"/>
    <x v="861"/>
    <n v="50000"/>
    <n v="170"/>
    <x v="2"/>
    <x v="1"/>
    <x v="1"/>
    <n v="1384179548"/>
    <n v="1381583948"/>
    <b v="0"/>
    <x v="80"/>
    <x v="1"/>
    <s v="music/jazz"/>
    <n v="0"/>
    <x v="655"/>
    <x v="4"/>
    <s v="jazz"/>
    <x v="862"/>
    <d v="2013-11-11T14:19:08"/>
  </r>
  <r>
    <n v="863"/>
    <x v="863"/>
    <x v="862"/>
    <n v="2000"/>
    <n v="90"/>
    <x v="2"/>
    <x v="0"/>
    <x v="0"/>
    <n v="1329014966"/>
    <n v="1326422966"/>
    <b v="0"/>
    <x v="81"/>
    <x v="1"/>
    <s v="music/jazz"/>
    <n v="5"/>
    <x v="656"/>
    <x v="4"/>
    <s v="jazz"/>
    <x v="863"/>
    <d v="2012-02-12T02:49:26"/>
  </r>
  <r>
    <n v="864"/>
    <x v="864"/>
    <x v="863"/>
    <n v="6500"/>
    <n v="2700"/>
    <x v="2"/>
    <x v="0"/>
    <x v="0"/>
    <n v="1381917540"/>
    <n v="1379990038"/>
    <b v="0"/>
    <x v="1"/>
    <x v="1"/>
    <s v="music/jazz"/>
    <n v="42"/>
    <x v="657"/>
    <x v="4"/>
    <s v="jazz"/>
    <x v="864"/>
    <d v="2013-10-16T09:59:00"/>
  </r>
  <r>
    <n v="865"/>
    <x v="865"/>
    <x v="864"/>
    <n v="2200"/>
    <n v="45"/>
    <x v="2"/>
    <x v="0"/>
    <x v="0"/>
    <n v="1358361197"/>
    <n v="1353177197"/>
    <b v="0"/>
    <x v="84"/>
    <x v="1"/>
    <s v="music/jazz"/>
    <n v="2"/>
    <x v="377"/>
    <x v="4"/>
    <s v="jazz"/>
    <x v="865"/>
    <d v="2013-01-16T18:33:17"/>
  </r>
  <r>
    <n v="866"/>
    <x v="866"/>
    <x v="865"/>
    <n v="3500"/>
    <n v="640"/>
    <x v="2"/>
    <x v="0"/>
    <x v="0"/>
    <n v="1425136200"/>
    <n v="1421853518"/>
    <b v="0"/>
    <x v="202"/>
    <x v="1"/>
    <s v="music/jazz"/>
    <n v="18"/>
    <x v="658"/>
    <x v="4"/>
    <s v="jazz"/>
    <x v="866"/>
    <d v="2015-02-28T15:10:00"/>
  </r>
  <r>
    <n v="867"/>
    <x v="867"/>
    <x v="866"/>
    <n v="5000"/>
    <n v="1201"/>
    <x v="2"/>
    <x v="0"/>
    <x v="0"/>
    <n v="1259643540"/>
    <n v="1254450706"/>
    <b v="0"/>
    <x v="202"/>
    <x v="1"/>
    <s v="music/jazz"/>
    <n v="24"/>
    <x v="659"/>
    <x v="4"/>
    <s v="jazz"/>
    <x v="867"/>
    <d v="2009-12-01T04:59:00"/>
  </r>
  <r>
    <n v="868"/>
    <x v="868"/>
    <x v="867"/>
    <n v="45000"/>
    <n v="50"/>
    <x v="2"/>
    <x v="0"/>
    <x v="0"/>
    <n v="1389055198"/>
    <n v="1386463198"/>
    <b v="0"/>
    <x v="29"/>
    <x v="1"/>
    <s v="music/jazz"/>
    <n v="0"/>
    <x v="73"/>
    <x v="4"/>
    <s v="jazz"/>
    <x v="868"/>
    <d v="2014-01-07T00:39:58"/>
  </r>
  <r>
    <n v="869"/>
    <x v="869"/>
    <x v="868"/>
    <n v="8800"/>
    <n v="1040"/>
    <x v="2"/>
    <x v="0"/>
    <x v="0"/>
    <n v="1365448657"/>
    <n v="1362860257"/>
    <b v="0"/>
    <x v="83"/>
    <x v="1"/>
    <s v="music/jazz"/>
    <n v="12"/>
    <x v="660"/>
    <x v="4"/>
    <s v="jazz"/>
    <x v="869"/>
    <d v="2013-04-08T19:17:37"/>
  </r>
  <r>
    <n v="870"/>
    <x v="870"/>
    <x v="869"/>
    <n v="20000"/>
    <n v="62"/>
    <x v="2"/>
    <x v="1"/>
    <x v="1"/>
    <n v="1377995523"/>
    <n v="1375403523"/>
    <b v="0"/>
    <x v="81"/>
    <x v="1"/>
    <s v="music/jazz"/>
    <n v="0"/>
    <x v="661"/>
    <x v="4"/>
    <s v="jazz"/>
    <x v="870"/>
    <d v="2013-09-01T00:32:03"/>
  </r>
  <r>
    <n v="871"/>
    <x v="871"/>
    <x v="870"/>
    <n v="6000"/>
    <n v="325"/>
    <x v="2"/>
    <x v="0"/>
    <x v="0"/>
    <n v="1385735295"/>
    <n v="1383139695"/>
    <b v="0"/>
    <x v="8"/>
    <x v="1"/>
    <s v="music/jazz"/>
    <n v="5"/>
    <x v="662"/>
    <x v="4"/>
    <s v="jazz"/>
    <x v="871"/>
    <d v="2013-11-29T14:28:15"/>
  </r>
  <r>
    <n v="872"/>
    <x v="872"/>
    <x v="871"/>
    <n v="8000"/>
    <n v="65"/>
    <x v="2"/>
    <x v="0"/>
    <x v="0"/>
    <n v="1299786527"/>
    <n v="1295898527"/>
    <b v="0"/>
    <x v="84"/>
    <x v="1"/>
    <s v="music/jazz"/>
    <n v="1"/>
    <x v="151"/>
    <x v="4"/>
    <s v="jazz"/>
    <x v="872"/>
    <d v="2011-03-10T19:48:47"/>
  </r>
  <r>
    <n v="873"/>
    <x v="873"/>
    <x v="872"/>
    <n v="3500"/>
    <n v="45"/>
    <x v="2"/>
    <x v="0"/>
    <x v="0"/>
    <n v="1352610040"/>
    <n v="1349150440"/>
    <b v="0"/>
    <x v="81"/>
    <x v="1"/>
    <s v="music/jazz"/>
    <n v="1"/>
    <x v="373"/>
    <x v="4"/>
    <s v="jazz"/>
    <x v="873"/>
    <d v="2012-11-11T05:00:40"/>
  </r>
  <r>
    <n v="874"/>
    <x v="874"/>
    <x v="873"/>
    <n v="3000"/>
    <n v="730"/>
    <x v="2"/>
    <x v="0"/>
    <x v="0"/>
    <n v="1367676034"/>
    <n v="1365084034"/>
    <b v="0"/>
    <x v="64"/>
    <x v="1"/>
    <s v="music/jazz"/>
    <n v="24"/>
    <x v="663"/>
    <x v="4"/>
    <s v="jazz"/>
    <x v="874"/>
    <d v="2013-05-04T14:00:34"/>
  </r>
  <r>
    <n v="875"/>
    <x v="875"/>
    <x v="874"/>
    <n v="5000"/>
    <n v="0"/>
    <x v="2"/>
    <x v="0"/>
    <x v="0"/>
    <n v="1442856131"/>
    <n v="1441128131"/>
    <b v="0"/>
    <x v="78"/>
    <x v="1"/>
    <s v="music/jazz"/>
    <n v="0"/>
    <x v="121"/>
    <x v="4"/>
    <s v="jazz"/>
    <x v="875"/>
    <d v="2015-09-21T17:22:11"/>
  </r>
  <r>
    <n v="876"/>
    <x v="876"/>
    <x v="875"/>
    <n v="3152"/>
    <n v="1286"/>
    <x v="2"/>
    <x v="1"/>
    <x v="1"/>
    <n v="1359978927"/>
    <n v="1357127727"/>
    <b v="0"/>
    <x v="43"/>
    <x v="1"/>
    <s v="music/jazz"/>
    <n v="41"/>
    <x v="232"/>
    <x v="4"/>
    <s v="jazz"/>
    <x v="876"/>
    <d v="2013-02-04T11:55:27"/>
  </r>
  <r>
    <n v="877"/>
    <x v="877"/>
    <x v="876"/>
    <n v="2000"/>
    <n v="1351"/>
    <x v="2"/>
    <x v="0"/>
    <x v="0"/>
    <n v="1387479360"/>
    <n v="1384887360"/>
    <b v="0"/>
    <x v="60"/>
    <x v="1"/>
    <s v="music/jazz"/>
    <n v="68"/>
    <x v="664"/>
    <x v="4"/>
    <s v="jazz"/>
    <x v="877"/>
    <d v="2013-12-19T18:56:00"/>
  </r>
  <r>
    <n v="878"/>
    <x v="878"/>
    <x v="877"/>
    <n v="5000"/>
    <n v="65"/>
    <x v="2"/>
    <x v="0"/>
    <x v="0"/>
    <n v="1293082524"/>
    <n v="1290490524"/>
    <b v="0"/>
    <x v="84"/>
    <x v="1"/>
    <s v="music/jazz"/>
    <n v="1"/>
    <x v="151"/>
    <x v="4"/>
    <s v="jazz"/>
    <x v="878"/>
    <d v="2010-12-23T05:35:24"/>
  </r>
  <r>
    <n v="879"/>
    <x v="879"/>
    <x v="878"/>
    <n v="2100"/>
    <n v="644"/>
    <x v="2"/>
    <x v="0"/>
    <x v="0"/>
    <n v="1338321305"/>
    <n v="1336506905"/>
    <b v="0"/>
    <x v="209"/>
    <x v="1"/>
    <s v="music/jazz"/>
    <n v="31"/>
    <x v="665"/>
    <x v="4"/>
    <s v="jazz"/>
    <x v="879"/>
    <d v="2012-05-29T19:55:05"/>
  </r>
  <r>
    <n v="880"/>
    <x v="880"/>
    <x v="879"/>
    <n v="3780"/>
    <n v="113"/>
    <x v="2"/>
    <x v="0"/>
    <x v="0"/>
    <n v="1351582938"/>
    <n v="1348731738"/>
    <b v="0"/>
    <x v="22"/>
    <x v="1"/>
    <s v="music/indie rock"/>
    <n v="3"/>
    <x v="666"/>
    <x v="4"/>
    <s v="indie rock"/>
    <x v="880"/>
    <d v="2012-10-30T07:42:18"/>
  </r>
  <r>
    <n v="881"/>
    <x v="881"/>
    <x v="880"/>
    <n v="3750"/>
    <n v="30"/>
    <x v="2"/>
    <x v="0"/>
    <x v="0"/>
    <n v="1326520886"/>
    <n v="1322632886"/>
    <b v="0"/>
    <x v="29"/>
    <x v="1"/>
    <s v="music/indie rock"/>
    <n v="1"/>
    <x v="179"/>
    <x v="4"/>
    <s v="indie rock"/>
    <x v="881"/>
    <d v="2012-01-14T06:01:26"/>
  </r>
  <r>
    <n v="882"/>
    <x v="882"/>
    <x v="881"/>
    <n v="1500"/>
    <n v="302"/>
    <x v="2"/>
    <x v="0"/>
    <x v="0"/>
    <n v="1315341550"/>
    <n v="1312490350"/>
    <b v="0"/>
    <x v="25"/>
    <x v="1"/>
    <s v="music/indie rock"/>
    <n v="20"/>
    <x v="667"/>
    <x v="4"/>
    <s v="indie rock"/>
    <x v="882"/>
    <d v="2011-09-06T20:39:10"/>
  </r>
  <r>
    <n v="883"/>
    <x v="883"/>
    <x v="882"/>
    <n v="5000"/>
    <n v="2001"/>
    <x v="2"/>
    <x v="0"/>
    <x v="0"/>
    <n v="1456957635"/>
    <n v="1451773635"/>
    <b v="0"/>
    <x v="54"/>
    <x v="1"/>
    <s v="music/indie rock"/>
    <n v="40"/>
    <x v="668"/>
    <x v="4"/>
    <s v="indie rock"/>
    <x v="883"/>
    <d v="2016-03-02T22:27:15"/>
  </r>
  <r>
    <n v="884"/>
    <x v="884"/>
    <x v="883"/>
    <n v="2000"/>
    <n v="20"/>
    <x v="2"/>
    <x v="0"/>
    <x v="0"/>
    <n v="1336789860"/>
    <n v="1331666146"/>
    <b v="0"/>
    <x v="84"/>
    <x v="1"/>
    <s v="music/indie rock"/>
    <n v="1"/>
    <x v="119"/>
    <x v="4"/>
    <s v="indie rock"/>
    <x v="884"/>
    <d v="2012-05-12T02:31:00"/>
  </r>
  <r>
    <n v="885"/>
    <x v="885"/>
    <x v="884"/>
    <n v="1000"/>
    <n v="750"/>
    <x v="2"/>
    <x v="0"/>
    <x v="0"/>
    <n v="1483137311"/>
    <n v="1481322911"/>
    <b v="0"/>
    <x v="64"/>
    <x v="1"/>
    <s v="music/indie rock"/>
    <n v="75"/>
    <x v="669"/>
    <x v="4"/>
    <s v="indie rock"/>
    <x v="885"/>
    <d v="2016-12-30T22:35:11"/>
  </r>
  <r>
    <n v="886"/>
    <x v="886"/>
    <x v="885"/>
    <n v="500"/>
    <n v="205"/>
    <x v="2"/>
    <x v="0"/>
    <x v="0"/>
    <n v="1473972813"/>
    <n v="1471812813"/>
    <b v="0"/>
    <x v="63"/>
    <x v="1"/>
    <s v="music/indie rock"/>
    <n v="41"/>
    <x v="670"/>
    <x v="4"/>
    <s v="indie rock"/>
    <x v="886"/>
    <d v="2016-09-15T20:53:33"/>
  </r>
  <r>
    <n v="887"/>
    <x v="887"/>
    <x v="886"/>
    <n v="1000"/>
    <n v="0"/>
    <x v="2"/>
    <x v="0"/>
    <x v="0"/>
    <n v="1338159655"/>
    <n v="1335567655"/>
    <b v="0"/>
    <x v="78"/>
    <x v="1"/>
    <s v="music/indie rock"/>
    <n v="0"/>
    <x v="121"/>
    <x v="4"/>
    <s v="indie rock"/>
    <x v="887"/>
    <d v="2012-05-27T23:00:55"/>
  </r>
  <r>
    <n v="888"/>
    <x v="888"/>
    <x v="887"/>
    <n v="1000"/>
    <n v="72"/>
    <x v="2"/>
    <x v="0"/>
    <x v="0"/>
    <n v="1314856800"/>
    <n v="1311789885"/>
    <b v="0"/>
    <x v="80"/>
    <x v="1"/>
    <s v="music/indie rock"/>
    <n v="7"/>
    <x v="656"/>
    <x v="4"/>
    <s v="indie rock"/>
    <x v="888"/>
    <d v="2011-09-01T06:00:00"/>
  </r>
  <r>
    <n v="889"/>
    <x v="889"/>
    <x v="888"/>
    <n v="25000"/>
    <n v="2360.3200000000002"/>
    <x v="2"/>
    <x v="0"/>
    <x v="0"/>
    <n v="1412534943"/>
    <n v="1409942943"/>
    <b v="0"/>
    <x v="58"/>
    <x v="1"/>
    <s v="music/indie rock"/>
    <n v="9"/>
    <x v="671"/>
    <x v="4"/>
    <s v="indie rock"/>
    <x v="889"/>
    <d v="2014-10-05T18:49:03"/>
  </r>
  <r>
    <n v="890"/>
    <x v="890"/>
    <x v="889"/>
    <n v="3000"/>
    <n v="125"/>
    <x v="2"/>
    <x v="0"/>
    <x v="0"/>
    <n v="1385055979"/>
    <n v="1382460379"/>
    <b v="0"/>
    <x v="80"/>
    <x v="1"/>
    <s v="music/indie rock"/>
    <n v="4"/>
    <x v="672"/>
    <x v="4"/>
    <s v="indie rock"/>
    <x v="890"/>
    <d v="2013-11-21T17:46:19"/>
  </r>
  <r>
    <n v="891"/>
    <x v="891"/>
    <x v="890"/>
    <n v="8000"/>
    <n v="260"/>
    <x v="2"/>
    <x v="0"/>
    <x v="0"/>
    <n v="1408581930"/>
    <n v="1405989930"/>
    <b v="0"/>
    <x v="82"/>
    <x v="1"/>
    <s v="music/indie rock"/>
    <n v="3"/>
    <x v="673"/>
    <x v="4"/>
    <s v="indie rock"/>
    <x v="891"/>
    <d v="2014-08-21T00:45:30"/>
  </r>
  <r>
    <n v="892"/>
    <x v="892"/>
    <x v="891"/>
    <n v="6000"/>
    <n v="2445"/>
    <x v="2"/>
    <x v="0"/>
    <x v="0"/>
    <n v="1280635200"/>
    <n v="1273121283"/>
    <b v="0"/>
    <x v="57"/>
    <x v="1"/>
    <s v="music/indie rock"/>
    <n v="41"/>
    <x v="674"/>
    <x v="4"/>
    <s v="indie rock"/>
    <x v="892"/>
    <d v="2010-08-01T04:00:00"/>
  </r>
  <r>
    <n v="893"/>
    <x v="893"/>
    <x v="892"/>
    <n v="2000"/>
    <n v="200"/>
    <x v="2"/>
    <x v="0"/>
    <x v="0"/>
    <n v="1427920363"/>
    <n v="1425331963"/>
    <b v="0"/>
    <x v="81"/>
    <x v="1"/>
    <s v="music/indie rock"/>
    <n v="10"/>
    <x v="375"/>
    <x v="4"/>
    <s v="indie rock"/>
    <x v="893"/>
    <d v="2015-04-01T20:32:43"/>
  </r>
  <r>
    <n v="894"/>
    <x v="894"/>
    <x v="893"/>
    <n v="20000"/>
    <n v="7834"/>
    <x v="2"/>
    <x v="0"/>
    <x v="0"/>
    <n v="1465169610"/>
    <n v="1462577610"/>
    <b v="0"/>
    <x v="28"/>
    <x v="1"/>
    <s v="music/indie rock"/>
    <n v="39"/>
    <x v="675"/>
    <x v="4"/>
    <s v="indie rock"/>
    <x v="894"/>
    <d v="2016-06-05T23:33:30"/>
  </r>
  <r>
    <n v="895"/>
    <x v="895"/>
    <x v="894"/>
    <n v="8000"/>
    <n v="195"/>
    <x v="2"/>
    <x v="0"/>
    <x v="0"/>
    <n v="1287975829"/>
    <n v="1284087829"/>
    <b v="0"/>
    <x v="63"/>
    <x v="1"/>
    <s v="music/indie rock"/>
    <n v="2"/>
    <x v="676"/>
    <x v="4"/>
    <s v="indie rock"/>
    <x v="895"/>
    <d v="2010-10-25T03:03:49"/>
  </r>
  <r>
    <n v="896"/>
    <x v="896"/>
    <x v="895"/>
    <n v="8000"/>
    <n v="3200"/>
    <x v="2"/>
    <x v="0"/>
    <x v="0"/>
    <n v="1440734400"/>
    <n v="1438549026"/>
    <b v="0"/>
    <x v="250"/>
    <x v="1"/>
    <s v="music/indie rock"/>
    <n v="40"/>
    <x v="677"/>
    <x v="4"/>
    <s v="indie rock"/>
    <x v="896"/>
    <d v="2015-08-28T04:00:00"/>
  </r>
  <r>
    <n v="897"/>
    <x v="897"/>
    <x v="896"/>
    <n v="3000"/>
    <n v="0"/>
    <x v="2"/>
    <x v="0"/>
    <x v="0"/>
    <n v="1354123908"/>
    <n v="1351528308"/>
    <b v="0"/>
    <x v="78"/>
    <x v="1"/>
    <s v="music/indie rock"/>
    <n v="0"/>
    <x v="121"/>
    <x v="4"/>
    <s v="indie rock"/>
    <x v="897"/>
    <d v="2012-11-28T17:31:48"/>
  </r>
  <r>
    <n v="898"/>
    <x v="898"/>
    <x v="897"/>
    <n v="2500"/>
    <n v="70"/>
    <x v="2"/>
    <x v="0"/>
    <x v="0"/>
    <n v="1326651110"/>
    <n v="1322763110"/>
    <b v="0"/>
    <x v="84"/>
    <x v="1"/>
    <s v="music/indie rock"/>
    <n v="3"/>
    <x v="431"/>
    <x v="4"/>
    <s v="indie rock"/>
    <x v="898"/>
    <d v="2012-01-15T18:11:50"/>
  </r>
  <r>
    <n v="899"/>
    <x v="899"/>
    <x v="898"/>
    <n v="750"/>
    <n v="280"/>
    <x v="2"/>
    <x v="0"/>
    <x v="0"/>
    <n v="1306549362"/>
    <n v="1302661362"/>
    <b v="0"/>
    <x v="22"/>
    <x v="1"/>
    <s v="music/indie rock"/>
    <n v="37"/>
    <x v="431"/>
    <x v="4"/>
    <s v="indie rock"/>
    <x v="899"/>
    <d v="2011-05-28T02:22:42"/>
  </r>
  <r>
    <n v="900"/>
    <x v="900"/>
    <x v="899"/>
    <n v="5000"/>
    <n v="21"/>
    <x v="2"/>
    <x v="0"/>
    <x v="0"/>
    <n v="1459365802"/>
    <n v="1456777402"/>
    <b v="0"/>
    <x v="84"/>
    <x v="1"/>
    <s v="music/jazz"/>
    <n v="0"/>
    <x v="678"/>
    <x v="4"/>
    <s v="jazz"/>
    <x v="900"/>
    <d v="2016-03-30T19:23:22"/>
  </r>
  <r>
    <n v="901"/>
    <x v="901"/>
    <x v="900"/>
    <n v="6500"/>
    <n v="0"/>
    <x v="2"/>
    <x v="0"/>
    <x v="0"/>
    <n v="1276024260"/>
    <n v="1272050914"/>
    <b v="0"/>
    <x v="78"/>
    <x v="1"/>
    <s v="music/jazz"/>
    <n v="0"/>
    <x v="121"/>
    <x v="4"/>
    <s v="jazz"/>
    <x v="901"/>
    <d v="2010-06-08T19:11:00"/>
  </r>
  <r>
    <n v="902"/>
    <x v="902"/>
    <x v="901"/>
    <n v="30000"/>
    <n v="90"/>
    <x v="2"/>
    <x v="0"/>
    <x v="0"/>
    <n v="1409412600"/>
    <n v="1404947422"/>
    <b v="0"/>
    <x v="83"/>
    <x v="1"/>
    <s v="music/jazz"/>
    <n v="0"/>
    <x v="179"/>
    <x v="4"/>
    <s v="jazz"/>
    <x v="902"/>
    <d v="2014-08-30T15:30:00"/>
  </r>
  <r>
    <n v="903"/>
    <x v="903"/>
    <x v="902"/>
    <n v="5000"/>
    <n v="160"/>
    <x v="2"/>
    <x v="0"/>
    <x v="0"/>
    <n v="1348367100"/>
    <n v="1346180780"/>
    <b v="0"/>
    <x v="80"/>
    <x v="1"/>
    <s v="music/jazz"/>
    <n v="3"/>
    <x v="375"/>
    <x v="4"/>
    <s v="jazz"/>
    <x v="903"/>
    <d v="2012-09-23T02:25:00"/>
  </r>
  <r>
    <n v="904"/>
    <x v="904"/>
    <x v="903"/>
    <n v="50000"/>
    <n v="151"/>
    <x v="2"/>
    <x v="0"/>
    <x v="0"/>
    <n v="1451786137"/>
    <n v="1449194137"/>
    <b v="0"/>
    <x v="83"/>
    <x v="1"/>
    <s v="music/jazz"/>
    <n v="0"/>
    <x v="679"/>
    <x v="4"/>
    <s v="jazz"/>
    <x v="904"/>
    <d v="2016-01-03T01:55:37"/>
  </r>
  <r>
    <n v="905"/>
    <x v="905"/>
    <x v="904"/>
    <n v="6500"/>
    <n v="196"/>
    <x v="2"/>
    <x v="0"/>
    <x v="0"/>
    <n v="1295847926"/>
    <n v="1290663926"/>
    <b v="0"/>
    <x v="79"/>
    <x v="1"/>
    <s v="music/jazz"/>
    <n v="3"/>
    <x v="680"/>
    <x v="4"/>
    <s v="jazz"/>
    <x v="905"/>
    <d v="2011-01-24T05:45:26"/>
  </r>
  <r>
    <n v="906"/>
    <x v="906"/>
    <x v="905"/>
    <n v="15000"/>
    <n v="0"/>
    <x v="2"/>
    <x v="0"/>
    <x v="0"/>
    <n v="1394681590"/>
    <n v="1392093190"/>
    <b v="0"/>
    <x v="78"/>
    <x v="1"/>
    <s v="music/jazz"/>
    <n v="0"/>
    <x v="121"/>
    <x v="4"/>
    <s v="jazz"/>
    <x v="906"/>
    <d v="2014-03-13T03:33:10"/>
  </r>
  <r>
    <n v="907"/>
    <x v="907"/>
    <x v="906"/>
    <n v="2900"/>
    <n v="0"/>
    <x v="2"/>
    <x v="0"/>
    <x v="0"/>
    <n v="1315715823"/>
    <n v="1313123823"/>
    <b v="0"/>
    <x v="78"/>
    <x v="1"/>
    <s v="music/jazz"/>
    <n v="0"/>
    <x v="121"/>
    <x v="4"/>
    <s v="jazz"/>
    <x v="907"/>
    <d v="2011-09-11T04:37:03"/>
  </r>
  <r>
    <n v="908"/>
    <x v="908"/>
    <x v="907"/>
    <n v="2500"/>
    <n v="0"/>
    <x v="2"/>
    <x v="0"/>
    <x v="0"/>
    <n v="1280206740"/>
    <n v="1276283655"/>
    <b v="0"/>
    <x v="78"/>
    <x v="1"/>
    <s v="music/jazz"/>
    <n v="0"/>
    <x v="121"/>
    <x v="4"/>
    <s v="jazz"/>
    <x v="908"/>
    <d v="2010-07-27T04:59:00"/>
  </r>
  <r>
    <n v="909"/>
    <x v="909"/>
    <x v="908"/>
    <n v="16000"/>
    <n v="520"/>
    <x v="2"/>
    <x v="0"/>
    <x v="0"/>
    <n v="1343016000"/>
    <n v="1340296440"/>
    <b v="0"/>
    <x v="22"/>
    <x v="1"/>
    <s v="music/jazz"/>
    <n v="3"/>
    <x v="177"/>
    <x v="4"/>
    <s v="jazz"/>
    <x v="909"/>
    <d v="2012-07-23T04:00:00"/>
  </r>
  <r>
    <n v="910"/>
    <x v="910"/>
    <x v="909"/>
    <n v="550"/>
    <n v="123"/>
    <x v="2"/>
    <x v="1"/>
    <x v="1"/>
    <n v="1488546319"/>
    <n v="1483362319"/>
    <b v="0"/>
    <x v="81"/>
    <x v="1"/>
    <s v="music/jazz"/>
    <n v="22"/>
    <x v="681"/>
    <x v="4"/>
    <s v="jazz"/>
    <x v="910"/>
    <d v="2017-03-03T13:05:19"/>
  </r>
  <r>
    <n v="911"/>
    <x v="911"/>
    <x v="910"/>
    <n v="100000"/>
    <n v="0"/>
    <x v="2"/>
    <x v="0"/>
    <x v="0"/>
    <n v="1390522045"/>
    <n v="1388707645"/>
    <b v="0"/>
    <x v="78"/>
    <x v="1"/>
    <s v="music/jazz"/>
    <n v="0"/>
    <x v="121"/>
    <x v="4"/>
    <s v="jazz"/>
    <x v="911"/>
    <d v="2014-01-24T00:07:25"/>
  </r>
  <r>
    <n v="912"/>
    <x v="912"/>
    <x v="911"/>
    <n v="3500"/>
    <n v="30"/>
    <x v="2"/>
    <x v="0"/>
    <x v="0"/>
    <n v="1355197047"/>
    <n v="1350009447"/>
    <b v="0"/>
    <x v="84"/>
    <x v="1"/>
    <s v="music/jazz"/>
    <n v="1"/>
    <x v="2"/>
    <x v="4"/>
    <s v="jazz"/>
    <x v="912"/>
    <d v="2012-12-11T03:37:27"/>
  </r>
  <r>
    <n v="913"/>
    <x v="913"/>
    <x v="912"/>
    <n v="30000"/>
    <n v="1982"/>
    <x v="2"/>
    <x v="0"/>
    <x v="0"/>
    <n v="1336188019"/>
    <n v="1333596019"/>
    <b v="0"/>
    <x v="54"/>
    <x v="1"/>
    <s v="music/jazz"/>
    <n v="7"/>
    <x v="682"/>
    <x v="4"/>
    <s v="jazz"/>
    <x v="913"/>
    <d v="2012-05-05T03:20:19"/>
  </r>
  <r>
    <n v="914"/>
    <x v="914"/>
    <x v="913"/>
    <n v="1500"/>
    <n v="0"/>
    <x v="2"/>
    <x v="0"/>
    <x v="0"/>
    <n v="1345918747"/>
    <n v="1343326747"/>
    <b v="0"/>
    <x v="78"/>
    <x v="1"/>
    <s v="music/jazz"/>
    <n v="0"/>
    <x v="121"/>
    <x v="4"/>
    <s v="jazz"/>
    <x v="914"/>
    <d v="2012-08-25T18:19:07"/>
  </r>
  <r>
    <n v="915"/>
    <x v="915"/>
    <x v="914"/>
    <n v="6500"/>
    <n v="375"/>
    <x v="2"/>
    <x v="0"/>
    <x v="0"/>
    <n v="1330577940"/>
    <n v="1327853914"/>
    <b v="0"/>
    <x v="82"/>
    <x v="1"/>
    <s v="music/jazz"/>
    <n v="6"/>
    <x v="683"/>
    <x v="4"/>
    <s v="jazz"/>
    <x v="915"/>
    <d v="2012-03-01T04:59:00"/>
  </r>
  <r>
    <n v="916"/>
    <x v="916"/>
    <x v="915"/>
    <n v="3300"/>
    <n v="0"/>
    <x v="2"/>
    <x v="0"/>
    <x v="0"/>
    <n v="1287723600"/>
    <n v="1284409734"/>
    <b v="0"/>
    <x v="78"/>
    <x v="1"/>
    <s v="music/jazz"/>
    <n v="0"/>
    <x v="121"/>
    <x v="4"/>
    <s v="jazz"/>
    <x v="916"/>
    <d v="2010-10-22T05:00:00"/>
  </r>
  <r>
    <n v="917"/>
    <x v="917"/>
    <x v="916"/>
    <n v="5000"/>
    <n v="30"/>
    <x v="2"/>
    <x v="0"/>
    <x v="0"/>
    <n v="1405305000"/>
    <n v="1402612730"/>
    <b v="0"/>
    <x v="29"/>
    <x v="1"/>
    <s v="music/jazz"/>
    <n v="1"/>
    <x v="179"/>
    <x v="4"/>
    <s v="jazz"/>
    <x v="917"/>
    <d v="2014-07-14T02:30:00"/>
  </r>
  <r>
    <n v="918"/>
    <x v="918"/>
    <x v="917"/>
    <n v="3900"/>
    <n v="196"/>
    <x v="2"/>
    <x v="1"/>
    <x v="1"/>
    <n v="1417474761"/>
    <n v="1414879161"/>
    <b v="0"/>
    <x v="73"/>
    <x v="1"/>
    <s v="music/jazz"/>
    <n v="5"/>
    <x v="684"/>
    <x v="4"/>
    <s v="jazz"/>
    <x v="918"/>
    <d v="2014-12-01T22:59:21"/>
  </r>
  <r>
    <n v="919"/>
    <x v="919"/>
    <x v="918"/>
    <n v="20000"/>
    <n v="100"/>
    <x v="2"/>
    <x v="0"/>
    <x v="0"/>
    <n v="1355930645"/>
    <n v="1352906645"/>
    <b v="0"/>
    <x v="29"/>
    <x v="1"/>
    <s v="music/jazz"/>
    <n v="1"/>
    <x v="101"/>
    <x v="4"/>
    <s v="jazz"/>
    <x v="919"/>
    <d v="2012-12-19T15:24:05"/>
  </r>
  <r>
    <n v="920"/>
    <x v="920"/>
    <x v="919"/>
    <n v="5500"/>
    <n v="0"/>
    <x v="2"/>
    <x v="0"/>
    <x v="0"/>
    <n v="1384448822"/>
    <n v="1381853222"/>
    <b v="0"/>
    <x v="78"/>
    <x v="1"/>
    <s v="music/jazz"/>
    <n v="0"/>
    <x v="121"/>
    <x v="4"/>
    <s v="jazz"/>
    <x v="920"/>
    <d v="2013-11-14T17:07:02"/>
  </r>
  <r>
    <n v="921"/>
    <x v="921"/>
    <x v="920"/>
    <n v="15000"/>
    <n v="4635"/>
    <x v="2"/>
    <x v="0"/>
    <x v="0"/>
    <n v="1323666376"/>
    <n v="1320033976"/>
    <b v="0"/>
    <x v="9"/>
    <x v="1"/>
    <s v="music/jazz"/>
    <n v="31"/>
    <x v="685"/>
    <x v="4"/>
    <s v="jazz"/>
    <x v="921"/>
    <d v="2011-12-12T05:06:16"/>
  </r>
  <r>
    <n v="922"/>
    <x v="922"/>
    <x v="921"/>
    <n v="27000"/>
    <n v="5680"/>
    <x v="2"/>
    <x v="0"/>
    <x v="0"/>
    <n v="1412167393"/>
    <n v="1409143393"/>
    <b v="0"/>
    <x v="209"/>
    <x v="1"/>
    <s v="music/jazz"/>
    <n v="21"/>
    <x v="686"/>
    <x v="4"/>
    <s v="jazz"/>
    <x v="922"/>
    <d v="2014-10-01T12:43:13"/>
  </r>
  <r>
    <n v="923"/>
    <x v="923"/>
    <x v="922"/>
    <n v="15000"/>
    <n v="330"/>
    <x v="2"/>
    <x v="0"/>
    <x v="0"/>
    <n v="1416614523"/>
    <n v="1414018923"/>
    <b v="0"/>
    <x v="79"/>
    <x v="1"/>
    <s v="music/jazz"/>
    <n v="2"/>
    <x v="687"/>
    <x v="4"/>
    <s v="jazz"/>
    <x v="923"/>
    <d v="2014-11-22T00:02:03"/>
  </r>
  <r>
    <n v="924"/>
    <x v="924"/>
    <x v="923"/>
    <n v="3000"/>
    <n v="327"/>
    <x v="2"/>
    <x v="0"/>
    <x v="0"/>
    <n v="1360795069"/>
    <n v="1358203069"/>
    <b v="0"/>
    <x v="41"/>
    <x v="1"/>
    <s v="music/jazz"/>
    <n v="11"/>
    <x v="688"/>
    <x v="4"/>
    <s v="jazz"/>
    <x v="924"/>
    <d v="2013-02-13T22:37:49"/>
  </r>
  <r>
    <n v="925"/>
    <x v="925"/>
    <x v="924"/>
    <n v="6000"/>
    <n v="160"/>
    <x v="2"/>
    <x v="0"/>
    <x v="0"/>
    <n v="1385590111"/>
    <n v="1382994511"/>
    <b v="0"/>
    <x v="81"/>
    <x v="1"/>
    <s v="music/jazz"/>
    <n v="3"/>
    <x v="689"/>
    <x v="4"/>
    <s v="jazz"/>
    <x v="925"/>
    <d v="2013-11-27T22:08:31"/>
  </r>
  <r>
    <n v="926"/>
    <x v="926"/>
    <x v="925"/>
    <n v="7000"/>
    <n v="0"/>
    <x v="2"/>
    <x v="0"/>
    <x v="0"/>
    <n v="1278628800"/>
    <n v="1276043330"/>
    <b v="0"/>
    <x v="78"/>
    <x v="1"/>
    <s v="music/jazz"/>
    <n v="0"/>
    <x v="121"/>
    <x v="4"/>
    <s v="jazz"/>
    <x v="926"/>
    <d v="2010-07-08T22:40:00"/>
  </r>
  <r>
    <n v="927"/>
    <x v="927"/>
    <x v="926"/>
    <n v="20000"/>
    <n v="0"/>
    <x v="2"/>
    <x v="0"/>
    <x v="0"/>
    <n v="1337024695"/>
    <n v="1334432695"/>
    <b v="0"/>
    <x v="78"/>
    <x v="1"/>
    <s v="music/jazz"/>
    <n v="0"/>
    <x v="121"/>
    <x v="4"/>
    <s v="jazz"/>
    <x v="927"/>
    <d v="2012-05-14T19:44:55"/>
  </r>
  <r>
    <n v="928"/>
    <x v="928"/>
    <x v="927"/>
    <n v="14500"/>
    <n v="1575"/>
    <x v="2"/>
    <x v="0"/>
    <x v="0"/>
    <n v="1353196800"/>
    <n v="1348864913"/>
    <b v="0"/>
    <x v="33"/>
    <x v="1"/>
    <s v="music/jazz"/>
    <n v="11"/>
    <x v="690"/>
    <x v="4"/>
    <s v="jazz"/>
    <x v="928"/>
    <d v="2012-11-18T00:00:00"/>
  </r>
  <r>
    <n v="929"/>
    <x v="929"/>
    <x v="928"/>
    <n v="500"/>
    <n v="0"/>
    <x v="2"/>
    <x v="0"/>
    <x v="0"/>
    <n v="1333946569"/>
    <n v="1331358169"/>
    <b v="0"/>
    <x v="78"/>
    <x v="1"/>
    <s v="music/jazz"/>
    <n v="0"/>
    <x v="121"/>
    <x v="4"/>
    <s v="jazz"/>
    <x v="929"/>
    <d v="2012-04-09T04:42:49"/>
  </r>
  <r>
    <n v="930"/>
    <x v="930"/>
    <x v="929"/>
    <n v="900"/>
    <n v="345"/>
    <x v="2"/>
    <x v="0"/>
    <x v="0"/>
    <n v="1277501520"/>
    <n v="1273874306"/>
    <b v="0"/>
    <x v="81"/>
    <x v="1"/>
    <s v="music/jazz"/>
    <n v="38"/>
    <x v="159"/>
    <x v="4"/>
    <s v="jazz"/>
    <x v="930"/>
    <d v="2010-06-25T21:32:00"/>
  </r>
  <r>
    <n v="931"/>
    <x v="931"/>
    <x v="930"/>
    <n v="2000"/>
    <n v="131"/>
    <x v="2"/>
    <x v="1"/>
    <x v="1"/>
    <n v="1395007200"/>
    <n v="1392021502"/>
    <b v="0"/>
    <x v="63"/>
    <x v="1"/>
    <s v="music/jazz"/>
    <n v="7"/>
    <x v="691"/>
    <x v="4"/>
    <s v="jazz"/>
    <x v="931"/>
    <d v="2014-03-16T22:00:00"/>
  </r>
  <r>
    <n v="932"/>
    <x v="932"/>
    <x v="931"/>
    <n v="9500"/>
    <n v="1381"/>
    <x v="2"/>
    <x v="0"/>
    <x v="0"/>
    <n v="1363990545"/>
    <n v="1360106145"/>
    <b v="0"/>
    <x v="209"/>
    <x v="1"/>
    <s v="music/jazz"/>
    <n v="15"/>
    <x v="692"/>
    <x v="4"/>
    <s v="jazz"/>
    <x v="932"/>
    <d v="2013-03-22T22:15:45"/>
  </r>
  <r>
    <n v="933"/>
    <x v="933"/>
    <x v="932"/>
    <n v="2000"/>
    <n v="120"/>
    <x v="2"/>
    <x v="0"/>
    <x v="0"/>
    <n v="1399867409"/>
    <n v="1394683409"/>
    <b v="0"/>
    <x v="84"/>
    <x v="1"/>
    <s v="music/jazz"/>
    <n v="6"/>
    <x v="88"/>
    <x v="4"/>
    <s v="jazz"/>
    <x v="933"/>
    <d v="2014-05-12T04:03:29"/>
  </r>
  <r>
    <n v="934"/>
    <x v="934"/>
    <x v="933"/>
    <n v="5000"/>
    <n v="1520"/>
    <x v="2"/>
    <x v="5"/>
    <x v="5"/>
    <n v="1399183200"/>
    <n v="1396633284"/>
    <b v="0"/>
    <x v="209"/>
    <x v="1"/>
    <s v="music/jazz"/>
    <n v="30"/>
    <x v="693"/>
    <x v="4"/>
    <s v="jazz"/>
    <x v="934"/>
    <d v="2014-05-04T06:00:00"/>
  </r>
  <r>
    <n v="935"/>
    <x v="935"/>
    <x v="934"/>
    <n v="3500"/>
    <n v="50"/>
    <x v="2"/>
    <x v="0"/>
    <x v="0"/>
    <n v="1454054429"/>
    <n v="1451462429"/>
    <b v="0"/>
    <x v="84"/>
    <x v="1"/>
    <s v="music/jazz"/>
    <n v="1"/>
    <x v="380"/>
    <x v="4"/>
    <s v="jazz"/>
    <x v="935"/>
    <d v="2016-01-29T08:00:29"/>
  </r>
  <r>
    <n v="936"/>
    <x v="936"/>
    <x v="935"/>
    <n v="1400"/>
    <n v="0"/>
    <x v="2"/>
    <x v="0"/>
    <x v="0"/>
    <n v="1326916800"/>
    <n v="1323131689"/>
    <b v="0"/>
    <x v="78"/>
    <x v="1"/>
    <s v="music/jazz"/>
    <n v="0"/>
    <x v="121"/>
    <x v="4"/>
    <s v="jazz"/>
    <x v="936"/>
    <d v="2012-01-18T20:00:00"/>
  </r>
  <r>
    <n v="937"/>
    <x v="937"/>
    <x v="936"/>
    <n v="3500"/>
    <n v="40"/>
    <x v="2"/>
    <x v="0"/>
    <x v="0"/>
    <n v="1383509357"/>
    <n v="1380913757"/>
    <b v="0"/>
    <x v="84"/>
    <x v="1"/>
    <s v="music/jazz"/>
    <n v="1"/>
    <x v="135"/>
    <x v="4"/>
    <s v="jazz"/>
    <x v="937"/>
    <d v="2013-11-03T20:09:17"/>
  </r>
  <r>
    <n v="938"/>
    <x v="938"/>
    <x v="937"/>
    <n v="7000"/>
    <n v="25"/>
    <x v="2"/>
    <x v="0"/>
    <x v="0"/>
    <n v="1346585448"/>
    <n v="1343993448"/>
    <b v="0"/>
    <x v="29"/>
    <x v="1"/>
    <s v="music/jazz"/>
    <n v="0"/>
    <x v="380"/>
    <x v="4"/>
    <s v="jazz"/>
    <x v="938"/>
    <d v="2012-09-02T11:30:48"/>
  </r>
  <r>
    <n v="939"/>
    <x v="939"/>
    <x v="938"/>
    <n v="2750"/>
    <n v="40"/>
    <x v="2"/>
    <x v="0"/>
    <x v="0"/>
    <n v="1372622280"/>
    <n v="1369246738"/>
    <b v="0"/>
    <x v="84"/>
    <x v="1"/>
    <s v="music/jazz"/>
    <n v="1"/>
    <x v="135"/>
    <x v="4"/>
    <s v="jazz"/>
    <x v="939"/>
    <d v="2013-06-30T19:58:00"/>
  </r>
  <r>
    <n v="940"/>
    <x v="940"/>
    <x v="939"/>
    <n v="9000"/>
    <n v="1544"/>
    <x v="2"/>
    <x v="0"/>
    <x v="0"/>
    <n v="1439251926"/>
    <n v="1435363926"/>
    <b v="0"/>
    <x v="25"/>
    <x v="1"/>
    <s v="technology/wearables"/>
    <n v="17"/>
    <x v="694"/>
    <x v="2"/>
    <s v="wearables"/>
    <x v="940"/>
    <d v="2015-08-11T00:12:06"/>
  </r>
  <r>
    <n v="941"/>
    <x v="941"/>
    <x v="940"/>
    <n v="50000"/>
    <n v="1161"/>
    <x v="2"/>
    <x v="0"/>
    <x v="0"/>
    <n v="1486693145"/>
    <n v="1484101145"/>
    <b v="0"/>
    <x v="162"/>
    <x v="1"/>
    <s v="technology/wearables"/>
    <n v="2"/>
    <x v="572"/>
    <x v="2"/>
    <s v="wearables"/>
    <x v="941"/>
    <d v="2017-02-10T02:19:05"/>
  </r>
  <r>
    <n v="942"/>
    <x v="942"/>
    <x v="941"/>
    <n v="7500"/>
    <n v="668"/>
    <x v="2"/>
    <x v="0"/>
    <x v="0"/>
    <n v="1455826460"/>
    <n v="1452716060"/>
    <b v="0"/>
    <x v="38"/>
    <x v="1"/>
    <s v="technology/wearables"/>
    <n v="9"/>
    <x v="695"/>
    <x v="2"/>
    <s v="wearables"/>
    <x v="942"/>
    <d v="2016-02-18T20:14:20"/>
  </r>
  <r>
    <n v="943"/>
    <x v="943"/>
    <x v="942"/>
    <n v="3000"/>
    <n v="289"/>
    <x v="2"/>
    <x v="0"/>
    <x v="0"/>
    <n v="1480438905"/>
    <n v="1477843305"/>
    <b v="0"/>
    <x v="8"/>
    <x v="1"/>
    <s v="technology/wearables"/>
    <n v="10"/>
    <x v="696"/>
    <x v="2"/>
    <s v="wearables"/>
    <x v="943"/>
    <d v="2016-11-29T17:01:45"/>
  </r>
  <r>
    <n v="944"/>
    <x v="944"/>
    <x v="943"/>
    <n v="50000"/>
    <n v="6663"/>
    <x v="2"/>
    <x v="0"/>
    <x v="0"/>
    <n v="1460988000"/>
    <n v="1458050450"/>
    <b v="0"/>
    <x v="93"/>
    <x v="1"/>
    <s v="technology/wearables"/>
    <n v="13"/>
    <x v="697"/>
    <x v="2"/>
    <s v="wearables"/>
    <x v="944"/>
    <d v="2016-04-18T14:00:00"/>
  </r>
  <r>
    <n v="945"/>
    <x v="945"/>
    <x v="944"/>
    <n v="100000"/>
    <n v="2484"/>
    <x v="2"/>
    <x v="6"/>
    <x v="3"/>
    <n v="1487462340"/>
    <n v="1482958626"/>
    <b v="0"/>
    <x v="38"/>
    <x v="1"/>
    <s v="technology/wearables"/>
    <n v="2"/>
    <x v="698"/>
    <x v="2"/>
    <s v="wearables"/>
    <x v="945"/>
    <d v="2017-02-18T23:59:00"/>
  </r>
  <r>
    <n v="946"/>
    <x v="946"/>
    <x v="945"/>
    <n v="15000"/>
    <n v="286"/>
    <x v="2"/>
    <x v="0"/>
    <x v="0"/>
    <n v="1473444048"/>
    <n v="1470852048"/>
    <b v="0"/>
    <x v="81"/>
    <x v="1"/>
    <s v="technology/wearables"/>
    <n v="2"/>
    <x v="699"/>
    <x v="2"/>
    <s v="wearables"/>
    <x v="946"/>
    <d v="2016-09-09T18:00:48"/>
  </r>
  <r>
    <n v="947"/>
    <x v="947"/>
    <x v="946"/>
    <n v="850"/>
    <n v="0"/>
    <x v="2"/>
    <x v="0"/>
    <x v="0"/>
    <n v="1467312306"/>
    <n v="1462128306"/>
    <b v="0"/>
    <x v="78"/>
    <x v="1"/>
    <s v="technology/wearables"/>
    <n v="0"/>
    <x v="121"/>
    <x v="2"/>
    <s v="wearables"/>
    <x v="947"/>
    <d v="2016-06-30T18:45:06"/>
  </r>
  <r>
    <n v="948"/>
    <x v="948"/>
    <x v="947"/>
    <n v="4000"/>
    <n v="480"/>
    <x v="2"/>
    <x v="9"/>
    <x v="3"/>
    <n v="1457812364"/>
    <n v="1455220364"/>
    <b v="0"/>
    <x v="22"/>
    <x v="1"/>
    <s v="technology/wearables"/>
    <n v="12"/>
    <x v="88"/>
    <x v="2"/>
    <s v="wearables"/>
    <x v="948"/>
    <d v="2016-03-12T19:52:44"/>
  </r>
  <r>
    <n v="949"/>
    <x v="949"/>
    <x v="948"/>
    <n v="20000"/>
    <n v="273"/>
    <x v="2"/>
    <x v="12"/>
    <x v="3"/>
    <n v="1456016576"/>
    <n v="1450832576"/>
    <b v="0"/>
    <x v="63"/>
    <x v="1"/>
    <s v="technology/wearables"/>
    <n v="1"/>
    <x v="492"/>
    <x v="2"/>
    <s v="wearables"/>
    <x v="949"/>
    <d v="2016-02-21T01:02:56"/>
  </r>
  <r>
    <n v="950"/>
    <x v="950"/>
    <x v="949"/>
    <n v="5000"/>
    <n v="1402"/>
    <x v="2"/>
    <x v="5"/>
    <x v="5"/>
    <n v="1453053661"/>
    <n v="1450461661"/>
    <b v="0"/>
    <x v="54"/>
    <x v="1"/>
    <s v="technology/wearables"/>
    <n v="28"/>
    <x v="700"/>
    <x v="2"/>
    <s v="wearables"/>
    <x v="950"/>
    <d v="2016-01-17T18:01:01"/>
  </r>
  <r>
    <n v="951"/>
    <x v="951"/>
    <x v="950"/>
    <n v="50000"/>
    <n v="19195"/>
    <x v="2"/>
    <x v="0"/>
    <x v="0"/>
    <n v="1465054872"/>
    <n v="1461166872"/>
    <b v="0"/>
    <x v="212"/>
    <x v="1"/>
    <s v="technology/wearables"/>
    <n v="38"/>
    <x v="701"/>
    <x v="2"/>
    <s v="wearables"/>
    <x v="951"/>
    <d v="2016-06-04T15:41:12"/>
  </r>
  <r>
    <n v="952"/>
    <x v="952"/>
    <x v="951"/>
    <n v="49000"/>
    <n v="19572"/>
    <x v="2"/>
    <x v="0"/>
    <x v="0"/>
    <n v="1479483812"/>
    <n v="1476888212"/>
    <b v="0"/>
    <x v="193"/>
    <x v="1"/>
    <s v="technology/wearables"/>
    <n v="40"/>
    <x v="284"/>
    <x v="2"/>
    <s v="wearables"/>
    <x v="952"/>
    <d v="2016-11-18T15:43:32"/>
  </r>
  <r>
    <n v="953"/>
    <x v="953"/>
    <x v="952"/>
    <n v="15000"/>
    <n v="126"/>
    <x v="2"/>
    <x v="0"/>
    <x v="0"/>
    <n v="1422158199"/>
    <n v="1419566199"/>
    <b v="0"/>
    <x v="81"/>
    <x v="1"/>
    <s v="technology/wearables"/>
    <n v="1"/>
    <x v="702"/>
    <x v="2"/>
    <s v="wearables"/>
    <x v="953"/>
    <d v="2015-01-25T03:56:39"/>
  </r>
  <r>
    <n v="954"/>
    <x v="954"/>
    <x v="953"/>
    <n v="15000"/>
    <n v="6511"/>
    <x v="2"/>
    <x v="0"/>
    <x v="0"/>
    <n v="1440100839"/>
    <n v="1436472039"/>
    <b v="0"/>
    <x v="196"/>
    <x v="1"/>
    <s v="technology/wearables"/>
    <n v="43"/>
    <x v="703"/>
    <x v="2"/>
    <s v="wearables"/>
    <x v="954"/>
    <d v="2015-08-20T20:00:39"/>
  </r>
  <r>
    <n v="955"/>
    <x v="955"/>
    <x v="954"/>
    <n v="300000"/>
    <n v="16984"/>
    <x v="2"/>
    <x v="0"/>
    <x v="0"/>
    <n v="1473750300"/>
    <n v="1470294300"/>
    <b v="0"/>
    <x v="251"/>
    <x v="1"/>
    <s v="technology/wearables"/>
    <n v="6"/>
    <x v="704"/>
    <x v="2"/>
    <s v="wearables"/>
    <x v="955"/>
    <d v="2016-09-13T07:05:00"/>
  </r>
  <r>
    <n v="956"/>
    <x v="956"/>
    <x v="955"/>
    <n v="50000"/>
    <n v="861"/>
    <x v="2"/>
    <x v="0"/>
    <x v="0"/>
    <n v="1430081759"/>
    <n v="1424901359"/>
    <b v="0"/>
    <x v="57"/>
    <x v="1"/>
    <s v="technology/wearables"/>
    <n v="2"/>
    <x v="705"/>
    <x v="2"/>
    <s v="wearables"/>
    <x v="956"/>
    <d v="2015-04-26T20:55:59"/>
  </r>
  <r>
    <n v="957"/>
    <x v="957"/>
    <x v="956"/>
    <n v="12000"/>
    <n v="233"/>
    <x v="2"/>
    <x v="0"/>
    <x v="0"/>
    <n v="1479392133"/>
    <n v="1476710133"/>
    <b v="0"/>
    <x v="63"/>
    <x v="1"/>
    <s v="technology/wearables"/>
    <n v="2"/>
    <x v="706"/>
    <x v="2"/>
    <s v="wearables"/>
    <x v="957"/>
    <d v="2016-11-17T14:15:33"/>
  </r>
  <r>
    <n v="958"/>
    <x v="958"/>
    <x v="957"/>
    <n v="7777"/>
    <n v="881"/>
    <x v="2"/>
    <x v="0"/>
    <x v="0"/>
    <n v="1428641940"/>
    <n v="1426792563"/>
    <b v="0"/>
    <x v="57"/>
    <x v="1"/>
    <s v="technology/wearables"/>
    <n v="11"/>
    <x v="707"/>
    <x v="2"/>
    <s v="wearables"/>
    <x v="958"/>
    <d v="2015-04-10T04:59:00"/>
  </r>
  <r>
    <n v="959"/>
    <x v="959"/>
    <x v="958"/>
    <n v="50000"/>
    <n v="19430"/>
    <x v="2"/>
    <x v="0"/>
    <x v="0"/>
    <n v="1421640665"/>
    <n v="1419048665"/>
    <b v="0"/>
    <x v="199"/>
    <x v="1"/>
    <s v="technology/wearables"/>
    <n v="39"/>
    <x v="708"/>
    <x v="2"/>
    <s v="wearables"/>
    <x v="959"/>
    <d v="2015-01-19T04:11:05"/>
  </r>
  <r>
    <n v="960"/>
    <x v="960"/>
    <x v="959"/>
    <n v="55650"/>
    <n v="25655"/>
    <x v="2"/>
    <x v="0"/>
    <x v="0"/>
    <n v="1489500155"/>
    <n v="1485874955"/>
    <b v="0"/>
    <x v="101"/>
    <x v="1"/>
    <s v="technology/wearables"/>
    <n v="46"/>
    <x v="709"/>
    <x v="2"/>
    <s v="wearables"/>
    <x v="960"/>
    <d v="2017-03-14T14:02:35"/>
  </r>
  <r>
    <n v="961"/>
    <x v="961"/>
    <x v="960"/>
    <n v="95000"/>
    <n v="40079"/>
    <x v="2"/>
    <x v="0"/>
    <x v="0"/>
    <n v="1487617200"/>
    <n v="1483634335"/>
    <b v="0"/>
    <x v="238"/>
    <x v="1"/>
    <s v="technology/wearables"/>
    <n v="42"/>
    <x v="710"/>
    <x v="2"/>
    <s v="wearables"/>
    <x v="961"/>
    <d v="2017-02-20T19:00:00"/>
  </r>
  <r>
    <n v="962"/>
    <x v="962"/>
    <x v="961"/>
    <n v="2500"/>
    <n v="712"/>
    <x v="2"/>
    <x v="0"/>
    <x v="0"/>
    <n v="1455210353"/>
    <n v="1451927153"/>
    <b v="0"/>
    <x v="77"/>
    <x v="1"/>
    <s v="technology/wearables"/>
    <n v="28"/>
    <x v="711"/>
    <x v="2"/>
    <s v="wearables"/>
    <x v="962"/>
    <d v="2016-02-11T17:05:53"/>
  </r>
  <r>
    <n v="963"/>
    <x v="963"/>
    <x v="962"/>
    <n v="35000"/>
    <n v="377"/>
    <x v="2"/>
    <x v="0"/>
    <x v="0"/>
    <n v="1476717319"/>
    <n v="1473693319"/>
    <b v="0"/>
    <x v="82"/>
    <x v="1"/>
    <s v="technology/wearables"/>
    <n v="1"/>
    <x v="712"/>
    <x v="2"/>
    <s v="wearables"/>
    <x v="963"/>
    <d v="2016-10-17T15:15:19"/>
  </r>
  <r>
    <n v="964"/>
    <x v="964"/>
    <x v="963"/>
    <n v="110000"/>
    <n v="879"/>
    <x v="2"/>
    <x v="5"/>
    <x v="5"/>
    <n v="1441119919"/>
    <n v="1437663919"/>
    <b v="0"/>
    <x v="60"/>
    <x v="1"/>
    <s v="technology/wearables"/>
    <n v="1"/>
    <x v="713"/>
    <x v="2"/>
    <s v="wearables"/>
    <x v="964"/>
    <d v="2015-09-01T15:05:19"/>
  </r>
  <r>
    <n v="965"/>
    <x v="965"/>
    <x v="964"/>
    <n v="25000"/>
    <n v="298"/>
    <x v="2"/>
    <x v="0"/>
    <x v="0"/>
    <n v="1477454340"/>
    <n v="1474676646"/>
    <b v="0"/>
    <x v="79"/>
    <x v="1"/>
    <s v="technology/wearables"/>
    <n v="1"/>
    <x v="714"/>
    <x v="2"/>
    <s v="wearables"/>
    <x v="965"/>
    <d v="2016-10-26T03:59:00"/>
  </r>
  <r>
    <n v="966"/>
    <x v="966"/>
    <x v="965"/>
    <n v="12000"/>
    <n v="1776"/>
    <x v="2"/>
    <x v="0"/>
    <x v="0"/>
    <n v="1475766932"/>
    <n v="1473174932"/>
    <b v="0"/>
    <x v="209"/>
    <x v="1"/>
    <s v="technology/wearables"/>
    <n v="15"/>
    <x v="715"/>
    <x v="2"/>
    <s v="wearables"/>
    <x v="966"/>
    <d v="2016-10-06T15:15:32"/>
  </r>
  <r>
    <n v="967"/>
    <x v="967"/>
    <x v="966"/>
    <n v="20000"/>
    <n v="3562"/>
    <x v="2"/>
    <x v="0"/>
    <x v="0"/>
    <n v="1461301574"/>
    <n v="1456121174"/>
    <b v="0"/>
    <x v="75"/>
    <x v="1"/>
    <s v="technology/wearables"/>
    <n v="18"/>
    <x v="716"/>
    <x v="2"/>
    <s v="wearables"/>
    <x v="967"/>
    <d v="2016-04-22T05:06:14"/>
  </r>
  <r>
    <n v="968"/>
    <x v="968"/>
    <x v="967"/>
    <n v="8000"/>
    <n v="106"/>
    <x v="2"/>
    <x v="0"/>
    <x v="0"/>
    <n v="1408134034"/>
    <n v="1405542034"/>
    <b v="0"/>
    <x v="80"/>
    <x v="1"/>
    <s v="technology/wearables"/>
    <n v="1"/>
    <x v="717"/>
    <x v="2"/>
    <s v="wearables"/>
    <x v="968"/>
    <d v="2014-08-15T20:20:34"/>
  </r>
  <r>
    <n v="969"/>
    <x v="969"/>
    <x v="968"/>
    <n v="30000"/>
    <n v="14000"/>
    <x v="2"/>
    <x v="14"/>
    <x v="10"/>
    <n v="1486624607"/>
    <n v="1483773407"/>
    <b v="0"/>
    <x v="202"/>
    <x v="1"/>
    <s v="technology/wearables"/>
    <n v="47"/>
    <x v="718"/>
    <x v="2"/>
    <s v="wearables"/>
    <x v="969"/>
    <d v="2017-02-09T07:16:47"/>
  </r>
  <r>
    <n v="970"/>
    <x v="970"/>
    <x v="969"/>
    <n v="5000"/>
    <n v="2296"/>
    <x v="2"/>
    <x v="5"/>
    <x v="5"/>
    <n v="1485147540"/>
    <n v="1481951853"/>
    <b v="0"/>
    <x v="25"/>
    <x v="1"/>
    <s v="technology/wearables"/>
    <n v="46"/>
    <x v="719"/>
    <x v="2"/>
    <s v="wearables"/>
    <x v="970"/>
    <d v="2017-01-23T04:59:00"/>
  </r>
  <r>
    <n v="971"/>
    <x v="971"/>
    <x v="970"/>
    <n v="100000"/>
    <n v="226"/>
    <x v="2"/>
    <x v="0"/>
    <x v="0"/>
    <n v="1433178060"/>
    <n v="1429290060"/>
    <b v="0"/>
    <x v="81"/>
    <x v="1"/>
    <s v="technology/wearables"/>
    <n v="0"/>
    <x v="720"/>
    <x v="2"/>
    <s v="wearables"/>
    <x v="971"/>
    <d v="2015-06-01T17:01:00"/>
  </r>
  <r>
    <n v="972"/>
    <x v="972"/>
    <x v="971"/>
    <n v="20000"/>
    <n v="6925"/>
    <x v="2"/>
    <x v="0"/>
    <x v="0"/>
    <n v="1409813940"/>
    <n v="1407271598"/>
    <b v="0"/>
    <x v="43"/>
    <x v="1"/>
    <s v="technology/wearables"/>
    <n v="35"/>
    <x v="721"/>
    <x v="2"/>
    <s v="wearables"/>
    <x v="972"/>
    <d v="2014-09-04T06:59:00"/>
  </r>
  <r>
    <n v="973"/>
    <x v="973"/>
    <x v="972"/>
    <n v="20000"/>
    <n v="411"/>
    <x v="2"/>
    <x v="0"/>
    <x v="0"/>
    <n v="1447032093"/>
    <n v="1441844493"/>
    <b v="0"/>
    <x v="22"/>
    <x v="1"/>
    <s v="technology/wearables"/>
    <n v="2"/>
    <x v="722"/>
    <x v="2"/>
    <s v="wearables"/>
    <x v="973"/>
    <d v="2015-11-09T01:21:33"/>
  </r>
  <r>
    <n v="974"/>
    <x v="974"/>
    <x v="973"/>
    <n v="50000"/>
    <n v="280"/>
    <x v="2"/>
    <x v="0"/>
    <x v="0"/>
    <n v="1458925156"/>
    <n v="1456336756"/>
    <b v="0"/>
    <x v="83"/>
    <x v="1"/>
    <s v="technology/wearables"/>
    <n v="1"/>
    <x v="723"/>
    <x v="2"/>
    <s v="wearables"/>
    <x v="974"/>
    <d v="2016-03-25T16:59:16"/>
  </r>
  <r>
    <n v="975"/>
    <x v="975"/>
    <x v="974"/>
    <n v="100000"/>
    <n v="2607"/>
    <x v="2"/>
    <x v="0"/>
    <x v="0"/>
    <n v="1467132185"/>
    <n v="1461948185"/>
    <b v="0"/>
    <x v="54"/>
    <x v="1"/>
    <s v="technology/wearables"/>
    <n v="3"/>
    <x v="724"/>
    <x v="2"/>
    <s v="wearables"/>
    <x v="975"/>
    <d v="2016-06-28T16:43:05"/>
  </r>
  <r>
    <n v="976"/>
    <x v="976"/>
    <x v="975"/>
    <n v="150000"/>
    <n v="2889"/>
    <x v="2"/>
    <x v="2"/>
    <x v="2"/>
    <n v="1439515497"/>
    <n v="1435627497"/>
    <b v="0"/>
    <x v="59"/>
    <x v="1"/>
    <s v="technology/wearables"/>
    <n v="2"/>
    <x v="725"/>
    <x v="2"/>
    <s v="wearables"/>
    <x v="976"/>
    <d v="2015-08-14T01:24:57"/>
  </r>
  <r>
    <n v="977"/>
    <x v="977"/>
    <x v="976"/>
    <n v="2700"/>
    <n v="909"/>
    <x v="2"/>
    <x v="15"/>
    <x v="3"/>
    <n v="1456094197"/>
    <n v="1453502197"/>
    <b v="0"/>
    <x v="8"/>
    <x v="1"/>
    <s v="technology/wearables"/>
    <n v="34"/>
    <x v="726"/>
    <x v="2"/>
    <s v="wearables"/>
    <x v="977"/>
    <d v="2016-02-21T22:36:37"/>
  </r>
  <r>
    <n v="978"/>
    <x v="978"/>
    <x v="977"/>
    <n v="172889"/>
    <n v="97273"/>
    <x v="2"/>
    <x v="11"/>
    <x v="9"/>
    <n v="1456385101"/>
    <n v="1453793101"/>
    <b v="0"/>
    <x v="252"/>
    <x v="1"/>
    <s v="technology/wearables"/>
    <n v="56"/>
    <x v="727"/>
    <x v="2"/>
    <s v="wearables"/>
    <x v="978"/>
    <d v="2016-02-25T07:25:01"/>
  </r>
  <r>
    <n v="979"/>
    <x v="979"/>
    <x v="978"/>
    <n v="35000"/>
    <n v="28986.16"/>
    <x v="2"/>
    <x v="0"/>
    <x v="0"/>
    <n v="1466449140"/>
    <n v="1463392828"/>
    <b v="0"/>
    <x v="93"/>
    <x v="1"/>
    <s v="technology/wearables"/>
    <n v="83"/>
    <x v="728"/>
    <x v="2"/>
    <s v="wearables"/>
    <x v="979"/>
    <d v="2016-06-20T18:59:00"/>
  </r>
  <r>
    <n v="980"/>
    <x v="980"/>
    <x v="979"/>
    <n v="10000"/>
    <n v="1486"/>
    <x v="2"/>
    <x v="0"/>
    <x v="0"/>
    <n v="1417387322"/>
    <n v="1413495722"/>
    <b v="0"/>
    <x v="162"/>
    <x v="1"/>
    <s v="technology/wearables"/>
    <n v="15"/>
    <x v="729"/>
    <x v="2"/>
    <s v="wearables"/>
    <x v="980"/>
    <d v="2014-11-30T22:42:02"/>
  </r>
  <r>
    <n v="981"/>
    <x v="981"/>
    <x v="980"/>
    <n v="88888"/>
    <n v="11"/>
    <x v="2"/>
    <x v="0"/>
    <x v="0"/>
    <n v="1407624222"/>
    <n v="1405032222"/>
    <b v="0"/>
    <x v="80"/>
    <x v="1"/>
    <s v="technology/wearables"/>
    <n v="0"/>
    <x v="730"/>
    <x v="2"/>
    <s v="wearables"/>
    <x v="981"/>
    <d v="2014-08-09T22:43:42"/>
  </r>
  <r>
    <n v="982"/>
    <x v="982"/>
    <x v="981"/>
    <n v="17500"/>
    <n v="3"/>
    <x v="2"/>
    <x v="0"/>
    <x v="0"/>
    <n v="1475431486"/>
    <n v="1472839486"/>
    <b v="0"/>
    <x v="83"/>
    <x v="1"/>
    <s v="technology/wearables"/>
    <n v="0"/>
    <x v="120"/>
    <x v="2"/>
    <s v="wearables"/>
    <x v="982"/>
    <d v="2016-10-02T18:04:46"/>
  </r>
  <r>
    <n v="983"/>
    <x v="983"/>
    <x v="982"/>
    <n v="104219"/>
    <n v="30751"/>
    <x v="2"/>
    <x v="3"/>
    <x v="3"/>
    <n v="1471985640"/>
    <n v="1469289685"/>
    <b v="0"/>
    <x v="122"/>
    <x v="1"/>
    <s v="technology/wearables"/>
    <n v="30"/>
    <x v="731"/>
    <x v="2"/>
    <s v="wearables"/>
    <x v="983"/>
    <d v="2016-08-23T20:54:00"/>
  </r>
  <r>
    <n v="984"/>
    <x v="984"/>
    <x v="983"/>
    <n v="10000"/>
    <n v="106"/>
    <x v="2"/>
    <x v="0"/>
    <x v="0"/>
    <n v="1427507208"/>
    <n v="1424918808"/>
    <b v="0"/>
    <x v="83"/>
    <x v="1"/>
    <s v="technology/wearables"/>
    <n v="1"/>
    <x v="732"/>
    <x v="2"/>
    <s v="wearables"/>
    <x v="984"/>
    <d v="2015-03-28T01:46:48"/>
  </r>
  <r>
    <n v="985"/>
    <x v="985"/>
    <x v="984"/>
    <n v="30000"/>
    <n v="1888"/>
    <x v="2"/>
    <x v="12"/>
    <x v="3"/>
    <n v="1451602800"/>
    <n v="1449011610"/>
    <b v="0"/>
    <x v="23"/>
    <x v="1"/>
    <s v="technology/wearables"/>
    <n v="6"/>
    <x v="733"/>
    <x v="2"/>
    <s v="wearables"/>
    <x v="985"/>
    <d v="2015-12-31T23:00:00"/>
  </r>
  <r>
    <n v="986"/>
    <x v="986"/>
    <x v="985"/>
    <n v="20000"/>
    <n v="2550"/>
    <x v="2"/>
    <x v="1"/>
    <x v="1"/>
    <n v="1452384000"/>
    <n v="1447698300"/>
    <b v="0"/>
    <x v="23"/>
    <x v="1"/>
    <s v="technology/wearables"/>
    <n v="13"/>
    <x v="734"/>
    <x v="2"/>
    <s v="wearables"/>
    <x v="986"/>
    <d v="2016-01-10T00:00:00"/>
  </r>
  <r>
    <n v="987"/>
    <x v="987"/>
    <x v="986"/>
    <n v="50000"/>
    <n v="6610"/>
    <x v="2"/>
    <x v="9"/>
    <x v="3"/>
    <n v="1403507050"/>
    <n v="1400051050"/>
    <b v="0"/>
    <x v="14"/>
    <x v="1"/>
    <s v="technology/wearables"/>
    <n v="13"/>
    <x v="735"/>
    <x v="2"/>
    <s v="wearables"/>
    <x v="987"/>
    <d v="2014-06-23T07:04:10"/>
  </r>
  <r>
    <n v="988"/>
    <x v="988"/>
    <x v="987"/>
    <n v="5000"/>
    <n v="0"/>
    <x v="2"/>
    <x v="13"/>
    <x v="3"/>
    <n v="1475310825"/>
    <n v="1472718825"/>
    <b v="0"/>
    <x v="78"/>
    <x v="1"/>
    <s v="technology/wearables"/>
    <n v="0"/>
    <x v="121"/>
    <x v="2"/>
    <s v="wearables"/>
    <x v="988"/>
    <d v="2016-10-01T08:33:45"/>
  </r>
  <r>
    <n v="989"/>
    <x v="989"/>
    <x v="988"/>
    <n v="10000"/>
    <n v="1677"/>
    <x v="2"/>
    <x v="0"/>
    <x v="0"/>
    <n v="1475101495"/>
    <n v="1472509495"/>
    <b v="0"/>
    <x v="58"/>
    <x v="1"/>
    <s v="technology/wearables"/>
    <n v="17"/>
    <x v="736"/>
    <x v="2"/>
    <s v="wearables"/>
    <x v="989"/>
    <d v="2016-09-28T22:24:55"/>
  </r>
  <r>
    <n v="990"/>
    <x v="990"/>
    <x v="989"/>
    <n v="25000"/>
    <n v="26"/>
    <x v="2"/>
    <x v="0"/>
    <x v="0"/>
    <n v="1409770164"/>
    <n v="1407178164"/>
    <b v="0"/>
    <x v="84"/>
    <x v="1"/>
    <s v="technology/wearables"/>
    <n v="0"/>
    <x v="31"/>
    <x v="2"/>
    <s v="wearables"/>
    <x v="990"/>
    <d v="2014-09-03T18:49:24"/>
  </r>
  <r>
    <n v="991"/>
    <x v="991"/>
    <x v="990"/>
    <n v="5000"/>
    <n v="212"/>
    <x v="2"/>
    <x v="1"/>
    <x v="1"/>
    <n v="1468349460"/>
    <n v="1466186988"/>
    <b v="0"/>
    <x v="63"/>
    <x v="1"/>
    <s v="technology/wearables"/>
    <n v="4"/>
    <x v="737"/>
    <x v="2"/>
    <s v="wearables"/>
    <x v="991"/>
    <d v="2016-07-12T18:51:00"/>
  </r>
  <r>
    <n v="992"/>
    <x v="992"/>
    <x v="991"/>
    <n v="100000"/>
    <n v="467"/>
    <x v="2"/>
    <x v="0"/>
    <x v="0"/>
    <n v="1462655519"/>
    <n v="1457475119"/>
    <b v="0"/>
    <x v="80"/>
    <x v="1"/>
    <s v="technology/wearables"/>
    <n v="0"/>
    <x v="738"/>
    <x v="2"/>
    <s v="wearables"/>
    <x v="992"/>
    <d v="2016-05-07T21:11:59"/>
  </r>
  <r>
    <n v="993"/>
    <x v="993"/>
    <x v="992"/>
    <n v="70000"/>
    <n v="17561"/>
    <x v="2"/>
    <x v="0"/>
    <x v="0"/>
    <n v="1478926800"/>
    <n v="1476054568"/>
    <b v="0"/>
    <x v="193"/>
    <x v="1"/>
    <s v="technology/wearables"/>
    <n v="25"/>
    <x v="739"/>
    <x v="2"/>
    <s v="wearables"/>
    <x v="993"/>
    <d v="2016-11-12T05:00:00"/>
  </r>
  <r>
    <n v="994"/>
    <x v="994"/>
    <x v="993"/>
    <n v="200000"/>
    <n v="4669"/>
    <x v="2"/>
    <x v="0"/>
    <x v="0"/>
    <n v="1417388340"/>
    <n v="1412835530"/>
    <b v="0"/>
    <x v="202"/>
    <x v="1"/>
    <s v="technology/wearables"/>
    <n v="2"/>
    <x v="740"/>
    <x v="2"/>
    <s v="wearables"/>
    <x v="994"/>
    <d v="2014-11-30T22:59:00"/>
  </r>
  <r>
    <n v="995"/>
    <x v="995"/>
    <x v="994"/>
    <n v="10000"/>
    <n v="726"/>
    <x v="2"/>
    <x v="0"/>
    <x v="0"/>
    <n v="1417276800"/>
    <n v="1415140480"/>
    <b v="0"/>
    <x v="82"/>
    <x v="1"/>
    <s v="technology/wearables"/>
    <n v="7"/>
    <x v="741"/>
    <x v="2"/>
    <s v="wearables"/>
    <x v="995"/>
    <d v="2014-11-29T16:00:00"/>
  </r>
  <r>
    <n v="996"/>
    <x v="996"/>
    <x v="995"/>
    <n v="4000"/>
    <n v="65"/>
    <x v="2"/>
    <x v="0"/>
    <x v="0"/>
    <n v="1406474820"/>
    <n v="1403902060"/>
    <b v="0"/>
    <x v="81"/>
    <x v="1"/>
    <s v="technology/wearables"/>
    <n v="2"/>
    <x v="31"/>
    <x v="2"/>
    <s v="wearables"/>
    <x v="996"/>
    <d v="2014-07-27T15:27:00"/>
  </r>
  <r>
    <n v="997"/>
    <x v="997"/>
    <x v="996"/>
    <n v="5000"/>
    <n v="65"/>
    <x v="2"/>
    <x v="0"/>
    <x v="0"/>
    <n v="1417145297"/>
    <n v="1414549697"/>
    <b v="0"/>
    <x v="22"/>
    <x v="1"/>
    <s v="technology/wearables"/>
    <n v="1"/>
    <x v="742"/>
    <x v="2"/>
    <s v="wearables"/>
    <x v="997"/>
    <d v="2014-11-28T03:28:17"/>
  </r>
  <r>
    <n v="998"/>
    <x v="998"/>
    <x v="997"/>
    <n v="60000"/>
    <n v="35135"/>
    <x v="2"/>
    <x v="5"/>
    <x v="5"/>
    <n v="1447909401"/>
    <n v="1444017801"/>
    <b v="0"/>
    <x v="194"/>
    <x v="1"/>
    <s v="technology/wearables"/>
    <n v="59"/>
    <x v="743"/>
    <x v="2"/>
    <s v="wearables"/>
    <x v="998"/>
    <d v="2015-11-19T05:03:21"/>
  </r>
  <r>
    <n v="999"/>
    <x v="999"/>
    <x v="998"/>
    <n v="150000"/>
    <n v="11683"/>
    <x v="2"/>
    <x v="5"/>
    <x v="5"/>
    <n v="1415865720"/>
    <n v="1413270690"/>
    <b v="0"/>
    <x v="244"/>
    <x v="1"/>
    <s v="technology/wearables"/>
    <n v="8"/>
    <x v="744"/>
    <x v="2"/>
    <s v="wearables"/>
    <x v="999"/>
    <d v="2014-11-13T08:02:00"/>
  </r>
  <r>
    <n v="1000"/>
    <x v="1000"/>
    <x v="999"/>
    <n v="894700"/>
    <n v="19824"/>
    <x v="1"/>
    <x v="0"/>
    <x v="0"/>
    <n v="1489537560"/>
    <n v="1484357160"/>
    <b v="0"/>
    <x v="79"/>
    <x v="1"/>
    <s v="technology/wearables"/>
    <n v="2"/>
    <x v="745"/>
    <x v="2"/>
    <s v="wearables"/>
    <x v="1000"/>
    <d v="2017-03-15T00:26:00"/>
  </r>
  <r>
    <n v="1001"/>
    <x v="1001"/>
    <x v="1000"/>
    <n v="5000"/>
    <n v="5200"/>
    <x v="1"/>
    <x v="1"/>
    <x v="1"/>
    <n v="1485796613"/>
    <n v="1481908613"/>
    <b v="0"/>
    <x v="80"/>
    <x v="1"/>
    <s v="technology/wearables"/>
    <n v="104"/>
    <x v="746"/>
    <x v="2"/>
    <s v="wearables"/>
    <x v="1001"/>
    <d v="2017-01-30T17:16:53"/>
  </r>
  <r>
    <n v="1002"/>
    <x v="1002"/>
    <x v="1001"/>
    <n v="9999"/>
    <n v="2960"/>
    <x v="1"/>
    <x v="0"/>
    <x v="0"/>
    <n v="1450331940"/>
    <n v="1447777514"/>
    <b v="0"/>
    <x v="19"/>
    <x v="1"/>
    <s v="technology/wearables"/>
    <n v="30"/>
    <x v="747"/>
    <x v="2"/>
    <s v="wearables"/>
    <x v="1002"/>
    <d v="2015-12-17T05:59:00"/>
  </r>
  <r>
    <n v="1003"/>
    <x v="1003"/>
    <x v="1002"/>
    <n v="20000"/>
    <n v="3211"/>
    <x v="1"/>
    <x v="6"/>
    <x v="3"/>
    <n v="1489680061"/>
    <n v="1487091661"/>
    <b v="0"/>
    <x v="41"/>
    <x v="1"/>
    <s v="technology/wearables"/>
    <n v="16"/>
    <x v="748"/>
    <x v="2"/>
    <s v="wearables"/>
    <x v="1003"/>
    <d v="2017-03-16T16:01:01"/>
  </r>
  <r>
    <n v="1004"/>
    <x v="1004"/>
    <x v="1003"/>
    <n v="25000"/>
    <n v="20552"/>
    <x v="1"/>
    <x v="0"/>
    <x v="0"/>
    <n v="1455814827"/>
    <n v="1453222827"/>
    <b v="0"/>
    <x v="195"/>
    <x v="1"/>
    <s v="technology/wearables"/>
    <n v="82"/>
    <x v="749"/>
    <x v="2"/>
    <s v="wearables"/>
    <x v="1004"/>
    <d v="2016-02-18T17:00:27"/>
  </r>
  <r>
    <n v="1005"/>
    <x v="1005"/>
    <x v="1004"/>
    <n v="200000"/>
    <n v="150102"/>
    <x v="1"/>
    <x v="0"/>
    <x v="0"/>
    <n v="1446217183"/>
    <n v="1443538783"/>
    <b v="0"/>
    <x v="253"/>
    <x v="1"/>
    <s v="technology/wearables"/>
    <n v="75"/>
    <x v="750"/>
    <x v="2"/>
    <s v="wearables"/>
    <x v="1005"/>
    <d v="2015-10-30T14:59:43"/>
  </r>
  <r>
    <n v="1006"/>
    <x v="1006"/>
    <x v="1005"/>
    <n v="4000"/>
    <n v="234"/>
    <x v="1"/>
    <x v="0"/>
    <x v="0"/>
    <n v="1418368260"/>
    <n v="1417654672"/>
    <b v="0"/>
    <x v="22"/>
    <x v="1"/>
    <s v="technology/wearables"/>
    <n v="6"/>
    <x v="751"/>
    <x v="2"/>
    <s v="wearables"/>
    <x v="1006"/>
    <d v="2014-12-12T07:11:00"/>
  </r>
  <r>
    <n v="1007"/>
    <x v="1007"/>
    <x v="1006"/>
    <n v="30000"/>
    <n v="13296"/>
    <x v="1"/>
    <x v="0"/>
    <x v="0"/>
    <n v="1481727623"/>
    <n v="1478095223"/>
    <b v="0"/>
    <x v="88"/>
    <x v="1"/>
    <s v="technology/wearables"/>
    <n v="44"/>
    <x v="752"/>
    <x v="2"/>
    <s v="wearables"/>
    <x v="1007"/>
    <d v="2016-12-14T15:00:23"/>
  </r>
  <r>
    <n v="1008"/>
    <x v="1008"/>
    <x v="1007"/>
    <n v="93500"/>
    <n v="250"/>
    <x v="1"/>
    <x v="14"/>
    <x v="10"/>
    <n v="1482953115"/>
    <n v="1480361115"/>
    <b v="0"/>
    <x v="29"/>
    <x v="1"/>
    <s v="technology/wearables"/>
    <n v="0"/>
    <x v="404"/>
    <x v="2"/>
    <s v="wearables"/>
    <x v="1008"/>
    <d v="2016-12-28T19:25:15"/>
  </r>
  <r>
    <n v="1009"/>
    <x v="1009"/>
    <x v="1008"/>
    <n v="50000"/>
    <n v="6565"/>
    <x v="1"/>
    <x v="0"/>
    <x v="0"/>
    <n v="1466346646"/>
    <n v="1463754646"/>
    <b v="0"/>
    <x v="21"/>
    <x v="1"/>
    <s v="technology/wearables"/>
    <n v="13"/>
    <x v="177"/>
    <x v="2"/>
    <s v="wearables"/>
    <x v="1009"/>
    <d v="2016-06-19T14:30:46"/>
  </r>
  <r>
    <n v="1010"/>
    <x v="1010"/>
    <x v="1009"/>
    <n v="115250"/>
    <n v="220"/>
    <x v="1"/>
    <x v="0"/>
    <x v="0"/>
    <n v="1473044340"/>
    <n v="1468180462"/>
    <b v="0"/>
    <x v="80"/>
    <x v="1"/>
    <s v="technology/wearables"/>
    <n v="0"/>
    <x v="687"/>
    <x v="2"/>
    <s v="wearables"/>
    <x v="1010"/>
    <d v="2016-09-05T02:59:00"/>
  </r>
  <r>
    <n v="1011"/>
    <x v="1011"/>
    <x v="1010"/>
    <n v="20000"/>
    <n v="75"/>
    <x v="1"/>
    <x v="0"/>
    <x v="0"/>
    <n v="1418938395"/>
    <n v="1415050395"/>
    <b v="0"/>
    <x v="29"/>
    <x v="1"/>
    <s v="technology/wearables"/>
    <n v="0"/>
    <x v="753"/>
    <x v="2"/>
    <s v="wearables"/>
    <x v="1011"/>
    <d v="2014-12-18T21:33:15"/>
  </r>
  <r>
    <n v="1012"/>
    <x v="1012"/>
    <x v="1011"/>
    <n v="5000"/>
    <n v="1076751.05"/>
    <x v="1"/>
    <x v="0"/>
    <x v="0"/>
    <n v="1485254052"/>
    <n v="1481366052"/>
    <b v="0"/>
    <x v="254"/>
    <x v="1"/>
    <s v="technology/wearables"/>
    <n v="21535"/>
    <x v="754"/>
    <x v="2"/>
    <s v="wearables"/>
    <x v="1012"/>
    <d v="2017-01-24T10:34:12"/>
  </r>
  <r>
    <n v="1013"/>
    <x v="1013"/>
    <x v="1012"/>
    <n v="25000"/>
    <n v="8632"/>
    <x v="1"/>
    <x v="0"/>
    <x v="0"/>
    <n v="1451419200"/>
    <n v="1449000056"/>
    <b v="0"/>
    <x v="240"/>
    <x v="1"/>
    <s v="technology/wearables"/>
    <n v="35"/>
    <x v="755"/>
    <x v="2"/>
    <s v="wearables"/>
    <x v="1013"/>
    <d v="2015-12-29T20:00:00"/>
  </r>
  <r>
    <n v="1014"/>
    <x v="1014"/>
    <x v="1013"/>
    <n v="10000"/>
    <n v="3060"/>
    <x v="1"/>
    <x v="0"/>
    <x v="0"/>
    <n v="1420070615"/>
    <n v="1415750615"/>
    <b v="0"/>
    <x v="38"/>
    <x v="1"/>
    <s v="technology/wearables"/>
    <n v="31"/>
    <x v="756"/>
    <x v="2"/>
    <s v="wearables"/>
    <x v="1014"/>
    <d v="2015-01-01T00:03:35"/>
  </r>
  <r>
    <n v="1015"/>
    <x v="1015"/>
    <x v="1014"/>
    <n v="9000"/>
    <n v="240"/>
    <x v="1"/>
    <x v="16"/>
    <x v="11"/>
    <n v="1448489095"/>
    <n v="1445893495"/>
    <b v="0"/>
    <x v="79"/>
    <x v="1"/>
    <s v="technology/wearables"/>
    <n v="3"/>
    <x v="375"/>
    <x v="2"/>
    <s v="wearables"/>
    <x v="1015"/>
    <d v="2015-11-25T22:04:55"/>
  </r>
  <r>
    <n v="1016"/>
    <x v="1016"/>
    <x v="1015"/>
    <n v="100000"/>
    <n v="2842"/>
    <x v="1"/>
    <x v="0"/>
    <x v="0"/>
    <n v="1459992856"/>
    <n v="1456108456"/>
    <b v="0"/>
    <x v="44"/>
    <x v="1"/>
    <s v="technology/wearables"/>
    <n v="3"/>
    <x v="757"/>
    <x v="2"/>
    <s v="wearables"/>
    <x v="1016"/>
    <d v="2016-04-07T01:34:16"/>
  </r>
  <r>
    <n v="1017"/>
    <x v="1017"/>
    <x v="1016"/>
    <n v="250000"/>
    <n v="57197"/>
    <x v="1"/>
    <x v="0"/>
    <x v="0"/>
    <n v="1448125935"/>
    <n v="1444666335"/>
    <b v="0"/>
    <x v="255"/>
    <x v="1"/>
    <s v="technology/wearables"/>
    <n v="23"/>
    <x v="758"/>
    <x v="2"/>
    <s v="wearables"/>
    <x v="1017"/>
    <d v="2015-11-21T17:12:15"/>
  </r>
  <r>
    <n v="1018"/>
    <x v="1018"/>
    <x v="1017"/>
    <n v="20000"/>
    <n v="621"/>
    <x v="1"/>
    <x v="0"/>
    <x v="0"/>
    <n v="1468496933"/>
    <n v="1465904933"/>
    <b v="0"/>
    <x v="63"/>
    <x v="1"/>
    <s v="technology/wearables"/>
    <n v="3"/>
    <x v="759"/>
    <x v="2"/>
    <s v="wearables"/>
    <x v="1018"/>
    <d v="2016-07-14T11:48:53"/>
  </r>
  <r>
    <n v="1019"/>
    <x v="1019"/>
    <x v="1018"/>
    <n v="45000"/>
    <n v="21300"/>
    <x v="1"/>
    <x v="0"/>
    <x v="0"/>
    <n v="1423092149"/>
    <n v="1420500149"/>
    <b v="0"/>
    <x v="256"/>
    <x v="1"/>
    <s v="technology/wearables"/>
    <n v="47"/>
    <x v="454"/>
    <x v="2"/>
    <s v="wearables"/>
    <x v="1019"/>
    <d v="2015-02-04T23:22:29"/>
  </r>
  <r>
    <n v="1020"/>
    <x v="1020"/>
    <x v="1019"/>
    <n v="1550"/>
    <n v="3186"/>
    <x v="0"/>
    <x v="5"/>
    <x v="5"/>
    <n v="1433206020"/>
    <n v="1430617209"/>
    <b v="0"/>
    <x v="209"/>
    <x v="0"/>
    <s v="music/electronic music"/>
    <n v="206"/>
    <x v="760"/>
    <x v="4"/>
    <s v="electronic music"/>
    <x v="1020"/>
    <d v="2015-06-02T00:47:00"/>
  </r>
  <r>
    <n v="1021"/>
    <x v="1021"/>
    <x v="1020"/>
    <n v="3000"/>
    <n v="10554.11"/>
    <x v="0"/>
    <x v="0"/>
    <x v="0"/>
    <n v="1445054400"/>
    <n v="1443074571"/>
    <b v="1"/>
    <x v="257"/>
    <x v="0"/>
    <s v="music/electronic music"/>
    <n v="352"/>
    <x v="761"/>
    <x v="4"/>
    <s v="electronic music"/>
    <x v="1021"/>
    <d v="2015-10-17T04:00:00"/>
  </r>
  <r>
    <n v="1022"/>
    <x v="1022"/>
    <x v="1021"/>
    <n v="2000"/>
    <n v="2298"/>
    <x v="0"/>
    <x v="0"/>
    <x v="0"/>
    <n v="1431876677"/>
    <n v="1429284677"/>
    <b v="1"/>
    <x v="142"/>
    <x v="0"/>
    <s v="music/electronic music"/>
    <n v="115"/>
    <x v="762"/>
    <x v="4"/>
    <s v="electronic music"/>
    <x v="1022"/>
    <d v="2015-05-17T15:31:17"/>
  </r>
  <r>
    <n v="1023"/>
    <x v="1023"/>
    <x v="1022"/>
    <n v="2000"/>
    <n v="4743"/>
    <x v="0"/>
    <x v="1"/>
    <x v="1"/>
    <n v="1434837861"/>
    <n v="1432245861"/>
    <b v="0"/>
    <x v="132"/>
    <x v="0"/>
    <s v="music/electronic music"/>
    <n v="237"/>
    <x v="763"/>
    <x v="4"/>
    <s v="electronic music"/>
    <x v="1023"/>
    <d v="2015-06-20T22:04:21"/>
  </r>
  <r>
    <n v="1024"/>
    <x v="1024"/>
    <x v="1023"/>
    <n v="20000"/>
    <n v="23727.55"/>
    <x v="0"/>
    <x v="11"/>
    <x v="9"/>
    <n v="1454248563"/>
    <n v="1451656563"/>
    <b v="1"/>
    <x v="42"/>
    <x v="0"/>
    <s v="music/electronic music"/>
    <n v="119"/>
    <x v="764"/>
    <x v="4"/>
    <s v="electronic music"/>
    <x v="1024"/>
    <d v="2016-01-31T13:56:03"/>
  </r>
  <r>
    <n v="1025"/>
    <x v="1025"/>
    <x v="1024"/>
    <n v="70000"/>
    <n v="76949.820000000007"/>
    <x v="0"/>
    <x v="0"/>
    <x v="0"/>
    <n v="1426532437"/>
    <n v="1423944037"/>
    <b v="1"/>
    <x v="258"/>
    <x v="0"/>
    <s v="music/electronic music"/>
    <n v="110"/>
    <x v="765"/>
    <x v="4"/>
    <s v="electronic music"/>
    <x v="1025"/>
    <d v="2015-03-16T19:00:37"/>
  </r>
  <r>
    <n v="1026"/>
    <x v="1026"/>
    <x v="1025"/>
    <n v="7000"/>
    <n v="7000.58"/>
    <x v="0"/>
    <x v="1"/>
    <x v="1"/>
    <n v="1459414016"/>
    <n v="1456480016"/>
    <b v="1"/>
    <x v="259"/>
    <x v="0"/>
    <s v="music/electronic music"/>
    <n v="100"/>
    <x v="766"/>
    <x v="4"/>
    <s v="electronic music"/>
    <x v="1026"/>
    <d v="2016-03-31T08:46:56"/>
  </r>
  <r>
    <n v="1027"/>
    <x v="1027"/>
    <x v="1026"/>
    <n v="7501"/>
    <n v="7733"/>
    <x v="0"/>
    <x v="0"/>
    <x v="0"/>
    <n v="1414025347"/>
    <n v="1411433347"/>
    <b v="1"/>
    <x v="112"/>
    <x v="0"/>
    <s v="music/electronic music"/>
    <n v="103"/>
    <x v="767"/>
    <x v="4"/>
    <s v="electronic music"/>
    <x v="1027"/>
    <d v="2014-10-23T00:49:07"/>
  </r>
  <r>
    <n v="1028"/>
    <x v="1028"/>
    <x v="1027"/>
    <n v="10000"/>
    <n v="11727"/>
    <x v="0"/>
    <x v="1"/>
    <x v="1"/>
    <n v="1488830400"/>
    <n v="1484924605"/>
    <b v="1"/>
    <x v="260"/>
    <x v="0"/>
    <s v="music/electronic music"/>
    <n v="117"/>
    <x v="768"/>
    <x v="4"/>
    <s v="electronic music"/>
    <x v="1028"/>
    <d v="2017-03-06T20:00:00"/>
  </r>
  <r>
    <n v="1029"/>
    <x v="1029"/>
    <x v="1028"/>
    <n v="10000"/>
    <n v="11176"/>
    <x v="0"/>
    <x v="11"/>
    <x v="9"/>
    <n v="1428184740"/>
    <n v="1423501507"/>
    <b v="0"/>
    <x v="261"/>
    <x v="0"/>
    <s v="music/electronic music"/>
    <n v="112"/>
    <x v="769"/>
    <x v="4"/>
    <s v="electronic music"/>
    <x v="1029"/>
    <d v="2015-04-04T21:59:00"/>
  </r>
  <r>
    <n v="1030"/>
    <x v="1030"/>
    <x v="1029"/>
    <n v="2000"/>
    <n v="6842"/>
    <x v="0"/>
    <x v="0"/>
    <x v="0"/>
    <n v="1473680149"/>
    <n v="1472470549"/>
    <b v="0"/>
    <x v="180"/>
    <x v="0"/>
    <s v="music/electronic music"/>
    <n v="342"/>
    <x v="770"/>
    <x v="4"/>
    <s v="electronic music"/>
    <x v="1030"/>
    <d v="2016-09-12T11:35:49"/>
  </r>
  <r>
    <n v="1031"/>
    <x v="1031"/>
    <x v="1030"/>
    <n v="10000"/>
    <n v="10740"/>
    <x v="0"/>
    <x v="0"/>
    <x v="0"/>
    <n v="1450290010"/>
    <n v="1447698010"/>
    <b v="0"/>
    <x v="221"/>
    <x v="0"/>
    <s v="music/electronic music"/>
    <n v="107"/>
    <x v="771"/>
    <x v="4"/>
    <s v="electronic music"/>
    <x v="1031"/>
    <d v="2015-12-16T18:20:10"/>
  </r>
  <r>
    <n v="1032"/>
    <x v="1032"/>
    <x v="1031"/>
    <n v="5400"/>
    <n v="5858.84"/>
    <x v="0"/>
    <x v="0"/>
    <x v="0"/>
    <n v="1466697625"/>
    <n v="1464105625"/>
    <b v="0"/>
    <x v="93"/>
    <x v="0"/>
    <s v="music/electronic music"/>
    <n v="108"/>
    <x v="772"/>
    <x v="4"/>
    <s v="electronic music"/>
    <x v="1032"/>
    <d v="2016-06-23T16:00:25"/>
  </r>
  <r>
    <n v="1033"/>
    <x v="1033"/>
    <x v="1032"/>
    <n v="1328"/>
    <n v="1366"/>
    <x v="0"/>
    <x v="1"/>
    <x v="1"/>
    <n v="1481564080"/>
    <n v="1479144880"/>
    <b v="0"/>
    <x v="74"/>
    <x v="0"/>
    <s v="music/electronic music"/>
    <n v="103"/>
    <x v="96"/>
    <x v="4"/>
    <s v="electronic music"/>
    <x v="1033"/>
    <d v="2016-12-12T17:34:40"/>
  </r>
  <r>
    <n v="1034"/>
    <x v="1034"/>
    <x v="1033"/>
    <n v="5000"/>
    <n v="6500.09"/>
    <x v="0"/>
    <x v="0"/>
    <x v="0"/>
    <n v="1470369540"/>
    <n v="1467604804"/>
    <b v="0"/>
    <x v="262"/>
    <x v="0"/>
    <s v="music/electronic music"/>
    <n v="130"/>
    <x v="773"/>
    <x v="4"/>
    <s v="electronic music"/>
    <x v="1034"/>
    <d v="2016-08-05T03:59:00"/>
  </r>
  <r>
    <n v="1035"/>
    <x v="1035"/>
    <x v="1034"/>
    <n v="4600"/>
    <n v="4952"/>
    <x v="0"/>
    <x v="0"/>
    <x v="0"/>
    <n v="1423668220"/>
    <n v="1421076220"/>
    <b v="0"/>
    <x v="88"/>
    <x v="0"/>
    <s v="music/electronic music"/>
    <n v="108"/>
    <x v="774"/>
    <x v="4"/>
    <s v="electronic music"/>
    <x v="1035"/>
    <d v="2015-02-11T15:23:40"/>
  </r>
  <r>
    <n v="1036"/>
    <x v="1036"/>
    <x v="1035"/>
    <n v="4500"/>
    <n v="5056.22"/>
    <x v="0"/>
    <x v="0"/>
    <x v="0"/>
    <n v="1357545600"/>
    <n v="1354790790"/>
    <b v="0"/>
    <x v="263"/>
    <x v="0"/>
    <s v="music/electronic music"/>
    <n v="112"/>
    <x v="775"/>
    <x v="4"/>
    <s v="electronic music"/>
    <x v="1036"/>
    <d v="2013-01-07T08:00:00"/>
  </r>
  <r>
    <n v="1037"/>
    <x v="1037"/>
    <x v="1036"/>
    <n v="1000"/>
    <n v="1021"/>
    <x v="0"/>
    <x v="0"/>
    <x v="0"/>
    <n v="1431925200"/>
    <n v="1429991062"/>
    <b v="0"/>
    <x v="64"/>
    <x v="0"/>
    <s v="music/electronic music"/>
    <n v="102"/>
    <x v="776"/>
    <x v="4"/>
    <s v="electronic music"/>
    <x v="1037"/>
    <d v="2015-05-18T05:00:00"/>
  </r>
  <r>
    <n v="1038"/>
    <x v="1038"/>
    <x v="1037"/>
    <n v="1500"/>
    <n v="2180"/>
    <x v="0"/>
    <x v="0"/>
    <x v="0"/>
    <n v="1458362023"/>
    <n v="1455773623"/>
    <b v="0"/>
    <x v="42"/>
    <x v="0"/>
    <s v="music/electronic music"/>
    <n v="145"/>
    <x v="777"/>
    <x v="4"/>
    <s v="electronic music"/>
    <x v="1038"/>
    <d v="2016-03-19T04:33:43"/>
  </r>
  <r>
    <n v="1039"/>
    <x v="1039"/>
    <x v="1038"/>
    <n v="500"/>
    <n v="641"/>
    <x v="0"/>
    <x v="0"/>
    <x v="0"/>
    <n v="1481615940"/>
    <n v="1479436646"/>
    <b v="0"/>
    <x v="209"/>
    <x v="0"/>
    <s v="music/electronic music"/>
    <n v="128"/>
    <x v="778"/>
    <x v="4"/>
    <s v="electronic music"/>
    <x v="1039"/>
    <d v="2016-12-13T07:59:00"/>
  </r>
  <r>
    <n v="1040"/>
    <x v="1040"/>
    <x v="1039"/>
    <n v="85000"/>
    <n v="250"/>
    <x v="1"/>
    <x v="0"/>
    <x v="0"/>
    <n v="1472317209"/>
    <n v="1469725209"/>
    <b v="0"/>
    <x v="29"/>
    <x v="1"/>
    <s v="journalism/audio"/>
    <n v="0"/>
    <x v="404"/>
    <x v="5"/>
    <s v="audio"/>
    <x v="1040"/>
    <d v="2016-08-27T17:00:09"/>
  </r>
  <r>
    <n v="1041"/>
    <x v="1041"/>
    <x v="1040"/>
    <n v="50"/>
    <n v="0"/>
    <x v="1"/>
    <x v="0"/>
    <x v="0"/>
    <n v="1406769992"/>
    <n v="1405041992"/>
    <b v="0"/>
    <x v="78"/>
    <x v="1"/>
    <s v="journalism/audio"/>
    <n v="0"/>
    <x v="121"/>
    <x v="5"/>
    <s v="audio"/>
    <x v="1041"/>
    <d v="2014-07-31T01:26:32"/>
  </r>
  <r>
    <n v="1042"/>
    <x v="1042"/>
    <x v="1041"/>
    <n v="650"/>
    <n v="10"/>
    <x v="1"/>
    <x v="0"/>
    <x v="0"/>
    <n v="1410516000"/>
    <n v="1406824948"/>
    <b v="0"/>
    <x v="29"/>
    <x v="1"/>
    <s v="journalism/audio"/>
    <n v="2"/>
    <x v="119"/>
    <x v="5"/>
    <s v="audio"/>
    <x v="1042"/>
    <d v="2014-09-12T10:00:00"/>
  </r>
  <r>
    <n v="1043"/>
    <x v="1043"/>
    <x v="1042"/>
    <n v="100000"/>
    <n v="8537"/>
    <x v="1"/>
    <x v="0"/>
    <x v="0"/>
    <n v="1432101855"/>
    <n v="1429509855"/>
    <b v="0"/>
    <x v="264"/>
    <x v="1"/>
    <s v="journalism/audio"/>
    <n v="9"/>
    <x v="779"/>
    <x v="5"/>
    <s v="audio"/>
    <x v="1043"/>
    <d v="2015-05-20T06:04:15"/>
  </r>
  <r>
    <n v="1044"/>
    <x v="1044"/>
    <x v="1043"/>
    <n v="7000"/>
    <n v="6"/>
    <x v="1"/>
    <x v="0"/>
    <x v="0"/>
    <n v="1425587220"/>
    <n v="1420668801"/>
    <b v="0"/>
    <x v="84"/>
    <x v="1"/>
    <s v="journalism/audio"/>
    <n v="0"/>
    <x v="362"/>
    <x v="5"/>
    <s v="audio"/>
    <x v="1044"/>
    <d v="2015-03-05T20:27:00"/>
  </r>
  <r>
    <n v="1045"/>
    <x v="1045"/>
    <x v="1044"/>
    <n v="10000"/>
    <n v="266"/>
    <x v="1"/>
    <x v="0"/>
    <x v="0"/>
    <n v="1408827550"/>
    <n v="1406235550"/>
    <b v="0"/>
    <x v="22"/>
    <x v="1"/>
    <s v="journalism/audio"/>
    <n v="3"/>
    <x v="780"/>
    <x v="5"/>
    <s v="audio"/>
    <x v="1045"/>
    <d v="2014-08-23T20:59:10"/>
  </r>
  <r>
    <n v="1046"/>
    <x v="1046"/>
    <x v="1045"/>
    <n v="3000"/>
    <n v="0"/>
    <x v="1"/>
    <x v="12"/>
    <x v="3"/>
    <n v="1451161560"/>
    <n v="1447273560"/>
    <b v="0"/>
    <x v="78"/>
    <x v="1"/>
    <s v="journalism/audio"/>
    <n v="0"/>
    <x v="121"/>
    <x v="5"/>
    <s v="audio"/>
    <x v="1046"/>
    <d v="2015-12-26T20:26:00"/>
  </r>
  <r>
    <n v="1047"/>
    <x v="1047"/>
    <x v="1046"/>
    <n v="2000"/>
    <n v="1"/>
    <x v="1"/>
    <x v="0"/>
    <x v="0"/>
    <n v="1415219915"/>
    <n v="1412624315"/>
    <b v="0"/>
    <x v="29"/>
    <x v="1"/>
    <s v="journalism/audio"/>
    <n v="0"/>
    <x v="120"/>
    <x v="5"/>
    <s v="audio"/>
    <x v="1047"/>
    <d v="2014-11-05T20:38:35"/>
  </r>
  <r>
    <n v="1048"/>
    <x v="1048"/>
    <x v="1047"/>
    <n v="15000"/>
    <n v="212"/>
    <x v="1"/>
    <x v="0"/>
    <x v="0"/>
    <n v="1474766189"/>
    <n v="1471310189"/>
    <b v="0"/>
    <x v="80"/>
    <x v="1"/>
    <s v="journalism/audio"/>
    <n v="1"/>
    <x v="444"/>
    <x v="5"/>
    <s v="audio"/>
    <x v="1048"/>
    <d v="2016-09-25T01:16:29"/>
  </r>
  <r>
    <n v="1049"/>
    <x v="1049"/>
    <x v="1048"/>
    <n v="12000"/>
    <n v="0"/>
    <x v="1"/>
    <x v="0"/>
    <x v="0"/>
    <n v="1455272445"/>
    <n v="1452680445"/>
    <b v="0"/>
    <x v="78"/>
    <x v="1"/>
    <s v="journalism/audio"/>
    <n v="0"/>
    <x v="121"/>
    <x v="5"/>
    <s v="audio"/>
    <x v="1049"/>
    <d v="2016-02-12T10:20:45"/>
  </r>
  <r>
    <n v="1050"/>
    <x v="1050"/>
    <x v="1049"/>
    <n v="2500"/>
    <n v="0"/>
    <x v="1"/>
    <x v="0"/>
    <x v="0"/>
    <n v="1442257677"/>
    <n v="1439665677"/>
    <b v="0"/>
    <x v="78"/>
    <x v="1"/>
    <s v="journalism/audio"/>
    <n v="0"/>
    <x v="121"/>
    <x v="5"/>
    <s v="audio"/>
    <x v="1050"/>
    <d v="2015-09-14T19:07:57"/>
  </r>
  <r>
    <n v="1051"/>
    <x v="1051"/>
    <x v="1050"/>
    <n v="500"/>
    <n v="0"/>
    <x v="1"/>
    <x v="0"/>
    <x v="0"/>
    <n v="1409098825"/>
    <n v="1406679625"/>
    <b v="0"/>
    <x v="78"/>
    <x v="1"/>
    <s v="journalism/audio"/>
    <n v="0"/>
    <x v="121"/>
    <x v="5"/>
    <s v="audio"/>
    <x v="1051"/>
    <d v="2014-08-27T00:20:25"/>
  </r>
  <r>
    <n v="1052"/>
    <x v="1052"/>
    <x v="1051"/>
    <n v="4336"/>
    <n v="0"/>
    <x v="1"/>
    <x v="0"/>
    <x v="0"/>
    <n v="1465243740"/>
    <n v="1461438495"/>
    <b v="0"/>
    <x v="78"/>
    <x v="1"/>
    <s v="journalism/audio"/>
    <n v="0"/>
    <x v="121"/>
    <x v="5"/>
    <s v="audio"/>
    <x v="1052"/>
    <d v="2016-06-06T20:09:00"/>
  </r>
  <r>
    <n v="1053"/>
    <x v="1053"/>
    <x v="1052"/>
    <n v="1500"/>
    <n v="15"/>
    <x v="1"/>
    <x v="0"/>
    <x v="0"/>
    <n v="1488773332"/>
    <n v="1486613332"/>
    <b v="0"/>
    <x v="29"/>
    <x v="1"/>
    <s v="journalism/audio"/>
    <n v="1"/>
    <x v="2"/>
    <x v="5"/>
    <s v="audio"/>
    <x v="1053"/>
    <d v="2017-03-06T04:08:52"/>
  </r>
  <r>
    <n v="1054"/>
    <x v="1054"/>
    <x v="1053"/>
    <n v="2500"/>
    <n v="0"/>
    <x v="1"/>
    <x v="0"/>
    <x v="0"/>
    <n v="1407708000"/>
    <n v="1405110399"/>
    <b v="0"/>
    <x v="78"/>
    <x v="1"/>
    <s v="journalism/audio"/>
    <n v="0"/>
    <x v="121"/>
    <x v="5"/>
    <s v="audio"/>
    <x v="1054"/>
    <d v="2014-08-10T22:00:00"/>
  </r>
  <r>
    <n v="1055"/>
    <x v="1055"/>
    <x v="1054"/>
    <n v="3500"/>
    <n v="0"/>
    <x v="1"/>
    <x v="0"/>
    <x v="0"/>
    <n v="1457394545"/>
    <n v="1454802545"/>
    <b v="0"/>
    <x v="78"/>
    <x v="1"/>
    <s v="journalism/audio"/>
    <n v="0"/>
    <x v="121"/>
    <x v="5"/>
    <s v="audio"/>
    <x v="1055"/>
    <d v="2016-03-07T23:49:05"/>
  </r>
  <r>
    <n v="1056"/>
    <x v="1056"/>
    <x v="1055"/>
    <n v="10000"/>
    <n v="0"/>
    <x v="1"/>
    <x v="0"/>
    <x v="0"/>
    <n v="1429892177"/>
    <n v="1424711777"/>
    <b v="0"/>
    <x v="78"/>
    <x v="1"/>
    <s v="journalism/audio"/>
    <n v="0"/>
    <x v="121"/>
    <x v="5"/>
    <s v="audio"/>
    <x v="1056"/>
    <d v="2015-04-24T16:16:17"/>
  </r>
  <r>
    <n v="1057"/>
    <x v="1057"/>
    <x v="1056"/>
    <n v="10000"/>
    <n v="0"/>
    <x v="1"/>
    <x v="0"/>
    <x v="0"/>
    <n v="1480888483"/>
    <n v="1478292883"/>
    <b v="0"/>
    <x v="78"/>
    <x v="1"/>
    <s v="journalism/audio"/>
    <n v="0"/>
    <x v="121"/>
    <x v="5"/>
    <s v="audio"/>
    <x v="1057"/>
    <d v="2016-12-04T21:54:43"/>
  </r>
  <r>
    <n v="1058"/>
    <x v="1058"/>
    <x v="1057"/>
    <n v="40000"/>
    <n v="0"/>
    <x v="1"/>
    <x v="0"/>
    <x v="0"/>
    <n v="1427328000"/>
    <n v="1423777043"/>
    <b v="0"/>
    <x v="78"/>
    <x v="1"/>
    <s v="journalism/audio"/>
    <n v="0"/>
    <x v="121"/>
    <x v="5"/>
    <s v="audio"/>
    <x v="1058"/>
    <d v="2015-03-26T00:00:00"/>
  </r>
  <r>
    <n v="1059"/>
    <x v="1059"/>
    <x v="1058"/>
    <n v="1100"/>
    <n v="0"/>
    <x v="1"/>
    <x v="0"/>
    <x v="0"/>
    <n v="1426269456"/>
    <n v="1423681056"/>
    <b v="0"/>
    <x v="78"/>
    <x v="1"/>
    <s v="journalism/audio"/>
    <n v="0"/>
    <x v="121"/>
    <x v="5"/>
    <s v="audio"/>
    <x v="1059"/>
    <d v="2015-03-13T17:57:36"/>
  </r>
  <r>
    <n v="1060"/>
    <x v="1060"/>
    <x v="1059"/>
    <n v="5000"/>
    <n v="50"/>
    <x v="1"/>
    <x v="0"/>
    <x v="0"/>
    <n v="1429134893"/>
    <n v="1426542893"/>
    <b v="0"/>
    <x v="29"/>
    <x v="1"/>
    <s v="journalism/audio"/>
    <n v="1"/>
    <x v="73"/>
    <x v="5"/>
    <s v="audio"/>
    <x v="1060"/>
    <d v="2015-04-15T21:54:53"/>
  </r>
  <r>
    <n v="1061"/>
    <x v="1061"/>
    <x v="1060"/>
    <n v="4000"/>
    <n v="0"/>
    <x v="1"/>
    <x v="0"/>
    <x v="0"/>
    <n v="1462150800"/>
    <n v="1456987108"/>
    <b v="0"/>
    <x v="78"/>
    <x v="1"/>
    <s v="journalism/audio"/>
    <n v="0"/>
    <x v="121"/>
    <x v="5"/>
    <s v="audio"/>
    <x v="1061"/>
    <d v="2016-05-02T01:00:00"/>
  </r>
  <r>
    <n v="1062"/>
    <x v="1062"/>
    <x v="1061"/>
    <n v="199"/>
    <n v="190"/>
    <x v="1"/>
    <x v="0"/>
    <x v="0"/>
    <n v="1468351341"/>
    <n v="1467746541"/>
    <b v="0"/>
    <x v="80"/>
    <x v="1"/>
    <s v="journalism/audio"/>
    <n v="95"/>
    <x v="125"/>
    <x v="5"/>
    <s v="audio"/>
    <x v="1062"/>
    <d v="2016-07-12T19:22:21"/>
  </r>
  <r>
    <n v="1063"/>
    <x v="1063"/>
    <x v="1062"/>
    <n v="1000"/>
    <n v="0"/>
    <x v="1"/>
    <x v="0"/>
    <x v="0"/>
    <n v="1472604262"/>
    <n v="1470012262"/>
    <b v="0"/>
    <x v="78"/>
    <x v="1"/>
    <s v="journalism/audio"/>
    <n v="0"/>
    <x v="121"/>
    <x v="5"/>
    <s v="audio"/>
    <x v="1063"/>
    <d v="2016-08-31T00:44:22"/>
  </r>
  <r>
    <n v="1064"/>
    <x v="1064"/>
    <x v="1063"/>
    <n v="90000"/>
    <n v="8077"/>
    <x v="2"/>
    <x v="0"/>
    <x v="0"/>
    <n v="1373174903"/>
    <n v="1369286903"/>
    <b v="0"/>
    <x v="252"/>
    <x v="1"/>
    <s v="games/video games"/>
    <n v="9"/>
    <x v="781"/>
    <x v="6"/>
    <s v="video games"/>
    <x v="1064"/>
    <d v="2013-07-07T05:28:23"/>
  </r>
  <r>
    <n v="1065"/>
    <x v="1065"/>
    <x v="1064"/>
    <n v="3000"/>
    <n v="81"/>
    <x v="2"/>
    <x v="2"/>
    <x v="2"/>
    <n v="1392800922"/>
    <n v="1390381722"/>
    <b v="0"/>
    <x v="81"/>
    <x v="1"/>
    <s v="games/video games"/>
    <n v="3"/>
    <x v="782"/>
    <x v="6"/>
    <s v="video games"/>
    <x v="1065"/>
    <d v="2014-02-19T09:08:42"/>
  </r>
  <r>
    <n v="1066"/>
    <x v="1066"/>
    <x v="1065"/>
    <n v="150000"/>
    <n v="5051"/>
    <x v="2"/>
    <x v="0"/>
    <x v="0"/>
    <n v="1375657582"/>
    <n v="1371769582"/>
    <b v="0"/>
    <x v="265"/>
    <x v="1"/>
    <s v="games/video games"/>
    <n v="3"/>
    <x v="783"/>
    <x v="6"/>
    <s v="video games"/>
    <x v="1066"/>
    <d v="2013-08-04T23:06:22"/>
  </r>
  <r>
    <n v="1067"/>
    <x v="1067"/>
    <x v="1066"/>
    <n v="500"/>
    <n v="130"/>
    <x v="2"/>
    <x v="0"/>
    <x v="0"/>
    <n v="1387657931"/>
    <n v="1385065931"/>
    <b v="0"/>
    <x v="73"/>
    <x v="1"/>
    <s v="games/video games"/>
    <n v="26"/>
    <x v="31"/>
    <x v="6"/>
    <s v="video games"/>
    <x v="1067"/>
    <d v="2013-12-21T20:32:11"/>
  </r>
  <r>
    <n v="1068"/>
    <x v="1068"/>
    <x v="1067"/>
    <n v="30000"/>
    <n v="45"/>
    <x v="2"/>
    <x v="0"/>
    <x v="0"/>
    <n v="1460274864"/>
    <n v="1457686464"/>
    <b v="0"/>
    <x v="80"/>
    <x v="1"/>
    <s v="games/video games"/>
    <n v="0"/>
    <x v="784"/>
    <x v="6"/>
    <s v="video games"/>
    <x v="1068"/>
    <d v="2016-04-10T07:54:24"/>
  </r>
  <r>
    <n v="1069"/>
    <x v="1069"/>
    <x v="1068"/>
    <n v="2200"/>
    <n v="850"/>
    <x v="2"/>
    <x v="0"/>
    <x v="0"/>
    <n v="1385447459"/>
    <n v="1382679059"/>
    <b v="0"/>
    <x v="64"/>
    <x v="1"/>
    <s v="games/video games"/>
    <n v="39"/>
    <x v="785"/>
    <x v="6"/>
    <s v="video games"/>
    <x v="1069"/>
    <d v="2013-11-26T06:30:59"/>
  </r>
  <r>
    <n v="1070"/>
    <x v="1070"/>
    <x v="1069"/>
    <n v="10000"/>
    <n v="70"/>
    <x v="2"/>
    <x v="0"/>
    <x v="0"/>
    <n v="1349050622"/>
    <n v="1347322622"/>
    <b v="0"/>
    <x v="84"/>
    <x v="1"/>
    <s v="games/video games"/>
    <n v="1"/>
    <x v="431"/>
    <x v="6"/>
    <s v="video games"/>
    <x v="1070"/>
    <d v="2012-10-01T00:17:02"/>
  </r>
  <r>
    <n v="1071"/>
    <x v="1071"/>
    <x v="1070"/>
    <n v="100"/>
    <n v="0"/>
    <x v="2"/>
    <x v="10"/>
    <x v="8"/>
    <n v="1447787093"/>
    <n v="1445191493"/>
    <b v="0"/>
    <x v="78"/>
    <x v="1"/>
    <s v="games/video games"/>
    <n v="0"/>
    <x v="121"/>
    <x v="6"/>
    <s v="video games"/>
    <x v="1071"/>
    <d v="2015-11-17T19:04:53"/>
  </r>
  <r>
    <n v="1072"/>
    <x v="1072"/>
    <x v="1071"/>
    <n v="75000"/>
    <n v="51"/>
    <x v="2"/>
    <x v="0"/>
    <x v="0"/>
    <n v="1391630297"/>
    <n v="1389038297"/>
    <b v="0"/>
    <x v="80"/>
    <x v="1"/>
    <s v="games/video games"/>
    <n v="0"/>
    <x v="786"/>
    <x v="6"/>
    <s v="video games"/>
    <x v="1072"/>
    <d v="2014-02-05T19:58:17"/>
  </r>
  <r>
    <n v="1073"/>
    <x v="1073"/>
    <x v="1072"/>
    <n v="750"/>
    <n v="10"/>
    <x v="2"/>
    <x v="0"/>
    <x v="0"/>
    <n v="1318806541"/>
    <n v="1316214541"/>
    <b v="0"/>
    <x v="29"/>
    <x v="1"/>
    <s v="games/video games"/>
    <n v="1"/>
    <x v="119"/>
    <x v="6"/>
    <s v="video games"/>
    <x v="1073"/>
    <d v="2011-10-16T23:09:01"/>
  </r>
  <r>
    <n v="1074"/>
    <x v="1074"/>
    <x v="1073"/>
    <n v="54000"/>
    <n v="3407"/>
    <x v="2"/>
    <x v="0"/>
    <x v="0"/>
    <n v="1388808545"/>
    <n v="1386216545"/>
    <b v="0"/>
    <x v="209"/>
    <x v="1"/>
    <s v="games/video games"/>
    <n v="6"/>
    <x v="787"/>
    <x v="6"/>
    <s v="video games"/>
    <x v="1074"/>
    <d v="2014-01-04T04:09:05"/>
  </r>
  <r>
    <n v="1075"/>
    <x v="1075"/>
    <x v="1074"/>
    <n v="1000"/>
    <n v="45"/>
    <x v="2"/>
    <x v="0"/>
    <x v="0"/>
    <n v="1336340516"/>
    <n v="1333748516"/>
    <b v="0"/>
    <x v="83"/>
    <x v="1"/>
    <s v="games/video games"/>
    <n v="5"/>
    <x v="2"/>
    <x v="6"/>
    <s v="video games"/>
    <x v="1075"/>
    <d v="2012-05-06T21:41:56"/>
  </r>
  <r>
    <n v="1076"/>
    <x v="1076"/>
    <x v="1075"/>
    <n v="75000"/>
    <n v="47074"/>
    <x v="2"/>
    <x v="0"/>
    <x v="0"/>
    <n v="1410426250"/>
    <n v="1405674250"/>
    <b v="0"/>
    <x v="266"/>
    <x v="1"/>
    <s v="games/video games"/>
    <n v="63"/>
    <x v="788"/>
    <x v="6"/>
    <s v="video games"/>
    <x v="1076"/>
    <d v="2014-09-11T09:04:10"/>
  </r>
  <r>
    <n v="1077"/>
    <x v="1077"/>
    <x v="1076"/>
    <n v="25000"/>
    <n v="7344"/>
    <x v="2"/>
    <x v="0"/>
    <x v="0"/>
    <n v="1452744011"/>
    <n v="1450152011"/>
    <b v="0"/>
    <x v="157"/>
    <x v="1"/>
    <s v="games/video games"/>
    <n v="29"/>
    <x v="716"/>
    <x v="6"/>
    <s v="video games"/>
    <x v="1077"/>
    <d v="2016-01-14T04:00:11"/>
  </r>
  <r>
    <n v="1078"/>
    <x v="1078"/>
    <x v="1077"/>
    <n v="600"/>
    <n v="45"/>
    <x v="2"/>
    <x v="0"/>
    <x v="0"/>
    <n v="1311309721"/>
    <n v="1307421721"/>
    <b v="0"/>
    <x v="81"/>
    <x v="1"/>
    <s v="games/video games"/>
    <n v="8"/>
    <x v="373"/>
    <x v="6"/>
    <s v="video games"/>
    <x v="1078"/>
    <d v="2011-07-22T04:42:01"/>
  </r>
  <r>
    <n v="1079"/>
    <x v="1079"/>
    <x v="1078"/>
    <n v="26000"/>
    <n v="678"/>
    <x v="2"/>
    <x v="12"/>
    <x v="3"/>
    <n v="1463232936"/>
    <n v="1461072936"/>
    <b v="0"/>
    <x v="59"/>
    <x v="1"/>
    <s v="games/video games"/>
    <n v="3"/>
    <x v="789"/>
    <x v="6"/>
    <s v="video games"/>
    <x v="1079"/>
    <d v="2016-05-14T13:35:36"/>
  </r>
  <r>
    <n v="1080"/>
    <x v="1080"/>
    <x v="1079"/>
    <n v="20000"/>
    <n v="1821"/>
    <x v="2"/>
    <x v="0"/>
    <x v="0"/>
    <n v="1399778333"/>
    <n v="1397186333"/>
    <b v="0"/>
    <x v="15"/>
    <x v="1"/>
    <s v="games/video games"/>
    <n v="9"/>
    <x v="790"/>
    <x v="6"/>
    <s v="video games"/>
    <x v="1080"/>
    <d v="2014-05-11T03:18:53"/>
  </r>
  <r>
    <n v="1081"/>
    <x v="1081"/>
    <x v="1080"/>
    <n v="68000"/>
    <n v="12"/>
    <x v="2"/>
    <x v="0"/>
    <x v="0"/>
    <n v="1422483292"/>
    <n v="1419891292"/>
    <b v="0"/>
    <x v="80"/>
    <x v="1"/>
    <s v="games/video games"/>
    <n v="0"/>
    <x v="362"/>
    <x v="6"/>
    <s v="video games"/>
    <x v="1081"/>
    <d v="2015-01-28T22:14:52"/>
  </r>
  <r>
    <n v="1082"/>
    <x v="1082"/>
    <x v="1081"/>
    <n v="10000"/>
    <n v="56"/>
    <x v="2"/>
    <x v="0"/>
    <x v="0"/>
    <n v="1344635088"/>
    <n v="1342043088"/>
    <b v="0"/>
    <x v="83"/>
    <x v="1"/>
    <s v="games/video games"/>
    <n v="1"/>
    <x v="791"/>
    <x v="6"/>
    <s v="video games"/>
    <x v="1082"/>
    <d v="2012-08-10T21:44:48"/>
  </r>
  <r>
    <n v="1083"/>
    <x v="1083"/>
    <x v="1082"/>
    <n v="50000"/>
    <n v="410"/>
    <x v="2"/>
    <x v="5"/>
    <x v="5"/>
    <n v="1406994583"/>
    <n v="1401810583"/>
    <b v="0"/>
    <x v="29"/>
    <x v="1"/>
    <s v="games/video games"/>
    <n v="1"/>
    <x v="792"/>
    <x v="6"/>
    <s v="video games"/>
    <x v="1083"/>
    <d v="2014-08-02T15:49:43"/>
  </r>
  <r>
    <n v="1084"/>
    <x v="1084"/>
    <x v="1083"/>
    <n v="550"/>
    <n v="0"/>
    <x v="2"/>
    <x v="0"/>
    <x v="0"/>
    <n v="1407534804"/>
    <n v="1404942804"/>
    <b v="0"/>
    <x v="78"/>
    <x v="1"/>
    <s v="games/video games"/>
    <n v="0"/>
    <x v="121"/>
    <x v="6"/>
    <s v="video games"/>
    <x v="1084"/>
    <d v="2014-08-08T21:53:24"/>
  </r>
  <r>
    <n v="1085"/>
    <x v="1085"/>
    <x v="1084"/>
    <n v="30000"/>
    <n v="1026"/>
    <x v="2"/>
    <x v="5"/>
    <x v="5"/>
    <n v="1457967975"/>
    <n v="1455379575"/>
    <b v="0"/>
    <x v="82"/>
    <x v="1"/>
    <s v="games/video games"/>
    <n v="3"/>
    <x v="793"/>
    <x v="6"/>
    <s v="video games"/>
    <x v="1085"/>
    <d v="2016-03-14T15:06:15"/>
  </r>
  <r>
    <n v="1086"/>
    <x v="1086"/>
    <x v="1085"/>
    <n v="18000"/>
    <n v="15"/>
    <x v="2"/>
    <x v="0"/>
    <x v="0"/>
    <n v="1408913291"/>
    <n v="1406321291"/>
    <b v="0"/>
    <x v="84"/>
    <x v="1"/>
    <s v="games/video games"/>
    <n v="0"/>
    <x v="501"/>
    <x v="6"/>
    <s v="video games"/>
    <x v="1086"/>
    <d v="2014-08-24T20:48:11"/>
  </r>
  <r>
    <n v="1087"/>
    <x v="1087"/>
    <x v="1086"/>
    <n v="1100"/>
    <n v="0"/>
    <x v="2"/>
    <x v="0"/>
    <x v="0"/>
    <n v="1402852087"/>
    <n v="1400260087"/>
    <b v="0"/>
    <x v="78"/>
    <x v="1"/>
    <s v="games/video games"/>
    <n v="0"/>
    <x v="121"/>
    <x v="6"/>
    <s v="video games"/>
    <x v="1087"/>
    <d v="2014-06-15T17:08:07"/>
  </r>
  <r>
    <n v="1088"/>
    <x v="1088"/>
    <x v="1087"/>
    <n v="45000"/>
    <n v="6382.34"/>
    <x v="2"/>
    <x v="0"/>
    <x v="0"/>
    <n v="1398366667"/>
    <n v="1395774667"/>
    <b v="0"/>
    <x v="206"/>
    <x v="1"/>
    <s v="games/video games"/>
    <n v="14"/>
    <x v="794"/>
    <x v="6"/>
    <s v="video games"/>
    <x v="1088"/>
    <d v="2014-04-24T19:11:07"/>
  </r>
  <r>
    <n v="1089"/>
    <x v="1089"/>
    <x v="1088"/>
    <n v="15000"/>
    <n v="1174"/>
    <x v="2"/>
    <x v="6"/>
    <x v="3"/>
    <n v="1435293175"/>
    <n v="1432701175"/>
    <b v="0"/>
    <x v="72"/>
    <x v="1"/>
    <s v="games/video games"/>
    <n v="8"/>
    <x v="775"/>
    <x v="6"/>
    <s v="video games"/>
    <x v="1089"/>
    <d v="2015-06-26T04:32:55"/>
  </r>
  <r>
    <n v="1090"/>
    <x v="1090"/>
    <x v="1089"/>
    <n v="12999"/>
    <n v="5"/>
    <x v="2"/>
    <x v="2"/>
    <x v="2"/>
    <n v="1432873653"/>
    <n v="1430281653"/>
    <b v="0"/>
    <x v="29"/>
    <x v="1"/>
    <s v="games/video games"/>
    <n v="0"/>
    <x v="144"/>
    <x v="6"/>
    <s v="video games"/>
    <x v="1090"/>
    <d v="2015-05-29T04:27:33"/>
  </r>
  <r>
    <n v="1091"/>
    <x v="1091"/>
    <x v="1090"/>
    <n v="200"/>
    <n v="25"/>
    <x v="2"/>
    <x v="1"/>
    <x v="1"/>
    <n v="1460313672"/>
    <n v="1457725272"/>
    <b v="0"/>
    <x v="84"/>
    <x v="1"/>
    <s v="games/video games"/>
    <n v="13"/>
    <x v="381"/>
    <x v="6"/>
    <s v="video games"/>
    <x v="1091"/>
    <d v="2016-04-10T18:41:12"/>
  </r>
  <r>
    <n v="1092"/>
    <x v="1092"/>
    <x v="1091"/>
    <n v="2000"/>
    <n v="21"/>
    <x v="2"/>
    <x v="0"/>
    <x v="0"/>
    <n v="1357432638"/>
    <n v="1354840638"/>
    <b v="0"/>
    <x v="63"/>
    <x v="1"/>
    <s v="games/video games"/>
    <n v="1"/>
    <x v="362"/>
    <x v="6"/>
    <s v="video games"/>
    <x v="1092"/>
    <d v="2013-01-06T00:37:18"/>
  </r>
  <r>
    <n v="1093"/>
    <x v="1093"/>
    <x v="1092"/>
    <n v="300"/>
    <n v="42.25"/>
    <x v="2"/>
    <x v="5"/>
    <x v="5"/>
    <n v="1455232937"/>
    <n v="1453936937"/>
    <b v="0"/>
    <x v="80"/>
    <x v="1"/>
    <s v="games/video games"/>
    <n v="14"/>
    <x v="491"/>
    <x v="6"/>
    <s v="video games"/>
    <x v="1093"/>
    <d v="2016-02-11T23:22:17"/>
  </r>
  <r>
    <n v="1094"/>
    <x v="1094"/>
    <x v="1093"/>
    <n v="18000"/>
    <n v="3294.01"/>
    <x v="2"/>
    <x v="0"/>
    <x v="0"/>
    <n v="1318180033"/>
    <n v="1315588033"/>
    <b v="0"/>
    <x v="74"/>
    <x v="1"/>
    <s v="games/video games"/>
    <n v="18"/>
    <x v="795"/>
    <x v="6"/>
    <s v="video games"/>
    <x v="1094"/>
    <d v="2011-10-09T17:07:13"/>
  </r>
  <r>
    <n v="1095"/>
    <x v="1095"/>
    <x v="1094"/>
    <n v="500000"/>
    <n v="25174"/>
    <x v="2"/>
    <x v="0"/>
    <x v="0"/>
    <n v="1377867220"/>
    <n v="1375275220"/>
    <b v="0"/>
    <x v="225"/>
    <x v="1"/>
    <s v="games/video games"/>
    <n v="5"/>
    <x v="796"/>
    <x v="6"/>
    <s v="video games"/>
    <x v="1095"/>
    <d v="2013-08-30T12:53:40"/>
  </r>
  <r>
    <n v="1096"/>
    <x v="1096"/>
    <x v="1095"/>
    <n v="12000"/>
    <n v="2152"/>
    <x v="2"/>
    <x v="0"/>
    <x v="0"/>
    <n v="1412393400"/>
    <n v="1409747154"/>
    <b v="0"/>
    <x v="60"/>
    <x v="1"/>
    <s v="games/video games"/>
    <n v="18"/>
    <x v="797"/>
    <x v="6"/>
    <s v="video games"/>
    <x v="1096"/>
    <d v="2014-10-04T03:30:00"/>
  </r>
  <r>
    <n v="1097"/>
    <x v="1097"/>
    <x v="1096"/>
    <n v="100000"/>
    <n v="47"/>
    <x v="2"/>
    <x v="0"/>
    <x v="0"/>
    <n v="1393786877"/>
    <n v="1390330877"/>
    <b v="0"/>
    <x v="63"/>
    <x v="1"/>
    <s v="games/video games"/>
    <n v="0"/>
    <x v="798"/>
    <x v="6"/>
    <s v="video games"/>
    <x v="1097"/>
    <d v="2014-03-02T19:01:17"/>
  </r>
  <r>
    <n v="1098"/>
    <x v="1098"/>
    <x v="1097"/>
    <n v="25000"/>
    <n v="1803"/>
    <x v="2"/>
    <x v="0"/>
    <x v="0"/>
    <n v="1397413095"/>
    <n v="1394821095"/>
    <b v="0"/>
    <x v="19"/>
    <x v="1"/>
    <s v="games/video games"/>
    <n v="7"/>
    <x v="799"/>
    <x v="6"/>
    <s v="video games"/>
    <x v="1098"/>
    <d v="2014-04-13T18:18:15"/>
  </r>
  <r>
    <n v="1099"/>
    <x v="1099"/>
    <x v="1098"/>
    <n v="5000"/>
    <n v="25"/>
    <x v="2"/>
    <x v="1"/>
    <x v="1"/>
    <n v="1431547468"/>
    <n v="1428955468"/>
    <b v="0"/>
    <x v="29"/>
    <x v="1"/>
    <s v="games/video games"/>
    <n v="1"/>
    <x v="380"/>
    <x v="6"/>
    <s v="video games"/>
    <x v="1099"/>
    <d v="2015-05-13T20:04:28"/>
  </r>
  <r>
    <n v="1100"/>
    <x v="1100"/>
    <x v="1099"/>
    <n v="4000"/>
    <n v="100"/>
    <x v="2"/>
    <x v="12"/>
    <x v="3"/>
    <n v="1455417571"/>
    <n v="1452825571"/>
    <b v="0"/>
    <x v="73"/>
    <x v="1"/>
    <s v="games/video games"/>
    <n v="3"/>
    <x v="119"/>
    <x v="6"/>
    <s v="video games"/>
    <x v="1100"/>
    <d v="2016-02-14T02:39:31"/>
  </r>
  <r>
    <n v="1101"/>
    <x v="1101"/>
    <x v="1100"/>
    <n v="100000"/>
    <n v="41"/>
    <x v="2"/>
    <x v="0"/>
    <x v="0"/>
    <n v="1468519920"/>
    <n v="1466188338"/>
    <b v="0"/>
    <x v="79"/>
    <x v="1"/>
    <s v="games/video games"/>
    <n v="0"/>
    <x v="800"/>
    <x v="6"/>
    <s v="video games"/>
    <x v="1101"/>
    <d v="2016-07-14T18:12:00"/>
  </r>
  <r>
    <n v="1102"/>
    <x v="1102"/>
    <x v="1101"/>
    <n v="8000"/>
    <n v="425"/>
    <x v="2"/>
    <x v="0"/>
    <x v="0"/>
    <n v="1386568740"/>
    <n v="1383095125"/>
    <b v="0"/>
    <x v="54"/>
    <x v="1"/>
    <s v="games/video games"/>
    <n v="5"/>
    <x v="801"/>
    <x v="6"/>
    <s v="video games"/>
    <x v="1102"/>
    <d v="2013-12-09T05:59:00"/>
  </r>
  <r>
    <n v="1103"/>
    <x v="1103"/>
    <x v="1102"/>
    <n v="15000"/>
    <n v="243"/>
    <x v="2"/>
    <x v="0"/>
    <x v="0"/>
    <n v="1466227190"/>
    <n v="1461043190"/>
    <b v="0"/>
    <x v="41"/>
    <x v="1"/>
    <s v="games/video games"/>
    <n v="2"/>
    <x v="782"/>
    <x v="6"/>
    <s v="video games"/>
    <x v="1103"/>
    <d v="2016-06-18T05:19:50"/>
  </r>
  <r>
    <n v="1104"/>
    <x v="1104"/>
    <x v="1103"/>
    <n v="60000"/>
    <n v="2971"/>
    <x v="2"/>
    <x v="1"/>
    <x v="1"/>
    <n v="1402480221"/>
    <n v="1399888221"/>
    <b v="0"/>
    <x v="77"/>
    <x v="1"/>
    <s v="games/video games"/>
    <n v="5"/>
    <x v="802"/>
    <x v="6"/>
    <s v="video games"/>
    <x v="1104"/>
    <d v="2014-06-11T09:50:21"/>
  </r>
  <r>
    <n v="1105"/>
    <x v="1105"/>
    <x v="1104"/>
    <n v="900000"/>
    <n v="1431"/>
    <x v="2"/>
    <x v="0"/>
    <x v="0"/>
    <n v="1395627327"/>
    <n v="1393038927"/>
    <b v="0"/>
    <x v="9"/>
    <x v="1"/>
    <s v="games/video games"/>
    <n v="0"/>
    <x v="803"/>
    <x v="6"/>
    <s v="video games"/>
    <x v="1105"/>
    <d v="2014-03-24T02:15:27"/>
  </r>
  <r>
    <n v="1106"/>
    <x v="1106"/>
    <x v="1105"/>
    <n v="400"/>
    <n v="165"/>
    <x v="2"/>
    <x v="0"/>
    <x v="0"/>
    <n v="1333557975"/>
    <n v="1330969575"/>
    <b v="0"/>
    <x v="63"/>
    <x v="1"/>
    <s v="games/video games"/>
    <n v="41"/>
    <x v="804"/>
    <x v="6"/>
    <s v="video games"/>
    <x v="1106"/>
    <d v="2012-04-04T16:46:15"/>
  </r>
  <r>
    <n v="1107"/>
    <x v="1107"/>
    <x v="1106"/>
    <n v="10000"/>
    <n v="0"/>
    <x v="2"/>
    <x v="0"/>
    <x v="0"/>
    <n v="1406148024"/>
    <n v="1403556024"/>
    <b v="0"/>
    <x v="78"/>
    <x v="1"/>
    <s v="games/video games"/>
    <n v="0"/>
    <x v="121"/>
    <x v="6"/>
    <s v="video games"/>
    <x v="1107"/>
    <d v="2014-07-23T20:40:24"/>
  </r>
  <r>
    <n v="1108"/>
    <x v="1108"/>
    <x v="1107"/>
    <n v="25000"/>
    <n v="732.5"/>
    <x v="2"/>
    <x v="0"/>
    <x v="0"/>
    <n v="1334326635"/>
    <n v="1329146235"/>
    <b v="0"/>
    <x v="64"/>
    <x v="1"/>
    <s v="games/video games"/>
    <n v="3"/>
    <x v="805"/>
    <x v="6"/>
    <s v="video games"/>
    <x v="1108"/>
    <d v="2012-04-13T14:17:15"/>
  </r>
  <r>
    <n v="1109"/>
    <x v="1109"/>
    <x v="1108"/>
    <n v="10000"/>
    <n v="45"/>
    <x v="2"/>
    <x v="0"/>
    <x v="0"/>
    <n v="1479495790"/>
    <n v="1476900190"/>
    <b v="0"/>
    <x v="83"/>
    <x v="1"/>
    <s v="games/video games"/>
    <n v="0"/>
    <x v="2"/>
    <x v="6"/>
    <s v="video games"/>
    <x v="1109"/>
    <d v="2016-11-18T19:03:10"/>
  </r>
  <r>
    <n v="1110"/>
    <x v="1110"/>
    <x v="1109"/>
    <n v="50000"/>
    <n v="255"/>
    <x v="2"/>
    <x v="0"/>
    <x v="0"/>
    <n v="1354919022"/>
    <n v="1352327022"/>
    <b v="0"/>
    <x v="202"/>
    <x v="1"/>
    <s v="games/video games"/>
    <n v="1"/>
    <x v="806"/>
    <x v="6"/>
    <s v="video games"/>
    <x v="1110"/>
    <d v="2012-12-07T22:23:42"/>
  </r>
  <r>
    <n v="1111"/>
    <x v="1111"/>
    <x v="1110"/>
    <n v="2500"/>
    <n v="1"/>
    <x v="2"/>
    <x v="0"/>
    <x v="0"/>
    <n v="1452228790"/>
    <n v="1449636790"/>
    <b v="0"/>
    <x v="29"/>
    <x v="1"/>
    <s v="games/video games"/>
    <n v="0"/>
    <x v="120"/>
    <x v="6"/>
    <s v="video games"/>
    <x v="1111"/>
    <d v="2016-01-08T04:53:10"/>
  </r>
  <r>
    <n v="1112"/>
    <x v="1112"/>
    <x v="1111"/>
    <n v="88000"/>
    <n v="31272.92"/>
    <x v="2"/>
    <x v="0"/>
    <x v="0"/>
    <n v="1421656200"/>
    <n v="1416507211"/>
    <b v="0"/>
    <x v="267"/>
    <x v="1"/>
    <s v="games/video games"/>
    <n v="36"/>
    <x v="807"/>
    <x v="6"/>
    <s v="video games"/>
    <x v="1112"/>
    <d v="2015-01-19T08:30:00"/>
  </r>
  <r>
    <n v="1113"/>
    <x v="1113"/>
    <x v="1112"/>
    <n v="1000"/>
    <n v="5"/>
    <x v="2"/>
    <x v="1"/>
    <x v="1"/>
    <n v="1408058820"/>
    <n v="1405466820"/>
    <b v="0"/>
    <x v="29"/>
    <x v="1"/>
    <s v="games/video games"/>
    <n v="1"/>
    <x v="144"/>
    <x v="6"/>
    <s v="video games"/>
    <x v="1113"/>
    <d v="2014-08-14T23:27:00"/>
  </r>
  <r>
    <n v="1114"/>
    <x v="1114"/>
    <x v="1113"/>
    <n v="6000"/>
    <n v="10"/>
    <x v="2"/>
    <x v="1"/>
    <x v="1"/>
    <n v="1381306687"/>
    <n v="1378714687"/>
    <b v="0"/>
    <x v="83"/>
    <x v="1"/>
    <s v="games/video games"/>
    <n v="0"/>
    <x v="808"/>
    <x v="6"/>
    <s v="video games"/>
    <x v="1114"/>
    <d v="2013-10-09T08:18:07"/>
  </r>
  <r>
    <n v="1115"/>
    <x v="1115"/>
    <x v="1114"/>
    <n v="40000"/>
    <n v="53"/>
    <x v="2"/>
    <x v="0"/>
    <x v="0"/>
    <n v="1459352495"/>
    <n v="1456764095"/>
    <b v="0"/>
    <x v="80"/>
    <x v="1"/>
    <s v="games/video games"/>
    <n v="0"/>
    <x v="508"/>
    <x v="6"/>
    <s v="video games"/>
    <x v="1115"/>
    <d v="2016-03-30T15:41:35"/>
  </r>
  <r>
    <n v="1116"/>
    <x v="1116"/>
    <x v="1115"/>
    <n v="500000"/>
    <n v="178.52"/>
    <x v="2"/>
    <x v="0"/>
    <x v="0"/>
    <n v="1339273208"/>
    <n v="1334089208"/>
    <b v="0"/>
    <x v="73"/>
    <x v="1"/>
    <s v="games/video games"/>
    <n v="0"/>
    <x v="809"/>
    <x v="6"/>
    <s v="video games"/>
    <x v="1116"/>
    <d v="2012-06-09T20:20:08"/>
  </r>
  <r>
    <n v="1117"/>
    <x v="1117"/>
    <x v="1116"/>
    <n v="1000"/>
    <n v="83"/>
    <x v="2"/>
    <x v="12"/>
    <x v="3"/>
    <n v="1451053313"/>
    <n v="1448461313"/>
    <b v="0"/>
    <x v="22"/>
    <x v="1"/>
    <s v="games/video games"/>
    <n v="8"/>
    <x v="810"/>
    <x v="6"/>
    <s v="video games"/>
    <x v="1117"/>
    <d v="2015-12-25T14:21:53"/>
  </r>
  <r>
    <n v="1118"/>
    <x v="1118"/>
    <x v="1117"/>
    <n v="4500"/>
    <n v="109"/>
    <x v="2"/>
    <x v="2"/>
    <x v="2"/>
    <n v="1396666779"/>
    <n v="1394078379"/>
    <b v="0"/>
    <x v="83"/>
    <x v="1"/>
    <s v="games/video games"/>
    <n v="2"/>
    <x v="811"/>
    <x v="6"/>
    <s v="video games"/>
    <x v="1118"/>
    <d v="2014-04-05T02:59:39"/>
  </r>
  <r>
    <n v="1119"/>
    <x v="1119"/>
    <x v="1118"/>
    <n v="2100"/>
    <n v="5"/>
    <x v="2"/>
    <x v="0"/>
    <x v="0"/>
    <n v="1396810864"/>
    <n v="1395687664"/>
    <b v="0"/>
    <x v="29"/>
    <x v="1"/>
    <s v="games/video games"/>
    <n v="0"/>
    <x v="144"/>
    <x v="6"/>
    <s v="video games"/>
    <x v="1119"/>
    <d v="2014-04-06T19:01:04"/>
  </r>
  <r>
    <n v="1120"/>
    <x v="1120"/>
    <x v="1119"/>
    <n v="25000"/>
    <n v="0"/>
    <x v="2"/>
    <x v="0"/>
    <x v="0"/>
    <n v="1319835400"/>
    <n v="1315947400"/>
    <b v="0"/>
    <x v="78"/>
    <x v="1"/>
    <s v="games/video games"/>
    <n v="0"/>
    <x v="121"/>
    <x v="6"/>
    <s v="video games"/>
    <x v="1120"/>
    <d v="2011-10-28T20:56:40"/>
  </r>
  <r>
    <n v="1121"/>
    <x v="1121"/>
    <x v="1120"/>
    <n v="250000"/>
    <n v="29"/>
    <x v="2"/>
    <x v="0"/>
    <x v="0"/>
    <n v="1457904316"/>
    <n v="1455315916"/>
    <b v="0"/>
    <x v="81"/>
    <x v="1"/>
    <s v="games/video games"/>
    <n v="0"/>
    <x v="812"/>
    <x v="6"/>
    <s v="video games"/>
    <x v="1121"/>
    <d v="2016-03-13T21:25:16"/>
  </r>
  <r>
    <n v="1122"/>
    <x v="1122"/>
    <x v="1121"/>
    <n v="3200"/>
    <n v="0"/>
    <x v="2"/>
    <x v="1"/>
    <x v="1"/>
    <n v="1369932825"/>
    <n v="1368723225"/>
    <b v="0"/>
    <x v="78"/>
    <x v="1"/>
    <s v="games/video games"/>
    <n v="0"/>
    <x v="121"/>
    <x v="6"/>
    <s v="video games"/>
    <x v="1122"/>
    <d v="2013-05-30T16:53:45"/>
  </r>
  <r>
    <n v="1123"/>
    <x v="1123"/>
    <x v="1122"/>
    <n v="5000"/>
    <n v="11"/>
    <x v="2"/>
    <x v="0"/>
    <x v="0"/>
    <n v="1397910848"/>
    <n v="1395318848"/>
    <b v="0"/>
    <x v="83"/>
    <x v="1"/>
    <s v="games/video games"/>
    <n v="0"/>
    <x v="813"/>
    <x v="6"/>
    <s v="video games"/>
    <x v="1123"/>
    <d v="2014-04-19T12:34:08"/>
  </r>
  <r>
    <n v="1124"/>
    <x v="1124"/>
    <x v="1123"/>
    <n v="90000"/>
    <n v="425"/>
    <x v="2"/>
    <x v="0"/>
    <x v="0"/>
    <n v="1430409651"/>
    <n v="1427817651"/>
    <b v="0"/>
    <x v="63"/>
    <x v="1"/>
    <s v="games/mobile games"/>
    <n v="0"/>
    <x v="814"/>
    <x v="6"/>
    <s v="mobile games"/>
    <x v="1124"/>
    <d v="2015-04-30T16:00:51"/>
  </r>
  <r>
    <n v="1125"/>
    <x v="1125"/>
    <x v="1124"/>
    <n v="3000"/>
    <n v="0"/>
    <x v="2"/>
    <x v="1"/>
    <x v="1"/>
    <n v="1443193130"/>
    <n v="1438009130"/>
    <b v="0"/>
    <x v="78"/>
    <x v="1"/>
    <s v="games/mobile games"/>
    <n v="0"/>
    <x v="121"/>
    <x v="6"/>
    <s v="mobile games"/>
    <x v="1125"/>
    <d v="2015-09-25T14:58:50"/>
  </r>
  <r>
    <n v="1126"/>
    <x v="1126"/>
    <x v="1125"/>
    <n v="2000"/>
    <n v="10"/>
    <x v="2"/>
    <x v="0"/>
    <x v="0"/>
    <n v="1468482694"/>
    <n v="1465890694"/>
    <b v="0"/>
    <x v="84"/>
    <x v="1"/>
    <s v="games/mobile games"/>
    <n v="1"/>
    <x v="144"/>
    <x v="6"/>
    <s v="mobile games"/>
    <x v="1126"/>
    <d v="2016-07-14T07:51:34"/>
  </r>
  <r>
    <n v="1127"/>
    <x v="1127"/>
    <x v="1126"/>
    <n v="35000"/>
    <n v="585"/>
    <x v="2"/>
    <x v="0"/>
    <x v="0"/>
    <n v="1416000600"/>
    <n v="1413318600"/>
    <b v="0"/>
    <x v="23"/>
    <x v="1"/>
    <s v="games/mobile games"/>
    <n v="2"/>
    <x v="815"/>
    <x v="6"/>
    <s v="mobile games"/>
    <x v="1127"/>
    <d v="2014-11-14T21:30:00"/>
  </r>
  <r>
    <n v="1128"/>
    <x v="1128"/>
    <x v="1127"/>
    <n v="1000"/>
    <n v="1"/>
    <x v="2"/>
    <x v="1"/>
    <x v="1"/>
    <n v="1407425717"/>
    <n v="1404833717"/>
    <b v="0"/>
    <x v="29"/>
    <x v="1"/>
    <s v="games/mobile games"/>
    <n v="0"/>
    <x v="120"/>
    <x v="6"/>
    <s v="mobile games"/>
    <x v="1128"/>
    <d v="2014-08-07T15:35:17"/>
  </r>
  <r>
    <n v="1129"/>
    <x v="1129"/>
    <x v="1128"/>
    <n v="20000"/>
    <n v="21"/>
    <x v="2"/>
    <x v="0"/>
    <x v="0"/>
    <n v="1465107693"/>
    <n v="1462515693"/>
    <b v="0"/>
    <x v="84"/>
    <x v="1"/>
    <s v="games/mobile games"/>
    <n v="0"/>
    <x v="678"/>
    <x v="6"/>
    <s v="mobile games"/>
    <x v="1129"/>
    <d v="2016-06-05T06:21:33"/>
  </r>
  <r>
    <n v="1130"/>
    <x v="1130"/>
    <x v="1129"/>
    <n v="5000"/>
    <n v="11"/>
    <x v="2"/>
    <x v="0"/>
    <x v="0"/>
    <n v="1416963300"/>
    <n v="1411775700"/>
    <b v="0"/>
    <x v="83"/>
    <x v="1"/>
    <s v="games/mobile games"/>
    <n v="0"/>
    <x v="813"/>
    <x v="6"/>
    <s v="mobile games"/>
    <x v="1130"/>
    <d v="2014-11-26T00:55:00"/>
  </r>
  <r>
    <n v="1131"/>
    <x v="1131"/>
    <x v="1130"/>
    <n v="40000"/>
    <n v="0"/>
    <x v="2"/>
    <x v="2"/>
    <x v="2"/>
    <n v="1450993668"/>
    <n v="1448401668"/>
    <b v="0"/>
    <x v="78"/>
    <x v="1"/>
    <s v="games/mobile games"/>
    <n v="0"/>
    <x v="121"/>
    <x v="6"/>
    <s v="mobile games"/>
    <x v="1131"/>
    <d v="2015-12-24T21:47:48"/>
  </r>
  <r>
    <n v="1132"/>
    <x v="1132"/>
    <x v="1131"/>
    <n v="10000"/>
    <n v="1438"/>
    <x v="2"/>
    <x v="5"/>
    <x v="5"/>
    <n v="1483238771"/>
    <n v="1480646771"/>
    <b v="0"/>
    <x v="62"/>
    <x v="1"/>
    <s v="games/mobile games"/>
    <n v="14"/>
    <x v="816"/>
    <x v="6"/>
    <s v="mobile games"/>
    <x v="1132"/>
    <d v="2017-01-01T02:46:11"/>
  </r>
  <r>
    <n v="1133"/>
    <x v="1133"/>
    <x v="1132"/>
    <n v="3000"/>
    <n v="20"/>
    <x v="2"/>
    <x v="1"/>
    <x v="1"/>
    <n v="1406799981"/>
    <n v="1404207981"/>
    <b v="0"/>
    <x v="29"/>
    <x v="1"/>
    <s v="games/mobile games"/>
    <n v="1"/>
    <x v="135"/>
    <x v="6"/>
    <s v="mobile games"/>
    <x v="1133"/>
    <d v="2014-07-31T09:46:21"/>
  </r>
  <r>
    <n v="1134"/>
    <x v="1134"/>
    <x v="1133"/>
    <n v="25000"/>
    <n v="1"/>
    <x v="2"/>
    <x v="2"/>
    <x v="2"/>
    <n v="1417235580"/>
    <n v="1416034228"/>
    <b v="0"/>
    <x v="29"/>
    <x v="1"/>
    <s v="games/mobile games"/>
    <n v="0"/>
    <x v="120"/>
    <x v="6"/>
    <s v="mobile games"/>
    <x v="1134"/>
    <d v="2014-11-29T04:33:00"/>
  </r>
  <r>
    <n v="1135"/>
    <x v="1135"/>
    <x v="1134"/>
    <n v="1000"/>
    <n v="50"/>
    <x v="2"/>
    <x v="12"/>
    <x v="3"/>
    <n v="1470527094"/>
    <n v="1467935094"/>
    <b v="0"/>
    <x v="29"/>
    <x v="1"/>
    <s v="games/mobile games"/>
    <n v="5"/>
    <x v="73"/>
    <x v="6"/>
    <s v="mobile games"/>
    <x v="1135"/>
    <d v="2016-08-06T23:44:54"/>
  </r>
  <r>
    <n v="1136"/>
    <x v="1136"/>
    <x v="1135"/>
    <n v="4190"/>
    <n v="270"/>
    <x v="2"/>
    <x v="6"/>
    <x v="3"/>
    <n v="1450541229"/>
    <n v="1447949229"/>
    <b v="0"/>
    <x v="79"/>
    <x v="1"/>
    <s v="games/mobile games"/>
    <n v="6"/>
    <x v="817"/>
    <x v="6"/>
    <s v="mobile games"/>
    <x v="1136"/>
    <d v="2015-12-19T16:07:09"/>
  </r>
  <r>
    <n v="1137"/>
    <x v="1137"/>
    <x v="1136"/>
    <n v="25000"/>
    <n v="9875"/>
    <x v="2"/>
    <x v="0"/>
    <x v="0"/>
    <n v="1461440421"/>
    <n v="1458848421"/>
    <b v="0"/>
    <x v="70"/>
    <x v="1"/>
    <s v="games/mobile games"/>
    <n v="40"/>
    <x v="818"/>
    <x v="6"/>
    <s v="mobile games"/>
    <x v="1137"/>
    <d v="2016-04-23T19:40:21"/>
  </r>
  <r>
    <n v="1138"/>
    <x v="1138"/>
    <x v="1137"/>
    <n v="35000"/>
    <n v="125"/>
    <x v="2"/>
    <x v="0"/>
    <x v="0"/>
    <n v="1485035131"/>
    <n v="1483307131"/>
    <b v="0"/>
    <x v="80"/>
    <x v="1"/>
    <s v="games/mobile games"/>
    <n v="0"/>
    <x v="672"/>
    <x v="6"/>
    <s v="mobile games"/>
    <x v="1138"/>
    <d v="2017-01-21T21:45:31"/>
  </r>
  <r>
    <n v="1139"/>
    <x v="1139"/>
    <x v="1138"/>
    <n v="8000"/>
    <n v="5"/>
    <x v="2"/>
    <x v="0"/>
    <x v="0"/>
    <n v="1420100426"/>
    <n v="1417508426"/>
    <b v="0"/>
    <x v="29"/>
    <x v="1"/>
    <s v="games/mobile games"/>
    <n v="0"/>
    <x v="144"/>
    <x v="6"/>
    <s v="mobile games"/>
    <x v="1139"/>
    <d v="2015-01-01T08:20:26"/>
  </r>
  <r>
    <n v="1140"/>
    <x v="1140"/>
    <x v="1139"/>
    <n v="5000"/>
    <n v="0"/>
    <x v="2"/>
    <x v="1"/>
    <x v="1"/>
    <n v="1438859121"/>
    <n v="1436267121"/>
    <b v="0"/>
    <x v="78"/>
    <x v="1"/>
    <s v="games/mobile games"/>
    <n v="0"/>
    <x v="121"/>
    <x v="6"/>
    <s v="mobile games"/>
    <x v="1140"/>
    <d v="2015-08-06T11:05:21"/>
  </r>
  <r>
    <n v="1141"/>
    <x v="1141"/>
    <x v="1140"/>
    <n v="500"/>
    <n v="0"/>
    <x v="2"/>
    <x v="12"/>
    <x v="3"/>
    <n v="1436460450"/>
    <n v="1433868450"/>
    <b v="0"/>
    <x v="78"/>
    <x v="1"/>
    <s v="games/mobile games"/>
    <n v="0"/>
    <x v="121"/>
    <x v="6"/>
    <s v="mobile games"/>
    <x v="1141"/>
    <d v="2015-07-09T16:47:30"/>
  </r>
  <r>
    <n v="1142"/>
    <x v="1142"/>
    <x v="1141"/>
    <n v="4000"/>
    <n v="0"/>
    <x v="2"/>
    <x v="0"/>
    <x v="0"/>
    <n v="1424131727"/>
    <n v="1421539727"/>
    <b v="0"/>
    <x v="78"/>
    <x v="1"/>
    <s v="games/mobile games"/>
    <n v="0"/>
    <x v="121"/>
    <x v="6"/>
    <s v="mobile games"/>
    <x v="1142"/>
    <d v="2015-02-17T00:08:47"/>
  </r>
  <r>
    <n v="1143"/>
    <x v="1143"/>
    <x v="1142"/>
    <n v="45000"/>
    <n v="186"/>
    <x v="2"/>
    <x v="0"/>
    <x v="0"/>
    <n v="1450327126"/>
    <n v="1447735126"/>
    <b v="0"/>
    <x v="22"/>
    <x v="1"/>
    <s v="games/mobile games"/>
    <n v="0"/>
    <x v="819"/>
    <x v="6"/>
    <s v="mobile games"/>
    <x v="1143"/>
    <d v="2015-12-17T04:38:46"/>
  </r>
  <r>
    <n v="1144"/>
    <x v="1144"/>
    <x v="1143"/>
    <n v="9300"/>
    <n v="0"/>
    <x v="2"/>
    <x v="0"/>
    <x v="0"/>
    <n v="1430281320"/>
    <n v="1427689320"/>
    <b v="0"/>
    <x v="78"/>
    <x v="1"/>
    <s v="food/food trucks"/>
    <n v="0"/>
    <x v="121"/>
    <x v="7"/>
    <s v="food trucks"/>
    <x v="1144"/>
    <d v="2015-04-29T04:22:00"/>
  </r>
  <r>
    <n v="1145"/>
    <x v="1145"/>
    <x v="1144"/>
    <n v="80000"/>
    <n v="100"/>
    <x v="2"/>
    <x v="0"/>
    <x v="0"/>
    <n v="1412272592"/>
    <n v="1407088592"/>
    <b v="0"/>
    <x v="29"/>
    <x v="1"/>
    <s v="food/food trucks"/>
    <n v="0"/>
    <x v="101"/>
    <x v="7"/>
    <s v="food trucks"/>
    <x v="1145"/>
    <d v="2014-10-02T17:56:32"/>
  </r>
  <r>
    <n v="1146"/>
    <x v="1146"/>
    <x v="1145"/>
    <n v="6000"/>
    <n v="530"/>
    <x v="2"/>
    <x v="0"/>
    <x v="0"/>
    <n v="1399071173"/>
    <n v="1395787973"/>
    <b v="0"/>
    <x v="8"/>
    <x v="1"/>
    <s v="food/food trucks"/>
    <n v="9"/>
    <x v="820"/>
    <x v="7"/>
    <s v="food trucks"/>
    <x v="1146"/>
    <d v="2014-05-02T22:52:53"/>
  </r>
  <r>
    <n v="1147"/>
    <x v="1147"/>
    <x v="1146"/>
    <n v="25000"/>
    <n v="0"/>
    <x v="2"/>
    <x v="5"/>
    <x v="5"/>
    <n v="1413760783"/>
    <n v="1408576783"/>
    <b v="0"/>
    <x v="78"/>
    <x v="1"/>
    <s v="food/food trucks"/>
    <n v="0"/>
    <x v="121"/>
    <x v="7"/>
    <s v="food trucks"/>
    <x v="1147"/>
    <d v="2014-10-19T23:19:43"/>
  </r>
  <r>
    <n v="1148"/>
    <x v="1148"/>
    <x v="1147"/>
    <n v="15000"/>
    <n v="73"/>
    <x v="2"/>
    <x v="0"/>
    <x v="0"/>
    <n v="1480568781"/>
    <n v="1477973181"/>
    <b v="0"/>
    <x v="83"/>
    <x v="1"/>
    <s v="food/food trucks"/>
    <n v="0"/>
    <x v="821"/>
    <x v="7"/>
    <s v="food trucks"/>
    <x v="1148"/>
    <d v="2016-12-01T05:06:21"/>
  </r>
  <r>
    <n v="1149"/>
    <x v="1149"/>
    <x v="1148"/>
    <n v="50000"/>
    <n v="75"/>
    <x v="2"/>
    <x v="0"/>
    <x v="0"/>
    <n v="1466096566"/>
    <n v="1463504566"/>
    <b v="0"/>
    <x v="84"/>
    <x v="1"/>
    <s v="food/food trucks"/>
    <n v="0"/>
    <x v="822"/>
    <x v="7"/>
    <s v="food trucks"/>
    <x v="1149"/>
    <d v="2016-06-16T17:02:46"/>
  </r>
  <r>
    <n v="1150"/>
    <x v="1150"/>
    <x v="1149"/>
    <n v="2500"/>
    <n v="252"/>
    <x v="2"/>
    <x v="0"/>
    <x v="0"/>
    <n v="1452293675"/>
    <n v="1447109675"/>
    <b v="0"/>
    <x v="79"/>
    <x v="1"/>
    <s v="food/food trucks"/>
    <n v="10"/>
    <x v="823"/>
    <x v="7"/>
    <s v="food trucks"/>
    <x v="1150"/>
    <d v="2016-01-08T22:54:35"/>
  </r>
  <r>
    <n v="1151"/>
    <x v="1151"/>
    <x v="1150"/>
    <n v="25000"/>
    <n v="0"/>
    <x v="2"/>
    <x v="0"/>
    <x v="0"/>
    <n v="1441592863"/>
    <n v="1439000863"/>
    <b v="0"/>
    <x v="78"/>
    <x v="1"/>
    <s v="food/food trucks"/>
    <n v="0"/>
    <x v="121"/>
    <x v="7"/>
    <s v="food trucks"/>
    <x v="1151"/>
    <d v="2015-09-07T02:27:43"/>
  </r>
  <r>
    <n v="1152"/>
    <x v="1152"/>
    <x v="1151"/>
    <n v="16000"/>
    <n v="911"/>
    <x v="2"/>
    <x v="0"/>
    <x v="0"/>
    <n v="1431709312"/>
    <n v="1429117312"/>
    <b v="0"/>
    <x v="41"/>
    <x v="1"/>
    <s v="food/food trucks"/>
    <n v="6"/>
    <x v="824"/>
    <x v="7"/>
    <s v="food trucks"/>
    <x v="1152"/>
    <d v="2015-05-15T17:01:52"/>
  </r>
  <r>
    <n v="1153"/>
    <x v="1153"/>
    <x v="1152"/>
    <n v="8000"/>
    <n v="50"/>
    <x v="2"/>
    <x v="0"/>
    <x v="0"/>
    <n v="1434647305"/>
    <n v="1432055305"/>
    <b v="0"/>
    <x v="29"/>
    <x v="1"/>
    <s v="food/food trucks"/>
    <n v="1"/>
    <x v="73"/>
    <x v="7"/>
    <s v="food trucks"/>
    <x v="1153"/>
    <d v="2015-06-18T17:08:25"/>
  </r>
  <r>
    <n v="1154"/>
    <x v="1154"/>
    <x v="1153"/>
    <n v="5000"/>
    <n v="325"/>
    <x v="2"/>
    <x v="0"/>
    <x v="0"/>
    <n v="1441507006"/>
    <n v="1438915006"/>
    <b v="0"/>
    <x v="83"/>
    <x v="1"/>
    <s v="food/food trucks"/>
    <n v="7"/>
    <x v="149"/>
    <x v="7"/>
    <s v="food trucks"/>
    <x v="1154"/>
    <d v="2015-09-06T02:36:46"/>
  </r>
  <r>
    <n v="1155"/>
    <x v="1155"/>
    <x v="1154"/>
    <n v="25000"/>
    <n v="188"/>
    <x v="2"/>
    <x v="0"/>
    <x v="0"/>
    <n v="1408040408"/>
    <n v="1405448408"/>
    <b v="0"/>
    <x v="22"/>
    <x v="1"/>
    <s v="food/food trucks"/>
    <n v="1"/>
    <x v="825"/>
    <x v="7"/>
    <s v="food trucks"/>
    <x v="1155"/>
    <d v="2014-08-14T18:20:08"/>
  </r>
  <r>
    <n v="1156"/>
    <x v="1156"/>
    <x v="1155"/>
    <n v="6500"/>
    <n v="0"/>
    <x v="2"/>
    <x v="0"/>
    <x v="0"/>
    <n v="1424742162"/>
    <n v="1422150162"/>
    <b v="0"/>
    <x v="78"/>
    <x v="1"/>
    <s v="food/food trucks"/>
    <n v="0"/>
    <x v="121"/>
    <x v="7"/>
    <s v="food trucks"/>
    <x v="1156"/>
    <d v="2015-02-24T01:42:42"/>
  </r>
  <r>
    <n v="1157"/>
    <x v="1157"/>
    <x v="1156"/>
    <n v="10000"/>
    <n v="151"/>
    <x v="2"/>
    <x v="0"/>
    <x v="0"/>
    <n v="1417795480"/>
    <n v="1412607880"/>
    <b v="0"/>
    <x v="83"/>
    <x v="1"/>
    <s v="food/food trucks"/>
    <n v="2"/>
    <x v="679"/>
    <x v="7"/>
    <s v="food trucks"/>
    <x v="1157"/>
    <d v="2014-12-05T16:04:40"/>
  </r>
  <r>
    <n v="1158"/>
    <x v="1158"/>
    <x v="1157"/>
    <n v="7500"/>
    <n v="35"/>
    <x v="2"/>
    <x v="0"/>
    <x v="0"/>
    <n v="1418091128"/>
    <n v="1415499128"/>
    <b v="0"/>
    <x v="83"/>
    <x v="1"/>
    <s v="food/food trucks"/>
    <n v="0"/>
    <x v="123"/>
    <x v="7"/>
    <s v="food trucks"/>
    <x v="1158"/>
    <d v="2014-12-09T02:12:08"/>
  </r>
  <r>
    <n v="1159"/>
    <x v="1159"/>
    <x v="1158"/>
    <n v="6750"/>
    <n v="0"/>
    <x v="2"/>
    <x v="0"/>
    <x v="0"/>
    <n v="1435679100"/>
    <n v="1433006765"/>
    <b v="0"/>
    <x v="78"/>
    <x v="1"/>
    <s v="food/food trucks"/>
    <n v="0"/>
    <x v="121"/>
    <x v="7"/>
    <s v="food trucks"/>
    <x v="1159"/>
    <d v="2015-06-30T15:45:00"/>
  </r>
  <r>
    <n v="1160"/>
    <x v="1160"/>
    <x v="1159"/>
    <n v="30000"/>
    <n v="1155"/>
    <x v="2"/>
    <x v="0"/>
    <x v="0"/>
    <n v="1427510586"/>
    <n v="1424922186"/>
    <b v="0"/>
    <x v="10"/>
    <x v="1"/>
    <s v="food/food trucks"/>
    <n v="4"/>
    <x v="826"/>
    <x v="7"/>
    <s v="food trucks"/>
    <x v="1160"/>
    <d v="2015-03-28T02:43:06"/>
  </r>
  <r>
    <n v="1161"/>
    <x v="1161"/>
    <x v="1160"/>
    <n v="18000"/>
    <n v="0"/>
    <x v="2"/>
    <x v="0"/>
    <x v="0"/>
    <n v="1432047989"/>
    <n v="1430233589"/>
    <b v="0"/>
    <x v="78"/>
    <x v="1"/>
    <s v="food/food trucks"/>
    <n v="0"/>
    <x v="121"/>
    <x v="7"/>
    <s v="food trucks"/>
    <x v="1161"/>
    <d v="2015-05-19T15:06:29"/>
  </r>
  <r>
    <n v="1162"/>
    <x v="1162"/>
    <x v="1161"/>
    <n v="60000"/>
    <n v="35"/>
    <x v="2"/>
    <x v="0"/>
    <x v="0"/>
    <n v="1411662264"/>
    <n v="1408983864"/>
    <b v="0"/>
    <x v="84"/>
    <x v="1"/>
    <s v="food/food trucks"/>
    <n v="0"/>
    <x v="827"/>
    <x v="7"/>
    <s v="food trucks"/>
    <x v="1162"/>
    <d v="2014-09-25T16:24:24"/>
  </r>
  <r>
    <n v="1163"/>
    <x v="1163"/>
    <x v="1162"/>
    <n v="5200"/>
    <n v="0"/>
    <x v="2"/>
    <x v="0"/>
    <x v="0"/>
    <n v="1407604920"/>
    <n v="1405012920"/>
    <b v="0"/>
    <x v="78"/>
    <x v="1"/>
    <s v="food/food trucks"/>
    <n v="0"/>
    <x v="121"/>
    <x v="7"/>
    <s v="food trucks"/>
    <x v="1163"/>
    <d v="2014-08-09T17:22:00"/>
  </r>
  <r>
    <n v="1164"/>
    <x v="1164"/>
    <x v="1163"/>
    <n v="10000"/>
    <n v="0"/>
    <x v="2"/>
    <x v="0"/>
    <x v="0"/>
    <n v="1466270582"/>
    <n v="1463678582"/>
    <b v="0"/>
    <x v="78"/>
    <x v="1"/>
    <s v="food/food trucks"/>
    <n v="0"/>
    <x v="121"/>
    <x v="7"/>
    <s v="food trucks"/>
    <x v="1164"/>
    <d v="2016-06-18T17:23:02"/>
  </r>
  <r>
    <n v="1165"/>
    <x v="1165"/>
    <x v="1164"/>
    <n v="10000"/>
    <n v="2070.5"/>
    <x v="2"/>
    <x v="0"/>
    <x v="0"/>
    <n v="1404623330"/>
    <n v="1401685730"/>
    <b v="0"/>
    <x v="20"/>
    <x v="1"/>
    <s v="food/food trucks"/>
    <n v="21"/>
    <x v="828"/>
    <x v="7"/>
    <s v="food trucks"/>
    <x v="1165"/>
    <d v="2014-07-06T05:08:50"/>
  </r>
  <r>
    <n v="1166"/>
    <x v="1166"/>
    <x v="1165"/>
    <n v="15000"/>
    <n v="2871"/>
    <x v="2"/>
    <x v="0"/>
    <x v="0"/>
    <n v="1435291200"/>
    <n v="1432640342"/>
    <b v="0"/>
    <x v="22"/>
    <x v="1"/>
    <s v="food/food trucks"/>
    <n v="19"/>
    <x v="829"/>
    <x v="7"/>
    <s v="food trucks"/>
    <x v="1166"/>
    <d v="2015-06-26T04:00:00"/>
  </r>
  <r>
    <n v="1167"/>
    <x v="1167"/>
    <x v="1166"/>
    <n v="60000"/>
    <n v="979"/>
    <x v="2"/>
    <x v="0"/>
    <x v="0"/>
    <n v="1410543495"/>
    <n v="1407865095"/>
    <b v="0"/>
    <x v="38"/>
    <x v="1"/>
    <s v="food/food trucks"/>
    <n v="2"/>
    <x v="830"/>
    <x v="7"/>
    <s v="food trucks"/>
    <x v="1167"/>
    <d v="2014-09-12T17:38:15"/>
  </r>
  <r>
    <n v="1168"/>
    <x v="1168"/>
    <x v="1167"/>
    <n v="18000"/>
    <n v="1020"/>
    <x v="2"/>
    <x v="0"/>
    <x v="0"/>
    <n v="1474507065"/>
    <n v="1471915065"/>
    <b v="0"/>
    <x v="83"/>
    <x v="1"/>
    <s v="food/food trucks"/>
    <n v="6"/>
    <x v="831"/>
    <x v="7"/>
    <s v="food trucks"/>
    <x v="1168"/>
    <d v="2016-09-22T01:17:45"/>
  </r>
  <r>
    <n v="1169"/>
    <x v="1169"/>
    <x v="1168"/>
    <n v="10000"/>
    <n v="17"/>
    <x v="2"/>
    <x v="0"/>
    <x v="0"/>
    <n v="1424593763"/>
    <n v="1422001763"/>
    <b v="0"/>
    <x v="83"/>
    <x v="1"/>
    <s v="food/food trucks"/>
    <n v="0"/>
    <x v="161"/>
    <x v="7"/>
    <s v="food trucks"/>
    <x v="1169"/>
    <d v="2015-02-22T08:29:23"/>
  </r>
  <r>
    <n v="1170"/>
    <x v="1170"/>
    <x v="1169"/>
    <n v="25000"/>
    <n v="100"/>
    <x v="2"/>
    <x v="1"/>
    <x v="1"/>
    <n v="1433021171"/>
    <n v="1430429171"/>
    <b v="0"/>
    <x v="84"/>
    <x v="1"/>
    <s v="food/food trucks"/>
    <n v="0"/>
    <x v="73"/>
    <x v="7"/>
    <s v="food trucks"/>
    <x v="1170"/>
    <d v="2015-05-30T21:26:11"/>
  </r>
  <r>
    <n v="1171"/>
    <x v="1171"/>
    <x v="1170"/>
    <n v="25000"/>
    <n v="25"/>
    <x v="2"/>
    <x v="0"/>
    <x v="0"/>
    <n v="1415909927"/>
    <n v="1414351127"/>
    <b v="0"/>
    <x v="29"/>
    <x v="1"/>
    <s v="food/food trucks"/>
    <n v="0"/>
    <x v="380"/>
    <x v="7"/>
    <s v="food trucks"/>
    <x v="1171"/>
    <d v="2014-11-13T20:18:47"/>
  </r>
  <r>
    <n v="1172"/>
    <x v="1172"/>
    <x v="1171"/>
    <n v="9000"/>
    <n v="0"/>
    <x v="2"/>
    <x v="0"/>
    <x v="0"/>
    <n v="1408551752"/>
    <n v="1405959752"/>
    <b v="0"/>
    <x v="78"/>
    <x v="1"/>
    <s v="food/food trucks"/>
    <n v="0"/>
    <x v="121"/>
    <x v="7"/>
    <s v="food trucks"/>
    <x v="1172"/>
    <d v="2014-08-20T16:22:32"/>
  </r>
  <r>
    <n v="1173"/>
    <x v="1173"/>
    <x v="1172"/>
    <n v="125000"/>
    <n v="30"/>
    <x v="2"/>
    <x v="0"/>
    <x v="0"/>
    <n v="1438576057"/>
    <n v="1435552057"/>
    <b v="0"/>
    <x v="29"/>
    <x v="1"/>
    <s v="food/food trucks"/>
    <n v="0"/>
    <x v="179"/>
    <x v="7"/>
    <s v="food trucks"/>
    <x v="1173"/>
    <d v="2015-08-03T04:27:37"/>
  </r>
  <r>
    <n v="1174"/>
    <x v="1174"/>
    <x v="1173"/>
    <n v="15000"/>
    <n v="886"/>
    <x v="2"/>
    <x v="0"/>
    <x v="0"/>
    <n v="1462738327"/>
    <n v="1460146327"/>
    <b v="0"/>
    <x v="10"/>
    <x v="1"/>
    <s v="food/food trucks"/>
    <n v="6"/>
    <x v="832"/>
    <x v="7"/>
    <s v="food trucks"/>
    <x v="1174"/>
    <d v="2016-05-08T20:12:07"/>
  </r>
  <r>
    <n v="1175"/>
    <x v="1175"/>
    <x v="1174"/>
    <n v="20000"/>
    <n v="585"/>
    <x v="2"/>
    <x v="0"/>
    <x v="0"/>
    <n v="1436981339"/>
    <n v="1434389339"/>
    <b v="0"/>
    <x v="82"/>
    <x v="1"/>
    <s v="food/food trucks"/>
    <n v="3"/>
    <x v="177"/>
    <x v="7"/>
    <s v="food trucks"/>
    <x v="1175"/>
    <d v="2015-07-15T17:28:59"/>
  </r>
  <r>
    <n v="1176"/>
    <x v="1176"/>
    <x v="1175"/>
    <n v="175000"/>
    <n v="10"/>
    <x v="2"/>
    <x v="2"/>
    <x v="2"/>
    <n v="1488805200"/>
    <n v="1484094498"/>
    <b v="0"/>
    <x v="29"/>
    <x v="1"/>
    <s v="food/food trucks"/>
    <n v="0"/>
    <x v="119"/>
    <x v="7"/>
    <s v="food trucks"/>
    <x v="1176"/>
    <d v="2017-03-06T13:00:00"/>
  </r>
  <r>
    <n v="1177"/>
    <x v="1177"/>
    <x v="1176"/>
    <n v="6000"/>
    <n v="0"/>
    <x v="2"/>
    <x v="1"/>
    <x v="1"/>
    <n v="1413388296"/>
    <n v="1410796296"/>
    <b v="0"/>
    <x v="78"/>
    <x v="1"/>
    <s v="food/food trucks"/>
    <n v="0"/>
    <x v="121"/>
    <x v="7"/>
    <s v="food trucks"/>
    <x v="1177"/>
    <d v="2014-10-15T15:51:36"/>
  </r>
  <r>
    <n v="1178"/>
    <x v="1178"/>
    <x v="1177"/>
    <n v="75000"/>
    <n v="5"/>
    <x v="2"/>
    <x v="0"/>
    <x v="0"/>
    <n v="1408225452"/>
    <n v="1405633452"/>
    <b v="0"/>
    <x v="29"/>
    <x v="1"/>
    <s v="food/food trucks"/>
    <n v="0"/>
    <x v="144"/>
    <x v="7"/>
    <s v="food trucks"/>
    <x v="1178"/>
    <d v="2014-08-16T21:44:12"/>
  </r>
  <r>
    <n v="1179"/>
    <x v="1179"/>
    <x v="1178"/>
    <n v="60000"/>
    <n v="3200"/>
    <x v="2"/>
    <x v="5"/>
    <x v="5"/>
    <n v="1446052627"/>
    <n v="1443460627"/>
    <b v="0"/>
    <x v="81"/>
    <x v="1"/>
    <s v="food/food trucks"/>
    <n v="5"/>
    <x v="833"/>
    <x v="7"/>
    <s v="food trucks"/>
    <x v="1179"/>
    <d v="2015-10-28T17:17:07"/>
  </r>
  <r>
    <n v="1180"/>
    <x v="1180"/>
    <x v="1179"/>
    <n v="50000"/>
    <n v="5875"/>
    <x v="2"/>
    <x v="0"/>
    <x v="0"/>
    <n v="1403983314"/>
    <n v="1400786514"/>
    <b v="0"/>
    <x v="268"/>
    <x v="1"/>
    <s v="food/food trucks"/>
    <n v="12"/>
    <x v="834"/>
    <x v="7"/>
    <s v="food trucks"/>
    <x v="1180"/>
    <d v="2014-06-28T19:21:54"/>
  </r>
  <r>
    <n v="1181"/>
    <x v="1181"/>
    <x v="1180"/>
    <n v="50000"/>
    <n v="4"/>
    <x v="2"/>
    <x v="0"/>
    <x v="0"/>
    <n v="1425197321"/>
    <n v="1422605321"/>
    <b v="0"/>
    <x v="83"/>
    <x v="1"/>
    <s v="food/food trucks"/>
    <n v="0"/>
    <x v="835"/>
    <x v="7"/>
    <s v="food trucks"/>
    <x v="1181"/>
    <d v="2015-03-01T08:08:41"/>
  </r>
  <r>
    <n v="1182"/>
    <x v="1182"/>
    <x v="1181"/>
    <n v="1000"/>
    <n v="42"/>
    <x v="2"/>
    <x v="0"/>
    <x v="0"/>
    <n v="1484239320"/>
    <n v="1482609088"/>
    <b v="0"/>
    <x v="80"/>
    <x v="1"/>
    <s v="food/food trucks"/>
    <n v="4"/>
    <x v="678"/>
    <x v="7"/>
    <s v="food trucks"/>
    <x v="1182"/>
    <d v="2017-01-12T16:42:00"/>
  </r>
  <r>
    <n v="1183"/>
    <x v="1183"/>
    <x v="1182"/>
    <n v="2500"/>
    <n v="100"/>
    <x v="2"/>
    <x v="0"/>
    <x v="0"/>
    <n v="1478059140"/>
    <n v="1476391223"/>
    <b v="0"/>
    <x v="83"/>
    <x v="1"/>
    <s v="food/food trucks"/>
    <n v="4"/>
    <x v="836"/>
    <x v="7"/>
    <s v="food trucks"/>
    <x v="1183"/>
    <d v="2016-11-02T03:59:00"/>
  </r>
  <r>
    <n v="1184"/>
    <x v="1184"/>
    <x v="1183"/>
    <n v="22000"/>
    <n v="23086"/>
    <x v="0"/>
    <x v="1"/>
    <x v="1"/>
    <n v="1486391011"/>
    <n v="1483712611"/>
    <b v="0"/>
    <x v="269"/>
    <x v="0"/>
    <s v="photography/photobooks"/>
    <n v="105"/>
    <x v="837"/>
    <x v="8"/>
    <s v="photobooks"/>
    <x v="1184"/>
    <d v="2017-02-06T14:23:31"/>
  </r>
  <r>
    <n v="1185"/>
    <x v="1185"/>
    <x v="1184"/>
    <n v="12500"/>
    <n v="13180"/>
    <x v="0"/>
    <x v="0"/>
    <x v="0"/>
    <n v="1433736000"/>
    <n v="1430945149"/>
    <b v="0"/>
    <x v="112"/>
    <x v="0"/>
    <s v="photography/photobooks"/>
    <n v="105"/>
    <x v="838"/>
    <x v="8"/>
    <s v="photobooks"/>
    <x v="1185"/>
    <d v="2015-06-08T04:00:00"/>
  </r>
  <r>
    <n v="1186"/>
    <x v="1186"/>
    <x v="1185"/>
    <n v="7500"/>
    <n v="8005"/>
    <x v="0"/>
    <x v="1"/>
    <x v="1"/>
    <n v="1433198520"/>
    <n v="1430340195"/>
    <b v="0"/>
    <x v="252"/>
    <x v="0"/>
    <s v="photography/photobooks"/>
    <n v="107"/>
    <x v="839"/>
    <x v="8"/>
    <s v="photobooks"/>
    <x v="1186"/>
    <d v="2015-06-01T22:42:00"/>
  </r>
  <r>
    <n v="1187"/>
    <x v="1187"/>
    <x v="1186"/>
    <n v="8750"/>
    <n v="9111"/>
    <x v="0"/>
    <x v="0"/>
    <x v="0"/>
    <n v="1431885600"/>
    <n v="1429133323"/>
    <b v="0"/>
    <x v="16"/>
    <x v="0"/>
    <s v="photography/photobooks"/>
    <n v="104"/>
    <x v="840"/>
    <x v="8"/>
    <s v="photobooks"/>
    <x v="1187"/>
    <d v="2015-05-17T18:00:00"/>
  </r>
  <r>
    <n v="1188"/>
    <x v="1188"/>
    <x v="1187"/>
    <n v="2000"/>
    <n v="3211"/>
    <x v="0"/>
    <x v="5"/>
    <x v="5"/>
    <n v="1482943740"/>
    <n v="1481129340"/>
    <b v="0"/>
    <x v="268"/>
    <x v="0"/>
    <s v="photography/photobooks"/>
    <n v="161"/>
    <x v="841"/>
    <x v="8"/>
    <s v="photobooks"/>
    <x v="1188"/>
    <d v="2016-12-28T16:49:00"/>
  </r>
  <r>
    <n v="1189"/>
    <x v="1189"/>
    <x v="1188"/>
    <n v="9000"/>
    <n v="9700"/>
    <x v="0"/>
    <x v="0"/>
    <x v="0"/>
    <n v="1467242995"/>
    <n v="1465428595"/>
    <b v="0"/>
    <x v="48"/>
    <x v="0"/>
    <s v="photography/photobooks"/>
    <n v="108"/>
    <x v="842"/>
    <x v="8"/>
    <s v="photobooks"/>
    <x v="1189"/>
    <d v="2016-06-29T23:29:55"/>
  </r>
  <r>
    <n v="1190"/>
    <x v="1190"/>
    <x v="1189"/>
    <n v="500"/>
    <n v="675"/>
    <x v="0"/>
    <x v="0"/>
    <x v="0"/>
    <n v="1409500725"/>
    <n v="1406908725"/>
    <b v="0"/>
    <x v="62"/>
    <x v="0"/>
    <s v="photography/photobooks"/>
    <n v="135"/>
    <x v="843"/>
    <x v="8"/>
    <s v="photobooks"/>
    <x v="1190"/>
    <d v="2014-08-31T15:58:45"/>
  </r>
  <r>
    <n v="1191"/>
    <x v="1191"/>
    <x v="1190"/>
    <n v="2700"/>
    <n v="2945"/>
    <x v="0"/>
    <x v="0"/>
    <x v="0"/>
    <n v="1458480560"/>
    <n v="1455892160"/>
    <b v="0"/>
    <x v="51"/>
    <x v="0"/>
    <s v="photography/photobooks"/>
    <n v="109"/>
    <x v="844"/>
    <x v="8"/>
    <s v="photobooks"/>
    <x v="1191"/>
    <d v="2016-03-20T13:29:20"/>
  </r>
  <r>
    <n v="1192"/>
    <x v="1192"/>
    <x v="1191"/>
    <n v="100"/>
    <n v="290"/>
    <x v="0"/>
    <x v="1"/>
    <x v="1"/>
    <n v="1486814978"/>
    <n v="1484222978"/>
    <b v="0"/>
    <x v="41"/>
    <x v="0"/>
    <s v="photography/photobooks"/>
    <n v="290"/>
    <x v="845"/>
    <x v="8"/>
    <s v="photobooks"/>
    <x v="1192"/>
    <d v="2017-02-11T12:09:38"/>
  </r>
  <r>
    <n v="1193"/>
    <x v="1193"/>
    <x v="1192"/>
    <n v="21000"/>
    <n v="21831"/>
    <x v="0"/>
    <x v="0"/>
    <x v="0"/>
    <n v="1460223453"/>
    <n v="1455043053"/>
    <b v="0"/>
    <x v="270"/>
    <x v="0"/>
    <s v="photography/photobooks"/>
    <n v="104"/>
    <x v="846"/>
    <x v="8"/>
    <s v="photobooks"/>
    <x v="1193"/>
    <d v="2016-04-09T17:37:33"/>
  </r>
  <r>
    <n v="1194"/>
    <x v="1194"/>
    <x v="1193"/>
    <n v="12500"/>
    <n v="40280"/>
    <x v="0"/>
    <x v="17"/>
    <x v="3"/>
    <n v="1428493379"/>
    <n v="1425901379"/>
    <b v="0"/>
    <x v="271"/>
    <x v="0"/>
    <s v="photography/photobooks"/>
    <n v="322"/>
    <x v="847"/>
    <x v="8"/>
    <s v="photobooks"/>
    <x v="1194"/>
    <d v="2015-04-08T11:42:59"/>
  </r>
  <r>
    <n v="1195"/>
    <x v="1195"/>
    <x v="1194"/>
    <n v="10000"/>
    <n v="13500"/>
    <x v="0"/>
    <x v="13"/>
    <x v="3"/>
    <n v="1450602000"/>
    <n v="1445415653"/>
    <b v="0"/>
    <x v="203"/>
    <x v="0"/>
    <s v="photography/photobooks"/>
    <n v="135"/>
    <x v="848"/>
    <x v="8"/>
    <s v="photobooks"/>
    <x v="1195"/>
    <d v="2015-12-20T09:00:00"/>
  </r>
  <r>
    <n v="1196"/>
    <x v="1196"/>
    <x v="1195"/>
    <n v="14500"/>
    <n v="39137"/>
    <x v="0"/>
    <x v="1"/>
    <x v="1"/>
    <n v="1450467539"/>
    <n v="1447875539"/>
    <b v="0"/>
    <x v="272"/>
    <x v="0"/>
    <s v="photography/photobooks"/>
    <n v="270"/>
    <x v="849"/>
    <x v="8"/>
    <s v="photobooks"/>
    <x v="1196"/>
    <d v="2015-12-18T19:38:59"/>
  </r>
  <r>
    <n v="1197"/>
    <x v="1197"/>
    <x v="1196"/>
    <n v="15000"/>
    <n v="37994"/>
    <x v="0"/>
    <x v="0"/>
    <x v="0"/>
    <n v="1465797540"/>
    <n v="1463155034"/>
    <b v="0"/>
    <x v="100"/>
    <x v="0"/>
    <s v="photography/photobooks"/>
    <n v="253"/>
    <x v="850"/>
    <x v="8"/>
    <s v="photobooks"/>
    <x v="1197"/>
    <d v="2016-06-13T05:59:00"/>
  </r>
  <r>
    <n v="1198"/>
    <x v="1198"/>
    <x v="1197"/>
    <n v="3500"/>
    <n v="9121"/>
    <x v="0"/>
    <x v="0"/>
    <x v="0"/>
    <n v="1451530800"/>
    <n v="1448463086"/>
    <b v="0"/>
    <x v="157"/>
    <x v="0"/>
    <s v="photography/photobooks"/>
    <n v="261"/>
    <x v="851"/>
    <x v="8"/>
    <s v="photobooks"/>
    <x v="1198"/>
    <d v="2015-12-31T03:00:00"/>
  </r>
  <r>
    <n v="1199"/>
    <x v="1199"/>
    <x v="1198"/>
    <n v="2658"/>
    <n v="2693"/>
    <x v="0"/>
    <x v="1"/>
    <x v="1"/>
    <n v="1436380200"/>
    <n v="1433615400"/>
    <b v="0"/>
    <x v="82"/>
    <x v="0"/>
    <s v="photography/photobooks"/>
    <n v="101"/>
    <x v="852"/>
    <x v="8"/>
    <s v="photobooks"/>
    <x v="1199"/>
    <d v="2015-07-08T18:30:00"/>
  </r>
  <r>
    <n v="1200"/>
    <x v="1200"/>
    <x v="1199"/>
    <n v="4800"/>
    <n v="6029"/>
    <x v="0"/>
    <x v="0"/>
    <x v="0"/>
    <n v="1429183656"/>
    <n v="1427369256"/>
    <b v="0"/>
    <x v="273"/>
    <x v="0"/>
    <s v="photography/photobooks"/>
    <n v="126"/>
    <x v="853"/>
    <x v="8"/>
    <s v="photobooks"/>
    <x v="1200"/>
    <d v="2015-04-16T11:27:36"/>
  </r>
  <r>
    <n v="1201"/>
    <x v="1201"/>
    <x v="1200"/>
    <n v="6000"/>
    <n v="6146.27"/>
    <x v="0"/>
    <x v="1"/>
    <x v="1"/>
    <n v="1468593246"/>
    <n v="1466001246"/>
    <b v="0"/>
    <x v="112"/>
    <x v="0"/>
    <s v="photography/photobooks"/>
    <n v="102"/>
    <x v="854"/>
    <x v="8"/>
    <s v="photobooks"/>
    <x v="1201"/>
    <d v="2016-07-15T14:34:06"/>
  </r>
  <r>
    <n v="1202"/>
    <x v="1202"/>
    <x v="1201"/>
    <n v="25000"/>
    <n v="49811"/>
    <x v="0"/>
    <x v="2"/>
    <x v="2"/>
    <n v="1435388154"/>
    <n v="1432796154"/>
    <b v="0"/>
    <x v="197"/>
    <x v="0"/>
    <s v="photography/photobooks"/>
    <n v="199"/>
    <x v="855"/>
    <x v="8"/>
    <s v="photobooks"/>
    <x v="1202"/>
    <d v="2015-06-27T06:55:54"/>
  </r>
  <r>
    <n v="1203"/>
    <x v="1203"/>
    <x v="1202"/>
    <n v="16300"/>
    <n v="16700"/>
    <x v="0"/>
    <x v="0"/>
    <x v="0"/>
    <n v="1433083527"/>
    <n v="1430491527"/>
    <b v="0"/>
    <x v="21"/>
    <x v="0"/>
    <s v="photography/photobooks"/>
    <n v="102"/>
    <x v="856"/>
    <x v="8"/>
    <s v="photobooks"/>
    <x v="1203"/>
    <d v="2015-05-31T14:45:27"/>
  </r>
  <r>
    <n v="1204"/>
    <x v="1204"/>
    <x v="1203"/>
    <n v="13000"/>
    <n v="13383"/>
    <x v="0"/>
    <x v="0"/>
    <x v="0"/>
    <n v="1449205200"/>
    <n v="1445363833"/>
    <b v="0"/>
    <x v="7"/>
    <x v="0"/>
    <s v="photography/photobooks"/>
    <n v="103"/>
    <x v="857"/>
    <x v="8"/>
    <s v="photobooks"/>
    <x v="1204"/>
    <d v="2015-12-04T05:00:00"/>
  </r>
  <r>
    <n v="1205"/>
    <x v="1205"/>
    <x v="1204"/>
    <n v="13000"/>
    <n v="13112"/>
    <x v="0"/>
    <x v="12"/>
    <x v="3"/>
    <n v="1434197351"/>
    <n v="1431605351"/>
    <b v="0"/>
    <x v="95"/>
    <x v="0"/>
    <s v="photography/photobooks"/>
    <n v="101"/>
    <x v="858"/>
    <x v="8"/>
    <s v="photobooks"/>
    <x v="1205"/>
    <d v="2015-06-13T12:09:11"/>
  </r>
  <r>
    <n v="1206"/>
    <x v="1206"/>
    <x v="1205"/>
    <n v="900"/>
    <n v="1035"/>
    <x v="0"/>
    <x v="15"/>
    <x v="3"/>
    <n v="1489238940"/>
    <n v="1486406253"/>
    <b v="0"/>
    <x v="58"/>
    <x v="0"/>
    <s v="photography/photobooks"/>
    <n v="115"/>
    <x v="859"/>
    <x v="8"/>
    <s v="photobooks"/>
    <x v="1206"/>
    <d v="2017-03-11T13:29:00"/>
  </r>
  <r>
    <n v="1207"/>
    <x v="1207"/>
    <x v="1206"/>
    <n v="16700"/>
    <n v="17396"/>
    <x v="0"/>
    <x v="13"/>
    <x v="3"/>
    <n v="1459418400"/>
    <n v="1456827573"/>
    <b v="0"/>
    <x v="261"/>
    <x v="0"/>
    <s v="photography/photobooks"/>
    <n v="104"/>
    <x v="860"/>
    <x v="8"/>
    <s v="photobooks"/>
    <x v="1207"/>
    <d v="2016-03-31T10:00:00"/>
  </r>
  <r>
    <n v="1208"/>
    <x v="1208"/>
    <x v="1207"/>
    <n v="10000"/>
    <n v="15530"/>
    <x v="0"/>
    <x v="0"/>
    <x v="0"/>
    <n v="1458835264"/>
    <n v="1456246864"/>
    <b v="0"/>
    <x v="11"/>
    <x v="0"/>
    <s v="photography/photobooks"/>
    <n v="155"/>
    <x v="861"/>
    <x v="8"/>
    <s v="photobooks"/>
    <x v="1208"/>
    <d v="2016-03-24T16:01:04"/>
  </r>
  <r>
    <n v="1209"/>
    <x v="1209"/>
    <x v="1208"/>
    <n v="6000"/>
    <n v="6360"/>
    <x v="0"/>
    <x v="0"/>
    <x v="0"/>
    <n v="1488053905"/>
    <n v="1485461905"/>
    <b v="0"/>
    <x v="67"/>
    <x v="0"/>
    <s v="photography/photobooks"/>
    <n v="106"/>
    <x v="862"/>
    <x v="8"/>
    <s v="photobooks"/>
    <x v="1209"/>
    <d v="2017-02-25T20:18:25"/>
  </r>
  <r>
    <n v="1210"/>
    <x v="1210"/>
    <x v="1209"/>
    <n v="20000"/>
    <n v="50863"/>
    <x v="0"/>
    <x v="11"/>
    <x v="9"/>
    <n v="1433106000"/>
    <n v="1431124572"/>
    <b v="0"/>
    <x v="273"/>
    <x v="0"/>
    <s v="photography/photobooks"/>
    <n v="254"/>
    <x v="863"/>
    <x v="8"/>
    <s v="photobooks"/>
    <x v="1210"/>
    <d v="2015-05-31T21:00:00"/>
  </r>
  <r>
    <n v="1211"/>
    <x v="1211"/>
    <x v="1210"/>
    <n v="1000"/>
    <n v="1011"/>
    <x v="0"/>
    <x v="5"/>
    <x v="5"/>
    <n v="1465505261"/>
    <n v="1464209261"/>
    <b v="0"/>
    <x v="79"/>
    <x v="0"/>
    <s v="photography/photobooks"/>
    <n v="101"/>
    <x v="864"/>
    <x v="8"/>
    <s v="photobooks"/>
    <x v="1211"/>
    <d v="2016-06-09T20:47:41"/>
  </r>
  <r>
    <n v="1212"/>
    <x v="1212"/>
    <x v="1211"/>
    <n v="2500"/>
    <n v="3226"/>
    <x v="0"/>
    <x v="0"/>
    <x v="0"/>
    <n v="1448586000"/>
    <n v="1447195695"/>
    <b v="0"/>
    <x v="183"/>
    <x v="0"/>
    <s v="photography/photobooks"/>
    <n v="129"/>
    <x v="865"/>
    <x v="8"/>
    <s v="photobooks"/>
    <x v="1212"/>
    <d v="2015-11-27T01:00:00"/>
  </r>
  <r>
    <n v="1213"/>
    <x v="1213"/>
    <x v="1212"/>
    <n v="6500"/>
    <n v="6645"/>
    <x v="0"/>
    <x v="1"/>
    <x v="1"/>
    <n v="1485886100"/>
    <n v="1482862100"/>
    <b v="0"/>
    <x v="52"/>
    <x v="0"/>
    <s v="photography/photobooks"/>
    <n v="102"/>
    <x v="866"/>
    <x v="8"/>
    <s v="photobooks"/>
    <x v="1213"/>
    <d v="2017-01-31T18:08:20"/>
  </r>
  <r>
    <n v="1214"/>
    <x v="1214"/>
    <x v="1213"/>
    <n v="2000"/>
    <n v="2636"/>
    <x v="0"/>
    <x v="0"/>
    <x v="0"/>
    <n v="1433880605"/>
    <n v="1428696605"/>
    <b v="0"/>
    <x v="20"/>
    <x v="0"/>
    <s v="photography/photobooks"/>
    <n v="132"/>
    <x v="867"/>
    <x v="8"/>
    <s v="photobooks"/>
    <x v="1214"/>
    <d v="2015-06-09T20:10:05"/>
  </r>
  <r>
    <n v="1215"/>
    <x v="1215"/>
    <x v="1214"/>
    <n v="5000"/>
    <n v="39304.01"/>
    <x v="0"/>
    <x v="0"/>
    <x v="0"/>
    <n v="1401487756"/>
    <n v="1398895756"/>
    <b v="0"/>
    <x v="274"/>
    <x v="0"/>
    <s v="photography/photobooks"/>
    <n v="786"/>
    <x v="868"/>
    <x v="8"/>
    <s v="photobooks"/>
    <x v="1215"/>
    <d v="2014-05-30T22:09:16"/>
  </r>
  <r>
    <n v="1216"/>
    <x v="1216"/>
    <x v="1215"/>
    <n v="14000"/>
    <n v="20398"/>
    <x v="0"/>
    <x v="0"/>
    <x v="0"/>
    <n v="1443826980"/>
    <n v="1441032457"/>
    <b v="0"/>
    <x v="147"/>
    <x v="0"/>
    <s v="photography/photobooks"/>
    <n v="146"/>
    <x v="869"/>
    <x v="8"/>
    <s v="photobooks"/>
    <x v="1216"/>
    <d v="2015-10-02T23:03:00"/>
  </r>
  <r>
    <n v="1217"/>
    <x v="1217"/>
    <x v="1216"/>
    <n v="26500"/>
    <n v="27189"/>
    <x v="0"/>
    <x v="0"/>
    <x v="0"/>
    <n v="1468524340"/>
    <n v="1465932340"/>
    <b v="0"/>
    <x v="275"/>
    <x v="0"/>
    <s v="photography/photobooks"/>
    <n v="103"/>
    <x v="870"/>
    <x v="8"/>
    <s v="photobooks"/>
    <x v="1217"/>
    <d v="2016-07-14T19:25:40"/>
  </r>
  <r>
    <n v="1218"/>
    <x v="1218"/>
    <x v="1217"/>
    <n v="9000"/>
    <n v="15505"/>
    <x v="0"/>
    <x v="0"/>
    <x v="0"/>
    <n v="1446346800"/>
    <n v="1443714800"/>
    <b v="0"/>
    <x v="30"/>
    <x v="0"/>
    <s v="photography/photobooks"/>
    <n v="172"/>
    <x v="871"/>
    <x v="8"/>
    <s v="photobooks"/>
    <x v="1218"/>
    <d v="2015-11-01T03:00:00"/>
  </r>
  <r>
    <n v="1219"/>
    <x v="1219"/>
    <x v="1218"/>
    <n v="16350"/>
    <n v="26024"/>
    <x v="0"/>
    <x v="0"/>
    <x v="0"/>
    <n v="1476961513"/>
    <n v="1474369513"/>
    <b v="0"/>
    <x v="35"/>
    <x v="0"/>
    <s v="photography/photobooks"/>
    <n v="159"/>
    <x v="872"/>
    <x v="8"/>
    <s v="photobooks"/>
    <x v="1219"/>
    <d v="2016-10-20T11:05:13"/>
  </r>
  <r>
    <n v="1220"/>
    <x v="1220"/>
    <x v="1219"/>
    <n v="15000"/>
    <n v="15565"/>
    <x v="0"/>
    <x v="12"/>
    <x v="3"/>
    <n v="1440515112"/>
    <n v="1437923112"/>
    <b v="0"/>
    <x v="205"/>
    <x v="0"/>
    <s v="photography/photobooks"/>
    <n v="104"/>
    <x v="873"/>
    <x v="8"/>
    <s v="photobooks"/>
    <x v="1220"/>
    <d v="2015-08-25T15:05:12"/>
  </r>
  <r>
    <n v="1221"/>
    <x v="1221"/>
    <x v="1220"/>
    <n v="2200"/>
    <n v="2451.0100000000002"/>
    <x v="0"/>
    <x v="1"/>
    <x v="1"/>
    <n v="1480809600"/>
    <n v="1478431488"/>
    <b v="0"/>
    <x v="273"/>
    <x v="0"/>
    <s v="photography/photobooks"/>
    <n v="111"/>
    <x v="874"/>
    <x v="8"/>
    <s v="photobooks"/>
    <x v="1221"/>
    <d v="2016-12-04T00:00:00"/>
  </r>
  <r>
    <n v="1222"/>
    <x v="1222"/>
    <x v="1221"/>
    <n v="4000"/>
    <n v="11215"/>
    <x v="0"/>
    <x v="5"/>
    <x v="5"/>
    <n v="1459483200"/>
    <n v="1456852647"/>
    <b v="0"/>
    <x v="276"/>
    <x v="0"/>
    <s v="photography/photobooks"/>
    <n v="280"/>
    <x v="875"/>
    <x v="8"/>
    <s v="photobooks"/>
    <x v="1222"/>
    <d v="2016-04-01T04:00:00"/>
  </r>
  <r>
    <n v="1223"/>
    <x v="1223"/>
    <x v="1222"/>
    <n v="19800"/>
    <n v="22197"/>
    <x v="0"/>
    <x v="0"/>
    <x v="0"/>
    <n v="1478754909"/>
    <n v="1476159309"/>
    <b v="0"/>
    <x v="277"/>
    <x v="0"/>
    <s v="photography/photobooks"/>
    <n v="112"/>
    <x v="876"/>
    <x v="8"/>
    <s v="photobooks"/>
    <x v="1223"/>
    <d v="2016-11-10T05:15:09"/>
  </r>
  <r>
    <n v="1224"/>
    <x v="1224"/>
    <x v="1223"/>
    <n v="15000"/>
    <n v="1060"/>
    <x v="1"/>
    <x v="0"/>
    <x v="0"/>
    <n v="1402060302"/>
    <n v="1396876302"/>
    <b v="0"/>
    <x v="59"/>
    <x v="1"/>
    <s v="music/world music"/>
    <n v="7"/>
    <x v="877"/>
    <x v="4"/>
    <s v="world music"/>
    <x v="1224"/>
    <d v="2014-06-06T13:11:42"/>
  </r>
  <r>
    <n v="1225"/>
    <x v="1225"/>
    <x v="1224"/>
    <n v="3000"/>
    <n v="132"/>
    <x v="1"/>
    <x v="0"/>
    <x v="0"/>
    <n v="1382478278"/>
    <n v="1377294278"/>
    <b v="0"/>
    <x v="83"/>
    <x v="1"/>
    <s v="music/world music"/>
    <n v="4"/>
    <x v="878"/>
    <x v="4"/>
    <s v="world music"/>
    <x v="1225"/>
    <d v="2013-10-22T21:44:38"/>
  </r>
  <r>
    <n v="1226"/>
    <x v="1226"/>
    <x v="1225"/>
    <n v="50000"/>
    <n v="1937"/>
    <x v="1"/>
    <x v="0"/>
    <x v="0"/>
    <n v="1398042000"/>
    <n v="1395089981"/>
    <b v="0"/>
    <x v="244"/>
    <x v="1"/>
    <s v="music/world music"/>
    <n v="4"/>
    <x v="879"/>
    <x v="4"/>
    <s v="world music"/>
    <x v="1226"/>
    <d v="2014-04-21T01:00:00"/>
  </r>
  <r>
    <n v="1227"/>
    <x v="1227"/>
    <x v="1226"/>
    <n v="2000"/>
    <n v="0"/>
    <x v="1"/>
    <x v="0"/>
    <x v="0"/>
    <n v="1407394800"/>
    <n v="1404770616"/>
    <b v="0"/>
    <x v="78"/>
    <x v="1"/>
    <s v="music/world music"/>
    <n v="0"/>
    <x v="121"/>
    <x v="4"/>
    <s v="world music"/>
    <x v="1227"/>
    <d v="2014-08-07T07:00:00"/>
  </r>
  <r>
    <n v="1228"/>
    <x v="1228"/>
    <x v="1227"/>
    <n v="5000"/>
    <n v="1465"/>
    <x v="1"/>
    <x v="0"/>
    <x v="0"/>
    <n v="1317231008"/>
    <n v="1312047008"/>
    <b v="0"/>
    <x v="54"/>
    <x v="1"/>
    <s v="music/world music"/>
    <n v="29"/>
    <x v="880"/>
    <x v="4"/>
    <s v="world music"/>
    <x v="1228"/>
    <d v="2011-09-28T17:30:08"/>
  </r>
  <r>
    <n v="1229"/>
    <x v="1229"/>
    <x v="1228"/>
    <n v="2750"/>
    <n v="25"/>
    <x v="1"/>
    <x v="0"/>
    <x v="0"/>
    <n v="1334592000"/>
    <n v="1331982127"/>
    <b v="0"/>
    <x v="29"/>
    <x v="1"/>
    <s v="music/world music"/>
    <n v="1"/>
    <x v="380"/>
    <x v="4"/>
    <s v="world music"/>
    <x v="1229"/>
    <d v="2012-04-16T16:00:00"/>
  </r>
  <r>
    <n v="1230"/>
    <x v="1230"/>
    <x v="1229"/>
    <n v="500000"/>
    <n v="0"/>
    <x v="1"/>
    <x v="0"/>
    <x v="0"/>
    <n v="1298589630"/>
    <n v="1295997630"/>
    <b v="0"/>
    <x v="78"/>
    <x v="1"/>
    <s v="music/world music"/>
    <n v="0"/>
    <x v="121"/>
    <x v="4"/>
    <s v="world music"/>
    <x v="1230"/>
    <d v="2011-02-24T23:20:30"/>
  </r>
  <r>
    <n v="1231"/>
    <x v="1231"/>
    <x v="1230"/>
    <n v="5000"/>
    <n v="0"/>
    <x v="1"/>
    <x v="0"/>
    <x v="0"/>
    <n v="1440723600"/>
    <n v="1436394968"/>
    <b v="0"/>
    <x v="78"/>
    <x v="1"/>
    <s v="music/world music"/>
    <n v="0"/>
    <x v="121"/>
    <x v="4"/>
    <s v="world music"/>
    <x v="1231"/>
    <d v="2015-08-28T01:00:00"/>
  </r>
  <r>
    <n v="1232"/>
    <x v="1232"/>
    <x v="1231"/>
    <n v="5000"/>
    <n v="40"/>
    <x v="1"/>
    <x v="0"/>
    <x v="0"/>
    <n v="1381090870"/>
    <n v="1377030070"/>
    <b v="0"/>
    <x v="29"/>
    <x v="1"/>
    <s v="music/world music"/>
    <n v="1"/>
    <x v="375"/>
    <x v="4"/>
    <s v="world music"/>
    <x v="1232"/>
    <d v="2013-10-06T20:21:10"/>
  </r>
  <r>
    <n v="1233"/>
    <x v="1233"/>
    <x v="1232"/>
    <n v="1000"/>
    <n v="116"/>
    <x v="1"/>
    <x v="0"/>
    <x v="0"/>
    <n v="1329864374"/>
    <n v="1328049974"/>
    <b v="0"/>
    <x v="79"/>
    <x v="1"/>
    <s v="music/world music"/>
    <n v="12"/>
    <x v="845"/>
    <x v="4"/>
    <s v="world music"/>
    <x v="1233"/>
    <d v="2012-02-21T22:46:14"/>
  </r>
  <r>
    <n v="1234"/>
    <x v="1234"/>
    <x v="1233"/>
    <n v="50000"/>
    <n v="0"/>
    <x v="1"/>
    <x v="1"/>
    <x v="1"/>
    <n v="1422903342"/>
    <n v="1420311342"/>
    <b v="0"/>
    <x v="78"/>
    <x v="1"/>
    <s v="music/world music"/>
    <n v="0"/>
    <x v="121"/>
    <x v="4"/>
    <s v="world music"/>
    <x v="1234"/>
    <d v="2015-02-02T18:55:42"/>
  </r>
  <r>
    <n v="1235"/>
    <x v="1235"/>
    <x v="1234"/>
    <n v="7534"/>
    <n v="210"/>
    <x v="1"/>
    <x v="0"/>
    <x v="0"/>
    <n v="1387077299"/>
    <n v="1383621299"/>
    <b v="0"/>
    <x v="79"/>
    <x v="1"/>
    <s v="music/world music"/>
    <n v="3"/>
    <x v="431"/>
    <x v="4"/>
    <s v="world music"/>
    <x v="1235"/>
    <d v="2013-12-15T03:14:59"/>
  </r>
  <r>
    <n v="1236"/>
    <x v="1236"/>
    <x v="1235"/>
    <n v="2500"/>
    <n v="0"/>
    <x v="1"/>
    <x v="0"/>
    <x v="0"/>
    <n v="1343491200"/>
    <n v="1342801164"/>
    <b v="0"/>
    <x v="78"/>
    <x v="1"/>
    <s v="music/world music"/>
    <n v="0"/>
    <x v="121"/>
    <x v="4"/>
    <s v="world music"/>
    <x v="1236"/>
    <d v="2012-07-28T16:00:00"/>
  </r>
  <r>
    <n v="1237"/>
    <x v="1237"/>
    <x v="1236"/>
    <n v="25000"/>
    <n v="0"/>
    <x v="1"/>
    <x v="0"/>
    <x v="0"/>
    <n v="1345790865"/>
    <n v="1344062865"/>
    <b v="0"/>
    <x v="78"/>
    <x v="1"/>
    <s v="music/world music"/>
    <n v="0"/>
    <x v="121"/>
    <x v="4"/>
    <s v="world music"/>
    <x v="1237"/>
    <d v="2012-08-24T06:47:45"/>
  </r>
  <r>
    <n v="1238"/>
    <x v="1238"/>
    <x v="1237"/>
    <n v="1000"/>
    <n v="178"/>
    <x v="1"/>
    <x v="0"/>
    <x v="0"/>
    <n v="1312641536"/>
    <n v="1310049536"/>
    <b v="0"/>
    <x v="83"/>
    <x v="1"/>
    <s v="music/world music"/>
    <n v="18"/>
    <x v="881"/>
    <x v="4"/>
    <s v="world music"/>
    <x v="1238"/>
    <d v="2011-08-06T14:38:56"/>
  </r>
  <r>
    <n v="1239"/>
    <x v="1239"/>
    <x v="1238"/>
    <n v="2500"/>
    <n v="0"/>
    <x v="1"/>
    <x v="0"/>
    <x v="0"/>
    <n v="1325804767"/>
    <n v="1323212767"/>
    <b v="0"/>
    <x v="78"/>
    <x v="1"/>
    <s v="music/world music"/>
    <n v="0"/>
    <x v="121"/>
    <x v="4"/>
    <s v="world music"/>
    <x v="1239"/>
    <d v="2012-01-05T23:06:07"/>
  </r>
  <r>
    <n v="1240"/>
    <x v="1240"/>
    <x v="1239"/>
    <n v="8000"/>
    <n v="241"/>
    <x v="1"/>
    <x v="0"/>
    <x v="0"/>
    <n v="1373665860"/>
    <n v="1368579457"/>
    <b v="0"/>
    <x v="22"/>
    <x v="1"/>
    <s v="music/world music"/>
    <n v="3"/>
    <x v="882"/>
    <x v="4"/>
    <s v="world music"/>
    <x v="1240"/>
    <d v="2013-07-12T21:51:00"/>
  </r>
  <r>
    <n v="1241"/>
    <x v="1241"/>
    <x v="1240"/>
    <n v="5000"/>
    <n v="2537"/>
    <x v="1"/>
    <x v="0"/>
    <x v="0"/>
    <n v="1414994340"/>
    <n v="1413057980"/>
    <b v="0"/>
    <x v="69"/>
    <x v="1"/>
    <s v="music/world music"/>
    <n v="51"/>
    <x v="883"/>
    <x v="4"/>
    <s v="world music"/>
    <x v="1241"/>
    <d v="2014-11-03T05:59:00"/>
  </r>
  <r>
    <n v="1242"/>
    <x v="1242"/>
    <x v="1241"/>
    <n v="911"/>
    <n v="5"/>
    <x v="1"/>
    <x v="0"/>
    <x v="0"/>
    <n v="1315747080"/>
    <n v="1314417502"/>
    <b v="0"/>
    <x v="29"/>
    <x v="1"/>
    <s v="music/world music"/>
    <n v="1"/>
    <x v="144"/>
    <x v="4"/>
    <s v="world music"/>
    <x v="1242"/>
    <d v="2011-09-11T13:18:00"/>
  </r>
  <r>
    <n v="1243"/>
    <x v="1243"/>
    <x v="1242"/>
    <n v="12000"/>
    <n v="1691"/>
    <x v="1"/>
    <x v="0"/>
    <x v="0"/>
    <n v="1310158800"/>
    <n v="1304888771"/>
    <b v="0"/>
    <x v="44"/>
    <x v="1"/>
    <s v="music/world music"/>
    <n v="14"/>
    <x v="884"/>
    <x v="4"/>
    <s v="world music"/>
    <x v="1243"/>
    <d v="2011-07-08T21:00:00"/>
  </r>
  <r>
    <n v="1244"/>
    <x v="1244"/>
    <x v="1243"/>
    <n v="2000"/>
    <n v="2076"/>
    <x v="0"/>
    <x v="0"/>
    <x v="0"/>
    <n v="1366664400"/>
    <n v="1363981723"/>
    <b v="1"/>
    <x v="43"/>
    <x v="0"/>
    <s v="music/rock"/>
    <n v="104"/>
    <x v="885"/>
    <x v="4"/>
    <s v="rock"/>
    <x v="1244"/>
    <d v="2013-04-22T21:00:00"/>
  </r>
  <r>
    <n v="1245"/>
    <x v="1245"/>
    <x v="1244"/>
    <n v="2000"/>
    <n v="2405"/>
    <x v="0"/>
    <x v="0"/>
    <x v="0"/>
    <n v="1402755834"/>
    <n v="1400163834"/>
    <b v="1"/>
    <x v="57"/>
    <x v="0"/>
    <s v="music/rock"/>
    <n v="120"/>
    <x v="886"/>
    <x v="4"/>
    <s v="rock"/>
    <x v="1245"/>
    <d v="2014-06-14T14:23:54"/>
  </r>
  <r>
    <n v="1246"/>
    <x v="1246"/>
    <x v="1245"/>
    <n v="2000"/>
    <n v="2340"/>
    <x v="0"/>
    <x v="0"/>
    <x v="0"/>
    <n v="1323136949"/>
    <n v="1319245349"/>
    <b v="1"/>
    <x v="162"/>
    <x v="0"/>
    <s v="music/rock"/>
    <n v="117"/>
    <x v="887"/>
    <x v="4"/>
    <s v="rock"/>
    <x v="1246"/>
    <d v="2011-12-06T02:02:29"/>
  </r>
  <r>
    <n v="1247"/>
    <x v="1247"/>
    <x v="1246"/>
    <n v="3500"/>
    <n v="4275"/>
    <x v="0"/>
    <x v="0"/>
    <x v="0"/>
    <n v="1367823655"/>
    <n v="1365231655"/>
    <b v="1"/>
    <x v="133"/>
    <x v="0"/>
    <s v="music/rock"/>
    <n v="122"/>
    <x v="888"/>
    <x v="4"/>
    <s v="rock"/>
    <x v="1247"/>
    <d v="2013-05-06T07:00:55"/>
  </r>
  <r>
    <n v="1248"/>
    <x v="1248"/>
    <x v="1247"/>
    <n v="2500"/>
    <n v="3791"/>
    <x v="0"/>
    <x v="0"/>
    <x v="0"/>
    <n v="1402642740"/>
    <n v="1399563953"/>
    <b v="1"/>
    <x v="211"/>
    <x v="0"/>
    <s v="music/rock"/>
    <n v="152"/>
    <x v="889"/>
    <x v="4"/>
    <s v="rock"/>
    <x v="1248"/>
    <d v="2014-06-13T06:59:00"/>
  </r>
  <r>
    <n v="1249"/>
    <x v="1249"/>
    <x v="1248"/>
    <n v="5000"/>
    <n v="5222"/>
    <x v="0"/>
    <x v="0"/>
    <x v="0"/>
    <n v="1341683211"/>
    <n v="1339091211"/>
    <b v="1"/>
    <x v="75"/>
    <x v="0"/>
    <s v="music/rock"/>
    <n v="104"/>
    <x v="890"/>
    <x v="4"/>
    <s v="rock"/>
    <x v="1249"/>
    <d v="2012-07-07T17:46:51"/>
  </r>
  <r>
    <n v="1250"/>
    <x v="1250"/>
    <x v="1249"/>
    <n v="30000"/>
    <n v="60046"/>
    <x v="0"/>
    <x v="0"/>
    <x v="0"/>
    <n v="1410017131"/>
    <n v="1406129131"/>
    <b v="1"/>
    <x v="278"/>
    <x v="0"/>
    <s v="music/rock"/>
    <n v="200"/>
    <x v="891"/>
    <x v="4"/>
    <s v="rock"/>
    <x v="1250"/>
    <d v="2014-09-06T15:25:31"/>
  </r>
  <r>
    <n v="1251"/>
    <x v="1251"/>
    <x v="1250"/>
    <n v="6000"/>
    <n v="6108"/>
    <x v="0"/>
    <x v="0"/>
    <x v="0"/>
    <n v="1316979167"/>
    <n v="1311795167"/>
    <b v="1"/>
    <x v="142"/>
    <x v="0"/>
    <s v="music/rock"/>
    <n v="102"/>
    <x v="892"/>
    <x v="4"/>
    <s v="rock"/>
    <x v="1251"/>
    <d v="2011-09-25T19:32:47"/>
  </r>
  <r>
    <n v="1252"/>
    <x v="1252"/>
    <x v="1251"/>
    <n v="3500"/>
    <n v="4818"/>
    <x v="0"/>
    <x v="0"/>
    <x v="0"/>
    <n v="1382658169"/>
    <n v="1380238969"/>
    <b v="1"/>
    <x v="261"/>
    <x v="0"/>
    <s v="music/rock"/>
    <n v="138"/>
    <x v="893"/>
    <x v="4"/>
    <s v="rock"/>
    <x v="1252"/>
    <d v="2013-10-24T23:42:49"/>
  </r>
  <r>
    <n v="1253"/>
    <x v="1253"/>
    <x v="1252"/>
    <n v="10"/>
    <n v="30383.32"/>
    <x v="0"/>
    <x v="0"/>
    <x v="0"/>
    <n v="1409770107"/>
    <n v="1407178107"/>
    <b v="1"/>
    <x v="279"/>
    <x v="0"/>
    <s v="music/rock"/>
    <n v="303833"/>
    <x v="894"/>
    <x v="4"/>
    <s v="rock"/>
    <x v="1253"/>
    <d v="2014-09-03T18:48:27"/>
  </r>
  <r>
    <n v="1254"/>
    <x v="1254"/>
    <x v="1253"/>
    <n v="6700"/>
    <n v="13323"/>
    <x v="0"/>
    <x v="0"/>
    <x v="0"/>
    <n v="1293857940"/>
    <n v="1288968886"/>
    <b v="1"/>
    <x v="261"/>
    <x v="0"/>
    <s v="music/rock"/>
    <n v="199"/>
    <x v="895"/>
    <x v="4"/>
    <s v="rock"/>
    <x v="1254"/>
    <d v="2011-01-01T04:59:00"/>
  </r>
  <r>
    <n v="1255"/>
    <x v="1255"/>
    <x v="1254"/>
    <n v="3000"/>
    <n v="6071"/>
    <x v="0"/>
    <x v="0"/>
    <x v="0"/>
    <n v="1385932652"/>
    <n v="1383337052"/>
    <b v="1"/>
    <x v="280"/>
    <x v="0"/>
    <s v="music/rock"/>
    <n v="202"/>
    <x v="896"/>
    <x v="4"/>
    <s v="rock"/>
    <x v="1255"/>
    <d v="2013-12-01T21:17:32"/>
  </r>
  <r>
    <n v="1256"/>
    <x v="1256"/>
    <x v="1255"/>
    <n v="30000"/>
    <n v="35389.129999999997"/>
    <x v="0"/>
    <x v="0"/>
    <x v="0"/>
    <n v="1329084231"/>
    <n v="1326492231"/>
    <b v="1"/>
    <x v="281"/>
    <x v="0"/>
    <s v="music/rock"/>
    <n v="118"/>
    <x v="897"/>
    <x v="4"/>
    <s v="rock"/>
    <x v="1256"/>
    <d v="2012-02-12T22:03:51"/>
  </r>
  <r>
    <n v="1257"/>
    <x v="1257"/>
    <x v="1256"/>
    <n v="5500"/>
    <n v="16210"/>
    <x v="0"/>
    <x v="0"/>
    <x v="0"/>
    <n v="1301792590"/>
    <n v="1297562590"/>
    <b v="1"/>
    <x v="282"/>
    <x v="0"/>
    <s v="music/rock"/>
    <n v="295"/>
    <x v="898"/>
    <x v="4"/>
    <s v="rock"/>
    <x v="1257"/>
    <d v="2011-04-03T01:03:10"/>
  </r>
  <r>
    <n v="1258"/>
    <x v="1258"/>
    <x v="1257"/>
    <n v="12000"/>
    <n v="25577.56"/>
    <x v="0"/>
    <x v="0"/>
    <x v="0"/>
    <n v="1377960012"/>
    <n v="1375368012"/>
    <b v="1"/>
    <x v="283"/>
    <x v="0"/>
    <s v="music/rock"/>
    <n v="213"/>
    <x v="899"/>
    <x v="4"/>
    <s v="rock"/>
    <x v="1258"/>
    <d v="2013-08-31T14:40:12"/>
  </r>
  <r>
    <n v="1259"/>
    <x v="1259"/>
    <x v="1258"/>
    <n v="2500"/>
    <n v="2606"/>
    <x v="0"/>
    <x v="0"/>
    <x v="0"/>
    <n v="1402286340"/>
    <n v="1399504664"/>
    <b v="1"/>
    <x v="93"/>
    <x v="0"/>
    <s v="music/rock"/>
    <n v="104"/>
    <x v="900"/>
    <x v="4"/>
    <s v="rock"/>
    <x v="1259"/>
    <d v="2014-06-09T03:59:00"/>
  </r>
  <r>
    <n v="1260"/>
    <x v="1260"/>
    <x v="1259"/>
    <n v="3300"/>
    <n v="3751"/>
    <x v="0"/>
    <x v="0"/>
    <x v="0"/>
    <n v="1393445620"/>
    <n v="1390853620"/>
    <b v="1"/>
    <x v="142"/>
    <x v="0"/>
    <s v="music/rock"/>
    <n v="114"/>
    <x v="901"/>
    <x v="4"/>
    <s v="rock"/>
    <x v="1260"/>
    <d v="2014-02-26T20:13:40"/>
  </r>
  <r>
    <n v="1261"/>
    <x v="1261"/>
    <x v="1260"/>
    <n v="2000"/>
    <n v="2025"/>
    <x v="0"/>
    <x v="0"/>
    <x v="0"/>
    <n v="1390983227"/>
    <n v="1388391227"/>
    <b v="1"/>
    <x v="47"/>
    <x v="0"/>
    <s v="music/rock"/>
    <n v="101"/>
    <x v="902"/>
    <x v="4"/>
    <s v="rock"/>
    <x v="1261"/>
    <d v="2014-01-29T08:13:47"/>
  </r>
  <r>
    <n v="1262"/>
    <x v="1262"/>
    <x v="1261"/>
    <n v="6500"/>
    <n v="8152"/>
    <x v="0"/>
    <x v="5"/>
    <x v="5"/>
    <n v="1392574692"/>
    <n v="1389982692"/>
    <b v="1"/>
    <x v="217"/>
    <x v="0"/>
    <s v="music/rock"/>
    <n v="125"/>
    <x v="903"/>
    <x v="4"/>
    <s v="rock"/>
    <x v="1262"/>
    <d v="2014-02-16T18:18:12"/>
  </r>
  <r>
    <n v="1263"/>
    <x v="1263"/>
    <x v="1262"/>
    <n v="1500"/>
    <n v="1785"/>
    <x v="0"/>
    <x v="0"/>
    <x v="0"/>
    <n v="1396054800"/>
    <n v="1393034470"/>
    <b v="1"/>
    <x v="14"/>
    <x v="0"/>
    <s v="music/rock"/>
    <n v="119"/>
    <x v="904"/>
    <x v="4"/>
    <s v="rock"/>
    <x v="1263"/>
    <d v="2014-03-29T01:00:00"/>
  </r>
  <r>
    <n v="1264"/>
    <x v="1264"/>
    <x v="1263"/>
    <n v="650"/>
    <n v="1082"/>
    <x v="0"/>
    <x v="0"/>
    <x v="0"/>
    <n v="1383062083"/>
    <n v="1380556483"/>
    <b v="1"/>
    <x v="69"/>
    <x v="0"/>
    <s v="music/rock"/>
    <n v="166"/>
    <x v="905"/>
    <x v="4"/>
    <s v="rock"/>
    <x v="1264"/>
    <d v="2013-10-29T15:54:43"/>
  </r>
  <r>
    <n v="1265"/>
    <x v="1265"/>
    <x v="1264"/>
    <n v="3500"/>
    <n v="4170.17"/>
    <x v="0"/>
    <x v="0"/>
    <x v="0"/>
    <n v="1291131815"/>
    <n v="1287071015"/>
    <b v="1"/>
    <x v="36"/>
    <x v="0"/>
    <s v="music/rock"/>
    <n v="119"/>
    <x v="906"/>
    <x v="4"/>
    <s v="rock"/>
    <x v="1265"/>
    <d v="2010-11-30T15:43:35"/>
  </r>
  <r>
    <n v="1266"/>
    <x v="1266"/>
    <x v="1265"/>
    <n v="9500"/>
    <n v="9545"/>
    <x v="0"/>
    <x v="0"/>
    <x v="0"/>
    <n v="1389474145"/>
    <n v="1386882145"/>
    <b v="1"/>
    <x v="133"/>
    <x v="0"/>
    <s v="music/rock"/>
    <n v="100"/>
    <x v="907"/>
    <x v="4"/>
    <s v="rock"/>
    <x v="1266"/>
    <d v="2014-01-11T21:02:25"/>
  </r>
  <r>
    <n v="1267"/>
    <x v="1267"/>
    <x v="1266"/>
    <n v="22000"/>
    <n v="22396"/>
    <x v="0"/>
    <x v="0"/>
    <x v="0"/>
    <n v="1374674558"/>
    <n v="1372082558"/>
    <b v="1"/>
    <x v="180"/>
    <x v="0"/>
    <s v="music/rock"/>
    <n v="102"/>
    <x v="908"/>
    <x v="4"/>
    <s v="rock"/>
    <x v="1267"/>
    <d v="2013-07-24T14:02:38"/>
  </r>
  <r>
    <n v="1268"/>
    <x v="1268"/>
    <x v="1267"/>
    <n v="12000"/>
    <n v="14000"/>
    <x v="0"/>
    <x v="0"/>
    <x v="0"/>
    <n v="1379708247"/>
    <n v="1377116247"/>
    <b v="1"/>
    <x v="0"/>
    <x v="0"/>
    <s v="music/rock"/>
    <n v="117"/>
    <x v="909"/>
    <x v="4"/>
    <s v="rock"/>
    <x v="1268"/>
    <d v="2013-09-20T20:17:27"/>
  </r>
  <r>
    <n v="1269"/>
    <x v="1269"/>
    <x v="1268"/>
    <n v="18800"/>
    <n v="20426"/>
    <x v="0"/>
    <x v="0"/>
    <x v="0"/>
    <n v="1460764800"/>
    <n v="1458157512"/>
    <b v="1"/>
    <x v="190"/>
    <x v="0"/>
    <s v="music/rock"/>
    <n v="109"/>
    <x v="910"/>
    <x v="4"/>
    <s v="rock"/>
    <x v="1269"/>
    <d v="2016-04-16T00:00:00"/>
  </r>
  <r>
    <n v="1270"/>
    <x v="1270"/>
    <x v="1269"/>
    <n v="10000"/>
    <n v="11472"/>
    <x v="0"/>
    <x v="0"/>
    <x v="0"/>
    <n v="1332704042"/>
    <n v="1327523642"/>
    <b v="1"/>
    <x v="39"/>
    <x v="0"/>
    <s v="music/rock"/>
    <n v="115"/>
    <x v="911"/>
    <x v="4"/>
    <s v="rock"/>
    <x v="1270"/>
    <d v="2012-03-25T19:34:02"/>
  </r>
  <r>
    <n v="1271"/>
    <x v="1271"/>
    <x v="1270"/>
    <n v="7500"/>
    <n v="7635"/>
    <x v="0"/>
    <x v="0"/>
    <x v="0"/>
    <n v="1384363459"/>
    <n v="1381767859"/>
    <b v="1"/>
    <x v="162"/>
    <x v="0"/>
    <s v="music/rock"/>
    <n v="102"/>
    <x v="912"/>
    <x v="4"/>
    <s v="rock"/>
    <x v="1271"/>
    <d v="2013-11-13T17:24:19"/>
  </r>
  <r>
    <n v="1272"/>
    <x v="1272"/>
    <x v="1271"/>
    <n v="5000"/>
    <n v="5300"/>
    <x v="0"/>
    <x v="0"/>
    <x v="0"/>
    <n v="1276574400"/>
    <n v="1270576379"/>
    <b v="1"/>
    <x v="33"/>
    <x v="0"/>
    <s v="music/rock"/>
    <n v="106"/>
    <x v="913"/>
    <x v="4"/>
    <s v="rock"/>
    <x v="1272"/>
    <d v="2010-06-15T04:00:00"/>
  </r>
  <r>
    <n v="1273"/>
    <x v="1273"/>
    <x v="1272"/>
    <n v="4000"/>
    <n v="4140"/>
    <x v="0"/>
    <x v="5"/>
    <x v="5"/>
    <n v="1409506291"/>
    <n v="1406914291"/>
    <b v="1"/>
    <x v="241"/>
    <x v="0"/>
    <s v="music/rock"/>
    <n v="104"/>
    <x v="468"/>
    <x v="4"/>
    <s v="rock"/>
    <x v="1273"/>
    <d v="2014-08-31T17:31:31"/>
  </r>
  <r>
    <n v="1274"/>
    <x v="1274"/>
    <x v="1273"/>
    <n v="25000"/>
    <n v="38743.839999999997"/>
    <x v="0"/>
    <x v="0"/>
    <x v="0"/>
    <n v="1346344425"/>
    <n v="1343320425"/>
    <b v="1"/>
    <x v="284"/>
    <x v="0"/>
    <s v="music/rock"/>
    <n v="155"/>
    <x v="914"/>
    <x v="4"/>
    <s v="rock"/>
    <x v="1274"/>
    <d v="2012-08-30T16:33:45"/>
  </r>
  <r>
    <n v="1275"/>
    <x v="1275"/>
    <x v="1274"/>
    <n v="15000"/>
    <n v="24321.1"/>
    <x v="0"/>
    <x v="0"/>
    <x v="0"/>
    <n v="1375908587"/>
    <n v="1372884587"/>
    <b v="1"/>
    <x v="285"/>
    <x v="0"/>
    <s v="music/rock"/>
    <n v="162"/>
    <x v="915"/>
    <x v="4"/>
    <s v="rock"/>
    <x v="1275"/>
    <d v="2013-08-07T20:49:47"/>
  </r>
  <r>
    <n v="1276"/>
    <x v="1276"/>
    <x v="1275"/>
    <n v="3000"/>
    <n v="3132.63"/>
    <x v="0"/>
    <x v="0"/>
    <x v="0"/>
    <n v="1251777600"/>
    <n v="1247504047"/>
    <b v="1"/>
    <x v="32"/>
    <x v="0"/>
    <s v="music/rock"/>
    <n v="104"/>
    <x v="916"/>
    <x v="4"/>
    <s v="rock"/>
    <x v="1276"/>
    <d v="2009-09-01T04:00:00"/>
  </r>
  <r>
    <n v="1277"/>
    <x v="1277"/>
    <x v="1276"/>
    <n v="15000"/>
    <n v="15918.65"/>
    <x v="0"/>
    <x v="0"/>
    <x v="0"/>
    <n v="1346765347"/>
    <n v="1343741347"/>
    <b v="1"/>
    <x v="286"/>
    <x v="0"/>
    <s v="music/rock"/>
    <n v="106"/>
    <x v="917"/>
    <x v="4"/>
    <s v="rock"/>
    <x v="1277"/>
    <d v="2012-09-04T13:29:07"/>
  </r>
  <r>
    <n v="1278"/>
    <x v="1278"/>
    <x v="1277"/>
    <n v="6500"/>
    <n v="10071"/>
    <x v="0"/>
    <x v="0"/>
    <x v="0"/>
    <n v="1403661600"/>
    <n v="1401196766"/>
    <b v="1"/>
    <x v="245"/>
    <x v="0"/>
    <s v="music/rock"/>
    <n v="155"/>
    <x v="918"/>
    <x v="4"/>
    <s v="rock"/>
    <x v="1278"/>
    <d v="2014-06-25T02:00:00"/>
  </r>
  <r>
    <n v="1279"/>
    <x v="1279"/>
    <x v="1278"/>
    <n v="12516"/>
    <n v="13864.17"/>
    <x v="0"/>
    <x v="0"/>
    <x v="0"/>
    <n v="1395624170"/>
    <n v="1392171770"/>
    <b v="1"/>
    <x v="143"/>
    <x v="0"/>
    <s v="music/rock"/>
    <n v="111"/>
    <x v="919"/>
    <x v="4"/>
    <s v="rock"/>
    <x v="1279"/>
    <d v="2014-03-24T01:22:50"/>
  </r>
  <r>
    <n v="1280"/>
    <x v="1280"/>
    <x v="1279"/>
    <n v="15000"/>
    <n v="16636.78"/>
    <x v="0"/>
    <x v="0"/>
    <x v="0"/>
    <n v="1299003054"/>
    <n v="1291227054"/>
    <b v="1"/>
    <x v="208"/>
    <x v="0"/>
    <s v="music/rock"/>
    <n v="111"/>
    <x v="920"/>
    <x v="4"/>
    <s v="rock"/>
    <x v="1280"/>
    <d v="2011-03-01T18:10:54"/>
  </r>
  <r>
    <n v="1281"/>
    <x v="1281"/>
    <x v="1280"/>
    <n v="7000"/>
    <n v="7750"/>
    <x v="0"/>
    <x v="0"/>
    <x v="0"/>
    <n v="1375033836"/>
    <n v="1373305836"/>
    <b v="1"/>
    <x v="142"/>
    <x v="0"/>
    <s v="music/rock"/>
    <n v="111"/>
    <x v="921"/>
    <x v="4"/>
    <s v="rock"/>
    <x v="1281"/>
    <d v="2013-07-28T17:50:36"/>
  </r>
  <r>
    <n v="1282"/>
    <x v="1282"/>
    <x v="1281"/>
    <n v="15000"/>
    <n v="18542"/>
    <x v="0"/>
    <x v="0"/>
    <x v="0"/>
    <n v="1386565140"/>
    <n v="1383909855"/>
    <b v="1"/>
    <x v="220"/>
    <x v="0"/>
    <s v="music/rock"/>
    <n v="124"/>
    <x v="922"/>
    <x v="4"/>
    <s v="rock"/>
    <x v="1282"/>
    <d v="2013-12-09T04:59:00"/>
  </r>
  <r>
    <n v="1283"/>
    <x v="1283"/>
    <x v="1282"/>
    <n v="1000"/>
    <n v="2110.5"/>
    <x v="0"/>
    <x v="0"/>
    <x v="0"/>
    <n v="1362974400"/>
    <n v="1360948389"/>
    <b v="1"/>
    <x v="19"/>
    <x v="0"/>
    <s v="music/rock"/>
    <n v="211"/>
    <x v="923"/>
    <x v="4"/>
    <s v="rock"/>
    <x v="1283"/>
    <d v="2013-03-11T04:00:00"/>
  </r>
  <r>
    <n v="1284"/>
    <x v="1284"/>
    <x v="1283"/>
    <n v="2000"/>
    <n v="2020"/>
    <x v="0"/>
    <x v="0"/>
    <x v="0"/>
    <n v="1483203540"/>
    <n v="1481175482"/>
    <b v="0"/>
    <x v="162"/>
    <x v="0"/>
    <s v="theater/plays"/>
    <n v="101"/>
    <x v="774"/>
    <x v="1"/>
    <s v="plays"/>
    <x v="1284"/>
    <d v="2016-12-31T16:59:00"/>
  </r>
  <r>
    <n v="1285"/>
    <x v="1285"/>
    <x v="1284"/>
    <n v="2000"/>
    <n v="2033"/>
    <x v="0"/>
    <x v="1"/>
    <x v="1"/>
    <n v="1434808775"/>
    <n v="1433512775"/>
    <b v="0"/>
    <x v="287"/>
    <x v="0"/>
    <s v="theater/plays"/>
    <n v="102"/>
    <x v="924"/>
    <x v="1"/>
    <s v="plays"/>
    <x v="1285"/>
    <d v="2015-06-20T13:59:35"/>
  </r>
  <r>
    <n v="1286"/>
    <x v="1286"/>
    <x v="1285"/>
    <n v="1500"/>
    <n v="1625"/>
    <x v="0"/>
    <x v="1"/>
    <x v="1"/>
    <n v="1424181600"/>
    <n v="1423041227"/>
    <b v="0"/>
    <x v="9"/>
    <x v="0"/>
    <s v="theater/plays"/>
    <n v="108"/>
    <x v="925"/>
    <x v="1"/>
    <s v="plays"/>
    <x v="1286"/>
    <d v="2015-02-17T14:00:00"/>
  </r>
  <r>
    <n v="1287"/>
    <x v="1287"/>
    <x v="1286"/>
    <n v="250"/>
    <n v="605"/>
    <x v="0"/>
    <x v="1"/>
    <x v="1"/>
    <n v="1434120856"/>
    <n v="1428936856"/>
    <b v="0"/>
    <x v="20"/>
    <x v="0"/>
    <s v="theater/plays"/>
    <n v="242"/>
    <x v="926"/>
    <x v="1"/>
    <s v="plays"/>
    <x v="1287"/>
    <d v="2015-06-12T14:54:16"/>
  </r>
  <r>
    <n v="1288"/>
    <x v="1288"/>
    <x v="1287"/>
    <n v="4000"/>
    <n v="4018"/>
    <x v="0"/>
    <x v="0"/>
    <x v="0"/>
    <n v="1470801600"/>
    <n v="1468122163"/>
    <b v="0"/>
    <x v="42"/>
    <x v="0"/>
    <s v="theater/plays"/>
    <n v="100"/>
    <x v="927"/>
    <x v="1"/>
    <s v="plays"/>
    <x v="1288"/>
    <d v="2016-08-10T04:00:00"/>
  </r>
  <r>
    <n v="1289"/>
    <x v="1289"/>
    <x v="1288"/>
    <n v="1500"/>
    <n v="1876"/>
    <x v="0"/>
    <x v="0"/>
    <x v="0"/>
    <n v="1483499645"/>
    <n v="1480907645"/>
    <b v="0"/>
    <x v="47"/>
    <x v="0"/>
    <s v="theater/plays"/>
    <n v="125"/>
    <x v="928"/>
    <x v="1"/>
    <s v="plays"/>
    <x v="1289"/>
    <d v="2017-01-04T03:14:05"/>
  </r>
  <r>
    <n v="1290"/>
    <x v="1290"/>
    <x v="1289"/>
    <n v="3500"/>
    <n v="3800"/>
    <x v="0"/>
    <x v="0"/>
    <x v="0"/>
    <n v="1429772340"/>
    <n v="1427121931"/>
    <b v="0"/>
    <x v="48"/>
    <x v="0"/>
    <s v="theater/plays"/>
    <n v="109"/>
    <x v="929"/>
    <x v="1"/>
    <s v="plays"/>
    <x v="1290"/>
    <d v="2015-04-23T06:59:00"/>
  </r>
  <r>
    <n v="1291"/>
    <x v="1291"/>
    <x v="1290"/>
    <n v="3000"/>
    <n v="4371"/>
    <x v="0"/>
    <x v="0"/>
    <x v="0"/>
    <n v="1428390000"/>
    <n v="1425224391"/>
    <b v="0"/>
    <x v="288"/>
    <x v="0"/>
    <s v="theater/plays"/>
    <n v="146"/>
    <x v="930"/>
    <x v="1"/>
    <s v="plays"/>
    <x v="1291"/>
    <d v="2015-04-07T07:00:00"/>
  </r>
  <r>
    <n v="1292"/>
    <x v="1292"/>
    <x v="1291"/>
    <n v="1700"/>
    <n v="1870"/>
    <x v="0"/>
    <x v="1"/>
    <x v="1"/>
    <n v="1444172340"/>
    <n v="1441822828"/>
    <b v="0"/>
    <x v="47"/>
    <x v="0"/>
    <s v="theater/plays"/>
    <n v="110"/>
    <x v="931"/>
    <x v="1"/>
    <s v="plays"/>
    <x v="1292"/>
    <d v="2015-10-06T22:59:00"/>
  </r>
  <r>
    <n v="1293"/>
    <x v="1293"/>
    <x v="1292"/>
    <n v="15000"/>
    <n v="15335"/>
    <x v="0"/>
    <x v="0"/>
    <x v="0"/>
    <n v="1447523371"/>
    <n v="1444927771"/>
    <b v="0"/>
    <x v="148"/>
    <x v="0"/>
    <s v="theater/plays"/>
    <n v="102"/>
    <x v="932"/>
    <x v="1"/>
    <s v="plays"/>
    <x v="1293"/>
    <d v="2015-11-14T17:49:31"/>
  </r>
  <r>
    <n v="1294"/>
    <x v="1294"/>
    <x v="1293"/>
    <n v="500"/>
    <n v="610"/>
    <x v="0"/>
    <x v="1"/>
    <x v="1"/>
    <n v="1445252400"/>
    <n v="1443696797"/>
    <b v="0"/>
    <x v="19"/>
    <x v="0"/>
    <s v="theater/plays"/>
    <n v="122"/>
    <x v="933"/>
    <x v="1"/>
    <s v="plays"/>
    <x v="1294"/>
    <d v="2015-10-19T11:00:00"/>
  </r>
  <r>
    <n v="1295"/>
    <x v="1295"/>
    <x v="1294"/>
    <n v="2500"/>
    <n v="2549"/>
    <x v="0"/>
    <x v="1"/>
    <x v="1"/>
    <n v="1438189200"/>
    <n v="1435585497"/>
    <b v="0"/>
    <x v="31"/>
    <x v="0"/>
    <s v="theater/plays"/>
    <n v="102"/>
    <x v="934"/>
    <x v="1"/>
    <s v="plays"/>
    <x v="1295"/>
    <d v="2015-07-29T17:00:00"/>
  </r>
  <r>
    <n v="1296"/>
    <x v="1296"/>
    <x v="1295"/>
    <n v="850"/>
    <n v="1200"/>
    <x v="0"/>
    <x v="1"/>
    <x v="1"/>
    <n v="1457914373"/>
    <n v="1456189973"/>
    <b v="0"/>
    <x v="23"/>
    <x v="0"/>
    <s v="theater/plays"/>
    <n v="141"/>
    <x v="935"/>
    <x v="1"/>
    <s v="plays"/>
    <x v="1296"/>
    <d v="2016-03-14T00:12:53"/>
  </r>
  <r>
    <n v="1297"/>
    <x v="1297"/>
    <x v="1296"/>
    <n v="20000"/>
    <n v="21905"/>
    <x v="0"/>
    <x v="0"/>
    <x v="0"/>
    <n v="1462125358"/>
    <n v="1459533358"/>
    <b v="0"/>
    <x v="146"/>
    <x v="0"/>
    <s v="theater/plays"/>
    <n v="110"/>
    <x v="936"/>
    <x v="1"/>
    <s v="plays"/>
    <x v="1297"/>
    <d v="2016-05-01T17:55:58"/>
  </r>
  <r>
    <n v="1298"/>
    <x v="1298"/>
    <x v="1297"/>
    <n v="2000"/>
    <n v="2093"/>
    <x v="0"/>
    <x v="1"/>
    <x v="1"/>
    <n v="1461860432"/>
    <n v="1459268432"/>
    <b v="0"/>
    <x v="51"/>
    <x v="0"/>
    <s v="theater/plays"/>
    <n v="105"/>
    <x v="937"/>
    <x v="1"/>
    <s v="plays"/>
    <x v="1298"/>
    <d v="2016-04-28T16:20:32"/>
  </r>
  <r>
    <n v="1299"/>
    <x v="1299"/>
    <x v="1298"/>
    <n v="3500"/>
    <n v="4340"/>
    <x v="0"/>
    <x v="0"/>
    <x v="0"/>
    <n v="1436902359"/>
    <n v="1434310359"/>
    <b v="0"/>
    <x v="58"/>
    <x v="0"/>
    <s v="theater/plays"/>
    <n v="124"/>
    <x v="938"/>
    <x v="1"/>
    <s v="plays"/>
    <x v="1299"/>
    <d v="2015-07-14T19:32:39"/>
  </r>
  <r>
    <n v="1300"/>
    <x v="1300"/>
    <x v="1299"/>
    <n v="3000"/>
    <n v="4050"/>
    <x v="0"/>
    <x v="0"/>
    <x v="0"/>
    <n v="1464807420"/>
    <n v="1461427938"/>
    <b v="0"/>
    <x v="54"/>
    <x v="0"/>
    <s v="theater/plays"/>
    <n v="135"/>
    <x v="939"/>
    <x v="1"/>
    <s v="plays"/>
    <x v="1300"/>
    <d v="2016-06-01T18:57:00"/>
  </r>
  <r>
    <n v="1301"/>
    <x v="1301"/>
    <x v="1300"/>
    <n v="2000"/>
    <n v="2055"/>
    <x v="0"/>
    <x v="0"/>
    <x v="0"/>
    <n v="1437447600"/>
    <n v="1436551178"/>
    <b v="0"/>
    <x v="60"/>
    <x v="0"/>
    <s v="theater/plays"/>
    <n v="103"/>
    <x v="940"/>
    <x v="1"/>
    <s v="plays"/>
    <x v="1301"/>
    <d v="2015-07-21T03:00:00"/>
  </r>
  <r>
    <n v="1302"/>
    <x v="1302"/>
    <x v="1301"/>
    <n v="2500"/>
    <n v="2500"/>
    <x v="0"/>
    <x v="0"/>
    <x v="0"/>
    <n v="1480559011"/>
    <n v="1477963411"/>
    <b v="0"/>
    <x v="133"/>
    <x v="0"/>
    <s v="theater/plays"/>
    <n v="100"/>
    <x v="73"/>
    <x v="1"/>
    <s v="plays"/>
    <x v="1302"/>
    <d v="2016-12-01T02:23:31"/>
  </r>
  <r>
    <n v="1303"/>
    <x v="1303"/>
    <x v="1302"/>
    <n v="3500"/>
    <n v="4559.13"/>
    <x v="0"/>
    <x v="1"/>
    <x v="1"/>
    <n v="1469962800"/>
    <n v="1468578920"/>
    <b v="0"/>
    <x v="52"/>
    <x v="0"/>
    <s v="theater/plays"/>
    <n v="130"/>
    <x v="941"/>
    <x v="1"/>
    <s v="plays"/>
    <x v="1303"/>
    <d v="2016-07-31T11:00:00"/>
  </r>
  <r>
    <n v="1304"/>
    <x v="1304"/>
    <x v="1303"/>
    <n v="40000"/>
    <n v="15851"/>
    <x v="1"/>
    <x v="1"/>
    <x v="1"/>
    <n v="1489376405"/>
    <n v="1484196005"/>
    <b v="0"/>
    <x v="201"/>
    <x v="1"/>
    <s v="technology/wearables"/>
    <n v="40"/>
    <x v="942"/>
    <x v="2"/>
    <s v="wearables"/>
    <x v="1304"/>
    <d v="2017-03-13T03:40:05"/>
  </r>
  <r>
    <n v="1305"/>
    <x v="1305"/>
    <x v="1304"/>
    <n v="30000"/>
    <n v="7793"/>
    <x v="1"/>
    <x v="0"/>
    <x v="0"/>
    <n v="1469122200"/>
    <n v="1466611108"/>
    <b v="0"/>
    <x v="48"/>
    <x v="1"/>
    <s v="technology/wearables"/>
    <n v="26"/>
    <x v="330"/>
    <x v="2"/>
    <s v="wearables"/>
    <x v="1305"/>
    <d v="2016-07-21T17:30:00"/>
  </r>
  <r>
    <n v="1306"/>
    <x v="1306"/>
    <x v="1305"/>
    <n v="110000"/>
    <n v="71771"/>
    <x v="1"/>
    <x v="0"/>
    <x v="0"/>
    <n v="1417690734"/>
    <n v="1415098734"/>
    <b v="0"/>
    <x v="289"/>
    <x v="1"/>
    <s v="technology/wearables"/>
    <n v="65"/>
    <x v="943"/>
    <x v="2"/>
    <s v="wearables"/>
    <x v="1306"/>
    <d v="2014-12-04T10:58:54"/>
  </r>
  <r>
    <n v="1307"/>
    <x v="1307"/>
    <x v="1306"/>
    <n v="50000"/>
    <n v="5757"/>
    <x v="1"/>
    <x v="0"/>
    <x v="0"/>
    <n v="1455710679"/>
    <n v="1453118679"/>
    <b v="0"/>
    <x v="43"/>
    <x v="1"/>
    <s v="technology/wearables"/>
    <n v="12"/>
    <x v="944"/>
    <x v="2"/>
    <s v="wearables"/>
    <x v="1307"/>
    <d v="2016-02-17T12:04:39"/>
  </r>
  <r>
    <n v="1308"/>
    <x v="1308"/>
    <x v="1307"/>
    <n v="10000"/>
    <n v="1136"/>
    <x v="1"/>
    <x v="0"/>
    <x v="0"/>
    <n v="1475937812"/>
    <n v="1472481812"/>
    <b v="0"/>
    <x v="44"/>
    <x v="1"/>
    <s v="technology/wearables"/>
    <n v="11"/>
    <x v="945"/>
    <x v="2"/>
    <s v="wearables"/>
    <x v="1308"/>
    <d v="2016-10-08T14:43:32"/>
  </r>
  <r>
    <n v="1309"/>
    <x v="1309"/>
    <x v="1308"/>
    <n v="11500"/>
    <n v="12879"/>
    <x v="1"/>
    <x v="0"/>
    <x v="0"/>
    <n v="1444943468"/>
    <n v="1441919468"/>
    <b v="0"/>
    <x v="2"/>
    <x v="1"/>
    <s v="technology/wearables"/>
    <n v="112"/>
    <x v="946"/>
    <x v="2"/>
    <s v="wearables"/>
    <x v="1309"/>
    <d v="2015-10-15T21:11:08"/>
  </r>
  <r>
    <n v="1310"/>
    <x v="1310"/>
    <x v="1309"/>
    <n v="20000"/>
    <n v="3100"/>
    <x v="1"/>
    <x v="0"/>
    <x v="0"/>
    <n v="1471622450"/>
    <n v="1467734450"/>
    <b v="0"/>
    <x v="54"/>
    <x v="1"/>
    <s v="technology/wearables"/>
    <n v="16"/>
    <x v="947"/>
    <x v="2"/>
    <s v="wearables"/>
    <x v="1310"/>
    <d v="2016-08-19T16:00:50"/>
  </r>
  <r>
    <n v="1311"/>
    <x v="1311"/>
    <x v="1310"/>
    <n v="250000"/>
    <n v="80070"/>
    <x v="1"/>
    <x v="0"/>
    <x v="0"/>
    <n v="1480536919"/>
    <n v="1477509319"/>
    <b v="0"/>
    <x v="61"/>
    <x v="1"/>
    <s v="technology/wearables"/>
    <n v="32"/>
    <x v="948"/>
    <x v="2"/>
    <s v="wearables"/>
    <x v="1311"/>
    <d v="2016-11-30T20:15:19"/>
  </r>
  <r>
    <n v="1312"/>
    <x v="1312"/>
    <x v="1311"/>
    <n v="4600"/>
    <n v="28"/>
    <x v="1"/>
    <x v="0"/>
    <x v="0"/>
    <n v="1429375922"/>
    <n v="1426783922"/>
    <b v="0"/>
    <x v="29"/>
    <x v="1"/>
    <s v="technology/wearables"/>
    <n v="1"/>
    <x v="138"/>
    <x v="2"/>
    <s v="wearables"/>
    <x v="1312"/>
    <d v="2015-04-18T16:52:02"/>
  </r>
  <r>
    <n v="1313"/>
    <x v="1313"/>
    <x v="1312"/>
    <n v="40000"/>
    <n v="12446"/>
    <x v="1"/>
    <x v="0"/>
    <x v="0"/>
    <n v="1457024514"/>
    <n v="1454432514"/>
    <b v="0"/>
    <x v="259"/>
    <x v="1"/>
    <s v="technology/wearables"/>
    <n v="31"/>
    <x v="949"/>
    <x v="2"/>
    <s v="wearables"/>
    <x v="1313"/>
    <d v="2016-03-03T17:01:54"/>
  </r>
  <r>
    <n v="1314"/>
    <x v="1314"/>
    <x v="664"/>
    <n v="180000"/>
    <n v="2028"/>
    <x v="1"/>
    <x v="0"/>
    <x v="0"/>
    <n v="1477065860"/>
    <n v="1471881860"/>
    <b v="0"/>
    <x v="202"/>
    <x v="1"/>
    <s v="technology/wearables"/>
    <n v="1"/>
    <x v="950"/>
    <x v="2"/>
    <s v="wearables"/>
    <x v="1314"/>
    <d v="2016-10-21T16:04:20"/>
  </r>
  <r>
    <n v="1315"/>
    <x v="1315"/>
    <x v="1313"/>
    <n v="100000"/>
    <n v="40404"/>
    <x v="1"/>
    <x v="0"/>
    <x v="0"/>
    <n v="1446771600"/>
    <n v="1443700648"/>
    <b v="0"/>
    <x v="290"/>
    <x v="1"/>
    <s v="technology/wearables"/>
    <n v="40"/>
    <x v="951"/>
    <x v="2"/>
    <s v="wearables"/>
    <x v="1315"/>
    <d v="2015-11-06T01:00:00"/>
  </r>
  <r>
    <n v="1316"/>
    <x v="1316"/>
    <x v="1314"/>
    <n v="75000"/>
    <n v="1"/>
    <x v="1"/>
    <x v="0"/>
    <x v="0"/>
    <n v="1456700709"/>
    <n v="1453676709"/>
    <b v="0"/>
    <x v="29"/>
    <x v="1"/>
    <s v="technology/wearables"/>
    <n v="0"/>
    <x v="120"/>
    <x v="2"/>
    <s v="wearables"/>
    <x v="1316"/>
    <d v="2016-02-28T23:05:09"/>
  </r>
  <r>
    <n v="1317"/>
    <x v="1317"/>
    <x v="1315"/>
    <n v="200000"/>
    <n v="11467"/>
    <x v="1"/>
    <x v="8"/>
    <x v="7"/>
    <n v="1469109600"/>
    <n v="1464586746"/>
    <b v="0"/>
    <x v="10"/>
    <x v="1"/>
    <s v="technology/wearables"/>
    <n v="6"/>
    <x v="952"/>
    <x v="2"/>
    <s v="wearables"/>
    <x v="1317"/>
    <d v="2016-07-21T14:00:00"/>
  </r>
  <r>
    <n v="1318"/>
    <x v="1318"/>
    <x v="1316"/>
    <n v="40000"/>
    <n v="6130"/>
    <x v="1"/>
    <x v="0"/>
    <x v="0"/>
    <n v="1420938172"/>
    <n v="1418346172"/>
    <b v="0"/>
    <x v="125"/>
    <x v="1"/>
    <s v="technology/wearables"/>
    <n v="15"/>
    <x v="953"/>
    <x v="2"/>
    <s v="wearables"/>
    <x v="1318"/>
    <d v="2015-01-11T01:02:52"/>
  </r>
  <r>
    <n v="1319"/>
    <x v="1319"/>
    <x v="1317"/>
    <n v="5800"/>
    <n v="876"/>
    <x v="1"/>
    <x v="1"/>
    <x v="1"/>
    <n v="1405094400"/>
    <n v="1403810965"/>
    <b v="0"/>
    <x v="82"/>
    <x v="1"/>
    <s v="technology/wearables"/>
    <n v="15"/>
    <x v="954"/>
    <x v="2"/>
    <s v="wearables"/>
    <x v="1319"/>
    <d v="2014-07-11T16:00:00"/>
  </r>
  <r>
    <n v="1320"/>
    <x v="1320"/>
    <x v="1318"/>
    <n v="100000"/>
    <n v="503"/>
    <x v="1"/>
    <x v="9"/>
    <x v="3"/>
    <n v="1483138800"/>
    <n v="1480610046"/>
    <b v="0"/>
    <x v="83"/>
    <x v="1"/>
    <s v="technology/wearables"/>
    <n v="1"/>
    <x v="955"/>
    <x v="2"/>
    <s v="wearables"/>
    <x v="1320"/>
    <d v="2016-12-30T23:00:00"/>
  </r>
  <r>
    <n v="1321"/>
    <x v="1321"/>
    <x v="1319"/>
    <n v="462000"/>
    <n v="6019"/>
    <x v="1"/>
    <x v="11"/>
    <x v="9"/>
    <n v="1482515937"/>
    <n v="1479923937"/>
    <b v="0"/>
    <x v="63"/>
    <x v="1"/>
    <s v="technology/wearables"/>
    <n v="1"/>
    <x v="956"/>
    <x v="2"/>
    <s v="wearables"/>
    <x v="1321"/>
    <d v="2016-12-23T17:58:57"/>
  </r>
  <r>
    <n v="1322"/>
    <x v="1322"/>
    <x v="1320"/>
    <n v="35000"/>
    <n v="106"/>
    <x v="1"/>
    <x v="1"/>
    <x v="1"/>
    <n v="1432223125"/>
    <n v="1429631125"/>
    <b v="0"/>
    <x v="80"/>
    <x v="1"/>
    <s v="technology/wearables"/>
    <n v="0"/>
    <x v="717"/>
    <x v="2"/>
    <s v="wearables"/>
    <x v="1322"/>
    <d v="2015-05-21T15:45:25"/>
  </r>
  <r>
    <n v="1323"/>
    <x v="1323"/>
    <x v="1321"/>
    <n v="15000"/>
    <n v="1332"/>
    <x v="1"/>
    <x v="0"/>
    <x v="0"/>
    <n v="1461653700"/>
    <n v="1458665146"/>
    <b v="0"/>
    <x v="34"/>
    <x v="1"/>
    <s v="technology/wearables"/>
    <n v="9"/>
    <x v="957"/>
    <x v="2"/>
    <s v="wearables"/>
    <x v="1323"/>
    <d v="2016-04-26T06:55:00"/>
  </r>
  <r>
    <n v="1324"/>
    <x v="1324"/>
    <x v="1322"/>
    <n v="50000"/>
    <n v="4920"/>
    <x v="1"/>
    <x v="0"/>
    <x v="0"/>
    <n v="1476371552"/>
    <n v="1473779552"/>
    <b v="0"/>
    <x v="240"/>
    <x v="1"/>
    <s v="technology/wearables"/>
    <n v="10"/>
    <x v="958"/>
    <x v="2"/>
    <s v="wearables"/>
    <x v="1324"/>
    <d v="2016-10-13T15:12:32"/>
  </r>
  <r>
    <n v="1325"/>
    <x v="1325"/>
    <x v="1323"/>
    <n v="20000"/>
    <n v="486"/>
    <x v="1"/>
    <x v="0"/>
    <x v="0"/>
    <n v="1483063435"/>
    <n v="1480471435"/>
    <b v="0"/>
    <x v="22"/>
    <x v="1"/>
    <s v="technology/wearables"/>
    <n v="2"/>
    <x v="959"/>
    <x v="2"/>
    <s v="wearables"/>
    <x v="1325"/>
    <d v="2016-12-30T02:03:55"/>
  </r>
  <r>
    <n v="1326"/>
    <x v="1326"/>
    <x v="1324"/>
    <n v="100000"/>
    <n v="1130"/>
    <x v="1"/>
    <x v="0"/>
    <x v="0"/>
    <n v="1421348428"/>
    <n v="1417460428"/>
    <b v="0"/>
    <x v="202"/>
    <x v="1"/>
    <s v="technology/wearables"/>
    <n v="1"/>
    <x v="960"/>
    <x v="2"/>
    <s v="wearables"/>
    <x v="1326"/>
    <d v="2015-01-15T19:00:28"/>
  </r>
  <r>
    <n v="1327"/>
    <x v="1327"/>
    <x v="1325"/>
    <n v="48000"/>
    <n v="1705"/>
    <x v="1"/>
    <x v="0"/>
    <x v="0"/>
    <n v="1432916235"/>
    <n v="1430324235"/>
    <b v="0"/>
    <x v="14"/>
    <x v="1"/>
    <s v="technology/wearables"/>
    <n v="4"/>
    <x v="961"/>
    <x v="2"/>
    <s v="wearables"/>
    <x v="1327"/>
    <d v="2015-05-29T16:17:15"/>
  </r>
  <r>
    <n v="1328"/>
    <x v="1328"/>
    <x v="1326"/>
    <n v="75000"/>
    <n v="1748"/>
    <x v="1"/>
    <x v="0"/>
    <x v="0"/>
    <n v="1476458734"/>
    <n v="1472570734"/>
    <b v="0"/>
    <x v="41"/>
    <x v="1"/>
    <s v="technology/wearables"/>
    <n v="2"/>
    <x v="962"/>
    <x v="2"/>
    <s v="wearables"/>
    <x v="1328"/>
    <d v="2016-10-14T15:25:34"/>
  </r>
  <r>
    <n v="1329"/>
    <x v="1329"/>
    <x v="1327"/>
    <n v="50000"/>
    <n v="408"/>
    <x v="1"/>
    <x v="0"/>
    <x v="0"/>
    <n v="1417501145"/>
    <n v="1414041545"/>
    <b v="0"/>
    <x v="82"/>
    <x v="1"/>
    <s v="technology/wearables"/>
    <n v="1"/>
    <x v="963"/>
    <x v="2"/>
    <s v="wearables"/>
    <x v="1329"/>
    <d v="2014-12-02T06:19:05"/>
  </r>
  <r>
    <n v="1330"/>
    <x v="1330"/>
    <x v="1328"/>
    <n v="35000"/>
    <n v="7873"/>
    <x v="1"/>
    <x v="0"/>
    <x v="0"/>
    <n v="1467432000"/>
    <n v="1464763109"/>
    <b v="0"/>
    <x v="133"/>
    <x v="1"/>
    <s v="technology/wearables"/>
    <n v="22"/>
    <x v="964"/>
    <x v="2"/>
    <s v="wearables"/>
    <x v="1330"/>
    <d v="2016-07-02T04:00:00"/>
  </r>
  <r>
    <n v="1331"/>
    <x v="1331"/>
    <x v="1329"/>
    <n v="250000"/>
    <n v="3417"/>
    <x v="1"/>
    <x v="0"/>
    <x v="0"/>
    <n v="1471435554"/>
    <n v="1468843554"/>
    <b v="0"/>
    <x v="69"/>
    <x v="1"/>
    <s v="technology/wearables"/>
    <n v="1"/>
    <x v="965"/>
    <x v="2"/>
    <s v="wearables"/>
    <x v="1331"/>
    <d v="2016-08-17T12:05:54"/>
  </r>
  <r>
    <n v="1332"/>
    <x v="1332"/>
    <x v="1330"/>
    <n v="10115"/>
    <n v="0"/>
    <x v="1"/>
    <x v="16"/>
    <x v="11"/>
    <n v="1485480408"/>
    <n v="1482888408"/>
    <b v="0"/>
    <x v="78"/>
    <x v="1"/>
    <s v="technology/wearables"/>
    <n v="0"/>
    <x v="121"/>
    <x v="2"/>
    <s v="wearables"/>
    <x v="1332"/>
    <d v="2017-01-27T01:26:48"/>
  </r>
  <r>
    <n v="1333"/>
    <x v="1333"/>
    <x v="1331"/>
    <n v="2500"/>
    <n v="0"/>
    <x v="1"/>
    <x v="2"/>
    <x v="2"/>
    <n v="1405478025"/>
    <n v="1402886025"/>
    <b v="0"/>
    <x v="78"/>
    <x v="1"/>
    <s v="technology/wearables"/>
    <n v="0"/>
    <x v="121"/>
    <x v="2"/>
    <s v="wearables"/>
    <x v="1333"/>
    <d v="2014-07-16T02:33:45"/>
  </r>
  <r>
    <n v="1334"/>
    <x v="1334"/>
    <x v="1332"/>
    <n v="133000"/>
    <n v="14303"/>
    <x v="1"/>
    <x v="0"/>
    <x v="0"/>
    <n v="1457721287"/>
    <n v="1455129287"/>
    <b v="0"/>
    <x v="222"/>
    <x v="1"/>
    <s v="technology/wearables"/>
    <n v="11"/>
    <x v="707"/>
    <x v="2"/>
    <s v="wearables"/>
    <x v="1334"/>
    <d v="2016-03-11T18:34:47"/>
  </r>
  <r>
    <n v="1335"/>
    <x v="1335"/>
    <x v="1333"/>
    <n v="25000"/>
    <n v="4940"/>
    <x v="1"/>
    <x v="0"/>
    <x v="0"/>
    <n v="1449354502"/>
    <n v="1446762502"/>
    <b v="0"/>
    <x v="38"/>
    <x v="1"/>
    <s v="technology/wearables"/>
    <n v="20"/>
    <x v="966"/>
    <x v="2"/>
    <s v="wearables"/>
    <x v="1335"/>
    <d v="2015-12-05T22:28:22"/>
  </r>
  <r>
    <n v="1336"/>
    <x v="1336"/>
    <x v="1334"/>
    <n v="100000"/>
    <n v="84947"/>
    <x v="1"/>
    <x v="0"/>
    <x v="0"/>
    <n v="1418849028"/>
    <n v="1415825028"/>
    <b v="0"/>
    <x v="291"/>
    <x v="1"/>
    <s v="technology/wearables"/>
    <n v="85"/>
    <x v="967"/>
    <x v="2"/>
    <s v="wearables"/>
    <x v="1336"/>
    <d v="2014-12-17T20:43:48"/>
  </r>
  <r>
    <n v="1337"/>
    <x v="1337"/>
    <x v="1335"/>
    <n v="50000"/>
    <n v="24691"/>
    <x v="1"/>
    <x v="0"/>
    <x v="0"/>
    <n v="1488549079"/>
    <n v="1485957079"/>
    <b v="0"/>
    <x v="205"/>
    <x v="1"/>
    <s v="technology/wearables"/>
    <n v="49"/>
    <x v="968"/>
    <x v="2"/>
    <s v="wearables"/>
    <x v="1337"/>
    <d v="2017-03-03T13:51:19"/>
  </r>
  <r>
    <n v="1338"/>
    <x v="1338"/>
    <x v="1336"/>
    <n v="30000"/>
    <n v="991"/>
    <x v="1"/>
    <x v="0"/>
    <x v="0"/>
    <n v="1438543033"/>
    <n v="1435951033"/>
    <b v="0"/>
    <x v="41"/>
    <x v="1"/>
    <s v="technology/wearables"/>
    <n v="3"/>
    <x v="969"/>
    <x v="2"/>
    <s v="wearables"/>
    <x v="1338"/>
    <d v="2015-08-02T19:17:13"/>
  </r>
  <r>
    <n v="1339"/>
    <x v="1339"/>
    <x v="1337"/>
    <n v="50000"/>
    <n v="3317"/>
    <x v="1"/>
    <x v="0"/>
    <x v="0"/>
    <n v="1418056315"/>
    <n v="1414164715"/>
    <b v="0"/>
    <x v="77"/>
    <x v="1"/>
    <s v="technology/wearables"/>
    <n v="7"/>
    <x v="970"/>
    <x v="2"/>
    <s v="wearables"/>
    <x v="1339"/>
    <d v="2014-12-08T16:31:55"/>
  </r>
  <r>
    <n v="1340"/>
    <x v="1340"/>
    <x v="1338"/>
    <n v="1680"/>
    <n v="0"/>
    <x v="1"/>
    <x v="0"/>
    <x v="0"/>
    <n v="1408112253"/>
    <n v="1405520253"/>
    <b v="0"/>
    <x v="78"/>
    <x v="1"/>
    <s v="technology/wearables"/>
    <n v="0"/>
    <x v="121"/>
    <x v="2"/>
    <s v="wearables"/>
    <x v="1340"/>
    <d v="2014-08-15T14:17:33"/>
  </r>
  <r>
    <n v="1341"/>
    <x v="1341"/>
    <x v="1339"/>
    <n v="25000"/>
    <n v="17590"/>
    <x v="1"/>
    <x v="1"/>
    <x v="1"/>
    <n v="1475333917"/>
    <n v="1472569117"/>
    <b v="0"/>
    <x v="67"/>
    <x v="1"/>
    <s v="technology/wearables"/>
    <n v="70"/>
    <x v="971"/>
    <x v="2"/>
    <s v="wearables"/>
    <x v="1341"/>
    <d v="2016-10-01T14:58:37"/>
  </r>
  <r>
    <n v="1342"/>
    <x v="1342"/>
    <x v="1340"/>
    <n v="50000"/>
    <n v="100"/>
    <x v="1"/>
    <x v="0"/>
    <x v="0"/>
    <n v="1437161739"/>
    <n v="1434569739"/>
    <b v="0"/>
    <x v="29"/>
    <x v="1"/>
    <s v="technology/wearables"/>
    <n v="0"/>
    <x v="101"/>
    <x v="2"/>
    <s v="wearables"/>
    <x v="1342"/>
    <d v="2015-07-17T19:35:39"/>
  </r>
  <r>
    <n v="1343"/>
    <x v="1343"/>
    <x v="1341"/>
    <n v="50000"/>
    <n v="51149"/>
    <x v="1"/>
    <x v="0"/>
    <x v="0"/>
    <n v="1471579140"/>
    <n v="1466512683"/>
    <b v="0"/>
    <x v="292"/>
    <x v="1"/>
    <s v="technology/wearables"/>
    <n v="102"/>
    <x v="972"/>
    <x v="2"/>
    <s v="wearables"/>
    <x v="1343"/>
    <d v="2016-08-19T03:59:00"/>
  </r>
  <r>
    <n v="1344"/>
    <x v="1344"/>
    <x v="1342"/>
    <n v="1500"/>
    <n v="5666"/>
    <x v="0"/>
    <x v="5"/>
    <x v="5"/>
    <n v="1467313039"/>
    <n v="1464807439"/>
    <b v="0"/>
    <x v="237"/>
    <x v="0"/>
    <s v="publishing/nonfiction"/>
    <n v="378"/>
    <x v="291"/>
    <x v="3"/>
    <s v="nonfiction"/>
    <x v="1344"/>
    <d v="2016-06-30T18:57:19"/>
  </r>
  <r>
    <n v="1345"/>
    <x v="1345"/>
    <x v="1343"/>
    <n v="300"/>
    <n v="375"/>
    <x v="0"/>
    <x v="0"/>
    <x v="0"/>
    <n v="1405366359"/>
    <n v="1402342359"/>
    <b v="0"/>
    <x v="63"/>
    <x v="0"/>
    <s v="publishing/nonfiction"/>
    <n v="125"/>
    <x v="973"/>
    <x v="3"/>
    <s v="nonfiction"/>
    <x v="1345"/>
    <d v="2014-07-14T19:32:39"/>
  </r>
  <r>
    <n v="1346"/>
    <x v="1346"/>
    <x v="1344"/>
    <n v="4900"/>
    <n v="7219"/>
    <x v="0"/>
    <x v="0"/>
    <x v="0"/>
    <n v="1372297751"/>
    <n v="1369705751"/>
    <b v="0"/>
    <x v="184"/>
    <x v="0"/>
    <s v="publishing/nonfiction"/>
    <n v="147"/>
    <x v="974"/>
    <x v="3"/>
    <s v="nonfiction"/>
    <x v="1346"/>
    <d v="2013-06-27T01:49:11"/>
  </r>
  <r>
    <n v="1347"/>
    <x v="1347"/>
    <x v="1345"/>
    <n v="2500"/>
    <n v="2555"/>
    <x v="0"/>
    <x v="0"/>
    <x v="0"/>
    <n v="1425741525"/>
    <n v="1423149525"/>
    <b v="0"/>
    <x v="162"/>
    <x v="0"/>
    <s v="publishing/nonfiction"/>
    <n v="102"/>
    <x v="975"/>
    <x v="3"/>
    <s v="nonfiction"/>
    <x v="1347"/>
    <d v="2015-03-07T15:18:45"/>
  </r>
  <r>
    <n v="1348"/>
    <x v="1348"/>
    <x v="1346"/>
    <n v="5875"/>
    <n v="5985"/>
    <x v="0"/>
    <x v="0"/>
    <x v="0"/>
    <n v="1418904533"/>
    <n v="1416485333"/>
    <b v="0"/>
    <x v="55"/>
    <x v="0"/>
    <s v="publishing/nonfiction"/>
    <n v="102"/>
    <x v="976"/>
    <x v="3"/>
    <s v="nonfiction"/>
    <x v="1348"/>
    <d v="2014-12-18T12:08:53"/>
  </r>
  <r>
    <n v="1349"/>
    <x v="1349"/>
    <x v="1347"/>
    <n v="5000"/>
    <n v="10210"/>
    <x v="0"/>
    <x v="5"/>
    <x v="5"/>
    <n v="1450249140"/>
    <n v="1447055935"/>
    <b v="0"/>
    <x v="293"/>
    <x v="0"/>
    <s v="publishing/nonfiction"/>
    <n v="204"/>
    <x v="977"/>
    <x v="3"/>
    <s v="nonfiction"/>
    <x v="1349"/>
    <d v="2015-12-16T06:59:00"/>
  </r>
  <r>
    <n v="1350"/>
    <x v="1350"/>
    <x v="1348"/>
    <n v="5000"/>
    <n v="5202.5"/>
    <x v="0"/>
    <x v="0"/>
    <x v="0"/>
    <n v="1451089134"/>
    <n v="1448497134"/>
    <b v="0"/>
    <x v="76"/>
    <x v="0"/>
    <s v="publishing/nonfiction"/>
    <n v="104"/>
    <x v="199"/>
    <x v="3"/>
    <s v="nonfiction"/>
    <x v="1350"/>
    <d v="2015-12-26T00:18:54"/>
  </r>
  <r>
    <n v="1351"/>
    <x v="1351"/>
    <x v="1349"/>
    <n v="20000"/>
    <n v="20253"/>
    <x v="0"/>
    <x v="0"/>
    <x v="0"/>
    <n v="1455299144"/>
    <n v="1452707144"/>
    <b v="0"/>
    <x v="148"/>
    <x v="0"/>
    <s v="publishing/nonfiction"/>
    <n v="101"/>
    <x v="978"/>
    <x v="3"/>
    <s v="nonfiction"/>
    <x v="1351"/>
    <d v="2016-02-12T17:45:44"/>
  </r>
  <r>
    <n v="1352"/>
    <x v="1352"/>
    <x v="1350"/>
    <n v="10000"/>
    <n v="13614"/>
    <x v="0"/>
    <x v="0"/>
    <x v="0"/>
    <n v="1441425540"/>
    <n v="1436968366"/>
    <b v="0"/>
    <x v="294"/>
    <x v="0"/>
    <s v="publishing/nonfiction"/>
    <n v="136"/>
    <x v="979"/>
    <x v="3"/>
    <s v="nonfiction"/>
    <x v="1352"/>
    <d v="2015-09-05T03:59:00"/>
  </r>
  <r>
    <n v="1353"/>
    <x v="1353"/>
    <x v="1351"/>
    <n v="1000"/>
    <n v="1336"/>
    <x v="0"/>
    <x v="0"/>
    <x v="0"/>
    <n v="1362960000"/>
    <n v="1359946188"/>
    <b v="0"/>
    <x v="288"/>
    <x v="0"/>
    <s v="publishing/nonfiction"/>
    <n v="134"/>
    <x v="980"/>
    <x v="3"/>
    <s v="nonfiction"/>
    <x v="1353"/>
    <d v="2013-03-11T00:00:00"/>
  </r>
  <r>
    <n v="1354"/>
    <x v="1354"/>
    <x v="1352"/>
    <n v="1200"/>
    <n v="1563"/>
    <x v="0"/>
    <x v="1"/>
    <x v="1"/>
    <n v="1465672979"/>
    <n v="1463080979"/>
    <b v="0"/>
    <x v="31"/>
    <x v="0"/>
    <s v="publishing/nonfiction"/>
    <n v="130"/>
    <x v="981"/>
    <x v="3"/>
    <s v="nonfiction"/>
    <x v="1354"/>
    <d v="2016-06-11T19:22:59"/>
  </r>
  <r>
    <n v="1355"/>
    <x v="1355"/>
    <x v="1353"/>
    <n v="2500"/>
    <n v="3067"/>
    <x v="0"/>
    <x v="1"/>
    <x v="1"/>
    <n v="1354269600"/>
    <n v="1351663605"/>
    <b v="0"/>
    <x v="212"/>
    <x v="0"/>
    <s v="publishing/nonfiction"/>
    <n v="123"/>
    <x v="982"/>
    <x v="3"/>
    <s v="nonfiction"/>
    <x v="1355"/>
    <d v="2012-11-30T10:00:00"/>
  </r>
  <r>
    <n v="1356"/>
    <x v="1356"/>
    <x v="1354"/>
    <n v="3400"/>
    <n v="6215.56"/>
    <x v="0"/>
    <x v="0"/>
    <x v="0"/>
    <n v="1372985760"/>
    <n v="1370393760"/>
    <b v="0"/>
    <x v="45"/>
    <x v="0"/>
    <s v="publishing/nonfiction"/>
    <n v="183"/>
    <x v="983"/>
    <x v="3"/>
    <s v="nonfiction"/>
    <x v="1356"/>
    <d v="2013-07-05T00:56:00"/>
  </r>
  <r>
    <n v="1357"/>
    <x v="1357"/>
    <x v="1355"/>
    <n v="2000"/>
    <n v="2506"/>
    <x v="0"/>
    <x v="0"/>
    <x v="0"/>
    <n v="1362117540"/>
    <n v="1359587137"/>
    <b v="0"/>
    <x v="71"/>
    <x v="0"/>
    <s v="publishing/nonfiction"/>
    <n v="125"/>
    <x v="984"/>
    <x v="3"/>
    <s v="nonfiction"/>
    <x v="1357"/>
    <d v="2013-03-01T05:59:00"/>
  </r>
  <r>
    <n v="1358"/>
    <x v="1358"/>
    <x v="1356"/>
    <n v="3000"/>
    <n v="3350"/>
    <x v="0"/>
    <x v="0"/>
    <x v="0"/>
    <n v="1309009323"/>
    <n v="1306417323"/>
    <b v="0"/>
    <x v="72"/>
    <x v="0"/>
    <s v="publishing/nonfiction"/>
    <n v="112"/>
    <x v="985"/>
    <x v="3"/>
    <s v="nonfiction"/>
    <x v="1358"/>
    <d v="2011-06-25T13:42:03"/>
  </r>
  <r>
    <n v="1359"/>
    <x v="1359"/>
    <x v="1357"/>
    <n v="660"/>
    <n v="764"/>
    <x v="0"/>
    <x v="0"/>
    <x v="0"/>
    <n v="1309980790"/>
    <n v="1304623990"/>
    <b v="0"/>
    <x v="10"/>
    <x v="0"/>
    <s v="publishing/nonfiction"/>
    <n v="116"/>
    <x v="986"/>
    <x v="3"/>
    <s v="nonfiction"/>
    <x v="1359"/>
    <d v="2011-07-06T19:33:10"/>
  </r>
  <r>
    <n v="1360"/>
    <x v="1360"/>
    <x v="1358"/>
    <n v="1500"/>
    <n v="2598"/>
    <x v="0"/>
    <x v="0"/>
    <x v="0"/>
    <n v="1343943420"/>
    <n v="1341524220"/>
    <b v="0"/>
    <x v="75"/>
    <x v="0"/>
    <s v="publishing/nonfiction"/>
    <n v="173"/>
    <x v="987"/>
    <x v="3"/>
    <s v="nonfiction"/>
    <x v="1360"/>
    <d v="2012-08-02T21:37:00"/>
  </r>
  <r>
    <n v="1361"/>
    <x v="1361"/>
    <x v="1359"/>
    <n v="6000"/>
    <n v="7559"/>
    <x v="0"/>
    <x v="1"/>
    <x v="1"/>
    <n v="1403370772"/>
    <n v="1400778772"/>
    <b v="0"/>
    <x v="295"/>
    <x v="0"/>
    <s v="publishing/nonfiction"/>
    <n v="126"/>
    <x v="988"/>
    <x v="3"/>
    <s v="nonfiction"/>
    <x v="1361"/>
    <d v="2014-06-21T17:12:52"/>
  </r>
  <r>
    <n v="1362"/>
    <x v="1362"/>
    <x v="1360"/>
    <n v="1000"/>
    <n v="1091"/>
    <x v="0"/>
    <x v="0"/>
    <x v="0"/>
    <n v="1378592731"/>
    <n v="1373408731"/>
    <b v="0"/>
    <x v="20"/>
    <x v="0"/>
    <s v="publishing/nonfiction"/>
    <n v="109"/>
    <x v="989"/>
    <x v="3"/>
    <s v="nonfiction"/>
    <x v="1362"/>
    <d v="2013-09-07T22:25:31"/>
  </r>
  <r>
    <n v="1363"/>
    <x v="1363"/>
    <x v="1361"/>
    <n v="200"/>
    <n v="200"/>
    <x v="0"/>
    <x v="0"/>
    <x v="0"/>
    <n v="1455523140"/>
    <n v="1453925727"/>
    <b v="0"/>
    <x v="81"/>
    <x v="0"/>
    <s v="publishing/nonfiction"/>
    <n v="100"/>
    <x v="375"/>
    <x v="3"/>
    <s v="nonfiction"/>
    <x v="1363"/>
    <d v="2016-02-15T07:59:00"/>
  </r>
  <r>
    <n v="1364"/>
    <x v="1364"/>
    <x v="1362"/>
    <n v="42000"/>
    <n v="49830"/>
    <x v="0"/>
    <x v="8"/>
    <x v="7"/>
    <n v="1420648906"/>
    <n v="1415464906"/>
    <b v="0"/>
    <x v="296"/>
    <x v="0"/>
    <s v="music/rock"/>
    <n v="119"/>
    <x v="990"/>
    <x v="4"/>
    <s v="rock"/>
    <x v="1364"/>
    <d v="2015-01-07T16:41:46"/>
  </r>
  <r>
    <n v="1365"/>
    <x v="1365"/>
    <x v="1363"/>
    <n v="7500"/>
    <n v="7520"/>
    <x v="0"/>
    <x v="0"/>
    <x v="0"/>
    <n v="1426523752"/>
    <n v="1423935352"/>
    <b v="0"/>
    <x v="297"/>
    <x v="0"/>
    <s v="music/rock"/>
    <n v="100"/>
    <x v="991"/>
    <x v="4"/>
    <s v="rock"/>
    <x v="1365"/>
    <d v="2015-03-16T16:35:52"/>
  </r>
  <r>
    <n v="1366"/>
    <x v="1366"/>
    <x v="1364"/>
    <n v="7500"/>
    <n v="9486.69"/>
    <x v="0"/>
    <x v="0"/>
    <x v="0"/>
    <n v="1417049663"/>
    <n v="1413158063"/>
    <b v="0"/>
    <x v="206"/>
    <x v="0"/>
    <s v="music/rock"/>
    <n v="126"/>
    <x v="992"/>
    <x v="4"/>
    <s v="rock"/>
    <x v="1366"/>
    <d v="2014-11-27T00:54:23"/>
  </r>
  <r>
    <n v="1367"/>
    <x v="1367"/>
    <x v="1365"/>
    <n v="5000"/>
    <n v="5713"/>
    <x v="0"/>
    <x v="0"/>
    <x v="0"/>
    <n v="1447463050"/>
    <n v="1444867450"/>
    <b v="0"/>
    <x v="240"/>
    <x v="0"/>
    <s v="music/rock"/>
    <n v="114"/>
    <x v="993"/>
    <x v="4"/>
    <s v="rock"/>
    <x v="1367"/>
    <d v="2015-11-14T01:04:10"/>
  </r>
  <r>
    <n v="1368"/>
    <x v="1368"/>
    <x v="1366"/>
    <n v="5000"/>
    <n v="5535"/>
    <x v="0"/>
    <x v="0"/>
    <x v="0"/>
    <n v="1434342894"/>
    <n v="1432269294"/>
    <b v="0"/>
    <x v="45"/>
    <x v="0"/>
    <s v="music/rock"/>
    <n v="111"/>
    <x v="994"/>
    <x v="4"/>
    <s v="rock"/>
    <x v="1368"/>
    <d v="2015-06-15T04:34:54"/>
  </r>
  <r>
    <n v="1369"/>
    <x v="1369"/>
    <x v="1367"/>
    <n v="32360"/>
    <n v="34090.629999999997"/>
    <x v="0"/>
    <x v="0"/>
    <x v="0"/>
    <n v="1397225746"/>
    <n v="1394633746"/>
    <b v="0"/>
    <x v="298"/>
    <x v="0"/>
    <s v="music/rock"/>
    <n v="105"/>
    <x v="995"/>
    <x v="4"/>
    <s v="rock"/>
    <x v="1369"/>
    <d v="2014-04-11T14:15:46"/>
  </r>
  <r>
    <n v="1370"/>
    <x v="1370"/>
    <x v="1368"/>
    <n v="1500"/>
    <n v="1555"/>
    <x v="0"/>
    <x v="0"/>
    <x v="0"/>
    <n v="1381881890"/>
    <n v="1380585890"/>
    <b v="0"/>
    <x v="9"/>
    <x v="0"/>
    <s v="music/rock"/>
    <n v="104"/>
    <x v="996"/>
    <x v="4"/>
    <s v="rock"/>
    <x v="1370"/>
    <d v="2013-10-16T00:04:50"/>
  </r>
  <r>
    <n v="1371"/>
    <x v="1371"/>
    <x v="1369"/>
    <n v="6999"/>
    <n v="7495"/>
    <x v="0"/>
    <x v="0"/>
    <x v="0"/>
    <n v="1431022342"/>
    <n v="1428430342"/>
    <b v="0"/>
    <x v="16"/>
    <x v="0"/>
    <s v="music/rock"/>
    <n v="107"/>
    <x v="997"/>
    <x v="4"/>
    <s v="rock"/>
    <x v="1371"/>
    <d v="2015-05-07T18:12:22"/>
  </r>
  <r>
    <n v="1372"/>
    <x v="1372"/>
    <x v="1370"/>
    <n v="500"/>
    <n v="620"/>
    <x v="0"/>
    <x v="0"/>
    <x v="0"/>
    <n v="1342115132"/>
    <n v="1339523132"/>
    <b v="0"/>
    <x v="38"/>
    <x v="0"/>
    <s v="music/rock"/>
    <n v="124"/>
    <x v="998"/>
    <x v="4"/>
    <s v="rock"/>
    <x v="1372"/>
    <d v="2012-07-12T17:45:32"/>
  </r>
  <r>
    <n v="1373"/>
    <x v="1373"/>
    <x v="1371"/>
    <n v="10000"/>
    <n v="10501"/>
    <x v="0"/>
    <x v="0"/>
    <x v="0"/>
    <n v="1483138233"/>
    <n v="1480546233"/>
    <b v="0"/>
    <x v="47"/>
    <x v="0"/>
    <s v="music/rock"/>
    <n v="105"/>
    <x v="999"/>
    <x v="4"/>
    <s v="rock"/>
    <x v="1373"/>
    <d v="2016-12-30T22:50:33"/>
  </r>
  <r>
    <n v="1374"/>
    <x v="1374"/>
    <x v="1372"/>
    <n v="1500"/>
    <n v="2842"/>
    <x v="0"/>
    <x v="0"/>
    <x v="0"/>
    <n v="1458874388"/>
    <n v="1456285988"/>
    <b v="0"/>
    <x v="36"/>
    <x v="0"/>
    <s v="music/rock"/>
    <n v="189"/>
    <x v="1000"/>
    <x v="4"/>
    <s v="rock"/>
    <x v="1374"/>
    <d v="2016-03-25T02:53:08"/>
  </r>
  <r>
    <n v="1375"/>
    <x v="1375"/>
    <x v="1373"/>
    <n v="4000"/>
    <n v="6853"/>
    <x v="0"/>
    <x v="6"/>
    <x v="3"/>
    <n v="1484444119"/>
    <n v="1481852119"/>
    <b v="0"/>
    <x v="280"/>
    <x v="0"/>
    <s v="music/rock"/>
    <n v="171"/>
    <x v="1001"/>
    <x v="4"/>
    <s v="rock"/>
    <x v="1375"/>
    <d v="2017-01-15T01:35:19"/>
  </r>
  <r>
    <n v="1376"/>
    <x v="1376"/>
    <x v="1374"/>
    <n v="3700"/>
    <n v="9342"/>
    <x v="0"/>
    <x v="1"/>
    <x v="1"/>
    <n v="1480784606"/>
    <n v="1478189006"/>
    <b v="0"/>
    <x v="129"/>
    <x v="0"/>
    <s v="music/rock"/>
    <n v="252"/>
    <x v="1002"/>
    <x v="4"/>
    <s v="rock"/>
    <x v="1376"/>
    <d v="2016-12-03T17:03:26"/>
  </r>
  <r>
    <n v="1377"/>
    <x v="1377"/>
    <x v="1375"/>
    <n v="1300"/>
    <n v="1510"/>
    <x v="0"/>
    <x v="0"/>
    <x v="0"/>
    <n v="1486095060"/>
    <n v="1484198170"/>
    <b v="0"/>
    <x v="162"/>
    <x v="0"/>
    <s v="music/rock"/>
    <n v="116"/>
    <x v="1003"/>
    <x v="4"/>
    <s v="rock"/>
    <x v="1377"/>
    <d v="2017-02-03T04:11:00"/>
  </r>
  <r>
    <n v="1378"/>
    <x v="1378"/>
    <x v="1376"/>
    <n v="2000"/>
    <n v="4067"/>
    <x v="0"/>
    <x v="1"/>
    <x v="1"/>
    <n v="1470075210"/>
    <n v="1468779210"/>
    <b v="0"/>
    <x v="182"/>
    <x v="0"/>
    <s v="music/rock"/>
    <n v="203"/>
    <x v="1004"/>
    <x v="4"/>
    <s v="rock"/>
    <x v="1378"/>
    <d v="2016-08-01T18:13:30"/>
  </r>
  <r>
    <n v="1379"/>
    <x v="1379"/>
    <x v="1377"/>
    <n v="10000"/>
    <n v="11160"/>
    <x v="0"/>
    <x v="0"/>
    <x v="0"/>
    <n v="1433504876"/>
    <n v="1430912876"/>
    <b v="0"/>
    <x v="299"/>
    <x v="0"/>
    <s v="music/rock"/>
    <n v="112"/>
    <x v="1005"/>
    <x v="4"/>
    <s v="rock"/>
    <x v="1379"/>
    <d v="2015-06-05T11:47:56"/>
  </r>
  <r>
    <n v="1380"/>
    <x v="1380"/>
    <x v="1378"/>
    <n v="25"/>
    <n v="106"/>
    <x v="0"/>
    <x v="0"/>
    <x v="0"/>
    <n v="1433815200"/>
    <n v="1431886706"/>
    <b v="0"/>
    <x v="81"/>
    <x v="0"/>
    <s v="music/rock"/>
    <n v="424"/>
    <x v="1006"/>
    <x v="4"/>
    <s v="rock"/>
    <x v="1380"/>
    <d v="2015-06-09T02:00:00"/>
  </r>
  <r>
    <n v="1381"/>
    <x v="1381"/>
    <x v="1379"/>
    <n v="5000"/>
    <n v="5355"/>
    <x v="0"/>
    <x v="0"/>
    <x v="0"/>
    <n v="1482988125"/>
    <n v="1480396125"/>
    <b v="0"/>
    <x v="196"/>
    <x v="0"/>
    <s v="music/rock"/>
    <n v="107"/>
    <x v="919"/>
    <x v="4"/>
    <s v="rock"/>
    <x v="1381"/>
    <d v="2016-12-29T05:08:45"/>
  </r>
  <r>
    <n v="1382"/>
    <x v="1382"/>
    <x v="1380"/>
    <n v="8000"/>
    <n v="8349"/>
    <x v="0"/>
    <x v="0"/>
    <x v="0"/>
    <n v="1367867536"/>
    <n v="1365275536"/>
    <b v="0"/>
    <x v="265"/>
    <x v="0"/>
    <s v="music/rock"/>
    <n v="104"/>
    <x v="847"/>
    <x v="4"/>
    <s v="rock"/>
    <x v="1382"/>
    <d v="2013-05-06T19:12:16"/>
  </r>
  <r>
    <n v="1383"/>
    <x v="1383"/>
    <x v="1381"/>
    <n v="2200"/>
    <n v="4673"/>
    <x v="0"/>
    <x v="5"/>
    <x v="5"/>
    <n v="1482457678"/>
    <n v="1480729678"/>
    <b v="0"/>
    <x v="251"/>
    <x v="0"/>
    <s v="music/rock"/>
    <n v="212"/>
    <x v="1007"/>
    <x v="4"/>
    <s v="rock"/>
    <x v="1383"/>
    <d v="2016-12-23T01:47:58"/>
  </r>
  <r>
    <n v="1384"/>
    <x v="1384"/>
    <x v="1382"/>
    <n v="3500"/>
    <n v="4343"/>
    <x v="0"/>
    <x v="0"/>
    <x v="0"/>
    <n v="1436117922"/>
    <n v="1433525922"/>
    <b v="0"/>
    <x v="287"/>
    <x v="0"/>
    <s v="music/rock"/>
    <n v="124"/>
    <x v="1008"/>
    <x v="4"/>
    <s v="rock"/>
    <x v="1384"/>
    <d v="2015-07-05T17:38:42"/>
  </r>
  <r>
    <n v="1385"/>
    <x v="1385"/>
    <x v="1383"/>
    <n v="8000"/>
    <n v="8832.49"/>
    <x v="0"/>
    <x v="12"/>
    <x v="3"/>
    <n v="1461931860"/>
    <n v="1457109121"/>
    <b v="0"/>
    <x v="179"/>
    <x v="0"/>
    <s v="music/rock"/>
    <n v="110"/>
    <x v="1009"/>
    <x v="4"/>
    <s v="rock"/>
    <x v="1385"/>
    <d v="2016-04-29T12:11:00"/>
  </r>
  <r>
    <n v="1386"/>
    <x v="1386"/>
    <x v="1384"/>
    <n v="400"/>
    <n v="875"/>
    <x v="0"/>
    <x v="0"/>
    <x v="0"/>
    <n v="1438183889"/>
    <n v="1435591889"/>
    <b v="0"/>
    <x v="25"/>
    <x v="0"/>
    <s v="music/rock"/>
    <n v="219"/>
    <x v="368"/>
    <x v="4"/>
    <s v="rock"/>
    <x v="1386"/>
    <d v="2015-07-29T15:31:29"/>
  </r>
  <r>
    <n v="1387"/>
    <x v="1387"/>
    <x v="1385"/>
    <n v="4000"/>
    <n v="5465"/>
    <x v="0"/>
    <x v="0"/>
    <x v="0"/>
    <n v="1433305800"/>
    <n v="1430604395"/>
    <b v="0"/>
    <x v="76"/>
    <x v="0"/>
    <s v="music/rock"/>
    <n v="137"/>
    <x v="1010"/>
    <x v="4"/>
    <s v="rock"/>
    <x v="1387"/>
    <d v="2015-06-03T04:30:00"/>
  </r>
  <r>
    <n v="1388"/>
    <x v="1388"/>
    <x v="1386"/>
    <n v="5000"/>
    <n v="6740.37"/>
    <x v="0"/>
    <x v="0"/>
    <x v="0"/>
    <n v="1476720840"/>
    <n v="1474469117"/>
    <b v="0"/>
    <x v="300"/>
    <x v="0"/>
    <s v="music/rock"/>
    <n v="135"/>
    <x v="1011"/>
    <x v="4"/>
    <s v="rock"/>
    <x v="1388"/>
    <d v="2016-10-17T16:14:00"/>
  </r>
  <r>
    <n v="1389"/>
    <x v="1389"/>
    <x v="1387"/>
    <n v="500"/>
    <n v="727"/>
    <x v="0"/>
    <x v="1"/>
    <x v="1"/>
    <n v="1471087957"/>
    <n v="1468495957"/>
    <b v="0"/>
    <x v="69"/>
    <x v="0"/>
    <s v="music/rock"/>
    <n v="145"/>
    <x v="1012"/>
    <x v="4"/>
    <s v="rock"/>
    <x v="1389"/>
    <d v="2016-08-13T11:32:37"/>
  </r>
  <r>
    <n v="1390"/>
    <x v="1390"/>
    <x v="1388"/>
    <n v="2800"/>
    <n v="3055"/>
    <x v="0"/>
    <x v="0"/>
    <x v="0"/>
    <n v="1430154720"/>
    <n v="1427224606"/>
    <b v="0"/>
    <x v="10"/>
    <x v="0"/>
    <s v="music/rock"/>
    <n v="109"/>
    <x v="1013"/>
    <x v="4"/>
    <s v="rock"/>
    <x v="1390"/>
    <d v="2015-04-27T17:12:00"/>
  </r>
  <r>
    <n v="1391"/>
    <x v="1391"/>
    <x v="1389"/>
    <n v="500"/>
    <n v="551"/>
    <x v="0"/>
    <x v="0"/>
    <x v="0"/>
    <n v="1440219540"/>
    <n v="1436369818"/>
    <b v="0"/>
    <x v="62"/>
    <x v="0"/>
    <s v="music/rock"/>
    <n v="110"/>
    <x v="1014"/>
    <x v="4"/>
    <s v="rock"/>
    <x v="1391"/>
    <d v="2015-08-22T04:59:00"/>
  </r>
  <r>
    <n v="1392"/>
    <x v="1392"/>
    <x v="1390"/>
    <n v="2500"/>
    <n v="2841"/>
    <x v="0"/>
    <x v="0"/>
    <x v="0"/>
    <n v="1456976586"/>
    <n v="1454298186"/>
    <b v="0"/>
    <x v="201"/>
    <x v="0"/>
    <s v="music/rock"/>
    <n v="114"/>
    <x v="1015"/>
    <x v="4"/>
    <s v="rock"/>
    <x v="1392"/>
    <d v="2016-03-03T03:43:06"/>
  </r>
  <r>
    <n v="1393"/>
    <x v="1393"/>
    <x v="1391"/>
    <n v="10000"/>
    <n v="10235"/>
    <x v="0"/>
    <x v="0"/>
    <x v="0"/>
    <n v="1470068523"/>
    <n v="1467476523"/>
    <b v="0"/>
    <x v="47"/>
    <x v="0"/>
    <s v="music/rock"/>
    <n v="102"/>
    <x v="1016"/>
    <x v="4"/>
    <s v="rock"/>
    <x v="1393"/>
    <d v="2016-08-01T16:22:03"/>
  </r>
  <r>
    <n v="1394"/>
    <x v="1394"/>
    <x v="1392"/>
    <n v="750"/>
    <n v="916"/>
    <x v="0"/>
    <x v="0"/>
    <x v="0"/>
    <n v="1488337200"/>
    <n v="1484623726"/>
    <b v="0"/>
    <x v="57"/>
    <x v="0"/>
    <s v="music/rock"/>
    <n v="122"/>
    <x v="1017"/>
    <x v="4"/>
    <s v="rock"/>
    <x v="1394"/>
    <d v="2017-03-01T03:00:00"/>
  </r>
  <r>
    <n v="1395"/>
    <x v="1395"/>
    <x v="1393"/>
    <n v="3500"/>
    <n v="3916"/>
    <x v="0"/>
    <x v="0"/>
    <x v="0"/>
    <n v="1484430481"/>
    <n v="1481838481"/>
    <b v="0"/>
    <x v="141"/>
    <x v="0"/>
    <s v="music/rock"/>
    <n v="112"/>
    <x v="1018"/>
    <x v="4"/>
    <s v="rock"/>
    <x v="1395"/>
    <d v="2017-01-14T21:48:01"/>
  </r>
  <r>
    <n v="1396"/>
    <x v="1396"/>
    <x v="1394"/>
    <n v="6000"/>
    <n v="6438"/>
    <x v="0"/>
    <x v="0"/>
    <x v="0"/>
    <n v="1423871882"/>
    <n v="1421279882"/>
    <b v="0"/>
    <x v="196"/>
    <x v="0"/>
    <s v="music/rock"/>
    <n v="107"/>
    <x v="1019"/>
    <x v="4"/>
    <s v="rock"/>
    <x v="1396"/>
    <d v="2015-02-13T23:58:02"/>
  </r>
  <r>
    <n v="1397"/>
    <x v="1397"/>
    <x v="1395"/>
    <n v="10000"/>
    <n v="11385"/>
    <x v="0"/>
    <x v="0"/>
    <x v="0"/>
    <n v="1477603140"/>
    <n v="1475013710"/>
    <b v="0"/>
    <x v="150"/>
    <x v="0"/>
    <s v="music/rock"/>
    <n v="114"/>
    <x v="1020"/>
    <x v="4"/>
    <s v="rock"/>
    <x v="1397"/>
    <d v="2016-10-27T21:19:00"/>
  </r>
  <r>
    <n v="1398"/>
    <x v="1398"/>
    <x v="1396"/>
    <n v="4400"/>
    <n v="4826"/>
    <x v="0"/>
    <x v="0"/>
    <x v="0"/>
    <n v="1467752334"/>
    <n v="1465160334"/>
    <b v="0"/>
    <x v="71"/>
    <x v="0"/>
    <s v="music/rock"/>
    <n v="110"/>
    <x v="1021"/>
    <x v="4"/>
    <s v="rock"/>
    <x v="1398"/>
    <d v="2016-07-05T20:58:54"/>
  </r>
  <r>
    <n v="1399"/>
    <x v="1399"/>
    <x v="1397"/>
    <n v="9000"/>
    <n v="11353"/>
    <x v="0"/>
    <x v="0"/>
    <x v="0"/>
    <n v="1412640373"/>
    <n v="1410048373"/>
    <b v="0"/>
    <x v="192"/>
    <x v="0"/>
    <s v="music/rock"/>
    <n v="126"/>
    <x v="1022"/>
    <x v="4"/>
    <s v="rock"/>
    <x v="1399"/>
    <d v="2014-10-07T00:06:13"/>
  </r>
  <r>
    <n v="1400"/>
    <x v="1400"/>
    <x v="1398"/>
    <n v="350"/>
    <n v="586"/>
    <x v="0"/>
    <x v="1"/>
    <x v="1"/>
    <n v="1465709400"/>
    <n v="1462695073"/>
    <b v="0"/>
    <x v="69"/>
    <x v="0"/>
    <s v="music/rock"/>
    <n v="167"/>
    <x v="1023"/>
    <x v="4"/>
    <s v="rock"/>
    <x v="1400"/>
    <d v="2016-06-12T05:30:00"/>
  </r>
  <r>
    <n v="1401"/>
    <x v="1401"/>
    <x v="1399"/>
    <n v="2500"/>
    <n v="12413"/>
    <x v="0"/>
    <x v="0"/>
    <x v="0"/>
    <n v="1369612474"/>
    <n v="1367798074"/>
    <b v="0"/>
    <x v="301"/>
    <x v="0"/>
    <s v="music/rock"/>
    <n v="497"/>
    <x v="246"/>
    <x v="4"/>
    <s v="rock"/>
    <x v="1401"/>
    <d v="2013-05-26T23:54:34"/>
  </r>
  <r>
    <n v="1402"/>
    <x v="1402"/>
    <x v="1400"/>
    <n v="2500"/>
    <n v="2729"/>
    <x v="0"/>
    <x v="1"/>
    <x v="1"/>
    <n v="1430439411"/>
    <n v="1425259011"/>
    <b v="0"/>
    <x v="116"/>
    <x v="0"/>
    <s v="music/rock"/>
    <n v="109"/>
    <x v="1024"/>
    <x v="4"/>
    <s v="rock"/>
    <x v="1402"/>
    <d v="2015-05-01T00:16:51"/>
  </r>
  <r>
    <n v="1403"/>
    <x v="1403"/>
    <x v="1401"/>
    <n v="4000"/>
    <n v="4103"/>
    <x v="0"/>
    <x v="0"/>
    <x v="0"/>
    <n v="1374802235"/>
    <n v="1372210235"/>
    <b v="0"/>
    <x v="36"/>
    <x v="0"/>
    <s v="music/rock"/>
    <n v="103"/>
    <x v="1025"/>
    <x v="4"/>
    <s v="rock"/>
    <x v="1403"/>
    <d v="2013-07-26T01:30:35"/>
  </r>
  <r>
    <n v="1404"/>
    <x v="1404"/>
    <x v="1402"/>
    <n v="14500"/>
    <n v="241"/>
    <x v="2"/>
    <x v="1"/>
    <x v="1"/>
    <n v="1424607285"/>
    <n v="1422447285"/>
    <b v="1"/>
    <x v="81"/>
    <x v="1"/>
    <s v="publishing/translations"/>
    <n v="2"/>
    <x v="1026"/>
    <x v="3"/>
    <s v="translations"/>
    <x v="1404"/>
    <d v="2015-02-22T12:14:45"/>
  </r>
  <r>
    <n v="1405"/>
    <x v="1405"/>
    <x v="1403"/>
    <n v="25000"/>
    <n v="105"/>
    <x v="2"/>
    <x v="0"/>
    <x v="0"/>
    <n v="1417195201"/>
    <n v="1414599601"/>
    <b v="1"/>
    <x v="57"/>
    <x v="1"/>
    <s v="publishing/translations"/>
    <n v="0"/>
    <x v="1027"/>
    <x v="3"/>
    <s v="translations"/>
    <x v="1405"/>
    <d v="2014-11-28T17:20:01"/>
  </r>
  <r>
    <n v="1406"/>
    <x v="1406"/>
    <x v="1404"/>
    <n v="12000"/>
    <n v="15"/>
    <x v="2"/>
    <x v="13"/>
    <x v="3"/>
    <n v="1449914400"/>
    <n v="1445336607"/>
    <b v="0"/>
    <x v="83"/>
    <x v="1"/>
    <s v="publishing/translations"/>
    <n v="0"/>
    <x v="144"/>
    <x v="3"/>
    <s v="translations"/>
    <x v="1406"/>
    <d v="2015-12-12T10:00:00"/>
  </r>
  <r>
    <n v="1407"/>
    <x v="1407"/>
    <x v="1405"/>
    <n v="3000"/>
    <n v="15"/>
    <x v="2"/>
    <x v="0"/>
    <x v="0"/>
    <n v="1407847978"/>
    <n v="1405687978"/>
    <b v="0"/>
    <x v="84"/>
    <x v="1"/>
    <s v="publishing/translations"/>
    <n v="1"/>
    <x v="501"/>
    <x v="3"/>
    <s v="translations"/>
    <x v="1407"/>
    <d v="2014-08-12T12:52:58"/>
  </r>
  <r>
    <n v="1408"/>
    <x v="1408"/>
    <x v="1406"/>
    <n v="1000"/>
    <n v="72"/>
    <x v="2"/>
    <x v="1"/>
    <x v="1"/>
    <n v="1447451756"/>
    <n v="1444856156"/>
    <b v="0"/>
    <x v="79"/>
    <x v="1"/>
    <s v="publishing/translations"/>
    <n v="7"/>
    <x v="1028"/>
    <x v="3"/>
    <s v="translations"/>
    <x v="1408"/>
    <d v="2015-11-13T21:55:56"/>
  </r>
  <r>
    <n v="1409"/>
    <x v="1409"/>
    <x v="1407"/>
    <n v="4000"/>
    <n v="0"/>
    <x v="2"/>
    <x v="0"/>
    <x v="0"/>
    <n v="1420085535"/>
    <n v="1414897935"/>
    <b v="0"/>
    <x v="78"/>
    <x v="1"/>
    <s v="publishing/translations"/>
    <n v="0"/>
    <x v="121"/>
    <x v="3"/>
    <s v="translations"/>
    <x v="1409"/>
    <d v="2015-01-01T04:12:15"/>
  </r>
  <r>
    <n v="1410"/>
    <x v="1410"/>
    <x v="1408"/>
    <n v="6000"/>
    <n v="1"/>
    <x v="2"/>
    <x v="13"/>
    <x v="3"/>
    <n v="1464939520"/>
    <n v="1461051520"/>
    <b v="0"/>
    <x v="29"/>
    <x v="1"/>
    <s v="publishing/translations"/>
    <n v="0"/>
    <x v="120"/>
    <x v="3"/>
    <s v="translations"/>
    <x v="1410"/>
    <d v="2016-06-03T07:38:40"/>
  </r>
  <r>
    <n v="1411"/>
    <x v="1411"/>
    <x v="1409"/>
    <n v="3000"/>
    <n v="7"/>
    <x v="2"/>
    <x v="1"/>
    <x v="1"/>
    <n v="1423185900"/>
    <n v="1420766700"/>
    <b v="0"/>
    <x v="83"/>
    <x v="1"/>
    <s v="publishing/translations"/>
    <n v="0"/>
    <x v="1029"/>
    <x v="3"/>
    <s v="translations"/>
    <x v="1411"/>
    <d v="2015-02-06T01:25:00"/>
  </r>
  <r>
    <n v="1412"/>
    <x v="1412"/>
    <x v="1410"/>
    <n v="7000"/>
    <n v="320"/>
    <x v="2"/>
    <x v="0"/>
    <x v="0"/>
    <n v="1417656699"/>
    <n v="1415064699"/>
    <b v="0"/>
    <x v="62"/>
    <x v="1"/>
    <s v="publishing/translations"/>
    <n v="5"/>
    <x v="1030"/>
    <x v="3"/>
    <s v="translations"/>
    <x v="1412"/>
    <d v="2014-12-04T01:31:39"/>
  </r>
  <r>
    <n v="1413"/>
    <x v="1413"/>
    <x v="1411"/>
    <n v="2000"/>
    <n v="100"/>
    <x v="2"/>
    <x v="13"/>
    <x v="3"/>
    <n v="1455964170"/>
    <n v="1450780170"/>
    <b v="0"/>
    <x v="29"/>
    <x v="1"/>
    <s v="publishing/translations"/>
    <n v="5"/>
    <x v="101"/>
    <x v="3"/>
    <s v="translations"/>
    <x v="1413"/>
    <d v="2016-02-20T10:29:30"/>
  </r>
  <r>
    <n v="1414"/>
    <x v="1414"/>
    <x v="1412"/>
    <n v="500"/>
    <n v="1"/>
    <x v="2"/>
    <x v="0"/>
    <x v="0"/>
    <n v="1483423467"/>
    <n v="1480831467"/>
    <b v="0"/>
    <x v="29"/>
    <x v="1"/>
    <s v="publishing/translations"/>
    <n v="0"/>
    <x v="120"/>
    <x v="3"/>
    <s v="translations"/>
    <x v="1414"/>
    <d v="2017-01-03T06:04:27"/>
  </r>
  <r>
    <n v="1415"/>
    <x v="1415"/>
    <x v="1413"/>
    <n v="4400"/>
    <n v="800"/>
    <x v="2"/>
    <x v="0"/>
    <x v="0"/>
    <n v="1439741591"/>
    <n v="1436285591"/>
    <b v="0"/>
    <x v="82"/>
    <x v="1"/>
    <s v="publishing/translations"/>
    <n v="18"/>
    <x v="1031"/>
    <x v="3"/>
    <s v="translations"/>
    <x v="1415"/>
    <d v="2015-08-16T16:13:11"/>
  </r>
  <r>
    <n v="1416"/>
    <x v="1416"/>
    <x v="1414"/>
    <n v="50000"/>
    <n v="0"/>
    <x v="2"/>
    <x v="0"/>
    <x v="0"/>
    <n v="1448147619"/>
    <n v="1445552019"/>
    <b v="0"/>
    <x v="78"/>
    <x v="1"/>
    <s v="publishing/translations"/>
    <n v="0"/>
    <x v="121"/>
    <x v="3"/>
    <s v="translations"/>
    <x v="1416"/>
    <d v="2015-11-21T23:13:39"/>
  </r>
  <r>
    <n v="1417"/>
    <x v="1417"/>
    <x v="1415"/>
    <n v="4500"/>
    <n v="55"/>
    <x v="2"/>
    <x v="0"/>
    <x v="0"/>
    <n v="1442315460"/>
    <n v="1439696174"/>
    <b v="0"/>
    <x v="84"/>
    <x v="1"/>
    <s v="publishing/translations"/>
    <n v="1"/>
    <x v="440"/>
    <x v="3"/>
    <s v="translations"/>
    <x v="1417"/>
    <d v="2015-09-15T11:11:00"/>
  </r>
  <r>
    <n v="1418"/>
    <x v="1418"/>
    <x v="1416"/>
    <n v="3000"/>
    <n v="6"/>
    <x v="2"/>
    <x v="3"/>
    <x v="3"/>
    <n v="1456397834"/>
    <n v="1453805834"/>
    <b v="0"/>
    <x v="29"/>
    <x v="1"/>
    <s v="publishing/translations"/>
    <n v="0"/>
    <x v="1032"/>
    <x v="3"/>
    <s v="translations"/>
    <x v="1418"/>
    <d v="2016-02-25T10:57:14"/>
  </r>
  <r>
    <n v="1419"/>
    <x v="1419"/>
    <x v="1417"/>
    <n v="6300"/>
    <n v="445"/>
    <x v="2"/>
    <x v="0"/>
    <x v="0"/>
    <n v="1476010619"/>
    <n v="1473418619"/>
    <b v="0"/>
    <x v="73"/>
    <x v="1"/>
    <s v="publishing/translations"/>
    <n v="7"/>
    <x v="884"/>
    <x v="3"/>
    <s v="translations"/>
    <x v="1419"/>
    <d v="2016-10-09T10:56:59"/>
  </r>
  <r>
    <n v="1420"/>
    <x v="1420"/>
    <x v="1418"/>
    <n v="110"/>
    <n v="3"/>
    <x v="2"/>
    <x v="0"/>
    <x v="0"/>
    <n v="1467129686"/>
    <n v="1464969686"/>
    <b v="0"/>
    <x v="83"/>
    <x v="1"/>
    <s v="publishing/translations"/>
    <n v="3"/>
    <x v="120"/>
    <x v="3"/>
    <s v="translations"/>
    <x v="1420"/>
    <d v="2016-06-28T16:01:26"/>
  </r>
  <r>
    <n v="1421"/>
    <x v="1421"/>
    <x v="1419"/>
    <n v="200000"/>
    <n v="200"/>
    <x v="2"/>
    <x v="11"/>
    <x v="9"/>
    <n v="1423432709"/>
    <n v="1420840709"/>
    <b v="0"/>
    <x v="84"/>
    <x v="1"/>
    <s v="publishing/translations"/>
    <n v="0"/>
    <x v="101"/>
    <x v="3"/>
    <s v="translations"/>
    <x v="1421"/>
    <d v="2015-02-08T21:58:29"/>
  </r>
  <r>
    <n v="1422"/>
    <x v="1422"/>
    <x v="1420"/>
    <n v="25000"/>
    <n v="26"/>
    <x v="2"/>
    <x v="4"/>
    <x v="4"/>
    <n v="1474436704"/>
    <n v="1471844704"/>
    <b v="0"/>
    <x v="84"/>
    <x v="1"/>
    <s v="publishing/translations"/>
    <n v="0"/>
    <x v="31"/>
    <x v="3"/>
    <s v="translations"/>
    <x v="1422"/>
    <d v="2016-09-21T05:45:04"/>
  </r>
  <r>
    <n v="1423"/>
    <x v="1423"/>
    <x v="1421"/>
    <n v="30000"/>
    <n v="100"/>
    <x v="2"/>
    <x v="2"/>
    <x v="2"/>
    <n v="1451637531"/>
    <n v="1449045531"/>
    <b v="0"/>
    <x v="29"/>
    <x v="1"/>
    <s v="publishing/translations"/>
    <n v="0"/>
    <x v="101"/>
    <x v="3"/>
    <s v="translations"/>
    <x v="1423"/>
    <d v="2016-01-01T08:38:51"/>
  </r>
  <r>
    <n v="1424"/>
    <x v="1424"/>
    <x v="1422"/>
    <n v="7500"/>
    <n v="1527"/>
    <x v="2"/>
    <x v="0"/>
    <x v="0"/>
    <n v="1479233602"/>
    <n v="1478106802"/>
    <b v="0"/>
    <x v="25"/>
    <x v="1"/>
    <s v="publishing/translations"/>
    <n v="20"/>
    <x v="1033"/>
    <x v="3"/>
    <s v="translations"/>
    <x v="1424"/>
    <d v="2016-11-15T18:13:22"/>
  </r>
  <r>
    <n v="1425"/>
    <x v="1425"/>
    <x v="1423"/>
    <n v="13000"/>
    <n v="0"/>
    <x v="2"/>
    <x v="0"/>
    <x v="0"/>
    <n v="1430276959"/>
    <n v="1427684959"/>
    <b v="0"/>
    <x v="78"/>
    <x v="1"/>
    <s v="publishing/translations"/>
    <n v="0"/>
    <x v="121"/>
    <x v="3"/>
    <s v="translations"/>
    <x v="1425"/>
    <d v="2015-04-29T03:09:19"/>
  </r>
  <r>
    <n v="1426"/>
    <x v="1426"/>
    <x v="1424"/>
    <n v="1000"/>
    <n v="0"/>
    <x v="2"/>
    <x v="12"/>
    <x v="3"/>
    <n v="1440408120"/>
    <n v="1435224120"/>
    <b v="0"/>
    <x v="78"/>
    <x v="1"/>
    <s v="publishing/translations"/>
    <n v="0"/>
    <x v="121"/>
    <x v="3"/>
    <s v="translations"/>
    <x v="1426"/>
    <d v="2015-08-24T09:22:00"/>
  </r>
  <r>
    <n v="1427"/>
    <x v="1427"/>
    <x v="1425"/>
    <n v="5000"/>
    <n v="419"/>
    <x v="2"/>
    <x v="12"/>
    <x v="3"/>
    <n v="1474230385"/>
    <n v="1471638385"/>
    <b v="0"/>
    <x v="80"/>
    <x v="1"/>
    <s v="publishing/translations"/>
    <n v="8"/>
    <x v="1034"/>
    <x v="3"/>
    <s v="translations"/>
    <x v="1427"/>
    <d v="2016-09-18T20:26:25"/>
  </r>
  <r>
    <n v="1428"/>
    <x v="1428"/>
    <x v="1426"/>
    <n v="1000"/>
    <n v="45"/>
    <x v="2"/>
    <x v="3"/>
    <x v="3"/>
    <n v="1459584417"/>
    <n v="1456996017"/>
    <b v="0"/>
    <x v="83"/>
    <x v="1"/>
    <s v="publishing/translations"/>
    <n v="5"/>
    <x v="2"/>
    <x v="3"/>
    <s v="translations"/>
    <x v="1428"/>
    <d v="2016-04-02T08:06:57"/>
  </r>
  <r>
    <n v="1429"/>
    <x v="1429"/>
    <x v="1427"/>
    <n v="10000"/>
    <n v="0"/>
    <x v="2"/>
    <x v="0"/>
    <x v="0"/>
    <n v="1428629242"/>
    <n v="1426037242"/>
    <b v="0"/>
    <x v="78"/>
    <x v="1"/>
    <s v="publishing/translations"/>
    <n v="0"/>
    <x v="121"/>
    <x v="3"/>
    <s v="translations"/>
    <x v="1429"/>
    <d v="2015-04-10T01:27:22"/>
  </r>
  <r>
    <n v="1430"/>
    <x v="1430"/>
    <x v="1428"/>
    <n v="5000"/>
    <n v="403"/>
    <x v="2"/>
    <x v="0"/>
    <x v="0"/>
    <n v="1419017488"/>
    <n v="1416339088"/>
    <b v="0"/>
    <x v="81"/>
    <x v="1"/>
    <s v="publishing/translations"/>
    <n v="8"/>
    <x v="128"/>
    <x v="3"/>
    <s v="translations"/>
    <x v="1430"/>
    <d v="2014-12-19T19:31:28"/>
  </r>
  <r>
    <n v="1431"/>
    <x v="1431"/>
    <x v="1429"/>
    <n v="17000"/>
    <n v="5431"/>
    <x v="2"/>
    <x v="0"/>
    <x v="0"/>
    <n v="1448517816"/>
    <n v="1445922216"/>
    <b v="0"/>
    <x v="5"/>
    <x v="1"/>
    <s v="publishing/translations"/>
    <n v="32"/>
    <x v="1035"/>
    <x v="3"/>
    <s v="translations"/>
    <x v="1431"/>
    <d v="2015-11-26T06:03:36"/>
  </r>
  <r>
    <n v="1432"/>
    <x v="1432"/>
    <x v="1430"/>
    <n v="40000"/>
    <n v="0"/>
    <x v="2"/>
    <x v="0"/>
    <x v="0"/>
    <n v="1437417828"/>
    <n v="1434825828"/>
    <b v="0"/>
    <x v="78"/>
    <x v="1"/>
    <s v="publishing/translations"/>
    <n v="0"/>
    <x v="121"/>
    <x v="3"/>
    <s v="translations"/>
    <x v="1432"/>
    <d v="2015-07-20T18:43:48"/>
  </r>
  <r>
    <n v="1433"/>
    <x v="1433"/>
    <x v="1431"/>
    <n v="12000"/>
    <n v="805"/>
    <x v="2"/>
    <x v="13"/>
    <x v="3"/>
    <n v="1481367600"/>
    <n v="1477839675"/>
    <b v="0"/>
    <x v="73"/>
    <x v="1"/>
    <s v="publishing/translations"/>
    <n v="7"/>
    <x v="1036"/>
    <x v="3"/>
    <s v="translations"/>
    <x v="1433"/>
    <d v="2016-12-10T11:00:00"/>
  </r>
  <r>
    <n v="1434"/>
    <x v="1434"/>
    <x v="1432"/>
    <n v="82000"/>
    <n v="8190"/>
    <x v="2"/>
    <x v="8"/>
    <x v="7"/>
    <n v="1433775600"/>
    <n v="1431973478"/>
    <b v="0"/>
    <x v="202"/>
    <x v="1"/>
    <s v="publishing/translations"/>
    <n v="10"/>
    <x v="1037"/>
    <x v="3"/>
    <s v="translations"/>
    <x v="1434"/>
    <d v="2015-06-08T15:00:00"/>
  </r>
  <r>
    <n v="1435"/>
    <x v="1435"/>
    <x v="1433"/>
    <n v="15000"/>
    <n v="15"/>
    <x v="2"/>
    <x v="13"/>
    <x v="3"/>
    <n v="1444589020"/>
    <n v="1441997020"/>
    <b v="0"/>
    <x v="84"/>
    <x v="1"/>
    <s v="publishing/translations"/>
    <n v="0"/>
    <x v="501"/>
    <x v="3"/>
    <s v="translations"/>
    <x v="1435"/>
    <d v="2015-10-11T18:43:40"/>
  </r>
  <r>
    <n v="1436"/>
    <x v="1436"/>
    <x v="1434"/>
    <n v="10000"/>
    <n v="77"/>
    <x v="2"/>
    <x v="12"/>
    <x v="3"/>
    <n v="1456043057"/>
    <n v="1453451057"/>
    <b v="0"/>
    <x v="84"/>
    <x v="1"/>
    <s v="publishing/translations"/>
    <n v="1"/>
    <x v="1038"/>
    <x v="3"/>
    <s v="translations"/>
    <x v="1436"/>
    <d v="2016-02-21T08:24:17"/>
  </r>
  <r>
    <n v="1437"/>
    <x v="1437"/>
    <x v="1435"/>
    <n v="3000"/>
    <n v="807"/>
    <x v="2"/>
    <x v="0"/>
    <x v="0"/>
    <n v="1405227540"/>
    <n v="1402058739"/>
    <b v="0"/>
    <x v="19"/>
    <x v="1"/>
    <s v="publishing/translations"/>
    <n v="27"/>
    <x v="1039"/>
    <x v="3"/>
    <s v="translations"/>
    <x v="1437"/>
    <d v="2014-07-13T04:59:00"/>
  </r>
  <r>
    <n v="1438"/>
    <x v="1438"/>
    <x v="1436"/>
    <n v="20000"/>
    <n v="600"/>
    <x v="2"/>
    <x v="8"/>
    <x v="7"/>
    <n v="1461765300"/>
    <n v="1459198499"/>
    <b v="0"/>
    <x v="22"/>
    <x v="1"/>
    <s v="publishing/translations"/>
    <n v="3"/>
    <x v="753"/>
    <x v="3"/>
    <s v="translations"/>
    <x v="1438"/>
    <d v="2016-04-27T13:55:00"/>
  </r>
  <r>
    <n v="1439"/>
    <x v="1439"/>
    <x v="1437"/>
    <n v="2725"/>
    <n v="180"/>
    <x v="2"/>
    <x v="5"/>
    <x v="5"/>
    <n v="1425758101"/>
    <n v="1423166101"/>
    <b v="0"/>
    <x v="79"/>
    <x v="1"/>
    <s v="publishing/translations"/>
    <n v="7"/>
    <x v="179"/>
    <x v="3"/>
    <s v="translations"/>
    <x v="1439"/>
    <d v="2015-03-07T19:55:01"/>
  </r>
  <r>
    <n v="1440"/>
    <x v="1440"/>
    <x v="1438"/>
    <n v="13000"/>
    <n v="1"/>
    <x v="2"/>
    <x v="13"/>
    <x v="3"/>
    <n v="1464285463"/>
    <n v="1461693463"/>
    <b v="0"/>
    <x v="29"/>
    <x v="1"/>
    <s v="publishing/translations"/>
    <n v="0"/>
    <x v="120"/>
    <x v="3"/>
    <s v="translations"/>
    <x v="1440"/>
    <d v="2016-05-26T17:57:43"/>
  </r>
  <r>
    <n v="1441"/>
    <x v="1441"/>
    <x v="1439"/>
    <n v="180000"/>
    <n v="2020"/>
    <x v="2"/>
    <x v="1"/>
    <x v="1"/>
    <n v="1441995769"/>
    <n v="1436811769"/>
    <b v="0"/>
    <x v="83"/>
    <x v="1"/>
    <s v="publishing/translations"/>
    <n v="1"/>
    <x v="1040"/>
    <x v="3"/>
    <s v="translations"/>
    <x v="1441"/>
    <d v="2015-09-11T18:22:49"/>
  </r>
  <r>
    <n v="1442"/>
    <x v="1442"/>
    <x v="1440"/>
    <n v="1500"/>
    <n v="0"/>
    <x v="2"/>
    <x v="0"/>
    <x v="0"/>
    <n v="1464190158"/>
    <n v="1461598158"/>
    <b v="0"/>
    <x v="78"/>
    <x v="1"/>
    <s v="publishing/translations"/>
    <n v="0"/>
    <x v="121"/>
    <x v="3"/>
    <s v="translations"/>
    <x v="1442"/>
    <d v="2016-05-25T15:29:18"/>
  </r>
  <r>
    <n v="1443"/>
    <x v="1443"/>
    <x v="1441"/>
    <n v="13000"/>
    <n v="0"/>
    <x v="2"/>
    <x v="6"/>
    <x v="3"/>
    <n v="1483395209"/>
    <n v="1480803209"/>
    <b v="0"/>
    <x v="78"/>
    <x v="1"/>
    <s v="publishing/translations"/>
    <n v="0"/>
    <x v="121"/>
    <x v="3"/>
    <s v="translations"/>
    <x v="1443"/>
    <d v="2017-01-02T22:13:29"/>
  </r>
  <r>
    <n v="1444"/>
    <x v="1444"/>
    <x v="1442"/>
    <n v="4950"/>
    <n v="0"/>
    <x v="2"/>
    <x v="12"/>
    <x v="3"/>
    <n v="1442091462"/>
    <n v="1436907462"/>
    <b v="0"/>
    <x v="78"/>
    <x v="1"/>
    <s v="publishing/translations"/>
    <n v="0"/>
    <x v="121"/>
    <x v="3"/>
    <s v="translations"/>
    <x v="1444"/>
    <d v="2015-09-12T20:57:42"/>
  </r>
  <r>
    <n v="1445"/>
    <x v="1445"/>
    <x v="1443"/>
    <n v="130000"/>
    <n v="0"/>
    <x v="2"/>
    <x v="12"/>
    <x v="3"/>
    <n v="1434286855"/>
    <n v="1431694855"/>
    <b v="0"/>
    <x v="78"/>
    <x v="1"/>
    <s v="publishing/translations"/>
    <n v="0"/>
    <x v="121"/>
    <x v="3"/>
    <s v="translations"/>
    <x v="1445"/>
    <d v="2015-06-14T13:00:55"/>
  </r>
  <r>
    <n v="1446"/>
    <x v="1446"/>
    <x v="1444"/>
    <n v="900"/>
    <n v="0"/>
    <x v="2"/>
    <x v="13"/>
    <x v="3"/>
    <n v="1461235478"/>
    <n v="1459507478"/>
    <b v="0"/>
    <x v="78"/>
    <x v="1"/>
    <s v="publishing/translations"/>
    <n v="0"/>
    <x v="121"/>
    <x v="3"/>
    <s v="translations"/>
    <x v="1446"/>
    <d v="2016-04-21T10:44:38"/>
  </r>
  <r>
    <n v="1447"/>
    <x v="1447"/>
    <x v="1445"/>
    <n v="500000"/>
    <n v="75"/>
    <x v="2"/>
    <x v="0"/>
    <x v="0"/>
    <n v="1467999134"/>
    <n v="1465407134"/>
    <b v="0"/>
    <x v="83"/>
    <x v="1"/>
    <s v="publishing/translations"/>
    <n v="0"/>
    <x v="380"/>
    <x v="3"/>
    <s v="translations"/>
    <x v="1447"/>
    <d v="2016-07-08T17:32:14"/>
  </r>
  <r>
    <n v="1448"/>
    <x v="1448"/>
    <x v="1446"/>
    <n v="200000"/>
    <n v="0"/>
    <x v="2"/>
    <x v="2"/>
    <x v="2"/>
    <n v="1432272300"/>
    <n v="1429655318"/>
    <b v="0"/>
    <x v="78"/>
    <x v="1"/>
    <s v="publishing/translations"/>
    <n v="0"/>
    <x v="121"/>
    <x v="3"/>
    <s v="translations"/>
    <x v="1448"/>
    <d v="2015-05-22T05:25:00"/>
  </r>
  <r>
    <n v="1449"/>
    <x v="1449"/>
    <x v="1447"/>
    <n v="8888"/>
    <n v="0"/>
    <x v="2"/>
    <x v="0"/>
    <x v="0"/>
    <n v="1431286105"/>
    <n v="1427138905"/>
    <b v="0"/>
    <x v="78"/>
    <x v="1"/>
    <s v="publishing/translations"/>
    <n v="0"/>
    <x v="121"/>
    <x v="3"/>
    <s v="translations"/>
    <x v="1449"/>
    <d v="2015-05-10T19:28:25"/>
  </r>
  <r>
    <n v="1450"/>
    <x v="1450"/>
    <x v="1448"/>
    <n v="100000"/>
    <n v="1"/>
    <x v="2"/>
    <x v="0"/>
    <x v="0"/>
    <n v="1455941197"/>
    <n v="1453349197"/>
    <b v="0"/>
    <x v="29"/>
    <x v="1"/>
    <s v="publishing/translations"/>
    <n v="0"/>
    <x v="120"/>
    <x v="3"/>
    <s v="translations"/>
    <x v="1450"/>
    <d v="2016-02-20T04:06:37"/>
  </r>
  <r>
    <n v="1451"/>
    <x v="1451"/>
    <x v="1449"/>
    <n v="18950"/>
    <n v="2"/>
    <x v="1"/>
    <x v="0"/>
    <x v="0"/>
    <n v="1416355259"/>
    <n v="1413759659"/>
    <b v="0"/>
    <x v="84"/>
    <x v="1"/>
    <s v="publishing/translations"/>
    <n v="0"/>
    <x v="120"/>
    <x v="3"/>
    <s v="translations"/>
    <x v="1451"/>
    <d v="2014-11-19T00:00:59"/>
  </r>
  <r>
    <n v="1452"/>
    <x v="1452"/>
    <x v="1450"/>
    <n v="14000"/>
    <n v="0"/>
    <x v="1"/>
    <x v="0"/>
    <x v="0"/>
    <n v="1406566363"/>
    <n v="1403974363"/>
    <b v="0"/>
    <x v="78"/>
    <x v="1"/>
    <s v="publishing/translations"/>
    <n v="0"/>
    <x v="121"/>
    <x v="3"/>
    <s v="translations"/>
    <x v="1452"/>
    <d v="2014-07-28T16:52:43"/>
  </r>
  <r>
    <n v="1453"/>
    <x v="1453"/>
    <x v="1451"/>
    <n v="25000"/>
    <n v="0"/>
    <x v="1"/>
    <x v="6"/>
    <x v="3"/>
    <n v="1492270947"/>
    <n v="1488386547"/>
    <b v="0"/>
    <x v="78"/>
    <x v="1"/>
    <s v="publishing/translations"/>
    <n v="0"/>
    <x v="121"/>
    <x v="3"/>
    <s v="translations"/>
    <x v="1453"/>
    <d v="2017-04-15T15:42:27"/>
  </r>
  <r>
    <n v="1454"/>
    <x v="1454"/>
    <x v="1452"/>
    <n v="1750"/>
    <n v="15"/>
    <x v="1"/>
    <x v="3"/>
    <x v="3"/>
    <n v="1461535140"/>
    <n v="1459716480"/>
    <b v="0"/>
    <x v="29"/>
    <x v="1"/>
    <s v="publishing/translations"/>
    <n v="1"/>
    <x v="2"/>
    <x v="3"/>
    <s v="translations"/>
    <x v="1454"/>
    <d v="2016-04-24T21:59:00"/>
  </r>
  <r>
    <n v="1455"/>
    <x v="1455"/>
    <x v="1453"/>
    <n v="15000"/>
    <n v="1575"/>
    <x v="1"/>
    <x v="0"/>
    <x v="0"/>
    <n v="1409924340"/>
    <n v="1405181320"/>
    <b v="0"/>
    <x v="63"/>
    <x v="1"/>
    <s v="publishing/translations"/>
    <n v="11"/>
    <x v="1041"/>
    <x v="3"/>
    <s v="translations"/>
    <x v="1455"/>
    <d v="2014-09-05T13:39:00"/>
  </r>
  <r>
    <n v="1456"/>
    <x v="1456"/>
    <x v="1454"/>
    <n v="5000"/>
    <n v="145"/>
    <x v="1"/>
    <x v="13"/>
    <x v="3"/>
    <n v="1483459365"/>
    <n v="1480867365"/>
    <b v="0"/>
    <x v="83"/>
    <x v="1"/>
    <s v="publishing/translations"/>
    <n v="3"/>
    <x v="1042"/>
    <x v="3"/>
    <s v="translations"/>
    <x v="1456"/>
    <d v="2017-01-03T16:02:45"/>
  </r>
  <r>
    <n v="1457"/>
    <x v="1457"/>
    <x v="1455"/>
    <n v="6000"/>
    <n v="0"/>
    <x v="1"/>
    <x v="0"/>
    <x v="0"/>
    <n v="1447281044"/>
    <n v="1444685444"/>
    <b v="0"/>
    <x v="78"/>
    <x v="1"/>
    <s v="publishing/translations"/>
    <n v="0"/>
    <x v="121"/>
    <x v="3"/>
    <s v="translations"/>
    <x v="1457"/>
    <d v="2015-11-11T22:30:44"/>
  </r>
  <r>
    <n v="1458"/>
    <x v="1458"/>
    <x v="1456"/>
    <n v="5000"/>
    <n v="0"/>
    <x v="1"/>
    <x v="0"/>
    <x v="0"/>
    <n v="1407729600"/>
    <n v="1405097760"/>
    <b v="0"/>
    <x v="78"/>
    <x v="1"/>
    <s v="publishing/translations"/>
    <n v="0"/>
    <x v="121"/>
    <x v="3"/>
    <s v="translations"/>
    <x v="1458"/>
    <d v="2014-08-11T04:00:00"/>
  </r>
  <r>
    <n v="1459"/>
    <x v="1459"/>
    <x v="1457"/>
    <n v="37000"/>
    <n v="0"/>
    <x v="1"/>
    <x v="8"/>
    <x v="7"/>
    <n v="1449077100"/>
    <n v="1446612896"/>
    <b v="0"/>
    <x v="78"/>
    <x v="1"/>
    <s v="publishing/translations"/>
    <n v="0"/>
    <x v="121"/>
    <x v="3"/>
    <s v="translations"/>
    <x v="1459"/>
    <d v="2015-12-02T17:25:00"/>
  </r>
  <r>
    <n v="1460"/>
    <x v="1460"/>
    <x v="1458"/>
    <n v="25000000"/>
    <n v="0"/>
    <x v="1"/>
    <x v="0"/>
    <x v="0"/>
    <n v="1417391100"/>
    <n v="1412371898"/>
    <b v="0"/>
    <x v="78"/>
    <x v="1"/>
    <s v="publishing/translations"/>
    <n v="0"/>
    <x v="121"/>
    <x v="3"/>
    <s v="translations"/>
    <x v="1460"/>
    <d v="2014-11-30T23:45:00"/>
  </r>
  <r>
    <n v="1461"/>
    <x v="1461"/>
    <x v="1459"/>
    <n v="15000"/>
    <n v="15186.69"/>
    <x v="0"/>
    <x v="0"/>
    <x v="0"/>
    <n v="1413849600"/>
    <n v="1410967754"/>
    <b v="1"/>
    <x v="158"/>
    <x v="0"/>
    <s v="publishing/radio &amp; podcasts"/>
    <n v="101"/>
    <x v="1043"/>
    <x v="3"/>
    <s v="radio &amp; podcasts"/>
    <x v="1461"/>
    <d v="2014-10-21T00:00:00"/>
  </r>
  <r>
    <n v="1462"/>
    <x v="1462"/>
    <x v="1460"/>
    <n v="4000"/>
    <n v="4340.7"/>
    <x v="0"/>
    <x v="0"/>
    <x v="0"/>
    <n v="1365609271"/>
    <n v="1363017271"/>
    <b v="1"/>
    <x v="3"/>
    <x v="0"/>
    <s v="publishing/radio &amp; podcasts"/>
    <n v="109"/>
    <x v="1044"/>
    <x v="3"/>
    <s v="radio &amp; podcasts"/>
    <x v="1462"/>
    <d v="2013-04-10T15:54:31"/>
  </r>
  <r>
    <n v="1463"/>
    <x v="1463"/>
    <x v="1461"/>
    <n v="600"/>
    <n v="886"/>
    <x v="0"/>
    <x v="0"/>
    <x v="0"/>
    <n v="1365367938"/>
    <n v="1361483538"/>
    <b v="1"/>
    <x v="20"/>
    <x v="0"/>
    <s v="publishing/radio &amp; podcasts"/>
    <n v="148"/>
    <x v="1045"/>
    <x v="3"/>
    <s v="radio &amp; podcasts"/>
    <x v="1463"/>
    <d v="2013-04-07T20:52:18"/>
  </r>
  <r>
    <n v="1464"/>
    <x v="1464"/>
    <x v="1462"/>
    <n v="5000"/>
    <n v="8160"/>
    <x v="0"/>
    <x v="0"/>
    <x v="0"/>
    <n v="1361029958"/>
    <n v="1358437958"/>
    <b v="1"/>
    <x v="302"/>
    <x v="0"/>
    <s v="publishing/radio &amp; podcasts"/>
    <n v="163"/>
    <x v="1046"/>
    <x v="3"/>
    <s v="radio &amp; podcasts"/>
    <x v="1464"/>
    <d v="2013-02-16T15:52:38"/>
  </r>
  <r>
    <n v="1465"/>
    <x v="1465"/>
    <x v="1463"/>
    <n v="30000"/>
    <n v="136924.35"/>
    <x v="0"/>
    <x v="0"/>
    <x v="0"/>
    <n v="1332385200"/>
    <n v="1329759452"/>
    <b v="1"/>
    <x v="303"/>
    <x v="0"/>
    <s v="publishing/radio &amp; podcasts"/>
    <n v="456"/>
    <x v="1047"/>
    <x v="3"/>
    <s v="radio &amp; podcasts"/>
    <x v="1465"/>
    <d v="2012-03-22T03:00:00"/>
  </r>
  <r>
    <n v="1466"/>
    <x v="1466"/>
    <x v="1464"/>
    <n v="16000"/>
    <n v="17260.37"/>
    <x v="0"/>
    <x v="0"/>
    <x v="0"/>
    <n v="1452574800"/>
    <n v="1449029266"/>
    <b v="1"/>
    <x v="290"/>
    <x v="0"/>
    <s v="publishing/radio &amp; podcasts"/>
    <n v="108"/>
    <x v="1048"/>
    <x v="3"/>
    <s v="radio &amp; podcasts"/>
    <x v="1466"/>
    <d v="2016-01-12T05:00:00"/>
  </r>
  <r>
    <n v="1467"/>
    <x v="1467"/>
    <x v="1465"/>
    <n v="40000"/>
    <n v="46032"/>
    <x v="0"/>
    <x v="0"/>
    <x v="0"/>
    <n v="1332699285"/>
    <n v="1327518885"/>
    <b v="1"/>
    <x v="304"/>
    <x v="0"/>
    <s v="publishing/radio &amp; podcasts"/>
    <n v="115"/>
    <x v="1049"/>
    <x v="3"/>
    <s v="radio &amp; podcasts"/>
    <x v="1467"/>
    <d v="2012-03-25T18:14:45"/>
  </r>
  <r>
    <n v="1468"/>
    <x v="1468"/>
    <x v="1466"/>
    <n v="9500"/>
    <n v="9725"/>
    <x v="0"/>
    <x v="0"/>
    <x v="0"/>
    <n v="1307838049"/>
    <n v="1302654049"/>
    <b v="1"/>
    <x v="305"/>
    <x v="0"/>
    <s v="publishing/radio &amp; podcasts"/>
    <n v="102"/>
    <x v="1050"/>
    <x v="3"/>
    <s v="radio &amp; podcasts"/>
    <x v="1468"/>
    <d v="2011-06-12T00:20:49"/>
  </r>
  <r>
    <n v="1469"/>
    <x v="1469"/>
    <x v="1467"/>
    <n v="44250"/>
    <n v="47978"/>
    <x v="0"/>
    <x v="0"/>
    <x v="0"/>
    <n v="1360938109"/>
    <n v="1358346109"/>
    <b v="1"/>
    <x v="306"/>
    <x v="0"/>
    <s v="publishing/radio &amp; podcasts"/>
    <n v="108"/>
    <x v="1051"/>
    <x v="3"/>
    <s v="radio &amp; podcasts"/>
    <x v="1469"/>
    <d v="2013-02-15T14:21:49"/>
  </r>
  <r>
    <n v="1470"/>
    <x v="1470"/>
    <x v="1468"/>
    <n v="1500"/>
    <n v="1877"/>
    <x v="0"/>
    <x v="0"/>
    <x v="0"/>
    <n v="1356724263"/>
    <n v="1354909863"/>
    <b v="1"/>
    <x v="75"/>
    <x v="0"/>
    <s v="publishing/radio &amp; podcasts"/>
    <n v="125"/>
    <x v="1052"/>
    <x v="3"/>
    <s v="radio &amp; podcasts"/>
    <x v="1470"/>
    <d v="2012-12-28T19:51:03"/>
  </r>
  <r>
    <n v="1471"/>
    <x v="1471"/>
    <x v="1469"/>
    <n v="32000"/>
    <n v="33229"/>
    <x v="0"/>
    <x v="0"/>
    <x v="0"/>
    <n v="1428620334"/>
    <n v="1426028334"/>
    <b v="1"/>
    <x v="307"/>
    <x v="0"/>
    <s v="publishing/radio &amp; podcasts"/>
    <n v="104"/>
    <x v="1053"/>
    <x v="3"/>
    <s v="radio &amp; podcasts"/>
    <x v="1471"/>
    <d v="2015-04-09T22:58:54"/>
  </r>
  <r>
    <n v="1472"/>
    <x v="1472"/>
    <x v="1470"/>
    <n v="25000"/>
    <n v="34676"/>
    <x v="0"/>
    <x v="0"/>
    <x v="0"/>
    <n v="1381928503"/>
    <n v="1379336503"/>
    <b v="1"/>
    <x v="226"/>
    <x v="0"/>
    <s v="publishing/radio &amp; podcasts"/>
    <n v="139"/>
    <x v="1054"/>
    <x v="3"/>
    <s v="radio &amp; podcasts"/>
    <x v="1472"/>
    <d v="2013-10-16T13:01:43"/>
  </r>
  <r>
    <n v="1473"/>
    <x v="1473"/>
    <x v="1471"/>
    <n v="1500"/>
    <n v="1807.74"/>
    <x v="0"/>
    <x v="0"/>
    <x v="0"/>
    <n v="1330644639"/>
    <n v="1328052639"/>
    <b v="1"/>
    <x v="5"/>
    <x v="0"/>
    <s v="publishing/radio &amp; podcasts"/>
    <n v="121"/>
    <x v="1055"/>
    <x v="3"/>
    <s v="radio &amp; podcasts"/>
    <x v="1473"/>
    <d v="2012-03-01T23:30:39"/>
  </r>
  <r>
    <n v="1474"/>
    <x v="1474"/>
    <x v="1472"/>
    <n v="3000"/>
    <n v="3368"/>
    <x v="0"/>
    <x v="0"/>
    <x v="0"/>
    <n v="1379093292"/>
    <n v="1376501292"/>
    <b v="1"/>
    <x v="88"/>
    <x v="0"/>
    <s v="publishing/radio &amp; podcasts"/>
    <n v="112"/>
    <x v="1056"/>
    <x v="3"/>
    <s v="radio &amp; podcasts"/>
    <x v="1474"/>
    <d v="2013-09-13T17:28:12"/>
  </r>
  <r>
    <n v="1475"/>
    <x v="1475"/>
    <x v="1473"/>
    <n v="15000"/>
    <n v="28300.45"/>
    <x v="0"/>
    <x v="0"/>
    <x v="0"/>
    <n v="1419051540"/>
    <n v="1416244863"/>
    <b v="1"/>
    <x v="308"/>
    <x v="0"/>
    <s v="publishing/radio &amp; podcasts"/>
    <n v="189"/>
    <x v="1057"/>
    <x v="3"/>
    <s v="radio &amp; podcasts"/>
    <x v="1475"/>
    <d v="2014-12-20T04:59:00"/>
  </r>
  <r>
    <n v="1476"/>
    <x v="1476"/>
    <x v="1474"/>
    <n v="6000"/>
    <n v="39693.279999999999"/>
    <x v="0"/>
    <x v="0"/>
    <x v="0"/>
    <n v="1315616422"/>
    <n v="1313024422"/>
    <b v="1"/>
    <x v="309"/>
    <x v="0"/>
    <s v="publishing/radio &amp; podcasts"/>
    <n v="662"/>
    <x v="1058"/>
    <x v="3"/>
    <s v="radio &amp; podcasts"/>
    <x v="1476"/>
    <d v="2011-09-10T01:00:22"/>
  </r>
  <r>
    <n v="1477"/>
    <x v="1477"/>
    <x v="1475"/>
    <n v="30000"/>
    <n v="33393"/>
    <x v="0"/>
    <x v="0"/>
    <x v="0"/>
    <n v="1324609200"/>
    <n v="1319467604"/>
    <b v="1"/>
    <x v="232"/>
    <x v="0"/>
    <s v="publishing/radio &amp; podcasts"/>
    <n v="111"/>
    <x v="1059"/>
    <x v="3"/>
    <s v="radio &amp; podcasts"/>
    <x v="1477"/>
    <d v="2011-12-23T03:00:00"/>
  </r>
  <r>
    <n v="1478"/>
    <x v="1478"/>
    <x v="1476"/>
    <n v="50000"/>
    <n v="590807.11"/>
    <x v="0"/>
    <x v="0"/>
    <x v="0"/>
    <n v="1368564913"/>
    <n v="1367355313"/>
    <b v="1"/>
    <x v="310"/>
    <x v="0"/>
    <s v="publishing/radio &amp; podcasts"/>
    <n v="1182"/>
    <x v="1060"/>
    <x v="3"/>
    <s v="radio &amp; podcasts"/>
    <x v="1478"/>
    <d v="2013-05-14T20:55:13"/>
  </r>
  <r>
    <n v="1479"/>
    <x v="1479"/>
    <x v="1477"/>
    <n v="1600"/>
    <n v="2198"/>
    <x v="0"/>
    <x v="0"/>
    <x v="0"/>
    <n v="1399694340"/>
    <n v="1398448389"/>
    <b v="1"/>
    <x v="26"/>
    <x v="0"/>
    <s v="publishing/radio &amp; podcasts"/>
    <n v="137"/>
    <x v="1061"/>
    <x v="3"/>
    <s v="radio &amp; podcasts"/>
    <x v="1479"/>
    <d v="2014-05-10T03:59:00"/>
  </r>
  <r>
    <n v="1480"/>
    <x v="1480"/>
    <x v="1478"/>
    <n v="50000"/>
    <n v="58520.2"/>
    <x v="0"/>
    <x v="0"/>
    <x v="0"/>
    <n v="1374858000"/>
    <n v="1373408699"/>
    <b v="1"/>
    <x v="311"/>
    <x v="0"/>
    <s v="publishing/radio &amp; podcasts"/>
    <n v="117"/>
    <x v="1062"/>
    <x v="3"/>
    <s v="radio &amp; podcasts"/>
    <x v="1480"/>
    <d v="2013-07-26T17:00:00"/>
  </r>
  <r>
    <n v="1481"/>
    <x v="1481"/>
    <x v="1479"/>
    <n v="5000"/>
    <n v="105"/>
    <x v="2"/>
    <x v="5"/>
    <x v="5"/>
    <n v="1383430145"/>
    <n v="1380838145"/>
    <b v="0"/>
    <x v="79"/>
    <x v="1"/>
    <s v="publishing/fiction"/>
    <n v="2"/>
    <x v="827"/>
    <x v="3"/>
    <s v="fiction"/>
    <x v="1481"/>
    <d v="2013-11-02T22:09:05"/>
  </r>
  <r>
    <n v="1482"/>
    <x v="1482"/>
    <x v="1480"/>
    <n v="5000"/>
    <n v="5"/>
    <x v="2"/>
    <x v="0"/>
    <x v="0"/>
    <n v="1347004260"/>
    <n v="1345062936"/>
    <b v="0"/>
    <x v="29"/>
    <x v="1"/>
    <s v="publishing/fiction"/>
    <n v="0"/>
    <x v="144"/>
    <x v="3"/>
    <s v="fiction"/>
    <x v="1482"/>
    <d v="2012-09-07T07:51:00"/>
  </r>
  <r>
    <n v="1483"/>
    <x v="1483"/>
    <x v="1481"/>
    <n v="7000"/>
    <n v="50"/>
    <x v="2"/>
    <x v="0"/>
    <x v="0"/>
    <n v="1469162275"/>
    <n v="1467002275"/>
    <b v="0"/>
    <x v="84"/>
    <x v="1"/>
    <s v="publishing/fiction"/>
    <n v="1"/>
    <x v="380"/>
    <x v="3"/>
    <s v="fiction"/>
    <x v="1483"/>
    <d v="2016-07-22T04:37:55"/>
  </r>
  <r>
    <n v="1484"/>
    <x v="1484"/>
    <x v="1482"/>
    <n v="2000"/>
    <n v="0"/>
    <x v="2"/>
    <x v="0"/>
    <x v="0"/>
    <n v="1342882260"/>
    <n v="1337834963"/>
    <b v="0"/>
    <x v="78"/>
    <x v="1"/>
    <s v="publishing/fiction"/>
    <n v="0"/>
    <x v="121"/>
    <x v="3"/>
    <s v="fiction"/>
    <x v="1484"/>
    <d v="2012-07-21T14:51:00"/>
  </r>
  <r>
    <n v="1485"/>
    <x v="1485"/>
    <x v="1483"/>
    <n v="6700"/>
    <n v="150"/>
    <x v="2"/>
    <x v="0"/>
    <x v="0"/>
    <n v="1434827173"/>
    <n v="1430939173"/>
    <b v="0"/>
    <x v="83"/>
    <x v="1"/>
    <s v="publishing/fiction"/>
    <n v="2"/>
    <x v="73"/>
    <x v="3"/>
    <s v="fiction"/>
    <x v="1485"/>
    <d v="2015-06-20T19:06:13"/>
  </r>
  <r>
    <n v="1486"/>
    <x v="1486"/>
    <x v="1484"/>
    <n v="20000"/>
    <n v="48"/>
    <x v="2"/>
    <x v="0"/>
    <x v="0"/>
    <n v="1425009761"/>
    <n v="1422417761"/>
    <b v="0"/>
    <x v="83"/>
    <x v="1"/>
    <s v="publishing/fiction"/>
    <n v="0"/>
    <x v="580"/>
    <x v="3"/>
    <s v="fiction"/>
    <x v="1486"/>
    <d v="2015-02-27T04:02:41"/>
  </r>
  <r>
    <n v="1487"/>
    <x v="1487"/>
    <x v="1485"/>
    <n v="10000"/>
    <n v="0"/>
    <x v="2"/>
    <x v="0"/>
    <x v="0"/>
    <n v="1470175271"/>
    <n v="1467583271"/>
    <b v="0"/>
    <x v="78"/>
    <x v="1"/>
    <s v="publishing/fiction"/>
    <n v="0"/>
    <x v="121"/>
    <x v="3"/>
    <s v="fiction"/>
    <x v="1487"/>
    <d v="2016-08-02T22:01:11"/>
  </r>
  <r>
    <n v="1488"/>
    <x v="1488"/>
    <x v="1486"/>
    <n v="15000"/>
    <n v="360"/>
    <x v="2"/>
    <x v="2"/>
    <x v="2"/>
    <n v="1388928660"/>
    <n v="1386336660"/>
    <b v="0"/>
    <x v="79"/>
    <x v="1"/>
    <s v="publishing/fiction"/>
    <n v="2"/>
    <x v="88"/>
    <x v="3"/>
    <s v="fiction"/>
    <x v="1488"/>
    <d v="2014-01-05T13:31:00"/>
  </r>
  <r>
    <n v="1489"/>
    <x v="1489"/>
    <x v="1487"/>
    <n v="5000"/>
    <n v="0"/>
    <x v="2"/>
    <x v="0"/>
    <x v="0"/>
    <n v="1352994052"/>
    <n v="1350398452"/>
    <b v="0"/>
    <x v="78"/>
    <x v="1"/>
    <s v="publishing/fiction"/>
    <n v="0"/>
    <x v="121"/>
    <x v="3"/>
    <s v="fiction"/>
    <x v="1489"/>
    <d v="2012-11-15T15:40:52"/>
  </r>
  <r>
    <n v="1490"/>
    <x v="1490"/>
    <x v="1488"/>
    <n v="2900"/>
    <n v="895"/>
    <x v="2"/>
    <x v="0"/>
    <x v="0"/>
    <n v="1380720474"/>
    <n v="1378214874"/>
    <b v="0"/>
    <x v="10"/>
    <x v="1"/>
    <s v="publishing/fiction"/>
    <n v="31"/>
    <x v="1063"/>
    <x v="3"/>
    <s v="fiction"/>
    <x v="1490"/>
    <d v="2013-10-02T13:27:54"/>
  </r>
  <r>
    <n v="1491"/>
    <x v="1491"/>
    <x v="1489"/>
    <n v="1200"/>
    <n v="100"/>
    <x v="2"/>
    <x v="0"/>
    <x v="0"/>
    <n v="1424014680"/>
    <n v="1418922443"/>
    <b v="0"/>
    <x v="29"/>
    <x v="1"/>
    <s v="publishing/fiction"/>
    <n v="8"/>
    <x v="101"/>
    <x v="3"/>
    <s v="fiction"/>
    <x v="1491"/>
    <d v="2015-02-15T15:38:00"/>
  </r>
  <r>
    <n v="1492"/>
    <x v="1492"/>
    <x v="1490"/>
    <n v="4000"/>
    <n v="30"/>
    <x v="2"/>
    <x v="0"/>
    <x v="0"/>
    <n v="1308431646"/>
    <n v="1305839646"/>
    <b v="0"/>
    <x v="84"/>
    <x v="1"/>
    <s v="publishing/fiction"/>
    <n v="1"/>
    <x v="2"/>
    <x v="3"/>
    <s v="fiction"/>
    <x v="1492"/>
    <d v="2011-06-18T21:14:06"/>
  </r>
  <r>
    <n v="1493"/>
    <x v="1493"/>
    <x v="1491"/>
    <n v="2400"/>
    <n v="0"/>
    <x v="2"/>
    <x v="0"/>
    <x v="0"/>
    <n v="1371415675"/>
    <n v="1368823675"/>
    <b v="0"/>
    <x v="78"/>
    <x v="1"/>
    <s v="publishing/fiction"/>
    <n v="0"/>
    <x v="121"/>
    <x v="3"/>
    <s v="fiction"/>
    <x v="1493"/>
    <d v="2013-06-16T20:47:55"/>
  </r>
  <r>
    <n v="1494"/>
    <x v="1494"/>
    <x v="1492"/>
    <n v="5000"/>
    <n v="445"/>
    <x v="2"/>
    <x v="0"/>
    <x v="0"/>
    <n v="1428075480"/>
    <n v="1425489613"/>
    <b v="0"/>
    <x v="202"/>
    <x v="1"/>
    <s v="publishing/fiction"/>
    <n v="9"/>
    <x v="1064"/>
    <x v="3"/>
    <s v="fiction"/>
    <x v="1494"/>
    <d v="2015-04-03T15:38:00"/>
  </r>
  <r>
    <n v="1495"/>
    <x v="1495"/>
    <x v="1493"/>
    <n v="2000"/>
    <n v="0"/>
    <x v="2"/>
    <x v="0"/>
    <x v="0"/>
    <n v="1314471431"/>
    <n v="1311879431"/>
    <b v="0"/>
    <x v="78"/>
    <x v="1"/>
    <s v="publishing/fiction"/>
    <n v="0"/>
    <x v="121"/>
    <x v="3"/>
    <s v="fiction"/>
    <x v="1495"/>
    <d v="2011-08-27T18:57:11"/>
  </r>
  <r>
    <n v="1496"/>
    <x v="1496"/>
    <x v="1494"/>
    <n v="1500"/>
    <n v="0"/>
    <x v="2"/>
    <x v="0"/>
    <x v="0"/>
    <n v="1410866659"/>
    <n v="1405682659"/>
    <b v="0"/>
    <x v="78"/>
    <x v="1"/>
    <s v="publishing/fiction"/>
    <n v="0"/>
    <x v="121"/>
    <x v="3"/>
    <s v="fiction"/>
    <x v="1496"/>
    <d v="2014-09-16T11:24:19"/>
  </r>
  <r>
    <n v="1497"/>
    <x v="1497"/>
    <x v="1495"/>
    <n v="15000"/>
    <n v="1"/>
    <x v="2"/>
    <x v="0"/>
    <x v="0"/>
    <n v="1375299780"/>
    <n v="1371655522"/>
    <b v="0"/>
    <x v="29"/>
    <x v="1"/>
    <s v="publishing/fiction"/>
    <n v="0"/>
    <x v="120"/>
    <x v="3"/>
    <s v="fiction"/>
    <x v="1497"/>
    <d v="2013-07-31T19:43:00"/>
  </r>
  <r>
    <n v="1498"/>
    <x v="1498"/>
    <x v="1496"/>
    <n v="3000"/>
    <n v="57"/>
    <x v="2"/>
    <x v="0"/>
    <x v="0"/>
    <n v="1409787378"/>
    <n v="1405899378"/>
    <b v="0"/>
    <x v="83"/>
    <x v="1"/>
    <s v="publishing/fiction"/>
    <n v="2"/>
    <x v="1065"/>
    <x v="3"/>
    <s v="fiction"/>
    <x v="1498"/>
    <d v="2014-09-03T23:36:18"/>
  </r>
  <r>
    <n v="1499"/>
    <x v="1499"/>
    <x v="1497"/>
    <n v="2000"/>
    <n v="5"/>
    <x v="2"/>
    <x v="0"/>
    <x v="0"/>
    <n v="1470355833"/>
    <n v="1465171833"/>
    <b v="0"/>
    <x v="29"/>
    <x v="1"/>
    <s v="publishing/fiction"/>
    <n v="0"/>
    <x v="144"/>
    <x v="3"/>
    <s v="fiction"/>
    <x v="1499"/>
    <d v="2016-08-05T00:10:33"/>
  </r>
  <r>
    <n v="1500"/>
    <x v="1500"/>
    <x v="1498"/>
    <n v="2800"/>
    <n v="701"/>
    <x v="2"/>
    <x v="0"/>
    <x v="0"/>
    <n v="1367444557"/>
    <n v="1364852557"/>
    <b v="0"/>
    <x v="41"/>
    <x v="1"/>
    <s v="publishing/fiction"/>
    <n v="25"/>
    <x v="1066"/>
    <x v="3"/>
    <s v="fiction"/>
    <x v="1500"/>
    <d v="2013-05-01T21:42:37"/>
  </r>
  <r>
    <n v="1501"/>
    <x v="1501"/>
    <x v="1499"/>
    <n v="52000"/>
    <n v="86492"/>
    <x v="0"/>
    <x v="5"/>
    <x v="5"/>
    <n v="1436364023"/>
    <n v="1433772023"/>
    <b v="1"/>
    <x v="312"/>
    <x v="0"/>
    <s v="photography/photobooks"/>
    <n v="166"/>
    <x v="1067"/>
    <x v="8"/>
    <s v="photobooks"/>
    <x v="1501"/>
    <d v="2015-07-08T14:00:23"/>
  </r>
  <r>
    <n v="1502"/>
    <x v="1502"/>
    <x v="1500"/>
    <n v="22000"/>
    <n v="22318"/>
    <x v="0"/>
    <x v="1"/>
    <x v="1"/>
    <n v="1458943200"/>
    <n v="1456491680"/>
    <b v="1"/>
    <x v="313"/>
    <x v="0"/>
    <s v="photography/photobooks"/>
    <n v="101"/>
    <x v="1068"/>
    <x v="8"/>
    <s v="photobooks"/>
    <x v="1502"/>
    <d v="2016-03-25T22:00:00"/>
  </r>
  <r>
    <n v="1503"/>
    <x v="1503"/>
    <x v="1501"/>
    <n v="3750"/>
    <n v="4045.93"/>
    <x v="0"/>
    <x v="18"/>
    <x v="3"/>
    <n v="1477210801"/>
    <n v="1472026801"/>
    <b v="1"/>
    <x v="26"/>
    <x v="0"/>
    <s v="photography/photobooks"/>
    <n v="108"/>
    <x v="1069"/>
    <x v="8"/>
    <s v="photobooks"/>
    <x v="1503"/>
    <d v="2016-10-23T08:20:01"/>
  </r>
  <r>
    <n v="1504"/>
    <x v="1504"/>
    <x v="1502"/>
    <n v="6500"/>
    <n v="18066"/>
    <x v="0"/>
    <x v="1"/>
    <x v="1"/>
    <n v="1402389180"/>
    <n v="1399996024"/>
    <b v="1"/>
    <x v="314"/>
    <x v="0"/>
    <s v="photography/photobooks"/>
    <n v="278"/>
    <x v="1070"/>
    <x v="8"/>
    <s v="photobooks"/>
    <x v="1504"/>
    <d v="2014-06-10T08:33:00"/>
  </r>
  <r>
    <n v="1505"/>
    <x v="1505"/>
    <x v="1503"/>
    <n v="16000"/>
    <n v="16573"/>
    <x v="0"/>
    <x v="12"/>
    <x v="3"/>
    <n v="1458676860"/>
    <n v="1455446303"/>
    <b v="1"/>
    <x v="315"/>
    <x v="0"/>
    <s v="photography/photobooks"/>
    <n v="104"/>
    <x v="1071"/>
    <x v="8"/>
    <s v="photobooks"/>
    <x v="1505"/>
    <d v="2016-03-22T20:01:00"/>
  </r>
  <r>
    <n v="1506"/>
    <x v="1506"/>
    <x v="1504"/>
    <n v="1500"/>
    <n v="1671"/>
    <x v="0"/>
    <x v="1"/>
    <x v="1"/>
    <n v="1406227904"/>
    <n v="1403635904"/>
    <b v="1"/>
    <x v="68"/>
    <x v="0"/>
    <s v="photography/photobooks"/>
    <n v="111"/>
    <x v="1072"/>
    <x v="8"/>
    <s v="photobooks"/>
    <x v="1506"/>
    <d v="2014-07-24T18:51:44"/>
  </r>
  <r>
    <n v="1507"/>
    <x v="1507"/>
    <x v="1505"/>
    <n v="1200"/>
    <n v="2580"/>
    <x v="0"/>
    <x v="0"/>
    <x v="0"/>
    <n v="1273911000"/>
    <n v="1268822909"/>
    <b v="1"/>
    <x v="51"/>
    <x v="0"/>
    <s v="photography/photobooks"/>
    <n v="215"/>
    <x v="1073"/>
    <x v="8"/>
    <s v="photobooks"/>
    <x v="1507"/>
    <d v="2010-05-15T08:10:00"/>
  </r>
  <r>
    <n v="1508"/>
    <x v="1508"/>
    <x v="1506"/>
    <n v="18500"/>
    <n v="20491"/>
    <x v="0"/>
    <x v="0"/>
    <x v="0"/>
    <n v="1403880281"/>
    <n v="1401201881"/>
    <b v="1"/>
    <x v="263"/>
    <x v="0"/>
    <s v="photography/photobooks"/>
    <n v="111"/>
    <x v="1074"/>
    <x v="8"/>
    <s v="photobooks"/>
    <x v="1508"/>
    <d v="2014-06-27T14:44:41"/>
  </r>
  <r>
    <n v="1509"/>
    <x v="1509"/>
    <x v="1507"/>
    <n v="17500"/>
    <n v="21637.22"/>
    <x v="0"/>
    <x v="12"/>
    <x v="3"/>
    <n v="1487113140"/>
    <n v="1484570885"/>
    <b v="1"/>
    <x v="193"/>
    <x v="0"/>
    <s v="photography/photobooks"/>
    <n v="124"/>
    <x v="1075"/>
    <x v="8"/>
    <s v="photobooks"/>
    <x v="1509"/>
    <d v="2017-02-14T22:59:00"/>
  </r>
  <r>
    <n v="1510"/>
    <x v="1510"/>
    <x v="1508"/>
    <n v="16000"/>
    <n v="16165.6"/>
    <x v="0"/>
    <x v="1"/>
    <x v="1"/>
    <n v="1405761278"/>
    <n v="1403169278"/>
    <b v="1"/>
    <x v="316"/>
    <x v="0"/>
    <s v="photography/photobooks"/>
    <n v="101"/>
    <x v="1076"/>
    <x v="8"/>
    <s v="photobooks"/>
    <x v="1510"/>
    <d v="2014-07-19T09:14:38"/>
  </r>
  <r>
    <n v="1511"/>
    <x v="1511"/>
    <x v="1509"/>
    <n v="14000"/>
    <n v="15651"/>
    <x v="0"/>
    <x v="0"/>
    <x v="0"/>
    <n v="1447858804"/>
    <n v="1445263204"/>
    <b v="1"/>
    <x v="190"/>
    <x v="0"/>
    <s v="photography/photobooks"/>
    <n v="112"/>
    <x v="1077"/>
    <x v="8"/>
    <s v="photobooks"/>
    <x v="1511"/>
    <d v="2015-11-18T15:00:04"/>
  </r>
  <r>
    <n v="1512"/>
    <x v="1512"/>
    <x v="1510"/>
    <n v="3500"/>
    <n v="19557"/>
    <x v="0"/>
    <x v="0"/>
    <x v="0"/>
    <n v="1486311939"/>
    <n v="1483719939"/>
    <b v="1"/>
    <x v="317"/>
    <x v="0"/>
    <s v="photography/photobooks"/>
    <n v="559"/>
    <x v="1078"/>
    <x v="8"/>
    <s v="photobooks"/>
    <x v="1512"/>
    <d v="2017-02-05T16:25:39"/>
  </r>
  <r>
    <n v="1513"/>
    <x v="1513"/>
    <x v="1511"/>
    <n v="8000"/>
    <n v="12001.5"/>
    <x v="0"/>
    <x v="1"/>
    <x v="1"/>
    <n v="1405523866"/>
    <n v="1402931866"/>
    <b v="1"/>
    <x v="224"/>
    <x v="0"/>
    <s v="photography/photobooks"/>
    <n v="150"/>
    <x v="1079"/>
    <x v="8"/>
    <s v="photobooks"/>
    <x v="1513"/>
    <d v="2014-07-16T15:17:46"/>
  </r>
  <r>
    <n v="1514"/>
    <x v="1514"/>
    <x v="1512"/>
    <n v="25000"/>
    <n v="26619"/>
    <x v="0"/>
    <x v="0"/>
    <x v="0"/>
    <n v="1443363640"/>
    <n v="1439907640"/>
    <b v="1"/>
    <x v="282"/>
    <x v="0"/>
    <s v="photography/photobooks"/>
    <n v="106"/>
    <x v="1080"/>
    <x v="8"/>
    <s v="photobooks"/>
    <x v="1514"/>
    <d v="2015-09-27T14:20:40"/>
  </r>
  <r>
    <n v="1515"/>
    <x v="1515"/>
    <x v="1513"/>
    <n v="300000"/>
    <n v="471567"/>
    <x v="0"/>
    <x v="10"/>
    <x v="8"/>
    <n v="1458104697"/>
    <n v="1455516297"/>
    <b v="1"/>
    <x v="160"/>
    <x v="0"/>
    <s v="photography/photobooks"/>
    <n v="157"/>
    <x v="1081"/>
    <x v="8"/>
    <s v="photobooks"/>
    <x v="1515"/>
    <d v="2016-03-16T05:04:57"/>
  </r>
  <r>
    <n v="1516"/>
    <x v="1516"/>
    <x v="1514"/>
    <n v="17000"/>
    <n v="18472"/>
    <x v="0"/>
    <x v="0"/>
    <x v="0"/>
    <n v="1475762400"/>
    <n v="1473160292"/>
    <b v="1"/>
    <x v="318"/>
    <x v="0"/>
    <s v="photography/photobooks"/>
    <n v="109"/>
    <x v="1082"/>
    <x v="8"/>
    <s v="photobooks"/>
    <x v="1516"/>
    <d v="2016-10-06T14:00:00"/>
  </r>
  <r>
    <n v="1517"/>
    <x v="1517"/>
    <x v="1515"/>
    <n v="15000"/>
    <n v="24297"/>
    <x v="0"/>
    <x v="0"/>
    <x v="0"/>
    <n v="1417845600"/>
    <n v="1415194553"/>
    <b v="1"/>
    <x v="319"/>
    <x v="0"/>
    <s v="photography/photobooks"/>
    <n v="162"/>
    <x v="1083"/>
    <x v="8"/>
    <s v="photobooks"/>
    <x v="1517"/>
    <d v="2014-12-06T06:00:00"/>
  </r>
  <r>
    <n v="1518"/>
    <x v="1518"/>
    <x v="1516"/>
    <n v="15000"/>
    <n v="30805"/>
    <x v="0"/>
    <x v="0"/>
    <x v="0"/>
    <n v="1401565252"/>
    <n v="1398973252"/>
    <b v="1"/>
    <x v="163"/>
    <x v="0"/>
    <s v="photography/photobooks"/>
    <n v="205"/>
    <x v="1084"/>
    <x v="8"/>
    <s v="photobooks"/>
    <x v="1518"/>
    <d v="2014-05-31T19:40:52"/>
  </r>
  <r>
    <n v="1519"/>
    <x v="1519"/>
    <x v="1517"/>
    <n v="9000"/>
    <n v="9302.75"/>
    <x v="0"/>
    <x v="0"/>
    <x v="0"/>
    <n v="1403301540"/>
    <n v="1400867283"/>
    <b v="1"/>
    <x v="108"/>
    <x v="0"/>
    <s v="photography/photobooks"/>
    <n v="103"/>
    <x v="1085"/>
    <x v="8"/>
    <s v="photobooks"/>
    <x v="1519"/>
    <d v="2014-06-20T21:59:00"/>
  </r>
  <r>
    <n v="1520"/>
    <x v="1520"/>
    <x v="1518"/>
    <n v="18000"/>
    <n v="18625"/>
    <x v="0"/>
    <x v="0"/>
    <x v="0"/>
    <n v="1418961600"/>
    <n v="1415824513"/>
    <b v="1"/>
    <x v="157"/>
    <x v="0"/>
    <s v="photography/photobooks"/>
    <n v="103"/>
    <x v="1086"/>
    <x v="8"/>
    <s v="photobooks"/>
    <x v="1520"/>
    <d v="2014-12-19T04:00:00"/>
  </r>
  <r>
    <n v="1521"/>
    <x v="1521"/>
    <x v="1519"/>
    <n v="37500"/>
    <n v="40055"/>
    <x v="0"/>
    <x v="0"/>
    <x v="0"/>
    <n v="1465272091"/>
    <n v="1462248091"/>
    <b v="1"/>
    <x v="97"/>
    <x v="0"/>
    <s v="photography/photobooks"/>
    <n v="107"/>
    <x v="1087"/>
    <x v="8"/>
    <s v="photobooks"/>
    <x v="1521"/>
    <d v="2016-06-07T04:01:31"/>
  </r>
  <r>
    <n v="1522"/>
    <x v="1522"/>
    <x v="1520"/>
    <n v="43500"/>
    <n v="60450.1"/>
    <x v="0"/>
    <x v="0"/>
    <x v="0"/>
    <n v="1413575739"/>
    <n v="1410983739"/>
    <b v="1"/>
    <x v="320"/>
    <x v="0"/>
    <s v="photography/photobooks"/>
    <n v="139"/>
    <x v="1088"/>
    <x v="8"/>
    <s v="photobooks"/>
    <x v="1522"/>
    <d v="2014-10-17T19:55:39"/>
  </r>
  <r>
    <n v="1523"/>
    <x v="1523"/>
    <x v="1521"/>
    <n v="18500"/>
    <n v="23096"/>
    <x v="0"/>
    <x v="0"/>
    <x v="0"/>
    <n v="1419292800"/>
    <n v="1416592916"/>
    <b v="1"/>
    <x v="198"/>
    <x v="0"/>
    <s v="photography/photobooks"/>
    <n v="125"/>
    <x v="483"/>
    <x v="8"/>
    <s v="photobooks"/>
    <x v="1523"/>
    <d v="2014-12-23T00:00:00"/>
  </r>
  <r>
    <n v="1524"/>
    <x v="1524"/>
    <x v="1522"/>
    <n v="3000"/>
    <n v="6210"/>
    <x v="0"/>
    <x v="11"/>
    <x v="9"/>
    <n v="1487592090"/>
    <n v="1485000090"/>
    <b v="1"/>
    <x v="33"/>
    <x v="0"/>
    <s v="photography/photobooks"/>
    <n v="207"/>
    <x v="1089"/>
    <x v="8"/>
    <s v="photobooks"/>
    <x v="1524"/>
    <d v="2017-02-20T12:01:30"/>
  </r>
  <r>
    <n v="1525"/>
    <x v="1525"/>
    <x v="1523"/>
    <n v="2600"/>
    <n v="4524.1499999999996"/>
    <x v="0"/>
    <x v="0"/>
    <x v="0"/>
    <n v="1471539138"/>
    <n v="1468947138"/>
    <b v="1"/>
    <x v="205"/>
    <x v="0"/>
    <s v="photography/photobooks"/>
    <n v="174"/>
    <x v="1090"/>
    <x v="8"/>
    <s v="photobooks"/>
    <x v="1525"/>
    <d v="2016-08-18T16:52:18"/>
  </r>
  <r>
    <n v="1526"/>
    <x v="1526"/>
    <x v="1524"/>
    <n v="23000"/>
    <n v="27675"/>
    <x v="0"/>
    <x v="0"/>
    <x v="0"/>
    <n v="1453185447"/>
    <n v="1448951847"/>
    <b v="1"/>
    <x v="321"/>
    <x v="0"/>
    <s v="photography/photobooks"/>
    <n v="120"/>
    <x v="1091"/>
    <x v="8"/>
    <s v="photobooks"/>
    <x v="1526"/>
    <d v="2016-01-19T06:37:27"/>
  </r>
  <r>
    <n v="1527"/>
    <x v="1527"/>
    <x v="1525"/>
    <n v="3500"/>
    <n v="3865.55"/>
    <x v="0"/>
    <x v="0"/>
    <x v="0"/>
    <n v="1489497886"/>
    <n v="1487082286"/>
    <b v="1"/>
    <x v="16"/>
    <x v="0"/>
    <s v="photography/photobooks"/>
    <n v="110"/>
    <x v="216"/>
    <x v="8"/>
    <s v="photobooks"/>
    <x v="1527"/>
    <d v="2017-03-14T13:24:46"/>
  </r>
  <r>
    <n v="1528"/>
    <x v="1528"/>
    <x v="1526"/>
    <n v="3000"/>
    <n v="8447"/>
    <x v="0"/>
    <x v="0"/>
    <x v="0"/>
    <n v="1485907200"/>
    <n v="1483292122"/>
    <b v="1"/>
    <x v="322"/>
    <x v="0"/>
    <s v="photography/photobooks"/>
    <n v="282"/>
    <x v="1092"/>
    <x v="8"/>
    <s v="photobooks"/>
    <x v="1528"/>
    <d v="2017-02-01T00:00:00"/>
  </r>
  <r>
    <n v="1529"/>
    <x v="1529"/>
    <x v="1527"/>
    <n v="19000"/>
    <n v="19129"/>
    <x v="0"/>
    <x v="0"/>
    <x v="0"/>
    <n v="1426773920"/>
    <n v="1424185520"/>
    <b v="1"/>
    <x v="261"/>
    <x v="0"/>
    <s v="photography/photobooks"/>
    <n v="101"/>
    <x v="1093"/>
    <x v="8"/>
    <s v="photobooks"/>
    <x v="1529"/>
    <d v="2015-03-19T14:05:20"/>
  </r>
  <r>
    <n v="1530"/>
    <x v="1530"/>
    <x v="1528"/>
    <n v="35000"/>
    <n v="47189"/>
    <x v="0"/>
    <x v="0"/>
    <x v="0"/>
    <n v="1445624695"/>
    <n v="1443464695"/>
    <b v="1"/>
    <x v="323"/>
    <x v="0"/>
    <s v="photography/photobooks"/>
    <n v="135"/>
    <x v="1094"/>
    <x v="8"/>
    <s v="photobooks"/>
    <x v="1530"/>
    <d v="2015-10-23T18:24:55"/>
  </r>
  <r>
    <n v="1531"/>
    <x v="1531"/>
    <x v="1529"/>
    <n v="2350"/>
    <n v="4135"/>
    <x v="0"/>
    <x v="0"/>
    <x v="0"/>
    <n v="1417402800"/>
    <n v="1414610126"/>
    <b v="1"/>
    <x v="196"/>
    <x v="0"/>
    <s v="photography/photobooks"/>
    <n v="176"/>
    <x v="1095"/>
    <x v="8"/>
    <s v="photobooks"/>
    <x v="1531"/>
    <d v="2014-12-01T03:00:00"/>
  </r>
  <r>
    <n v="1532"/>
    <x v="1532"/>
    <x v="1530"/>
    <n v="5000"/>
    <n v="24201"/>
    <x v="0"/>
    <x v="2"/>
    <x v="2"/>
    <n v="1455548400"/>
    <n v="1453461865"/>
    <b v="1"/>
    <x v="324"/>
    <x v="0"/>
    <s v="photography/photobooks"/>
    <n v="484"/>
    <x v="1096"/>
    <x v="8"/>
    <s v="photobooks"/>
    <x v="1532"/>
    <d v="2016-02-15T15:00:00"/>
  </r>
  <r>
    <n v="1533"/>
    <x v="1533"/>
    <x v="1531"/>
    <n v="45000"/>
    <n v="65313"/>
    <x v="0"/>
    <x v="0"/>
    <x v="0"/>
    <n v="1462161540"/>
    <n v="1457913777"/>
    <b v="1"/>
    <x v="325"/>
    <x v="0"/>
    <s v="photography/photobooks"/>
    <n v="145"/>
    <x v="1097"/>
    <x v="8"/>
    <s v="photobooks"/>
    <x v="1533"/>
    <d v="2016-05-02T03:59:00"/>
  </r>
  <r>
    <n v="1534"/>
    <x v="1534"/>
    <x v="1532"/>
    <n v="7500"/>
    <n v="31330"/>
    <x v="0"/>
    <x v="0"/>
    <x v="0"/>
    <n v="1441383062"/>
    <n v="1438791062"/>
    <b v="1"/>
    <x v="232"/>
    <x v="0"/>
    <s v="photography/photobooks"/>
    <n v="418"/>
    <x v="1098"/>
    <x v="8"/>
    <s v="photobooks"/>
    <x v="1534"/>
    <d v="2015-09-04T16:11:02"/>
  </r>
  <r>
    <n v="1535"/>
    <x v="1535"/>
    <x v="1533"/>
    <n v="4000"/>
    <n v="5297"/>
    <x v="0"/>
    <x v="0"/>
    <x v="0"/>
    <n v="1464040800"/>
    <n v="1461527631"/>
    <b v="1"/>
    <x v="238"/>
    <x v="0"/>
    <s v="photography/photobooks"/>
    <n v="132"/>
    <x v="1099"/>
    <x v="8"/>
    <s v="photobooks"/>
    <x v="1535"/>
    <d v="2016-05-23T22:00:00"/>
  </r>
  <r>
    <n v="1536"/>
    <x v="1536"/>
    <x v="1534"/>
    <n v="12000"/>
    <n v="30037.01"/>
    <x v="0"/>
    <x v="0"/>
    <x v="0"/>
    <n v="1440702910"/>
    <n v="1438110910"/>
    <b v="1"/>
    <x v="326"/>
    <x v="0"/>
    <s v="photography/photobooks"/>
    <n v="250"/>
    <x v="1100"/>
    <x v="8"/>
    <s v="photobooks"/>
    <x v="1536"/>
    <d v="2015-08-27T19:15:10"/>
  </r>
  <r>
    <n v="1537"/>
    <x v="1537"/>
    <x v="1535"/>
    <n v="12000"/>
    <n v="21588"/>
    <x v="0"/>
    <x v="12"/>
    <x v="3"/>
    <n v="1470506400"/>
    <n v="1467358427"/>
    <b v="1"/>
    <x v="291"/>
    <x v="0"/>
    <s v="photography/photobooks"/>
    <n v="180"/>
    <x v="1101"/>
    <x v="8"/>
    <s v="photobooks"/>
    <x v="1537"/>
    <d v="2016-08-06T18:00:00"/>
  </r>
  <r>
    <n v="1538"/>
    <x v="1538"/>
    <x v="1536"/>
    <n v="7000"/>
    <n v="7184"/>
    <x v="0"/>
    <x v="0"/>
    <x v="0"/>
    <n v="1421952370"/>
    <n v="1418064370"/>
    <b v="1"/>
    <x v="67"/>
    <x v="0"/>
    <s v="photography/photobooks"/>
    <n v="103"/>
    <x v="1102"/>
    <x v="8"/>
    <s v="photobooks"/>
    <x v="1538"/>
    <d v="2015-01-22T18:46:10"/>
  </r>
  <r>
    <n v="1539"/>
    <x v="1539"/>
    <x v="1537"/>
    <n v="20000"/>
    <n v="27197.22"/>
    <x v="0"/>
    <x v="0"/>
    <x v="0"/>
    <n v="1483481019"/>
    <n v="1480629819"/>
    <b v="0"/>
    <x v="4"/>
    <x v="0"/>
    <s v="photography/photobooks"/>
    <n v="136"/>
    <x v="1103"/>
    <x v="8"/>
    <s v="photobooks"/>
    <x v="1539"/>
    <d v="2017-01-03T22:03:39"/>
  </r>
  <r>
    <n v="1540"/>
    <x v="1540"/>
    <x v="1538"/>
    <n v="15000"/>
    <n v="17680"/>
    <x v="0"/>
    <x v="0"/>
    <x v="0"/>
    <n v="1416964500"/>
    <n v="1414368616"/>
    <b v="1"/>
    <x v="15"/>
    <x v="0"/>
    <s v="photography/photobooks"/>
    <n v="118"/>
    <x v="1104"/>
    <x v="8"/>
    <s v="photobooks"/>
    <x v="1540"/>
    <d v="2014-11-26T01:15:00"/>
  </r>
  <r>
    <n v="1541"/>
    <x v="1541"/>
    <x v="1539"/>
    <n v="18000"/>
    <n v="6"/>
    <x v="2"/>
    <x v="0"/>
    <x v="0"/>
    <n v="1420045538"/>
    <n v="1417453538"/>
    <b v="0"/>
    <x v="84"/>
    <x v="1"/>
    <s v="photography/nature"/>
    <n v="0"/>
    <x v="362"/>
    <x v="8"/>
    <s v="nature"/>
    <x v="1541"/>
    <d v="2014-12-31T17:05:38"/>
  </r>
  <r>
    <n v="1542"/>
    <x v="1542"/>
    <x v="1540"/>
    <n v="500"/>
    <n v="20"/>
    <x v="2"/>
    <x v="5"/>
    <x v="5"/>
    <n v="1435708500"/>
    <n v="1434412500"/>
    <b v="0"/>
    <x v="29"/>
    <x v="1"/>
    <s v="photography/nature"/>
    <n v="4"/>
    <x v="135"/>
    <x v="8"/>
    <s v="nature"/>
    <x v="1542"/>
    <d v="2015-06-30T23:55:00"/>
  </r>
  <r>
    <n v="1543"/>
    <x v="1543"/>
    <x v="1541"/>
    <n v="2250"/>
    <n v="10"/>
    <x v="2"/>
    <x v="0"/>
    <x v="0"/>
    <n v="1416662034"/>
    <n v="1414066434"/>
    <b v="0"/>
    <x v="29"/>
    <x v="1"/>
    <s v="photography/nature"/>
    <n v="0"/>
    <x v="119"/>
    <x v="8"/>
    <s v="nature"/>
    <x v="1543"/>
    <d v="2014-11-22T13:13:54"/>
  </r>
  <r>
    <n v="1544"/>
    <x v="1544"/>
    <x v="1542"/>
    <n v="1000"/>
    <n v="0"/>
    <x v="2"/>
    <x v="0"/>
    <x v="0"/>
    <n v="1427847480"/>
    <n v="1424222024"/>
    <b v="0"/>
    <x v="78"/>
    <x v="1"/>
    <s v="photography/nature"/>
    <n v="0"/>
    <x v="121"/>
    <x v="8"/>
    <s v="nature"/>
    <x v="1544"/>
    <d v="2015-04-01T00:18:00"/>
  </r>
  <r>
    <n v="1545"/>
    <x v="1545"/>
    <x v="1543"/>
    <n v="3000"/>
    <n v="1"/>
    <x v="2"/>
    <x v="0"/>
    <x v="0"/>
    <n v="1425330960"/>
    <n v="1422393234"/>
    <b v="0"/>
    <x v="29"/>
    <x v="1"/>
    <s v="photography/nature"/>
    <n v="0"/>
    <x v="120"/>
    <x v="8"/>
    <s v="nature"/>
    <x v="1545"/>
    <d v="2015-03-02T21:16:00"/>
  </r>
  <r>
    <n v="1546"/>
    <x v="1546"/>
    <x v="1544"/>
    <n v="1000"/>
    <n v="289"/>
    <x v="2"/>
    <x v="1"/>
    <x v="1"/>
    <n v="1410930399"/>
    <n v="1405746399"/>
    <b v="0"/>
    <x v="202"/>
    <x v="1"/>
    <s v="photography/nature"/>
    <n v="29"/>
    <x v="1105"/>
    <x v="8"/>
    <s v="nature"/>
    <x v="1546"/>
    <d v="2014-09-17T05:06:39"/>
  </r>
  <r>
    <n v="1547"/>
    <x v="1547"/>
    <x v="1545"/>
    <n v="20"/>
    <n v="0"/>
    <x v="2"/>
    <x v="0"/>
    <x v="0"/>
    <n v="1487844882"/>
    <n v="1487240082"/>
    <b v="0"/>
    <x v="78"/>
    <x v="1"/>
    <s v="photography/nature"/>
    <n v="0"/>
    <x v="121"/>
    <x v="8"/>
    <s v="nature"/>
    <x v="1547"/>
    <d v="2017-02-23T10:14:42"/>
  </r>
  <r>
    <n v="1548"/>
    <x v="1548"/>
    <x v="1546"/>
    <n v="700"/>
    <n v="60"/>
    <x v="2"/>
    <x v="0"/>
    <x v="0"/>
    <n v="1447020620"/>
    <n v="1444425020"/>
    <b v="0"/>
    <x v="29"/>
    <x v="1"/>
    <s v="photography/nature"/>
    <n v="9"/>
    <x v="88"/>
    <x v="8"/>
    <s v="nature"/>
    <x v="1548"/>
    <d v="2015-11-08T22:10:20"/>
  </r>
  <r>
    <n v="1549"/>
    <x v="1549"/>
    <x v="1547"/>
    <n v="500"/>
    <n v="170"/>
    <x v="2"/>
    <x v="0"/>
    <x v="0"/>
    <n v="1446524159"/>
    <n v="1443928559"/>
    <b v="0"/>
    <x v="79"/>
    <x v="1"/>
    <s v="photography/nature"/>
    <n v="34"/>
    <x v="1106"/>
    <x v="8"/>
    <s v="nature"/>
    <x v="1549"/>
    <d v="2015-11-03T04:15:59"/>
  </r>
  <r>
    <n v="1550"/>
    <x v="1550"/>
    <x v="1548"/>
    <n v="750"/>
    <n v="101"/>
    <x v="2"/>
    <x v="1"/>
    <x v="1"/>
    <n v="1463050034"/>
    <n v="1460458034"/>
    <b v="0"/>
    <x v="63"/>
    <x v="1"/>
    <s v="photography/nature"/>
    <n v="13"/>
    <x v="1107"/>
    <x v="8"/>
    <s v="nature"/>
    <x v="1550"/>
    <d v="2016-05-12T10:47:14"/>
  </r>
  <r>
    <n v="1551"/>
    <x v="1551"/>
    <x v="1549"/>
    <n v="3500"/>
    <n v="0"/>
    <x v="2"/>
    <x v="0"/>
    <x v="0"/>
    <n v="1432756039"/>
    <n v="1430164039"/>
    <b v="0"/>
    <x v="78"/>
    <x v="1"/>
    <s v="photography/nature"/>
    <n v="0"/>
    <x v="121"/>
    <x v="8"/>
    <s v="nature"/>
    <x v="1551"/>
    <d v="2015-05-27T19:47:19"/>
  </r>
  <r>
    <n v="1552"/>
    <x v="1552"/>
    <x v="1550"/>
    <n v="4300"/>
    <n v="2115"/>
    <x v="2"/>
    <x v="0"/>
    <x v="0"/>
    <n v="1412135940"/>
    <n v="1410366708"/>
    <b v="0"/>
    <x v="38"/>
    <x v="1"/>
    <s v="photography/nature"/>
    <n v="49"/>
    <x v="1108"/>
    <x v="8"/>
    <s v="nature"/>
    <x v="1552"/>
    <d v="2014-10-01T03:59:00"/>
  </r>
  <r>
    <n v="1553"/>
    <x v="1553"/>
    <x v="1551"/>
    <n v="6000"/>
    <n v="0"/>
    <x v="2"/>
    <x v="0"/>
    <x v="0"/>
    <n v="1441176447"/>
    <n v="1438584447"/>
    <b v="0"/>
    <x v="78"/>
    <x v="1"/>
    <s v="photography/nature"/>
    <n v="0"/>
    <x v="121"/>
    <x v="8"/>
    <s v="nature"/>
    <x v="1553"/>
    <d v="2015-09-02T06:47:27"/>
  </r>
  <r>
    <n v="1554"/>
    <x v="1554"/>
    <x v="1552"/>
    <n v="20000"/>
    <n v="0"/>
    <x v="2"/>
    <x v="2"/>
    <x v="2"/>
    <n v="1438495390"/>
    <n v="1435903390"/>
    <b v="0"/>
    <x v="78"/>
    <x v="1"/>
    <s v="photography/nature"/>
    <n v="0"/>
    <x v="121"/>
    <x v="8"/>
    <s v="nature"/>
    <x v="1554"/>
    <d v="2015-08-02T06:03:10"/>
  </r>
  <r>
    <n v="1555"/>
    <x v="1555"/>
    <x v="1553"/>
    <n v="750"/>
    <n v="0"/>
    <x v="2"/>
    <x v="0"/>
    <x v="0"/>
    <n v="1442509200"/>
    <n v="1440513832"/>
    <b v="0"/>
    <x v="78"/>
    <x v="1"/>
    <s v="photography/nature"/>
    <n v="0"/>
    <x v="121"/>
    <x v="8"/>
    <s v="nature"/>
    <x v="1555"/>
    <d v="2015-09-17T17:00:00"/>
  </r>
  <r>
    <n v="1556"/>
    <x v="1556"/>
    <x v="1554"/>
    <n v="1500"/>
    <n v="677"/>
    <x v="2"/>
    <x v="5"/>
    <x v="5"/>
    <n v="1467603624"/>
    <n v="1465011624"/>
    <b v="0"/>
    <x v="8"/>
    <x v="1"/>
    <s v="photography/nature"/>
    <n v="45"/>
    <x v="1109"/>
    <x v="8"/>
    <s v="nature"/>
    <x v="1556"/>
    <d v="2016-07-04T03:40:24"/>
  </r>
  <r>
    <n v="1557"/>
    <x v="1557"/>
    <x v="1555"/>
    <n v="2500"/>
    <n v="100"/>
    <x v="2"/>
    <x v="0"/>
    <x v="0"/>
    <n v="1411227633"/>
    <n v="1408549233"/>
    <b v="0"/>
    <x v="29"/>
    <x v="1"/>
    <s v="photography/nature"/>
    <n v="4"/>
    <x v="101"/>
    <x v="8"/>
    <s v="nature"/>
    <x v="1557"/>
    <d v="2014-09-20T15:40:33"/>
  </r>
  <r>
    <n v="1558"/>
    <x v="1558"/>
    <x v="1556"/>
    <n v="750"/>
    <n v="35"/>
    <x v="2"/>
    <x v="1"/>
    <x v="1"/>
    <n v="1440763920"/>
    <n v="1435656759"/>
    <b v="0"/>
    <x v="83"/>
    <x v="1"/>
    <s v="photography/nature"/>
    <n v="5"/>
    <x v="123"/>
    <x v="8"/>
    <s v="nature"/>
    <x v="1558"/>
    <d v="2015-08-28T12:12:00"/>
  </r>
  <r>
    <n v="1559"/>
    <x v="1559"/>
    <x v="1557"/>
    <n v="15000"/>
    <n v="50"/>
    <x v="2"/>
    <x v="0"/>
    <x v="0"/>
    <n v="1430270199"/>
    <n v="1428974199"/>
    <b v="0"/>
    <x v="29"/>
    <x v="1"/>
    <s v="photography/nature"/>
    <n v="0"/>
    <x v="73"/>
    <x v="8"/>
    <s v="nature"/>
    <x v="1559"/>
    <d v="2015-04-29T01:16:39"/>
  </r>
  <r>
    <n v="1560"/>
    <x v="1560"/>
    <x v="1558"/>
    <n v="2500"/>
    <n v="94"/>
    <x v="2"/>
    <x v="0"/>
    <x v="0"/>
    <n v="1415842193"/>
    <n v="1414110593"/>
    <b v="0"/>
    <x v="80"/>
    <x v="1"/>
    <s v="photography/nature"/>
    <n v="4"/>
    <x v="825"/>
    <x v="8"/>
    <s v="nature"/>
    <x v="1560"/>
    <d v="2014-11-13T01:29:53"/>
  </r>
  <r>
    <n v="1561"/>
    <x v="1561"/>
    <x v="1559"/>
    <n v="10000"/>
    <n v="67"/>
    <x v="1"/>
    <x v="0"/>
    <x v="0"/>
    <n v="1383789603"/>
    <n v="1381194003"/>
    <b v="0"/>
    <x v="29"/>
    <x v="1"/>
    <s v="publishing/art books"/>
    <n v="1"/>
    <x v="402"/>
    <x v="3"/>
    <s v="art books"/>
    <x v="1561"/>
    <d v="2013-11-07T02:00:03"/>
  </r>
  <r>
    <n v="1562"/>
    <x v="1562"/>
    <x v="1560"/>
    <n v="4000"/>
    <n v="0"/>
    <x v="1"/>
    <x v="0"/>
    <x v="0"/>
    <n v="1259715000"/>
    <n v="1253712916"/>
    <b v="0"/>
    <x v="78"/>
    <x v="1"/>
    <s v="publishing/art books"/>
    <n v="0"/>
    <x v="121"/>
    <x v="3"/>
    <s v="art books"/>
    <x v="1562"/>
    <d v="2009-12-02T00:50:00"/>
  </r>
  <r>
    <n v="1563"/>
    <x v="1563"/>
    <x v="1561"/>
    <n v="6000"/>
    <n v="85"/>
    <x v="1"/>
    <x v="1"/>
    <x v="1"/>
    <n v="1394815751"/>
    <n v="1389635351"/>
    <b v="0"/>
    <x v="84"/>
    <x v="1"/>
    <s v="publishing/art books"/>
    <n v="1"/>
    <x v="655"/>
    <x v="3"/>
    <s v="art books"/>
    <x v="1563"/>
    <d v="2014-03-14T16:49:11"/>
  </r>
  <r>
    <n v="1564"/>
    <x v="1564"/>
    <x v="1562"/>
    <n v="10000"/>
    <n v="10"/>
    <x v="1"/>
    <x v="0"/>
    <x v="0"/>
    <n v="1432843500"/>
    <n v="1430124509"/>
    <b v="0"/>
    <x v="29"/>
    <x v="1"/>
    <s v="publishing/art books"/>
    <n v="0"/>
    <x v="119"/>
    <x v="3"/>
    <s v="art books"/>
    <x v="1564"/>
    <d v="2015-05-28T20:05:00"/>
  </r>
  <r>
    <n v="1565"/>
    <x v="1565"/>
    <x v="1563"/>
    <n v="4000"/>
    <n v="100"/>
    <x v="1"/>
    <x v="0"/>
    <x v="0"/>
    <n v="1307554261"/>
    <n v="1304962261"/>
    <b v="0"/>
    <x v="29"/>
    <x v="1"/>
    <s v="publishing/art books"/>
    <n v="3"/>
    <x v="101"/>
    <x v="3"/>
    <s v="art books"/>
    <x v="1565"/>
    <d v="2011-06-08T17:31:01"/>
  </r>
  <r>
    <n v="1566"/>
    <x v="1566"/>
    <x v="1564"/>
    <n v="30000"/>
    <n v="6375"/>
    <x v="1"/>
    <x v="0"/>
    <x v="0"/>
    <n v="1469656800"/>
    <n v="1467151204"/>
    <b v="0"/>
    <x v="211"/>
    <x v="1"/>
    <s v="publishing/art books"/>
    <n v="21"/>
    <x v="1110"/>
    <x v="3"/>
    <s v="art books"/>
    <x v="1566"/>
    <d v="2016-07-27T22:00:00"/>
  </r>
  <r>
    <n v="1567"/>
    <x v="1567"/>
    <x v="1565"/>
    <n v="8500"/>
    <n v="350"/>
    <x v="1"/>
    <x v="0"/>
    <x v="0"/>
    <n v="1392595200"/>
    <n v="1391293745"/>
    <b v="0"/>
    <x v="62"/>
    <x v="1"/>
    <s v="publishing/art books"/>
    <n v="4"/>
    <x v="1111"/>
    <x v="3"/>
    <s v="art books"/>
    <x v="1567"/>
    <d v="2014-02-17T00:00:00"/>
  </r>
  <r>
    <n v="1568"/>
    <x v="1568"/>
    <x v="1566"/>
    <n v="25000"/>
    <n v="3410"/>
    <x v="1"/>
    <x v="0"/>
    <x v="0"/>
    <n v="1419384585"/>
    <n v="1416360585"/>
    <b v="0"/>
    <x v="19"/>
    <x v="1"/>
    <s v="publishing/art books"/>
    <n v="14"/>
    <x v="1112"/>
    <x v="3"/>
    <s v="art books"/>
    <x v="1568"/>
    <d v="2014-12-24T01:29:45"/>
  </r>
  <r>
    <n v="1569"/>
    <x v="1569"/>
    <x v="1567"/>
    <n v="30000"/>
    <n v="0"/>
    <x v="1"/>
    <x v="0"/>
    <x v="0"/>
    <n v="1369498714"/>
    <n v="1366906714"/>
    <b v="0"/>
    <x v="78"/>
    <x v="1"/>
    <s v="publishing/art books"/>
    <n v="0"/>
    <x v="121"/>
    <x v="3"/>
    <s v="art books"/>
    <x v="1569"/>
    <d v="2013-05-25T16:18:34"/>
  </r>
  <r>
    <n v="1570"/>
    <x v="1570"/>
    <x v="1568"/>
    <n v="6000"/>
    <n v="2484"/>
    <x v="1"/>
    <x v="0"/>
    <x v="0"/>
    <n v="1460140282"/>
    <n v="1457551882"/>
    <b v="0"/>
    <x v="47"/>
    <x v="1"/>
    <s v="publishing/art books"/>
    <n v="41"/>
    <x v="1113"/>
    <x v="3"/>
    <s v="art books"/>
    <x v="1570"/>
    <d v="2016-04-08T18:31:22"/>
  </r>
  <r>
    <n v="1571"/>
    <x v="1571"/>
    <x v="1569"/>
    <n v="12100"/>
    <n v="80"/>
    <x v="1"/>
    <x v="1"/>
    <x v="1"/>
    <n v="1434738483"/>
    <n v="1432146483"/>
    <b v="0"/>
    <x v="80"/>
    <x v="1"/>
    <s v="publishing/art books"/>
    <n v="1"/>
    <x v="135"/>
    <x v="3"/>
    <s v="art books"/>
    <x v="1571"/>
    <d v="2015-06-19T18:28:03"/>
  </r>
  <r>
    <n v="1572"/>
    <x v="1572"/>
    <x v="1570"/>
    <n v="2500"/>
    <n v="125"/>
    <x v="1"/>
    <x v="1"/>
    <x v="1"/>
    <n v="1456703940"/>
    <n v="1454546859"/>
    <b v="0"/>
    <x v="83"/>
    <x v="1"/>
    <s v="publishing/art books"/>
    <n v="5"/>
    <x v="683"/>
    <x v="3"/>
    <s v="art books"/>
    <x v="1572"/>
    <d v="2016-02-28T23:59:00"/>
  </r>
  <r>
    <n v="1573"/>
    <x v="1573"/>
    <x v="1571"/>
    <n v="9000"/>
    <n v="223"/>
    <x v="1"/>
    <x v="5"/>
    <x v="5"/>
    <n v="1491019140"/>
    <n v="1487548802"/>
    <b v="0"/>
    <x v="83"/>
    <x v="1"/>
    <s v="publishing/art books"/>
    <n v="2"/>
    <x v="1114"/>
    <x v="3"/>
    <s v="art books"/>
    <x v="1573"/>
    <d v="2017-04-01T03:59:00"/>
  </r>
  <r>
    <n v="1574"/>
    <x v="1574"/>
    <x v="1572"/>
    <n v="10000"/>
    <n v="506"/>
    <x v="1"/>
    <x v="0"/>
    <x v="0"/>
    <n v="1424211329"/>
    <n v="1421187329"/>
    <b v="0"/>
    <x v="79"/>
    <x v="1"/>
    <s v="publishing/art books"/>
    <n v="5"/>
    <x v="1115"/>
    <x v="3"/>
    <s v="art books"/>
    <x v="1574"/>
    <d v="2015-02-17T22:15:29"/>
  </r>
  <r>
    <n v="1575"/>
    <x v="1575"/>
    <x v="1573"/>
    <n v="10000"/>
    <n v="2291"/>
    <x v="1"/>
    <x v="0"/>
    <x v="0"/>
    <n v="1404909296"/>
    <n v="1402317296"/>
    <b v="0"/>
    <x v="2"/>
    <x v="1"/>
    <s v="publishing/art books"/>
    <n v="23"/>
    <x v="1116"/>
    <x v="3"/>
    <s v="art books"/>
    <x v="1575"/>
    <d v="2014-07-09T12:34:56"/>
  </r>
  <r>
    <n v="1576"/>
    <x v="1576"/>
    <x v="1574"/>
    <n v="5000"/>
    <n v="650"/>
    <x v="1"/>
    <x v="0"/>
    <x v="0"/>
    <n v="1435698368"/>
    <n v="1431810368"/>
    <b v="0"/>
    <x v="73"/>
    <x v="1"/>
    <s v="publishing/art books"/>
    <n v="13"/>
    <x v="177"/>
    <x v="3"/>
    <s v="art books"/>
    <x v="1576"/>
    <d v="2015-06-30T21:06:08"/>
  </r>
  <r>
    <n v="1577"/>
    <x v="1577"/>
    <x v="1575"/>
    <n v="10000"/>
    <n v="55"/>
    <x v="1"/>
    <x v="0"/>
    <x v="0"/>
    <n v="1343161248"/>
    <n v="1337977248"/>
    <b v="0"/>
    <x v="84"/>
    <x v="1"/>
    <s v="publishing/art books"/>
    <n v="1"/>
    <x v="440"/>
    <x v="3"/>
    <s v="art books"/>
    <x v="1577"/>
    <d v="2012-07-24T20:20:48"/>
  </r>
  <r>
    <n v="1578"/>
    <x v="1578"/>
    <x v="1576"/>
    <n v="1897"/>
    <n v="205"/>
    <x v="1"/>
    <x v="0"/>
    <x v="0"/>
    <n v="1283392800"/>
    <n v="1281317691"/>
    <b v="0"/>
    <x v="80"/>
    <x v="1"/>
    <s v="publishing/art books"/>
    <n v="11"/>
    <x v="22"/>
    <x v="3"/>
    <s v="art books"/>
    <x v="1578"/>
    <d v="2010-09-02T02:00:00"/>
  </r>
  <r>
    <n v="1579"/>
    <x v="1579"/>
    <x v="1577"/>
    <n v="3333"/>
    <n v="28"/>
    <x v="1"/>
    <x v="0"/>
    <x v="0"/>
    <n v="1377734091"/>
    <n v="1374882891"/>
    <b v="0"/>
    <x v="84"/>
    <x v="1"/>
    <s v="publishing/art books"/>
    <n v="1"/>
    <x v="448"/>
    <x v="3"/>
    <s v="art books"/>
    <x v="1579"/>
    <d v="2013-08-28T23:54:51"/>
  </r>
  <r>
    <n v="1580"/>
    <x v="1580"/>
    <x v="1578"/>
    <n v="1750"/>
    <n v="0"/>
    <x v="1"/>
    <x v="0"/>
    <x v="0"/>
    <n v="1337562726"/>
    <n v="1332378726"/>
    <b v="0"/>
    <x v="78"/>
    <x v="1"/>
    <s v="publishing/art books"/>
    <n v="0"/>
    <x v="121"/>
    <x v="3"/>
    <s v="art books"/>
    <x v="1580"/>
    <d v="2012-05-21T01:12:06"/>
  </r>
  <r>
    <n v="1581"/>
    <x v="1581"/>
    <x v="1579"/>
    <n v="1000"/>
    <n v="5"/>
    <x v="2"/>
    <x v="1"/>
    <x v="1"/>
    <n v="1450521990"/>
    <n v="1447757190"/>
    <b v="0"/>
    <x v="29"/>
    <x v="1"/>
    <s v="photography/places"/>
    <n v="1"/>
    <x v="144"/>
    <x v="8"/>
    <s v="places"/>
    <x v="1581"/>
    <d v="2015-12-19T10:46:30"/>
  </r>
  <r>
    <n v="1582"/>
    <x v="1582"/>
    <x v="1580"/>
    <n v="1000"/>
    <n v="93"/>
    <x v="2"/>
    <x v="0"/>
    <x v="0"/>
    <n v="1445894400"/>
    <n v="1440961053"/>
    <b v="0"/>
    <x v="83"/>
    <x v="1"/>
    <s v="photography/places"/>
    <n v="9"/>
    <x v="1117"/>
    <x v="8"/>
    <s v="places"/>
    <x v="1582"/>
    <d v="2015-10-26T21:20:00"/>
  </r>
  <r>
    <n v="1583"/>
    <x v="1583"/>
    <x v="1581"/>
    <n v="20000"/>
    <n v="15"/>
    <x v="2"/>
    <x v="1"/>
    <x v="1"/>
    <n v="1411681391"/>
    <n v="1409089391"/>
    <b v="0"/>
    <x v="29"/>
    <x v="1"/>
    <s v="photography/places"/>
    <n v="0"/>
    <x v="2"/>
    <x v="8"/>
    <s v="places"/>
    <x v="1583"/>
    <d v="2014-09-25T21:43:11"/>
  </r>
  <r>
    <n v="1584"/>
    <x v="1584"/>
    <x v="1582"/>
    <n v="1200"/>
    <n v="0"/>
    <x v="2"/>
    <x v="0"/>
    <x v="0"/>
    <n v="1401464101"/>
    <n v="1400600101"/>
    <b v="0"/>
    <x v="78"/>
    <x v="1"/>
    <s v="photography/places"/>
    <n v="0"/>
    <x v="121"/>
    <x v="8"/>
    <s v="places"/>
    <x v="1584"/>
    <d v="2014-05-30T15:35:01"/>
  </r>
  <r>
    <n v="1585"/>
    <x v="1585"/>
    <x v="1583"/>
    <n v="2000"/>
    <n v="1580"/>
    <x v="2"/>
    <x v="5"/>
    <x v="5"/>
    <n v="1482663600"/>
    <n v="1480800568"/>
    <b v="0"/>
    <x v="8"/>
    <x v="1"/>
    <s v="photography/places"/>
    <n v="79"/>
    <x v="1118"/>
    <x v="8"/>
    <s v="places"/>
    <x v="1585"/>
    <d v="2016-12-25T11:00:00"/>
  </r>
  <r>
    <n v="1586"/>
    <x v="1586"/>
    <x v="1584"/>
    <n v="1500"/>
    <n v="0"/>
    <x v="2"/>
    <x v="0"/>
    <x v="0"/>
    <n v="1428197422"/>
    <n v="1425609022"/>
    <b v="0"/>
    <x v="78"/>
    <x v="1"/>
    <s v="photography/places"/>
    <n v="0"/>
    <x v="121"/>
    <x v="8"/>
    <s v="places"/>
    <x v="1586"/>
    <d v="2015-04-05T01:30:22"/>
  </r>
  <r>
    <n v="1587"/>
    <x v="1587"/>
    <x v="1585"/>
    <n v="7500"/>
    <n v="1"/>
    <x v="2"/>
    <x v="0"/>
    <x v="0"/>
    <n v="1418510965"/>
    <n v="1415918965"/>
    <b v="0"/>
    <x v="29"/>
    <x v="1"/>
    <s v="photography/places"/>
    <n v="0"/>
    <x v="120"/>
    <x v="8"/>
    <s v="places"/>
    <x v="1587"/>
    <d v="2014-12-13T22:49:25"/>
  </r>
  <r>
    <n v="1588"/>
    <x v="1588"/>
    <x v="1586"/>
    <n v="516"/>
    <n v="0"/>
    <x v="2"/>
    <x v="0"/>
    <x v="0"/>
    <n v="1422735120"/>
    <n v="1420091999"/>
    <b v="0"/>
    <x v="78"/>
    <x v="1"/>
    <s v="photography/places"/>
    <n v="0"/>
    <x v="121"/>
    <x v="8"/>
    <s v="places"/>
    <x v="1588"/>
    <d v="2015-01-31T20:12:00"/>
  </r>
  <r>
    <n v="1589"/>
    <x v="1589"/>
    <x v="1587"/>
    <n v="1200"/>
    <n v="0"/>
    <x v="2"/>
    <x v="0"/>
    <x v="0"/>
    <n v="1444433886"/>
    <n v="1441841886"/>
    <b v="0"/>
    <x v="78"/>
    <x v="1"/>
    <s v="photography/places"/>
    <n v="0"/>
    <x v="121"/>
    <x v="8"/>
    <s v="places"/>
    <x v="1589"/>
    <d v="2015-10-09T23:38:06"/>
  </r>
  <r>
    <n v="1590"/>
    <x v="1590"/>
    <x v="1588"/>
    <n v="60000"/>
    <n v="1020"/>
    <x v="2"/>
    <x v="13"/>
    <x v="3"/>
    <n v="1443040464"/>
    <n v="1440448464"/>
    <b v="0"/>
    <x v="84"/>
    <x v="1"/>
    <s v="photography/places"/>
    <n v="2"/>
    <x v="1119"/>
    <x v="8"/>
    <s v="places"/>
    <x v="1590"/>
    <d v="2015-09-23T20:34:24"/>
  </r>
  <r>
    <n v="1591"/>
    <x v="1591"/>
    <x v="1589"/>
    <n v="14000"/>
    <n v="4092"/>
    <x v="2"/>
    <x v="1"/>
    <x v="1"/>
    <n v="1459700741"/>
    <n v="1457112341"/>
    <b v="0"/>
    <x v="297"/>
    <x v="1"/>
    <s v="photography/places"/>
    <n v="29"/>
    <x v="1120"/>
    <x v="8"/>
    <s v="places"/>
    <x v="1591"/>
    <d v="2016-04-03T16:25:41"/>
  </r>
  <r>
    <n v="1592"/>
    <x v="1592"/>
    <x v="1590"/>
    <n v="25"/>
    <n v="0"/>
    <x v="2"/>
    <x v="0"/>
    <x v="0"/>
    <n v="1427503485"/>
    <n v="1423619085"/>
    <b v="0"/>
    <x v="78"/>
    <x v="1"/>
    <s v="photography/places"/>
    <n v="0"/>
    <x v="121"/>
    <x v="8"/>
    <s v="places"/>
    <x v="1592"/>
    <d v="2015-03-28T00:44:45"/>
  </r>
  <r>
    <n v="1593"/>
    <x v="1593"/>
    <x v="1591"/>
    <n v="22000"/>
    <n v="3"/>
    <x v="2"/>
    <x v="0"/>
    <x v="0"/>
    <n v="1425154655"/>
    <n v="1422562655"/>
    <b v="0"/>
    <x v="83"/>
    <x v="1"/>
    <s v="photography/places"/>
    <n v="0"/>
    <x v="120"/>
    <x v="8"/>
    <s v="places"/>
    <x v="1593"/>
    <d v="2015-02-28T20:17:35"/>
  </r>
  <r>
    <n v="1594"/>
    <x v="1594"/>
    <x v="1592"/>
    <n v="1000"/>
    <n v="205"/>
    <x v="2"/>
    <x v="0"/>
    <x v="0"/>
    <n v="1463329260"/>
    <n v="1458147982"/>
    <b v="0"/>
    <x v="73"/>
    <x v="1"/>
    <s v="photography/places"/>
    <n v="21"/>
    <x v="372"/>
    <x v="8"/>
    <s v="places"/>
    <x v="1594"/>
    <d v="2016-05-15T16:21:00"/>
  </r>
  <r>
    <n v="1595"/>
    <x v="1595"/>
    <x v="1593"/>
    <n v="100000"/>
    <n v="280"/>
    <x v="2"/>
    <x v="0"/>
    <x v="0"/>
    <n v="1403122380"/>
    <n v="1400634728"/>
    <b v="0"/>
    <x v="63"/>
    <x v="1"/>
    <s v="photography/places"/>
    <n v="0"/>
    <x v="375"/>
    <x v="8"/>
    <s v="places"/>
    <x v="1595"/>
    <d v="2014-06-18T20:13:00"/>
  </r>
  <r>
    <n v="1596"/>
    <x v="1596"/>
    <x v="1594"/>
    <n v="3250"/>
    <n v="75"/>
    <x v="2"/>
    <x v="1"/>
    <x v="1"/>
    <n v="1418469569"/>
    <n v="1414577969"/>
    <b v="0"/>
    <x v="83"/>
    <x v="1"/>
    <s v="photography/places"/>
    <n v="2"/>
    <x v="380"/>
    <x v="8"/>
    <s v="places"/>
    <x v="1596"/>
    <d v="2014-12-13T11:19:29"/>
  </r>
  <r>
    <n v="1597"/>
    <x v="1597"/>
    <x v="1595"/>
    <n v="15000"/>
    <n v="0"/>
    <x v="2"/>
    <x v="0"/>
    <x v="0"/>
    <n v="1474360197"/>
    <n v="1471768197"/>
    <b v="0"/>
    <x v="78"/>
    <x v="1"/>
    <s v="photography/places"/>
    <n v="0"/>
    <x v="121"/>
    <x v="8"/>
    <s v="places"/>
    <x v="1597"/>
    <d v="2016-09-20T08:29:57"/>
  </r>
  <r>
    <n v="1598"/>
    <x v="1598"/>
    <x v="1596"/>
    <n v="800"/>
    <n v="1"/>
    <x v="2"/>
    <x v="0"/>
    <x v="0"/>
    <n v="1437926458"/>
    <n v="1432742458"/>
    <b v="0"/>
    <x v="29"/>
    <x v="1"/>
    <s v="photography/places"/>
    <n v="0"/>
    <x v="120"/>
    <x v="8"/>
    <s v="places"/>
    <x v="1598"/>
    <d v="2015-07-26T16:00:58"/>
  </r>
  <r>
    <n v="1599"/>
    <x v="1599"/>
    <x v="1597"/>
    <n v="500"/>
    <n v="0"/>
    <x v="2"/>
    <x v="1"/>
    <x v="1"/>
    <n v="1460116576"/>
    <n v="1457528176"/>
    <b v="0"/>
    <x v="78"/>
    <x v="1"/>
    <s v="photography/places"/>
    <n v="0"/>
    <x v="121"/>
    <x v="8"/>
    <s v="places"/>
    <x v="1599"/>
    <d v="2016-04-08T11:56:16"/>
  </r>
  <r>
    <n v="1600"/>
    <x v="1600"/>
    <x v="1598"/>
    <n v="5000"/>
    <n v="367"/>
    <x v="2"/>
    <x v="0"/>
    <x v="0"/>
    <n v="1405401060"/>
    <n v="1401585752"/>
    <b v="0"/>
    <x v="82"/>
    <x v="1"/>
    <s v="photography/places"/>
    <n v="7"/>
    <x v="99"/>
    <x v="8"/>
    <s v="places"/>
    <x v="1600"/>
    <d v="2014-07-15T05:11:00"/>
  </r>
  <r>
    <n v="1601"/>
    <x v="1601"/>
    <x v="1599"/>
    <n v="2500"/>
    <n v="2706.23"/>
    <x v="0"/>
    <x v="0"/>
    <x v="0"/>
    <n v="1304561633"/>
    <n v="1301969633"/>
    <b v="0"/>
    <x v="66"/>
    <x v="0"/>
    <s v="music/rock"/>
    <n v="108"/>
    <x v="1042"/>
    <x v="4"/>
    <s v="rock"/>
    <x v="1601"/>
    <d v="2011-05-05T02:13:53"/>
  </r>
  <r>
    <n v="1602"/>
    <x v="1602"/>
    <x v="1600"/>
    <n v="1500"/>
    <n v="1502.5"/>
    <x v="0"/>
    <x v="0"/>
    <x v="0"/>
    <n v="1318633200"/>
    <n v="1314947317"/>
    <b v="0"/>
    <x v="58"/>
    <x v="0"/>
    <s v="music/rock"/>
    <n v="100"/>
    <x v="1121"/>
    <x v="4"/>
    <s v="rock"/>
    <x v="1602"/>
    <d v="2011-10-14T23:00:00"/>
  </r>
  <r>
    <n v="1603"/>
    <x v="1603"/>
    <x v="1601"/>
    <n v="2000"/>
    <n v="2000.66"/>
    <x v="0"/>
    <x v="0"/>
    <x v="0"/>
    <n v="1327723459"/>
    <n v="1322539459"/>
    <b v="0"/>
    <x v="209"/>
    <x v="0"/>
    <s v="music/rock"/>
    <n v="100"/>
    <x v="1122"/>
    <x v="4"/>
    <s v="rock"/>
    <x v="1603"/>
    <d v="2012-01-28T04:04:19"/>
  </r>
  <r>
    <n v="1604"/>
    <x v="1604"/>
    <x v="1602"/>
    <n v="2800"/>
    <n v="3419"/>
    <x v="0"/>
    <x v="0"/>
    <x v="0"/>
    <n v="1332011835"/>
    <n v="1328559435"/>
    <b v="0"/>
    <x v="16"/>
    <x v="0"/>
    <s v="music/rock"/>
    <n v="122"/>
    <x v="1123"/>
    <x v="4"/>
    <s v="rock"/>
    <x v="1604"/>
    <d v="2012-03-17T19:17:15"/>
  </r>
  <r>
    <n v="1605"/>
    <x v="1605"/>
    <x v="1603"/>
    <n v="6000"/>
    <n v="6041.6"/>
    <x v="0"/>
    <x v="0"/>
    <x v="0"/>
    <n v="1312182000"/>
    <n v="1311380313"/>
    <b v="0"/>
    <x v="34"/>
    <x v="0"/>
    <s v="music/rock"/>
    <n v="101"/>
    <x v="1124"/>
    <x v="4"/>
    <s v="rock"/>
    <x v="1605"/>
    <d v="2011-08-01T07:00:00"/>
  </r>
  <r>
    <n v="1606"/>
    <x v="1606"/>
    <x v="1604"/>
    <n v="8000"/>
    <n v="8080.33"/>
    <x v="0"/>
    <x v="0"/>
    <x v="0"/>
    <n v="1300930838"/>
    <n v="1293158438"/>
    <b v="0"/>
    <x v="297"/>
    <x v="0"/>
    <s v="music/rock"/>
    <n v="101"/>
    <x v="1125"/>
    <x v="4"/>
    <s v="rock"/>
    <x v="1606"/>
    <d v="2011-03-24T01:40:38"/>
  </r>
  <r>
    <n v="1607"/>
    <x v="1607"/>
    <x v="1605"/>
    <n v="10000"/>
    <n v="14511"/>
    <x v="0"/>
    <x v="0"/>
    <x v="0"/>
    <n v="1339701851"/>
    <n v="1337887451"/>
    <b v="0"/>
    <x v="242"/>
    <x v="0"/>
    <s v="music/rock"/>
    <n v="145"/>
    <x v="1126"/>
    <x v="4"/>
    <s v="rock"/>
    <x v="1607"/>
    <d v="2012-06-14T19:24:11"/>
  </r>
  <r>
    <n v="1608"/>
    <x v="1608"/>
    <x v="1606"/>
    <n v="1200"/>
    <n v="1215"/>
    <x v="0"/>
    <x v="0"/>
    <x v="0"/>
    <n v="1388553960"/>
    <n v="1385754986"/>
    <b v="0"/>
    <x v="23"/>
    <x v="0"/>
    <s v="music/rock"/>
    <n v="101"/>
    <x v="1127"/>
    <x v="4"/>
    <s v="rock"/>
    <x v="1608"/>
    <d v="2014-01-01T05:26:00"/>
  </r>
  <r>
    <n v="1609"/>
    <x v="1609"/>
    <x v="1607"/>
    <n v="1500"/>
    <n v="1775"/>
    <x v="0"/>
    <x v="0"/>
    <x v="0"/>
    <n v="1320220800"/>
    <n v="1315612909"/>
    <b v="0"/>
    <x v="80"/>
    <x v="0"/>
    <s v="music/rock"/>
    <n v="118"/>
    <x v="1128"/>
    <x v="4"/>
    <s v="rock"/>
    <x v="1609"/>
    <d v="2011-11-02T08:00:00"/>
  </r>
  <r>
    <n v="1610"/>
    <x v="1610"/>
    <x v="1608"/>
    <n v="2000"/>
    <n v="5437"/>
    <x v="0"/>
    <x v="0"/>
    <x v="0"/>
    <n v="1355609510"/>
    <n v="1353017510"/>
    <b v="0"/>
    <x v="300"/>
    <x v="0"/>
    <s v="music/rock"/>
    <n v="272"/>
    <x v="1129"/>
    <x v="4"/>
    <s v="rock"/>
    <x v="1610"/>
    <d v="2012-12-15T22:11:50"/>
  </r>
  <r>
    <n v="1611"/>
    <x v="1611"/>
    <x v="1609"/>
    <n v="800"/>
    <n v="1001"/>
    <x v="0"/>
    <x v="0"/>
    <x v="0"/>
    <n v="1370390432"/>
    <n v="1368576032"/>
    <b v="0"/>
    <x v="74"/>
    <x v="0"/>
    <s v="music/rock"/>
    <n v="125"/>
    <x v="1130"/>
    <x v="4"/>
    <s v="rock"/>
    <x v="1611"/>
    <d v="2013-06-05T00:00:32"/>
  </r>
  <r>
    <n v="1612"/>
    <x v="1612"/>
    <x v="1610"/>
    <n v="500"/>
    <n v="550"/>
    <x v="0"/>
    <x v="0"/>
    <x v="0"/>
    <n v="1357160384"/>
    <n v="1354568384"/>
    <b v="0"/>
    <x v="202"/>
    <x v="0"/>
    <s v="music/rock"/>
    <n v="110"/>
    <x v="73"/>
    <x v="4"/>
    <s v="rock"/>
    <x v="1612"/>
    <d v="2013-01-02T20:59:44"/>
  </r>
  <r>
    <n v="1613"/>
    <x v="1613"/>
    <x v="1611"/>
    <n v="1000"/>
    <n v="1015"/>
    <x v="0"/>
    <x v="0"/>
    <x v="0"/>
    <n v="1342921202"/>
    <n v="1340329202"/>
    <b v="0"/>
    <x v="55"/>
    <x v="0"/>
    <s v="music/rock"/>
    <n v="102"/>
    <x v="1131"/>
    <x v="4"/>
    <s v="rock"/>
    <x v="1613"/>
    <d v="2012-07-22T01:40:02"/>
  </r>
  <r>
    <n v="1614"/>
    <x v="1614"/>
    <x v="1612"/>
    <n v="5000"/>
    <n v="5135"/>
    <x v="0"/>
    <x v="0"/>
    <x v="0"/>
    <n v="1407085200"/>
    <n v="1401924769"/>
    <b v="0"/>
    <x v="99"/>
    <x v="0"/>
    <s v="music/rock"/>
    <n v="103"/>
    <x v="1122"/>
    <x v="4"/>
    <s v="rock"/>
    <x v="1614"/>
    <d v="2014-08-03T17:00:00"/>
  </r>
  <r>
    <n v="1615"/>
    <x v="1615"/>
    <x v="1613"/>
    <n v="8000"/>
    <n v="9130"/>
    <x v="0"/>
    <x v="0"/>
    <x v="0"/>
    <n v="1323742396"/>
    <n v="1319850796"/>
    <b v="0"/>
    <x v="327"/>
    <x v="0"/>
    <s v="music/rock"/>
    <n v="114"/>
    <x v="1132"/>
    <x v="4"/>
    <s v="rock"/>
    <x v="1615"/>
    <d v="2011-12-13T02:13:16"/>
  </r>
  <r>
    <n v="1616"/>
    <x v="1616"/>
    <x v="1614"/>
    <n v="10000"/>
    <n v="10420"/>
    <x v="0"/>
    <x v="0"/>
    <x v="0"/>
    <n v="1353621600"/>
    <n v="1350061821"/>
    <b v="0"/>
    <x v="328"/>
    <x v="0"/>
    <s v="music/rock"/>
    <n v="104"/>
    <x v="1133"/>
    <x v="4"/>
    <s v="rock"/>
    <x v="1616"/>
    <d v="2012-11-22T22:00:00"/>
  </r>
  <r>
    <n v="1617"/>
    <x v="1617"/>
    <x v="1615"/>
    <n v="7000"/>
    <n v="10210"/>
    <x v="0"/>
    <x v="0"/>
    <x v="0"/>
    <n v="1383332400"/>
    <n v="1380470188"/>
    <b v="0"/>
    <x v="150"/>
    <x v="0"/>
    <s v="music/rock"/>
    <n v="146"/>
    <x v="1134"/>
    <x v="4"/>
    <s v="rock"/>
    <x v="1617"/>
    <d v="2013-11-01T19:00:00"/>
  </r>
  <r>
    <n v="1618"/>
    <x v="1618"/>
    <x v="1616"/>
    <n v="1500"/>
    <n v="1576"/>
    <x v="0"/>
    <x v="0"/>
    <x v="0"/>
    <n v="1362757335"/>
    <n v="1359301335"/>
    <b v="0"/>
    <x v="74"/>
    <x v="0"/>
    <s v="music/rock"/>
    <n v="105"/>
    <x v="1135"/>
    <x v="4"/>
    <s v="rock"/>
    <x v="1618"/>
    <d v="2013-03-08T15:42:15"/>
  </r>
  <r>
    <n v="1619"/>
    <x v="1619"/>
    <x v="1617"/>
    <n v="1500"/>
    <n v="2000"/>
    <x v="0"/>
    <x v="0"/>
    <x v="0"/>
    <n v="1410755286"/>
    <n v="1408940886"/>
    <b v="0"/>
    <x v="23"/>
    <x v="0"/>
    <s v="music/rock"/>
    <n v="133"/>
    <x v="1136"/>
    <x v="4"/>
    <s v="rock"/>
    <x v="1619"/>
    <d v="2014-09-15T04:28:06"/>
  </r>
  <r>
    <n v="1620"/>
    <x v="1620"/>
    <x v="1618"/>
    <n v="1000"/>
    <n v="1130"/>
    <x v="0"/>
    <x v="0"/>
    <x v="0"/>
    <n v="1361606940"/>
    <n v="1361002140"/>
    <b v="0"/>
    <x v="57"/>
    <x v="0"/>
    <s v="music/rock"/>
    <n v="113"/>
    <x v="1137"/>
    <x v="4"/>
    <s v="rock"/>
    <x v="1620"/>
    <d v="2013-02-23T08:09:00"/>
  </r>
  <r>
    <n v="1621"/>
    <x v="1621"/>
    <x v="1619"/>
    <n v="5000"/>
    <n v="6060"/>
    <x v="0"/>
    <x v="0"/>
    <x v="0"/>
    <n v="1338177540"/>
    <n v="1333550015"/>
    <b v="0"/>
    <x v="77"/>
    <x v="0"/>
    <s v="music/rock"/>
    <n v="121"/>
    <x v="1138"/>
    <x v="4"/>
    <s v="rock"/>
    <x v="1621"/>
    <d v="2012-05-28T03:59:00"/>
  </r>
  <r>
    <n v="1622"/>
    <x v="1622"/>
    <x v="1620"/>
    <n v="6900"/>
    <n v="7019"/>
    <x v="0"/>
    <x v="0"/>
    <x v="0"/>
    <n v="1418803140"/>
    <n v="1415343874"/>
    <b v="0"/>
    <x v="71"/>
    <x v="0"/>
    <s v="music/rock"/>
    <n v="102"/>
    <x v="1139"/>
    <x v="4"/>
    <s v="rock"/>
    <x v="1622"/>
    <d v="2014-12-17T07:59:00"/>
  </r>
  <r>
    <n v="1623"/>
    <x v="1623"/>
    <x v="1621"/>
    <n v="750"/>
    <n v="758"/>
    <x v="0"/>
    <x v="1"/>
    <x v="1"/>
    <n v="1377621089"/>
    <n v="1372437089"/>
    <b v="0"/>
    <x v="59"/>
    <x v="0"/>
    <s v="music/rock"/>
    <n v="101"/>
    <x v="1140"/>
    <x v="4"/>
    <s v="rock"/>
    <x v="1623"/>
    <d v="2013-08-27T16:31:29"/>
  </r>
  <r>
    <n v="1624"/>
    <x v="1624"/>
    <x v="1622"/>
    <n v="1000"/>
    <n v="1180"/>
    <x v="0"/>
    <x v="0"/>
    <x v="0"/>
    <n v="1357721335"/>
    <n v="1354265335"/>
    <b v="0"/>
    <x v="20"/>
    <x v="0"/>
    <s v="music/rock"/>
    <n v="118"/>
    <x v="1141"/>
    <x v="4"/>
    <s v="rock"/>
    <x v="1624"/>
    <d v="2013-01-09T08:48:55"/>
  </r>
  <r>
    <n v="1625"/>
    <x v="1625"/>
    <x v="1623"/>
    <n v="7500"/>
    <n v="11650"/>
    <x v="0"/>
    <x v="0"/>
    <x v="0"/>
    <n v="1347382053"/>
    <n v="1344962853"/>
    <b v="0"/>
    <x v="201"/>
    <x v="0"/>
    <s v="music/rock"/>
    <n v="155"/>
    <x v="1142"/>
    <x v="4"/>
    <s v="rock"/>
    <x v="1625"/>
    <d v="2012-09-11T16:47:33"/>
  </r>
  <r>
    <n v="1626"/>
    <x v="1626"/>
    <x v="1624"/>
    <n v="8000"/>
    <n v="8095"/>
    <x v="0"/>
    <x v="0"/>
    <x v="0"/>
    <n v="1385932867"/>
    <n v="1383337267"/>
    <b v="0"/>
    <x v="52"/>
    <x v="0"/>
    <s v="music/rock"/>
    <n v="101"/>
    <x v="1143"/>
    <x v="4"/>
    <s v="rock"/>
    <x v="1626"/>
    <d v="2013-12-01T21:21:07"/>
  </r>
  <r>
    <n v="1627"/>
    <x v="1627"/>
    <x v="1625"/>
    <n v="2000"/>
    <n v="2340"/>
    <x v="0"/>
    <x v="0"/>
    <x v="0"/>
    <n v="1353905940"/>
    <n v="1351011489"/>
    <b v="0"/>
    <x v="44"/>
    <x v="0"/>
    <s v="music/rock"/>
    <n v="117"/>
    <x v="1144"/>
    <x v="4"/>
    <s v="rock"/>
    <x v="1627"/>
    <d v="2012-11-26T04:59:00"/>
  </r>
  <r>
    <n v="1628"/>
    <x v="1628"/>
    <x v="1626"/>
    <n v="4000"/>
    <n v="4037"/>
    <x v="0"/>
    <x v="0"/>
    <x v="0"/>
    <n v="1403026882"/>
    <n v="1400175682"/>
    <b v="0"/>
    <x v="106"/>
    <x v="0"/>
    <s v="music/rock"/>
    <n v="101"/>
    <x v="1145"/>
    <x v="4"/>
    <s v="rock"/>
    <x v="1628"/>
    <d v="2014-06-17T17:41:22"/>
  </r>
  <r>
    <n v="1629"/>
    <x v="1629"/>
    <x v="1627"/>
    <n v="6000"/>
    <n v="6220"/>
    <x v="0"/>
    <x v="0"/>
    <x v="0"/>
    <n v="1392929333"/>
    <n v="1389041333"/>
    <b v="0"/>
    <x v="141"/>
    <x v="0"/>
    <s v="music/rock"/>
    <n v="104"/>
    <x v="1146"/>
    <x v="4"/>
    <s v="rock"/>
    <x v="1629"/>
    <d v="2014-02-20T20:48:53"/>
  </r>
  <r>
    <n v="1630"/>
    <x v="1630"/>
    <x v="1628"/>
    <n v="4000"/>
    <n v="10610"/>
    <x v="0"/>
    <x v="0"/>
    <x v="0"/>
    <n v="1330671540"/>
    <n v="1328040375"/>
    <b v="0"/>
    <x v="149"/>
    <x v="0"/>
    <s v="music/rock"/>
    <n v="265"/>
    <x v="1147"/>
    <x v="4"/>
    <s v="rock"/>
    <x v="1630"/>
    <d v="2012-03-02T06:59:00"/>
  </r>
  <r>
    <n v="1631"/>
    <x v="1631"/>
    <x v="1629"/>
    <n v="10000"/>
    <n v="15591"/>
    <x v="0"/>
    <x v="0"/>
    <x v="0"/>
    <n v="1350074261"/>
    <n v="1347482261"/>
    <b v="0"/>
    <x v="182"/>
    <x v="0"/>
    <s v="music/rock"/>
    <n v="156"/>
    <x v="1148"/>
    <x v="4"/>
    <s v="rock"/>
    <x v="1631"/>
    <d v="2012-10-12T20:37:41"/>
  </r>
  <r>
    <n v="1632"/>
    <x v="1632"/>
    <x v="1630"/>
    <n v="4000"/>
    <n v="4065"/>
    <x v="0"/>
    <x v="0"/>
    <x v="0"/>
    <n v="1316851854"/>
    <n v="1311667854"/>
    <b v="0"/>
    <x v="5"/>
    <x v="0"/>
    <s v="music/rock"/>
    <n v="102"/>
    <x v="1149"/>
    <x v="4"/>
    <s v="rock"/>
    <x v="1632"/>
    <d v="2011-09-24T08:10:54"/>
  </r>
  <r>
    <n v="1633"/>
    <x v="1633"/>
    <x v="1631"/>
    <n v="10000"/>
    <n v="10000"/>
    <x v="0"/>
    <x v="0"/>
    <x v="0"/>
    <n v="1326690000"/>
    <n v="1324329156"/>
    <b v="0"/>
    <x v="6"/>
    <x v="0"/>
    <s v="music/rock"/>
    <n v="100"/>
    <x v="1150"/>
    <x v="4"/>
    <s v="rock"/>
    <x v="1633"/>
    <d v="2012-01-16T05:00:00"/>
  </r>
  <r>
    <n v="1634"/>
    <x v="1634"/>
    <x v="1632"/>
    <n v="2000"/>
    <n v="2010"/>
    <x v="0"/>
    <x v="0"/>
    <x v="0"/>
    <n v="1306994340"/>
    <n v="1303706001"/>
    <b v="0"/>
    <x v="58"/>
    <x v="0"/>
    <s v="music/rock"/>
    <n v="101"/>
    <x v="1151"/>
    <x v="4"/>
    <s v="rock"/>
    <x v="1634"/>
    <d v="2011-06-02T05:59:00"/>
  </r>
  <r>
    <n v="1635"/>
    <x v="1635"/>
    <x v="1633"/>
    <n v="2000"/>
    <n v="2506"/>
    <x v="0"/>
    <x v="0"/>
    <x v="0"/>
    <n v="1468270261"/>
    <n v="1463086261"/>
    <b v="0"/>
    <x v="77"/>
    <x v="0"/>
    <s v="music/rock"/>
    <n v="125"/>
    <x v="1152"/>
    <x v="4"/>
    <s v="rock"/>
    <x v="1635"/>
    <d v="2016-07-11T20:51:01"/>
  </r>
  <r>
    <n v="1636"/>
    <x v="1636"/>
    <x v="1634"/>
    <n v="4500"/>
    <n v="4660"/>
    <x v="0"/>
    <x v="0"/>
    <x v="0"/>
    <n v="1307851200"/>
    <n v="1304129088"/>
    <b v="0"/>
    <x v="45"/>
    <x v="0"/>
    <s v="music/rock"/>
    <n v="104"/>
    <x v="1153"/>
    <x v="4"/>
    <s v="rock"/>
    <x v="1636"/>
    <d v="2011-06-12T04:00:00"/>
  </r>
  <r>
    <n v="1637"/>
    <x v="1637"/>
    <x v="1635"/>
    <n v="500"/>
    <n v="519"/>
    <x v="0"/>
    <x v="0"/>
    <x v="0"/>
    <n v="1262302740"/>
    <n v="1257444140"/>
    <b v="0"/>
    <x v="41"/>
    <x v="0"/>
    <s v="music/rock"/>
    <n v="104"/>
    <x v="1154"/>
    <x v="4"/>
    <s v="rock"/>
    <x v="1637"/>
    <d v="2009-12-31T23:39:00"/>
  </r>
  <r>
    <n v="1638"/>
    <x v="1638"/>
    <x v="1636"/>
    <n v="1000"/>
    <n v="1050"/>
    <x v="0"/>
    <x v="0"/>
    <x v="0"/>
    <n v="1362086700"/>
    <n v="1358180968"/>
    <b v="0"/>
    <x v="74"/>
    <x v="0"/>
    <s v="music/rock"/>
    <n v="105"/>
    <x v="1155"/>
    <x v="4"/>
    <s v="rock"/>
    <x v="1638"/>
    <d v="2013-02-28T21:25:00"/>
  </r>
  <r>
    <n v="1639"/>
    <x v="1639"/>
    <x v="1637"/>
    <n v="1800"/>
    <n v="1800"/>
    <x v="0"/>
    <x v="0"/>
    <x v="0"/>
    <n v="1330789165"/>
    <n v="1328197165"/>
    <b v="0"/>
    <x v="10"/>
    <x v="0"/>
    <s v="music/rock"/>
    <n v="100"/>
    <x v="1156"/>
    <x v="4"/>
    <s v="rock"/>
    <x v="1639"/>
    <d v="2012-03-03T15:39:25"/>
  </r>
  <r>
    <n v="1640"/>
    <x v="1640"/>
    <x v="1638"/>
    <n v="400"/>
    <n v="679.44"/>
    <x v="0"/>
    <x v="0"/>
    <x v="0"/>
    <n v="1280800740"/>
    <n v="1279603955"/>
    <b v="0"/>
    <x v="57"/>
    <x v="0"/>
    <s v="music/rock"/>
    <n v="170"/>
    <x v="1157"/>
    <x v="4"/>
    <s v="rock"/>
    <x v="1640"/>
    <d v="2010-08-03T01:59:00"/>
  </r>
  <r>
    <n v="1641"/>
    <x v="1641"/>
    <x v="1639"/>
    <n v="2500"/>
    <n v="2535"/>
    <x v="0"/>
    <x v="0"/>
    <x v="0"/>
    <n v="1418998744"/>
    <n v="1416406744"/>
    <b v="0"/>
    <x v="55"/>
    <x v="0"/>
    <s v="music/pop"/>
    <n v="101"/>
    <x v="1158"/>
    <x v="4"/>
    <s v="pop"/>
    <x v="1641"/>
    <d v="2014-12-19T14:19:04"/>
  </r>
  <r>
    <n v="1642"/>
    <x v="1642"/>
    <x v="1640"/>
    <n v="1200"/>
    <n v="1200"/>
    <x v="0"/>
    <x v="0"/>
    <x v="0"/>
    <n v="1308011727"/>
    <n v="1306283727"/>
    <b v="0"/>
    <x v="33"/>
    <x v="0"/>
    <s v="music/pop"/>
    <n v="100"/>
    <x v="314"/>
    <x v="4"/>
    <s v="pop"/>
    <x v="1642"/>
    <d v="2011-06-14T00:35:27"/>
  </r>
  <r>
    <n v="1643"/>
    <x v="1643"/>
    <x v="1641"/>
    <n v="5000"/>
    <n v="6235"/>
    <x v="0"/>
    <x v="0"/>
    <x v="0"/>
    <n v="1348516012"/>
    <n v="1345924012"/>
    <b v="0"/>
    <x v="77"/>
    <x v="0"/>
    <s v="music/pop"/>
    <n v="125"/>
    <x v="1159"/>
    <x v="4"/>
    <s v="pop"/>
    <x v="1643"/>
    <d v="2012-09-24T19:46:52"/>
  </r>
  <r>
    <n v="1644"/>
    <x v="1644"/>
    <x v="1642"/>
    <n v="10000"/>
    <n v="10950"/>
    <x v="0"/>
    <x v="0"/>
    <x v="0"/>
    <n v="1353551160"/>
    <n v="1348363560"/>
    <b v="0"/>
    <x v="130"/>
    <x v="0"/>
    <s v="music/pop"/>
    <n v="110"/>
    <x v="1160"/>
    <x v="4"/>
    <s v="pop"/>
    <x v="1644"/>
    <d v="2012-11-22T02:26:00"/>
  </r>
  <r>
    <n v="1645"/>
    <x v="1645"/>
    <x v="1643"/>
    <n v="5000"/>
    <n v="5540"/>
    <x v="0"/>
    <x v="0"/>
    <x v="0"/>
    <n v="1379515740"/>
    <n v="1378306140"/>
    <b v="0"/>
    <x v="73"/>
    <x v="0"/>
    <s v="music/pop"/>
    <n v="111"/>
    <x v="1161"/>
    <x v="4"/>
    <s v="pop"/>
    <x v="1645"/>
    <d v="2013-09-18T14:49:00"/>
  </r>
  <r>
    <n v="1646"/>
    <x v="1646"/>
    <x v="1644"/>
    <n v="2000"/>
    <n v="2204"/>
    <x v="0"/>
    <x v="1"/>
    <x v="1"/>
    <n v="1408039860"/>
    <n v="1405248503"/>
    <b v="0"/>
    <x v="183"/>
    <x v="0"/>
    <s v="music/pop"/>
    <n v="110"/>
    <x v="1162"/>
    <x v="4"/>
    <s v="pop"/>
    <x v="1646"/>
    <d v="2014-08-14T18:11:00"/>
  </r>
  <r>
    <n v="1647"/>
    <x v="1647"/>
    <x v="1645"/>
    <n v="5000"/>
    <n v="5236"/>
    <x v="0"/>
    <x v="0"/>
    <x v="0"/>
    <n v="1339235377"/>
    <n v="1336643377"/>
    <b v="0"/>
    <x v="67"/>
    <x v="0"/>
    <s v="music/pop"/>
    <n v="105"/>
    <x v="1163"/>
    <x v="4"/>
    <s v="pop"/>
    <x v="1647"/>
    <d v="2012-06-09T09:49:37"/>
  </r>
  <r>
    <n v="1648"/>
    <x v="1648"/>
    <x v="1646"/>
    <n v="2300"/>
    <n v="2881"/>
    <x v="0"/>
    <x v="0"/>
    <x v="0"/>
    <n v="1300636482"/>
    <n v="1298048082"/>
    <b v="0"/>
    <x v="240"/>
    <x v="0"/>
    <s v="music/pop"/>
    <n v="125"/>
    <x v="1164"/>
    <x v="4"/>
    <s v="pop"/>
    <x v="1648"/>
    <d v="2011-03-20T15:54:42"/>
  </r>
  <r>
    <n v="1649"/>
    <x v="1649"/>
    <x v="1647"/>
    <n v="3800"/>
    <n v="3822.33"/>
    <x v="0"/>
    <x v="0"/>
    <x v="0"/>
    <n v="1400862355"/>
    <n v="1396974355"/>
    <b v="0"/>
    <x v="75"/>
    <x v="0"/>
    <s v="music/pop"/>
    <n v="101"/>
    <x v="1165"/>
    <x v="4"/>
    <s v="pop"/>
    <x v="1649"/>
    <d v="2014-05-23T16:25:55"/>
  </r>
  <r>
    <n v="1650"/>
    <x v="1650"/>
    <x v="1648"/>
    <n v="2000"/>
    <n v="2831"/>
    <x v="0"/>
    <x v="0"/>
    <x v="0"/>
    <n v="1381314437"/>
    <n v="1378722437"/>
    <b v="0"/>
    <x v="58"/>
    <x v="0"/>
    <s v="music/pop"/>
    <n v="142"/>
    <x v="1166"/>
    <x v="4"/>
    <s v="pop"/>
    <x v="1650"/>
    <d v="2013-10-09T10:27:17"/>
  </r>
  <r>
    <n v="1651"/>
    <x v="1651"/>
    <x v="1649"/>
    <n v="2000"/>
    <n v="2015"/>
    <x v="0"/>
    <x v="0"/>
    <x v="0"/>
    <n v="1303801140"/>
    <n v="1300916220"/>
    <b v="0"/>
    <x v="9"/>
    <x v="0"/>
    <s v="music/pop"/>
    <n v="101"/>
    <x v="1167"/>
    <x v="4"/>
    <s v="pop"/>
    <x v="1651"/>
    <d v="2011-04-26T06:59:00"/>
  </r>
  <r>
    <n v="1652"/>
    <x v="1652"/>
    <x v="1650"/>
    <n v="4500"/>
    <n v="4530"/>
    <x v="0"/>
    <x v="0"/>
    <x v="0"/>
    <n v="1385297393"/>
    <n v="1382701793"/>
    <b v="0"/>
    <x v="16"/>
    <x v="0"/>
    <s v="music/pop"/>
    <n v="101"/>
    <x v="1168"/>
    <x v="4"/>
    <s v="pop"/>
    <x v="1652"/>
    <d v="2013-11-24T12:49:53"/>
  </r>
  <r>
    <n v="1653"/>
    <x v="1653"/>
    <x v="1651"/>
    <n v="5000"/>
    <n v="8711.52"/>
    <x v="0"/>
    <x v="0"/>
    <x v="0"/>
    <n v="1303675296"/>
    <n v="1300996896"/>
    <b v="0"/>
    <x v="129"/>
    <x v="0"/>
    <s v="music/pop"/>
    <n v="174"/>
    <x v="1169"/>
    <x v="4"/>
    <s v="pop"/>
    <x v="1653"/>
    <d v="2011-04-24T20:01:36"/>
  </r>
  <r>
    <n v="1654"/>
    <x v="1654"/>
    <x v="1652"/>
    <n v="1100"/>
    <n v="1319"/>
    <x v="0"/>
    <x v="0"/>
    <x v="0"/>
    <n v="1334784160"/>
    <n v="1332192160"/>
    <b v="0"/>
    <x v="69"/>
    <x v="0"/>
    <s v="music/pop"/>
    <n v="120"/>
    <x v="1170"/>
    <x v="4"/>
    <s v="pop"/>
    <x v="1654"/>
    <d v="2012-04-18T21:22:40"/>
  </r>
  <r>
    <n v="1655"/>
    <x v="1655"/>
    <x v="1653"/>
    <n v="1500"/>
    <n v="2143"/>
    <x v="0"/>
    <x v="0"/>
    <x v="0"/>
    <n v="1333648820"/>
    <n v="1331060420"/>
    <b v="0"/>
    <x v="53"/>
    <x v="0"/>
    <s v="music/pop"/>
    <n v="143"/>
    <x v="1171"/>
    <x v="4"/>
    <s v="pop"/>
    <x v="1655"/>
    <d v="2012-04-05T18:00:20"/>
  </r>
  <r>
    <n v="1656"/>
    <x v="1656"/>
    <x v="1654"/>
    <n v="7500"/>
    <n v="7525.12"/>
    <x v="0"/>
    <x v="0"/>
    <x v="0"/>
    <n v="1355437052"/>
    <n v="1352845052"/>
    <b v="0"/>
    <x v="53"/>
    <x v="0"/>
    <s v="music/pop"/>
    <n v="100"/>
    <x v="1172"/>
    <x v="4"/>
    <s v="pop"/>
    <x v="1656"/>
    <d v="2012-12-13T22:17:32"/>
  </r>
  <r>
    <n v="1657"/>
    <x v="1657"/>
    <x v="1655"/>
    <n v="25000"/>
    <n v="26233.45"/>
    <x v="0"/>
    <x v="0"/>
    <x v="0"/>
    <n v="1337885168"/>
    <n v="1335293168"/>
    <b v="0"/>
    <x v="170"/>
    <x v="0"/>
    <s v="music/pop"/>
    <n v="105"/>
    <x v="1173"/>
    <x v="4"/>
    <s v="pop"/>
    <x v="1657"/>
    <d v="2012-05-24T18:46:08"/>
  </r>
  <r>
    <n v="1658"/>
    <x v="1658"/>
    <x v="1656"/>
    <n v="6000"/>
    <n v="7934"/>
    <x v="0"/>
    <x v="0"/>
    <x v="0"/>
    <n v="1355840400"/>
    <n v="1352524767"/>
    <b v="0"/>
    <x v="329"/>
    <x v="0"/>
    <s v="music/pop"/>
    <n v="132"/>
    <x v="1174"/>
    <x v="4"/>
    <s v="pop"/>
    <x v="1658"/>
    <d v="2012-12-18T14:20:00"/>
  </r>
  <r>
    <n v="1659"/>
    <x v="1659"/>
    <x v="1657"/>
    <n v="500"/>
    <n v="564"/>
    <x v="0"/>
    <x v="1"/>
    <x v="1"/>
    <n v="1387281600"/>
    <n v="1384811721"/>
    <b v="0"/>
    <x v="43"/>
    <x v="0"/>
    <s v="music/pop"/>
    <n v="113"/>
    <x v="1175"/>
    <x v="4"/>
    <s v="pop"/>
    <x v="1659"/>
    <d v="2013-12-17T12:00:00"/>
  </r>
  <r>
    <n v="1660"/>
    <x v="1660"/>
    <x v="1658"/>
    <n v="80"/>
    <n v="1003"/>
    <x v="0"/>
    <x v="13"/>
    <x v="3"/>
    <n v="1462053540"/>
    <n v="1459355950"/>
    <b v="0"/>
    <x v="17"/>
    <x v="0"/>
    <s v="music/pop"/>
    <n v="1254"/>
    <x v="676"/>
    <x v="4"/>
    <s v="pop"/>
    <x v="1660"/>
    <d v="2016-04-30T21:59:00"/>
  </r>
  <r>
    <n v="1661"/>
    <x v="1661"/>
    <x v="1659"/>
    <n v="7900"/>
    <n v="8098"/>
    <x v="0"/>
    <x v="15"/>
    <x v="3"/>
    <n v="1453064400"/>
    <n v="1449359831"/>
    <b v="0"/>
    <x v="21"/>
    <x v="0"/>
    <s v="music/pop"/>
    <n v="103"/>
    <x v="1176"/>
    <x v="4"/>
    <s v="pop"/>
    <x v="1661"/>
    <d v="2016-01-17T21:00:00"/>
  </r>
  <r>
    <n v="1662"/>
    <x v="1662"/>
    <x v="1660"/>
    <n v="8000"/>
    <n v="8211"/>
    <x v="0"/>
    <x v="0"/>
    <x v="0"/>
    <n v="1325310336"/>
    <n v="1320122736"/>
    <b v="0"/>
    <x v="95"/>
    <x v="0"/>
    <s v="music/pop"/>
    <n v="103"/>
    <x v="1177"/>
    <x v="4"/>
    <s v="pop"/>
    <x v="1662"/>
    <d v="2011-12-31T05:45:36"/>
  </r>
  <r>
    <n v="1663"/>
    <x v="1663"/>
    <x v="1661"/>
    <n v="1000"/>
    <n v="1080"/>
    <x v="0"/>
    <x v="0"/>
    <x v="0"/>
    <n v="1422750707"/>
    <n v="1420158707"/>
    <b v="0"/>
    <x v="58"/>
    <x v="0"/>
    <s v="music/pop"/>
    <n v="108"/>
    <x v="1178"/>
    <x v="4"/>
    <s v="pop"/>
    <x v="1663"/>
    <d v="2015-02-01T00:31:47"/>
  </r>
  <r>
    <n v="1664"/>
    <x v="1664"/>
    <x v="1662"/>
    <n v="2500"/>
    <n v="3060.22"/>
    <x v="0"/>
    <x v="0"/>
    <x v="0"/>
    <n v="1331870340"/>
    <n v="1328033818"/>
    <b v="0"/>
    <x v="30"/>
    <x v="0"/>
    <s v="music/pop"/>
    <n v="122"/>
    <x v="1179"/>
    <x v="4"/>
    <s v="pop"/>
    <x v="1664"/>
    <d v="2012-03-16T03:59:00"/>
  </r>
  <r>
    <n v="1665"/>
    <x v="1665"/>
    <x v="1663"/>
    <n v="3500"/>
    <n v="4181"/>
    <x v="0"/>
    <x v="0"/>
    <x v="0"/>
    <n v="1298343600"/>
    <n v="1295624113"/>
    <b v="0"/>
    <x v="251"/>
    <x v="0"/>
    <s v="music/pop"/>
    <n v="119"/>
    <x v="1180"/>
    <x v="4"/>
    <s v="pop"/>
    <x v="1665"/>
    <d v="2011-02-22T03:00:00"/>
  </r>
  <r>
    <n v="1666"/>
    <x v="1666"/>
    <x v="1664"/>
    <n v="2500"/>
    <n v="4022"/>
    <x v="0"/>
    <x v="0"/>
    <x v="0"/>
    <n v="1364447073"/>
    <n v="1361858673"/>
    <b v="0"/>
    <x v="15"/>
    <x v="0"/>
    <s v="music/pop"/>
    <n v="161"/>
    <x v="1181"/>
    <x v="4"/>
    <s v="pop"/>
    <x v="1666"/>
    <d v="2013-03-28T05:04:33"/>
  </r>
  <r>
    <n v="1667"/>
    <x v="1667"/>
    <x v="1665"/>
    <n v="3400"/>
    <n v="4313"/>
    <x v="0"/>
    <x v="0"/>
    <x v="0"/>
    <n v="1394521140"/>
    <n v="1392169298"/>
    <b v="0"/>
    <x v="141"/>
    <x v="0"/>
    <s v="music/pop"/>
    <n v="127"/>
    <x v="1182"/>
    <x v="4"/>
    <s v="pop"/>
    <x v="1667"/>
    <d v="2014-03-11T06:59:00"/>
  </r>
  <r>
    <n v="1668"/>
    <x v="1668"/>
    <x v="1666"/>
    <n v="8000"/>
    <n v="8211"/>
    <x v="0"/>
    <x v="0"/>
    <x v="0"/>
    <n v="1322454939"/>
    <n v="1319859339"/>
    <b v="0"/>
    <x v="318"/>
    <x v="0"/>
    <s v="music/pop"/>
    <n v="103"/>
    <x v="1183"/>
    <x v="4"/>
    <s v="pop"/>
    <x v="1668"/>
    <d v="2011-11-28T04:35:39"/>
  </r>
  <r>
    <n v="1669"/>
    <x v="1669"/>
    <x v="1667"/>
    <n v="2000"/>
    <n v="2795"/>
    <x v="0"/>
    <x v="0"/>
    <x v="0"/>
    <n v="1464729276"/>
    <n v="1459545276"/>
    <b v="0"/>
    <x v="47"/>
    <x v="0"/>
    <s v="music/pop"/>
    <n v="140"/>
    <x v="399"/>
    <x v="4"/>
    <s v="pop"/>
    <x v="1669"/>
    <d v="2016-05-31T21:14:36"/>
  </r>
  <r>
    <n v="1670"/>
    <x v="1670"/>
    <x v="1668"/>
    <n v="1000"/>
    <n v="1026"/>
    <x v="0"/>
    <x v="0"/>
    <x v="0"/>
    <n v="1278302400"/>
    <n v="1273961999"/>
    <b v="0"/>
    <x v="23"/>
    <x v="0"/>
    <s v="music/pop"/>
    <n v="103"/>
    <x v="1184"/>
    <x v="4"/>
    <s v="pop"/>
    <x v="1670"/>
    <d v="2010-07-05T04:00:00"/>
  </r>
  <r>
    <n v="1671"/>
    <x v="1671"/>
    <x v="1669"/>
    <n v="2000"/>
    <n v="2013.47"/>
    <x v="0"/>
    <x v="0"/>
    <x v="0"/>
    <n v="1470056614"/>
    <n v="1467464614"/>
    <b v="0"/>
    <x v="99"/>
    <x v="0"/>
    <s v="music/pop"/>
    <n v="101"/>
    <x v="1185"/>
    <x v="4"/>
    <s v="pop"/>
    <x v="1671"/>
    <d v="2016-08-01T13:03:34"/>
  </r>
  <r>
    <n v="1672"/>
    <x v="1672"/>
    <x v="1670"/>
    <n v="1700"/>
    <n v="1920"/>
    <x v="0"/>
    <x v="0"/>
    <x v="0"/>
    <n v="1338824730"/>
    <n v="1336232730"/>
    <b v="0"/>
    <x v="72"/>
    <x v="0"/>
    <s v="music/pop"/>
    <n v="113"/>
    <x v="1186"/>
    <x v="4"/>
    <s v="pop"/>
    <x v="1672"/>
    <d v="2012-06-04T15:45:30"/>
  </r>
  <r>
    <n v="1673"/>
    <x v="1673"/>
    <x v="1671"/>
    <n v="2100"/>
    <n v="2690"/>
    <x v="0"/>
    <x v="0"/>
    <x v="0"/>
    <n v="1425675892"/>
    <n v="1423083892"/>
    <b v="0"/>
    <x v="211"/>
    <x v="0"/>
    <s v="music/pop"/>
    <n v="128"/>
    <x v="1187"/>
    <x v="4"/>
    <s v="pop"/>
    <x v="1673"/>
    <d v="2015-03-06T21:04:52"/>
  </r>
  <r>
    <n v="1674"/>
    <x v="1674"/>
    <x v="1672"/>
    <n v="5000"/>
    <n v="10085"/>
    <x v="0"/>
    <x v="0"/>
    <x v="0"/>
    <n v="1471503540"/>
    <n v="1468852306"/>
    <b v="0"/>
    <x v="116"/>
    <x v="0"/>
    <s v="music/pop"/>
    <n v="202"/>
    <x v="1188"/>
    <x v="4"/>
    <s v="pop"/>
    <x v="1674"/>
    <d v="2016-08-18T06:59:00"/>
  </r>
  <r>
    <n v="1675"/>
    <x v="1675"/>
    <x v="1673"/>
    <n v="1000"/>
    <n v="1374.16"/>
    <x v="0"/>
    <x v="0"/>
    <x v="0"/>
    <n v="1318802580"/>
    <n v="1316194540"/>
    <b v="0"/>
    <x v="69"/>
    <x v="0"/>
    <s v="music/pop"/>
    <n v="137"/>
    <x v="208"/>
    <x v="4"/>
    <s v="pop"/>
    <x v="1675"/>
    <d v="2011-10-16T22:03:00"/>
  </r>
  <r>
    <n v="1676"/>
    <x v="1676"/>
    <x v="1674"/>
    <n v="3000"/>
    <n v="3460"/>
    <x v="0"/>
    <x v="0"/>
    <x v="0"/>
    <n v="1334980740"/>
    <n v="1330968347"/>
    <b v="0"/>
    <x v="288"/>
    <x v="0"/>
    <s v="music/pop"/>
    <n v="115"/>
    <x v="1189"/>
    <x v="4"/>
    <s v="pop"/>
    <x v="1676"/>
    <d v="2012-04-21T03:59:00"/>
  </r>
  <r>
    <n v="1677"/>
    <x v="1677"/>
    <x v="1675"/>
    <n v="6000"/>
    <n v="6700"/>
    <x v="0"/>
    <x v="3"/>
    <x v="3"/>
    <n v="1460786340"/>
    <n v="1455615976"/>
    <b v="0"/>
    <x v="288"/>
    <x v="0"/>
    <s v="music/pop"/>
    <n v="112"/>
    <x v="1190"/>
    <x v="4"/>
    <s v="pop"/>
    <x v="1677"/>
    <d v="2016-04-16T05:59:00"/>
  </r>
  <r>
    <n v="1678"/>
    <x v="1678"/>
    <x v="1676"/>
    <n v="1500"/>
    <n v="1776"/>
    <x v="0"/>
    <x v="0"/>
    <x v="0"/>
    <n v="1391718671"/>
    <n v="1390509071"/>
    <b v="0"/>
    <x v="72"/>
    <x v="0"/>
    <s v="music/pop"/>
    <n v="118"/>
    <x v="1191"/>
    <x v="4"/>
    <s v="pop"/>
    <x v="1678"/>
    <d v="2014-02-06T20:31:11"/>
  </r>
  <r>
    <n v="1679"/>
    <x v="1679"/>
    <x v="1677"/>
    <n v="2000"/>
    <n v="3500"/>
    <x v="0"/>
    <x v="0"/>
    <x v="0"/>
    <n v="1311298745"/>
    <n v="1309311545"/>
    <b v="0"/>
    <x v="66"/>
    <x v="0"/>
    <s v="music/pop"/>
    <n v="175"/>
    <x v="368"/>
    <x v="4"/>
    <s v="pop"/>
    <x v="1679"/>
    <d v="2011-07-22T01:39:05"/>
  </r>
  <r>
    <n v="1680"/>
    <x v="1680"/>
    <x v="1678"/>
    <n v="1000"/>
    <n v="1175"/>
    <x v="0"/>
    <x v="0"/>
    <x v="0"/>
    <n v="1405188667"/>
    <n v="1402596667"/>
    <b v="0"/>
    <x v="20"/>
    <x v="0"/>
    <s v="music/pop"/>
    <n v="118"/>
    <x v="1192"/>
    <x v="4"/>
    <s v="pop"/>
    <x v="1680"/>
    <d v="2014-07-12T18:11:07"/>
  </r>
  <r>
    <n v="1681"/>
    <x v="1681"/>
    <x v="1679"/>
    <n v="65000"/>
    <n v="65924.38"/>
    <x v="3"/>
    <x v="0"/>
    <x v="0"/>
    <n v="1490752800"/>
    <n v="1486522484"/>
    <b v="0"/>
    <x v="330"/>
    <x v="1"/>
    <s v="music/faith"/>
    <n v="101"/>
    <x v="1193"/>
    <x v="4"/>
    <s v="faith"/>
    <x v="1681"/>
    <d v="2017-03-29T02:00:00"/>
  </r>
  <r>
    <n v="1682"/>
    <x v="1682"/>
    <x v="1680"/>
    <n v="6000"/>
    <n v="0"/>
    <x v="3"/>
    <x v="0"/>
    <x v="0"/>
    <n v="1492142860"/>
    <n v="1486962460"/>
    <b v="0"/>
    <x v="78"/>
    <x v="1"/>
    <s v="music/faith"/>
    <n v="0"/>
    <x v="121"/>
    <x v="4"/>
    <s v="faith"/>
    <x v="1682"/>
    <d v="2017-04-14T04:07:40"/>
  </r>
  <r>
    <n v="1683"/>
    <x v="1683"/>
    <x v="1681"/>
    <n v="3500"/>
    <n v="760"/>
    <x v="3"/>
    <x v="6"/>
    <x v="3"/>
    <n v="1491590738"/>
    <n v="1489517138"/>
    <b v="0"/>
    <x v="73"/>
    <x v="1"/>
    <s v="music/faith"/>
    <n v="22"/>
    <x v="1194"/>
    <x v="4"/>
    <s v="faith"/>
    <x v="1683"/>
    <d v="2017-04-07T18:45:38"/>
  </r>
  <r>
    <n v="1684"/>
    <x v="1684"/>
    <x v="1682"/>
    <n v="8000"/>
    <n v="8730"/>
    <x v="3"/>
    <x v="0"/>
    <x v="0"/>
    <n v="1489775641"/>
    <n v="1487360041"/>
    <b v="0"/>
    <x v="21"/>
    <x v="1"/>
    <s v="music/faith"/>
    <n v="109"/>
    <x v="1195"/>
    <x v="4"/>
    <s v="faith"/>
    <x v="1684"/>
    <d v="2017-03-17T18:34:01"/>
  </r>
  <r>
    <n v="1685"/>
    <x v="1685"/>
    <x v="1683"/>
    <n v="350"/>
    <n v="360"/>
    <x v="3"/>
    <x v="0"/>
    <x v="0"/>
    <n v="1490331623"/>
    <n v="1487743223"/>
    <b v="0"/>
    <x v="41"/>
    <x v="1"/>
    <s v="music/faith"/>
    <n v="103"/>
    <x v="1196"/>
    <x v="4"/>
    <s v="faith"/>
    <x v="1685"/>
    <d v="2017-03-24T05:00:23"/>
  </r>
  <r>
    <n v="1686"/>
    <x v="1686"/>
    <x v="1684"/>
    <n v="5000"/>
    <n v="18"/>
    <x v="3"/>
    <x v="5"/>
    <x v="5"/>
    <n v="1493320519"/>
    <n v="1488140119"/>
    <b v="0"/>
    <x v="29"/>
    <x v="1"/>
    <s v="music/faith"/>
    <n v="0"/>
    <x v="656"/>
    <x v="4"/>
    <s v="faith"/>
    <x v="1686"/>
    <d v="2017-04-27T19:15:19"/>
  </r>
  <r>
    <n v="1687"/>
    <x v="1687"/>
    <x v="1685"/>
    <n v="10000"/>
    <n v="3125"/>
    <x v="3"/>
    <x v="0"/>
    <x v="0"/>
    <n v="1491855300"/>
    <n v="1488935245"/>
    <b v="0"/>
    <x v="70"/>
    <x v="1"/>
    <s v="music/faith"/>
    <n v="31"/>
    <x v="1197"/>
    <x v="4"/>
    <s v="faith"/>
    <x v="1687"/>
    <d v="2017-04-10T20:15:00"/>
  </r>
  <r>
    <n v="1688"/>
    <x v="1688"/>
    <x v="1686"/>
    <n v="4000"/>
    <n v="1772"/>
    <x v="3"/>
    <x v="0"/>
    <x v="0"/>
    <n v="1491738594"/>
    <n v="1489150194"/>
    <b v="0"/>
    <x v="63"/>
    <x v="1"/>
    <s v="music/faith"/>
    <n v="44"/>
    <x v="1198"/>
    <x v="4"/>
    <s v="faith"/>
    <x v="1688"/>
    <d v="2017-04-09T11:49:54"/>
  </r>
  <r>
    <n v="1689"/>
    <x v="1689"/>
    <x v="1687"/>
    <n v="2400"/>
    <n v="2400"/>
    <x v="3"/>
    <x v="0"/>
    <x v="0"/>
    <n v="1489700230"/>
    <n v="1487111830"/>
    <b v="0"/>
    <x v="25"/>
    <x v="1"/>
    <s v="music/faith"/>
    <n v="100"/>
    <x v="1199"/>
    <x v="4"/>
    <s v="faith"/>
    <x v="1689"/>
    <d v="2017-03-16T21:37:10"/>
  </r>
  <r>
    <n v="1690"/>
    <x v="1690"/>
    <x v="1688"/>
    <n v="2500"/>
    <n v="635"/>
    <x v="3"/>
    <x v="0"/>
    <x v="0"/>
    <n v="1491470442"/>
    <n v="1488882042"/>
    <b v="0"/>
    <x v="202"/>
    <x v="1"/>
    <s v="music/faith"/>
    <n v="25"/>
    <x v="1200"/>
    <x v="4"/>
    <s v="faith"/>
    <x v="1690"/>
    <d v="2017-04-06T09:20:42"/>
  </r>
  <r>
    <n v="1691"/>
    <x v="1691"/>
    <x v="1689"/>
    <n v="30000"/>
    <n v="10042"/>
    <x v="3"/>
    <x v="0"/>
    <x v="0"/>
    <n v="1491181200"/>
    <n v="1488387008"/>
    <b v="0"/>
    <x v="44"/>
    <x v="1"/>
    <s v="music/faith"/>
    <n v="33"/>
    <x v="1201"/>
    <x v="4"/>
    <s v="faith"/>
    <x v="1691"/>
    <d v="2017-04-03T01:00:00"/>
  </r>
  <r>
    <n v="1692"/>
    <x v="1692"/>
    <x v="1690"/>
    <n v="5000"/>
    <n v="2390"/>
    <x v="3"/>
    <x v="0"/>
    <x v="0"/>
    <n v="1490572740"/>
    <n v="1487734667"/>
    <b v="0"/>
    <x v="41"/>
    <x v="1"/>
    <s v="music/faith"/>
    <n v="48"/>
    <x v="1202"/>
    <x v="4"/>
    <s v="faith"/>
    <x v="1692"/>
    <d v="2017-03-26T23:59:00"/>
  </r>
  <r>
    <n v="1693"/>
    <x v="1693"/>
    <x v="1691"/>
    <n v="3000"/>
    <n v="280"/>
    <x v="3"/>
    <x v="1"/>
    <x v="1"/>
    <n v="1491768000"/>
    <n v="1489097112"/>
    <b v="0"/>
    <x v="22"/>
    <x v="1"/>
    <s v="music/faith"/>
    <n v="9"/>
    <x v="431"/>
    <x v="4"/>
    <s v="faith"/>
    <x v="1693"/>
    <d v="2017-04-09T20:00:00"/>
  </r>
  <r>
    <n v="1694"/>
    <x v="1694"/>
    <x v="1692"/>
    <n v="10000"/>
    <n v="5"/>
    <x v="3"/>
    <x v="0"/>
    <x v="0"/>
    <n v="1490589360"/>
    <n v="1488038674"/>
    <b v="0"/>
    <x v="29"/>
    <x v="1"/>
    <s v="music/faith"/>
    <n v="0"/>
    <x v="144"/>
    <x v="4"/>
    <s v="faith"/>
    <x v="1694"/>
    <d v="2017-03-27T04:36:00"/>
  </r>
  <r>
    <n v="1695"/>
    <x v="1695"/>
    <x v="1693"/>
    <n v="12000"/>
    <n v="1405"/>
    <x v="3"/>
    <x v="0"/>
    <x v="0"/>
    <n v="1491786000"/>
    <n v="1488847514"/>
    <b v="0"/>
    <x v="23"/>
    <x v="1"/>
    <s v="music/faith"/>
    <n v="12"/>
    <x v="1203"/>
    <x v="4"/>
    <s v="faith"/>
    <x v="1695"/>
    <d v="2017-04-10T01:00:00"/>
  </r>
  <r>
    <n v="1696"/>
    <x v="1696"/>
    <x v="1694"/>
    <n v="300000"/>
    <n v="0"/>
    <x v="3"/>
    <x v="0"/>
    <x v="0"/>
    <n v="1491007211"/>
    <n v="1488418811"/>
    <b v="0"/>
    <x v="78"/>
    <x v="1"/>
    <s v="music/faith"/>
    <n v="0"/>
    <x v="121"/>
    <x v="4"/>
    <s v="faith"/>
    <x v="1696"/>
    <d v="2017-04-01T00:40:11"/>
  </r>
  <r>
    <n v="1697"/>
    <x v="1697"/>
    <x v="1695"/>
    <n v="12500"/>
    <n v="2526"/>
    <x v="3"/>
    <x v="0"/>
    <x v="0"/>
    <n v="1491781648"/>
    <n v="1489193248"/>
    <b v="0"/>
    <x v="19"/>
    <x v="1"/>
    <s v="music/faith"/>
    <n v="20"/>
    <x v="1204"/>
    <x v="4"/>
    <s v="faith"/>
    <x v="1697"/>
    <d v="2017-04-09T23:47:28"/>
  </r>
  <r>
    <n v="1698"/>
    <x v="1698"/>
    <x v="1696"/>
    <n v="125000"/>
    <n v="0"/>
    <x v="3"/>
    <x v="0"/>
    <x v="0"/>
    <n v="1490499180"/>
    <n v="1488430760"/>
    <b v="0"/>
    <x v="78"/>
    <x v="1"/>
    <s v="music/faith"/>
    <n v="0"/>
    <x v="121"/>
    <x v="4"/>
    <s v="faith"/>
    <x v="1698"/>
    <d v="2017-03-26T03:33:00"/>
  </r>
  <r>
    <n v="1699"/>
    <x v="1699"/>
    <x v="1697"/>
    <n v="5105"/>
    <n v="216"/>
    <x v="3"/>
    <x v="0"/>
    <x v="0"/>
    <n v="1491943445"/>
    <n v="1489351445"/>
    <b v="0"/>
    <x v="80"/>
    <x v="1"/>
    <s v="music/faith"/>
    <n v="4"/>
    <x v="1205"/>
    <x v="4"/>
    <s v="faith"/>
    <x v="1699"/>
    <d v="2017-04-11T20:44:05"/>
  </r>
  <r>
    <n v="1700"/>
    <x v="1700"/>
    <x v="1698"/>
    <n v="20000"/>
    <n v="5212"/>
    <x v="3"/>
    <x v="0"/>
    <x v="0"/>
    <n v="1491019200"/>
    <n v="1488418990"/>
    <b v="0"/>
    <x v="1"/>
    <x v="1"/>
    <s v="music/faith"/>
    <n v="26"/>
    <x v="1206"/>
    <x v="4"/>
    <s v="faith"/>
    <x v="1700"/>
    <d v="2017-04-01T04:00:00"/>
  </r>
  <r>
    <n v="1701"/>
    <x v="1701"/>
    <x v="1699"/>
    <n v="5050"/>
    <n v="10"/>
    <x v="2"/>
    <x v="0"/>
    <x v="0"/>
    <n v="1421337405"/>
    <n v="1418745405"/>
    <b v="0"/>
    <x v="84"/>
    <x v="1"/>
    <s v="music/faith"/>
    <n v="0"/>
    <x v="144"/>
    <x v="4"/>
    <s v="faith"/>
    <x v="1701"/>
    <d v="2015-01-15T15:56:45"/>
  </r>
  <r>
    <n v="1702"/>
    <x v="1702"/>
    <x v="1700"/>
    <n v="16500"/>
    <n v="1"/>
    <x v="2"/>
    <x v="0"/>
    <x v="0"/>
    <n v="1427745150"/>
    <n v="1425156750"/>
    <b v="0"/>
    <x v="29"/>
    <x v="1"/>
    <s v="music/faith"/>
    <n v="0"/>
    <x v="120"/>
    <x v="4"/>
    <s v="faith"/>
    <x v="1702"/>
    <d v="2015-03-30T19:52:30"/>
  </r>
  <r>
    <n v="1703"/>
    <x v="1703"/>
    <x v="1701"/>
    <n v="5000"/>
    <n v="51"/>
    <x v="2"/>
    <x v="0"/>
    <x v="0"/>
    <n v="1441003537"/>
    <n v="1435819537"/>
    <b v="0"/>
    <x v="84"/>
    <x v="1"/>
    <s v="music/faith"/>
    <n v="1"/>
    <x v="156"/>
    <x v="4"/>
    <s v="faith"/>
    <x v="1703"/>
    <d v="2015-08-31T06:45:37"/>
  </r>
  <r>
    <n v="1704"/>
    <x v="1704"/>
    <x v="1702"/>
    <n v="2000"/>
    <n v="1302"/>
    <x v="2"/>
    <x v="0"/>
    <x v="0"/>
    <n v="1424056873"/>
    <n v="1421464873"/>
    <b v="0"/>
    <x v="202"/>
    <x v="1"/>
    <s v="music/faith"/>
    <n v="65"/>
    <x v="1207"/>
    <x v="4"/>
    <s v="faith"/>
    <x v="1704"/>
    <d v="2015-02-16T03:21:13"/>
  </r>
  <r>
    <n v="1705"/>
    <x v="1705"/>
    <x v="1703"/>
    <n v="2000"/>
    <n v="0"/>
    <x v="2"/>
    <x v="0"/>
    <x v="0"/>
    <n v="1441814400"/>
    <n v="1440807846"/>
    <b v="0"/>
    <x v="78"/>
    <x v="1"/>
    <s v="music/faith"/>
    <n v="0"/>
    <x v="121"/>
    <x v="4"/>
    <s v="faith"/>
    <x v="1705"/>
    <d v="2015-09-09T16:00:00"/>
  </r>
  <r>
    <n v="1706"/>
    <x v="1706"/>
    <x v="1704"/>
    <n v="5500"/>
    <n v="0"/>
    <x v="2"/>
    <x v="12"/>
    <x v="3"/>
    <n v="1440314472"/>
    <n v="1435130472"/>
    <b v="0"/>
    <x v="78"/>
    <x v="1"/>
    <s v="music/faith"/>
    <n v="0"/>
    <x v="121"/>
    <x v="4"/>
    <s v="faith"/>
    <x v="1706"/>
    <d v="2015-08-23T07:21:12"/>
  </r>
  <r>
    <n v="1707"/>
    <x v="1707"/>
    <x v="1705"/>
    <n v="5000"/>
    <n v="487"/>
    <x v="2"/>
    <x v="0"/>
    <x v="0"/>
    <n v="1459181895"/>
    <n v="1456593495"/>
    <b v="0"/>
    <x v="82"/>
    <x v="1"/>
    <s v="music/faith"/>
    <n v="10"/>
    <x v="1208"/>
    <x v="4"/>
    <s v="faith"/>
    <x v="1707"/>
    <d v="2016-03-28T16:18:15"/>
  </r>
  <r>
    <n v="1708"/>
    <x v="1708"/>
    <x v="1706"/>
    <n v="7000"/>
    <n v="0"/>
    <x v="2"/>
    <x v="0"/>
    <x v="0"/>
    <n v="1462135706"/>
    <n v="1458679706"/>
    <b v="0"/>
    <x v="78"/>
    <x v="1"/>
    <s v="music/faith"/>
    <n v="0"/>
    <x v="121"/>
    <x v="4"/>
    <s v="faith"/>
    <x v="1708"/>
    <d v="2016-05-01T20:48:26"/>
  </r>
  <r>
    <n v="1709"/>
    <x v="1709"/>
    <x v="1707"/>
    <n v="1750"/>
    <n v="85"/>
    <x v="2"/>
    <x v="0"/>
    <x v="0"/>
    <n v="1409513940"/>
    <n v="1405949514"/>
    <b v="0"/>
    <x v="80"/>
    <x v="1"/>
    <s v="music/faith"/>
    <n v="5"/>
    <x v="1209"/>
    <x v="4"/>
    <s v="faith"/>
    <x v="1709"/>
    <d v="2014-08-31T19:39:00"/>
  </r>
  <r>
    <n v="1710"/>
    <x v="1710"/>
    <x v="1708"/>
    <n v="5000"/>
    <n v="34"/>
    <x v="2"/>
    <x v="12"/>
    <x v="3"/>
    <n v="1453122000"/>
    <n v="1449151888"/>
    <b v="0"/>
    <x v="29"/>
    <x v="1"/>
    <s v="music/faith"/>
    <n v="1"/>
    <x v="441"/>
    <x v="4"/>
    <s v="faith"/>
    <x v="1710"/>
    <d v="2016-01-18T13:00:00"/>
  </r>
  <r>
    <n v="1711"/>
    <x v="1711"/>
    <x v="1709"/>
    <n v="10000"/>
    <n v="1050"/>
    <x v="2"/>
    <x v="0"/>
    <x v="0"/>
    <n v="1409585434"/>
    <n v="1406907034"/>
    <b v="0"/>
    <x v="84"/>
    <x v="1"/>
    <s v="music/faith"/>
    <n v="11"/>
    <x v="1210"/>
    <x v="4"/>
    <s v="faith"/>
    <x v="1711"/>
    <d v="2014-09-01T15:30:34"/>
  </r>
  <r>
    <n v="1712"/>
    <x v="1712"/>
    <x v="1710"/>
    <n v="5000"/>
    <n v="0"/>
    <x v="2"/>
    <x v="0"/>
    <x v="0"/>
    <n v="1435701353"/>
    <n v="1430517353"/>
    <b v="0"/>
    <x v="78"/>
    <x v="1"/>
    <s v="music/faith"/>
    <n v="0"/>
    <x v="121"/>
    <x v="4"/>
    <s v="faith"/>
    <x v="1712"/>
    <d v="2015-06-30T21:55:53"/>
  </r>
  <r>
    <n v="1713"/>
    <x v="1713"/>
    <x v="1711"/>
    <n v="3000"/>
    <n v="50"/>
    <x v="2"/>
    <x v="0"/>
    <x v="0"/>
    <n v="1412536412"/>
    <n v="1409944412"/>
    <b v="0"/>
    <x v="29"/>
    <x v="1"/>
    <s v="music/faith"/>
    <n v="2"/>
    <x v="73"/>
    <x v="4"/>
    <s v="faith"/>
    <x v="1713"/>
    <d v="2014-10-05T19:13:32"/>
  </r>
  <r>
    <n v="1714"/>
    <x v="1714"/>
    <x v="1712"/>
    <n v="25000"/>
    <n v="1967"/>
    <x v="2"/>
    <x v="0"/>
    <x v="0"/>
    <n v="1430517761"/>
    <n v="1427925761"/>
    <b v="0"/>
    <x v="57"/>
    <x v="1"/>
    <s v="music/faith"/>
    <n v="8"/>
    <x v="1211"/>
    <x v="4"/>
    <s v="faith"/>
    <x v="1714"/>
    <d v="2015-05-01T22:02:41"/>
  </r>
  <r>
    <n v="1715"/>
    <x v="1715"/>
    <x v="1713"/>
    <n v="5000"/>
    <n v="11"/>
    <x v="2"/>
    <x v="0"/>
    <x v="0"/>
    <n v="1427772120"/>
    <n v="1425186785"/>
    <b v="0"/>
    <x v="84"/>
    <x v="1"/>
    <s v="music/faith"/>
    <n v="0"/>
    <x v="148"/>
    <x v="4"/>
    <s v="faith"/>
    <x v="1715"/>
    <d v="2015-03-31T03:22:00"/>
  </r>
  <r>
    <n v="1716"/>
    <x v="1716"/>
    <x v="1714"/>
    <n v="2000"/>
    <n v="150"/>
    <x v="2"/>
    <x v="0"/>
    <x v="0"/>
    <n v="1481295099"/>
    <n v="1477835499"/>
    <b v="0"/>
    <x v="83"/>
    <x v="1"/>
    <s v="music/faith"/>
    <n v="8"/>
    <x v="73"/>
    <x v="4"/>
    <s v="faith"/>
    <x v="1716"/>
    <d v="2016-12-09T14:51:39"/>
  </r>
  <r>
    <n v="1717"/>
    <x v="1717"/>
    <x v="1715"/>
    <n v="3265"/>
    <n v="1395"/>
    <x v="2"/>
    <x v="0"/>
    <x v="0"/>
    <n v="1461211200"/>
    <n v="1459467238"/>
    <b v="0"/>
    <x v="14"/>
    <x v="1"/>
    <s v="music/faith"/>
    <n v="43"/>
    <x v="1212"/>
    <x v="4"/>
    <s v="faith"/>
    <x v="1717"/>
    <d v="2016-04-21T04:00:00"/>
  </r>
  <r>
    <n v="1718"/>
    <x v="1718"/>
    <x v="1716"/>
    <n v="35000"/>
    <n v="75"/>
    <x v="2"/>
    <x v="0"/>
    <x v="0"/>
    <n v="1463201940"/>
    <n v="1459435149"/>
    <b v="0"/>
    <x v="84"/>
    <x v="1"/>
    <s v="music/faith"/>
    <n v="0"/>
    <x v="822"/>
    <x v="4"/>
    <s v="faith"/>
    <x v="1718"/>
    <d v="2016-05-14T04:59:00"/>
  </r>
  <r>
    <n v="1719"/>
    <x v="1719"/>
    <x v="1717"/>
    <n v="4000"/>
    <n v="35"/>
    <x v="2"/>
    <x v="0"/>
    <x v="0"/>
    <n v="1410958191"/>
    <n v="1408366191"/>
    <b v="0"/>
    <x v="83"/>
    <x v="1"/>
    <s v="music/faith"/>
    <n v="1"/>
    <x v="123"/>
    <x v="4"/>
    <s v="faith"/>
    <x v="1719"/>
    <d v="2014-09-17T12:49:51"/>
  </r>
  <r>
    <n v="1720"/>
    <x v="1720"/>
    <x v="1718"/>
    <n v="4000"/>
    <n v="225"/>
    <x v="2"/>
    <x v="0"/>
    <x v="0"/>
    <n v="1415562471"/>
    <n v="1412966871"/>
    <b v="0"/>
    <x v="22"/>
    <x v="1"/>
    <s v="music/faith"/>
    <n v="6"/>
    <x v="1213"/>
    <x v="4"/>
    <s v="faith"/>
    <x v="1720"/>
    <d v="2014-11-09T19:47:51"/>
  </r>
  <r>
    <n v="1721"/>
    <x v="1721"/>
    <x v="1719"/>
    <n v="5000"/>
    <n v="0"/>
    <x v="2"/>
    <x v="0"/>
    <x v="0"/>
    <n v="1449831863"/>
    <n v="1447239863"/>
    <b v="0"/>
    <x v="78"/>
    <x v="1"/>
    <s v="music/faith"/>
    <n v="0"/>
    <x v="121"/>
    <x v="4"/>
    <s v="faith"/>
    <x v="1721"/>
    <d v="2015-12-11T11:04:23"/>
  </r>
  <r>
    <n v="1722"/>
    <x v="1722"/>
    <x v="1720"/>
    <n v="2880"/>
    <n v="1"/>
    <x v="2"/>
    <x v="0"/>
    <x v="0"/>
    <n v="1459642200"/>
    <n v="1456441429"/>
    <b v="0"/>
    <x v="29"/>
    <x v="1"/>
    <s v="music/faith"/>
    <n v="0"/>
    <x v="120"/>
    <x v="4"/>
    <s v="faith"/>
    <x v="1722"/>
    <d v="2016-04-03T00:10:00"/>
  </r>
  <r>
    <n v="1723"/>
    <x v="1723"/>
    <x v="1721"/>
    <n v="10000"/>
    <n v="650"/>
    <x v="2"/>
    <x v="0"/>
    <x v="0"/>
    <n v="1435730400"/>
    <n v="1430855315"/>
    <b v="0"/>
    <x v="83"/>
    <x v="1"/>
    <s v="music/faith"/>
    <n v="7"/>
    <x v="1214"/>
    <x v="4"/>
    <s v="faith"/>
    <x v="1723"/>
    <d v="2015-07-01T06:00:00"/>
  </r>
  <r>
    <n v="1724"/>
    <x v="1724"/>
    <x v="1722"/>
    <n v="6000"/>
    <n v="35"/>
    <x v="2"/>
    <x v="0"/>
    <x v="0"/>
    <n v="1414707762"/>
    <n v="1412115762"/>
    <b v="0"/>
    <x v="80"/>
    <x v="1"/>
    <s v="music/faith"/>
    <n v="1"/>
    <x v="435"/>
    <x v="4"/>
    <s v="faith"/>
    <x v="1724"/>
    <d v="2014-10-30T22:22:42"/>
  </r>
  <r>
    <n v="1725"/>
    <x v="1725"/>
    <x v="1723"/>
    <n v="5500"/>
    <n v="560"/>
    <x v="2"/>
    <x v="0"/>
    <x v="0"/>
    <n v="1408922049"/>
    <n v="1406330049"/>
    <b v="0"/>
    <x v="82"/>
    <x v="1"/>
    <s v="music/faith"/>
    <n v="10"/>
    <x v="1215"/>
    <x v="4"/>
    <s v="faith"/>
    <x v="1725"/>
    <d v="2014-08-24T23:14:09"/>
  </r>
  <r>
    <n v="1726"/>
    <x v="1726"/>
    <x v="1724"/>
    <n v="6500"/>
    <n v="2196"/>
    <x v="2"/>
    <x v="0"/>
    <x v="0"/>
    <n v="1403906664"/>
    <n v="1401401064"/>
    <b v="0"/>
    <x v="38"/>
    <x v="1"/>
    <s v="music/faith"/>
    <n v="34"/>
    <x v="1216"/>
    <x v="4"/>
    <s v="faith"/>
    <x v="1726"/>
    <d v="2014-06-27T22:04:24"/>
  </r>
  <r>
    <n v="1727"/>
    <x v="1727"/>
    <x v="1725"/>
    <n v="3000"/>
    <n v="1"/>
    <x v="2"/>
    <x v="1"/>
    <x v="1"/>
    <n v="1428231600"/>
    <n v="1423520177"/>
    <b v="0"/>
    <x v="29"/>
    <x v="1"/>
    <s v="music/faith"/>
    <n v="0"/>
    <x v="120"/>
    <x v="4"/>
    <s v="faith"/>
    <x v="1727"/>
    <d v="2015-04-05T11:00:00"/>
  </r>
  <r>
    <n v="1728"/>
    <x v="1728"/>
    <x v="1726"/>
    <n v="1250"/>
    <n v="855"/>
    <x v="2"/>
    <x v="0"/>
    <x v="0"/>
    <n v="1445439674"/>
    <n v="1442847674"/>
    <b v="0"/>
    <x v="63"/>
    <x v="1"/>
    <s v="music/faith"/>
    <n v="68"/>
    <x v="1217"/>
    <x v="4"/>
    <s v="faith"/>
    <x v="1728"/>
    <d v="2015-10-21T15:01:14"/>
  </r>
  <r>
    <n v="1729"/>
    <x v="1729"/>
    <x v="1727"/>
    <n v="10000"/>
    <n v="0"/>
    <x v="2"/>
    <x v="0"/>
    <x v="0"/>
    <n v="1465521306"/>
    <n v="1460337306"/>
    <b v="0"/>
    <x v="78"/>
    <x v="1"/>
    <s v="music/faith"/>
    <n v="0"/>
    <x v="121"/>
    <x v="4"/>
    <s v="faith"/>
    <x v="1729"/>
    <d v="2016-06-10T01:15:06"/>
  </r>
  <r>
    <n v="1730"/>
    <x v="1730"/>
    <x v="1728"/>
    <n v="3000"/>
    <n v="0"/>
    <x v="2"/>
    <x v="0"/>
    <x v="0"/>
    <n v="1445738783"/>
    <n v="1443146783"/>
    <b v="0"/>
    <x v="78"/>
    <x v="1"/>
    <s v="music/faith"/>
    <n v="0"/>
    <x v="121"/>
    <x v="4"/>
    <s v="faith"/>
    <x v="1730"/>
    <d v="2015-10-25T02:06:23"/>
  </r>
  <r>
    <n v="1731"/>
    <x v="1731"/>
    <x v="1729"/>
    <n v="1000"/>
    <n v="0"/>
    <x v="2"/>
    <x v="0"/>
    <x v="0"/>
    <n v="1434034800"/>
    <n v="1432849552"/>
    <b v="0"/>
    <x v="78"/>
    <x v="1"/>
    <s v="music/faith"/>
    <n v="0"/>
    <x v="121"/>
    <x v="4"/>
    <s v="faith"/>
    <x v="1731"/>
    <d v="2015-06-11T15:00:00"/>
  </r>
  <r>
    <n v="1732"/>
    <x v="1732"/>
    <x v="1730"/>
    <n v="4000"/>
    <n v="0"/>
    <x v="2"/>
    <x v="0"/>
    <x v="0"/>
    <n v="1452920400"/>
    <n v="1447777481"/>
    <b v="0"/>
    <x v="78"/>
    <x v="1"/>
    <s v="music/faith"/>
    <n v="0"/>
    <x v="121"/>
    <x v="4"/>
    <s v="faith"/>
    <x v="1732"/>
    <d v="2016-01-16T05:00:00"/>
  </r>
  <r>
    <n v="1733"/>
    <x v="1733"/>
    <x v="1731"/>
    <n v="10000"/>
    <n v="0"/>
    <x v="2"/>
    <x v="0"/>
    <x v="0"/>
    <n v="1473802200"/>
    <n v="1472746374"/>
    <b v="0"/>
    <x v="78"/>
    <x v="1"/>
    <s v="music/faith"/>
    <n v="0"/>
    <x v="121"/>
    <x v="4"/>
    <s v="faith"/>
    <x v="1733"/>
    <d v="2016-09-13T21:30:00"/>
  </r>
  <r>
    <n v="1734"/>
    <x v="1734"/>
    <x v="1732"/>
    <n v="4500"/>
    <n v="1"/>
    <x v="2"/>
    <x v="0"/>
    <x v="0"/>
    <n v="1431046356"/>
    <n v="1428454356"/>
    <b v="0"/>
    <x v="29"/>
    <x v="1"/>
    <s v="music/faith"/>
    <n v="0"/>
    <x v="120"/>
    <x v="4"/>
    <s v="faith"/>
    <x v="1734"/>
    <d v="2015-05-08T00:52:36"/>
  </r>
  <r>
    <n v="1735"/>
    <x v="1735"/>
    <x v="1733"/>
    <n v="1000"/>
    <n v="110"/>
    <x v="2"/>
    <x v="0"/>
    <x v="0"/>
    <n v="1470598345"/>
    <n v="1468006345"/>
    <b v="0"/>
    <x v="84"/>
    <x v="1"/>
    <s v="music/faith"/>
    <n v="11"/>
    <x v="687"/>
    <x v="4"/>
    <s v="faith"/>
    <x v="1735"/>
    <d v="2016-08-07T19:32:25"/>
  </r>
  <r>
    <n v="1736"/>
    <x v="1736"/>
    <x v="1734"/>
    <n v="3000"/>
    <n v="22"/>
    <x v="2"/>
    <x v="0"/>
    <x v="0"/>
    <n v="1447018833"/>
    <n v="1444423233"/>
    <b v="0"/>
    <x v="29"/>
    <x v="1"/>
    <s v="music/faith"/>
    <n v="1"/>
    <x v="1218"/>
    <x v="4"/>
    <s v="faith"/>
    <x v="1736"/>
    <d v="2015-11-08T21:40:33"/>
  </r>
  <r>
    <n v="1737"/>
    <x v="1737"/>
    <x v="1735"/>
    <n v="4000"/>
    <n v="850"/>
    <x v="2"/>
    <x v="0"/>
    <x v="0"/>
    <n v="1437432392"/>
    <n v="1434840392"/>
    <b v="0"/>
    <x v="41"/>
    <x v="1"/>
    <s v="music/faith"/>
    <n v="21"/>
    <x v="98"/>
    <x v="4"/>
    <s v="faith"/>
    <x v="1737"/>
    <d v="2015-07-20T22:46:32"/>
  </r>
  <r>
    <n v="1738"/>
    <x v="1738"/>
    <x v="1736"/>
    <n v="5000"/>
    <n v="20"/>
    <x v="2"/>
    <x v="0"/>
    <x v="0"/>
    <n v="1412283542"/>
    <n v="1409691542"/>
    <b v="0"/>
    <x v="29"/>
    <x v="1"/>
    <s v="music/faith"/>
    <n v="0"/>
    <x v="135"/>
    <x v="4"/>
    <s v="faith"/>
    <x v="1738"/>
    <d v="2014-10-02T20:59:02"/>
  </r>
  <r>
    <n v="1739"/>
    <x v="1739"/>
    <x v="1737"/>
    <n v="1000"/>
    <n v="1"/>
    <x v="2"/>
    <x v="0"/>
    <x v="0"/>
    <n v="1462391932"/>
    <n v="1457297932"/>
    <b v="0"/>
    <x v="29"/>
    <x v="1"/>
    <s v="music/faith"/>
    <n v="0"/>
    <x v="120"/>
    <x v="4"/>
    <s v="faith"/>
    <x v="1739"/>
    <d v="2016-05-04T19:58:52"/>
  </r>
  <r>
    <n v="1740"/>
    <x v="1740"/>
    <x v="1738"/>
    <n v="3000"/>
    <n v="0"/>
    <x v="2"/>
    <x v="0"/>
    <x v="0"/>
    <n v="1437075422"/>
    <n v="1434483422"/>
    <b v="0"/>
    <x v="78"/>
    <x v="1"/>
    <s v="music/faith"/>
    <n v="0"/>
    <x v="121"/>
    <x v="4"/>
    <s v="faith"/>
    <x v="1740"/>
    <d v="2015-07-16T19:37:02"/>
  </r>
  <r>
    <n v="1741"/>
    <x v="1741"/>
    <x v="1739"/>
    <n v="1200"/>
    <n v="1330"/>
    <x v="0"/>
    <x v="1"/>
    <x v="1"/>
    <n v="1433948671"/>
    <n v="1430060671"/>
    <b v="0"/>
    <x v="47"/>
    <x v="0"/>
    <s v="photography/photobooks"/>
    <n v="111"/>
    <x v="1219"/>
    <x v="8"/>
    <s v="photobooks"/>
    <x v="1741"/>
    <d v="2015-06-10T15:04:31"/>
  </r>
  <r>
    <n v="1742"/>
    <x v="1742"/>
    <x v="1740"/>
    <n v="2000"/>
    <n v="2175"/>
    <x v="0"/>
    <x v="0"/>
    <x v="0"/>
    <n v="1483822800"/>
    <n v="1481058170"/>
    <b v="0"/>
    <x v="69"/>
    <x v="0"/>
    <s v="photography/photobooks"/>
    <n v="109"/>
    <x v="1220"/>
    <x v="8"/>
    <s v="photobooks"/>
    <x v="1742"/>
    <d v="2017-01-07T21:00:00"/>
  </r>
  <r>
    <n v="1743"/>
    <x v="1743"/>
    <x v="1741"/>
    <n v="6000"/>
    <n v="6025"/>
    <x v="0"/>
    <x v="0"/>
    <x v="0"/>
    <n v="1472270340"/>
    <n v="1470348775"/>
    <b v="0"/>
    <x v="85"/>
    <x v="0"/>
    <s v="photography/photobooks"/>
    <n v="100"/>
    <x v="1221"/>
    <x v="8"/>
    <s v="photobooks"/>
    <x v="1743"/>
    <d v="2016-08-27T03:59:00"/>
  </r>
  <r>
    <n v="1744"/>
    <x v="1744"/>
    <x v="1742"/>
    <n v="5500"/>
    <n v="6515"/>
    <x v="0"/>
    <x v="1"/>
    <x v="1"/>
    <n v="1425821477"/>
    <n v="1421937077"/>
    <b v="0"/>
    <x v="16"/>
    <x v="0"/>
    <s v="photography/photobooks"/>
    <n v="118"/>
    <x v="1222"/>
    <x v="8"/>
    <s v="photobooks"/>
    <x v="1744"/>
    <d v="2015-03-08T13:31:17"/>
  </r>
  <r>
    <n v="1745"/>
    <x v="1745"/>
    <x v="1743"/>
    <n v="7000"/>
    <n v="7981"/>
    <x v="0"/>
    <x v="0"/>
    <x v="0"/>
    <n v="1482372000"/>
    <n v="1479276838"/>
    <b v="0"/>
    <x v="30"/>
    <x v="0"/>
    <s v="photography/photobooks"/>
    <n v="114"/>
    <x v="1223"/>
    <x v="8"/>
    <s v="photobooks"/>
    <x v="1745"/>
    <d v="2016-12-22T02:00:00"/>
  </r>
  <r>
    <n v="1746"/>
    <x v="1746"/>
    <x v="1744"/>
    <n v="15000"/>
    <n v="22215"/>
    <x v="0"/>
    <x v="0"/>
    <x v="0"/>
    <n v="1479952800"/>
    <n v="1477368867"/>
    <b v="0"/>
    <x v="329"/>
    <x v="0"/>
    <s v="photography/photobooks"/>
    <n v="148"/>
    <x v="1224"/>
    <x v="8"/>
    <s v="photobooks"/>
    <x v="1746"/>
    <d v="2016-11-24T02:00:00"/>
  </r>
  <r>
    <n v="1747"/>
    <x v="1747"/>
    <x v="1745"/>
    <n v="9000"/>
    <n v="9446"/>
    <x v="0"/>
    <x v="1"/>
    <x v="1"/>
    <n v="1447426800"/>
    <n v="1444904830"/>
    <b v="0"/>
    <x v="180"/>
    <x v="0"/>
    <s v="photography/photobooks"/>
    <n v="105"/>
    <x v="1225"/>
    <x v="8"/>
    <s v="photobooks"/>
    <x v="1747"/>
    <d v="2015-11-13T15:00:00"/>
  </r>
  <r>
    <n v="1748"/>
    <x v="1748"/>
    <x v="1746"/>
    <n v="50000"/>
    <n v="64974"/>
    <x v="0"/>
    <x v="5"/>
    <x v="5"/>
    <n v="1441234143"/>
    <n v="1438642143"/>
    <b v="0"/>
    <x v="331"/>
    <x v="0"/>
    <s v="photography/photobooks"/>
    <n v="130"/>
    <x v="1226"/>
    <x v="8"/>
    <s v="photobooks"/>
    <x v="1748"/>
    <d v="2015-09-02T22:49:03"/>
  </r>
  <r>
    <n v="1749"/>
    <x v="1749"/>
    <x v="1747"/>
    <n v="10050"/>
    <n v="12410.5"/>
    <x v="0"/>
    <x v="19"/>
    <x v="3"/>
    <n v="1488394800"/>
    <n v="1485213921"/>
    <b v="0"/>
    <x v="132"/>
    <x v="0"/>
    <s v="photography/photobooks"/>
    <n v="123"/>
    <x v="1156"/>
    <x v="8"/>
    <s v="photobooks"/>
    <x v="1749"/>
    <d v="2017-03-01T19:00:00"/>
  </r>
  <r>
    <n v="1750"/>
    <x v="1750"/>
    <x v="1748"/>
    <n v="5000"/>
    <n v="10081"/>
    <x v="0"/>
    <x v="0"/>
    <x v="0"/>
    <n v="1461096304"/>
    <n v="1458936304"/>
    <b v="0"/>
    <x v="207"/>
    <x v="0"/>
    <s v="photography/photobooks"/>
    <n v="202"/>
    <x v="1227"/>
    <x v="8"/>
    <s v="photobooks"/>
    <x v="1750"/>
    <d v="2016-04-19T20:05:04"/>
  </r>
  <r>
    <n v="1751"/>
    <x v="1751"/>
    <x v="1749"/>
    <n v="10000"/>
    <n v="10290"/>
    <x v="0"/>
    <x v="0"/>
    <x v="0"/>
    <n v="1426787123"/>
    <n v="1424198723"/>
    <b v="0"/>
    <x v="42"/>
    <x v="0"/>
    <s v="photography/photobooks"/>
    <n v="103"/>
    <x v="1228"/>
    <x v="8"/>
    <s v="photobooks"/>
    <x v="1751"/>
    <d v="2015-03-19T17:45:23"/>
  </r>
  <r>
    <n v="1752"/>
    <x v="1752"/>
    <x v="1750"/>
    <n v="1200"/>
    <n v="3122"/>
    <x v="0"/>
    <x v="1"/>
    <x v="1"/>
    <n v="1476425082"/>
    <n v="1473833082"/>
    <b v="0"/>
    <x v="240"/>
    <x v="0"/>
    <s v="photography/photobooks"/>
    <n v="260"/>
    <x v="1229"/>
    <x v="8"/>
    <s v="photobooks"/>
    <x v="1752"/>
    <d v="2016-10-14T06:04:42"/>
  </r>
  <r>
    <n v="1753"/>
    <x v="1753"/>
    <x v="1751"/>
    <n v="15000"/>
    <n v="16200"/>
    <x v="0"/>
    <x v="8"/>
    <x v="7"/>
    <n v="1458579568"/>
    <n v="1455991168"/>
    <b v="0"/>
    <x v="2"/>
    <x v="0"/>
    <s v="photography/photobooks"/>
    <n v="108"/>
    <x v="1230"/>
    <x v="8"/>
    <s v="photobooks"/>
    <x v="1753"/>
    <d v="2016-03-21T16:59:28"/>
  </r>
  <r>
    <n v="1754"/>
    <x v="1754"/>
    <x v="1752"/>
    <n v="8500"/>
    <n v="9395"/>
    <x v="0"/>
    <x v="5"/>
    <x v="5"/>
    <n v="1428091353"/>
    <n v="1425502953"/>
    <b v="0"/>
    <x v="240"/>
    <x v="0"/>
    <s v="photography/photobooks"/>
    <n v="111"/>
    <x v="1231"/>
    <x v="8"/>
    <s v="photobooks"/>
    <x v="1754"/>
    <d v="2015-04-03T20:02:33"/>
  </r>
  <r>
    <n v="1755"/>
    <x v="1755"/>
    <x v="1753"/>
    <n v="25"/>
    <n v="30"/>
    <x v="0"/>
    <x v="0"/>
    <x v="0"/>
    <n v="1444071361"/>
    <n v="1441479361"/>
    <b v="0"/>
    <x v="80"/>
    <x v="0"/>
    <s v="photography/photobooks"/>
    <n v="120"/>
    <x v="501"/>
    <x v="8"/>
    <s v="photobooks"/>
    <x v="1755"/>
    <d v="2015-10-05T18:56:01"/>
  </r>
  <r>
    <n v="1756"/>
    <x v="1756"/>
    <x v="1754"/>
    <n v="5500"/>
    <n v="5655.6"/>
    <x v="0"/>
    <x v="0"/>
    <x v="0"/>
    <n v="1472443269"/>
    <n v="1468987269"/>
    <b v="0"/>
    <x v="148"/>
    <x v="0"/>
    <s v="photography/photobooks"/>
    <n v="103"/>
    <x v="1232"/>
    <x v="8"/>
    <s v="photobooks"/>
    <x v="1756"/>
    <d v="2016-08-29T04:01:09"/>
  </r>
  <r>
    <n v="1757"/>
    <x v="1757"/>
    <x v="1755"/>
    <n v="5000"/>
    <n v="5800"/>
    <x v="0"/>
    <x v="0"/>
    <x v="0"/>
    <n v="1485631740"/>
    <n v="1483041083"/>
    <b v="0"/>
    <x v="25"/>
    <x v="0"/>
    <s v="photography/photobooks"/>
    <n v="116"/>
    <x v="1233"/>
    <x v="8"/>
    <s v="photobooks"/>
    <x v="1757"/>
    <d v="2017-01-28T19:29:00"/>
  </r>
  <r>
    <n v="1758"/>
    <x v="1758"/>
    <x v="1756"/>
    <n v="1000"/>
    <n v="1147"/>
    <x v="0"/>
    <x v="0"/>
    <x v="0"/>
    <n v="1468536992"/>
    <n v="1463352992"/>
    <b v="0"/>
    <x v="74"/>
    <x v="0"/>
    <s v="photography/photobooks"/>
    <n v="115"/>
    <x v="1234"/>
    <x v="8"/>
    <s v="photobooks"/>
    <x v="1758"/>
    <d v="2016-07-14T22:56:32"/>
  </r>
  <r>
    <n v="1759"/>
    <x v="1759"/>
    <x v="1757"/>
    <n v="5000"/>
    <n v="5330"/>
    <x v="0"/>
    <x v="0"/>
    <x v="0"/>
    <n v="1427309629"/>
    <n v="1425585229"/>
    <b v="0"/>
    <x v="72"/>
    <x v="0"/>
    <s v="photography/photobooks"/>
    <n v="107"/>
    <x v="1235"/>
    <x v="8"/>
    <s v="photobooks"/>
    <x v="1759"/>
    <d v="2015-03-25T18:53:49"/>
  </r>
  <r>
    <n v="1760"/>
    <x v="1760"/>
    <x v="1758"/>
    <n v="5000"/>
    <n v="8272"/>
    <x v="0"/>
    <x v="0"/>
    <x v="0"/>
    <n v="1456416513"/>
    <n v="1454688513"/>
    <b v="0"/>
    <x v="332"/>
    <x v="0"/>
    <s v="photography/photobooks"/>
    <n v="165"/>
    <x v="1236"/>
    <x v="8"/>
    <s v="photobooks"/>
    <x v="1760"/>
    <d v="2016-02-25T16:08:33"/>
  </r>
  <r>
    <n v="1761"/>
    <x v="1761"/>
    <x v="1759"/>
    <n v="100"/>
    <n v="155"/>
    <x v="0"/>
    <x v="1"/>
    <x v="1"/>
    <n v="1442065060"/>
    <n v="1437745060"/>
    <b v="0"/>
    <x v="83"/>
    <x v="0"/>
    <s v="photography/photobooks"/>
    <n v="155"/>
    <x v="1237"/>
    <x v="8"/>
    <s v="photobooks"/>
    <x v="1761"/>
    <d v="2015-09-12T13:37:40"/>
  </r>
  <r>
    <n v="1762"/>
    <x v="1762"/>
    <x v="1760"/>
    <n v="100"/>
    <n v="885"/>
    <x v="0"/>
    <x v="0"/>
    <x v="0"/>
    <n v="1457739245"/>
    <n v="1455147245"/>
    <b v="0"/>
    <x v="20"/>
    <x v="0"/>
    <s v="photography/photobooks"/>
    <n v="885"/>
    <x v="1238"/>
    <x v="8"/>
    <s v="photobooks"/>
    <x v="1762"/>
    <d v="2016-03-11T23:34:05"/>
  </r>
  <r>
    <n v="1763"/>
    <x v="1763"/>
    <x v="1761"/>
    <n v="12000"/>
    <n v="12229"/>
    <x v="0"/>
    <x v="0"/>
    <x v="0"/>
    <n v="1477255840"/>
    <n v="1474663840"/>
    <b v="0"/>
    <x v="115"/>
    <x v="0"/>
    <s v="photography/photobooks"/>
    <n v="102"/>
    <x v="1239"/>
    <x v="8"/>
    <s v="photobooks"/>
    <x v="1763"/>
    <d v="2016-10-23T20:50:40"/>
  </r>
  <r>
    <n v="1764"/>
    <x v="1764"/>
    <x v="1762"/>
    <n v="11000"/>
    <n v="2156"/>
    <x v="2"/>
    <x v="1"/>
    <x v="1"/>
    <n v="1407065979"/>
    <n v="1404560379"/>
    <b v="1"/>
    <x v="70"/>
    <x v="1"/>
    <s v="photography/photobooks"/>
    <n v="20"/>
    <x v="1240"/>
    <x v="8"/>
    <s v="photobooks"/>
    <x v="1764"/>
    <d v="2014-08-03T11:39:39"/>
  </r>
  <r>
    <n v="1765"/>
    <x v="1765"/>
    <x v="1763"/>
    <n v="12500"/>
    <n v="7433.48"/>
    <x v="2"/>
    <x v="0"/>
    <x v="0"/>
    <n v="1407972712"/>
    <n v="1405380712"/>
    <b v="1"/>
    <x v="273"/>
    <x v="1"/>
    <s v="photography/photobooks"/>
    <n v="59"/>
    <x v="1241"/>
    <x v="8"/>
    <s v="photobooks"/>
    <x v="1765"/>
    <d v="2014-08-13T23:31:52"/>
  </r>
  <r>
    <n v="1766"/>
    <x v="1766"/>
    <x v="1764"/>
    <n v="1500"/>
    <n v="0"/>
    <x v="2"/>
    <x v="2"/>
    <x v="2"/>
    <n v="1408999088"/>
    <n v="1407184688"/>
    <b v="1"/>
    <x v="78"/>
    <x v="1"/>
    <s v="photography/photobooks"/>
    <n v="0"/>
    <x v="121"/>
    <x v="8"/>
    <s v="photobooks"/>
    <x v="1766"/>
    <d v="2014-08-25T20:38:08"/>
  </r>
  <r>
    <n v="1767"/>
    <x v="1767"/>
    <x v="1765"/>
    <n v="5000"/>
    <n v="2286"/>
    <x v="2"/>
    <x v="0"/>
    <x v="0"/>
    <n v="1407080884"/>
    <n v="1404488884"/>
    <b v="1"/>
    <x v="70"/>
    <x v="1"/>
    <s v="photography/photobooks"/>
    <n v="46"/>
    <x v="1242"/>
    <x v="8"/>
    <s v="photobooks"/>
    <x v="1767"/>
    <d v="2014-08-03T15:48:04"/>
  </r>
  <r>
    <n v="1768"/>
    <x v="1768"/>
    <x v="1766"/>
    <n v="5000"/>
    <n v="187"/>
    <x v="2"/>
    <x v="0"/>
    <x v="0"/>
    <n v="1411824444"/>
    <n v="1406640444"/>
    <b v="1"/>
    <x v="41"/>
    <x v="1"/>
    <s v="photography/photobooks"/>
    <n v="4"/>
    <x v="1243"/>
    <x v="8"/>
    <s v="photobooks"/>
    <x v="1768"/>
    <d v="2014-09-27T13:27:24"/>
  </r>
  <r>
    <n v="1769"/>
    <x v="1769"/>
    <x v="1767"/>
    <n v="40000"/>
    <n v="1081"/>
    <x v="2"/>
    <x v="0"/>
    <x v="0"/>
    <n v="1421177959"/>
    <n v="1418585959"/>
    <b v="1"/>
    <x v="19"/>
    <x v="1"/>
    <s v="photography/photobooks"/>
    <n v="3"/>
    <x v="1244"/>
    <x v="8"/>
    <s v="photobooks"/>
    <x v="1769"/>
    <d v="2015-01-13T19:39:19"/>
  </r>
  <r>
    <n v="1770"/>
    <x v="1770"/>
    <x v="1768"/>
    <n v="24500"/>
    <n v="13846"/>
    <x v="2"/>
    <x v="0"/>
    <x v="0"/>
    <n v="1413312194"/>
    <n v="1410288194"/>
    <b v="1"/>
    <x v="297"/>
    <x v="1"/>
    <s v="photography/photobooks"/>
    <n v="57"/>
    <x v="450"/>
    <x v="8"/>
    <s v="photobooks"/>
    <x v="1770"/>
    <d v="2014-10-14T18:43:14"/>
  </r>
  <r>
    <n v="1771"/>
    <x v="1771"/>
    <x v="1769"/>
    <n v="4200"/>
    <n v="895"/>
    <x v="2"/>
    <x v="1"/>
    <x v="1"/>
    <n v="1414107040"/>
    <n v="1411515040"/>
    <b v="1"/>
    <x v="20"/>
    <x v="1"/>
    <s v="photography/photobooks"/>
    <n v="21"/>
    <x v="1245"/>
    <x v="8"/>
    <s v="photobooks"/>
    <x v="1771"/>
    <d v="2014-10-23T23:30:40"/>
  </r>
  <r>
    <n v="1772"/>
    <x v="1772"/>
    <x v="1770"/>
    <n v="5500"/>
    <n v="858"/>
    <x v="2"/>
    <x v="1"/>
    <x v="1"/>
    <n v="1404666836"/>
    <n v="1399482836"/>
    <b v="1"/>
    <x v="10"/>
    <x v="1"/>
    <s v="photography/photobooks"/>
    <n v="16"/>
    <x v="1246"/>
    <x v="8"/>
    <s v="photobooks"/>
    <x v="1772"/>
    <d v="2014-07-06T17:13:56"/>
  </r>
  <r>
    <n v="1773"/>
    <x v="1773"/>
    <x v="1771"/>
    <n v="30000"/>
    <n v="1877"/>
    <x v="2"/>
    <x v="0"/>
    <x v="0"/>
    <n v="1421691298"/>
    <n v="1417803298"/>
    <b v="1"/>
    <x v="10"/>
    <x v="1"/>
    <s v="photography/photobooks"/>
    <n v="6"/>
    <x v="1247"/>
    <x v="8"/>
    <s v="photobooks"/>
    <x v="1773"/>
    <d v="2015-01-19T18:14:58"/>
  </r>
  <r>
    <n v="1774"/>
    <x v="1774"/>
    <x v="1772"/>
    <n v="2500"/>
    <n v="1148"/>
    <x v="2"/>
    <x v="0"/>
    <x v="0"/>
    <n v="1417273140"/>
    <n v="1413609292"/>
    <b v="1"/>
    <x v="62"/>
    <x v="1"/>
    <s v="photography/photobooks"/>
    <n v="46"/>
    <x v="1248"/>
    <x v="8"/>
    <s v="photobooks"/>
    <x v="1774"/>
    <d v="2014-11-29T14:59:00"/>
  </r>
  <r>
    <n v="1775"/>
    <x v="1775"/>
    <x v="1773"/>
    <n v="32500"/>
    <n v="21158"/>
    <x v="2"/>
    <x v="0"/>
    <x v="0"/>
    <n v="1414193160"/>
    <n v="1410305160"/>
    <b v="1"/>
    <x v="204"/>
    <x v="1"/>
    <s v="photography/photobooks"/>
    <n v="65"/>
    <x v="1249"/>
    <x v="8"/>
    <s v="photobooks"/>
    <x v="1775"/>
    <d v="2014-10-24T23:26:00"/>
  </r>
  <r>
    <n v="1776"/>
    <x v="1776"/>
    <x v="1774"/>
    <n v="5000"/>
    <n v="335"/>
    <x v="2"/>
    <x v="1"/>
    <x v="1"/>
    <n v="1414623471"/>
    <n v="1411513071"/>
    <b v="1"/>
    <x v="80"/>
    <x v="1"/>
    <s v="photography/photobooks"/>
    <n v="7"/>
    <x v="33"/>
    <x v="8"/>
    <s v="photobooks"/>
    <x v="1776"/>
    <d v="2014-10-29T22:57:51"/>
  </r>
  <r>
    <n v="1777"/>
    <x v="1777"/>
    <x v="1775"/>
    <n v="4800"/>
    <n v="651"/>
    <x v="2"/>
    <x v="9"/>
    <x v="3"/>
    <n v="1424421253"/>
    <n v="1421829253"/>
    <b v="1"/>
    <x v="73"/>
    <x v="1"/>
    <s v="photography/photobooks"/>
    <n v="14"/>
    <x v="1250"/>
    <x v="8"/>
    <s v="photobooks"/>
    <x v="1777"/>
    <d v="2015-02-20T08:34:13"/>
  </r>
  <r>
    <n v="1778"/>
    <x v="1778"/>
    <x v="1776"/>
    <n v="50000"/>
    <n v="995"/>
    <x v="2"/>
    <x v="0"/>
    <x v="0"/>
    <n v="1427485395"/>
    <n v="1423600995"/>
    <b v="1"/>
    <x v="41"/>
    <x v="1"/>
    <s v="photography/photobooks"/>
    <n v="2"/>
    <x v="1251"/>
    <x v="8"/>
    <s v="photobooks"/>
    <x v="1778"/>
    <d v="2015-03-27T19:43:15"/>
  </r>
  <r>
    <n v="1779"/>
    <x v="1779"/>
    <x v="1777"/>
    <n v="11000"/>
    <n v="3986"/>
    <x v="2"/>
    <x v="0"/>
    <x v="0"/>
    <n v="1472834180"/>
    <n v="1470242180"/>
    <b v="1"/>
    <x v="44"/>
    <x v="1"/>
    <s v="photography/photobooks"/>
    <n v="36"/>
    <x v="1252"/>
    <x v="8"/>
    <s v="photobooks"/>
    <x v="1779"/>
    <d v="2016-09-02T16:36:20"/>
  </r>
  <r>
    <n v="1780"/>
    <x v="1780"/>
    <x v="1778"/>
    <n v="30000"/>
    <n v="11923"/>
    <x v="2"/>
    <x v="0"/>
    <x v="0"/>
    <n v="1467469510"/>
    <n v="1462285510"/>
    <b v="1"/>
    <x v="215"/>
    <x v="1"/>
    <s v="photography/photobooks"/>
    <n v="40"/>
    <x v="1253"/>
    <x v="8"/>
    <s v="photobooks"/>
    <x v="1780"/>
    <d v="2016-07-02T14:25:10"/>
  </r>
  <r>
    <n v="1781"/>
    <x v="1781"/>
    <x v="1779"/>
    <n v="5500"/>
    <n v="1417"/>
    <x v="2"/>
    <x v="0"/>
    <x v="0"/>
    <n v="1473950945"/>
    <n v="1471272545"/>
    <b v="1"/>
    <x v="54"/>
    <x v="1"/>
    <s v="photography/photobooks"/>
    <n v="26"/>
    <x v="1254"/>
    <x v="8"/>
    <s v="photobooks"/>
    <x v="1781"/>
    <d v="2016-09-15T14:49:05"/>
  </r>
  <r>
    <n v="1782"/>
    <x v="1782"/>
    <x v="1780"/>
    <n v="35000"/>
    <n v="5422"/>
    <x v="2"/>
    <x v="0"/>
    <x v="0"/>
    <n v="1456062489"/>
    <n v="1453211289"/>
    <b v="1"/>
    <x v="88"/>
    <x v="1"/>
    <s v="photography/photobooks"/>
    <n v="15"/>
    <x v="1255"/>
    <x v="8"/>
    <s v="photobooks"/>
    <x v="1782"/>
    <d v="2016-02-21T13:48:09"/>
  </r>
  <r>
    <n v="1783"/>
    <x v="1783"/>
    <x v="1781"/>
    <n v="40000"/>
    <n v="9477"/>
    <x v="2"/>
    <x v="0"/>
    <x v="0"/>
    <n v="1432248478"/>
    <n v="1429656478"/>
    <b v="1"/>
    <x v="333"/>
    <x v="1"/>
    <s v="photography/photobooks"/>
    <n v="24"/>
    <x v="1256"/>
    <x v="8"/>
    <s v="photobooks"/>
    <x v="1783"/>
    <d v="2015-05-21T22:47:58"/>
  </r>
  <r>
    <n v="1784"/>
    <x v="1784"/>
    <x v="1782"/>
    <n v="5000"/>
    <n v="1988"/>
    <x v="2"/>
    <x v="0"/>
    <x v="0"/>
    <n v="1422674700"/>
    <n v="1419954240"/>
    <b v="1"/>
    <x v="51"/>
    <x v="1"/>
    <s v="photography/photobooks"/>
    <n v="40"/>
    <x v="1257"/>
    <x v="8"/>
    <s v="photobooks"/>
    <x v="1784"/>
    <d v="2015-01-31T03:25:00"/>
  </r>
  <r>
    <n v="1785"/>
    <x v="1785"/>
    <x v="1783"/>
    <n v="24000"/>
    <n v="4853"/>
    <x v="2"/>
    <x v="0"/>
    <x v="0"/>
    <n v="1413417600"/>
    <n v="1410750855"/>
    <b v="1"/>
    <x v="52"/>
    <x v="1"/>
    <s v="photography/photobooks"/>
    <n v="20"/>
    <x v="1258"/>
    <x v="8"/>
    <s v="photobooks"/>
    <x v="1785"/>
    <d v="2014-10-16T00:00:00"/>
  </r>
  <r>
    <n v="1786"/>
    <x v="1786"/>
    <x v="1784"/>
    <n v="1900"/>
    <n v="905"/>
    <x v="2"/>
    <x v="9"/>
    <x v="3"/>
    <n v="1418649177"/>
    <n v="1416057177"/>
    <b v="1"/>
    <x v="60"/>
    <x v="1"/>
    <s v="photography/photobooks"/>
    <n v="48"/>
    <x v="1259"/>
    <x v="8"/>
    <s v="photobooks"/>
    <x v="1786"/>
    <d v="2014-12-15T13:12:57"/>
  </r>
  <r>
    <n v="1787"/>
    <x v="1787"/>
    <x v="1785"/>
    <n v="10000"/>
    <n v="1533"/>
    <x v="2"/>
    <x v="0"/>
    <x v="0"/>
    <n v="1428158637"/>
    <n v="1425570237"/>
    <b v="1"/>
    <x v="54"/>
    <x v="1"/>
    <s v="photography/photobooks"/>
    <n v="15"/>
    <x v="1260"/>
    <x v="8"/>
    <s v="photobooks"/>
    <x v="1787"/>
    <d v="2015-04-04T14:43:57"/>
  </r>
  <r>
    <n v="1788"/>
    <x v="1788"/>
    <x v="1786"/>
    <n v="5500"/>
    <n v="76"/>
    <x v="2"/>
    <x v="1"/>
    <x v="1"/>
    <n v="1414795542"/>
    <n v="1412203542"/>
    <b v="1"/>
    <x v="80"/>
    <x v="1"/>
    <s v="photography/photobooks"/>
    <n v="1"/>
    <x v="1065"/>
    <x v="8"/>
    <s v="photobooks"/>
    <x v="1788"/>
    <d v="2014-10-31T22:45:42"/>
  </r>
  <r>
    <n v="1789"/>
    <x v="1789"/>
    <x v="1787"/>
    <n v="8000"/>
    <n v="40"/>
    <x v="2"/>
    <x v="0"/>
    <x v="0"/>
    <n v="1421042403"/>
    <n v="1415858403"/>
    <b v="1"/>
    <x v="80"/>
    <x v="1"/>
    <s v="photography/photobooks"/>
    <n v="1"/>
    <x v="119"/>
    <x v="8"/>
    <s v="photobooks"/>
    <x v="1789"/>
    <d v="2015-01-12T06:00:03"/>
  </r>
  <r>
    <n v="1790"/>
    <x v="1790"/>
    <x v="1788"/>
    <n v="33000"/>
    <n v="1636"/>
    <x v="2"/>
    <x v="0"/>
    <x v="0"/>
    <n v="1423152678"/>
    <n v="1420560678"/>
    <b v="1"/>
    <x v="41"/>
    <x v="1"/>
    <s v="photography/photobooks"/>
    <n v="5"/>
    <x v="1033"/>
    <x v="8"/>
    <s v="photobooks"/>
    <x v="1790"/>
    <d v="2015-02-05T16:11:18"/>
  </r>
  <r>
    <n v="1791"/>
    <x v="1791"/>
    <x v="1789"/>
    <n v="3000"/>
    <n v="107"/>
    <x v="2"/>
    <x v="1"/>
    <x v="1"/>
    <n v="1422553565"/>
    <n v="1417369565"/>
    <b v="1"/>
    <x v="80"/>
    <x v="1"/>
    <s v="photography/photobooks"/>
    <n v="4"/>
    <x v="1261"/>
    <x v="8"/>
    <s v="photobooks"/>
    <x v="1791"/>
    <d v="2015-01-29T17:46:05"/>
  </r>
  <r>
    <n v="1792"/>
    <x v="1792"/>
    <x v="1790"/>
    <n v="25000"/>
    <n v="15281"/>
    <x v="2"/>
    <x v="0"/>
    <x v="0"/>
    <n v="1439189940"/>
    <n v="1435970682"/>
    <b v="1"/>
    <x v="237"/>
    <x v="1"/>
    <s v="photography/photobooks"/>
    <n v="61"/>
    <x v="1262"/>
    <x v="8"/>
    <s v="photobooks"/>
    <x v="1792"/>
    <d v="2015-08-10T06:59:00"/>
  </r>
  <r>
    <n v="1793"/>
    <x v="1793"/>
    <x v="1791"/>
    <n v="3000"/>
    <n v="40"/>
    <x v="2"/>
    <x v="2"/>
    <x v="2"/>
    <n v="1417127040"/>
    <n v="1414531440"/>
    <b v="1"/>
    <x v="84"/>
    <x v="1"/>
    <s v="photography/photobooks"/>
    <n v="1"/>
    <x v="135"/>
    <x v="8"/>
    <s v="photobooks"/>
    <x v="1793"/>
    <d v="2014-11-27T22:24:00"/>
  </r>
  <r>
    <n v="1794"/>
    <x v="1794"/>
    <x v="1792"/>
    <n v="9000"/>
    <n v="997"/>
    <x v="2"/>
    <x v="0"/>
    <x v="0"/>
    <n v="1423660422"/>
    <n v="1420636422"/>
    <b v="1"/>
    <x v="59"/>
    <x v="1"/>
    <s v="photography/photobooks"/>
    <n v="11"/>
    <x v="1263"/>
    <x v="8"/>
    <s v="photobooks"/>
    <x v="1794"/>
    <d v="2015-02-11T13:13:42"/>
  </r>
  <r>
    <n v="1795"/>
    <x v="1795"/>
    <x v="1793"/>
    <n v="28000"/>
    <n v="10846"/>
    <x v="2"/>
    <x v="12"/>
    <x v="3"/>
    <n v="1476460800"/>
    <n v="1473922541"/>
    <b v="1"/>
    <x v="75"/>
    <x v="1"/>
    <s v="photography/photobooks"/>
    <n v="39"/>
    <x v="1264"/>
    <x v="8"/>
    <s v="photobooks"/>
    <x v="1795"/>
    <d v="2016-10-14T16:00:00"/>
  </r>
  <r>
    <n v="1796"/>
    <x v="1796"/>
    <x v="1794"/>
    <n v="19000"/>
    <n v="4190"/>
    <x v="2"/>
    <x v="1"/>
    <x v="1"/>
    <n v="1469356366"/>
    <n v="1464172366"/>
    <b v="1"/>
    <x v="48"/>
    <x v="1"/>
    <s v="photography/photobooks"/>
    <n v="22"/>
    <x v="1265"/>
    <x v="8"/>
    <s v="photobooks"/>
    <x v="1796"/>
    <d v="2016-07-24T10:32:46"/>
  </r>
  <r>
    <n v="1797"/>
    <x v="1797"/>
    <x v="1795"/>
    <n v="10000"/>
    <n v="6755"/>
    <x v="2"/>
    <x v="0"/>
    <x v="0"/>
    <n v="1481809189"/>
    <n v="1479217189"/>
    <b v="1"/>
    <x v="205"/>
    <x v="1"/>
    <s v="photography/photobooks"/>
    <n v="68"/>
    <x v="1266"/>
    <x v="8"/>
    <s v="photobooks"/>
    <x v="1797"/>
    <d v="2016-12-15T13:39:49"/>
  </r>
  <r>
    <n v="1798"/>
    <x v="1798"/>
    <x v="1796"/>
    <n v="16000"/>
    <n v="2182"/>
    <x v="2"/>
    <x v="0"/>
    <x v="0"/>
    <n v="1454572233"/>
    <n v="1449388233"/>
    <b v="1"/>
    <x v="77"/>
    <x v="1"/>
    <s v="photography/photobooks"/>
    <n v="14"/>
    <x v="1267"/>
    <x v="8"/>
    <s v="photobooks"/>
    <x v="1798"/>
    <d v="2016-02-04T07:50:33"/>
  </r>
  <r>
    <n v="1799"/>
    <x v="1799"/>
    <x v="1797"/>
    <n v="4000"/>
    <n v="69.83"/>
    <x v="2"/>
    <x v="1"/>
    <x v="1"/>
    <n v="1415740408"/>
    <n v="1414008808"/>
    <b v="1"/>
    <x v="79"/>
    <x v="1"/>
    <s v="photography/photobooks"/>
    <n v="2"/>
    <x v="1268"/>
    <x v="8"/>
    <s v="photobooks"/>
    <x v="1799"/>
    <d v="2014-11-11T21:13:28"/>
  </r>
  <r>
    <n v="1800"/>
    <x v="1800"/>
    <x v="1798"/>
    <n v="46260"/>
    <n v="9460"/>
    <x v="2"/>
    <x v="1"/>
    <x v="1"/>
    <n v="1476109970"/>
    <n v="1473517970"/>
    <b v="1"/>
    <x v="116"/>
    <x v="1"/>
    <s v="photography/photobooks"/>
    <n v="20"/>
    <x v="1269"/>
    <x v="8"/>
    <s v="photobooks"/>
    <x v="1800"/>
    <d v="2016-10-10T14:32:50"/>
  </r>
  <r>
    <n v="1801"/>
    <x v="1801"/>
    <x v="1799"/>
    <n v="17000"/>
    <n v="2355"/>
    <x v="2"/>
    <x v="1"/>
    <x v="1"/>
    <n v="1450181400"/>
    <n v="1447429868"/>
    <b v="1"/>
    <x v="77"/>
    <x v="1"/>
    <s v="photography/photobooks"/>
    <n v="14"/>
    <x v="1270"/>
    <x v="8"/>
    <s v="photobooks"/>
    <x v="1801"/>
    <d v="2015-12-15T12:10:00"/>
  </r>
  <r>
    <n v="1802"/>
    <x v="1802"/>
    <x v="1800"/>
    <n v="3500"/>
    <n v="1697"/>
    <x v="2"/>
    <x v="12"/>
    <x v="3"/>
    <n v="1435442340"/>
    <n v="1433416830"/>
    <b v="1"/>
    <x v="59"/>
    <x v="1"/>
    <s v="photography/photobooks"/>
    <n v="48"/>
    <x v="1271"/>
    <x v="8"/>
    <s v="photobooks"/>
    <x v="1802"/>
    <d v="2015-06-27T21:59:00"/>
  </r>
  <r>
    <n v="1803"/>
    <x v="1803"/>
    <x v="1801"/>
    <n v="17500"/>
    <n v="5390"/>
    <x v="2"/>
    <x v="0"/>
    <x v="0"/>
    <n v="1423878182"/>
    <n v="1421199782"/>
    <b v="1"/>
    <x v="11"/>
    <x v="1"/>
    <s v="photography/photobooks"/>
    <n v="31"/>
    <x v="1272"/>
    <x v="8"/>
    <s v="photobooks"/>
    <x v="1803"/>
    <d v="2015-02-14T01:43:02"/>
  </r>
  <r>
    <n v="1804"/>
    <x v="1804"/>
    <x v="1802"/>
    <n v="15500"/>
    <n v="5452"/>
    <x v="2"/>
    <x v="0"/>
    <x v="0"/>
    <n v="1447521404"/>
    <n v="1444061804"/>
    <b v="1"/>
    <x v="47"/>
    <x v="1"/>
    <s v="photography/photobooks"/>
    <n v="35"/>
    <x v="1273"/>
    <x v="8"/>
    <s v="photobooks"/>
    <x v="1804"/>
    <d v="2015-11-14T17:16:44"/>
  </r>
  <r>
    <n v="1805"/>
    <x v="1805"/>
    <x v="1803"/>
    <n v="22500"/>
    <n v="8191"/>
    <x v="2"/>
    <x v="12"/>
    <x v="3"/>
    <n v="1443808800"/>
    <n v="1441048658"/>
    <b v="1"/>
    <x v="259"/>
    <x v="1"/>
    <s v="photography/photobooks"/>
    <n v="36"/>
    <x v="1274"/>
    <x v="8"/>
    <s v="photobooks"/>
    <x v="1805"/>
    <d v="2015-10-02T18:00:00"/>
  </r>
  <r>
    <n v="1806"/>
    <x v="1806"/>
    <x v="1804"/>
    <n v="20000"/>
    <n v="591"/>
    <x v="2"/>
    <x v="1"/>
    <x v="1"/>
    <n v="1412090349"/>
    <n v="1409066349"/>
    <b v="1"/>
    <x v="22"/>
    <x v="1"/>
    <s v="photography/photobooks"/>
    <n v="3"/>
    <x v="1275"/>
    <x v="8"/>
    <s v="photobooks"/>
    <x v="1806"/>
    <d v="2014-09-30T15:19:09"/>
  </r>
  <r>
    <n v="1807"/>
    <x v="1807"/>
    <x v="1805"/>
    <n v="5000"/>
    <n v="553"/>
    <x v="2"/>
    <x v="0"/>
    <x v="0"/>
    <n v="1411868313"/>
    <n v="1409276313"/>
    <b v="1"/>
    <x v="22"/>
    <x v="1"/>
    <s v="photography/photobooks"/>
    <n v="11"/>
    <x v="1276"/>
    <x v="8"/>
    <s v="photobooks"/>
    <x v="1807"/>
    <d v="2014-09-28T01:38:33"/>
  </r>
  <r>
    <n v="1808"/>
    <x v="1808"/>
    <x v="1806"/>
    <n v="28000"/>
    <n v="11594"/>
    <x v="2"/>
    <x v="0"/>
    <x v="0"/>
    <n v="1486830030"/>
    <n v="1483806030"/>
    <b v="1"/>
    <x v="93"/>
    <x v="1"/>
    <s v="photography/photobooks"/>
    <n v="41"/>
    <x v="1277"/>
    <x v="8"/>
    <s v="photobooks"/>
    <x v="1808"/>
    <d v="2017-02-11T16:20:30"/>
  </r>
  <r>
    <n v="1809"/>
    <x v="1809"/>
    <x v="1807"/>
    <n v="3500"/>
    <n v="380"/>
    <x v="2"/>
    <x v="5"/>
    <x v="5"/>
    <n v="1425246439"/>
    <n v="1422222439"/>
    <b v="1"/>
    <x v="82"/>
    <x v="1"/>
    <s v="photography/photobooks"/>
    <n v="11"/>
    <x v="1278"/>
    <x v="8"/>
    <s v="photobooks"/>
    <x v="1809"/>
    <d v="2015-03-01T21:47:19"/>
  </r>
  <r>
    <n v="1810"/>
    <x v="1810"/>
    <x v="1808"/>
    <n v="450"/>
    <n v="15"/>
    <x v="2"/>
    <x v="0"/>
    <x v="0"/>
    <n v="1408657826"/>
    <n v="1407621026"/>
    <b v="0"/>
    <x v="84"/>
    <x v="1"/>
    <s v="photography/photobooks"/>
    <n v="3"/>
    <x v="501"/>
    <x v="8"/>
    <s v="photobooks"/>
    <x v="1810"/>
    <d v="2014-08-21T21:50:26"/>
  </r>
  <r>
    <n v="1811"/>
    <x v="1811"/>
    <x v="1809"/>
    <n v="54000"/>
    <n v="40"/>
    <x v="2"/>
    <x v="0"/>
    <x v="0"/>
    <n v="1414123200"/>
    <n v="1408962270"/>
    <b v="0"/>
    <x v="55"/>
    <x v="1"/>
    <s v="photography/photobooks"/>
    <n v="0"/>
    <x v="1279"/>
    <x v="8"/>
    <s v="photobooks"/>
    <x v="1811"/>
    <d v="2014-10-24T04:00:00"/>
  </r>
  <r>
    <n v="1812"/>
    <x v="1812"/>
    <x v="1810"/>
    <n v="6500"/>
    <n v="865"/>
    <x v="2"/>
    <x v="1"/>
    <x v="1"/>
    <n v="1467531536"/>
    <n v="1464939536"/>
    <b v="0"/>
    <x v="23"/>
    <x v="1"/>
    <s v="photography/photobooks"/>
    <n v="13"/>
    <x v="1280"/>
    <x v="8"/>
    <s v="photobooks"/>
    <x v="1812"/>
    <d v="2016-07-03T07:38:56"/>
  </r>
  <r>
    <n v="1813"/>
    <x v="1813"/>
    <x v="1811"/>
    <n v="8750"/>
    <n v="0"/>
    <x v="2"/>
    <x v="1"/>
    <x v="1"/>
    <n v="1407532812"/>
    <n v="1404940812"/>
    <b v="0"/>
    <x v="78"/>
    <x v="1"/>
    <s v="photography/photobooks"/>
    <n v="0"/>
    <x v="121"/>
    <x v="8"/>
    <s v="photobooks"/>
    <x v="1813"/>
    <d v="2014-08-08T21:20:12"/>
  </r>
  <r>
    <n v="1814"/>
    <x v="1814"/>
    <x v="1812"/>
    <n v="12000"/>
    <n v="5902"/>
    <x v="2"/>
    <x v="1"/>
    <x v="1"/>
    <n v="1425108736"/>
    <n v="1422516736"/>
    <b v="0"/>
    <x v="205"/>
    <x v="1"/>
    <s v="photography/photobooks"/>
    <n v="49"/>
    <x v="1281"/>
    <x v="8"/>
    <s v="photobooks"/>
    <x v="1814"/>
    <d v="2015-02-28T07:32:16"/>
  </r>
  <r>
    <n v="1815"/>
    <x v="1815"/>
    <x v="1813"/>
    <n v="3000"/>
    <n v="0"/>
    <x v="2"/>
    <x v="0"/>
    <x v="0"/>
    <n v="1435787137"/>
    <n v="1434577537"/>
    <b v="0"/>
    <x v="78"/>
    <x v="1"/>
    <s v="photography/photobooks"/>
    <n v="0"/>
    <x v="121"/>
    <x v="8"/>
    <s v="photobooks"/>
    <x v="1815"/>
    <d v="2015-07-01T21:45:37"/>
  </r>
  <r>
    <n v="1816"/>
    <x v="1816"/>
    <x v="1814"/>
    <n v="25000"/>
    <n v="509"/>
    <x v="2"/>
    <x v="16"/>
    <x v="11"/>
    <n v="1469473200"/>
    <n v="1467061303"/>
    <b v="0"/>
    <x v="79"/>
    <x v="1"/>
    <s v="photography/photobooks"/>
    <n v="2"/>
    <x v="1282"/>
    <x v="8"/>
    <s v="photobooks"/>
    <x v="1816"/>
    <d v="2016-07-25T19:00:00"/>
  </r>
  <r>
    <n v="1817"/>
    <x v="1817"/>
    <x v="1815"/>
    <n v="18000"/>
    <n v="9419"/>
    <x v="2"/>
    <x v="0"/>
    <x v="0"/>
    <n v="1485759540"/>
    <n v="1480607607"/>
    <b v="0"/>
    <x v="61"/>
    <x v="1"/>
    <s v="photography/photobooks"/>
    <n v="52"/>
    <x v="1283"/>
    <x v="8"/>
    <s v="photobooks"/>
    <x v="1817"/>
    <d v="2017-01-30T06:59:00"/>
  </r>
  <r>
    <n v="1818"/>
    <x v="1818"/>
    <x v="1816"/>
    <n v="15000"/>
    <n v="0"/>
    <x v="2"/>
    <x v="0"/>
    <x v="0"/>
    <n v="1428035850"/>
    <n v="1425447450"/>
    <b v="0"/>
    <x v="78"/>
    <x v="1"/>
    <s v="photography/photobooks"/>
    <n v="0"/>
    <x v="121"/>
    <x v="8"/>
    <s v="photobooks"/>
    <x v="1818"/>
    <d v="2015-04-03T04:37:30"/>
  </r>
  <r>
    <n v="1819"/>
    <x v="1819"/>
    <x v="1817"/>
    <n v="1200"/>
    <n v="25"/>
    <x v="2"/>
    <x v="0"/>
    <x v="0"/>
    <n v="1406743396"/>
    <n v="1404151396"/>
    <b v="0"/>
    <x v="80"/>
    <x v="1"/>
    <s v="photography/photobooks"/>
    <n v="2"/>
    <x v="1284"/>
    <x v="8"/>
    <s v="photobooks"/>
    <x v="1819"/>
    <d v="2014-07-30T18:03:16"/>
  </r>
  <r>
    <n v="1820"/>
    <x v="1820"/>
    <x v="1818"/>
    <n v="26000"/>
    <n v="1707"/>
    <x v="2"/>
    <x v="0"/>
    <x v="0"/>
    <n v="1427850090"/>
    <n v="1425261690"/>
    <b v="0"/>
    <x v="22"/>
    <x v="1"/>
    <s v="photography/photobooks"/>
    <n v="7"/>
    <x v="1285"/>
    <x v="8"/>
    <s v="photobooks"/>
    <x v="1820"/>
    <d v="2015-04-01T01:01:30"/>
  </r>
  <r>
    <n v="1821"/>
    <x v="1821"/>
    <x v="1819"/>
    <n v="2500"/>
    <n v="3372.25"/>
    <x v="0"/>
    <x v="0"/>
    <x v="0"/>
    <n v="1330760367"/>
    <n v="1326872367"/>
    <b v="0"/>
    <x v="7"/>
    <x v="0"/>
    <s v="music/rock"/>
    <n v="135"/>
    <x v="1286"/>
    <x v="4"/>
    <s v="rock"/>
    <x v="1821"/>
    <d v="2012-03-03T07:39:27"/>
  </r>
  <r>
    <n v="1822"/>
    <x v="1822"/>
    <x v="1820"/>
    <n v="300"/>
    <n v="300"/>
    <x v="0"/>
    <x v="5"/>
    <x v="5"/>
    <n v="1391194860"/>
    <n v="1388084862"/>
    <b v="0"/>
    <x v="202"/>
    <x v="0"/>
    <s v="music/rock"/>
    <n v="100"/>
    <x v="50"/>
    <x v="4"/>
    <s v="rock"/>
    <x v="1822"/>
    <d v="2014-01-31T19:01:00"/>
  </r>
  <r>
    <n v="1823"/>
    <x v="1823"/>
    <x v="1821"/>
    <n v="700"/>
    <n v="811"/>
    <x v="0"/>
    <x v="0"/>
    <x v="0"/>
    <n v="1351095976"/>
    <n v="1348503976"/>
    <b v="0"/>
    <x v="51"/>
    <x v="0"/>
    <s v="music/rock"/>
    <n v="116"/>
    <x v="1287"/>
    <x v="4"/>
    <s v="rock"/>
    <x v="1823"/>
    <d v="2012-10-24T16:26:16"/>
  </r>
  <r>
    <n v="1824"/>
    <x v="1824"/>
    <x v="1822"/>
    <n v="3000"/>
    <n v="3002"/>
    <x v="0"/>
    <x v="0"/>
    <x v="0"/>
    <n v="1389146880"/>
    <n v="1387403967"/>
    <b v="0"/>
    <x v="244"/>
    <x v="0"/>
    <s v="music/rock"/>
    <n v="100"/>
    <x v="1288"/>
    <x v="4"/>
    <s v="rock"/>
    <x v="1824"/>
    <d v="2014-01-08T02:08:00"/>
  </r>
  <r>
    <n v="1825"/>
    <x v="1825"/>
    <x v="1823"/>
    <n v="2000"/>
    <n v="2101"/>
    <x v="0"/>
    <x v="0"/>
    <x v="0"/>
    <n v="1373572903"/>
    <n v="1371585703"/>
    <b v="0"/>
    <x v="133"/>
    <x v="0"/>
    <s v="music/rock"/>
    <n v="105"/>
    <x v="1289"/>
    <x v="4"/>
    <s v="rock"/>
    <x v="1825"/>
    <d v="2013-07-11T20:01:43"/>
  </r>
  <r>
    <n v="1826"/>
    <x v="1826"/>
    <x v="1824"/>
    <n v="2000"/>
    <n v="2020"/>
    <x v="0"/>
    <x v="0"/>
    <x v="0"/>
    <n v="1392675017"/>
    <n v="1390083017"/>
    <b v="0"/>
    <x v="44"/>
    <x v="0"/>
    <s v="music/rock"/>
    <n v="101"/>
    <x v="1290"/>
    <x v="4"/>
    <s v="rock"/>
    <x v="1826"/>
    <d v="2014-02-17T22:10:17"/>
  </r>
  <r>
    <n v="1827"/>
    <x v="1827"/>
    <x v="1825"/>
    <n v="8000"/>
    <n v="8053"/>
    <x v="0"/>
    <x v="0"/>
    <x v="0"/>
    <n v="1299138561"/>
    <n v="1294818561"/>
    <b v="0"/>
    <x v="93"/>
    <x v="0"/>
    <s v="music/rock"/>
    <n v="101"/>
    <x v="1291"/>
    <x v="4"/>
    <s v="rock"/>
    <x v="1827"/>
    <d v="2011-03-03T07:49:21"/>
  </r>
  <r>
    <n v="1828"/>
    <x v="1828"/>
    <x v="1826"/>
    <n v="20000"/>
    <n v="20032"/>
    <x v="0"/>
    <x v="0"/>
    <x v="0"/>
    <n v="1399672800"/>
    <n v="1396906530"/>
    <b v="0"/>
    <x v="53"/>
    <x v="0"/>
    <s v="music/rock"/>
    <n v="100"/>
    <x v="1292"/>
    <x v="4"/>
    <s v="rock"/>
    <x v="1828"/>
    <d v="2014-05-09T22:00:00"/>
  </r>
  <r>
    <n v="1829"/>
    <x v="1829"/>
    <x v="1827"/>
    <n v="1500"/>
    <n v="2500.25"/>
    <x v="0"/>
    <x v="0"/>
    <x v="0"/>
    <n v="1295647200"/>
    <n v="1291428371"/>
    <b v="0"/>
    <x v="51"/>
    <x v="0"/>
    <s v="music/rock"/>
    <n v="167"/>
    <x v="1293"/>
    <x v="4"/>
    <s v="rock"/>
    <x v="1829"/>
    <d v="2011-01-21T22:00:00"/>
  </r>
  <r>
    <n v="1830"/>
    <x v="1830"/>
    <x v="1828"/>
    <n v="15000"/>
    <n v="15230"/>
    <x v="0"/>
    <x v="0"/>
    <x v="0"/>
    <n v="1393259107"/>
    <n v="1390667107"/>
    <b v="0"/>
    <x v="334"/>
    <x v="0"/>
    <s v="music/rock"/>
    <n v="102"/>
    <x v="558"/>
    <x v="4"/>
    <s v="rock"/>
    <x v="1830"/>
    <d v="2014-02-24T16:25:07"/>
  </r>
  <r>
    <n v="1831"/>
    <x v="1831"/>
    <x v="1829"/>
    <n v="1000"/>
    <n v="1030"/>
    <x v="0"/>
    <x v="0"/>
    <x v="0"/>
    <n v="1336866863"/>
    <n v="1335570863"/>
    <b v="0"/>
    <x v="25"/>
    <x v="0"/>
    <s v="music/rock"/>
    <n v="103"/>
    <x v="1294"/>
    <x v="4"/>
    <s v="rock"/>
    <x v="1831"/>
    <d v="2012-05-12T23:54:23"/>
  </r>
  <r>
    <n v="1832"/>
    <x v="1832"/>
    <x v="1830"/>
    <n v="350"/>
    <n v="500"/>
    <x v="0"/>
    <x v="0"/>
    <x v="0"/>
    <n v="1299243427"/>
    <n v="1296651427"/>
    <b v="0"/>
    <x v="9"/>
    <x v="0"/>
    <s v="music/rock"/>
    <n v="143"/>
    <x v="380"/>
    <x v="4"/>
    <s v="rock"/>
    <x v="1832"/>
    <d v="2011-03-04T12:57:07"/>
  </r>
  <r>
    <n v="1833"/>
    <x v="1833"/>
    <x v="1831"/>
    <n v="400"/>
    <n v="1050"/>
    <x v="0"/>
    <x v="0"/>
    <x v="0"/>
    <n v="1362211140"/>
    <n v="1359421403"/>
    <b v="0"/>
    <x v="20"/>
    <x v="0"/>
    <s v="music/rock"/>
    <n v="263"/>
    <x v="823"/>
    <x v="4"/>
    <s v="rock"/>
    <x v="1833"/>
    <d v="2013-03-02T07:59:00"/>
  </r>
  <r>
    <n v="1834"/>
    <x v="1834"/>
    <x v="1832"/>
    <n v="10000"/>
    <n v="11805"/>
    <x v="0"/>
    <x v="0"/>
    <x v="0"/>
    <n v="1422140895"/>
    <n v="1418684895"/>
    <b v="0"/>
    <x v="240"/>
    <x v="0"/>
    <s v="music/rock"/>
    <n v="118"/>
    <x v="1295"/>
    <x v="4"/>
    <s v="rock"/>
    <x v="1834"/>
    <d v="2015-01-24T23:08:15"/>
  </r>
  <r>
    <n v="1835"/>
    <x v="1835"/>
    <x v="1833"/>
    <n v="500"/>
    <n v="520"/>
    <x v="0"/>
    <x v="1"/>
    <x v="1"/>
    <n v="1459439471"/>
    <n v="1456851071"/>
    <b v="0"/>
    <x v="202"/>
    <x v="0"/>
    <s v="music/rock"/>
    <n v="104"/>
    <x v="1296"/>
    <x v="4"/>
    <s v="rock"/>
    <x v="1835"/>
    <d v="2016-03-31T15:51:11"/>
  </r>
  <r>
    <n v="1836"/>
    <x v="1836"/>
    <x v="1834"/>
    <n v="5000"/>
    <n v="10017"/>
    <x v="0"/>
    <x v="0"/>
    <x v="0"/>
    <n v="1361129129"/>
    <n v="1359660329"/>
    <b v="0"/>
    <x v="165"/>
    <x v="0"/>
    <s v="music/rock"/>
    <n v="200"/>
    <x v="1297"/>
    <x v="4"/>
    <s v="rock"/>
    <x v="1836"/>
    <d v="2013-02-17T19:25:29"/>
  </r>
  <r>
    <n v="1837"/>
    <x v="1837"/>
    <x v="1835"/>
    <n v="600"/>
    <n v="1841"/>
    <x v="0"/>
    <x v="0"/>
    <x v="0"/>
    <n v="1332029335"/>
    <n v="1326848935"/>
    <b v="0"/>
    <x v="209"/>
    <x v="0"/>
    <s v="music/rock"/>
    <n v="307"/>
    <x v="1298"/>
    <x v="4"/>
    <s v="rock"/>
    <x v="1837"/>
    <d v="2012-03-18T00:08:55"/>
  </r>
  <r>
    <n v="1838"/>
    <x v="1838"/>
    <x v="1836"/>
    <n v="1000"/>
    <n v="1001.49"/>
    <x v="0"/>
    <x v="0"/>
    <x v="0"/>
    <n v="1317438000"/>
    <n v="1314989557"/>
    <b v="0"/>
    <x v="33"/>
    <x v="0"/>
    <s v="music/rock"/>
    <n v="100"/>
    <x v="1299"/>
    <x v="4"/>
    <s v="rock"/>
    <x v="1838"/>
    <d v="2011-10-01T03:00:00"/>
  </r>
  <r>
    <n v="1839"/>
    <x v="1839"/>
    <x v="1837"/>
    <n v="1000"/>
    <n v="2053"/>
    <x v="0"/>
    <x v="0"/>
    <x v="0"/>
    <n v="1475342382"/>
    <n v="1472750382"/>
    <b v="0"/>
    <x v="43"/>
    <x v="0"/>
    <s v="music/rock"/>
    <n v="205"/>
    <x v="1300"/>
    <x v="4"/>
    <s v="rock"/>
    <x v="1839"/>
    <d v="2016-10-01T17:19:42"/>
  </r>
  <r>
    <n v="1840"/>
    <x v="1840"/>
    <x v="1838"/>
    <n v="900"/>
    <n v="980"/>
    <x v="0"/>
    <x v="0"/>
    <x v="0"/>
    <n v="1367902740"/>
    <n v="1366251510"/>
    <b v="0"/>
    <x v="62"/>
    <x v="0"/>
    <s v="music/rock"/>
    <n v="109"/>
    <x v="1301"/>
    <x v="4"/>
    <s v="rock"/>
    <x v="1840"/>
    <d v="2013-05-07T04:59:00"/>
  </r>
  <r>
    <n v="1841"/>
    <x v="1841"/>
    <x v="1839"/>
    <n v="2000"/>
    <n v="2035"/>
    <x v="0"/>
    <x v="0"/>
    <x v="0"/>
    <n v="1400561940"/>
    <n v="1397679445"/>
    <b v="0"/>
    <x v="244"/>
    <x v="0"/>
    <s v="music/rock"/>
    <n v="102"/>
    <x v="1302"/>
    <x v="4"/>
    <s v="rock"/>
    <x v="1841"/>
    <d v="2014-05-20T04:59:00"/>
  </r>
  <r>
    <n v="1842"/>
    <x v="1842"/>
    <x v="1840"/>
    <n v="2000"/>
    <n v="2505"/>
    <x v="0"/>
    <x v="0"/>
    <x v="0"/>
    <n v="1425275940"/>
    <n v="1422371381"/>
    <b v="0"/>
    <x v="64"/>
    <x v="0"/>
    <s v="music/rock"/>
    <n v="125"/>
    <x v="1303"/>
    <x v="4"/>
    <s v="rock"/>
    <x v="1842"/>
    <d v="2015-03-02T05:59:00"/>
  </r>
  <r>
    <n v="1843"/>
    <x v="1843"/>
    <x v="1841"/>
    <n v="10000"/>
    <n v="12400.61"/>
    <x v="0"/>
    <x v="0"/>
    <x v="0"/>
    <n v="1298245954"/>
    <n v="1295653954"/>
    <b v="0"/>
    <x v="179"/>
    <x v="0"/>
    <s v="music/rock"/>
    <n v="124"/>
    <x v="1304"/>
    <x v="4"/>
    <s v="rock"/>
    <x v="1843"/>
    <d v="2011-02-20T23:52:34"/>
  </r>
  <r>
    <n v="1844"/>
    <x v="1844"/>
    <x v="1842"/>
    <n v="1500"/>
    <n v="1521"/>
    <x v="0"/>
    <x v="0"/>
    <x v="0"/>
    <n v="1307761200"/>
    <n v="1304464914"/>
    <b v="0"/>
    <x v="9"/>
    <x v="0"/>
    <s v="music/rock"/>
    <n v="101"/>
    <x v="1305"/>
    <x v="4"/>
    <s v="rock"/>
    <x v="1844"/>
    <d v="2011-06-11T03:00:00"/>
  </r>
  <r>
    <n v="1845"/>
    <x v="1845"/>
    <x v="1843"/>
    <n v="1000"/>
    <n v="1000"/>
    <x v="0"/>
    <x v="0"/>
    <x v="0"/>
    <n v="1466139300"/>
    <n v="1464854398"/>
    <b v="0"/>
    <x v="10"/>
    <x v="0"/>
    <s v="music/rock"/>
    <n v="100"/>
    <x v="1306"/>
    <x v="4"/>
    <s v="rock"/>
    <x v="1845"/>
    <d v="2016-06-17T04:55:00"/>
  </r>
  <r>
    <n v="1846"/>
    <x v="1846"/>
    <x v="1844"/>
    <n v="15000"/>
    <n v="20689"/>
    <x v="0"/>
    <x v="0"/>
    <x v="0"/>
    <n v="1355585777"/>
    <n v="1352993777"/>
    <b v="0"/>
    <x v="335"/>
    <x v="0"/>
    <s v="music/rock"/>
    <n v="138"/>
    <x v="1307"/>
    <x v="4"/>
    <s v="rock"/>
    <x v="1846"/>
    <d v="2012-12-15T15:36:17"/>
  </r>
  <r>
    <n v="1847"/>
    <x v="1847"/>
    <x v="1845"/>
    <n v="2500"/>
    <n v="3022"/>
    <x v="0"/>
    <x v="0"/>
    <x v="0"/>
    <n v="1429594832"/>
    <n v="1427780432"/>
    <b v="0"/>
    <x v="44"/>
    <x v="0"/>
    <s v="music/rock"/>
    <n v="121"/>
    <x v="1308"/>
    <x v="4"/>
    <s v="rock"/>
    <x v="1847"/>
    <d v="2015-04-21T05:40:32"/>
  </r>
  <r>
    <n v="1848"/>
    <x v="1848"/>
    <x v="1846"/>
    <n v="3000"/>
    <n v="3221"/>
    <x v="0"/>
    <x v="0"/>
    <x v="0"/>
    <n v="1312095540"/>
    <n v="1306608888"/>
    <b v="0"/>
    <x v="54"/>
    <x v="0"/>
    <s v="music/rock"/>
    <n v="107"/>
    <x v="574"/>
    <x v="4"/>
    <s v="rock"/>
    <x v="1848"/>
    <d v="2011-07-31T06:59:00"/>
  </r>
  <r>
    <n v="1849"/>
    <x v="1849"/>
    <x v="1847"/>
    <n v="300"/>
    <n v="301"/>
    <x v="0"/>
    <x v="0"/>
    <x v="0"/>
    <n v="1350505059"/>
    <n v="1347913059"/>
    <b v="0"/>
    <x v="22"/>
    <x v="0"/>
    <s v="music/rock"/>
    <n v="100"/>
    <x v="1309"/>
    <x v="4"/>
    <s v="rock"/>
    <x v="1849"/>
    <d v="2012-10-17T20:17:39"/>
  </r>
  <r>
    <n v="1850"/>
    <x v="1850"/>
    <x v="1848"/>
    <n v="9000"/>
    <n v="9137"/>
    <x v="0"/>
    <x v="0"/>
    <x v="0"/>
    <n v="1405033300"/>
    <n v="1402441300"/>
    <b v="0"/>
    <x v="122"/>
    <x v="0"/>
    <s v="music/rock"/>
    <n v="102"/>
    <x v="1310"/>
    <x v="4"/>
    <s v="rock"/>
    <x v="1850"/>
    <d v="2014-07-10T23:01:40"/>
  </r>
  <r>
    <n v="1851"/>
    <x v="1851"/>
    <x v="1849"/>
    <n v="1300"/>
    <n v="1301"/>
    <x v="0"/>
    <x v="0"/>
    <x v="0"/>
    <n v="1406509200"/>
    <n v="1404769538"/>
    <b v="0"/>
    <x v="55"/>
    <x v="0"/>
    <s v="music/rock"/>
    <n v="100"/>
    <x v="1311"/>
    <x v="4"/>
    <s v="rock"/>
    <x v="1851"/>
    <d v="2014-07-28T01:00:00"/>
  </r>
  <r>
    <n v="1852"/>
    <x v="1852"/>
    <x v="1850"/>
    <n v="15000"/>
    <n v="17545"/>
    <x v="0"/>
    <x v="0"/>
    <x v="0"/>
    <n v="1429920000"/>
    <n v="1426703452"/>
    <b v="0"/>
    <x v="132"/>
    <x v="0"/>
    <s v="music/rock"/>
    <n v="117"/>
    <x v="1312"/>
    <x v="4"/>
    <s v="rock"/>
    <x v="1852"/>
    <d v="2015-04-25T00:00:00"/>
  </r>
  <r>
    <n v="1853"/>
    <x v="1853"/>
    <x v="1851"/>
    <n v="800"/>
    <n v="815"/>
    <x v="0"/>
    <x v="0"/>
    <x v="0"/>
    <n v="1352860017"/>
    <n v="1348536417"/>
    <b v="0"/>
    <x v="25"/>
    <x v="0"/>
    <s v="music/rock"/>
    <n v="102"/>
    <x v="1313"/>
    <x v="4"/>
    <s v="rock"/>
    <x v="1853"/>
    <d v="2012-11-14T02:26:57"/>
  </r>
  <r>
    <n v="1854"/>
    <x v="1854"/>
    <x v="1852"/>
    <n v="15000"/>
    <n v="15318.55"/>
    <x v="0"/>
    <x v="0"/>
    <x v="0"/>
    <n v="1369355437"/>
    <n v="1366763437"/>
    <b v="0"/>
    <x v="49"/>
    <x v="0"/>
    <s v="music/rock"/>
    <n v="102"/>
    <x v="1314"/>
    <x v="4"/>
    <s v="rock"/>
    <x v="1854"/>
    <d v="2013-05-24T00:30:37"/>
  </r>
  <r>
    <n v="1855"/>
    <x v="1855"/>
    <x v="1853"/>
    <n v="8750"/>
    <n v="13480.16"/>
    <x v="0"/>
    <x v="5"/>
    <x v="5"/>
    <n v="1389012940"/>
    <n v="1385124940"/>
    <b v="0"/>
    <x v="277"/>
    <x v="0"/>
    <s v="music/rock"/>
    <n v="154"/>
    <x v="1315"/>
    <x v="4"/>
    <s v="rock"/>
    <x v="1855"/>
    <d v="2014-01-06T12:55:40"/>
  </r>
  <r>
    <n v="1856"/>
    <x v="1856"/>
    <x v="1854"/>
    <n v="2000"/>
    <n v="2025"/>
    <x v="0"/>
    <x v="0"/>
    <x v="0"/>
    <n v="1405715472"/>
    <n v="1403901072"/>
    <b v="0"/>
    <x v="44"/>
    <x v="0"/>
    <s v="music/rock"/>
    <n v="101"/>
    <x v="1316"/>
    <x v="4"/>
    <s v="rock"/>
    <x v="1856"/>
    <d v="2014-07-18T20:31:12"/>
  </r>
  <r>
    <n v="1857"/>
    <x v="1857"/>
    <x v="1855"/>
    <n v="3000"/>
    <n v="3000"/>
    <x v="0"/>
    <x v="0"/>
    <x v="0"/>
    <n v="1410546413"/>
    <n v="1407954413"/>
    <b v="0"/>
    <x v="19"/>
    <x v="0"/>
    <s v="music/rock"/>
    <n v="100"/>
    <x v="1317"/>
    <x v="4"/>
    <s v="rock"/>
    <x v="1857"/>
    <d v="2014-09-12T18:26:53"/>
  </r>
  <r>
    <n v="1858"/>
    <x v="1858"/>
    <x v="1856"/>
    <n v="5555.55"/>
    <n v="6041.55"/>
    <x v="0"/>
    <x v="0"/>
    <x v="0"/>
    <n v="1324014521"/>
    <n v="1318826921"/>
    <b v="0"/>
    <x v="184"/>
    <x v="0"/>
    <s v="music/rock"/>
    <n v="109"/>
    <x v="1318"/>
    <x v="4"/>
    <s v="rock"/>
    <x v="1858"/>
    <d v="2011-12-16T05:48:41"/>
  </r>
  <r>
    <n v="1859"/>
    <x v="1859"/>
    <x v="1857"/>
    <n v="3000"/>
    <n v="3955"/>
    <x v="0"/>
    <x v="0"/>
    <x v="0"/>
    <n v="1316716129"/>
    <n v="1314124129"/>
    <b v="0"/>
    <x v="66"/>
    <x v="0"/>
    <s v="music/rock"/>
    <n v="132"/>
    <x v="1319"/>
    <x v="4"/>
    <s v="rock"/>
    <x v="1859"/>
    <d v="2011-09-22T18:28:49"/>
  </r>
  <r>
    <n v="1860"/>
    <x v="1860"/>
    <x v="1858"/>
    <n v="750"/>
    <n v="1001"/>
    <x v="0"/>
    <x v="0"/>
    <x v="0"/>
    <n v="1391706084"/>
    <n v="1389891684"/>
    <b v="0"/>
    <x v="10"/>
    <x v="0"/>
    <s v="music/rock"/>
    <n v="133"/>
    <x v="1320"/>
    <x v="4"/>
    <s v="rock"/>
    <x v="1860"/>
    <d v="2014-02-06T17:01:24"/>
  </r>
  <r>
    <n v="1861"/>
    <x v="1861"/>
    <x v="1859"/>
    <n v="250000"/>
    <n v="0"/>
    <x v="2"/>
    <x v="1"/>
    <x v="1"/>
    <n v="1422256341"/>
    <n v="1419664341"/>
    <b v="0"/>
    <x v="78"/>
    <x v="1"/>
    <s v="games/mobile games"/>
    <n v="0"/>
    <x v="121"/>
    <x v="6"/>
    <s v="mobile games"/>
    <x v="1861"/>
    <d v="2015-01-26T07:12:21"/>
  </r>
  <r>
    <n v="1862"/>
    <x v="1862"/>
    <x v="1860"/>
    <n v="18000"/>
    <n v="1455"/>
    <x v="2"/>
    <x v="0"/>
    <x v="0"/>
    <n v="1488958200"/>
    <n v="1484912974"/>
    <b v="0"/>
    <x v="38"/>
    <x v="1"/>
    <s v="games/mobile games"/>
    <n v="8"/>
    <x v="1321"/>
    <x v="6"/>
    <s v="mobile games"/>
    <x v="1862"/>
    <d v="2017-03-08T07:30:00"/>
  </r>
  <r>
    <n v="1863"/>
    <x v="1863"/>
    <x v="1861"/>
    <n v="2500"/>
    <n v="10"/>
    <x v="2"/>
    <x v="0"/>
    <x v="0"/>
    <n v="1402600085"/>
    <n v="1400008085"/>
    <b v="0"/>
    <x v="84"/>
    <x v="1"/>
    <s v="games/mobile games"/>
    <n v="0"/>
    <x v="144"/>
    <x v="6"/>
    <s v="mobile games"/>
    <x v="1863"/>
    <d v="2014-06-12T19:08:05"/>
  </r>
  <r>
    <n v="1864"/>
    <x v="1864"/>
    <x v="1862"/>
    <n v="6500"/>
    <n v="2788"/>
    <x v="2"/>
    <x v="0"/>
    <x v="0"/>
    <n v="1399223500"/>
    <n v="1396631500"/>
    <b v="0"/>
    <x v="53"/>
    <x v="1"/>
    <s v="games/mobile games"/>
    <n v="43"/>
    <x v="1322"/>
    <x v="6"/>
    <s v="mobile games"/>
    <x v="1864"/>
    <d v="2014-05-04T17:11:40"/>
  </r>
  <r>
    <n v="1865"/>
    <x v="1865"/>
    <x v="1863"/>
    <n v="110000"/>
    <n v="4"/>
    <x v="2"/>
    <x v="1"/>
    <x v="1"/>
    <n v="1478425747"/>
    <n v="1475398147"/>
    <b v="0"/>
    <x v="84"/>
    <x v="1"/>
    <s v="games/mobile games"/>
    <n v="0"/>
    <x v="447"/>
    <x v="6"/>
    <s v="mobile games"/>
    <x v="1865"/>
    <d v="2016-11-06T09:49:07"/>
  </r>
  <r>
    <n v="1866"/>
    <x v="1866"/>
    <x v="1864"/>
    <n v="25000"/>
    <n v="125"/>
    <x v="2"/>
    <x v="0"/>
    <x v="0"/>
    <n v="1488340800"/>
    <n v="1483768497"/>
    <b v="0"/>
    <x v="84"/>
    <x v="1"/>
    <s v="games/mobile games"/>
    <n v="1"/>
    <x v="368"/>
    <x v="6"/>
    <s v="mobile games"/>
    <x v="1866"/>
    <d v="2017-03-01T04:00:00"/>
  </r>
  <r>
    <n v="1867"/>
    <x v="1867"/>
    <x v="1865"/>
    <n v="20000"/>
    <n v="10"/>
    <x v="2"/>
    <x v="0"/>
    <x v="0"/>
    <n v="1478383912"/>
    <n v="1475791912"/>
    <b v="0"/>
    <x v="29"/>
    <x v="1"/>
    <s v="games/mobile games"/>
    <n v="0"/>
    <x v="119"/>
    <x v="6"/>
    <s v="mobile games"/>
    <x v="1867"/>
    <d v="2016-11-05T22:11:52"/>
  </r>
  <r>
    <n v="1868"/>
    <x v="1868"/>
    <x v="1866"/>
    <n v="25000"/>
    <n v="1217"/>
    <x v="2"/>
    <x v="0"/>
    <x v="0"/>
    <n v="1450166340"/>
    <n v="1448044925"/>
    <b v="0"/>
    <x v="57"/>
    <x v="1"/>
    <s v="games/mobile games"/>
    <n v="5"/>
    <x v="868"/>
    <x v="6"/>
    <s v="mobile games"/>
    <x v="1868"/>
    <d v="2015-12-15T07:59:00"/>
  </r>
  <r>
    <n v="1869"/>
    <x v="1869"/>
    <x v="1867"/>
    <n v="10000"/>
    <n v="0"/>
    <x v="2"/>
    <x v="0"/>
    <x v="0"/>
    <n v="1483488249"/>
    <n v="1480896249"/>
    <b v="0"/>
    <x v="78"/>
    <x v="1"/>
    <s v="games/mobile games"/>
    <n v="0"/>
    <x v="121"/>
    <x v="6"/>
    <s v="mobile games"/>
    <x v="1869"/>
    <d v="2017-01-04T00:04:09"/>
  </r>
  <r>
    <n v="1870"/>
    <x v="1870"/>
    <x v="1868"/>
    <n v="3500"/>
    <n v="361"/>
    <x v="2"/>
    <x v="0"/>
    <x v="0"/>
    <n v="1454213820"/>
    <n v="1451723535"/>
    <b v="0"/>
    <x v="202"/>
    <x v="1"/>
    <s v="games/mobile games"/>
    <n v="10"/>
    <x v="1323"/>
    <x v="6"/>
    <s v="mobile games"/>
    <x v="1870"/>
    <d v="2016-01-31T04:17:00"/>
  </r>
  <r>
    <n v="1871"/>
    <x v="1871"/>
    <x v="1869"/>
    <n v="6500"/>
    <n v="4666"/>
    <x v="2"/>
    <x v="0"/>
    <x v="0"/>
    <n v="1416512901"/>
    <n v="1413053301"/>
    <b v="0"/>
    <x v="195"/>
    <x v="1"/>
    <s v="games/mobile games"/>
    <n v="72"/>
    <x v="1324"/>
    <x v="6"/>
    <s v="mobile games"/>
    <x v="1871"/>
    <d v="2014-11-20T19:48:21"/>
  </r>
  <r>
    <n v="1872"/>
    <x v="1872"/>
    <x v="1870"/>
    <n v="20000"/>
    <n v="212"/>
    <x v="2"/>
    <x v="0"/>
    <x v="0"/>
    <n v="1435633602"/>
    <n v="1433041602"/>
    <b v="0"/>
    <x v="62"/>
    <x v="1"/>
    <s v="games/mobile games"/>
    <n v="1"/>
    <x v="1325"/>
    <x v="6"/>
    <s v="mobile games"/>
    <x v="1872"/>
    <d v="2015-06-30T03:06:42"/>
  </r>
  <r>
    <n v="1873"/>
    <x v="1873"/>
    <x v="1871"/>
    <n v="8000"/>
    <n v="36"/>
    <x v="2"/>
    <x v="5"/>
    <x v="5"/>
    <n v="1436373900"/>
    <n v="1433861210"/>
    <b v="0"/>
    <x v="84"/>
    <x v="1"/>
    <s v="games/mobile games"/>
    <n v="0"/>
    <x v="656"/>
    <x v="6"/>
    <s v="mobile games"/>
    <x v="1873"/>
    <d v="2015-07-08T16:45:00"/>
  </r>
  <r>
    <n v="1874"/>
    <x v="1874"/>
    <x v="1872"/>
    <n v="160000"/>
    <n v="26"/>
    <x v="2"/>
    <x v="0"/>
    <x v="0"/>
    <n v="1467155733"/>
    <n v="1465427733"/>
    <b v="0"/>
    <x v="84"/>
    <x v="1"/>
    <s v="games/mobile games"/>
    <n v="0"/>
    <x v="31"/>
    <x v="6"/>
    <s v="mobile games"/>
    <x v="1874"/>
    <d v="2016-06-28T23:15:33"/>
  </r>
  <r>
    <n v="1875"/>
    <x v="1875"/>
    <x v="1873"/>
    <n v="10000"/>
    <n v="51"/>
    <x v="2"/>
    <x v="0"/>
    <x v="0"/>
    <n v="1470519308"/>
    <n v="1465335308"/>
    <b v="0"/>
    <x v="83"/>
    <x v="1"/>
    <s v="games/mobile games"/>
    <n v="1"/>
    <x v="1326"/>
    <x v="6"/>
    <s v="mobile games"/>
    <x v="1875"/>
    <d v="2016-08-06T21:35:08"/>
  </r>
  <r>
    <n v="1876"/>
    <x v="1876"/>
    <x v="1874"/>
    <n v="280"/>
    <n v="0"/>
    <x v="2"/>
    <x v="2"/>
    <x v="2"/>
    <n v="1402901405"/>
    <n v="1400309405"/>
    <b v="0"/>
    <x v="78"/>
    <x v="1"/>
    <s v="games/mobile games"/>
    <n v="0"/>
    <x v="121"/>
    <x v="6"/>
    <s v="mobile games"/>
    <x v="1876"/>
    <d v="2014-06-16T06:50:05"/>
  </r>
  <r>
    <n v="1877"/>
    <x v="1877"/>
    <x v="1875"/>
    <n v="60"/>
    <n v="0"/>
    <x v="2"/>
    <x v="0"/>
    <x v="0"/>
    <n v="1425170525"/>
    <n v="1422664925"/>
    <b v="0"/>
    <x v="78"/>
    <x v="1"/>
    <s v="games/mobile games"/>
    <n v="0"/>
    <x v="121"/>
    <x v="6"/>
    <s v="mobile games"/>
    <x v="1877"/>
    <d v="2015-03-01T00:42:05"/>
  </r>
  <r>
    <n v="1878"/>
    <x v="1878"/>
    <x v="1876"/>
    <n v="8000"/>
    <n v="0"/>
    <x v="2"/>
    <x v="2"/>
    <x v="2"/>
    <n v="1402618355"/>
    <n v="1400026355"/>
    <b v="0"/>
    <x v="78"/>
    <x v="1"/>
    <s v="games/mobile games"/>
    <n v="0"/>
    <x v="121"/>
    <x v="6"/>
    <s v="mobile games"/>
    <x v="1878"/>
    <d v="2014-06-13T00:12:35"/>
  </r>
  <r>
    <n v="1879"/>
    <x v="1879"/>
    <x v="1877"/>
    <n v="5000"/>
    <n v="6"/>
    <x v="2"/>
    <x v="3"/>
    <x v="3"/>
    <n v="1457966129"/>
    <n v="1455377729"/>
    <b v="0"/>
    <x v="84"/>
    <x v="1"/>
    <s v="games/mobile games"/>
    <n v="0"/>
    <x v="362"/>
    <x v="6"/>
    <s v="mobile games"/>
    <x v="1879"/>
    <d v="2016-03-14T14:35:29"/>
  </r>
  <r>
    <n v="1880"/>
    <x v="1880"/>
    <x v="1878"/>
    <n v="5000"/>
    <n v="1004"/>
    <x v="2"/>
    <x v="1"/>
    <x v="1"/>
    <n v="1459341380"/>
    <n v="1456839380"/>
    <b v="0"/>
    <x v="54"/>
    <x v="1"/>
    <s v="games/mobile games"/>
    <n v="20"/>
    <x v="1327"/>
    <x v="6"/>
    <s v="mobile games"/>
    <x v="1880"/>
    <d v="2016-03-30T12:36:20"/>
  </r>
  <r>
    <n v="1881"/>
    <x v="1881"/>
    <x v="1879"/>
    <n v="2000"/>
    <n v="3453.69"/>
    <x v="0"/>
    <x v="0"/>
    <x v="0"/>
    <n v="1425955189"/>
    <n v="1423366789"/>
    <b v="0"/>
    <x v="16"/>
    <x v="0"/>
    <s v="music/indie rock"/>
    <n v="173"/>
    <x v="1328"/>
    <x v="4"/>
    <s v="indie rock"/>
    <x v="1881"/>
    <d v="2015-03-10T02:39:49"/>
  </r>
  <r>
    <n v="1882"/>
    <x v="1882"/>
    <x v="1880"/>
    <n v="3350"/>
    <n v="3380"/>
    <x v="0"/>
    <x v="0"/>
    <x v="0"/>
    <n v="1341964080"/>
    <n v="1339109212"/>
    <b v="0"/>
    <x v="75"/>
    <x v="0"/>
    <s v="music/indie rock"/>
    <n v="101"/>
    <x v="1329"/>
    <x v="4"/>
    <s v="indie rock"/>
    <x v="1882"/>
    <d v="2012-07-10T23:48:00"/>
  </r>
  <r>
    <n v="1883"/>
    <x v="1883"/>
    <x v="1881"/>
    <n v="999"/>
    <n v="1047"/>
    <x v="0"/>
    <x v="0"/>
    <x v="0"/>
    <n v="1333921508"/>
    <n v="1331333108"/>
    <b v="0"/>
    <x v="58"/>
    <x v="0"/>
    <s v="music/indie rock"/>
    <n v="105"/>
    <x v="1330"/>
    <x v="4"/>
    <s v="indie rock"/>
    <x v="1883"/>
    <d v="2012-04-08T21:45:08"/>
  </r>
  <r>
    <n v="1884"/>
    <x v="1884"/>
    <x v="1882"/>
    <n v="1000"/>
    <n v="1351"/>
    <x v="0"/>
    <x v="0"/>
    <x v="0"/>
    <n v="1354017600"/>
    <n v="1350967535"/>
    <b v="0"/>
    <x v="55"/>
    <x v="0"/>
    <s v="music/indie rock"/>
    <n v="135"/>
    <x v="1331"/>
    <x v="4"/>
    <s v="indie rock"/>
    <x v="1884"/>
    <d v="2012-11-27T12:00:00"/>
  </r>
  <r>
    <n v="1885"/>
    <x v="1885"/>
    <x v="1883"/>
    <n v="4575"/>
    <n v="5322"/>
    <x v="0"/>
    <x v="0"/>
    <x v="0"/>
    <n v="1344636000"/>
    <n v="1341800110"/>
    <b v="0"/>
    <x v="217"/>
    <x v="0"/>
    <s v="music/indie rock"/>
    <n v="116"/>
    <x v="901"/>
    <x v="4"/>
    <s v="indie rock"/>
    <x v="1885"/>
    <d v="2012-08-10T22:00:00"/>
  </r>
  <r>
    <n v="1886"/>
    <x v="1886"/>
    <x v="1884"/>
    <n v="1200"/>
    <n v="1225"/>
    <x v="0"/>
    <x v="0"/>
    <x v="0"/>
    <n v="1415832338"/>
    <n v="1413236738"/>
    <b v="0"/>
    <x v="60"/>
    <x v="0"/>
    <s v="music/indie rock"/>
    <n v="102"/>
    <x v="1332"/>
    <x v="4"/>
    <s v="indie rock"/>
    <x v="1886"/>
    <d v="2014-11-12T22:45:38"/>
  </r>
  <r>
    <n v="1887"/>
    <x v="1887"/>
    <x v="1885"/>
    <n v="3000"/>
    <n v="3335"/>
    <x v="0"/>
    <x v="3"/>
    <x v="3"/>
    <n v="1449178200"/>
    <n v="1447614732"/>
    <b v="0"/>
    <x v="22"/>
    <x v="0"/>
    <s v="music/indie rock"/>
    <n v="111"/>
    <x v="1333"/>
    <x v="4"/>
    <s v="indie rock"/>
    <x v="1887"/>
    <d v="2015-12-03T21:30:00"/>
  </r>
  <r>
    <n v="1888"/>
    <x v="1888"/>
    <x v="1886"/>
    <n v="2500"/>
    <n v="4152"/>
    <x v="0"/>
    <x v="0"/>
    <x v="0"/>
    <n v="1275368340"/>
    <n v="1272692732"/>
    <b v="0"/>
    <x v="30"/>
    <x v="0"/>
    <s v="music/indie rock"/>
    <n v="166"/>
    <x v="1334"/>
    <x v="4"/>
    <s v="indie rock"/>
    <x v="1888"/>
    <d v="2010-06-01T04:59:00"/>
  </r>
  <r>
    <n v="1889"/>
    <x v="1889"/>
    <x v="1887"/>
    <n v="2000"/>
    <n v="2132"/>
    <x v="0"/>
    <x v="0"/>
    <x v="0"/>
    <n v="1363024946"/>
    <n v="1359140546"/>
    <b v="0"/>
    <x v="34"/>
    <x v="0"/>
    <s v="music/indie rock"/>
    <n v="107"/>
    <x v="974"/>
    <x v="4"/>
    <s v="indie rock"/>
    <x v="1889"/>
    <d v="2013-03-11T18:02:26"/>
  </r>
  <r>
    <n v="1890"/>
    <x v="1890"/>
    <x v="1888"/>
    <n v="12000"/>
    <n v="17350.13"/>
    <x v="0"/>
    <x v="0"/>
    <x v="0"/>
    <n v="1355597528"/>
    <n v="1353005528"/>
    <b v="0"/>
    <x v="336"/>
    <x v="0"/>
    <s v="music/indie rock"/>
    <n v="145"/>
    <x v="1335"/>
    <x v="4"/>
    <s v="indie rock"/>
    <x v="1890"/>
    <d v="2012-12-15T18:52:08"/>
  </r>
  <r>
    <n v="1891"/>
    <x v="1891"/>
    <x v="1889"/>
    <n v="10000"/>
    <n v="10555"/>
    <x v="0"/>
    <x v="0"/>
    <x v="0"/>
    <n v="1279778400"/>
    <n v="1275851354"/>
    <b v="0"/>
    <x v="148"/>
    <x v="0"/>
    <s v="music/indie rock"/>
    <n v="106"/>
    <x v="1336"/>
    <x v="4"/>
    <s v="indie rock"/>
    <x v="1891"/>
    <d v="2010-07-22T06:00:00"/>
  </r>
  <r>
    <n v="1892"/>
    <x v="1892"/>
    <x v="1890"/>
    <n v="500"/>
    <n v="683"/>
    <x v="0"/>
    <x v="0"/>
    <x v="0"/>
    <n v="1307459881"/>
    <n v="1304867881"/>
    <b v="0"/>
    <x v="55"/>
    <x v="0"/>
    <s v="music/indie rock"/>
    <n v="137"/>
    <x v="1105"/>
    <x v="4"/>
    <s v="indie rock"/>
    <x v="1892"/>
    <d v="2011-06-07T15:18:01"/>
  </r>
  <r>
    <n v="1893"/>
    <x v="1893"/>
    <x v="1891"/>
    <n v="2500"/>
    <n v="2600"/>
    <x v="0"/>
    <x v="0"/>
    <x v="0"/>
    <n v="1302926340"/>
    <n v="1301524585"/>
    <b v="0"/>
    <x v="43"/>
    <x v="0"/>
    <s v="music/indie rock"/>
    <n v="104"/>
    <x v="1337"/>
    <x v="4"/>
    <s v="indie rock"/>
    <x v="1893"/>
    <d v="2011-04-16T03:59:00"/>
  </r>
  <r>
    <n v="1894"/>
    <x v="1894"/>
    <x v="1892"/>
    <n v="1000"/>
    <n v="1145"/>
    <x v="0"/>
    <x v="0"/>
    <x v="0"/>
    <n v="1329082983"/>
    <n v="1326404583"/>
    <b v="0"/>
    <x v="9"/>
    <x v="0"/>
    <s v="music/indie rock"/>
    <n v="115"/>
    <x v="1338"/>
    <x v="4"/>
    <s v="indie rock"/>
    <x v="1894"/>
    <d v="2012-02-12T21:43:03"/>
  </r>
  <r>
    <n v="1895"/>
    <x v="1895"/>
    <x v="1893"/>
    <n v="9072"/>
    <n v="9228"/>
    <x v="0"/>
    <x v="0"/>
    <x v="0"/>
    <n v="1445363722"/>
    <n v="1442771722"/>
    <b v="0"/>
    <x v="5"/>
    <x v="0"/>
    <s v="music/indie rock"/>
    <n v="102"/>
    <x v="1339"/>
    <x v="4"/>
    <s v="indie rock"/>
    <x v="1895"/>
    <d v="2015-10-20T17:55:22"/>
  </r>
  <r>
    <n v="1896"/>
    <x v="1896"/>
    <x v="1894"/>
    <n v="451"/>
    <n v="559"/>
    <x v="0"/>
    <x v="0"/>
    <x v="0"/>
    <n v="1334250165"/>
    <n v="1331658165"/>
    <b v="0"/>
    <x v="62"/>
    <x v="0"/>
    <s v="music/indie rock"/>
    <n v="124"/>
    <x v="1340"/>
    <x v="4"/>
    <s v="indie rock"/>
    <x v="1896"/>
    <d v="2012-04-12T17:02:45"/>
  </r>
  <r>
    <n v="1897"/>
    <x v="1897"/>
    <x v="1895"/>
    <n v="6350"/>
    <n v="6506"/>
    <x v="0"/>
    <x v="0"/>
    <x v="0"/>
    <n v="1393966800"/>
    <n v="1392040806"/>
    <b v="0"/>
    <x v="275"/>
    <x v="0"/>
    <s v="music/indie rock"/>
    <n v="102"/>
    <x v="1341"/>
    <x v="4"/>
    <s v="indie rock"/>
    <x v="1897"/>
    <d v="2014-03-04T21:00:00"/>
  </r>
  <r>
    <n v="1898"/>
    <x v="1898"/>
    <x v="1896"/>
    <n v="1000"/>
    <n v="1445"/>
    <x v="0"/>
    <x v="0"/>
    <x v="0"/>
    <n v="1454349600"/>
    <n v="1451277473"/>
    <b v="0"/>
    <x v="64"/>
    <x v="0"/>
    <s v="music/indie rock"/>
    <n v="145"/>
    <x v="1342"/>
    <x v="4"/>
    <s v="indie rock"/>
    <x v="1898"/>
    <d v="2016-02-01T18:00:00"/>
  </r>
  <r>
    <n v="1899"/>
    <x v="1899"/>
    <x v="1897"/>
    <n v="900"/>
    <n v="1200"/>
    <x v="0"/>
    <x v="0"/>
    <x v="0"/>
    <n v="1427319366"/>
    <n v="1424730966"/>
    <b v="0"/>
    <x v="288"/>
    <x v="0"/>
    <s v="music/indie rock"/>
    <n v="133"/>
    <x v="1343"/>
    <x v="4"/>
    <s v="indie rock"/>
    <x v="1899"/>
    <d v="2015-03-25T21:36:06"/>
  </r>
  <r>
    <n v="1900"/>
    <x v="1900"/>
    <x v="1898"/>
    <n v="2500"/>
    <n v="2734.11"/>
    <x v="0"/>
    <x v="0"/>
    <x v="0"/>
    <n v="1349517540"/>
    <n v="1347137731"/>
    <b v="0"/>
    <x v="241"/>
    <x v="0"/>
    <s v="music/indie rock"/>
    <n v="109"/>
    <x v="1344"/>
    <x v="4"/>
    <s v="indie rock"/>
    <x v="1900"/>
    <d v="2012-10-06T09:59:00"/>
  </r>
  <r>
    <n v="1901"/>
    <x v="1901"/>
    <x v="1899"/>
    <n v="99000"/>
    <n v="2670"/>
    <x v="2"/>
    <x v="1"/>
    <x v="1"/>
    <n v="1432299600"/>
    <n v="1429707729"/>
    <b v="0"/>
    <x v="20"/>
    <x v="1"/>
    <s v="technology/gadgets"/>
    <n v="3"/>
    <x v="1345"/>
    <x v="2"/>
    <s v="gadgets"/>
    <x v="1901"/>
    <d v="2015-05-22T13:00:00"/>
  </r>
  <r>
    <n v="1902"/>
    <x v="1902"/>
    <x v="1900"/>
    <n v="1000"/>
    <n v="12"/>
    <x v="2"/>
    <x v="9"/>
    <x v="3"/>
    <n v="1425495447"/>
    <n v="1422903447"/>
    <b v="0"/>
    <x v="83"/>
    <x v="1"/>
    <s v="technology/gadgets"/>
    <n v="1"/>
    <x v="143"/>
    <x v="2"/>
    <s v="gadgets"/>
    <x v="1902"/>
    <d v="2015-03-04T18:57:27"/>
  </r>
  <r>
    <n v="1903"/>
    <x v="1903"/>
    <x v="1901"/>
    <n v="3000"/>
    <n v="1398"/>
    <x v="2"/>
    <x v="0"/>
    <x v="0"/>
    <n v="1485541791"/>
    <n v="1480357791"/>
    <b v="0"/>
    <x v="14"/>
    <x v="1"/>
    <s v="technology/gadgets"/>
    <n v="47"/>
    <x v="1346"/>
    <x v="2"/>
    <s v="gadgets"/>
    <x v="1903"/>
    <d v="2017-01-27T18:29:51"/>
  </r>
  <r>
    <n v="1904"/>
    <x v="1904"/>
    <x v="1902"/>
    <n v="50000"/>
    <n v="50"/>
    <x v="2"/>
    <x v="0"/>
    <x v="0"/>
    <n v="1451752021"/>
    <n v="1447864021"/>
    <b v="0"/>
    <x v="84"/>
    <x v="1"/>
    <s v="technology/gadgets"/>
    <n v="0"/>
    <x v="380"/>
    <x v="2"/>
    <s v="gadgets"/>
    <x v="1904"/>
    <d v="2016-01-02T16:27:01"/>
  </r>
  <r>
    <n v="1905"/>
    <x v="1905"/>
    <x v="1903"/>
    <n v="25000"/>
    <n v="42"/>
    <x v="2"/>
    <x v="0"/>
    <x v="0"/>
    <n v="1410127994"/>
    <n v="1407535994"/>
    <b v="0"/>
    <x v="80"/>
    <x v="1"/>
    <s v="technology/gadgets"/>
    <n v="0"/>
    <x v="678"/>
    <x v="2"/>
    <s v="gadgets"/>
    <x v="1905"/>
    <d v="2014-09-07T22:13:14"/>
  </r>
  <r>
    <n v="1906"/>
    <x v="1906"/>
    <x v="1904"/>
    <n v="50000"/>
    <n v="21380"/>
    <x v="2"/>
    <x v="0"/>
    <x v="0"/>
    <n v="1466697983"/>
    <n v="1464105983"/>
    <b v="0"/>
    <x v="221"/>
    <x v="1"/>
    <s v="technology/gadgets"/>
    <n v="43"/>
    <x v="1347"/>
    <x v="2"/>
    <s v="gadgets"/>
    <x v="1906"/>
    <d v="2016-06-23T16:06:23"/>
  </r>
  <r>
    <n v="1907"/>
    <x v="1907"/>
    <x v="1905"/>
    <n v="30000"/>
    <n v="85"/>
    <x v="2"/>
    <x v="0"/>
    <x v="0"/>
    <n v="1400853925"/>
    <n v="1399557925"/>
    <b v="0"/>
    <x v="80"/>
    <x v="1"/>
    <s v="technology/gadgets"/>
    <n v="0"/>
    <x v="1209"/>
    <x v="2"/>
    <s v="gadgets"/>
    <x v="1907"/>
    <d v="2014-05-23T14:05:25"/>
  </r>
  <r>
    <n v="1908"/>
    <x v="1908"/>
    <x v="1906"/>
    <n v="25000"/>
    <n v="433"/>
    <x v="2"/>
    <x v="0"/>
    <x v="0"/>
    <n v="1483048900"/>
    <n v="1480456900"/>
    <b v="0"/>
    <x v="80"/>
    <x v="1"/>
    <s v="technology/gadgets"/>
    <n v="2"/>
    <x v="1348"/>
    <x v="2"/>
    <s v="gadgets"/>
    <x v="1908"/>
    <d v="2016-12-29T22:01:40"/>
  </r>
  <r>
    <n v="1909"/>
    <x v="1909"/>
    <x v="1907"/>
    <n v="35000"/>
    <n v="4939"/>
    <x v="2"/>
    <x v="0"/>
    <x v="0"/>
    <n v="1414059479"/>
    <n v="1411467479"/>
    <b v="0"/>
    <x v="44"/>
    <x v="1"/>
    <s v="technology/gadgets"/>
    <n v="14"/>
    <x v="1349"/>
    <x v="2"/>
    <s v="gadgets"/>
    <x v="1909"/>
    <d v="2014-10-23T10:17:59"/>
  </r>
  <r>
    <n v="1910"/>
    <x v="1910"/>
    <x v="1908"/>
    <n v="85000"/>
    <n v="33486"/>
    <x v="2"/>
    <x v="9"/>
    <x v="3"/>
    <n v="1446331500"/>
    <n v="1442531217"/>
    <b v="0"/>
    <x v="168"/>
    <x v="1"/>
    <s v="technology/gadgets"/>
    <n v="39"/>
    <x v="1350"/>
    <x v="2"/>
    <s v="gadgets"/>
    <x v="1910"/>
    <d v="2015-10-31T22:45:00"/>
  </r>
  <r>
    <n v="1911"/>
    <x v="1911"/>
    <x v="1909"/>
    <n v="42500"/>
    <n v="10"/>
    <x v="2"/>
    <x v="4"/>
    <x v="4"/>
    <n v="1407545334"/>
    <n v="1404953334"/>
    <b v="0"/>
    <x v="29"/>
    <x v="1"/>
    <s v="technology/gadgets"/>
    <n v="0"/>
    <x v="119"/>
    <x v="2"/>
    <s v="gadgets"/>
    <x v="1911"/>
    <d v="2014-08-09T00:48:54"/>
  </r>
  <r>
    <n v="1912"/>
    <x v="1912"/>
    <x v="1910"/>
    <n v="5000"/>
    <n v="2965"/>
    <x v="2"/>
    <x v="0"/>
    <x v="0"/>
    <n v="1433395560"/>
    <n v="1430803560"/>
    <b v="0"/>
    <x v="288"/>
    <x v="1"/>
    <s v="technology/gadgets"/>
    <n v="59"/>
    <x v="1351"/>
    <x v="2"/>
    <s v="gadgets"/>
    <x v="1912"/>
    <d v="2015-06-04T05:26:00"/>
  </r>
  <r>
    <n v="1913"/>
    <x v="1913"/>
    <x v="1911"/>
    <n v="48000"/>
    <n v="637"/>
    <x v="2"/>
    <x v="1"/>
    <x v="1"/>
    <n v="1412770578"/>
    <n v="1410178578"/>
    <b v="0"/>
    <x v="55"/>
    <x v="1"/>
    <s v="technology/gadgets"/>
    <n v="1"/>
    <x v="1352"/>
    <x v="2"/>
    <s v="gadgets"/>
    <x v="1913"/>
    <d v="2014-10-08T12:16:18"/>
  </r>
  <r>
    <n v="1914"/>
    <x v="1914"/>
    <x v="1912"/>
    <n v="666"/>
    <n v="60"/>
    <x v="2"/>
    <x v="0"/>
    <x v="0"/>
    <n v="1414814340"/>
    <n v="1413519073"/>
    <b v="0"/>
    <x v="84"/>
    <x v="1"/>
    <s v="technology/gadgets"/>
    <n v="9"/>
    <x v="179"/>
    <x v="2"/>
    <s v="gadgets"/>
    <x v="1914"/>
    <d v="2014-11-01T03:59:00"/>
  </r>
  <r>
    <n v="1915"/>
    <x v="1915"/>
    <x v="1913"/>
    <n v="500"/>
    <n v="8"/>
    <x v="2"/>
    <x v="0"/>
    <x v="0"/>
    <n v="1409620222"/>
    <n v="1407892222"/>
    <b v="0"/>
    <x v="80"/>
    <x v="1"/>
    <s v="technology/gadgets"/>
    <n v="2"/>
    <x v="447"/>
    <x v="2"/>
    <s v="gadgets"/>
    <x v="1915"/>
    <d v="2014-09-02T01:10:22"/>
  </r>
  <r>
    <n v="1916"/>
    <x v="1916"/>
    <x v="1914"/>
    <n v="20000"/>
    <n v="102"/>
    <x v="2"/>
    <x v="0"/>
    <x v="0"/>
    <n v="1478542375"/>
    <n v="1476378775"/>
    <b v="0"/>
    <x v="79"/>
    <x v="1"/>
    <s v="technology/gadgets"/>
    <n v="1"/>
    <x v="1326"/>
    <x v="2"/>
    <s v="gadgets"/>
    <x v="1916"/>
    <d v="2016-11-07T18:12:55"/>
  </r>
  <r>
    <n v="1917"/>
    <x v="1917"/>
    <x v="1915"/>
    <n v="390000"/>
    <n v="205025"/>
    <x v="2"/>
    <x v="7"/>
    <x v="6"/>
    <n v="1486708133"/>
    <n v="1484116133"/>
    <b v="0"/>
    <x v="16"/>
    <x v="1"/>
    <s v="technology/gadgets"/>
    <n v="53"/>
    <x v="1353"/>
    <x v="2"/>
    <s v="gadgets"/>
    <x v="1917"/>
    <d v="2017-02-10T06:28:53"/>
  </r>
  <r>
    <n v="1918"/>
    <x v="1918"/>
    <x v="1916"/>
    <n v="25000"/>
    <n v="260"/>
    <x v="2"/>
    <x v="0"/>
    <x v="0"/>
    <n v="1407869851"/>
    <n v="1404845851"/>
    <b v="0"/>
    <x v="82"/>
    <x v="1"/>
    <s v="technology/gadgets"/>
    <n v="1"/>
    <x v="673"/>
    <x v="2"/>
    <s v="gadgets"/>
    <x v="1918"/>
    <d v="2014-08-12T18:57:31"/>
  </r>
  <r>
    <n v="1919"/>
    <x v="1919"/>
    <x v="1917"/>
    <n v="500"/>
    <n v="237"/>
    <x v="2"/>
    <x v="0"/>
    <x v="0"/>
    <n v="1432069249"/>
    <n v="1429477249"/>
    <b v="0"/>
    <x v="22"/>
    <x v="1"/>
    <s v="technology/gadgets"/>
    <n v="47"/>
    <x v="1354"/>
    <x v="2"/>
    <s v="gadgets"/>
    <x v="1919"/>
    <d v="2015-05-19T21:00:49"/>
  </r>
  <r>
    <n v="1920"/>
    <x v="1920"/>
    <x v="1918"/>
    <n v="10000"/>
    <n v="4303"/>
    <x v="2"/>
    <x v="1"/>
    <x v="1"/>
    <n v="1445468400"/>
    <n v="1443042061"/>
    <b v="0"/>
    <x v="217"/>
    <x v="1"/>
    <s v="technology/gadgets"/>
    <n v="43"/>
    <x v="1355"/>
    <x v="2"/>
    <s v="gadgets"/>
    <x v="1920"/>
    <d v="2015-10-21T23:00:00"/>
  </r>
  <r>
    <n v="1921"/>
    <x v="1921"/>
    <x v="1919"/>
    <n v="1500"/>
    <n v="2052"/>
    <x v="0"/>
    <x v="0"/>
    <x v="0"/>
    <n v="1342243143"/>
    <n v="1339651143"/>
    <b v="0"/>
    <x v="44"/>
    <x v="0"/>
    <s v="music/indie rock"/>
    <n v="137"/>
    <x v="1205"/>
    <x v="4"/>
    <s v="indie rock"/>
    <x v="1921"/>
    <d v="2012-07-14T05:19:03"/>
  </r>
  <r>
    <n v="1922"/>
    <x v="1922"/>
    <x v="1920"/>
    <n v="2000"/>
    <n v="2311"/>
    <x v="0"/>
    <x v="0"/>
    <x v="0"/>
    <n v="1386828507"/>
    <n v="1384236507"/>
    <b v="0"/>
    <x v="31"/>
    <x v="0"/>
    <s v="music/indie rock"/>
    <n v="116"/>
    <x v="1356"/>
    <x v="4"/>
    <s v="indie rock"/>
    <x v="1922"/>
    <d v="2013-12-12T06:08:27"/>
  </r>
  <r>
    <n v="1923"/>
    <x v="1923"/>
    <x v="1921"/>
    <n v="125"/>
    <n v="301"/>
    <x v="0"/>
    <x v="0"/>
    <x v="0"/>
    <n v="1317099540"/>
    <n v="1313612532"/>
    <b v="0"/>
    <x v="62"/>
    <x v="0"/>
    <s v="music/indie rock"/>
    <n v="241"/>
    <x v="1357"/>
    <x v="4"/>
    <s v="indie rock"/>
    <x v="1923"/>
    <d v="2011-09-27T04:59:00"/>
  </r>
  <r>
    <n v="1924"/>
    <x v="1924"/>
    <x v="1922"/>
    <n v="3000"/>
    <n v="3432"/>
    <x v="0"/>
    <x v="0"/>
    <x v="0"/>
    <n v="1389814380"/>
    <n v="1387390555"/>
    <b v="0"/>
    <x v="51"/>
    <x v="0"/>
    <s v="music/indie rock"/>
    <n v="114"/>
    <x v="1358"/>
    <x v="4"/>
    <s v="indie rock"/>
    <x v="1924"/>
    <d v="2014-01-15T19:33:00"/>
  </r>
  <r>
    <n v="1925"/>
    <x v="1925"/>
    <x v="1923"/>
    <n v="1500"/>
    <n v="1655"/>
    <x v="0"/>
    <x v="0"/>
    <x v="0"/>
    <n v="1381449600"/>
    <n v="1379540288"/>
    <b v="0"/>
    <x v="47"/>
    <x v="0"/>
    <s v="music/indie rock"/>
    <n v="110"/>
    <x v="1359"/>
    <x v="4"/>
    <s v="indie rock"/>
    <x v="1925"/>
    <d v="2013-10-11T00:00:00"/>
  </r>
  <r>
    <n v="1926"/>
    <x v="1926"/>
    <x v="1924"/>
    <n v="1500"/>
    <n v="2930.69"/>
    <x v="0"/>
    <x v="0"/>
    <x v="0"/>
    <n v="1288657560"/>
    <n v="1286319256"/>
    <b v="0"/>
    <x v="329"/>
    <x v="0"/>
    <s v="music/indie rock"/>
    <n v="195"/>
    <x v="1360"/>
    <x v="4"/>
    <s v="indie rock"/>
    <x v="1926"/>
    <d v="2010-11-02T00:26:00"/>
  </r>
  <r>
    <n v="1927"/>
    <x v="1927"/>
    <x v="1925"/>
    <n v="600"/>
    <n v="620"/>
    <x v="0"/>
    <x v="0"/>
    <x v="0"/>
    <n v="1331182740"/>
    <n v="1329856839"/>
    <b v="0"/>
    <x v="202"/>
    <x v="0"/>
    <s v="music/indie rock"/>
    <n v="103"/>
    <x v="1361"/>
    <x v="4"/>
    <s v="indie rock"/>
    <x v="1927"/>
    <d v="2012-03-08T04:59:00"/>
  </r>
  <r>
    <n v="1928"/>
    <x v="1928"/>
    <x v="1926"/>
    <n v="2550"/>
    <n v="2630"/>
    <x v="0"/>
    <x v="0"/>
    <x v="0"/>
    <n v="1367940794"/>
    <n v="1365348794"/>
    <b v="0"/>
    <x v="69"/>
    <x v="0"/>
    <s v="music/indie rock"/>
    <n v="103"/>
    <x v="1362"/>
    <x v="4"/>
    <s v="indie rock"/>
    <x v="1928"/>
    <d v="2013-05-07T15:33:14"/>
  </r>
  <r>
    <n v="1929"/>
    <x v="1929"/>
    <x v="1927"/>
    <n v="3200"/>
    <n v="3210"/>
    <x v="0"/>
    <x v="0"/>
    <x v="0"/>
    <n v="1309825866"/>
    <n v="1306197066"/>
    <b v="0"/>
    <x v="11"/>
    <x v="0"/>
    <s v="music/indie rock"/>
    <n v="100"/>
    <x v="1363"/>
    <x v="4"/>
    <s v="indie rock"/>
    <x v="1929"/>
    <d v="2011-07-05T00:31:06"/>
  </r>
  <r>
    <n v="1930"/>
    <x v="1930"/>
    <x v="1928"/>
    <n v="1000"/>
    <n v="1270"/>
    <x v="0"/>
    <x v="0"/>
    <x v="0"/>
    <n v="1373203482"/>
    <n v="1368019482"/>
    <b v="0"/>
    <x v="55"/>
    <x v="0"/>
    <s v="music/indie rock"/>
    <n v="127"/>
    <x v="1364"/>
    <x v="4"/>
    <s v="indie rock"/>
    <x v="1930"/>
    <d v="2013-07-07T13:24:42"/>
  </r>
  <r>
    <n v="1931"/>
    <x v="1931"/>
    <x v="1929"/>
    <n v="2000"/>
    <n v="2412.02"/>
    <x v="0"/>
    <x v="0"/>
    <x v="0"/>
    <n v="1337657400"/>
    <n v="1336512309"/>
    <b v="0"/>
    <x v="133"/>
    <x v="0"/>
    <s v="music/indie rock"/>
    <n v="121"/>
    <x v="1365"/>
    <x v="4"/>
    <s v="indie rock"/>
    <x v="1931"/>
    <d v="2012-05-22T03:30:00"/>
  </r>
  <r>
    <n v="1932"/>
    <x v="1932"/>
    <x v="1930"/>
    <n v="5250"/>
    <n v="5617"/>
    <x v="0"/>
    <x v="0"/>
    <x v="0"/>
    <n v="1327433173"/>
    <n v="1325618773"/>
    <b v="0"/>
    <x v="144"/>
    <x v="0"/>
    <s v="music/indie rock"/>
    <n v="107"/>
    <x v="1366"/>
    <x v="4"/>
    <s v="indie rock"/>
    <x v="1932"/>
    <d v="2012-01-24T19:26:13"/>
  </r>
  <r>
    <n v="1933"/>
    <x v="1933"/>
    <x v="1931"/>
    <n v="6000"/>
    <n v="10346"/>
    <x v="0"/>
    <x v="0"/>
    <x v="0"/>
    <n v="1411787307"/>
    <n v="1409195307"/>
    <b v="0"/>
    <x v="238"/>
    <x v="0"/>
    <s v="music/indie rock"/>
    <n v="172"/>
    <x v="1367"/>
    <x v="4"/>
    <s v="indie rock"/>
    <x v="1933"/>
    <d v="2014-09-27T03:08:27"/>
  </r>
  <r>
    <n v="1934"/>
    <x v="1934"/>
    <x v="1932"/>
    <n v="5000"/>
    <n v="6181"/>
    <x v="0"/>
    <x v="0"/>
    <x v="0"/>
    <n v="1324789200"/>
    <n v="1321649321"/>
    <b v="0"/>
    <x v="99"/>
    <x v="0"/>
    <s v="music/indie rock"/>
    <n v="124"/>
    <x v="1368"/>
    <x v="4"/>
    <s v="indie rock"/>
    <x v="1934"/>
    <d v="2011-12-25T05:00:00"/>
  </r>
  <r>
    <n v="1935"/>
    <x v="1935"/>
    <x v="1933"/>
    <n v="2500"/>
    <n v="2710"/>
    <x v="0"/>
    <x v="0"/>
    <x v="0"/>
    <n v="1403326740"/>
    <n v="1400106171"/>
    <b v="0"/>
    <x v="133"/>
    <x v="0"/>
    <s v="music/indie rock"/>
    <n v="108"/>
    <x v="1369"/>
    <x v="4"/>
    <s v="indie rock"/>
    <x v="1935"/>
    <d v="2014-06-21T04:59:00"/>
  </r>
  <r>
    <n v="1936"/>
    <x v="1936"/>
    <x v="1934"/>
    <n v="7500"/>
    <n v="8739.01"/>
    <x v="0"/>
    <x v="0"/>
    <x v="0"/>
    <n v="1323151140"/>
    <n v="1320528070"/>
    <b v="0"/>
    <x v="108"/>
    <x v="0"/>
    <s v="music/indie rock"/>
    <n v="117"/>
    <x v="1370"/>
    <x v="4"/>
    <s v="indie rock"/>
    <x v="1936"/>
    <d v="2011-12-06T05:59:00"/>
  </r>
  <r>
    <n v="1937"/>
    <x v="1937"/>
    <x v="1935"/>
    <n v="600"/>
    <n v="1123.47"/>
    <x v="0"/>
    <x v="0"/>
    <x v="0"/>
    <n v="1339732740"/>
    <n v="1338346281"/>
    <b v="0"/>
    <x v="60"/>
    <x v="0"/>
    <s v="music/indie rock"/>
    <n v="187"/>
    <x v="1371"/>
    <x v="4"/>
    <s v="indie rock"/>
    <x v="1937"/>
    <d v="2012-06-15T03:59:00"/>
  </r>
  <r>
    <n v="1938"/>
    <x v="1938"/>
    <x v="1936"/>
    <n v="15000"/>
    <n v="17390"/>
    <x v="0"/>
    <x v="0"/>
    <x v="0"/>
    <n v="1372741200"/>
    <n v="1370067231"/>
    <b v="0"/>
    <x v="229"/>
    <x v="0"/>
    <s v="music/indie rock"/>
    <n v="116"/>
    <x v="1372"/>
    <x v="4"/>
    <s v="indie rock"/>
    <x v="1938"/>
    <d v="2013-07-02T05:00:00"/>
  </r>
  <r>
    <n v="1939"/>
    <x v="1939"/>
    <x v="1937"/>
    <n v="10000"/>
    <n v="11070"/>
    <x v="0"/>
    <x v="0"/>
    <x v="0"/>
    <n v="1362955108"/>
    <n v="1360366708"/>
    <b v="0"/>
    <x v="93"/>
    <x v="0"/>
    <s v="music/indie rock"/>
    <n v="111"/>
    <x v="1373"/>
    <x v="4"/>
    <s v="indie rock"/>
    <x v="1939"/>
    <d v="2013-03-10T22:38:28"/>
  </r>
  <r>
    <n v="1940"/>
    <x v="1940"/>
    <x v="1938"/>
    <n v="650"/>
    <n v="1111"/>
    <x v="0"/>
    <x v="0"/>
    <x v="0"/>
    <n v="1308110340"/>
    <n v="1304770233"/>
    <b v="0"/>
    <x v="162"/>
    <x v="0"/>
    <s v="music/indie rock"/>
    <n v="171"/>
    <x v="1374"/>
    <x v="4"/>
    <s v="indie rock"/>
    <x v="1940"/>
    <d v="2011-06-15T03:59:00"/>
  </r>
  <r>
    <n v="1941"/>
    <x v="1941"/>
    <x v="1939"/>
    <n v="250000"/>
    <n v="315295.89"/>
    <x v="0"/>
    <x v="0"/>
    <x v="0"/>
    <n v="1400137131"/>
    <n v="1397545131"/>
    <b v="1"/>
    <x v="337"/>
    <x v="0"/>
    <s v="technology/hardware"/>
    <n v="126"/>
    <x v="1375"/>
    <x v="2"/>
    <s v="hardware"/>
    <x v="1941"/>
    <d v="2014-05-15T06:58:51"/>
  </r>
  <r>
    <n v="1942"/>
    <x v="1942"/>
    <x v="1940"/>
    <n v="6000"/>
    <n v="8306.42"/>
    <x v="0"/>
    <x v="0"/>
    <x v="0"/>
    <n v="1309809140"/>
    <n v="1302033140"/>
    <b v="1"/>
    <x v="195"/>
    <x v="0"/>
    <s v="technology/hardware"/>
    <n v="138"/>
    <x v="1376"/>
    <x v="2"/>
    <s v="hardware"/>
    <x v="1942"/>
    <d v="2011-07-04T19:52:20"/>
  </r>
  <r>
    <n v="1943"/>
    <x v="1943"/>
    <x v="1941"/>
    <n v="10000"/>
    <n v="170525"/>
    <x v="0"/>
    <x v="0"/>
    <x v="0"/>
    <n v="1470896916"/>
    <n v="1467008916"/>
    <b v="1"/>
    <x v="338"/>
    <x v="0"/>
    <s v="technology/hardware"/>
    <n v="1705"/>
    <x v="1377"/>
    <x v="2"/>
    <s v="hardware"/>
    <x v="1943"/>
    <d v="2016-08-11T06:28:36"/>
  </r>
  <r>
    <n v="1944"/>
    <x v="1944"/>
    <x v="1942"/>
    <n v="40000"/>
    <n v="315222.2"/>
    <x v="0"/>
    <x v="0"/>
    <x v="0"/>
    <n v="1398952890"/>
    <n v="1396360890"/>
    <b v="1"/>
    <x v="339"/>
    <x v="0"/>
    <s v="technology/hardware"/>
    <n v="788"/>
    <x v="1378"/>
    <x v="2"/>
    <s v="hardware"/>
    <x v="1944"/>
    <d v="2014-05-01T14:01:30"/>
  </r>
  <r>
    <n v="1945"/>
    <x v="1945"/>
    <x v="1943"/>
    <n v="100000"/>
    <n v="348018"/>
    <x v="0"/>
    <x v="3"/>
    <x v="3"/>
    <n v="1436680958"/>
    <n v="1433224958"/>
    <b v="1"/>
    <x v="340"/>
    <x v="0"/>
    <s v="technology/hardware"/>
    <n v="348"/>
    <x v="1379"/>
    <x v="2"/>
    <s v="hardware"/>
    <x v="1945"/>
    <d v="2015-07-12T06:02:38"/>
  </r>
  <r>
    <n v="1946"/>
    <x v="1946"/>
    <x v="1944"/>
    <n v="7500"/>
    <n v="11231"/>
    <x v="0"/>
    <x v="0"/>
    <x v="0"/>
    <n v="1397961361"/>
    <n v="1392780961"/>
    <b v="1"/>
    <x v="16"/>
    <x v="0"/>
    <s v="technology/hardware"/>
    <n v="150"/>
    <x v="1380"/>
    <x v="2"/>
    <s v="hardware"/>
    <x v="1946"/>
    <d v="2014-04-20T02:36:01"/>
  </r>
  <r>
    <n v="1947"/>
    <x v="1947"/>
    <x v="1945"/>
    <n v="800"/>
    <n v="805.07"/>
    <x v="0"/>
    <x v="0"/>
    <x v="0"/>
    <n v="1258955940"/>
    <n v="1255730520"/>
    <b v="1"/>
    <x v="23"/>
    <x v="0"/>
    <s v="technology/hardware"/>
    <n v="101"/>
    <x v="431"/>
    <x v="2"/>
    <s v="hardware"/>
    <x v="1947"/>
    <d v="2009-11-23T05:59:00"/>
  </r>
  <r>
    <n v="1948"/>
    <x v="1948"/>
    <x v="1946"/>
    <n v="100000"/>
    <n v="800211"/>
    <x v="0"/>
    <x v="0"/>
    <x v="0"/>
    <n v="1465232520"/>
    <n v="1460557809"/>
    <b v="1"/>
    <x v="341"/>
    <x v="0"/>
    <s v="technology/hardware"/>
    <n v="800"/>
    <x v="1381"/>
    <x v="2"/>
    <s v="hardware"/>
    <x v="1948"/>
    <d v="2016-06-06T17:02:00"/>
  </r>
  <r>
    <n v="1949"/>
    <x v="1949"/>
    <x v="1947"/>
    <n v="50000"/>
    <n v="53001.3"/>
    <x v="0"/>
    <x v="1"/>
    <x v="1"/>
    <n v="1404986951"/>
    <n v="1402394951"/>
    <b v="1"/>
    <x v="342"/>
    <x v="0"/>
    <s v="technology/hardware"/>
    <n v="106"/>
    <x v="1382"/>
    <x v="2"/>
    <s v="hardware"/>
    <x v="1949"/>
    <d v="2014-07-10T10:09:11"/>
  </r>
  <r>
    <n v="1950"/>
    <x v="1950"/>
    <x v="1948"/>
    <n v="48000"/>
    <n v="96248.960000000006"/>
    <x v="0"/>
    <x v="0"/>
    <x v="0"/>
    <n v="1303446073"/>
    <n v="1300767673"/>
    <b v="1"/>
    <x v="343"/>
    <x v="0"/>
    <s v="technology/hardware"/>
    <n v="201"/>
    <x v="1383"/>
    <x v="2"/>
    <s v="hardware"/>
    <x v="1950"/>
    <d v="2011-04-22T04:21:13"/>
  </r>
  <r>
    <n v="1951"/>
    <x v="1951"/>
    <x v="1949"/>
    <n v="50000"/>
    <n v="106222"/>
    <x v="0"/>
    <x v="0"/>
    <x v="0"/>
    <n v="1478516737"/>
    <n v="1475921137"/>
    <b v="1"/>
    <x v="344"/>
    <x v="0"/>
    <s v="technology/hardware"/>
    <n v="212"/>
    <x v="1384"/>
    <x v="2"/>
    <s v="hardware"/>
    <x v="1951"/>
    <d v="2016-11-07T11:05:37"/>
  </r>
  <r>
    <n v="1952"/>
    <x v="1952"/>
    <x v="1950"/>
    <n v="35000"/>
    <n v="69465.33"/>
    <x v="0"/>
    <x v="5"/>
    <x v="5"/>
    <n v="1381934015"/>
    <n v="1378737215"/>
    <b v="1"/>
    <x v="345"/>
    <x v="0"/>
    <s v="technology/hardware"/>
    <n v="198"/>
    <x v="1385"/>
    <x v="2"/>
    <s v="hardware"/>
    <x v="1952"/>
    <d v="2013-10-16T14:33:35"/>
  </r>
  <r>
    <n v="1953"/>
    <x v="1953"/>
    <x v="1951"/>
    <n v="15000"/>
    <n v="33892"/>
    <x v="0"/>
    <x v="0"/>
    <x v="0"/>
    <n v="1330657200"/>
    <n v="1328158065"/>
    <b v="1"/>
    <x v="206"/>
    <x v="0"/>
    <s v="technology/hardware"/>
    <n v="226"/>
    <x v="1386"/>
    <x v="2"/>
    <s v="hardware"/>
    <x v="1953"/>
    <d v="2012-03-02T03:00:00"/>
  </r>
  <r>
    <n v="1954"/>
    <x v="1954"/>
    <x v="1952"/>
    <n v="50000"/>
    <n v="349474"/>
    <x v="0"/>
    <x v="0"/>
    <x v="0"/>
    <n v="1457758800"/>
    <n v="1453730176"/>
    <b v="1"/>
    <x v="119"/>
    <x v="0"/>
    <s v="technology/hardware"/>
    <n v="699"/>
    <x v="1387"/>
    <x v="2"/>
    <s v="hardware"/>
    <x v="1954"/>
    <d v="2016-03-12T05:00:00"/>
  </r>
  <r>
    <n v="1955"/>
    <x v="1955"/>
    <x v="1953"/>
    <n v="42000"/>
    <n v="167410.01999999999"/>
    <x v="0"/>
    <x v="0"/>
    <x v="0"/>
    <n v="1337799600"/>
    <n v="1334989881"/>
    <b v="1"/>
    <x v="126"/>
    <x v="0"/>
    <s v="technology/hardware"/>
    <n v="399"/>
    <x v="1388"/>
    <x v="2"/>
    <s v="hardware"/>
    <x v="1955"/>
    <d v="2012-05-23T19:00:00"/>
  </r>
  <r>
    <n v="1956"/>
    <x v="1956"/>
    <x v="1954"/>
    <n v="60000"/>
    <n v="176420"/>
    <x v="0"/>
    <x v="0"/>
    <x v="0"/>
    <n v="1429391405"/>
    <n v="1425507005"/>
    <b v="1"/>
    <x v="346"/>
    <x v="0"/>
    <s v="technology/hardware"/>
    <n v="294"/>
    <x v="1389"/>
    <x v="2"/>
    <s v="hardware"/>
    <x v="1956"/>
    <d v="2015-04-18T21:10:05"/>
  </r>
  <r>
    <n v="1957"/>
    <x v="1957"/>
    <x v="1955"/>
    <n v="30000"/>
    <n v="50251.41"/>
    <x v="0"/>
    <x v="0"/>
    <x v="0"/>
    <n v="1351304513"/>
    <n v="1348712513"/>
    <b v="1"/>
    <x v="347"/>
    <x v="0"/>
    <s v="technology/hardware"/>
    <n v="168"/>
    <x v="1390"/>
    <x v="2"/>
    <s v="hardware"/>
    <x v="1957"/>
    <d v="2012-10-27T02:21:53"/>
  </r>
  <r>
    <n v="1958"/>
    <x v="1958"/>
    <x v="1956"/>
    <n v="7000"/>
    <n v="100490.02"/>
    <x v="0"/>
    <x v="0"/>
    <x v="0"/>
    <n v="1364078561"/>
    <n v="1361490161"/>
    <b v="1"/>
    <x v="348"/>
    <x v="0"/>
    <s v="technology/hardware"/>
    <n v="1436"/>
    <x v="1391"/>
    <x v="2"/>
    <s v="hardware"/>
    <x v="1958"/>
    <d v="2013-03-23T22:42:41"/>
  </r>
  <r>
    <n v="1959"/>
    <x v="1959"/>
    <x v="1957"/>
    <n v="10000"/>
    <n v="15673.44"/>
    <x v="0"/>
    <x v="0"/>
    <x v="0"/>
    <n v="1412121600"/>
    <n v="1408565860"/>
    <b v="1"/>
    <x v="349"/>
    <x v="0"/>
    <s v="technology/hardware"/>
    <n v="157"/>
    <x v="1392"/>
    <x v="2"/>
    <s v="hardware"/>
    <x v="1959"/>
    <d v="2014-10-01T00:00:00"/>
  </r>
  <r>
    <n v="1960"/>
    <x v="1960"/>
    <x v="1958"/>
    <n v="70000"/>
    <n v="82532"/>
    <x v="0"/>
    <x v="11"/>
    <x v="9"/>
    <n v="1419151341"/>
    <n v="1416559341"/>
    <b v="1"/>
    <x v="51"/>
    <x v="0"/>
    <s v="technology/hardware"/>
    <n v="118"/>
    <x v="1393"/>
    <x v="2"/>
    <s v="hardware"/>
    <x v="1960"/>
    <d v="2014-12-21T08:42:21"/>
  </r>
  <r>
    <n v="1961"/>
    <x v="1961"/>
    <x v="1959"/>
    <n v="10000"/>
    <n v="110538.12"/>
    <x v="0"/>
    <x v="0"/>
    <x v="0"/>
    <n v="1349495940"/>
    <n v="1346042417"/>
    <b v="1"/>
    <x v="350"/>
    <x v="0"/>
    <s v="technology/hardware"/>
    <n v="1105"/>
    <x v="1394"/>
    <x v="2"/>
    <s v="hardware"/>
    <x v="1961"/>
    <d v="2012-10-06T03:59:00"/>
  </r>
  <r>
    <n v="1962"/>
    <x v="1962"/>
    <x v="1960"/>
    <n v="10000"/>
    <n v="19292.5"/>
    <x v="0"/>
    <x v="0"/>
    <x v="0"/>
    <n v="1400006636"/>
    <n v="1397414636"/>
    <b v="1"/>
    <x v="351"/>
    <x v="0"/>
    <s v="technology/hardware"/>
    <n v="193"/>
    <x v="1395"/>
    <x v="2"/>
    <s v="hardware"/>
    <x v="1962"/>
    <d v="2014-05-13T18:43:56"/>
  </r>
  <r>
    <n v="1963"/>
    <x v="1963"/>
    <x v="1961"/>
    <n v="19000"/>
    <n v="24108"/>
    <x v="0"/>
    <x v="1"/>
    <x v="1"/>
    <n v="1410862734"/>
    <n v="1407838734"/>
    <b v="1"/>
    <x v="242"/>
    <x v="0"/>
    <s v="technology/hardware"/>
    <n v="127"/>
    <x v="1396"/>
    <x v="2"/>
    <s v="hardware"/>
    <x v="1963"/>
    <d v="2014-09-16T10:18:54"/>
  </r>
  <r>
    <n v="1964"/>
    <x v="1964"/>
    <x v="1962"/>
    <n v="89200"/>
    <n v="231543.12"/>
    <x v="0"/>
    <x v="13"/>
    <x v="3"/>
    <n v="1461306772"/>
    <n v="1458714772"/>
    <b v="1"/>
    <x v="352"/>
    <x v="0"/>
    <s v="technology/hardware"/>
    <n v="260"/>
    <x v="1397"/>
    <x v="2"/>
    <s v="hardware"/>
    <x v="1964"/>
    <d v="2016-04-22T06:32:52"/>
  </r>
  <r>
    <n v="1965"/>
    <x v="1965"/>
    <x v="1963"/>
    <n v="5000"/>
    <n v="13114"/>
    <x v="0"/>
    <x v="0"/>
    <x v="0"/>
    <n v="1326330000"/>
    <n v="1324433310"/>
    <b v="1"/>
    <x v="273"/>
    <x v="0"/>
    <s v="technology/hardware"/>
    <n v="262"/>
    <x v="1398"/>
    <x v="2"/>
    <s v="hardware"/>
    <x v="1965"/>
    <d v="2012-01-12T01:00:00"/>
  </r>
  <r>
    <n v="1966"/>
    <x v="1966"/>
    <x v="1964"/>
    <n v="100000"/>
    <n v="206743.09"/>
    <x v="0"/>
    <x v="0"/>
    <x v="0"/>
    <n v="1408021098"/>
    <n v="1405429098"/>
    <b v="1"/>
    <x v="353"/>
    <x v="0"/>
    <s v="technology/hardware"/>
    <n v="207"/>
    <x v="1399"/>
    <x v="2"/>
    <s v="hardware"/>
    <x v="1966"/>
    <d v="2014-08-14T12:58:18"/>
  </r>
  <r>
    <n v="1967"/>
    <x v="1967"/>
    <x v="1965"/>
    <n v="20000"/>
    <n v="74026"/>
    <x v="0"/>
    <x v="0"/>
    <x v="0"/>
    <n v="1398959729"/>
    <n v="1396367729"/>
    <b v="1"/>
    <x v="316"/>
    <x v="0"/>
    <s v="technology/hardware"/>
    <n v="370"/>
    <x v="1400"/>
    <x v="2"/>
    <s v="hardware"/>
    <x v="1967"/>
    <d v="2014-05-01T15:55:29"/>
  </r>
  <r>
    <n v="1968"/>
    <x v="1968"/>
    <x v="1966"/>
    <n v="50000"/>
    <n v="142483"/>
    <x v="0"/>
    <x v="0"/>
    <x v="0"/>
    <n v="1480777515"/>
    <n v="1478095515"/>
    <b v="1"/>
    <x v="354"/>
    <x v="0"/>
    <s v="technology/hardware"/>
    <n v="285"/>
    <x v="1401"/>
    <x v="2"/>
    <s v="hardware"/>
    <x v="1968"/>
    <d v="2016-12-03T15:05:15"/>
  </r>
  <r>
    <n v="1969"/>
    <x v="1969"/>
    <x v="1967"/>
    <n v="20000"/>
    <n v="115816"/>
    <x v="0"/>
    <x v="1"/>
    <x v="1"/>
    <n v="1470423668"/>
    <n v="1467831668"/>
    <b v="1"/>
    <x v="355"/>
    <x v="0"/>
    <s v="technology/hardware"/>
    <n v="579"/>
    <x v="1402"/>
    <x v="2"/>
    <s v="hardware"/>
    <x v="1969"/>
    <d v="2016-08-05T19:01:08"/>
  </r>
  <r>
    <n v="1970"/>
    <x v="1970"/>
    <x v="1968"/>
    <n v="5000"/>
    <n v="56590"/>
    <x v="0"/>
    <x v="0"/>
    <x v="0"/>
    <n v="1366429101"/>
    <n v="1361248701"/>
    <b v="1"/>
    <x v="356"/>
    <x v="0"/>
    <s v="technology/hardware"/>
    <n v="1132"/>
    <x v="1403"/>
    <x v="2"/>
    <s v="hardware"/>
    <x v="1970"/>
    <d v="2013-04-20T03:38:21"/>
  </r>
  <r>
    <n v="1971"/>
    <x v="1971"/>
    <x v="1969"/>
    <n v="400000"/>
    <n v="1052110.8700000001"/>
    <x v="0"/>
    <x v="0"/>
    <x v="0"/>
    <n v="1384488000"/>
    <n v="1381752061"/>
    <b v="1"/>
    <x v="357"/>
    <x v="0"/>
    <s v="technology/hardware"/>
    <n v="263"/>
    <x v="1404"/>
    <x v="2"/>
    <s v="hardware"/>
    <x v="1971"/>
    <d v="2013-11-15T04:00:00"/>
  </r>
  <r>
    <n v="1972"/>
    <x v="1972"/>
    <x v="1970"/>
    <n v="2500"/>
    <n v="16862"/>
    <x v="0"/>
    <x v="0"/>
    <x v="0"/>
    <n v="1353201444"/>
    <n v="1350605844"/>
    <b v="1"/>
    <x v="146"/>
    <x v="0"/>
    <s v="technology/hardware"/>
    <n v="674"/>
    <x v="1405"/>
    <x v="2"/>
    <s v="hardware"/>
    <x v="1972"/>
    <d v="2012-11-18T01:17:24"/>
  </r>
  <r>
    <n v="1973"/>
    <x v="1973"/>
    <x v="1971"/>
    <n v="198000"/>
    <n v="508525.01"/>
    <x v="0"/>
    <x v="0"/>
    <x v="0"/>
    <n v="1470466800"/>
    <n v="1467134464"/>
    <b v="1"/>
    <x v="358"/>
    <x v="0"/>
    <s v="technology/hardware"/>
    <n v="257"/>
    <x v="1406"/>
    <x v="2"/>
    <s v="hardware"/>
    <x v="1973"/>
    <d v="2016-08-06T07:00:00"/>
  </r>
  <r>
    <n v="1974"/>
    <x v="1974"/>
    <x v="1972"/>
    <n v="20000"/>
    <n v="75099.199999999997"/>
    <x v="0"/>
    <x v="1"/>
    <x v="1"/>
    <n v="1376899269"/>
    <n v="1371715269"/>
    <b v="1"/>
    <x v="359"/>
    <x v="0"/>
    <s v="technology/hardware"/>
    <n v="375"/>
    <x v="1407"/>
    <x v="2"/>
    <s v="hardware"/>
    <x v="1974"/>
    <d v="2013-08-19T08:01:09"/>
  </r>
  <r>
    <n v="1975"/>
    <x v="1975"/>
    <x v="1973"/>
    <n v="16000"/>
    <n v="33393.339999999997"/>
    <x v="0"/>
    <x v="0"/>
    <x v="0"/>
    <n v="1362938851"/>
    <n v="1360346851"/>
    <b v="1"/>
    <x v="35"/>
    <x v="0"/>
    <s v="technology/hardware"/>
    <n v="209"/>
    <x v="1408"/>
    <x v="2"/>
    <s v="hardware"/>
    <x v="1975"/>
    <d v="2013-03-10T18:07:31"/>
  </r>
  <r>
    <n v="1976"/>
    <x v="1976"/>
    <x v="1974"/>
    <n v="4000"/>
    <n v="13864"/>
    <x v="0"/>
    <x v="1"/>
    <x v="1"/>
    <n v="1373751325"/>
    <n v="1371159325"/>
    <b v="1"/>
    <x v="360"/>
    <x v="0"/>
    <s v="technology/hardware"/>
    <n v="347"/>
    <x v="1409"/>
    <x v="2"/>
    <s v="hardware"/>
    <x v="1976"/>
    <d v="2013-07-13T21:35:25"/>
  </r>
  <r>
    <n v="1977"/>
    <x v="1977"/>
    <x v="1975"/>
    <n v="50000"/>
    <n v="201165"/>
    <x v="0"/>
    <x v="0"/>
    <x v="0"/>
    <n v="1450511940"/>
    <n v="1446527540"/>
    <b v="1"/>
    <x v="361"/>
    <x v="0"/>
    <s v="technology/hardware"/>
    <n v="402"/>
    <x v="1410"/>
    <x v="2"/>
    <s v="hardware"/>
    <x v="1977"/>
    <d v="2015-12-19T07:59:00"/>
  </r>
  <r>
    <n v="1978"/>
    <x v="1978"/>
    <x v="1976"/>
    <n v="50000"/>
    <n v="513422.57"/>
    <x v="0"/>
    <x v="0"/>
    <x v="0"/>
    <n v="1339484400"/>
    <n v="1336627492"/>
    <b v="1"/>
    <x v="362"/>
    <x v="0"/>
    <s v="technology/hardware"/>
    <n v="1027"/>
    <x v="1411"/>
    <x v="2"/>
    <s v="hardware"/>
    <x v="1978"/>
    <d v="2012-06-12T07:00:00"/>
  </r>
  <r>
    <n v="1979"/>
    <x v="1979"/>
    <x v="1977"/>
    <n v="200000"/>
    <n v="229802.31"/>
    <x v="0"/>
    <x v="0"/>
    <x v="0"/>
    <n v="1447909140"/>
    <n v="1444734146"/>
    <b v="1"/>
    <x v="363"/>
    <x v="0"/>
    <s v="technology/hardware"/>
    <n v="115"/>
    <x v="1412"/>
    <x v="2"/>
    <s v="hardware"/>
    <x v="1979"/>
    <d v="2015-11-19T04:59:00"/>
  </r>
  <r>
    <n v="1980"/>
    <x v="1980"/>
    <x v="1978"/>
    <n v="50000"/>
    <n v="177412.01"/>
    <x v="0"/>
    <x v="12"/>
    <x v="3"/>
    <n v="1459684862"/>
    <n v="1456232462"/>
    <b v="1"/>
    <x v="364"/>
    <x v="0"/>
    <s v="technology/hardware"/>
    <n v="355"/>
    <x v="1413"/>
    <x v="2"/>
    <s v="hardware"/>
    <x v="1980"/>
    <d v="2016-04-03T12:01:02"/>
  </r>
  <r>
    <n v="1981"/>
    <x v="1981"/>
    <x v="1979"/>
    <n v="7500"/>
    <n v="381"/>
    <x v="2"/>
    <x v="5"/>
    <x v="5"/>
    <n v="1404926665"/>
    <n v="1402334665"/>
    <b v="0"/>
    <x v="8"/>
    <x v="1"/>
    <s v="photography/people"/>
    <n v="5"/>
    <x v="1414"/>
    <x v="8"/>
    <s v="people"/>
    <x v="1981"/>
    <d v="2014-07-09T17:24:25"/>
  </r>
  <r>
    <n v="1982"/>
    <x v="1982"/>
    <x v="1980"/>
    <n v="180000"/>
    <n v="0"/>
    <x v="2"/>
    <x v="7"/>
    <x v="6"/>
    <n v="1480863887"/>
    <n v="1478268287"/>
    <b v="0"/>
    <x v="78"/>
    <x v="1"/>
    <s v="photography/people"/>
    <n v="0"/>
    <x v="121"/>
    <x v="8"/>
    <s v="people"/>
    <x v="1982"/>
    <d v="2016-12-04T15:04:47"/>
  </r>
  <r>
    <n v="1983"/>
    <x v="1983"/>
    <x v="1981"/>
    <n v="33000"/>
    <n v="1419"/>
    <x v="2"/>
    <x v="0"/>
    <x v="0"/>
    <n v="1472799600"/>
    <n v="1470874618"/>
    <b v="0"/>
    <x v="38"/>
    <x v="1"/>
    <s v="photography/people"/>
    <n v="4"/>
    <x v="1415"/>
    <x v="8"/>
    <s v="people"/>
    <x v="1983"/>
    <d v="2016-09-02T07:00:00"/>
  </r>
  <r>
    <n v="1984"/>
    <x v="1984"/>
    <x v="1982"/>
    <n v="15000"/>
    <n v="3172"/>
    <x v="2"/>
    <x v="0"/>
    <x v="0"/>
    <n v="1417377481"/>
    <n v="1412189881"/>
    <b v="0"/>
    <x v="63"/>
    <x v="1"/>
    <s v="photography/people"/>
    <n v="21"/>
    <x v="1416"/>
    <x v="8"/>
    <s v="people"/>
    <x v="1984"/>
    <d v="2014-11-30T19:58:01"/>
  </r>
  <r>
    <n v="1985"/>
    <x v="1985"/>
    <x v="1983"/>
    <n v="1600"/>
    <n v="51"/>
    <x v="2"/>
    <x v="1"/>
    <x v="1"/>
    <n v="1470178800"/>
    <n v="1467650771"/>
    <b v="0"/>
    <x v="80"/>
    <x v="1"/>
    <s v="photography/people"/>
    <n v="3"/>
    <x v="786"/>
    <x v="8"/>
    <s v="people"/>
    <x v="1985"/>
    <d v="2016-08-02T23:00:00"/>
  </r>
  <r>
    <n v="1986"/>
    <x v="1986"/>
    <x v="1984"/>
    <n v="2000"/>
    <n v="1"/>
    <x v="2"/>
    <x v="1"/>
    <x v="1"/>
    <n v="1457947483"/>
    <n v="1455359083"/>
    <b v="0"/>
    <x v="29"/>
    <x v="1"/>
    <s v="photography/people"/>
    <n v="0"/>
    <x v="120"/>
    <x v="8"/>
    <s v="people"/>
    <x v="1986"/>
    <d v="2016-03-14T09:24:43"/>
  </r>
  <r>
    <n v="1987"/>
    <x v="1987"/>
    <x v="1985"/>
    <n v="5500"/>
    <n v="2336"/>
    <x v="2"/>
    <x v="1"/>
    <x v="1"/>
    <n v="1425223276"/>
    <n v="1422631276"/>
    <b v="0"/>
    <x v="33"/>
    <x v="1"/>
    <s v="photography/people"/>
    <n v="42"/>
    <x v="1417"/>
    <x v="8"/>
    <s v="people"/>
    <x v="1987"/>
    <d v="2015-03-01T15:21:16"/>
  </r>
  <r>
    <n v="1988"/>
    <x v="1988"/>
    <x v="1986"/>
    <n v="6000"/>
    <n v="25"/>
    <x v="2"/>
    <x v="0"/>
    <x v="0"/>
    <n v="1440094742"/>
    <n v="1437502742"/>
    <b v="0"/>
    <x v="29"/>
    <x v="1"/>
    <s v="photography/people"/>
    <n v="0"/>
    <x v="380"/>
    <x v="8"/>
    <s v="people"/>
    <x v="1988"/>
    <d v="2015-08-20T18:19:02"/>
  </r>
  <r>
    <n v="1989"/>
    <x v="1989"/>
    <x v="1987"/>
    <n v="5000"/>
    <n v="50"/>
    <x v="2"/>
    <x v="0"/>
    <x v="0"/>
    <n v="1481473208"/>
    <n v="1478881208"/>
    <b v="0"/>
    <x v="29"/>
    <x v="1"/>
    <s v="photography/people"/>
    <n v="1"/>
    <x v="73"/>
    <x v="8"/>
    <s v="people"/>
    <x v="1989"/>
    <d v="2016-12-11T16:20:08"/>
  </r>
  <r>
    <n v="1990"/>
    <x v="1990"/>
    <x v="1988"/>
    <n v="3000"/>
    <n v="509"/>
    <x v="2"/>
    <x v="0"/>
    <x v="0"/>
    <n v="1455338532"/>
    <n v="1454042532"/>
    <b v="0"/>
    <x v="81"/>
    <x v="1"/>
    <s v="photography/people"/>
    <n v="17"/>
    <x v="1418"/>
    <x v="8"/>
    <s v="people"/>
    <x v="1990"/>
    <d v="2016-02-13T04:42:12"/>
  </r>
  <r>
    <n v="1991"/>
    <x v="1991"/>
    <x v="1989"/>
    <n v="2000"/>
    <n v="140"/>
    <x v="2"/>
    <x v="0"/>
    <x v="0"/>
    <n v="1435958786"/>
    <n v="1434144386"/>
    <b v="0"/>
    <x v="83"/>
    <x v="1"/>
    <s v="photography/people"/>
    <n v="7"/>
    <x v="646"/>
    <x v="8"/>
    <s v="people"/>
    <x v="1991"/>
    <d v="2015-07-03T21:26:26"/>
  </r>
  <r>
    <n v="1992"/>
    <x v="1992"/>
    <x v="1990"/>
    <n v="1500"/>
    <n v="2"/>
    <x v="2"/>
    <x v="0"/>
    <x v="0"/>
    <n v="1424229991"/>
    <n v="1421637991"/>
    <b v="0"/>
    <x v="84"/>
    <x v="1"/>
    <s v="photography/people"/>
    <n v="0"/>
    <x v="120"/>
    <x v="8"/>
    <s v="people"/>
    <x v="1992"/>
    <d v="2015-02-18T03:26:31"/>
  </r>
  <r>
    <n v="1993"/>
    <x v="1993"/>
    <x v="1991"/>
    <n v="2000"/>
    <n v="0"/>
    <x v="2"/>
    <x v="1"/>
    <x v="1"/>
    <n v="1450706837"/>
    <n v="1448114837"/>
    <b v="0"/>
    <x v="78"/>
    <x v="1"/>
    <s v="photography/people"/>
    <n v="0"/>
    <x v="121"/>
    <x v="8"/>
    <s v="people"/>
    <x v="1993"/>
    <d v="2015-12-21T14:07:17"/>
  </r>
  <r>
    <n v="1994"/>
    <x v="1994"/>
    <x v="1992"/>
    <n v="3200"/>
    <n v="0"/>
    <x v="2"/>
    <x v="0"/>
    <x v="0"/>
    <n v="1481072942"/>
    <n v="1475885342"/>
    <b v="0"/>
    <x v="78"/>
    <x v="1"/>
    <s v="photography/people"/>
    <n v="0"/>
    <x v="121"/>
    <x v="8"/>
    <s v="people"/>
    <x v="1994"/>
    <d v="2016-12-07T01:09:02"/>
  </r>
  <r>
    <n v="1995"/>
    <x v="1995"/>
    <x v="1993"/>
    <n v="1000"/>
    <n v="78"/>
    <x v="2"/>
    <x v="5"/>
    <x v="5"/>
    <n v="1437082736"/>
    <n v="1435354736"/>
    <b v="0"/>
    <x v="83"/>
    <x v="1"/>
    <s v="photography/people"/>
    <n v="8"/>
    <x v="433"/>
    <x v="8"/>
    <s v="people"/>
    <x v="1995"/>
    <d v="2015-07-16T21:38:56"/>
  </r>
  <r>
    <n v="1996"/>
    <x v="1996"/>
    <x v="1994"/>
    <n v="133800"/>
    <n v="0"/>
    <x v="2"/>
    <x v="0"/>
    <x v="0"/>
    <n v="1405021211"/>
    <n v="1402429211"/>
    <b v="0"/>
    <x v="78"/>
    <x v="1"/>
    <s v="photography/people"/>
    <n v="0"/>
    <x v="121"/>
    <x v="8"/>
    <s v="people"/>
    <x v="1996"/>
    <d v="2014-07-10T19:40:11"/>
  </r>
  <r>
    <n v="1997"/>
    <x v="1997"/>
    <x v="1995"/>
    <n v="6500"/>
    <n v="0"/>
    <x v="2"/>
    <x v="0"/>
    <x v="0"/>
    <n v="1409091612"/>
    <n v="1406499612"/>
    <b v="0"/>
    <x v="78"/>
    <x v="1"/>
    <s v="photography/people"/>
    <n v="0"/>
    <x v="121"/>
    <x v="8"/>
    <s v="people"/>
    <x v="1997"/>
    <d v="2014-08-26T22:20:12"/>
  </r>
  <r>
    <n v="1998"/>
    <x v="1998"/>
    <x v="1996"/>
    <n v="2500"/>
    <n v="655"/>
    <x v="2"/>
    <x v="0"/>
    <x v="0"/>
    <n v="1406861438"/>
    <n v="1402973438"/>
    <b v="0"/>
    <x v="83"/>
    <x v="1"/>
    <s v="photography/people"/>
    <n v="26"/>
    <x v="1419"/>
    <x v="8"/>
    <s v="people"/>
    <x v="1998"/>
    <d v="2014-08-01T02:50:38"/>
  </r>
  <r>
    <n v="1999"/>
    <x v="1999"/>
    <x v="1997"/>
    <n v="31000"/>
    <n v="236"/>
    <x v="2"/>
    <x v="1"/>
    <x v="1"/>
    <n v="1415882108"/>
    <n v="1413286508"/>
    <b v="0"/>
    <x v="63"/>
    <x v="1"/>
    <s v="photography/people"/>
    <n v="1"/>
    <x v="1420"/>
    <x v="8"/>
    <s v="people"/>
    <x v="1999"/>
    <d v="2014-11-13T12:35:08"/>
  </r>
  <r>
    <n v="2000"/>
    <x v="2000"/>
    <x v="1998"/>
    <n v="5000"/>
    <n v="625"/>
    <x v="2"/>
    <x v="5"/>
    <x v="5"/>
    <n v="1452120613"/>
    <n v="1449528613"/>
    <b v="0"/>
    <x v="20"/>
    <x v="1"/>
    <s v="photography/people"/>
    <n v="13"/>
    <x v="380"/>
    <x v="8"/>
    <s v="people"/>
    <x v="2000"/>
    <d v="2016-01-06T22:50:13"/>
  </r>
  <r>
    <n v="2001"/>
    <x v="2001"/>
    <x v="1999"/>
    <n v="55000"/>
    <n v="210171"/>
    <x v="0"/>
    <x v="12"/>
    <x v="3"/>
    <n v="1434139200"/>
    <n v="1431406916"/>
    <b v="1"/>
    <x v="365"/>
    <x v="0"/>
    <s v="technology/hardware"/>
    <n v="382"/>
    <x v="1421"/>
    <x v="2"/>
    <s v="hardware"/>
    <x v="2001"/>
    <d v="2015-06-12T20:00:00"/>
  </r>
  <r>
    <n v="2002"/>
    <x v="2002"/>
    <x v="2000"/>
    <n v="50000"/>
    <n v="108397.11"/>
    <x v="0"/>
    <x v="0"/>
    <x v="0"/>
    <n v="1485191143"/>
    <n v="1482599143"/>
    <b v="1"/>
    <x v="366"/>
    <x v="0"/>
    <s v="technology/hardware"/>
    <n v="217"/>
    <x v="1422"/>
    <x v="2"/>
    <s v="hardware"/>
    <x v="2002"/>
    <d v="2017-01-23T17:05:43"/>
  </r>
  <r>
    <n v="2003"/>
    <x v="2003"/>
    <x v="2001"/>
    <n v="500"/>
    <n v="1560"/>
    <x v="0"/>
    <x v="0"/>
    <x v="0"/>
    <n v="1278111600"/>
    <n v="1276830052"/>
    <b v="1"/>
    <x v="57"/>
    <x v="0"/>
    <s v="technology/hardware"/>
    <n v="312"/>
    <x v="1423"/>
    <x v="2"/>
    <s v="hardware"/>
    <x v="2003"/>
    <d v="2010-07-02T23:00:00"/>
  </r>
  <r>
    <n v="2004"/>
    <x v="2004"/>
    <x v="2002"/>
    <n v="50000"/>
    <n v="117210.24000000001"/>
    <x v="0"/>
    <x v="0"/>
    <x v="0"/>
    <n v="1405002663"/>
    <n v="1402410663"/>
    <b v="1"/>
    <x v="178"/>
    <x v="0"/>
    <s v="technology/hardware"/>
    <n v="234"/>
    <x v="1424"/>
    <x v="2"/>
    <s v="hardware"/>
    <x v="2004"/>
    <d v="2014-07-10T14:31:03"/>
  </r>
  <r>
    <n v="2005"/>
    <x v="2005"/>
    <x v="2003"/>
    <n v="30000"/>
    <n v="37104.03"/>
    <x v="0"/>
    <x v="0"/>
    <x v="0"/>
    <n v="1381895940"/>
    <n v="1379532618"/>
    <b v="1"/>
    <x v="277"/>
    <x v="0"/>
    <s v="technology/hardware"/>
    <n v="124"/>
    <x v="1425"/>
    <x v="2"/>
    <s v="hardware"/>
    <x v="2005"/>
    <d v="2013-10-16T03:59:00"/>
  </r>
  <r>
    <n v="2006"/>
    <x v="2006"/>
    <x v="2004"/>
    <n v="50000"/>
    <n v="123920"/>
    <x v="0"/>
    <x v="0"/>
    <x v="0"/>
    <n v="1417611645"/>
    <n v="1414584045"/>
    <b v="1"/>
    <x v="175"/>
    <x v="0"/>
    <s v="technology/hardware"/>
    <n v="248"/>
    <x v="1426"/>
    <x v="2"/>
    <s v="hardware"/>
    <x v="2006"/>
    <d v="2014-12-03T13:00:45"/>
  </r>
  <r>
    <n v="2007"/>
    <x v="2007"/>
    <x v="2005"/>
    <n v="10000"/>
    <n v="11570.92"/>
    <x v="0"/>
    <x v="0"/>
    <x v="0"/>
    <n v="1282622400"/>
    <n v="1276891586"/>
    <b v="1"/>
    <x v="89"/>
    <x v="0"/>
    <s v="technology/hardware"/>
    <n v="116"/>
    <x v="1427"/>
    <x v="2"/>
    <s v="hardware"/>
    <x v="2007"/>
    <d v="2010-08-24T04:00:00"/>
  </r>
  <r>
    <n v="2008"/>
    <x v="2008"/>
    <x v="2006"/>
    <n v="1570.79"/>
    <n v="1839"/>
    <x v="0"/>
    <x v="0"/>
    <x v="0"/>
    <n v="1316442622"/>
    <n v="1312641022"/>
    <b v="1"/>
    <x v="14"/>
    <x v="0"/>
    <s v="technology/hardware"/>
    <n v="117"/>
    <x v="1428"/>
    <x v="2"/>
    <s v="hardware"/>
    <x v="2008"/>
    <d v="2011-09-19T14:30:22"/>
  </r>
  <r>
    <n v="2009"/>
    <x v="2009"/>
    <x v="2007"/>
    <n v="50000"/>
    <n v="152579"/>
    <x v="0"/>
    <x v="12"/>
    <x v="3"/>
    <n v="1479890743"/>
    <n v="1476776743"/>
    <b v="1"/>
    <x v="367"/>
    <x v="0"/>
    <s v="technology/hardware"/>
    <n v="305"/>
    <x v="1429"/>
    <x v="2"/>
    <s v="hardware"/>
    <x v="2009"/>
    <d v="2016-11-23T08:45:43"/>
  </r>
  <r>
    <n v="2010"/>
    <x v="2010"/>
    <x v="2008"/>
    <n v="30000"/>
    <n v="96015.9"/>
    <x v="0"/>
    <x v="0"/>
    <x v="0"/>
    <n v="1471564491"/>
    <n v="1468972491"/>
    <b v="1"/>
    <x v="368"/>
    <x v="0"/>
    <s v="technology/hardware"/>
    <n v="320"/>
    <x v="1240"/>
    <x v="2"/>
    <s v="hardware"/>
    <x v="2010"/>
    <d v="2016-08-18T23:54:51"/>
  </r>
  <r>
    <n v="2011"/>
    <x v="2011"/>
    <x v="2009"/>
    <n v="50000"/>
    <n v="409782"/>
    <x v="0"/>
    <x v="15"/>
    <x v="3"/>
    <n v="1452553200"/>
    <n v="1449650173"/>
    <b v="1"/>
    <x v="369"/>
    <x v="0"/>
    <s v="technology/hardware"/>
    <n v="820"/>
    <x v="1430"/>
    <x v="2"/>
    <s v="hardware"/>
    <x v="2011"/>
    <d v="2016-01-11T23:00:00"/>
  </r>
  <r>
    <n v="2012"/>
    <x v="2012"/>
    <x v="2010"/>
    <n v="5000"/>
    <n v="11745"/>
    <x v="0"/>
    <x v="0"/>
    <x v="0"/>
    <n v="1423165441"/>
    <n v="1420573441"/>
    <b v="1"/>
    <x v="275"/>
    <x v="0"/>
    <s v="technology/hardware"/>
    <n v="235"/>
    <x v="1431"/>
    <x v="2"/>
    <s v="hardware"/>
    <x v="2012"/>
    <d v="2015-02-05T19:44:01"/>
  </r>
  <r>
    <n v="2013"/>
    <x v="2013"/>
    <x v="2011"/>
    <n v="160000"/>
    <n v="791862"/>
    <x v="0"/>
    <x v="0"/>
    <x v="0"/>
    <n v="1468019014"/>
    <n v="1462835014"/>
    <b v="1"/>
    <x v="370"/>
    <x v="0"/>
    <s v="technology/hardware"/>
    <n v="495"/>
    <x v="1432"/>
    <x v="2"/>
    <s v="hardware"/>
    <x v="2013"/>
    <d v="2016-07-08T23:03:34"/>
  </r>
  <r>
    <n v="2014"/>
    <x v="2014"/>
    <x v="2012"/>
    <n v="30000"/>
    <n v="2344134.67"/>
    <x v="0"/>
    <x v="0"/>
    <x v="0"/>
    <n v="1364184539"/>
    <n v="1361250539"/>
    <b v="1"/>
    <x v="371"/>
    <x v="0"/>
    <s v="technology/hardware"/>
    <n v="7814"/>
    <x v="1433"/>
    <x v="2"/>
    <s v="hardware"/>
    <x v="2014"/>
    <d v="2013-03-25T04:08:59"/>
  </r>
  <r>
    <n v="2015"/>
    <x v="2015"/>
    <x v="2013"/>
    <n v="7200"/>
    <n v="8136.01"/>
    <x v="0"/>
    <x v="0"/>
    <x v="0"/>
    <n v="1315602163"/>
    <n v="1313010163"/>
    <b v="1"/>
    <x v="372"/>
    <x v="0"/>
    <s v="technology/hardware"/>
    <n v="113"/>
    <x v="1434"/>
    <x v="2"/>
    <s v="hardware"/>
    <x v="2015"/>
    <d v="2011-09-09T21:02:43"/>
  </r>
  <r>
    <n v="2016"/>
    <x v="2016"/>
    <x v="2014"/>
    <n v="10000"/>
    <n v="92154.22"/>
    <x v="0"/>
    <x v="0"/>
    <x v="0"/>
    <n v="1362863299"/>
    <n v="1360271299"/>
    <b v="1"/>
    <x v="373"/>
    <x v="0"/>
    <s v="technology/hardware"/>
    <n v="922"/>
    <x v="1435"/>
    <x v="2"/>
    <s v="hardware"/>
    <x v="2016"/>
    <d v="2013-03-09T21:08:19"/>
  </r>
  <r>
    <n v="2017"/>
    <x v="2017"/>
    <x v="2015"/>
    <n v="25000"/>
    <n v="31275.599999999999"/>
    <x v="0"/>
    <x v="0"/>
    <x v="0"/>
    <n v="1332561600"/>
    <n v="1329873755"/>
    <b v="1"/>
    <x v="374"/>
    <x v="0"/>
    <s v="technology/hardware"/>
    <n v="125"/>
    <x v="1436"/>
    <x v="2"/>
    <s v="hardware"/>
    <x v="2017"/>
    <d v="2012-03-24T04:00:00"/>
  </r>
  <r>
    <n v="2018"/>
    <x v="2018"/>
    <x v="2016"/>
    <n v="65000"/>
    <n v="66458.23"/>
    <x v="0"/>
    <x v="17"/>
    <x v="3"/>
    <n v="1439455609"/>
    <n v="1436863609"/>
    <b v="1"/>
    <x v="375"/>
    <x v="0"/>
    <s v="technology/hardware"/>
    <n v="102"/>
    <x v="1437"/>
    <x v="2"/>
    <s v="hardware"/>
    <x v="2018"/>
    <d v="2015-08-13T08:46:49"/>
  </r>
  <r>
    <n v="2019"/>
    <x v="2019"/>
    <x v="2017"/>
    <n v="40000"/>
    <n v="193963.9"/>
    <x v="0"/>
    <x v="0"/>
    <x v="0"/>
    <n v="1474563621"/>
    <n v="1471971621"/>
    <b v="1"/>
    <x v="376"/>
    <x v="0"/>
    <s v="technology/hardware"/>
    <n v="485"/>
    <x v="1438"/>
    <x v="2"/>
    <s v="hardware"/>
    <x v="2019"/>
    <d v="2016-09-22T17:00:21"/>
  </r>
  <r>
    <n v="2020"/>
    <x v="2020"/>
    <x v="2018"/>
    <n v="1500"/>
    <n v="2885"/>
    <x v="0"/>
    <x v="0"/>
    <x v="0"/>
    <n v="1400108640"/>
    <n v="1396923624"/>
    <b v="1"/>
    <x v="259"/>
    <x v="0"/>
    <s v="technology/hardware"/>
    <n v="192"/>
    <x v="1439"/>
    <x v="2"/>
    <s v="hardware"/>
    <x v="2020"/>
    <d v="2014-05-14T23:04:00"/>
  </r>
  <r>
    <n v="2021"/>
    <x v="2021"/>
    <x v="2019"/>
    <n v="5000"/>
    <n v="14055"/>
    <x v="0"/>
    <x v="0"/>
    <x v="0"/>
    <n v="1411522897"/>
    <n v="1407634897"/>
    <b v="1"/>
    <x v="195"/>
    <x v="0"/>
    <s v="technology/hardware"/>
    <n v="281"/>
    <x v="1440"/>
    <x v="2"/>
    <s v="hardware"/>
    <x v="2021"/>
    <d v="2014-09-24T01:41:37"/>
  </r>
  <r>
    <n v="2022"/>
    <x v="2022"/>
    <x v="2020"/>
    <n v="100000"/>
    <n v="125137"/>
    <x v="0"/>
    <x v="0"/>
    <x v="0"/>
    <n v="1465652372"/>
    <n v="1463060372"/>
    <b v="1"/>
    <x v="166"/>
    <x v="0"/>
    <s v="technology/hardware"/>
    <n v="125"/>
    <x v="1441"/>
    <x v="2"/>
    <s v="hardware"/>
    <x v="2022"/>
    <d v="2016-06-11T13:39:32"/>
  </r>
  <r>
    <n v="2023"/>
    <x v="2023"/>
    <x v="2021"/>
    <n v="100000"/>
    <n v="161459"/>
    <x v="0"/>
    <x v="0"/>
    <x v="0"/>
    <n v="1434017153"/>
    <n v="1431425153"/>
    <b v="1"/>
    <x v="377"/>
    <x v="0"/>
    <s v="technology/hardware"/>
    <n v="161"/>
    <x v="1442"/>
    <x v="2"/>
    <s v="hardware"/>
    <x v="2023"/>
    <d v="2015-06-11T10:05:53"/>
  </r>
  <r>
    <n v="2024"/>
    <x v="2024"/>
    <x v="2022"/>
    <n v="4000"/>
    <n v="23414"/>
    <x v="0"/>
    <x v="0"/>
    <x v="0"/>
    <n v="1344826800"/>
    <n v="1341875544"/>
    <b v="1"/>
    <x v="217"/>
    <x v="0"/>
    <s v="technology/hardware"/>
    <n v="585"/>
    <x v="1443"/>
    <x v="2"/>
    <s v="hardware"/>
    <x v="2024"/>
    <d v="2012-08-13T03:00:00"/>
  </r>
  <r>
    <n v="2025"/>
    <x v="2025"/>
    <x v="2023"/>
    <n v="80000"/>
    <n v="160920"/>
    <x v="0"/>
    <x v="12"/>
    <x v="3"/>
    <n v="1433996746"/>
    <n v="1431404746"/>
    <b v="1"/>
    <x v="378"/>
    <x v="0"/>
    <s v="technology/hardware"/>
    <n v="201"/>
    <x v="1444"/>
    <x v="2"/>
    <s v="hardware"/>
    <x v="2025"/>
    <d v="2015-06-11T04:25:46"/>
  </r>
  <r>
    <n v="2026"/>
    <x v="2026"/>
    <x v="2024"/>
    <n v="25000"/>
    <n v="33370.769999999997"/>
    <x v="0"/>
    <x v="0"/>
    <x v="0"/>
    <n v="1398052740"/>
    <n v="1394127585"/>
    <b v="1"/>
    <x v="379"/>
    <x v="0"/>
    <s v="technology/hardware"/>
    <n v="133"/>
    <x v="1445"/>
    <x v="2"/>
    <s v="hardware"/>
    <x v="2026"/>
    <d v="2014-04-21T03:59:00"/>
  </r>
  <r>
    <n v="2027"/>
    <x v="2027"/>
    <x v="2025"/>
    <n v="100000"/>
    <n v="120249"/>
    <x v="0"/>
    <x v="0"/>
    <x v="0"/>
    <n v="1427740319"/>
    <n v="1423855919"/>
    <b v="1"/>
    <x v="380"/>
    <x v="0"/>
    <s v="technology/hardware"/>
    <n v="120"/>
    <x v="1446"/>
    <x v="2"/>
    <s v="hardware"/>
    <x v="2027"/>
    <d v="2015-03-30T18:31:59"/>
  </r>
  <r>
    <n v="2028"/>
    <x v="2028"/>
    <x v="2026"/>
    <n v="3000"/>
    <n v="3785"/>
    <x v="0"/>
    <x v="0"/>
    <x v="0"/>
    <n v="1268690100"/>
    <n v="1265493806"/>
    <b v="1"/>
    <x v="1"/>
    <x v="0"/>
    <s v="technology/hardware"/>
    <n v="126"/>
    <x v="1447"/>
    <x v="2"/>
    <s v="hardware"/>
    <x v="2028"/>
    <d v="2010-03-15T21:55:00"/>
  </r>
  <r>
    <n v="2029"/>
    <x v="2029"/>
    <x v="2027"/>
    <n v="2500"/>
    <n v="9030"/>
    <x v="0"/>
    <x v="0"/>
    <x v="0"/>
    <n v="1409099481"/>
    <n v="1406507481"/>
    <b v="1"/>
    <x v="225"/>
    <x v="0"/>
    <s v="technology/hardware"/>
    <n v="361"/>
    <x v="1448"/>
    <x v="2"/>
    <s v="hardware"/>
    <x v="2029"/>
    <d v="2014-08-27T00:31:21"/>
  </r>
  <r>
    <n v="2030"/>
    <x v="2030"/>
    <x v="2028"/>
    <n v="32768"/>
    <n v="74134"/>
    <x v="0"/>
    <x v="1"/>
    <x v="1"/>
    <n v="1354233296"/>
    <n v="1351641296"/>
    <b v="1"/>
    <x v="381"/>
    <x v="0"/>
    <s v="technology/hardware"/>
    <n v="226"/>
    <x v="1449"/>
    <x v="2"/>
    <s v="hardware"/>
    <x v="2030"/>
    <d v="2012-11-29T23:54:56"/>
  </r>
  <r>
    <n v="2031"/>
    <x v="2031"/>
    <x v="2029"/>
    <n v="50000"/>
    <n v="60175"/>
    <x v="0"/>
    <x v="9"/>
    <x v="3"/>
    <n v="1420765200"/>
    <n v="1417506853"/>
    <b v="1"/>
    <x v="278"/>
    <x v="0"/>
    <s v="technology/hardware"/>
    <n v="120"/>
    <x v="1450"/>
    <x v="2"/>
    <s v="hardware"/>
    <x v="2031"/>
    <d v="2015-01-09T01:00:00"/>
  </r>
  <r>
    <n v="2032"/>
    <x v="2032"/>
    <x v="2030"/>
    <n v="25000"/>
    <n v="76047"/>
    <x v="0"/>
    <x v="0"/>
    <x v="0"/>
    <n v="1481778000"/>
    <n v="1479216874"/>
    <b v="1"/>
    <x v="382"/>
    <x v="0"/>
    <s v="technology/hardware"/>
    <n v="304"/>
    <x v="1451"/>
    <x v="2"/>
    <s v="hardware"/>
    <x v="2032"/>
    <d v="2016-12-15T05:00:00"/>
  </r>
  <r>
    <n v="2033"/>
    <x v="2033"/>
    <x v="2031"/>
    <n v="25000"/>
    <n v="44669"/>
    <x v="0"/>
    <x v="0"/>
    <x v="0"/>
    <n v="1398477518"/>
    <n v="1395885518"/>
    <b v="1"/>
    <x v="150"/>
    <x v="0"/>
    <s v="technology/hardware"/>
    <n v="179"/>
    <x v="1452"/>
    <x v="2"/>
    <s v="hardware"/>
    <x v="2033"/>
    <d v="2014-04-26T01:58:38"/>
  </r>
  <r>
    <n v="2034"/>
    <x v="2034"/>
    <x v="2032"/>
    <n v="78000"/>
    <n v="301719.59000000003"/>
    <x v="0"/>
    <x v="0"/>
    <x v="0"/>
    <n v="1430981880"/>
    <n v="1426216033"/>
    <b v="1"/>
    <x v="278"/>
    <x v="0"/>
    <s v="technology/hardware"/>
    <n v="387"/>
    <x v="1453"/>
    <x v="2"/>
    <s v="hardware"/>
    <x v="2034"/>
    <d v="2015-05-07T06:58:00"/>
  </r>
  <r>
    <n v="2035"/>
    <x v="2035"/>
    <x v="2033"/>
    <n v="80000"/>
    <n v="168829.14"/>
    <x v="0"/>
    <x v="0"/>
    <x v="0"/>
    <n v="1450486800"/>
    <n v="1446562807"/>
    <b v="1"/>
    <x v="383"/>
    <x v="0"/>
    <s v="technology/hardware"/>
    <n v="211"/>
    <x v="1454"/>
    <x v="2"/>
    <s v="hardware"/>
    <x v="2035"/>
    <d v="2015-12-19T01:00:00"/>
  </r>
  <r>
    <n v="2036"/>
    <x v="2036"/>
    <x v="2034"/>
    <n v="30000"/>
    <n v="39500.5"/>
    <x v="0"/>
    <x v="0"/>
    <x v="0"/>
    <n v="1399668319"/>
    <n v="1397076319"/>
    <b v="1"/>
    <x v="384"/>
    <x v="0"/>
    <s v="technology/hardware"/>
    <n v="132"/>
    <x v="1455"/>
    <x v="2"/>
    <s v="hardware"/>
    <x v="2036"/>
    <d v="2014-05-09T20:45:19"/>
  </r>
  <r>
    <n v="2037"/>
    <x v="2037"/>
    <x v="2035"/>
    <n v="10000"/>
    <n v="30047.64"/>
    <x v="0"/>
    <x v="0"/>
    <x v="0"/>
    <n v="1388383353"/>
    <n v="1383195753"/>
    <b v="1"/>
    <x v="385"/>
    <x v="0"/>
    <s v="technology/hardware"/>
    <n v="300"/>
    <x v="1456"/>
    <x v="2"/>
    <s v="hardware"/>
    <x v="2037"/>
    <d v="2013-12-30T06:02:33"/>
  </r>
  <r>
    <n v="2038"/>
    <x v="2038"/>
    <x v="2036"/>
    <n v="8000"/>
    <n v="33641"/>
    <x v="0"/>
    <x v="1"/>
    <x v="1"/>
    <n v="1372701600"/>
    <n v="1369895421"/>
    <b v="1"/>
    <x v="386"/>
    <x v="0"/>
    <s v="technology/hardware"/>
    <n v="421"/>
    <x v="1457"/>
    <x v="2"/>
    <s v="hardware"/>
    <x v="2038"/>
    <d v="2013-07-01T18:00:00"/>
  </r>
  <r>
    <n v="2039"/>
    <x v="2039"/>
    <x v="2037"/>
    <n v="125000"/>
    <n v="170271"/>
    <x v="0"/>
    <x v="0"/>
    <x v="0"/>
    <n v="1480568340"/>
    <n v="1477996325"/>
    <b v="1"/>
    <x v="169"/>
    <x v="0"/>
    <s v="technology/hardware"/>
    <n v="136"/>
    <x v="1458"/>
    <x v="2"/>
    <s v="hardware"/>
    <x v="2039"/>
    <d v="2016-12-01T04:59:00"/>
  </r>
  <r>
    <n v="2040"/>
    <x v="2040"/>
    <x v="2038"/>
    <n v="3000"/>
    <n v="7445.14"/>
    <x v="0"/>
    <x v="0"/>
    <x v="0"/>
    <n v="1384557303"/>
    <n v="1383257703"/>
    <b v="1"/>
    <x v="197"/>
    <x v="0"/>
    <s v="technology/hardware"/>
    <n v="248"/>
    <x v="1459"/>
    <x v="2"/>
    <s v="hardware"/>
    <x v="2040"/>
    <d v="2013-11-15T23:15:03"/>
  </r>
  <r>
    <n v="2041"/>
    <x v="2041"/>
    <x v="2039"/>
    <n v="9500"/>
    <n v="17277"/>
    <x v="0"/>
    <x v="0"/>
    <x v="0"/>
    <n v="1478785027"/>
    <n v="1476189427"/>
    <b v="0"/>
    <x v="148"/>
    <x v="0"/>
    <s v="technology/hardware"/>
    <n v="182"/>
    <x v="1460"/>
    <x v="2"/>
    <s v="hardware"/>
    <x v="2041"/>
    <d v="2016-11-10T13:37:07"/>
  </r>
  <r>
    <n v="2042"/>
    <x v="2042"/>
    <x v="2040"/>
    <n v="10000"/>
    <n v="12353"/>
    <x v="0"/>
    <x v="0"/>
    <x v="0"/>
    <n v="1453481974"/>
    <n v="1448297974"/>
    <b v="0"/>
    <x v="205"/>
    <x v="0"/>
    <s v="technology/hardware"/>
    <n v="124"/>
    <x v="1461"/>
    <x v="2"/>
    <s v="hardware"/>
    <x v="2042"/>
    <d v="2016-01-22T16:59:34"/>
  </r>
  <r>
    <n v="2043"/>
    <x v="2043"/>
    <x v="2041"/>
    <n v="1385"/>
    <n v="7011"/>
    <x v="0"/>
    <x v="0"/>
    <x v="0"/>
    <n v="1481432340"/>
    <n v="1476764077"/>
    <b v="0"/>
    <x v="189"/>
    <x v="0"/>
    <s v="technology/hardware"/>
    <n v="506"/>
    <x v="811"/>
    <x v="2"/>
    <s v="hardware"/>
    <x v="2043"/>
    <d v="2016-12-11T04:59:00"/>
  </r>
  <r>
    <n v="2044"/>
    <x v="2044"/>
    <x v="2042"/>
    <n v="15000"/>
    <n v="16232"/>
    <x v="0"/>
    <x v="0"/>
    <x v="0"/>
    <n v="1434212714"/>
    <n v="1431620714"/>
    <b v="0"/>
    <x v="387"/>
    <x v="0"/>
    <s v="technology/hardware"/>
    <n v="108"/>
    <x v="1462"/>
    <x v="2"/>
    <s v="hardware"/>
    <x v="2044"/>
    <d v="2015-06-13T16:25:14"/>
  </r>
  <r>
    <n v="2045"/>
    <x v="2045"/>
    <x v="2043"/>
    <n v="4900"/>
    <n v="40140.01"/>
    <x v="0"/>
    <x v="0"/>
    <x v="0"/>
    <n v="1341799647"/>
    <n v="1339207647"/>
    <b v="0"/>
    <x v="40"/>
    <x v="0"/>
    <s v="technology/hardware"/>
    <n v="819"/>
    <x v="1463"/>
    <x v="2"/>
    <s v="hardware"/>
    <x v="2045"/>
    <d v="2012-07-09T02:07:27"/>
  </r>
  <r>
    <n v="2046"/>
    <x v="2046"/>
    <x v="2044"/>
    <n v="10000"/>
    <n v="12110"/>
    <x v="0"/>
    <x v="0"/>
    <x v="0"/>
    <n v="1369282044"/>
    <n v="1366690044"/>
    <b v="0"/>
    <x v="37"/>
    <x v="0"/>
    <s v="technology/hardware"/>
    <n v="121"/>
    <x v="1464"/>
    <x v="2"/>
    <s v="hardware"/>
    <x v="2046"/>
    <d v="2013-05-23T04:07:24"/>
  </r>
  <r>
    <n v="2047"/>
    <x v="2047"/>
    <x v="2045"/>
    <n v="98000"/>
    <n v="100939"/>
    <x v="0"/>
    <x v="2"/>
    <x v="2"/>
    <n v="1429228800"/>
    <n v="1426714870"/>
    <b v="0"/>
    <x v="388"/>
    <x v="0"/>
    <s v="technology/hardware"/>
    <n v="103"/>
    <x v="1465"/>
    <x v="2"/>
    <s v="hardware"/>
    <x v="2047"/>
    <d v="2015-04-17T00:00:00"/>
  </r>
  <r>
    <n v="2048"/>
    <x v="2048"/>
    <x v="2046"/>
    <n v="85000"/>
    <n v="126082.45"/>
    <x v="0"/>
    <x v="0"/>
    <x v="0"/>
    <n v="1369323491"/>
    <n v="1366731491"/>
    <b v="0"/>
    <x v="389"/>
    <x v="0"/>
    <s v="technology/hardware"/>
    <n v="148"/>
    <x v="1466"/>
    <x v="2"/>
    <s v="hardware"/>
    <x v="2048"/>
    <d v="2013-05-23T15:38:11"/>
  </r>
  <r>
    <n v="2049"/>
    <x v="2049"/>
    <x v="2047"/>
    <n v="50000"/>
    <n v="60095.35"/>
    <x v="0"/>
    <x v="1"/>
    <x v="1"/>
    <n v="1386025140"/>
    <n v="1382963963"/>
    <b v="0"/>
    <x v="390"/>
    <x v="0"/>
    <s v="technology/hardware"/>
    <n v="120"/>
    <x v="1467"/>
    <x v="2"/>
    <s v="hardware"/>
    <x v="2049"/>
    <d v="2013-12-02T22:59:00"/>
  </r>
  <r>
    <n v="2050"/>
    <x v="2050"/>
    <x v="2048"/>
    <n v="10000"/>
    <n v="47327"/>
    <x v="0"/>
    <x v="0"/>
    <x v="0"/>
    <n v="1433036578"/>
    <n v="1429580578"/>
    <b v="0"/>
    <x v="203"/>
    <x v="0"/>
    <s v="technology/hardware"/>
    <n v="473"/>
    <x v="1468"/>
    <x v="2"/>
    <s v="hardware"/>
    <x v="2050"/>
    <d v="2015-05-31T01:42:58"/>
  </r>
  <r>
    <n v="2051"/>
    <x v="2051"/>
    <x v="2049"/>
    <n v="8000"/>
    <n v="10429"/>
    <x v="0"/>
    <x v="0"/>
    <x v="0"/>
    <n v="1388017937"/>
    <n v="1385425937"/>
    <b v="0"/>
    <x v="391"/>
    <x v="0"/>
    <s v="technology/hardware"/>
    <n v="130"/>
    <x v="1469"/>
    <x v="2"/>
    <s v="hardware"/>
    <x v="2051"/>
    <d v="2013-12-26T00:32:17"/>
  </r>
  <r>
    <n v="2052"/>
    <x v="2052"/>
    <x v="2050"/>
    <n v="50000"/>
    <n v="176524"/>
    <x v="0"/>
    <x v="0"/>
    <x v="0"/>
    <n v="1455933653"/>
    <n v="1452045653"/>
    <b v="0"/>
    <x v="392"/>
    <x v="0"/>
    <s v="technology/hardware"/>
    <n v="353"/>
    <x v="1470"/>
    <x v="2"/>
    <s v="hardware"/>
    <x v="2052"/>
    <d v="2016-02-20T02:00:53"/>
  </r>
  <r>
    <n v="2053"/>
    <x v="2053"/>
    <x v="2051"/>
    <n v="5000"/>
    <n v="5051"/>
    <x v="0"/>
    <x v="0"/>
    <x v="0"/>
    <n v="1448466551"/>
    <n v="1445870951"/>
    <b v="0"/>
    <x v="212"/>
    <x v="0"/>
    <s v="technology/hardware"/>
    <n v="101"/>
    <x v="1471"/>
    <x v="2"/>
    <s v="hardware"/>
    <x v="2053"/>
    <d v="2015-11-25T15:49:11"/>
  </r>
  <r>
    <n v="2054"/>
    <x v="2054"/>
    <x v="2052"/>
    <n v="35000"/>
    <n v="39757"/>
    <x v="0"/>
    <x v="1"/>
    <x v="1"/>
    <n v="1399033810"/>
    <n v="1396441810"/>
    <b v="0"/>
    <x v="393"/>
    <x v="0"/>
    <s v="technology/hardware"/>
    <n v="114"/>
    <x v="1472"/>
    <x v="2"/>
    <s v="hardware"/>
    <x v="2054"/>
    <d v="2014-05-02T12:30:10"/>
  </r>
  <r>
    <n v="2055"/>
    <x v="2055"/>
    <x v="2053"/>
    <n v="6000"/>
    <n v="10045"/>
    <x v="0"/>
    <x v="0"/>
    <x v="0"/>
    <n v="1417579200"/>
    <n v="1415031043"/>
    <b v="0"/>
    <x v="21"/>
    <x v="0"/>
    <s v="technology/hardware"/>
    <n v="167"/>
    <x v="1473"/>
    <x v="2"/>
    <s v="hardware"/>
    <x v="2055"/>
    <d v="2014-12-03T04:00:00"/>
  </r>
  <r>
    <n v="2056"/>
    <x v="2056"/>
    <x v="2054"/>
    <n v="50000"/>
    <n v="76726"/>
    <x v="0"/>
    <x v="0"/>
    <x v="0"/>
    <n v="1366222542"/>
    <n v="1363630542"/>
    <b v="0"/>
    <x v="394"/>
    <x v="0"/>
    <s v="technology/hardware"/>
    <n v="153"/>
    <x v="1474"/>
    <x v="2"/>
    <s v="hardware"/>
    <x v="2056"/>
    <d v="2013-04-17T18:15:42"/>
  </r>
  <r>
    <n v="2057"/>
    <x v="2057"/>
    <x v="2055"/>
    <n v="15000"/>
    <n v="30334.83"/>
    <x v="0"/>
    <x v="1"/>
    <x v="1"/>
    <n v="1456487532"/>
    <n v="1453895532"/>
    <b v="0"/>
    <x v="395"/>
    <x v="0"/>
    <s v="technology/hardware"/>
    <n v="202"/>
    <x v="1475"/>
    <x v="2"/>
    <s v="hardware"/>
    <x v="2057"/>
    <d v="2016-02-26T11:52:12"/>
  </r>
  <r>
    <n v="2058"/>
    <x v="2058"/>
    <x v="2056"/>
    <n v="2560"/>
    <n v="4308"/>
    <x v="0"/>
    <x v="1"/>
    <x v="1"/>
    <n v="1425326400"/>
    <n v="1421916830"/>
    <b v="0"/>
    <x v="396"/>
    <x v="0"/>
    <s v="technology/hardware"/>
    <n v="168"/>
    <x v="1476"/>
    <x v="2"/>
    <s v="hardware"/>
    <x v="2058"/>
    <d v="2015-03-02T20:00:00"/>
  </r>
  <r>
    <n v="2059"/>
    <x v="2059"/>
    <x v="2057"/>
    <n v="30000"/>
    <n v="43037"/>
    <x v="0"/>
    <x v="0"/>
    <x v="0"/>
    <n v="1454277540"/>
    <n v="1450880854"/>
    <b v="0"/>
    <x v="269"/>
    <x v="0"/>
    <s v="technology/hardware"/>
    <n v="143"/>
    <x v="1477"/>
    <x v="2"/>
    <s v="hardware"/>
    <x v="2059"/>
    <d v="2016-01-31T21:59:00"/>
  </r>
  <r>
    <n v="2060"/>
    <x v="2060"/>
    <x v="2058"/>
    <n v="25000"/>
    <n v="49100"/>
    <x v="0"/>
    <x v="0"/>
    <x v="0"/>
    <n v="1406129150"/>
    <n v="1400945150"/>
    <b v="0"/>
    <x v="397"/>
    <x v="0"/>
    <s v="technology/hardware"/>
    <n v="196"/>
    <x v="1478"/>
    <x v="2"/>
    <s v="hardware"/>
    <x v="2060"/>
    <d v="2014-07-23T15:25:50"/>
  </r>
  <r>
    <n v="2061"/>
    <x v="2061"/>
    <x v="2059"/>
    <n v="5000"/>
    <n v="5396"/>
    <x v="0"/>
    <x v="0"/>
    <x v="0"/>
    <n v="1483208454"/>
    <n v="1480616454"/>
    <b v="0"/>
    <x v="2"/>
    <x v="0"/>
    <s v="technology/hardware"/>
    <n v="108"/>
    <x v="1479"/>
    <x v="2"/>
    <s v="hardware"/>
    <x v="2061"/>
    <d v="2016-12-31T18:20:54"/>
  </r>
  <r>
    <n v="2062"/>
    <x v="2062"/>
    <x v="2060"/>
    <n v="100000"/>
    <n v="114977"/>
    <x v="0"/>
    <x v="8"/>
    <x v="7"/>
    <n v="1458807098"/>
    <n v="1456218698"/>
    <b v="0"/>
    <x v="398"/>
    <x v="0"/>
    <s v="technology/hardware"/>
    <n v="115"/>
    <x v="1480"/>
    <x v="2"/>
    <s v="hardware"/>
    <x v="2062"/>
    <d v="2016-03-24T08:11:38"/>
  </r>
  <r>
    <n v="2063"/>
    <x v="2063"/>
    <x v="2061"/>
    <n v="4000"/>
    <n v="5922"/>
    <x v="0"/>
    <x v="12"/>
    <x v="3"/>
    <n v="1463333701"/>
    <n v="1460482501"/>
    <b v="0"/>
    <x v="72"/>
    <x v="0"/>
    <s v="technology/hardware"/>
    <n v="148"/>
    <x v="1481"/>
    <x v="2"/>
    <s v="hardware"/>
    <x v="2063"/>
    <d v="2016-05-15T17:35:01"/>
  </r>
  <r>
    <n v="2064"/>
    <x v="2064"/>
    <x v="2062"/>
    <n v="261962"/>
    <n v="500784.27"/>
    <x v="0"/>
    <x v="0"/>
    <x v="0"/>
    <n v="1370001600"/>
    <n v="1366879523"/>
    <b v="0"/>
    <x v="399"/>
    <x v="0"/>
    <s v="technology/hardware"/>
    <n v="191"/>
    <x v="344"/>
    <x v="2"/>
    <s v="hardware"/>
    <x v="2064"/>
    <d v="2013-05-31T12:00:00"/>
  </r>
  <r>
    <n v="2065"/>
    <x v="2065"/>
    <x v="2063"/>
    <n v="40000"/>
    <n v="79686.05"/>
    <x v="0"/>
    <x v="1"/>
    <x v="1"/>
    <n v="1387958429"/>
    <n v="1385366429"/>
    <b v="0"/>
    <x v="400"/>
    <x v="0"/>
    <s v="technology/hardware"/>
    <n v="199"/>
    <x v="1482"/>
    <x v="2"/>
    <s v="hardware"/>
    <x v="2065"/>
    <d v="2013-12-25T08:00:29"/>
  </r>
  <r>
    <n v="2066"/>
    <x v="2066"/>
    <x v="2064"/>
    <n v="2000"/>
    <n v="4372"/>
    <x v="0"/>
    <x v="0"/>
    <x v="0"/>
    <n v="1408818683"/>
    <n v="1406226683"/>
    <b v="0"/>
    <x v="71"/>
    <x v="0"/>
    <s v="technology/hardware"/>
    <n v="219"/>
    <x v="1483"/>
    <x v="2"/>
    <s v="hardware"/>
    <x v="2066"/>
    <d v="2014-08-23T18:31:23"/>
  </r>
  <r>
    <n v="2067"/>
    <x v="2067"/>
    <x v="2065"/>
    <n v="495"/>
    <n v="628"/>
    <x v="0"/>
    <x v="1"/>
    <x v="1"/>
    <n v="1432499376"/>
    <n v="1429648176"/>
    <b v="0"/>
    <x v="73"/>
    <x v="0"/>
    <s v="technology/hardware"/>
    <n v="127"/>
    <x v="1484"/>
    <x v="2"/>
    <s v="hardware"/>
    <x v="2067"/>
    <d v="2015-05-24T20:29:36"/>
  </r>
  <r>
    <n v="2068"/>
    <x v="2068"/>
    <x v="2066"/>
    <n v="25000"/>
    <n v="26305.97"/>
    <x v="0"/>
    <x v="0"/>
    <x v="0"/>
    <n v="1476994315"/>
    <n v="1474402315"/>
    <b v="0"/>
    <x v="88"/>
    <x v="0"/>
    <s v="technology/hardware"/>
    <n v="105"/>
    <x v="1485"/>
    <x v="2"/>
    <s v="hardware"/>
    <x v="2068"/>
    <d v="2016-10-20T20:11:55"/>
  </r>
  <r>
    <n v="2069"/>
    <x v="2069"/>
    <x v="2067"/>
    <n v="50000"/>
    <n v="64203.33"/>
    <x v="0"/>
    <x v="0"/>
    <x v="0"/>
    <n v="1451776791"/>
    <n v="1449098391"/>
    <b v="0"/>
    <x v="40"/>
    <x v="0"/>
    <s v="technology/hardware"/>
    <n v="128"/>
    <x v="1486"/>
    <x v="2"/>
    <s v="hardware"/>
    <x v="2069"/>
    <d v="2016-01-02T23:19:51"/>
  </r>
  <r>
    <n v="2070"/>
    <x v="2070"/>
    <x v="2068"/>
    <n v="125000"/>
    <n v="396659"/>
    <x v="0"/>
    <x v="12"/>
    <x v="3"/>
    <n v="1467128723"/>
    <n v="1464536723"/>
    <b v="0"/>
    <x v="401"/>
    <x v="0"/>
    <s v="technology/hardware"/>
    <n v="317"/>
    <x v="1487"/>
    <x v="2"/>
    <s v="hardware"/>
    <x v="2070"/>
    <d v="2016-06-28T15:45:23"/>
  </r>
  <r>
    <n v="2071"/>
    <x v="2071"/>
    <x v="2069"/>
    <n v="20000"/>
    <n v="56146"/>
    <x v="0"/>
    <x v="0"/>
    <x v="0"/>
    <n v="1475390484"/>
    <n v="1471502484"/>
    <b v="0"/>
    <x v="402"/>
    <x v="0"/>
    <s v="technology/hardware"/>
    <n v="281"/>
    <x v="1488"/>
    <x v="2"/>
    <s v="hardware"/>
    <x v="2071"/>
    <d v="2016-10-02T06:41:24"/>
  </r>
  <r>
    <n v="2072"/>
    <x v="2072"/>
    <x v="2070"/>
    <n v="71500"/>
    <n v="79173"/>
    <x v="0"/>
    <x v="0"/>
    <x v="0"/>
    <n v="1462629432"/>
    <n v="1460037432"/>
    <b v="0"/>
    <x v="403"/>
    <x v="0"/>
    <s v="technology/hardware"/>
    <n v="111"/>
    <x v="1489"/>
    <x v="2"/>
    <s v="hardware"/>
    <x v="2072"/>
    <d v="2016-05-07T13:57:12"/>
  </r>
  <r>
    <n v="2073"/>
    <x v="2073"/>
    <x v="2071"/>
    <n v="100000"/>
    <n v="152604.29999999999"/>
    <x v="0"/>
    <x v="0"/>
    <x v="0"/>
    <n v="1431100918"/>
    <n v="1427212918"/>
    <b v="0"/>
    <x v="404"/>
    <x v="0"/>
    <s v="technology/hardware"/>
    <n v="153"/>
    <x v="1490"/>
    <x v="2"/>
    <s v="hardware"/>
    <x v="2073"/>
    <d v="2015-05-08T16:01:58"/>
  </r>
  <r>
    <n v="2074"/>
    <x v="2074"/>
    <x v="2072"/>
    <n v="600"/>
    <n v="615"/>
    <x v="0"/>
    <x v="0"/>
    <x v="0"/>
    <n v="1462564182"/>
    <n v="1459972182"/>
    <b v="0"/>
    <x v="83"/>
    <x v="0"/>
    <s v="technology/hardware"/>
    <n v="103"/>
    <x v="1491"/>
    <x v="2"/>
    <s v="hardware"/>
    <x v="2074"/>
    <d v="2016-05-06T19:49:42"/>
  </r>
  <r>
    <n v="2075"/>
    <x v="2075"/>
    <x v="2073"/>
    <n v="9999"/>
    <n v="167820.6"/>
    <x v="0"/>
    <x v="0"/>
    <x v="0"/>
    <n v="1374769288"/>
    <n v="1372177288"/>
    <b v="0"/>
    <x v="405"/>
    <x v="0"/>
    <s v="technology/hardware"/>
    <n v="1678"/>
    <x v="1492"/>
    <x v="2"/>
    <s v="hardware"/>
    <x v="2075"/>
    <d v="2013-07-25T16:21:28"/>
  </r>
  <r>
    <n v="2076"/>
    <x v="2076"/>
    <x v="2074"/>
    <n v="179000"/>
    <n v="972594.99"/>
    <x v="0"/>
    <x v="1"/>
    <x v="1"/>
    <n v="1406149689"/>
    <n v="1402693689"/>
    <b v="0"/>
    <x v="406"/>
    <x v="0"/>
    <s v="technology/hardware"/>
    <n v="543"/>
    <x v="1493"/>
    <x v="2"/>
    <s v="hardware"/>
    <x v="2076"/>
    <d v="2014-07-23T21:08:09"/>
  </r>
  <r>
    <n v="2077"/>
    <x v="2077"/>
    <x v="2075"/>
    <n v="50000"/>
    <n v="57754"/>
    <x v="0"/>
    <x v="0"/>
    <x v="0"/>
    <n v="1433538000"/>
    <n v="1428541276"/>
    <b v="0"/>
    <x v="101"/>
    <x v="0"/>
    <s v="technology/hardware"/>
    <n v="116"/>
    <x v="1494"/>
    <x v="2"/>
    <s v="hardware"/>
    <x v="2077"/>
    <d v="2015-06-05T21:00:00"/>
  </r>
  <r>
    <n v="2078"/>
    <x v="2078"/>
    <x v="2076"/>
    <n v="20000"/>
    <n v="26241"/>
    <x v="0"/>
    <x v="3"/>
    <x v="3"/>
    <n v="1482085857"/>
    <n v="1479493857"/>
    <b v="0"/>
    <x v="53"/>
    <x v="0"/>
    <s v="technology/hardware"/>
    <n v="131"/>
    <x v="1495"/>
    <x v="2"/>
    <s v="hardware"/>
    <x v="2078"/>
    <d v="2016-12-18T18:30:57"/>
  </r>
  <r>
    <n v="2079"/>
    <x v="2079"/>
    <x v="2077"/>
    <n v="10000"/>
    <n v="28817"/>
    <x v="0"/>
    <x v="1"/>
    <x v="1"/>
    <n v="1435258800"/>
    <n v="1432659793"/>
    <b v="0"/>
    <x v="407"/>
    <x v="0"/>
    <s v="technology/hardware"/>
    <n v="288"/>
    <x v="1496"/>
    <x v="2"/>
    <s v="hardware"/>
    <x v="2079"/>
    <d v="2015-06-25T19:00:00"/>
  </r>
  <r>
    <n v="2080"/>
    <x v="2080"/>
    <x v="2078"/>
    <n v="1000"/>
    <n v="5078"/>
    <x v="0"/>
    <x v="0"/>
    <x v="0"/>
    <n v="1447286300"/>
    <n v="1444690700"/>
    <b v="0"/>
    <x v="133"/>
    <x v="0"/>
    <s v="technology/hardware"/>
    <n v="508"/>
    <x v="1497"/>
    <x v="2"/>
    <s v="hardware"/>
    <x v="2080"/>
    <d v="2015-11-11T23:58:20"/>
  </r>
  <r>
    <n v="2081"/>
    <x v="2081"/>
    <x v="2079"/>
    <n v="3500"/>
    <n v="4010"/>
    <x v="0"/>
    <x v="0"/>
    <x v="0"/>
    <n v="1337144340"/>
    <n v="1333597555"/>
    <b v="0"/>
    <x v="165"/>
    <x v="0"/>
    <s v="music/indie rock"/>
    <n v="115"/>
    <x v="1498"/>
    <x v="4"/>
    <s v="indie rock"/>
    <x v="2081"/>
    <d v="2012-05-16T04:59:00"/>
  </r>
  <r>
    <n v="2082"/>
    <x v="2082"/>
    <x v="2080"/>
    <n v="1500"/>
    <n v="1661"/>
    <x v="0"/>
    <x v="0"/>
    <x v="0"/>
    <n v="1322106796"/>
    <n v="1316919196"/>
    <b v="0"/>
    <x v="44"/>
    <x v="0"/>
    <s v="music/indie rock"/>
    <n v="111"/>
    <x v="1499"/>
    <x v="4"/>
    <s v="indie rock"/>
    <x v="2082"/>
    <d v="2011-11-24T03:53:16"/>
  </r>
  <r>
    <n v="2083"/>
    <x v="2083"/>
    <x v="2081"/>
    <n v="750"/>
    <n v="850"/>
    <x v="0"/>
    <x v="0"/>
    <x v="0"/>
    <n v="1338830395"/>
    <n v="1336238395"/>
    <b v="0"/>
    <x v="20"/>
    <x v="0"/>
    <s v="music/indie rock"/>
    <n v="113"/>
    <x v="441"/>
    <x v="4"/>
    <s v="indie rock"/>
    <x v="2083"/>
    <d v="2012-06-04T17:19:55"/>
  </r>
  <r>
    <n v="2084"/>
    <x v="2084"/>
    <x v="2082"/>
    <n v="3000"/>
    <n v="3250"/>
    <x v="0"/>
    <x v="0"/>
    <x v="0"/>
    <n v="1399186740"/>
    <n v="1396468782"/>
    <b v="0"/>
    <x v="67"/>
    <x v="0"/>
    <s v="music/indie rock"/>
    <n v="108"/>
    <x v="1500"/>
    <x v="4"/>
    <s v="indie rock"/>
    <x v="2084"/>
    <d v="2014-05-04T06:59:00"/>
  </r>
  <r>
    <n v="2085"/>
    <x v="2085"/>
    <x v="2083"/>
    <n v="6000"/>
    <n v="7412"/>
    <x v="0"/>
    <x v="0"/>
    <x v="0"/>
    <n v="1342382587"/>
    <n v="1339790587"/>
    <b v="0"/>
    <x v="183"/>
    <x v="0"/>
    <s v="music/indie rock"/>
    <n v="124"/>
    <x v="1501"/>
    <x v="4"/>
    <s v="indie rock"/>
    <x v="2085"/>
    <d v="2012-07-15T20:03:07"/>
  </r>
  <r>
    <n v="2086"/>
    <x v="2086"/>
    <x v="2084"/>
    <n v="4000"/>
    <n v="4028"/>
    <x v="0"/>
    <x v="0"/>
    <x v="0"/>
    <n v="1323838740"/>
    <n v="1321200332"/>
    <b v="0"/>
    <x v="2"/>
    <x v="0"/>
    <s v="music/indie rock"/>
    <n v="101"/>
    <x v="1502"/>
    <x v="4"/>
    <s v="indie rock"/>
    <x v="2086"/>
    <d v="2011-12-14T04:59:00"/>
  </r>
  <r>
    <n v="2087"/>
    <x v="2087"/>
    <x v="2085"/>
    <n v="1500"/>
    <n v="1553"/>
    <x v="0"/>
    <x v="0"/>
    <x v="0"/>
    <n v="1315457658"/>
    <n v="1312865658"/>
    <b v="0"/>
    <x v="20"/>
    <x v="0"/>
    <s v="music/indie rock"/>
    <n v="104"/>
    <x v="1503"/>
    <x v="4"/>
    <s v="indie rock"/>
    <x v="2087"/>
    <d v="2011-09-08T04:54:18"/>
  </r>
  <r>
    <n v="2088"/>
    <x v="2088"/>
    <x v="2086"/>
    <n v="3000"/>
    <n v="3465.32"/>
    <x v="0"/>
    <x v="0"/>
    <x v="0"/>
    <n v="1284177540"/>
    <n v="1281028152"/>
    <b v="0"/>
    <x v="11"/>
    <x v="0"/>
    <s v="music/indie rock"/>
    <n v="116"/>
    <x v="1504"/>
    <x v="4"/>
    <s v="indie rock"/>
    <x v="2088"/>
    <d v="2010-09-11T03:59:00"/>
  </r>
  <r>
    <n v="2089"/>
    <x v="2089"/>
    <x v="2087"/>
    <n v="2500"/>
    <n v="3010.01"/>
    <x v="0"/>
    <x v="0"/>
    <x v="0"/>
    <n v="1375408194"/>
    <n v="1372384194"/>
    <b v="0"/>
    <x v="95"/>
    <x v="0"/>
    <s v="music/indie rock"/>
    <n v="120"/>
    <x v="1505"/>
    <x v="4"/>
    <s v="indie rock"/>
    <x v="2089"/>
    <d v="2013-08-02T01:49:54"/>
  </r>
  <r>
    <n v="2090"/>
    <x v="2090"/>
    <x v="2088"/>
    <n v="8000"/>
    <n v="9203.23"/>
    <x v="0"/>
    <x v="0"/>
    <x v="0"/>
    <n v="1361696955"/>
    <n v="1359104955"/>
    <b v="0"/>
    <x v="322"/>
    <x v="0"/>
    <s v="music/indie rock"/>
    <n v="115"/>
    <x v="1506"/>
    <x v="4"/>
    <s v="indie rock"/>
    <x v="2090"/>
    <d v="2013-02-24T09:09:15"/>
  </r>
  <r>
    <n v="2091"/>
    <x v="2091"/>
    <x v="2089"/>
    <n v="18000"/>
    <n v="21684.2"/>
    <x v="0"/>
    <x v="0"/>
    <x v="0"/>
    <n v="1299009600"/>
    <n v="1294818278"/>
    <b v="0"/>
    <x v="336"/>
    <x v="0"/>
    <s v="music/indie rock"/>
    <n v="120"/>
    <x v="1507"/>
    <x v="4"/>
    <s v="indie rock"/>
    <x v="2091"/>
    <d v="2011-03-01T20:00:00"/>
  </r>
  <r>
    <n v="2092"/>
    <x v="2092"/>
    <x v="2090"/>
    <n v="6000"/>
    <n v="6077"/>
    <x v="0"/>
    <x v="0"/>
    <x v="0"/>
    <n v="1318006732"/>
    <n v="1312822732"/>
    <b v="0"/>
    <x v="165"/>
    <x v="0"/>
    <s v="music/indie rock"/>
    <n v="101"/>
    <x v="1508"/>
    <x v="4"/>
    <s v="indie rock"/>
    <x v="2092"/>
    <d v="2011-10-07T16:58:52"/>
  </r>
  <r>
    <n v="2093"/>
    <x v="2093"/>
    <x v="2091"/>
    <n v="1500"/>
    <n v="1537"/>
    <x v="0"/>
    <x v="0"/>
    <x v="0"/>
    <n v="1356211832"/>
    <n v="1351024232"/>
    <b v="0"/>
    <x v="23"/>
    <x v="0"/>
    <s v="music/indie rock"/>
    <n v="102"/>
    <x v="1509"/>
    <x v="4"/>
    <s v="indie rock"/>
    <x v="2093"/>
    <d v="2012-12-22T21:30:32"/>
  </r>
  <r>
    <n v="2094"/>
    <x v="2094"/>
    <x v="2092"/>
    <n v="3500"/>
    <n v="4219"/>
    <x v="0"/>
    <x v="0"/>
    <x v="0"/>
    <n v="1330916400"/>
    <n v="1327969730"/>
    <b v="0"/>
    <x v="250"/>
    <x v="0"/>
    <s v="music/indie rock"/>
    <n v="121"/>
    <x v="1510"/>
    <x v="4"/>
    <s v="indie rock"/>
    <x v="2094"/>
    <d v="2012-03-05T03:00:00"/>
  </r>
  <r>
    <n v="2095"/>
    <x v="2095"/>
    <x v="2093"/>
    <n v="2500"/>
    <n v="2500"/>
    <x v="0"/>
    <x v="0"/>
    <x v="0"/>
    <n v="1317576973"/>
    <n v="1312392973"/>
    <b v="0"/>
    <x v="19"/>
    <x v="0"/>
    <s v="music/indie rock"/>
    <n v="100"/>
    <x v="382"/>
    <x v="4"/>
    <s v="indie rock"/>
    <x v="2095"/>
    <d v="2011-10-02T17:36:13"/>
  </r>
  <r>
    <n v="2096"/>
    <x v="2096"/>
    <x v="2094"/>
    <n v="600"/>
    <n v="610"/>
    <x v="0"/>
    <x v="0"/>
    <x v="0"/>
    <n v="1351223940"/>
    <n v="1349892735"/>
    <b v="0"/>
    <x v="25"/>
    <x v="0"/>
    <s v="music/indie rock"/>
    <n v="102"/>
    <x v="1511"/>
    <x v="4"/>
    <s v="indie rock"/>
    <x v="2096"/>
    <d v="2012-10-26T03:59:00"/>
  </r>
  <r>
    <n v="2097"/>
    <x v="2097"/>
    <x v="2095"/>
    <n v="3000"/>
    <n v="3000"/>
    <x v="0"/>
    <x v="0"/>
    <x v="0"/>
    <n v="1322751735"/>
    <n v="1317564135"/>
    <b v="0"/>
    <x v="44"/>
    <x v="0"/>
    <s v="music/indie rock"/>
    <n v="100"/>
    <x v="1512"/>
    <x v="4"/>
    <s v="indie rock"/>
    <x v="2097"/>
    <d v="2011-12-01T15:02:15"/>
  </r>
  <r>
    <n v="2098"/>
    <x v="2098"/>
    <x v="2096"/>
    <n v="6000"/>
    <n v="6020"/>
    <x v="0"/>
    <x v="0"/>
    <x v="0"/>
    <n v="1331174635"/>
    <n v="1328582635"/>
    <b v="0"/>
    <x v="58"/>
    <x v="0"/>
    <s v="music/indie rock"/>
    <n v="100"/>
    <x v="1513"/>
    <x v="4"/>
    <s v="indie rock"/>
    <x v="2098"/>
    <d v="2012-03-08T02:43:55"/>
  </r>
  <r>
    <n v="2099"/>
    <x v="2099"/>
    <x v="2097"/>
    <n v="3000"/>
    <n v="3971"/>
    <x v="0"/>
    <x v="0"/>
    <x v="0"/>
    <n v="1435808400"/>
    <n v="1434650084"/>
    <b v="0"/>
    <x v="287"/>
    <x v="0"/>
    <s v="music/indie rock"/>
    <n v="132"/>
    <x v="1514"/>
    <x v="4"/>
    <s v="indie rock"/>
    <x v="2099"/>
    <d v="2015-07-02T03:40:00"/>
  </r>
  <r>
    <n v="2100"/>
    <x v="2100"/>
    <x v="2098"/>
    <n v="600"/>
    <n v="820"/>
    <x v="0"/>
    <x v="0"/>
    <x v="0"/>
    <n v="1341028740"/>
    <n v="1339704141"/>
    <b v="0"/>
    <x v="74"/>
    <x v="0"/>
    <s v="music/indie rock"/>
    <n v="137"/>
    <x v="1515"/>
    <x v="4"/>
    <s v="indie rock"/>
    <x v="2100"/>
    <d v="2012-06-30T03:59:00"/>
  </r>
  <r>
    <n v="2101"/>
    <x v="2101"/>
    <x v="2099"/>
    <n v="2000"/>
    <n v="2265"/>
    <x v="0"/>
    <x v="0"/>
    <x v="0"/>
    <n v="1329104114"/>
    <n v="1323920114"/>
    <b v="0"/>
    <x v="34"/>
    <x v="0"/>
    <s v="music/indie rock"/>
    <n v="113"/>
    <x v="1516"/>
    <x v="4"/>
    <s v="indie rock"/>
    <x v="2101"/>
    <d v="2012-02-13T03:35:14"/>
  </r>
  <r>
    <n v="2102"/>
    <x v="2102"/>
    <x v="2100"/>
    <n v="1000"/>
    <n v="1360"/>
    <x v="0"/>
    <x v="0"/>
    <x v="0"/>
    <n v="1304628648"/>
    <n v="1302036648"/>
    <b v="0"/>
    <x v="44"/>
    <x v="0"/>
    <s v="music/indie rock"/>
    <n v="136"/>
    <x v="1517"/>
    <x v="4"/>
    <s v="indie rock"/>
    <x v="2102"/>
    <d v="2011-05-05T20:50:48"/>
  </r>
  <r>
    <n v="2103"/>
    <x v="2103"/>
    <x v="2101"/>
    <n v="7777"/>
    <n v="11364"/>
    <x v="0"/>
    <x v="0"/>
    <x v="0"/>
    <n v="1352488027"/>
    <n v="1349892427"/>
    <b v="0"/>
    <x v="248"/>
    <x v="0"/>
    <s v="music/indie rock"/>
    <n v="146"/>
    <x v="1518"/>
    <x v="4"/>
    <s v="indie rock"/>
    <x v="2103"/>
    <d v="2012-11-09T19:07:07"/>
  </r>
  <r>
    <n v="2104"/>
    <x v="2104"/>
    <x v="2102"/>
    <n v="800"/>
    <n v="1036"/>
    <x v="0"/>
    <x v="0"/>
    <x v="0"/>
    <n v="1369958400"/>
    <n v="1367286434"/>
    <b v="0"/>
    <x v="77"/>
    <x v="0"/>
    <s v="music/indie rock"/>
    <n v="130"/>
    <x v="138"/>
    <x v="4"/>
    <s v="indie rock"/>
    <x v="2104"/>
    <d v="2013-05-31T00:00:00"/>
  </r>
  <r>
    <n v="2105"/>
    <x v="2105"/>
    <x v="2103"/>
    <n v="2000"/>
    <n v="5080"/>
    <x v="0"/>
    <x v="0"/>
    <x v="0"/>
    <n v="1416542400"/>
    <n v="1415472953"/>
    <b v="0"/>
    <x v="221"/>
    <x v="0"/>
    <s v="music/indie rock"/>
    <n v="254"/>
    <x v="1383"/>
    <x v="4"/>
    <s v="indie rock"/>
    <x v="2105"/>
    <d v="2014-11-21T04:00:00"/>
  </r>
  <r>
    <n v="2106"/>
    <x v="2106"/>
    <x v="2104"/>
    <n v="2200"/>
    <n v="2355"/>
    <x v="0"/>
    <x v="0"/>
    <x v="0"/>
    <n v="1359176974"/>
    <n v="1356584974"/>
    <b v="0"/>
    <x v="34"/>
    <x v="0"/>
    <s v="music/indie rock"/>
    <n v="107"/>
    <x v="1519"/>
    <x v="4"/>
    <s v="indie rock"/>
    <x v="2106"/>
    <d v="2013-01-26T05:09:34"/>
  </r>
  <r>
    <n v="2107"/>
    <x v="2107"/>
    <x v="2105"/>
    <n v="2000"/>
    <n v="2154.66"/>
    <x v="0"/>
    <x v="0"/>
    <x v="0"/>
    <n v="1415815393"/>
    <n v="1413997393"/>
    <b v="0"/>
    <x v="6"/>
    <x v="0"/>
    <s v="music/indie rock"/>
    <n v="108"/>
    <x v="1520"/>
    <x v="4"/>
    <s v="indie rock"/>
    <x v="2107"/>
    <d v="2014-11-12T18:03:13"/>
  </r>
  <r>
    <n v="2108"/>
    <x v="2108"/>
    <x v="2106"/>
    <n v="16000"/>
    <n v="17170"/>
    <x v="0"/>
    <x v="0"/>
    <x v="0"/>
    <n v="1347249300"/>
    <n v="1344917580"/>
    <b v="0"/>
    <x v="277"/>
    <x v="0"/>
    <s v="music/indie rock"/>
    <n v="107"/>
    <x v="1521"/>
    <x v="4"/>
    <s v="indie rock"/>
    <x v="2108"/>
    <d v="2012-09-10T03:55:00"/>
  </r>
  <r>
    <n v="2109"/>
    <x v="2109"/>
    <x v="2107"/>
    <n v="4000"/>
    <n v="4261"/>
    <x v="0"/>
    <x v="0"/>
    <x v="0"/>
    <n v="1436115617"/>
    <n v="1433523617"/>
    <b v="0"/>
    <x v="244"/>
    <x v="0"/>
    <s v="music/indie rock"/>
    <n v="107"/>
    <x v="1522"/>
    <x v="4"/>
    <s v="indie rock"/>
    <x v="2109"/>
    <d v="2015-07-05T17:00:17"/>
  </r>
  <r>
    <n v="2110"/>
    <x v="2110"/>
    <x v="2108"/>
    <n v="2000"/>
    <n v="2007"/>
    <x v="0"/>
    <x v="0"/>
    <x v="0"/>
    <n v="1401253140"/>
    <n v="1398873969"/>
    <b v="0"/>
    <x v="44"/>
    <x v="0"/>
    <s v="music/indie rock"/>
    <n v="100"/>
    <x v="1523"/>
    <x v="4"/>
    <s v="indie rock"/>
    <x v="2110"/>
    <d v="2014-05-28T04:59:00"/>
  </r>
  <r>
    <n v="2111"/>
    <x v="2111"/>
    <x v="2109"/>
    <n v="2000"/>
    <n v="2130"/>
    <x v="0"/>
    <x v="0"/>
    <x v="0"/>
    <n v="1313370000"/>
    <n v="1307594625"/>
    <b v="0"/>
    <x v="70"/>
    <x v="0"/>
    <s v="music/indie rock"/>
    <n v="107"/>
    <x v="851"/>
    <x v="4"/>
    <s v="indie rock"/>
    <x v="2111"/>
    <d v="2011-08-15T01:00:00"/>
  </r>
  <r>
    <n v="2112"/>
    <x v="2112"/>
    <x v="2110"/>
    <n v="300"/>
    <n v="300"/>
    <x v="0"/>
    <x v="0"/>
    <x v="0"/>
    <n v="1366064193"/>
    <n v="1364854593"/>
    <b v="0"/>
    <x v="202"/>
    <x v="0"/>
    <s v="music/indie rock"/>
    <n v="100"/>
    <x v="50"/>
    <x v="4"/>
    <s v="indie rock"/>
    <x v="2112"/>
    <d v="2013-04-15T22:16:33"/>
  </r>
  <r>
    <n v="2113"/>
    <x v="2113"/>
    <x v="2111"/>
    <n v="7000"/>
    <n v="7340"/>
    <x v="0"/>
    <x v="0"/>
    <x v="0"/>
    <n v="1411505176"/>
    <n v="1408481176"/>
    <b v="0"/>
    <x v="329"/>
    <x v="0"/>
    <s v="music/indie rock"/>
    <n v="105"/>
    <x v="1524"/>
    <x v="4"/>
    <s v="indie rock"/>
    <x v="2113"/>
    <d v="2014-09-23T20:46:16"/>
  </r>
  <r>
    <n v="2114"/>
    <x v="2114"/>
    <x v="2112"/>
    <n v="5000"/>
    <n v="5235"/>
    <x v="0"/>
    <x v="0"/>
    <x v="0"/>
    <n v="1291870740"/>
    <n v="1286480070"/>
    <b v="0"/>
    <x v="206"/>
    <x v="0"/>
    <s v="music/indie rock"/>
    <n v="105"/>
    <x v="1525"/>
    <x v="4"/>
    <s v="indie rock"/>
    <x v="2114"/>
    <d v="2010-12-09T04:59:00"/>
  </r>
  <r>
    <n v="2115"/>
    <x v="2115"/>
    <x v="2113"/>
    <n v="1500"/>
    <n v="3385"/>
    <x v="0"/>
    <x v="0"/>
    <x v="0"/>
    <n v="1298167001"/>
    <n v="1295575001"/>
    <b v="0"/>
    <x v="17"/>
    <x v="0"/>
    <s v="music/indie rock"/>
    <n v="226"/>
    <x v="1526"/>
    <x v="4"/>
    <s v="indie rock"/>
    <x v="2115"/>
    <d v="2011-02-20T01:56:41"/>
  </r>
  <r>
    <n v="2116"/>
    <x v="2116"/>
    <x v="2114"/>
    <n v="48000"/>
    <n v="48434"/>
    <x v="0"/>
    <x v="0"/>
    <x v="0"/>
    <n v="1349203203"/>
    <n v="1345056003"/>
    <b v="0"/>
    <x v="297"/>
    <x v="0"/>
    <s v="music/indie rock"/>
    <n v="101"/>
    <x v="1527"/>
    <x v="4"/>
    <s v="indie rock"/>
    <x v="2116"/>
    <d v="2012-10-02T18:40:03"/>
  </r>
  <r>
    <n v="2117"/>
    <x v="2117"/>
    <x v="2115"/>
    <n v="1200"/>
    <n v="1773"/>
    <x v="0"/>
    <x v="0"/>
    <x v="0"/>
    <n v="1445921940"/>
    <n v="1444699549"/>
    <b v="0"/>
    <x v="2"/>
    <x v="0"/>
    <s v="music/indie rock"/>
    <n v="148"/>
    <x v="1528"/>
    <x v="4"/>
    <s v="indie rock"/>
    <x v="2117"/>
    <d v="2015-10-27T04:59:00"/>
  </r>
  <r>
    <n v="2118"/>
    <x v="2118"/>
    <x v="2116"/>
    <n v="1000"/>
    <n v="1346.11"/>
    <x v="0"/>
    <x v="0"/>
    <x v="0"/>
    <n v="1311538136"/>
    <n v="1308946136"/>
    <b v="0"/>
    <x v="57"/>
    <x v="0"/>
    <s v="music/indie rock"/>
    <n v="135"/>
    <x v="1529"/>
    <x v="4"/>
    <s v="indie rock"/>
    <x v="2118"/>
    <d v="2011-07-24T20:08:56"/>
  </r>
  <r>
    <n v="2119"/>
    <x v="2119"/>
    <x v="2117"/>
    <n v="2000"/>
    <n v="2015"/>
    <x v="0"/>
    <x v="0"/>
    <x v="0"/>
    <n v="1345086445"/>
    <n v="1342494445"/>
    <b v="0"/>
    <x v="19"/>
    <x v="0"/>
    <s v="music/indie rock"/>
    <n v="101"/>
    <x v="1530"/>
    <x v="4"/>
    <s v="indie rock"/>
    <x v="2119"/>
    <d v="2012-08-16T03:07:25"/>
  </r>
  <r>
    <n v="2120"/>
    <x v="2120"/>
    <x v="2118"/>
    <n v="8000"/>
    <n v="8070.43"/>
    <x v="0"/>
    <x v="0"/>
    <x v="0"/>
    <n v="1388617736"/>
    <n v="1384384136"/>
    <b v="0"/>
    <x v="50"/>
    <x v="0"/>
    <s v="music/indie rock"/>
    <n v="101"/>
    <x v="1531"/>
    <x v="4"/>
    <s v="indie rock"/>
    <x v="2120"/>
    <d v="2014-01-01T23:08:56"/>
  </r>
  <r>
    <n v="2121"/>
    <x v="2121"/>
    <x v="2119"/>
    <n v="50000"/>
    <n v="284"/>
    <x v="2"/>
    <x v="16"/>
    <x v="11"/>
    <n v="1484156948"/>
    <n v="1481564948"/>
    <b v="0"/>
    <x v="73"/>
    <x v="1"/>
    <s v="games/video games"/>
    <n v="1"/>
    <x v="1532"/>
    <x v="6"/>
    <s v="video games"/>
    <x v="2121"/>
    <d v="2017-01-11T17:49:08"/>
  </r>
  <r>
    <n v="2122"/>
    <x v="2122"/>
    <x v="2120"/>
    <n v="80000"/>
    <n v="310"/>
    <x v="2"/>
    <x v="14"/>
    <x v="10"/>
    <n v="1483773169"/>
    <n v="1481181169"/>
    <b v="0"/>
    <x v="83"/>
    <x v="1"/>
    <s v="games/video games"/>
    <n v="0"/>
    <x v="1533"/>
    <x v="6"/>
    <s v="video games"/>
    <x v="2122"/>
    <d v="2017-01-07T07:12:49"/>
  </r>
  <r>
    <n v="2123"/>
    <x v="2123"/>
    <x v="2121"/>
    <n v="500"/>
    <n v="50"/>
    <x v="2"/>
    <x v="0"/>
    <x v="0"/>
    <n v="1268636340"/>
    <n v="1263982307"/>
    <b v="0"/>
    <x v="81"/>
    <x v="1"/>
    <s v="games/video games"/>
    <n v="10"/>
    <x v="119"/>
    <x v="6"/>
    <s v="video games"/>
    <x v="2123"/>
    <d v="2010-03-15T06:59:00"/>
  </r>
  <r>
    <n v="2124"/>
    <x v="2124"/>
    <x v="2122"/>
    <n v="1100"/>
    <n v="115"/>
    <x v="2"/>
    <x v="0"/>
    <x v="0"/>
    <n v="1291093200"/>
    <n v="1286930435"/>
    <b v="0"/>
    <x v="81"/>
    <x v="1"/>
    <s v="games/video games"/>
    <n v="10"/>
    <x v="1534"/>
    <x v="6"/>
    <s v="video games"/>
    <x v="2124"/>
    <d v="2010-11-30T05:00:00"/>
  </r>
  <r>
    <n v="2125"/>
    <x v="2125"/>
    <x v="2123"/>
    <n v="60000"/>
    <n v="852"/>
    <x v="2"/>
    <x v="0"/>
    <x v="0"/>
    <n v="1438734833"/>
    <n v="1436142833"/>
    <b v="0"/>
    <x v="74"/>
    <x v="1"/>
    <s v="games/video games"/>
    <n v="1"/>
    <x v="1535"/>
    <x v="6"/>
    <s v="video games"/>
    <x v="2125"/>
    <d v="2015-08-05T00:33:53"/>
  </r>
  <r>
    <n v="2126"/>
    <x v="2126"/>
    <x v="2124"/>
    <n v="20000"/>
    <n v="10"/>
    <x v="2"/>
    <x v="0"/>
    <x v="0"/>
    <n v="1418080887"/>
    <n v="1415488887"/>
    <b v="0"/>
    <x v="84"/>
    <x v="1"/>
    <s v="games/video games"/>
    <n v="0"/>
    <x v="144"/>
    <x v="6"/>
    <s v="video games"/>
    <x v="2126"/>
    <d v="2014-12-08T23:21:27"/>
  </r>
  <r>
    <n v="2127"/>
    <x v="2127"/>
    <x v="2125"/>
    <n v="28000"/>
    <n v="8076"/>
    <x v="2"/>
    <x v="1"/>
    <x v="1"/>
    <n v="1426158463"/>
    <n v="1423570063"/>
    <b v="0"/>
    <x v="163"/>
    <x v="1"/>
    <s v="games/video games"/>
    <n v="29"/>
    <x v="1536"/>
    <x v="6"/>
    <s v="video games"/>
    <x v="2127"/>
    <d v="2015-03-12T11:07:43"/>
  </r>
  <r>
    <n v="2128"/>
    <x v="2128"/>
    <x v="2126"/>
    <n v="15000"/>
    <n v="25"/>
    <x v="2"/>
    <x v="5"/>
    <x v="5"/>
    <n v="1411324369"/>
    <n v="1406140369"/>
    <b v="0"/>
    <x v="29"/>
    <x v="1"/>
    <s v="games/video games"/>
    <n v="0"/>
    <x v="380"/>
    <x v="6"/>
    <s v="video games"/>
    <x v="2128"/>
    <d v="2014-09-21T18:32:49"/>
  </r>
  <r>
    <n v="2129"/>
    <x v="2129"/>
    <x v="2127"/>
    <n v="2000"/>
    <n v="236"/>
    <x v="2"/>
    <x v="0"/>
    <x v="0"/>
    <n v="1457570100"/>
    <n v="1454978100"/>
    <b v="0"/>
    <x v="8"/>
    <x v="1"/>
    <s v="games/video games"/>
    <n v="12"/>
    <x v="1537"/>
    <x v="6"/>
    <s v="video games"/>
    <x v="2129"/>
    <d v="2016-03-10T00:35:00"/>
  </r>
  <r>
    <n v="2130"/>
    <x v="2130"/>
    <x v="2128"/>
    <n v="42000"/>
    <n v="85"/>
    <x v="2"/>
    <x v="0"/>
    <x v="0"/>
    <n v="1408154663"/>
    <n v="1405130663"/>
    <b v="0"/>
    <x v="80"/>
    <x v="1"/>
    <s v="games/video games"/>
    <n v="0"/>
    <x v="1209"/>
    <x v="6"/>
    <s v="video games"/>
    <x v="2130"/>
    <d v="2014-08-16T02:04:23"/>
  </r>
  <r>
    <n v="2131"/>
    <x v="2131"/>
    <x v="2129"/>
    <n v="500"/>
    <n v="25"/>
    <x v="2"/>
    <x v="0"/>
    <x v="0"/>
    <n v="1436677091"/>
    <n v="1434085091"/>
    <b v="0"/>
    <x v="83"/>
    <x v="1"/>
    <s v="games/video games"/>
    <n v="5"/>
    <x v="1538"/>
    <x v="6"/>
    <s v="video games"/>
    <x v="2131"/>
    <d v="2015-07-12T04:58:11"/>
  </r>
  <r>
    <n v="2132"/>
    <x v="2132"/>
    <x v="2130"/>
    <n v="100000"/>
    <n v="2112.9899999999998"/>
    <x v="2"/>
    <x v="0"/>
    <x v="0"/>
    <n v="1391427692"/>
    <n v="1388835692"/>
    <b v="0"/>
    <x v="221"/>
    <x v="1"/>
    <s v="games/video games"/>
    <n v="2"/>
    <x v="1539"/>
    <x v="6"/>
    <s v="video games"/>
    <x v="2132"/>
    <d v="2014-02-03T11:41:32"/>
  </r>
  <r>
    <n v="2133"/>
    <x v="2133"/>
    <x v="2131"/>
    <n v="1000"/>
    <n v="16"/>
    <x v="2"/>
    <x v="0"/>
    <x v="0"/>
    <n v="1303628340"/>
    <n v="1300328399"/>
    <b v="0"/>
    <x v="83"/>
    <x v="1"/>
    <s v="games/video games"/>
    <n v="2"/>
    <x v="1540"/>
    <x v="6"/>
    <s v="video games"/>
    <x v="2133"/>
    <d v="2011-04-24T06:59:00"/>
  </r>
  <r>
    <n v="2134"/>
    <x v="2134"/>
    <x v="2132"/>
    <n v="6000"/>
    <n v="104"/>
    <x v="2"/>
    <x v="0"/>
    <x v="0"/>
    <n v="1367097391"/>
    <n v="1364505391"/>
    <b v="0"/>
    <x v="83"/>
    <x v="1"/>
    <s v="games/video games"/>
    <n v="2"/>
    <x v="1541"/>
    <x v="6"/>
    <s v="video games"/>
    <x v="2134"/>
    <d v="2013-04-27T21:16:31"/>
  </r>
  <r>
    <n v="2135"/>
    <x v="2135"/>
    <x v="2133"/>
    <n v="5000"/>
    <n v="478"/>
    <x v="2"/>
    <x v="0"/>
    <x v="0"/>
    <n v="1349392033"/>
    <n v="1346800033"/>
    <b v="0"/>
    <x v="19"/>
    <x v="1"/>
    <s v="games/video games"/>
    <n v="10"/>
    <x v="1542"/>
    <x v="6"/>
    <s v="video games"/>
    <x v="2135"/>
    <d v="2012-10-04T23:07:13"/>
  </r>
  <r>
    <n v="2136"/>
    <x v="2136"/>
    <x v="2134"/>
    <n v="80000"/>
    <n v="47.69"/>
    <x v="2"/>
    <x v="0"/>
    <x v="0"/>
    <n v="1382184786"/>
    <n v="1379592786"/>
    <b v="0"/>
    <x v="80"/>
    <x v="1"/>
    <s v="games/video games"/>
    <n v="0"/>
    <x v="1543"/>
    <x v="6"/>
    <s v="video games"/>
    <x v="2136"/>
    <d v="2013-10-19T12:13:06"/>
  </r>
  <r>
    <n v="2137"/>
    <x v="2137"/>
    <x v="2135"/>
    <n v="50000"/>
    <n v="14203"/>
    <x v="2"/>
    <x v="5"/>
    <x v="5"/>
    <n v="1417804229"/>
    <n v="1415212229"/>
    <b v="0"/>
    <x v="408"/>
    <x v="1"/>
    <s v="games/video games"/>
    <n v="28"/>
    <x v="1544"/>
    <x v="6"/>
    <s v="video games"/>
    <x v="2137"/>
    <d v="2014-12-05T18:30:29"/>
  </r>
  <r>
    <n v="2138"/>
    <x v="2138"/>
    <x v="2136"/>
    <n v="1000"/>
    <n v="128"/>
    <x v="2"/>
    <x v="1"/>
    <x v="1"/>
    <n v="1383959939"/>
    <n v="1381364339"/>
    <b v="0"/>
    <x v="8"/>
    <x v="1"/>
    <s v="games/video games"/>
    <n v="13"/>
    <x v="1545"/>
    <x v="6"/>
    <s v="video games"/>
    <x v="2138"/>
    <d v="2013-11-09T01:18:59"/>
  </r>
  <r>
    <n v="2139"/>
    <x v="2139"/>
    <x v="2137"/>
    <n v="30000"/>
    <n v="1626"/>
    <x v="2"/>
    <x v="0"/>
    <x v="0"/>
    <n v="1478196008"/>
    <n v="1475604008"/>
    <b v="0"/>
    <x v="66"/>
    <x v="1"/>
    <s v="games/video games"/>
    <n v="5"/>
    <x v="1546"/>
    <x v="6"/>
    <s v="video games"/>
    <x v="2139"/>
    <d v="2016-11-03T18:00:08"/>
  </r>
  <r>
    <n v="2140"/>
    <x v="2140"/>
    <x v="2138"/>
    <n v="500000"/>
    <n v="560"/>
    <x v="2"/>
    <x v="0"/>
    <x v="0"/>
    <n v="1357934424"/>
    <n v="1355342424"/>
    <b v="0"/>
    <x v="202"/>
    <x v="1"/>
    <s v="games/video games"/>
    <n v="0"/>
    <x v="1547"/>
    <x v="6"/>
    <s v="video games"/>
    <x v="2140"/>
    <d v="2013-01-11T20:00:24"/>
  </r>
  <r>
    <n v="2141"/>
    <x v="2141"/>
    <x v="2139"/>
    <n v="15000"/>
    <n v="0"/>
    <x v="2"/>
    <x v="0"/>
    <x v="0"/>
    <n v="1415947159"/>
    <n v="1413351559"/>
    <b v="0"/>
    <x v="78"/>
    <x v="1"/>
    <s v="games/video games"/>
    <n v="0"/>
    <x v="121"/>
    <x v="6"/>
    <s v="video games"/>
    <x v="2141"/>
    <d v="2014-11-14T06:39:19"/>
  </r>
  <r>
    <n v="2142"/>
    <x v="2142"/>
    <x v="2140"/>
    <n v="10500"/>
    <n v="601"/>
    <x v="2"/>
    <x v="12"/>
    <x v="3"/>
    <n v="1451494210"/>
    <n v="1449075010"/>
    <b v="0"/>
    <x v="8"/>
    <x v="1"/>
    <s v="games/video games"/>
    <n v="6"/>
    <x v="1548"/>
    <x v="6"/>
    <s v="video games"/>
    <x v="2142"/>
    <d v="2015-12-30T16:50:10"/>
  </r>
  <r>
    <n v="2143"/>
    <x v="2143"/>
    <x v="2141"/>
    <n v="2000"/>
    <n v="225"/>
    <x v="2"/>
    <x v="0"/>
    <x v="0"/>
    <n v="1279738800"/>
    <n v="1275599812"/>
    <b v="0"/>
    <x v="81"/>
    <x v="1"/>
    <s v="games/video games"/>
    <n v="11"/>
    <x v="817"/>
    <x v="6"/>
    <s v="video games"/>
    <x v="2143"/>
    <d v="2010-07-21T19:00:00"/>
  </r>
  <r>
    <n v="2144"/>
    <x v="2144"/>
    <x v="2142"/>
    <n v="35500"/>
    <n v="607"/>
    <x v="2"/>
    <x v="0"/>
    <x v="0"/>
    <n v="1379164040"/>
    <n v="1376399240"/>
    <b v="0"/>
    <x v="54"/>
    <x v="1"/>
    <s v="games/video games"/>
    <n v="2"/>
    <x v="1549"/>
    <x v="6"/>
    <s v="video games"/>
    <x v="2144"/>
    <d v="2013-09-14T13:07:20"/>
  </r>
  <r>
    <n v="2145"/>
    <x v="2145"/>
    <x v="2143"/>
    <n v="15000"/>
    <n v="4565"/>
    <x v="2"/>
    <x v="0"/>
    <x v="0"/>
    <n v="1385534514"/>
    <n v="1382938914"/>
    <b v="0"/>
    <x v="30"/>
    <x v="1"/>
    <s v="games/video games"/>
    <n v="30"/>
    <x v="1550"/>
    <x v="6"/>
    <s v="video games"/>
    <x v="2145"/>
    <d v="2013-11-27T06:41:54"/>
  </r>
  <r>
    <n v="2146"/>
    <x v="2146"/>
    <x v="2144"/>
    <n v="5000"/>
    <n v="1"/>
    <x v="2"/>
    <x v="0"/>
    <x v="0"/>
    <n v="1455207510"/>
    <n v="1453997910"/>
    <b v="0"/>
    <x v="29"/>
    <x v="1"/>
    <s v="games/video games"/>
    <n v="0"/>
    <x v="120"/>
    <x v="6"/>
    <s v="video games"/>
    <x v="2146"/>
    <d v="2016-02-11T16:18:30"/>
  </r>
  <r>
    <n v="2147"/>
    <x v="2147"/>
    <x v="2145"/>
    <n v="390000"/>
    <n v="2716"/>
    <x v="2"/>
    <x v="0"/>
    <x v="0"/>
    <n v="1416125148"/>
    <n v="1413356748"/>
    <b v="0"/>
    <x v="165"/>
    <x v="1"/>
    <s v="games/video games"/>
    <n v="1"/>
    <x v="1551"/>
    <x v="6"/>
    <s v="video games"/>
    <x v="2147"/>
    <d v="2014-11-16T08:05:48"/>
  </r>
  <r>
    <n v="2148"/>
    <x v="2148"/>
    <x v="2146"/>
    <n v="100"/>
    <n v="2"/>
    <x v="2"/>
    <x v="1"/>
    <x v="1"/>
    <n v="1427992582"/>
    <n v="1425404182"/>
    <b v="0"/>
    <x v="84"/>
    <x v="1"/>
    <s v="games/video games"/>
    <n v="2"/>
    <x v="120"/>
    <x v="6"/>
    <s v="video games"/>
    <x v="2148"/>
    <d v="2015-04-02T16:36:22"/>
  </r>
  <r>
    <n v="2149"/>
    <x v="2149"/>
    <x v="2147"/>
    <n v="2000"/>
    <n v="0"/>
    <x v="2"/>
    <x v="0"/>
    <x v="0"/>
    <n v="1280534400"/>
    <n v="1277512556"/>
    <b v="0"/>
    <x v="78"/>
    <x v="1"/>
    <s v="games/video games"/>
    <n v="0"/>
    <x v="121"/>
    <x v="6"/>
    <s v="video games"/>
    <x v="2149"/>
    <d v="2010-07-31T00:00:00"/>
  </r>
  <r>
    <n v="2150"/>
    <x v="2150"/>
    <x v="2148"/>
    <n v="50000"/>
    <n v="405"/>
    <x v="2"/>
    <x v="10"/>
    <x v="8"/>
    <n v="1468392599"/>
    <n v="1465800599"/>
    <b v="0"/>
    <x v="80"/>
    <x v="1"/>
    <s v="games/video games"/>
    <n v="1"/>
    <x v="1552"/>
    <x v="6"/>
    <s v="video games"/>
    <x v="2150"/>
    <d v="2016-07-13T06:49:59"/>
  </r>
  <r>
    <n v="2151"/>
    <x v="2151"/>
    <x v="2149"/>
    <n v="45000"/>
    <n v="118"/>
    <x v="2"/>
    <x v="0"/>
    <x v="0"/>
    <n v="1467231614"/>
    <n v="1464639614"/>
    <b v="0"/>
    <x v="79"/>
    <x v="1"/>
    <s v="games/video games"/>
    <n v="0"/>
    <x v="1537"/>
    <x v="6"/>
    <s v="video games"/>
    <x v="2151"/>
    <d v="2016-06-29T20:20:14"/>
  </r>
  <r>
    <n v="2152"/>
    <x v="2152"/>
    <x v="2150"/>
    <n v="30000"/>
    <n v="50"/>
    <x v="2"/>
    <x v="0"/>
    <x v="0"/>
    <n v="1394909909"/>
    <n v="1392321509"/>
    <b v="0"/>
    <x v="80"/>
    <x v="1"/>
    <s v="games/video games"/>
    <n v="0"/>
    <x v="381"/>
    <x v="6"/>
    <s v="video games"/>
    <x v="2152"/>
    <d v="2014-03-15T18:58:29"/>
  </r>
  <r>
    <n v="2153"/>
    <x v="2153"/>
    <x v="2151"/>
    <n v="372625"/>
    <n v="34"/>
    <x v="2"/>
    <x v="0"/>
    <x v="0"/>
    <n v="1420876740"/>
    <n v="1417470718"/>
    <b v="0"/>
    <x v="80"/>
    <x v="1"/>
    <s v="games/video games"/>
    <n v="0"/>
    <x v="434"/>
    <x v="6"/>
    <s v="video games"/>
    <x v="2153"/>
    <d v="2015-01-10T07:59:00"/>
  </r>
  <r>
    <n v="2154"/>
    <x v="2154"/>
    <x v="2152"/>
    <n v="250"/>
    <n v="2"/>
    <x v="2"/>
    <x v="0"/>
    <x v="0"/>
    <n v="1390921827"/>
    <n v="1389193827"/>
    <b v="0"/>
    <x v="84"/>
    <x v="1"/>
    <s v="games/video games"/>
    <n v="1"/>
    <x v="120"/>
    <x v="6"/>
    <s v="video games"/>
    <x v="2154"/>
    <d v="2014-01-28T15:10:27"/>
  </r>
  <r>
    <n v="2155"/>
    <x v="2155"/>
    <x v="2153"/>
    <n v="5000"/>
    <n v="115"/>
    <x v="2"/>
    <x v="1"/>
    <x v="1"/>
    <n v="1459443385"/>
    <n v="1456854985"/>
    <b v="0"/>
    <x v="81"/>
    <x v="1"/>
    <s v="games/video games"/>
    <n v="2"/>
    <x v="1534"/>
    <x v="6"/>
    <s v="video games"/>
    <x v="2155"/>
    <d v="2016-03-31T16:56:25"/>
  </r>
  <r>
    <n v="2156"/>
    <x v="2156"/>
    <x v="2154"/>
    <n v="56000"/>
    <n v="1493"/>
    <x v="2"/>
    <x v="0"/>
    <x v="0"/>
    <n v="1379363406"/>
    <n v="1375475406"/>
    <b v="0"/>
    <x v="183"/>
    <x v="1"/>
    <s v="games/video games"/>
    <n v="3"/>
    <x v="1553"/>
    <x v="6"/>
    <s v="video games"/>
    <x v="2156"/>
    <d v="2013-09-16T20:30:06"/>
  </r>
  <r>
    <n v="2157"/>
    <x v="2157"/>
    <x v="2155"/>
    <n v="75000"/>
    <n v="21144"/>
    <x v="2"/>
    <x v="0"/>
    <x v="0"/>
    <n v="1482479940"/>
    <n v="1479684783"/>
    <b v="0"/>
    <x v="7"/>
    <x v="1"/>
    <s v="games/video games"/>
    <n v="28"/>
    <x v="1554"/>
    <x v="6"/>
    <s v="video games"/>
    <x v="2157"/>
    <d v="2016-12-23T07:59:00"/>
  </r>
  <r>
    <n v="2158"/>
    <x v="2158"/>
    <x v="2156"/>
    <n v="300000"/>
    <n v="19770.11"/>
    <x v="2"/>
    <x v="0"/>
    <x v="0"/>
    <n v="1360009774"/>
    <n v="1356121774"/>
    <b v="0"/>
    <x v="409"/>
    <x v="1"/>
    <s v="games/video games"/>
    <n v="7"/>
    <x v="1555"/>
    <x v="6"/>
    <s v="video games"/>
    <x v="2158"/>
    <d v="2013-02-04T20:29:34"/>
  </r>
  <r>
    <n v="2159"/>
    <x v="2159"/>
    <x v="2157"/>
    <n v="3600"/>
    <n v="26"/>
    <x v="2"/>
    <x v="0"/>
    <x v="0"/>
    <n v="1310837574"/>
    <n v="1308245574"/>
    <b v="0"/>
    <x v="84"/>
    <x v="1"/>
    <s v="games/video games"/>
    <n v="1"/>
    <x v="31"/>
    <x v="6"/>
    <s v="video games"/>
    <x v="2159"/>
    <d v="2011-07-16T17:32:54"/>
  </r>
  <r>
    <n v="2160"/>
    <x v="2160"/>
    <x v="2158"/>
    <n v="10000"/>
    <n v="85"/>
    <x v="2"/>
    <x v="0"/>
    <x v="0"/>
    <n v="1337447105"/>
    <n v="1334855105"/>
    <b v="0"/>
    <x v="38"/>
    <x v="1"/>
    <s v="games/video games"/>
    <n v="1"/>
    <x v="1556"/>
    <x v="6"/>
    <s v="video games"/>
    <x v="2160"/>
    <d v="2012-05-19T17:05:05"/>
  </r>
  <r>
    <n v="2161"/>
    <x v="2161"/>
    <x v="2159"/>
    <n v="400"/>
    <n v="463"/>
    <x v="0"/>
    <x v="0"/>
    <x v="0"/>
    <n v="1443040059"/>
    <n v="1440448059"/>
    <b v="0"/>
    <x v="62"/>
    <x v="0"/>
    <s v="music/rock"/>
    <n v="116"/>
    <x v="1557"/>
    <x v="4"/>
    <s v="rock"/>
    <x v="2161"/>
    <d v="2015-09-23T20:27:39"/>
  </r>
  <r>
    <n v="2162"/>
    <x v="2162"/>
    <x v="2160"/>
    <n v="4500"/>
    <n v="5052"/>
    <x v="0"/>
    <x v="0"/>
    <x v="0"/>
    <n v="1406226191"/>
    <n v="1403547791"/>
    <b v="0"/>
    <x v="6"/>
    <x v="0"/>
    <s v="music/rock"/>
    <n v="112"/>
    <x v="1558"/>
    <x v="4"/>
    <s v="rock"/>
    <x v="2162"/>
    <d v="2014-07-24T18:23:11"/>
  </r>
  <r>
    <n v="2163"/>
    <x v="2163"/>
    <x v="2161"/>
    <n v="2500"/>
    <n v="3305"/>
    <x v="0"/>
    <x v="0"/>
    <x v="0"/>
    <n v="1433735400"/>
    <n v="1429306520"/>
    <b v="0"/>
    <x v="34"/>
    <x v="0"/>
    <s v="music/rock"/>
    <n v="132"/>
    <x v="1559"/>
    <x v="4"/>
    <s v="rock"/>
    <x v="2163"/>
    <d v="2015-06-08T03:50:00"/>
  </r>
  <r>
    <n v="2164"/>
    <x v="2164"/>
    <x v="2162"/>
    <n v="5500"/>
    <n v="5645"/>
    <x v="0"/>
    <x v="0"/>
    <x v="0"/>
    <n v="1466827140"/>
    <n v="1464196414"/>
    <b v="0"/>
    <x v="183"/>
    <x v="0"/>
    <s v="music/rock"/>
    <n v="103"/>
    <x v="1560"/>
    <x v="4"/>
    <s v="rock"/>
    <x v="2164"/>
    <d v="2016-06-25T03:59:00"/>
  </r>
  <r>
    <n v="2165"/>
    <x v="2165"/>
    <x v="2163"/>
    <n v="2500"/>
    <n v="3466"/>
    <x v="0"/>
    <x v="6"/>
    <x v="3"/>
    <n v="1460127635"/>
    <n v="1457539235"/>
    <b v="0"/>
    <x v="27"/>
    <x v="0"/>
    <s v="music/rock"/>
    <n v="139"/>
    <x v="1561"/>
    <x v="4"/>
    <s v="rock"/>
    <x v="2165"/>
    <d v="2016-04-08T15:00:35"/>
  </r>
  <r>
    <n v="2166"/>
    <x v="2166"/>
    <x v="2164"/>
    <n v="2000"/>
    <n v="2932"/>
    <x v="0"/>
    <x v="0"/>
    <x v="0"/>
    <n v="1417813618"/>
    <n v="1413922018"/>
    <b v="0"/>
    <x v="58"/>
    <x v="0"/>
    <s v="music/rock"/>
    <n v="147"/>
    <x v="1562"/>
    <x v="4"/>
    <s v="rock"/>
    <x v="2166"/>
    <d v="2014-12-05T21:06:58"/>
  </r>
  <r>
    <n v="2167"/>
    <x v="2167"/>
    <x v="2165"/>
    <n v="150"/>
    <n v="180"/>
    <x v="0"/>
    <x v="0"/>
    <x v="0"/>
    <n v="1347672937"/>
    <n v="1346463337"/>
    <b v="0"/>
    <x v="22"/>
    <x v="0"/>
    <s v="music/rock"/>
    <n v="120"/>
    <x v="377"/>
    <x v="4"/>
    <s v="rock"/>
    <x v="2167"/>
    <d v="2012-09-15T01:35:37"/>
  </r>
  <r>
    <n v="2168"/>
    <x v="2168"/>
    <x v="2166"/>
    <n v="18000"/>
    <n v="21884.69"/>
    <x v="0"/>
    <x v="0"/>
    <x v="0"/>
    <n v="1486702800"/>
    <n v="1484058261"/>
    <b v="0"/>
    <x v="158"/>
    <x v="0"/>
    <s v="music/rock"/>
    <n v="122"/>
    <x v="1563"/>
    <x v="4"/>
    <s v="rock"/>
    <x v="2168"/>
    <d v="2017-02-10T05:00:00"/>
  </r>
  <r>
    <n v="2169"/>
    <x v="2169"/>
    <x v="2167"/>
    <n v="153"/>
    <n v="153"/>
    <x v="0"/>
    <x v="0"/>
    <x v="0"/>
    <n v="1488473351"/>
    <n v="1488214151"/>
    <b v="0"/>
    <x v="63"/>
    <x v="0"/>
    <s v="music/rock"/>
    <n v="100"/>
    <x v="1564"/>
    <x v="4"/>
    <s v="rock"/>
    <x v="2169"/>
    <d v="2017-03-02T16:49:11"/>
  </r>
  <r>
    <n v="2170"/>
    <x v="2170"/>
    <x v="2168"/>
    <n v="350"/>
    <n v="633"/>
    <x v="0"/>
    <x v="0"/>
    <x v="0"/>
    <n v="1440266422"/>
    <n v="1436810422"/>
    <b v="0"/>
    <x v="10"/>
    <x v="0"/>
    <s v="music/rock"/>
    <n v="181"/>
    <x v="1565"/>
    <x v="4"/>
    <s v="rock"/>
    <x v="2170"/>
    <d v="2015-08-22T18:00:22"/>
  </r>
  <r>
    <n v="2171"/>
    <x v="2171"/>
    <x v="2169"/>
    <n v="4000"/>
    <n v="4243"/>
    <x v="0"/>
    <x v="0"/>
    <x v="0"/>
    <n v="1434949200"/>
    <n v="1431903495"/>
    <b v="0"/>
    <x v="5"/>
    <x v="0"/>
    <s v="music/rock"/>
    <n v="106"/>
    <x v="1566"/>
    <x v="4"/>
    <s v="rock"/>
    <x v="2171"/>
    <d v="2015-06-22T05:00:00"/>
  </r>
  <r>
    <n v="2172"/>
    <x v="2172"/>
    <x v="2170"/>
    <n v="1000"/>
    <n v="1000"/>
    <x v="0"/>
    <x v="0"/>
    <x v="0"/>
    <n v="1429365320"/>
    <n v="1426773320"/>
    <b v="0"/>
    <x v="62"/>
    <x v="0"/>
    <s v="music/rock"/>
    <n v="100"/>
    <x v="909"/>
    <x v="4"/>
    <s v="rock"/>
    <x v="2172"/>
    <d v="2015-04-18T13:55:20"/>
  </r>
  <r>
    <n v="2173"/>
    <x v="2173"/>
    <x v="2171"/>
    <n v="4200"/>
    <n v="5331"/>
    <x v="0"/>
    <x v="0"/>
    <x v="0"/>
    <n v="1378785540"/>
    <n v="1376066243"/>
    <b v="0"/>
    <x v="240"/>
    <x v="0"/>
    <s v="music/rock"/>
    <n v="127"/>
    <x v="1567"/>
    <x v="4"/>
    <s v="rock"/>
    <x v="2173"/>
    <d v="2013-09-10T03:59:00"/>
  </r>
  <r>
    <n v="2174"/>
    <x v="2174"/>
    <x v="2172"/>
    <n v="4000"/>
    <n v="4119"/>
    <x v="0"/>
    <x v="1"/>
    <x v="1"/>
    <n v="1462453307"/>
    <n v="1459861307"/>
    <b v="0"/>
    <x v="287"/>
    <x v="0"/>
    <s v="music/rock"/>
    <n v="103"/>
    <x v="109"/>
    <x v="4"/>
    <s v="rock"/>
    <x v="2174"/>
    <d v="2016-05-05T13:01:47"/>
  </r>
  <r>
    <n v="2175"/>
    <x v="2175"/>
    <x v="2173"/>
    <n v="700"/>
    <n v="1750"/>
    <x v="0"/>
    <x v="0"/>
    <x v="0"/>
    <n v="1469059986"/>
    <n v="1468455186"/>
    <b v="0"/>
    <x v="55"/>
    <x v="0"/>
    <s v="music/rock"/>
    <n v="250"/>
    <x v="1568"/>
    <x v="4"/>
    <s v="rock"/>
    <x v="2175"/>
    <d v="2016-07-21T00:13:06"/>
  </r>
  <r>
    <n v="2176"/>
    <x v="2176"/>
    <x v="2174"/>
    <n v="5000"/>
    <n v="6301"/>
    <x v="0"/>
    <x v="0"/>
    <x v="0"/>
    <n v="1430579509"/>
    <n v="1427987509"/>
    <b v="0"/>
    <x v="26"/>
    <x v="0"/>
    <s v="music/rock"/>
    <n v="126"/>
    <x v="1569"/>
    <x v="4"/>
    <s v="rock"/>
    <x v="2176"/>
    <d v="2015-05-02T15:11:49"/>
  </r>
  <r>
    <n v="2177"/>
    <x v="2177"/>
    <x v="2175"/>
    <n v="2500"/>
    <n v="2503"/>
    <x v="0"/>
    <x v="0"/>
    <x v="0"/>
    <n v="1465192867"/>
    <n v="1463032867"/>
    <b v="0"/>
    <x v="44"/>
    <x v="0"/>
    <s v="music/rock"/>
    <n v="100"/>
    <x v="927"/>
    <x v="4"/>
    <s v="rock"/>
    <x v="2177"/>
    <d v="2016-06-06T06:01:07"/>
  </r>
  <r>
    <n v="2178"/>
    <x v="2178"/>
    <x v="2176"/>
    <n v="25000"/>
    <n v="34660"/>
    <x v="0"/>
    <x v="0"/>
    <x v="0"/>
    <n v="1484752597"/>
    <n v="1482160597"/>
    <b v="0"/>
    <x v="410"/>
    <x v="0"/>
    <s v="music/rock"/>
    <n v="139"/>
    <x v="1570"/>
    <x v="4"/>
    <s v="rock"/>
    <x v="2178"/>
    <d v="2017-01-18T15:16:37"/>
  </r>
  <r>
    <n v="2179"/>
    <x v="2179"/>
    <x v="2177"/>
    <n v="1000"/>
    <n v="1614"/>
    <x v="0"/>
    <x v="0"/>
    <x v="0"/>
    <n v="1428725192"/>
    <n v="1426133192"/>
    <b v="0"/>
    <x v="64"/>
    <x v="0"/>
    <s v="music/rock"/>
    <n v="161"/>
    <x v="1571"/>
    <x v="4"/>
    <s v="rock"/>
    <x v="2179"/>
    <d v="2015-04-11T04:06:32"/>
  </r>
  <r>
    <n v="2180"/>
    <x v="2180"/>
    <x v="2178"/>
    <n v="5000"/>
    <n v="5359.21"/>
    <x v="0"/>
    <x v="0"/>
    <x v="0"/>
    <n v="1447434268"/>
    <n v="1443801868"/>
    <b v="0"/>
    <x v="76"/>
    <x v="0"/>
    <s v="music/rock"/>
    <n v="107"/>
    <x v="1572"/>
    <x v="4"/>
    <s v="rock"/>
    <x v="2180"/>
    <d v="2015-11-13T17:04:28"/>
  </r>
  <r>
    <n v="2181"/>
    <x v="2181"/>
    <x v="2179"/>
    <n v="2000"/>
    <n v="3062"/>
    <x v="0"/>
    <x v="0"/>
    <x v="0"/>
    <n v="1487635653"/>
    <n v="1486426053"/>
    <b v="0"/>
    <x v="28"/>
    <x v="0"/>
    <s v="games/tabletop games"/>
    <n v="153"/>
    <x v="1573"/>
    <x v="6"/>
    <s v="tabletop games"/>
    <x v="2181"/>
    <d v="2017-02-21T00:07:33"/>
  </r>
  <r>
    <n v="2182"/>
    <x v="2182"/>
    <x v="2180"/>
    <n v="3000"/>
    <n v="15725"/>
    <x v="0"/>
    <x v="5"/>
    <x v="5"/>
    <n v="1412285825"/>
    <n v="1409261825"/>
    <b v="0"/>
    <x v="289"/>
    <x v="0"/>
    <s v="games/tabletop games"/>
    <n v="524"/>
    <x v="820"/>
    <x v="6"/>
    <s v="tabletop games"/>
    <x v="2182"/>
    <d v="2014-10-02T21:37:05"/>
  </r>
  <r>
    <n v="2183"/>
    <x v="2183"/>
    <x v="2181"/>
    <n v="1800"/>
    <n v="8807"/>
    <x v="0"/>
    <x v="0"/>
    <x v="0"/>
    <n v="1486616400"/>
    <n v="1484037977"/>
    <b v="0"/>
    <x v="411"/>
    <x v="0"/>
    <s v="games/tabletop games"/>
    <n v="489"/>
    <x v="1574"/>
    <x v="6"/>
    <s v="tabletop games"/>
    <x v="2183"/>
    <d v="2017-02-09T05:00:00"/>
  </r>
  <r>
    <n v="2184"/>
    <x v="2184"/>
    <x v="2182"/>
    <n v="10000"/>
    <n v="28474"/>
    <x v="0"/>
    <x v="0"/>
    <x v="0"/>
    <n v="1453737600"/>
    <n v="1452530041"/>
    <b v="1"/>
    <x v="161"/>
    <x v="0"/>
    <s v="games/tabletop games"/>
    <n v="285"/>
    <x v="1575"/>
    <x v="6"/>
    <s v="tabletop games"/>
    <x v="2184"/>
    <d v="2016-01-25T16:00:00"/>
  </r>
  <r>
    <n v="2185"/>
    <x v="2185"/>
    <x v="2183"/>
    <n v="5000"/>
    <n v="92848.5"/>
    <x v="0"/>
    <x v="1"/>
    <x v="1"/>
    <n v="1364286239"/>
    <n v="1360830239"/>
    <b v="0"/>
    <x v="412"/>
    <x v="0"/>
    <s v="games/tabletop games"/>
    <n v="1857"/>
    <x v="1576"/>
    <x v="6"/>
    <s v="tabletop games"/>
    <x v="2185"/>
    <d v="2013-03-26T08:23:59"/>
  </r>
  <r>
    <n v="2186"/>
    <x v="2186"/>
    <x v="2184"/>
    <n v="20000"/>
    <n v="21935"/>
    <x v="0"/>
    <x v="0"/>
    <x v="0"/>
    <n v="1473213600"/>
    <n v="1470062743"/>
    <b v="0"/>
    <x v="413"/>
    <x v="0"/>
    <s v="games/tabletop games"/>
    <n v="110"/>
    <x v="1577"/>
    <x v="6"/>
    <s v="tabletop games"/>
    <x v="2186"/>
    <d v="2016-09-07T02:00:00"/>
  </r>
  <r>
    <n v="2187"/>
    <x v="2187"/>
    <x v="2185"/>
    <n v="20000"/>
    <n v="202928.5"/>
    <x v="0"/>
    <x v="0"/>
    <x v="0"/>
    <n v="1428033540"/>
    <n v="1425531666"/>
    <b v="1"/>
    <x v="414"/>
    <x v="0"/>
    <s v="games/tabletop games"/>
    <n v="1015"/>
    <x v="1578"/>
    <x v="6"/>
    <s v="tabletop games"/>
    <x v="2187"/>
    <d v="2015-04-03T03:59:00"/>
  </r>
  <r>
    <n v="2188"/>
    <x v="2188"/>
    <x v="2186"/>
    <n v="5494"/>
    <n v="22645"/>
    <x v="0"/>
    <x v="2"/>
    <x v="2"/>
    <n v="1477414800"/>
    <n v="1474380241"/>
    <b v="0"/>
    <x v="415"/>
    <x v="0"/>
    <s v="games/tabletop games"/>
    <n v="412"/>
    <x v="1579"/>
    <x v="6"/>
    <s v="tabletop games"/>
    <x v="2188"/>
    <d v="2016-10-25T17:00:00"/>
  </r>
  <r>
    <n v="2189"/>
    <x v="2189"/>
    <x v="2187"/>
    <n v="1200"/>
    <n v="6039"/>
    <x v="0"/>
    <x v="1"/>
    <x v="1"/>
    <n v="1461276000"/>
    <n v="1460055300"/>
    <b v="0"/>
    <x v="106"/>
    <x v="0"/>
    <s v="games/tabletop games"/>
    <n v="503"/>
    <x v="1580"/>
    <x v="6"/>
    <s v="tabletop games"/>
    <x v="2189"/>
    <d v="2016-04-21T22:00:00"/>
  </r>
  <r>
    <n v="2190"/>
    <x v="2190"/>
    <x v="2188"/>
    <n v="19000"/>
    <n v="35076"/>
    <x v="0"/>
    <x v="0"/>
    <x v="0"/>
    <n v="1458716340"/>
    <n v="1455721204"/>
    <b v="0"/>
    <x v="416"/>
    <x v="0"/>
    <s v="games/tabletop games"/>
    <n v="185"/>
    <x v="1581"/>
    <x v="6"/>
    <s v="tabletop games"/>
    <x v="2190"/>
    <d v="2016-03-23T06:59:00"/>
  </r>
  <r>
    <n v="2191"/>
    <x v="2191"/>
    <x v="2189"/>
    <n v="750"/>
    <n v="898"/>
    <x v="0"/>
    <x v="1"/>
    <x v="1"/>
    <n v="1487102427"/>
    <n v="1486065627"/>
    <b v="0"/>
    <x v="20"/>
    <x v="0"/>
    <s v="games/tabletop games"/>
    <n v="120"/>
    <x v="1582"/>
    <x v="6"/>
    <s v="tabletop games"/>
    <x v="2191"/>
    <d v="2017-02-14T20:00:27"/>
  </r>
  <r>
    <n v="2192"/>
    <x v="2192"/>
    <x v="2190"/>
    <n v="12000"/>
    <n v="129748.82"/>
    <x v="0"/>
    <x v="1"/>
    <x v="1"/>
    <n v="1481842800"/>
    <n v="1479414344"/>
    <b v="0"/>
    <x v="417"/>
    <x v="0"/>
    <s v="games/tabletop games"/>
    <n v="1081"/>
    <x v="1583"/>
    <x v="6"/>
    <s v="tabletop games"/>
    <x v="2192"/>
    <d v="2016-12-15T23:00:00"/>
  </r>
  <r>
    <n v="2193"/>
    <x v="2193"/>
    <x v="2191"/>
    <n v="15000"/>
    <n v="67856"/>
    <x v="0"/>
    <x v="0"/>
    <x v="0"/>
    <n v="1479704340"/>
    <n v="1477043072"/>
    <b v="0"/>
    <x v="418"/>
    <x v="0"/>
    <s v="games/tabletop games"/>
    <n v="452"/>
    <x v="1584"/>
    <x v="6"/>
    <s v="tabletop games"/>
    <x v="2193"/>
    <d v="2016-11-21T04:59:00"/>
  </r>
  <r>
    <n v="2194"/>
    <x v="2194"/>
    <x v="2192"/>
    <n v="10000"/>
    <n v="53737"/>
    <x v="0"/>
    <x v="0"/>
    <x v="0"/>
    <n v="1459012290"/>
    <n v="1456423890"/>
    <b v="0"/>
    <x v="419"/>
    <x v="0"/>
    <s v="games/tabletop games"/>
    <n v="537"/>
    <x v="1585"/>
    <x v="6"/>
    <s v="tabletop games"/>
    <x v="2194"/>
    <d v="2016-03-26T17:11:30"/>
  </r>
  <r>
    <n v="2195"/>
    <x v="2195"/>
    <x v="2193"/>
    <n v="4600"/>
    <n v="5535"/>
    <x v="0"/>
    <x v="0"/>
    <x v="0"/>
    <n v="1439317900"/>
    <n v="1436725900"/>
    <b v="0"/>
    <x v="248"/>
    <x v="0"/>
    <s v="games/tabletop games"/>
    <n v="120"/>
    <x v="1586"/>
    <x v="6"/>
    <s v="tabletop games"/>
    <x v="2195"/>
    <d v="2015-08-11T18:31:40"/>
  </r>
  <r>
    <n v="2196"/>
    <x v="2196"/>
    <x v="2194"/>
    <n v="14000"/>
    <n v="15937"/>
    <x v="0"/>
    <x v="0"/>
    <x v="0"/>
    <n v="1480662000"/>
    <n v="1478000502"/>
    <b v="0"/>
    <x v="302"/>
    <x v="0"/>
    <s v="games/tabletop games"/>
    <n v="114"/>
    <x v="1587"/>
    <x v="6"/>
    <s v="tabletop games"/>
    <x v="2196"/>
    <d v="2016-12-02T07:00:00"/>
  </r>
  <r>
    <n v="2197"/>
    <x v="2197"/>
    <x v="2195"/>
    <n v="30000"/>
    <n v="285309.33"/>
    <x v="0"/>
    <x v="0"/>
    <x v="0"/>
    <n v="1425132059"/>
    <n v="1422540059"/>
    <b v="0"/>
    <x v="420"/>
    <x v="0"/>
    <s v="games/tabletop games"/>
    <n v="951"/>
    <x v="1588"/>
    <x v="6"/>
    <s v="tabletop games"/>
    <x v="2197"/>
    <d v="2015-02-28T14:00:59"/>
  </r>
  <r>
    <n v="2198"/>
    <x v="2198"/>
    <x v="2196"/>
    <n v="40000"/>
    <n v="53157"/>
    <x v="0"/>
    <x v="0"/>
    <x v="0"/>
    <n v="1447507200"/>
    <n v="1444911600"/>
    <b v="0"/>
    <x v="421"/>
    <x v="0"/>
    <s v="games/tabletop games"/>
    <n v="133"/>
    <x v="1589"/>
    <x v="6"/>
    <s v="tabletop games"/>
    <x v="2198"/>
    <d v="2015-11-14T13:20:00"/>
  </r>
  <r>
    <n v="2199"/>
    <x v="2199"/>
    <x v="2197"/>
    <n v="9000"/>
    <n v="13228"/>
    <x v="0"/>
    <x v="17"/>
    <x v="3"/>
    <n v="1444903198"/>
    <n v="1442311198"/>
    <b v="1"/>
    <x v="140"/>
    <x v="0"/>
    <s v="games/tabletop games"/>
    <n v="147"/>
    <x v="1590"/>
    <x v="6"/>
    <s v="tabletop games"/>
    <x v="2199"/>
    <d v="2015-10-15T09:59:58"/>
  </r>
  <r>
    <n v="2200"/>
    <x v="2200"/>
    <x v="2198"/>
    <n v="2000"/>
    <n v="10843"/>
    <x v="0"/>
    <x v="1"/>
    <x v="1"/>
    <n v="1436151600"/>
    <n v="1433775668"/>
    <b v="0"/>
    <x v="40"/>
    <x v="0"/>
    <s v="games/tabletop games"/>
    <n v="542"/>
    <x v="1591"/>
    <x v="6"/>
    <s v="tabletop games"/>
    <x v="2200"/>
    <d v="2015-07-06T03:00:00"/>
  </r>
  <r>
    <n v="2201"/>
    <x v="2201"/>
    <x v="2199"/>
    <n v="110"/>
    <n v="420.99"/>
    <x v="0"/>
    <x v="1"/>
    <x v="1"/>
    <n v="1358367565"/>
    <n v="1357157965"/>
    <b v="0"/>
    <x v="33"/>
    <x v="0"/>
    <s v="music/electronic music"/>
    <n v="383"/>
    <x v="1592"/>
    <x v="4"/>
    <s v="electronic music"/>
    <x v="2201"/>
    <d v="2013-01-16T20:19:25"/>
  </r>
  <r>
    <n v="2202"/>
    <x v="2202"/>
    <x v="2200"/>
    <n v="4000"/>
    <n v="28167.25"/>
    <x v="0"/>
    <x v="0"/>
    <x v="0"/>
    <n v="1351801368"/>
    <n v="1349209368"/>
    <b v="0"/>
    <x v="422"/>
    <x v="0"/>
    <s v="music/electronic music"/>
    <n v="704"/>
    <x v="476"/>
    <x v="4"/>
    <s v="electronic music"/>
    <x v="2202"/>
    <d v="2012-11-01T20:22:48"/>
  </r>
  <r>
    <n v="2203"/>
    <x v="2203"/>
    <x v="2201"/>
    <n v="2000"/>
    <n v="2191"/>
    <x v="0"/>
    <x v="5"/>
    <x v="5"/>
    <n v="1443127082"/>
    <n v="1440535082"/>
    <b v="0"/>
    <x v="133"/>
    <x v="0"/>
    <s v="music/electronic music"/>
    <n v="110"/>
    <x v="1593"/>
    <x v="4"/>
    <s v="electronic music"/>
    <x v="2203"/>
    <d v="2015-09-24T20:38:02"/>
  </r>
  <r>
    <n v="2204"/>
    <x v="2204"/>
    <x v="2202"/>
    <n v="1500"/>
    <n v="1993"/>
    <x v="0"/>
    <x v="0"/>
    <x v="0"/>
    <n v="1362814119"/>
    <n v="1360222119"/>
    <b v="0"/>
    <x v="196"/>
    <x v="0"/>
    <s v="music/electronic music"/>
    <n v="133"/>
    <x v="1594"/>
    <x v="4"/>
    <s v="electronic music"/>
    <x v="2204"/>
    <d v="2013-03-09T07:28:39"/>
  </r>
  <r>
    <n v="2205"/>
    <x v="2205"/>
    <x v="2203"/>
    <n v="750"/>
    <n v="1140"/>
    <x v="0"/>
    <x v="0"/>
    <x v="0"/>
    <n v="1338579789"/>
    <n v="1335987789"/>
    <b v="0"/>
    <x v="74"/>
    <x v="0"/>
    <s v="music/electronic music"/>
    <n v="152"/>
    <x v="1278"/>
    <x v="4"/>
    <s v="electronic music"/>
    <x v="2205"/>
    <d v="2012-06-01T19:43:09"/>
  </r>
  <r>
    <n v="2206"/>
    <x v="2206"/>
    <x v="2204"/>
    <n v="1100"/>
    <n v="1130"/>
    <x v="0"/>
    <x v="0"/>
    <x v="0"/>
    <n v="1334556624"/>
    <n v="1333001424"/>
    <b v="0"/>
    <x v="69"/>
    <x v="0"/>
    <s v="music/electronic music"/>
    <n v="103"/>
    <x v="1595"/>
    <x v="4"/>
    <s v="electronic music"/>
    <x v="2206"/>
    <d v="2012-04-16T06:10:24"/>
  </r>
  <r>
    <n v="2207"/>
    <x v="2207"/>
    <x v="2205"/>
    <n v="2000"/>
    <n v="2000"/>
    <x v="0"/>
    <x v="0"/>
    <x v="0"/>
    <n v="1384580373"/>
    <n v="1381984773"/>
    <b v="0"/>
    <x v="63"/>
    <x v="0"/>
    <s v="music/electronic music"/>
    <n v="100"/>
    <x v="1596"/>
    <x v="4"/>
    <s v="electronic music"/>
    <x v="2207"/>
    <d v="2013-11-16T05:39:33"/>
  </r>
  <r>
    <n v="2208"/>
    <x v="2208"/>
    <x v="2206"/>
    <n v="1000"/>
    <n v="1016"/>
    <x v="0"/>
    <x v="0"/>
    <x v="0"/>
    <n v="1333771200"/>
    <n v="1328649026"/>
    <b v="0"/>
    <x v="54"/>
    <x v="0"/>
    <s v="music/electronic music"/>
    <n v="102"/>
    <x v="1597"/>
    <x v="4"/>
    <s v="electronic music"/>
    <x v="2208"/>
    <d v="2012-04-07T04:00:00"/>
  </r>
  <r>
    <n v="2209"/>
    <x v="2209"/>
    <x v="2207"/>
    <n v="500"/>
    <n v="754"/>
    <x v="0"/>
    <x v="1"/>
    <x v="1"/>
    <n v="1397516400"/>
    <n v="1396524644"/>
    <b v="0"/>
    <x v="41"/>
    <x v="0"/>
    <s v="music/electronic music"/>
    <n v="151"/>
    <x v="1598"/>
    <x v="4"/>
    <s v="electronic music"/>
    <x v="2209"/>
    <d v="2014-04-14T23:00:00"/>
  </r>
  <r>
    <n v="2210"/>
    <x v="2210"/>
    <x v="2208"/>
    <n v="4000"/>
    <n v="4457"/>
    <x v="0"/>
    <x v="0"/>
    <x v="0"/>
    <n v="1334424960"/>
    <n v="1329442510"/>
    <b v="0"/>
    <x v="250"/>
    <x v="0"/>
    <s v="music/electronic music"/>
    <n v="111"/>
    <x v="1599"/>
    <x v="4"/>
    <s v="electronic music"/>
    <x v="2210"/>
    <d v="2012-04-14T17:36:00"/>
  </r>
  <r>
    <n v="2211"/>
    <x v="2211"/>
    <x v="2209"/>
    <n v="2500"/>
    <n v="4890"/>
    <x v="0"/>
    <x v="0"/>
    <x v="0"/>
    <n v="1397113140"/>
    <n v="1395168625"/>
    <b v="0"/>
    <x v="148"/>
    <x v="0"/>
    <s v="music/electronic music"/>
    <n v="196"/>
    <x v="603"/>
    <x v="4"/>
    <s v="electronic music"/>
    <x v="2211"/>
    <d v="2014-04-10T06:59:00"/>
  </r>
  <r>
    <n v="2212"/>
    <x v="2212"/>
    <x v="2210"/>
    <n v="6000"/>
    <n v="6863"/>
    <x v="0"/>
    <x v="0"/>
    <x v="0"/>
    <n v="1383526800"/>
    <n v="1380650177"/>
    <b v="0"/>
    <x v="252"/>
    <x v="0"/>
    <s v="music/electronic music"/>
    <n v="114"/>
    <x v="1600"/>
    <x v="4"/>
    <s v="electronic music"/>
    <x v="2212"/>
    <d v="2013-11-04T01:00:00"/>
  </r>
  <r>
    <n v="2213"/>
    <x v="2213"/>
    <x v="2211"/>
    <n v="5"/>
    <n v="10"/>
    <x v="0"/>
    <x v="0"/>
    <x v="0"/>
    <n v="1431719379"/>
    <n v="1429127379"/>
    <b v="0"/>
    <x v="29"/>
    <x v="0"/>
    <s v="music/electronic music"/>
    <n v="200"/>
    <x v="119"/>
    <x v="4"/>
    <s v="electronic music"/>
    <x v="2213"/>
    <d v="2015-05-15T19:49:39"/>
  </r>
  <r>
    <n v="2214"/>
    <x v="2214"/>
    <x v="2212"/>
    <n v="600"/>
    <n v="1755.01"/>
    <x v="0"/>
    <x v="0"/>
    <x v="0"/>
    <n v="1391713248"/>
    <n v="1389121248"/>
    <b v="0"/>
    <x v="54"/>
    <x v="0"/>
    <s v="music/electronic music"/>
    <n v="293"/>
    <x v="1601"/>
    <x v="4"/>
    <s v="electronic music"/>
    <x v="2214"/>
    <d v="2014-02-06T19:00:48"/>
  </r>
  <r>
    <n v="2215"/>
    <x v="2215"/>
    <x v="2213"/>
    <n v="550"/>
    <n v="860"/>
    <x v="0"/>
    <x v="0"/>
    <x v="0"/>
    <n v="1331621940"/>
    <n v="1329671572"/>
    <b v="0"/>
    <x v="51"/>
    <x v="0"/>
    <s v="music/electronic music"/>
    <n v="156"/>
    <x v="1602"/>
    <x v="4"/>
    <s v="electronic music"/>
    <x v="2215"/>
    <d v="2012-03-13T06:59:00"/>
  </r>
  <r>
    <n v="2216"/>
    <x v="2216"/>
    <x v="2214"/>
    <n v="300"/>
    <n v="317"/>
    <x v="0"/>
    <x v="0"/>
    <x v="0"/>
    <n v="1437674545"/>
    <n v="1436464945"/>
    <b v="0"/>
    <x v="25"/>
    <x v="0"/>
    <s v="music/electronic music"/>
    <n v="106"/>
    <x v="1603"/>
    <x v="4"/>
    <s v="electronic music"/>
    <x v="2216"/>
    <d v="2015-07-23T18:02:25"/>
  </r>
  <r>
    <n v="2217"/>
    <x v="2217"/>
    <x v="2215"/>
    <n v="420"/>
    <n v="425"/>
    <x v="0"/>
    <x v="0"/>
    <x v="0"/>
    <n v="1446451200"/>
    <n v="1445539113"/>
    <b v="0"/>
    <x v="82"/>
    <x v="0"/>
    <s v="music/electronic music"/>
    <n v="101"/>
    <x v="1604"/>
    <x v="4"/>
    <s v="electronic music"/>
    <x v="2217"/>
    <d v="2015-11-02T08:00:00"/>
  </r>
  <r>
    <n v="2218"/>
    <x v="2218"/>
    <x v="2216"/>
    <n v="2000"/>
    <n v="2456.66"/>
    <x v="0"/>
    <x v="0"/>
    <x v="0"/>
    <n v="1346198400"/>
    <n v="1344281383"/>
    <b v="0"/>
    <x v="88"/>
    <x v="0"/>
    <s v="music/electronic music"/>
    <n v="123"/>
    <x v="1090"/>
    <x v="4"/>
    <s v="electronic music"/>
    <x v="2218"/>
    <d v="2012-08-29T00:00:00"/>
  </r>
  <r>
    <n v="2219"/>
    <x v="2219"/>
    <x v="2217"/>
    <n v="1000"/>
    <n v="1015"/>
    <x v="0"/>
    <x v="0"/>
    <x v="0"/>
    <n v="1440004512"/>
    <n v="1437412512"/>
    <b v="0"/>
    <x v="10"/>
    <x v="0"/>
    <s v="music/electronic music"/>
    <n v="102"/>
    <x v="1605"/>
    <x v="4"/>
    <s v="electronic music"/>
    <x v="2219"/>
    <d v="2015-08-19T17:15:12"/>
  </r>
  <r>
    <n v="2220"/>
    <x v="2220"/>
    <x v="2218"/>
    <n v="3500"/>
    <n v="3540"/>
    <x v="0"/>
    <x v="0"/>
    <x v="0"/>
    <n v="1374888436"/>
    <n v="1372296436"/>
    <b v="0"/>
    <x v="50"/>
    <x v="0"/>
    <s v="music/electronic music"/>
    <n v="101"/>
    <x v="1606"/>
    <x v="4"/>
    <s v="electronic music"/>
    <x v="2220"/>
    <d v="2013-07-27T01:27:16"/>
  </r>
  <r>
    <n v="2221"/>
    <x v="2221"/>
    <x v="2219"/>
    <n v="7500"/>
    <n v="8109"/>
    <x v="0"/>
    <x v="0"/>
    <x v="0"/>
    <n v="1461369600"/>
    <n v="1458748809"/>
    <b v="0"/>
    <x v="423"/>
    <x v="0"/>
    <s v="games/tabletop games"/>
    <n v="108"/>
    <x v="1607"/>
    <x v="6"/>
    <s v="tabletop games"/>
    <x v="2221"/>
    <d v="2016-04-23T00:00:00"/>
  </r>
  <r>
    <n v="2222"/>
    <x v="2222"/>
    <x v="2220"/>
    <n v="500"/>
    <n v="813"/>
    <x v="0"/>
    <x v="0"/>
    <x v="0"/>
    <n v="1327776847"/>
    <n v="1325184847"/>
    <b v="0"/>
    <x v="209"/>
    <x v="0"/>
    <s v="games/tabletop games"/>
    <n v="163"/>
    <x v="1608"/>
    <x v="6"/>
    <s v="tabletop games"/>
    <x v="2222"/>
    <d v="2012-01-28T18:54:07"/>
  </r>
  <r>
    <n v="2223"/>
    <x v="2223"/>
    <x v="2221"/>
    <n v="19500"/>
    <n v="20631"/>
    <x v="0"/>
    <x v="5"/>
    <x v="5"/>
    <n v="1435418568"/>
    <n v="1432826568"/>
    <b v="0"/>
    <x v="61"/>
    <x v="0"/>
    <s v="games/tabletop games"/>
    <n v="106"/>
    <x v="1609"/>
    <x v="6"/>
    <s v="tabletop games"/>
    <x v="2223"/>
    <d v="2015-06-27T15:22:48"/>
  </r>
  <r>
    <n v="2224"/>
    <x v="2224"/>
    <x v="2222"/>
    <n v="10000"/>
    <n v="24315"/>
    <x v="0"/>
    <x v="0"/>
    <x v="0"/>
    <n v="1477767600"/>
    <n v="1475337675"/>
    <b v="0"/>
    <x v="228"/>
    <x v="0"/>
    <s v="games/tabletop games"/>
    <n v="243"/>
    <x v="1610"/>
    <x v="6"/>
    <s v="tabletop games"/>
    <x v="2224"/>
    <d v="2016-10-29T19:00:00"/>
  </r>
  <r>
    <n v="2225"/>
    <x v="2225"/>
    <x v="2223"/>
    <n v="21000"/>
    <n v="198415.01"/>
    <x v="0"/>
    <x v="1"/>
    <x v="1"/>
    <n v="1411326015"/>
    <n v="1408734015"/>
    <b v="0"/>
    <x v="424"/>
    <x v="0"/>
    <s v="games/tabletop games"/>
    <n v="945"/>
    <x v="1611"/>
    <x v="6"/>
    <s v="tabletop games"/>
    <x v="2225"/>
    <d v="2014-09-21T19:00:15"/>
  </r>
  <r>
    <n v="2226"/>
    <x v="2226"/>
    <x v="2224"/>
    <n v="18000"/>
    <n v="19523.310000000001"/>
    <x v="0"/>
    <x v="0"/>
    <x v="0"/>
    <n v="1455253140"/>
    <n v="1452625822"/>
    <b v="0"/>
    <x v="306"/>
    <x v="0"/>
    <s v="games/tabletop games"/>
    <n v="108"/>
    <x v="1612"/>
    <x v="6"/>
    <s v="tabletop games"/>
    <x v="2226"/>
    <d v="2016-02-12T04:59:00"/>
  </r>
  <r>
    <n v="2227"/>
    <x v="2227"/>
    <x v="2225"/>
    <n v="13000"/>
    <n v="20459"/>
    <x v="0"/>
    <x v="1"/>
    <x v="1"/>
    <n v="1384374155"/>
    <n v="1381778555"/>
    <b v="0"/>
    <x v="425"/>
    <x v="0"/>
    <s v="games/tabletop games"/>
    <n v="157"/>
    <x v="1613"/>
    <x v="6"/>
    <s v="tabletop games"/>
    <x v="2227"/>
    <d v="2013-11-13T20:22:35"/>
  </r>
  <r>
    <n v="2228"/>
    <x v="2228"/>
    <x v="2226"/>
    <n v="1000"/>
    <n v="11744.9"/>
    <x v="0"/>
    <x v="12"/>
    <x v="3"/>
    <n v="1439707236"/>
    <n v="1437115236"/>
    <b v="0"/>
    <x v="296"/>
    <x v="0"/>
    <s v="games/tabletop games"/>
    <n v="1174"/>
    <x v="1614"/>
    <x v="6"/>
    <s v="tabletop games"/>
    <x v="2228"/>
    <d v="2015-08-16T06:40:36"/>
  </r>
  <r>
    <n v="2229"/>
    <x v="2229"/>
    <x v="2227"/>
    <n v="8012"/>
    <n v="13704.33"/>
    <x v="0"/>
    <x v="0"/>
    <x v="0"/>
    <n v="1378180800"/>
    <n v="1375113391"/>
    <b v="0"/>
    <x v="380"/>
    <x v="0"/>
    <s v="games/tabletop games"/>
    <n v="171"/>
    <x v="815"/>
    <x v="6"/>
    <s v="tabletop games"/>
    <x v="2229"/>
    <d v="2013-09-03T04:00:00"/>
  </r>
  <r>
    <n v="2230"/>
    <x v="2230"/>
    <x v="2228"/>
    <n v="8500"/>
    <n v="10706"/>
    <x v="0"/>
    <x v="0"/>
    <x v="0"/>
    <n v="1398460127"/>
    <n v="1395868127"/>
    <b v="0"/>
    <x v="156"/>
    <x v="0"/>
    <s v="games/tabletop games"/>
    <n v="126"/>
    <x v="1615"/>
    <x v="6"/>
    <s v="tabletop games"/>
    <x v="2230"/>
    <d v="2014-04-25T21:08:47"/>
  </r>
  <r>
    <n v="2231"/>
    <x v="2231"/>
    <x v="2229"/>
    <n v="2500"/>
    <n v="30303.24"/>
    <x v="0"/>
    <x v="0"/>
    <x v="0"/>
    <n v="1372136400"/>
    <n v="1369864301"/>
    <b v="0"/>
    <x v="426"/>
    <x v="0"/>
    <s v="games/tabletop games"/>
    <n v="1212"/>
    <x v="1616"/>
    <x v="6"/>
    <s v="tabletop games"/>
    <x v="2231"/>
    <d v="2013-06-25T05:00:00"/>
  </r>
  <r>
    <n v="2232"/>
    <x v="2232"/>
    <x v="2230"/>
    <n v="5000"/>
    <n v="24790"/>
    <x v="0"/>
    <x v="0"/>
    <x v="0"/>
    <n v="1405738800"/>
    <n v="1402945408"/>
    <b v="0"/>
    <x v="427"/>
    <x v="0"/>
    <s v="games/tabletop games"/>
    <n v="496"/>
    <x v="1617"/>
    <x v="6"/>
    <s v="tabletop games"/>
    <x v="2232"/>
    <d v="2014-07-19T03:00:00"/>
  </r>
  <r>
    <n v="2233"/>
    <x v="2233"/>
    <x v="2231"/>
    <n v="2500"/>
    <n v="8301"/>
    <x v="0"/>
    <x v="1"/>
    <x v="1"/>
    <n v="1450051200"/>
    <n v="1448269539"/>
    <b v="0"/>
    <x v="428"/>
    <x v="0"/>
    <s v="games/tabletop games"/>
    <n v="332"/>
    <x v="1618"/>
    <x v="6"/>
    <s v="tabletop games"/>
    <x v="2233"/>
    <d v="2015-12-14T00:00:00"/>
  </r>
  <r>
    <n v="2234"/>
    <x v="2234"/>
    <x v="2232"/>
    <n v="100"/>
    <n v="1165"/>
    <x v="0"/>
    <x v="0"/>
    <x v="0"/>
    <n v="1483645647"/>
    <n v="1481053647"/>
    <b v="0"/>
    <x v="33"/>
    <x v="0"/>
    <s v="games/tabletop games"/>
    <n v="1165"/>
    <x v="1619"/>
    <x v="6"/>
    <s v="tabletop games"/>
    <x v="2234"/>
    <d v="2017-01-05T19:47:27"/>
  </r>
  <r>
    <n v="2235"/>
    <x v="2235"/>
    <x v="2233"/>
    <n v="13000"/>
    <n v="19931"/>
    <x v="0"/>
    <x v="5"/>
    <x v="5"/>
    <n v="1427585511"/>
    <n v="1424997111"/>
    <b v="0"/>
    <x v="206"/>
    <x v="0"/>
    <s v="games/tabletop games"/>
    <n v="153"/>
    <x v="1620"/>
    <x v="6"/>
    <s v="tabletop games"/>
    <x v="2235"/>
    <d v="2015-03-28T23:31:51"/>
  </r>
  <r>
    <n v="2236"/>
    <x v="2236"/>
    <x v="2234"/>
    <n v="2800"/>
    <n v="15039"/>
    <x v="0"/>
    <x v="0"/>
    <x v="0"/>
    <n v="1454338123"/>
    <n v="1451746123"/>
    <b v="0"/>
    <x v="340"/>
    <x v="0"/>
    <s v="games/tabletop games"/>
    <n v="537"/>
    <x v="1621"/>
    <x v="6"/>
    <s v="tabletop games"/>
    <x v="2236"/>
    <d v="2016-02-01T14:48:43"/>
  </r>
  <r>
    <n v="2237"/>
    <x v="2237"/>
    <x v="2235"/>
    <n v="18000"/>
    <n v="63527"/>
    <x v="0"/>
    <x v="0"/>
    <x v="0"/>
    <n v="1415779140"/>
    <n v="1412294683"/>
    <b v="0"/>
    <x v="429"/>
    <x v="0"/>
    <s v="games/tabletop games"/>
    <n v="353"/>
    <x v="1622"/>
    <x v="6"/>
    <s v="tabletop games"/>
    <x v="2237"/>
    <d v="2014-11-12T07:59:00"/>
  </r>
  <r>
    <n v="2238"/>
    <x v="2238"/>
    <x v="2236"/>
    <n v="4000"/>
    <n v="5496"/>
    <x v="0"/>
    <x v="12"/>
    <x v="3"/>
    <n v="1489157716"/>
    <n v="1486565716"/>
    <b v="0"/>
    <x v="1"/>
    <x v="0"/>
    <s v="games/tabletop games"/>
    <n v="137"/>
    <x v="1623"/>
    <x v="6"/>
    <s v="tabletop games"/>
    <x v="2238"/>
    <d v="2017-03-10T14:55:16"/>
  </r>
  <r>
    <n v="2239"/>
    <x v="2239"/>
    <x v="2237"/>
    <n v="25000"/>
    <n v="32006.67"/>
    <x v="0"/>
    <x v="0"/>
    <x v="0"/>
    <n v="1385870520"/>
    <n v="1382742014"/>
    <b v="0"/>
    <x v="374"/>
    <x v="0"/>
    <s v="games/tabletop games"/>
    <n v="128"/>
    <x v="1624"/>
    <x v="6"/>
    <s v="tabletop games"/>
    <x v="2239"/>
    <d v="2013-12-01T04:02:00"/>
  </r>
  <r>
    <n v="2240"/>
    <x v="2240"/>
    <x v="2238"/>
    <n v="5000"/>
    <n v="13534"/>
    <x v="0"/>
    <x v="0"/>
    <x v="0"/>
    <n v="1461354544"/>
    <n v="1458762544"/>
    <b v="0"/>
    <x v="93"/>
    <x v="0"/>
    <s v="games/tabletop games"/>
    <n v="271"/>
    <x v="1625"/>
    <x v="6"/>
    <s v="tabletop games"/>
    <x v="2240"/>
    <d v="2016-04-22T19:49:04"/>
  </r>
  <r>
    <n v="2241"/>
    <x v="2241"/>
    <x v="2239"/>
    <n v="1000"/>
    <n v="8064"/>
    <x v="0"/>
    <x v="1"/>
    <x v="1"/>
    <n v="1488484300"/>
    <n v="1485892300"/>
    <b v="0"/>
    <x v="430"/>
    <x v="0"/>
    <s v="games/tabletop games"/>
    <n v="806"/>
    <x v="1626"/>
    <x v="6"/>
    <s v="tabletop games"/>
    <x v="2241"/>
    <d v="2017-03-02T19:51:40"/>
  </r>
  <r>
    <n v="2242"/>
    <x v="2242"/>
    <x v="2240"/>
    <n v="10000"/>
    <n v="136009.76"/>
    <x v="0"/>
    <x v="0"/>
    <x v="0"/>
    <n v="1385521320"/>
    <n v="1382449733"/>
    <b v="0"/>
    <x v="431"/>
    <x v="0"/>
    <s v="games/tabletop games"/>
    <n v="1360"/>
    <x v="1627"/>
    <x v="6"/>
    <s v="tabletop games"/>
    <x v="2242"/>
    <d v="2013-11-27T03:02:00"/>
  </r>
  <r>
    <n v="2243"/>
    <x v="2243"/>
    <x v="2241"/>
    <n v="1"/>
    <n v="9302.5"/>
    <x v="0"/>
    <x v="0"/>
    <x v="0"/>
    <n v="1489374000"/>
    <n v="1488823290"/>
    <b v="0"/>
    <x v="432"/>
    <x v="0"/>
    <s v="games/tabletop games"/>
    <n v="930250"/>
    <x v="1628"/>
    <x v="6"/>
    <s v="tabletop games"/>
    <x v="2243"/>
    <d v="2017-03-13T03:00:00"/>
  </r>
  <r>
    <n v="2244"/>
    <x v="2244"/>
    <x v="2242"/>
    <n v="5000"/>
    <n v="18851"/>
    <x v="0"/>
    <x v="0"/>
    <x v="0"/>
    <n v="1476649800"/>
    <n v="1475609946"/>
    <b v="0"/>
    <x v="126"/>
    <x v="0"/>
    <s v="games/tabletop games"/>
    <n v="377"/>
    <x v="177"/>
    <x v="6"/>
    <s v="tabletop games"/>
    <x v="2244"/>
    <d v="2016-10-16T20:30:00"/>
  </r>
  <r>
    <n v="2245"/>
    <x v="2245"/>
    <x v="2243"/>
    <n v="4000"/>
    <n v="105881"/>
    <x v="0"/>
    <x v="0"/>
    <x v="0"/>
    <n v="1393005600"/>
    <n v="1390323617"/>
    <b v="0"/>
    <x v="433"/>
    <x v="0"/>
    <s v="games/tabletop games"/>
    <n v="2647"/>
    <x v="1629"/>
    <x v="6"/>
    <s v="tabletop games"/>
    <x v="2245"/>
    <d v="2014-02-21T18:00:00"/>
  </r>
  <r>
    <n v="2246"/>
    <x v="2246"/>
    <x v="2244"/>
    <n v="2500"/>
    <n v="2503"/>
    <x v="0"/>
    <x v="1"/>
    <x v="1"/>
    <n v="1441393210"/>
    <n v="1438801210"/>
    <b v="0"/>
    <x v="7"/>
    <x v="0"/>
    <s v="games/tabletop games"/>
    <n v="100"/>
    <x v="1630"/>
    <x v="6"/>
    <s v="tabletop games"/>
    <x v="2246"/>
    <d v="2015-09-04T19:00:10"/>
  </r>
  <r>
    <n v="2247"/>
    <x v="2247"/>
    <x v="2245"/>
    <n v="18500"/>
    <n v="19324"/>
    <x v="0"/>
    <x v="0"/>
    <x v="0"/>
    <n v="1438185565"/>
    <n v="1436975965"/>
    <b v="0"/>
    <x v="434"/>
    <x v="0"/>
    <s v="games/tabletop games"/>
    <n v="104"/>
    <x v="1631"/>
    <x v="6"/>
    <s v="tabletop games"/>
    <x v="2247"/>
    <d v="2015-07-29T15:59:25"/>
  </r>
  <r>
    <n v="2248"/>
    <x v="2248"/>
    <x v="2246"/>
    <n v="7000"/>
    <n v="7505"/>
    <x v="0"/>
    <x v="1"/>
    <x v="1"/>
    <n v="1481749278"/>
    <n v="1479157278"/>
    <b v="0"/>
    <x v="130"/>
    <x v="0"/>
    <s v="games/tabletop games"/>
    <n v="107"/>
    <x v="632"/>
    <x v="6"/>
    <s v="tabletop games"/>
    <x v="2248"/>
    <d v="2016-12-14T21:01:18"/>
  </r>
  <r>
    <n v="2249"/>
    <x v="2249"/>
    <x v="2247"/>
    <n v="3500"/>
    <n v="5907"/>
    <x v="0"/>
    <x v="0"/>
    <x v="0"/>
    <n v="1364917965"/>
    <n v="1362329565"/>
    <b v="0"/>
    <x v="387"/>
    <x v="0"/>
    <s v="games/tabletop games"/>
    <n v="169"/>
    <x v="1323"/>
    <x v="6"/>
    <s v="tabletop games"/>
    <x v="2249"/>
    <d v="2013-04-02T15:52:45"/>
  </r>
  <r>
    <n v="2250"/>
    <x v="2250"/>
    <x v="2248"/>
    <n v="25000"/>
    <n v="243778"/>
    <x v="0"/>
    <x v="0"/>
    <x v="0"/>
    <n v="1480727273"/>
    <n v="1478131673"/>
    <b v="0"/>
    <x v="435"/>
    <x v="0"/>
    <s v="games/tabletop games"/>
    <n v="975"/>
    <x v="1632"/>
    <x v="6"/>
    <s v="tabletop games"/>
    <x v="2250"/>
    <d v="2016-12-03T01:07:53"/>
  </r>
  <r>
    <n v="2251"/>
    <x v="2251"/>
    <x v="2249"/>
    <n v="8500"/>
    <n v="11428.19"/>
    <x v="0"/>
    <x v="0"/>
    <x v="0"/>
    <n v="1408177077"/>
    <n v="1406362677"/>
    <b v="0"/>
    <x v="436"/>
    <x v="0"/>
    <s v="games/tabletop games"/>
    <n v="134"/>
    <x v="1633"/>
    <x v="6"/>
    <s v="tabletop games"/>
    <x v="2251"/>
    <d v="2014-08-16T08:17:57"/>
  </r>
  <r>
    <n v="2252"/>
    <x v="2252"/>
    <x v="2250"/>
    <n v="9000"/>
    <n v="24505"/>
    <x v="0"/>
    <x v="3"/>
    <x v="3"/>
    <n v="1470469938"/>
    <n v="1469173938"/>
    <b v="0"/>
    <x v="437"/>
    <x v="0"/>
    <s v="games/tabletop games"/>
    <n v="272"/>
    <x v="1634"/>
    <x v="6"/>
    <s v="tabletop games"/>
    <x v="2252"/>
    <d v="2016-08-06T07:52:18"/>
  </r>
  <r>
    <n v="2253"/>
    <x v="2253"/>
    <x v="2251"/>
    <n v="8000"/>
    <n v="9015"/>
    <x v="0"/>
    <x v="0"/>
    <x v="0"/>
    <n v="1447862947"/>
    <n v="1445267347"/>
    <b v="0"/>
    <x v="87"/>
    <x v="0"/>
    <s v="games/tabletop games"/>
    <n v="113"/>
    <x v="1635"/>
    <x v="6"/>
    <s v="tabletop games"/>
    <x v="2253"/>
    <d v="2015-11-18T16:09:07"/>
  </r>
  <r>
    <n v="2254"/>
    <x v="2254"/>
    <x v="2252"/>
    <n v="500"/>
    <n v="2299"/>
    <x v="0"/>
    <x v="0"/>
    <x v="0"/>
    <n v="1485271968"/>
    <n v="1484667168"/>
    <b v="0"/>
    <x v="438"/>
    <x v="0"/>
    <s v="games/tabletop games"/>
    <n v="460"/>
    <x v="123"/>
    <x v="6"/>
    <s v="tabletop games"/>
    <x v="2254"/>
    <d v="2017-01-24T15:32:48"/>
  </r>
  <r>
    <n v="2255"/>
    <x v="2255"/>
    <x v="2253"/>
    <n v="3950"/>
    <n v="11323"/>
    <x v="0"/>
    <x v="0"/>
    <x v="0"/>
    <n v="1462661451"/>
    <n v="1460069451"/>
    <b v="0"/>
    <x v="197"/>
    <x v="0"/>
    <s v="games/tabletop games"/>
    <n v="287"/>
    <x v="311"/>
    <x v="6"/>
    <s v="tabletop games"/>
    <x v="2255"/>
    <d v="2016-05-07T22:50:51"/>
  </r>
  <r>
    <n v="2256"/>
    <x v="2256"/>
    <x v="2254"/>
    <n v="480"/>
    <n v="1069"/>
    <x v="0"/>
    <x v="1"/>
    <x v="1"/>
    <n v="1479811846"/>
    <n v="1478602246"/>
    <b v="0"/>
    <x v="133"/>
    <x v="0"/>
    <s v="games/tabletop games"/>
    <n v="223"/>
    <x v="1012"/>
    <x v="6"/>
    <s v="tabletop games"/>
    <x v="2256"/>
    <d v="2016-11-22T10:50:46"/>
  </r>
  <r>
    <n v="2257"/>
    <x v="2257"/>
    <x v="2255"/>
    <n v="2500"/>
    <n v="15903.5"/>
    <x v="0"/>
    <x v="1"/>
    <x v="1"/>
    <n v="1466377200"/>
    <n v="1463351329"/>
    <b v="0"/>
    <x v="39"/>
    <x v="0"/>
    <s v="games/tabletop games"/>
    <n v="636"/>
    <x v="1636"/>
    <x v="6"/>
    <s v="tabletop games"/>
    <x v="2257"/>
    <d v="2016-06-19T23:00:00"/>
  </r>
  <r>
    <n v="2258"/>
    <x v="2258"/>
    <x v="2256"/>
    <n v="2200"/>
    <n v="3223"/>
    <x v="0"/>
    <x v="0"/>
    <x v="0"/>
    <n v="1434045687"/>
    <n v="1431453687"/>
    <b v="0"/>
    <x v="242"/>
    <x v="0"/>
    <s v="games/tabletop games"/>
    <n v="147"/>
    <x v="1637"/>
    <x v="6"/>
    <s v="tabletop games"/>
    <x v="2258"/>
    <d v="2015-06-11T18:01:27"/>
  </r>
  <r>
    <n v="2259"/>
    <x v="2259"/>
    <x v="2257"/>
    <n v="1000"/>
    <n v="18671"/>
    <x v="0"/>
    <x v="1"/>
    <x v="1"/>
    <n v="1481224736"/>
    <n v="1480360736"/>
    <b v="0"/>
    <x v="190"/>
    <x v="0"/>
    <s v="games/tabletop games"/>
    <n v="1867"/>
    <x v="1638"/>
    <x v="6"/>
    <s v="tabletop games"/>
    <x v="2259"/>
    <d v="2016-12-08T19:18:56"/>
  </r>
  <r>
    <n v="2260"/>
    <x v="2260"/>
    <x v="2258"/>
    <n v="2500"/>
    <n v="8173"/>
    <x v="0"/>
    <x v="0"/>
    <x v="0"/>
    <n v="1395876250"/>
    <n v="1393287850"/>
    <b v="0"/>
    <x v="87"/>
    <x v="0"/>
    <s v="games/tabletop games"/>
    <n v="327"/>
    <x v="1639"/>
    <x v="6"/>
    <s v="tabletop games"/>
    <x v="2260"/>
    <d v="2014-03-26T23:24:10"/>
  </r>
  <r>
    <n v="2261"/>
    <x v="2261"/>
    <x v="2259"/>
    <n v="1000"/>
    <n v="7795"/>
    <x v="0"/>
    <x v="2"/>
    <x v="2"/>
    <n v="1487093020"/>
    <n v="1485278620"/>
    <b v="0"/>
    <x v="439"/>
    <x v="0"/>
    <s v="games/tabletop games"/>
    <n v="780"/>
    <x v="1640"/>
    <x v="6"/>
    <s v="tabletop games"/>
    <x v="2261"/>
    <d v="2017-02-14T17:23:40"/>
  </r>
  <r>
    <n v="2262"/>
    <x v="2262"/>
    <x v="2260"/>
    <n v="3300"/>
    <n v="5087"/>
    <x v="0"/>
    <x v="0"/>
    <x v="0"/>
    <n v="1416268800"/>
    <n v="1413295358"/>
    <b v="0"/>
    <x v="331"/>
    <x v="0"/>
    <s v="games/tabletop games"/>
    <n v="154"/>
    <x v="1641"/>
    <x v="6"/>
    <s v="tabletop games"/>
    <x v="2262"/>
    <d v="2014-11-18T00:00:00"/>
  </r>
  <r>
    <n v="2263"/>
    <x v="2263"/>
    <x v="2261"/>
    <n v="7500"/>
    <n v="8666"/>
    <x v="0"/>
    <x v="11"/>
    <x v="9"/>
    <n v="1422734313"/>
    <n v="1420919913"/>
    <b v="0"/>
    <x v="65"/>
    <x v="0"/>
    <s v="games/tabletop games"/>
    <n v="116"/>
    <x v="1642"/>
    <x v="6"/>
    <s v="tabletop games"/>
    <x v="2263"/>
    <d v="2015-01-31T19:58:33"/>
  </r>
  <r>
    <n v="2264"/>
    <x v="2264"/>
    <x v="2262"/>
    <n v="6000"/>
    <n v="10802"/>
    <x v="0"/>
    <x v="0"/>
    <x v="0"/>
    <n v="1463972400"/>
    <n v="1462543114"/>
    <b v="0"/>
    <x v="440"/>
    <x v="0"/>
    <s v="games/tabletop games"/>
    <n v="180"/>
    <x v="1643"/>
    <x v="6"/>
    <s v="tabletop games"/>
    <x v="2264"/>
    <d v="2016-05-23T03:00:00"/>
  </r>
  <r>
    <n v="2265"/>
    <x v="2265"/>
    <x v="2263"/>
    <n v="200"/>
    <n v="597"/>
    <x v="0"/>
    <x v="1"/>
    <x v="1"/>
    <n v="1479846507"/>
    <n v="1479241707"/>
    <b v="0"/>
    <x v="57"/>
    <x v="0"/>
    <s v="games/tabletop games"/>
    <n v="299"/>
    <x v="1644"/>
    <x v="6"/>
    <s v="tabletop games"/>
    <x v="2265"/>
    <d v="2016-11-22T20:28:27"/>
  </r>
  <r>
    <n v="2266"/>
    <x v="2266"/>
    <x v="2264"/>
    <n v="1500"/>
    <n v="4804"/>
    <x v="0"/>
    <x v="0"/>
    <x v="0"/>
    <n v="1461722400"/>
    <n v="1460235592"/>
    <b v="0"/>
    <x v="441"/>
    <x v="0"/>
    <s v="games/tabletop games"/>
    <n v="320"/>
    <x v="1645"/>
    <x v="6"/>
    <s v="tabletop games"/>
    <x v="2266"/>
    <d v="2016-04-27T02:00:00"/>
  </r>
  <r>
    <n v="2267"/>
    <x v="2267"/>
    <x v="2265"/>
    <n v="20000"/>
    <n v="76105"/>
    <x v="0"/>
    <x v="0"/>
    <x v="0"/>
    <n v="1419123600"/>
    <n v="1416945297"/>
    <b v="0"/>
    <x v="442"/>
    <x v="0"/>
    <s v="games/tabletop games"/>
    <n v="381"/>
    <x v="1646"/>
    <x v="6"/>
    <s v="tabletop games"/>
    <x v="2267"/>
    <d v="2014-12-21T01:00:00"/>
  </r>
  <r>
    <n v="2268"/>
    <x v="2268"/>
    <x v="2266"/>
    <n v="28000"/>
    <n v="28728"/>
    <x v="0"/>
    <x v="0"/>
    <x v="0"/>
    <n v="1489283915"/>
    <n v="1486691915"/>
    <b v="0"/>
    <x v="441"/>
    <x v="0"/>
    <s v="games/tabletop games"/>
    <n v="103"/>
    <x v="1647"/>
    <x v="6"/>
    <s v="tabletop games"/>
    <x v="2268"/>
    <d v="2017-03-12T01:58:35"/>
  </r>
  <r>
    <n v="2269"/>
    <x v="2269"/>
    <x v="2267"/>
    <n v="2500"/>
    <n v="45041"/>
    <x v="0"/>
    <x v="0"/>
    <x v="0"/>
    <n v="1488862800"/>
    <n v="1486745663"/>
    <b v="0"/>
    <x v="443"/>
    <x v="0"/>
    <s v="games/tabletop games"/>
    <n v="1802"/>
    <x v="1648"/>
    <x v="6"/>
    <s v="tabletop games"/>
    <x v="2269"/>
    <d v="2017-03-07T05:00:00"/>
  </r>
  <r>
    <n v="2270"/>
    <x v="2270"/>
    <x v="2268"/>
    <n v="25000"/>
    <n v="180062"/>
    <x v="0"/>
    <x v="0"/>
    <x v="0"/>
    <n v="1484085540"/>
    <n v="1482353513"/>
    <b v="0"/>
    <x v="444"/>
    <x v="0"/>
    <s v="games/tabletop games"/>
    <n v="720"/>
    <x v="1649"/>
    <x v="6"/>
    <s v="tabletop games"/>
    <x v="2270"/>
    <d v="2017-01-10T21:59:00"/>
  </r>
  <r>
    <n v="2271"/>
    <x v="2271"/>
    <x v="2269"/>
    <n v="20000"/>
    <n v="56618"/>
    <x v="0"/>
    <x v="0"/>
    <x v="0"/>
    <n v="1481328004"/>
    <n v="1478736004"/>
    <b v="0"/>
    <x v="445"/>
    <x v="0"/>
    <s v="games/tabletop games"/>
    <n v="283"/>
    <x v="1650"/>
    <x v="6"/>
    <s v="tabletop games"/>
    <x v="2271"/>
    <d v="2016-12-10T00:00:04"/>
  </r>
  <r>
    <n v="2272"/>
    <x v="2272"/>
    <x v="2270"/>
    <n v="1000"/>
    <n v="13566"/>
    <x v="0"/>
    <x v="0"/>
    <x v="0"/>
    <n v="1449506836"/>
    <n v="1446914836"/>
    <b v="0"/>
    <x v="446"/>
    <x v="0"/>
    <s v="games/tabletop games"/>
    <n v="1357"/>
    <x v="1651"/>
    <x v="6"/>
    <s v="tabletop games"/>
    <x v="2272"/>
    <d v="2015-12-07T16:47:16"/>
  </r>
  <r>
    <n v="2273"/>
    <x v="2273"/>
    <x v="2271"/>
    <n v="2500"/>
    <n v="5509"/>
    <x v="0"/>
    <x v="5"/>
    <x v="5"/>
    <n v="1489320642"/>
    <n v="1487164242"/>
    <b v="0"/>
    <x v="206"/>
    <x v="0"/>
    <s v="games/tabletop games"/>
    <n v="220"/>
    <x v="1652"/>
    <x v="6"/>
    <s v="tabletop games"/>
    <x v="2273"/>
    <d v="2017-03-12T12:10:42"/>
  </r>
  <r>
    <n v="2274"/>
    <x v="2274"/>
    <x v="2272"/>
    <n v="2500"/>
    <n v="2990"/>
    <x v="0"/>
    <x v="0"/>
    <x v="0"/>
    <n v="1393156857"/>
    <n v="1390564857"/>
    <b v="0"/>
    <x v="221"/>
    <x v="0"/>
    <s v="games/tabletop games"/>
    <n v="120"/>
    <x v="1653"/>
    <x v="6"/>
    <s v="tabletop games"/>
    <x v="2274"/>
    <d v="2014-02-23T12:00:57"/>
  </r>
  <r>
    <n v="2275"/>
    <x v="2275"/>
    <x v="2273"/>
    <n v="650"/>
    <n v="2650.5"/>
    <x v="0"/>
    <x v="1"/>
    <x v="1"/>
    <n v="1419259679"/>
    <n v="1416667679"/>
    <b v="0"/>
    <x v="1"/>
    <x v="0"/>
    <s v="games/tabletop games"/>
    <n v="408"/>
    <x v="1654"/>
    <x v="6"/>
    <s v="tabletop games"/>
    <x v="2275"/>
    <d v="2014-12-22T14:47:59"/>
  </r>
  <r>
    <n v="2276"/>
    <x v="2276"/>
    <x v="2274"/>
    <n v="4589"/>
    <n v="4856"/>
    <x v="0"/>
    <x v="0"/>
    <x v="0"/>
    <n v="1388936289"/>
    <n v="1386344289"/>
    <b v="0"/>
    <x v="11"/>
    <x v="0"/>
    <s v="games/tabletop games"/>
    <n v="106"/>
    <x v="446"/>
    <x v="6"/>
    <s v="tabletop games"/>
    <x v="2276"/>
    <d v="2014-01-05T15:38:09"/>
  </r>
  <r>
    <n v="2277"/>
    <x v="2277"/>
    <x v="2275"/>
    <n v="8500"/>
    <n v="11992"/>
    <x v="0"/>
    <x v="0"/>
    <x v="0"/>
    <n v="1330359423"/>
    <n v="1327767423"/>
    <b v="0"/>
    <x v="447"/>
    <x v="0"/>
    <s v="games/tabletop games"/>
    <n v="141"/>
    <x v="1655"/>
    <x v="6"/>
    <s v="tabletop games"/>
    <x v="2277"/>
    <d v="2012-02-27T16:17:03"/>
  </r>
  <r>
    <n v="2278"/>
    <x v="2278"/>
    <x v="2276"/>
    <n v="2000"/>
    <n v="5414"/>
    <x v="0"/>
    <x v="13"/>
    <x v="3"/>
    <n v="1451861940"/>
    <n v="1448902867"/>
    <b v="0"/>
    <x v="332"/>
    <x v="0"/>
    <s v="games/tabletop games"/>
    <n v="271"/>
    <x v="1656"/>
    <x v="6"/>
    <s v="tabletop games"/>
    <x v="2278"/>
    <d v="2016-01-03T22:59:00"/>
  </r>
  <r>
    <n v="2279"/>
    <x v="2279"/>
    <x v="2277"/>
    <n v="1000"/>
    <n v="1538"/>
    <x v="0"/>
    <x v="0"/>
    <x v="0"/>
    <n v="1423022400"/>
    <n v="1421436099"/>
    <b v="0"/>
    <x v="58"/>
    <x v="0"/>
    <s v="games/tabletop games"/>
    <n v="154"/>
    <x v="1657"/>
    <x v="6"/>
    <s v="tabletop games"/>
    <x v="2279"/>
    <d v="2015-02-04T04:00:00"/>
  </r>
  <r>
    <n v="2280"/>
    <x v="2280"/>
    <x v="2278"/>
    <n v="9800"/>
    <n v="39550.5"/>
    <x v="0"/>
    <x v="0"/>
    <x v="0"/>
    <n v="1442501991"/>
    <n v="1439909991"/>
    <b v="0"/>
    <x v="436"/>
    <x v="0"/>
    <s v="games/tabletop games"/>
    <n v="404"/>
    <x v="1658"/>
    <x v="6"/>
    <s v="tabletop games"/>
    <x v="2280"/>
    <d v="2015-09-17T14:59:51"/>
  </r>
  <r>
    <n v="2281"/>
    <x v="2281"/>
    <x v="2279"/>
    <n v="300"/>
    <n v="555"/>
    <x v="0"/>
    <x v="0"/>
    <x v="0"/>
    <n v="1311576600"/>
    <n v="1306219897"/>
    <b v="0"/>
    <x v="202"/>
    <x v="0"/>
    <s v="music/rock"/>
    <n v="185"/>
    <x v="1659"/>
    <x v="4"/>
    <s v="rock"/>
    <x v="2281"/>
    <d v="2011-07-25T06:50:00"/>
  </r>
  <r>
    <n v="2282"/>
    <x v="2282"/>
    <x v="2280"/>
    <n v="750"/>
    <n v="1390"/>
    <x v="0"/>
    <x v="0"/>
    <x v="0"/>
    <n v="1452744686"/>
    <n v="1447560686"/>
    <b v="0"/>
    <x v="8"/>
    <x v="0"/>
    <s v="music/rock"/>
    <n v="185"/>
    <x v="1660"/>
    <x v="4"/>
    <s v="rock"/>
    <x v="2282"/>
    <d v="2016-01-14T04:11:26"/>
  </r>
  <r>
    <n v="2283"/>
    <x v="2283"/>
    <x v="2281"/>
    <n v="3000"/>
    <n v="3025.66"/>
    <x v="0"/>
    <x v="0"/>
    <x v="0"/>
    <n v="1336528804"/>
    <n v="1331348404"/>
    <b v="0"/>
    <x v="53"/>
    <x v="0"/>
    <s v="music/rock"/>
    <n v="101"/>
    <x v="1514"/>
    <x v="4"/>
    <s v="rock"/>
    <x v="2283"/>
    <d v="2012-05-09T02:00:04"/>
  </r>
  <r>
    <n v="2284"/>
    <x v="2284"/>
    <x v="2282"/>
    <n v="6000"/>
    <n v="6373.27"/>
    <x v="0"/>
    <x v="0"/>
    <x v="0"/>
    <n v="1299902400"/>
    <n v="1297451245"/>
    <b v="0"/>
    <x v="211"/>
    <x v="0"/>
    <s v="music/rock"/>
    <n v="106"/>
    <x v="1661"/>
    <x v="4"/>
    <s v="rock"/>
    <x v="2284"/>
    <d v="2011-03-12T04:00:00"/>
  </r>
  <r>
    <n v="2285"/>
    <x v="2285"/>
    <x v="2283"/>
    <n v="3000"/>
    <n v="3641"/>
    <x v="0"/>
    <x v="0"/>
    <x v="0"/>
    <n v="1340944043"/>
    <n v="1338352043"/>
    <b v="0"/>
    <x v="1"/>
    <x v="0"/>
    <s v="music/rock"/>
    <n v="121"/>
    <x v="1662"/>
    <x v="4"/>
    <s v="rock"/>
    <x v="2285"/>
    <d v="2012-06-29T04:27:23"/>
  </r>
  <r>
    <n v="2286"/>
    <x v="2286"/>
    <x v="2284"/>
    <n v="1500"/>
    <n v="1501"/>
    <x v="0"/>
    <x v="0"/>
    <x v="0"/>
    <n v="1378439940"/>
    <n v="1376003254"/>
    <b v="0"/>
    <x v="25"/>
    <x v="0"/>
    <s v="music/rock"/>
    <n v="100"/>
    <x v="1663"/>
    <x v="4"/>
    <s v="rock"/>
    <x v="2286"/>
    <d v="2013-09-06T03:59:00"/>
  </r>
  <r>
    <n v="2287"/>
    <x v="2287"/>
    <x v="2285"/>
    <n v="4500"/>
    <n v="5398.99"/>
    <x v="0"/>
    <x v="0"/>
    <x v="0"/>
    <n v="1403539260"/>
    <n v="1401724860"/>
    <b v="0"/>
    <x v="448"/>
    <x v="0"/>
    <s v="music/rock"/>
    <n v="120"/>
    <x v="1664"/>
    <x v="4"/>
    <s v="rock"/>
    <x v="2287"/>
    <d v="2014-06-23T16:01:00"/>
  </r>
  <r>
    <n v="2288"/>
    <x v="2288"/>
    <x v="2286"/>
    <n v="1000"/>
    <n v="1001"/>
    <x v="0"/>
    <x v="0"/>
    <x v="0"/>
    <n v="1340733600"/>
    <n v="1339098689"/>
    <b v="0"/>
    <x v="20"/>
    <x v="0"/>
    <s v="music/rock"/>
    <n v="100"/>
    <x v="1665"/>
    <x v="4"/>
    <s v="rock"/>
    <x v="2288"/>
    <d v="2012-06-26T18:00:00"/>
  </r>
  <r>
    <n v="2289"/>
    <x v="2289"/>
    <x v="2287"/>
    <n v="1500"/>
    <n v="1611"/>
    <x v="0"/>
    <x v="0"/>
    <x v="0"/>
    <n v="1386372120"/>
    <n v="1382659060"/>
    <b v="0"/>
    <x v="20"/>
    <x v="0"/>
    <s v="music/rock"/>
    <n v="107"/>
    <x v="1666"/>
    <x v="4"/>
    <s v="rock"/>
    <x v="2289"/>
    <d v="2013-12-06T23:22:00"/>
  </r>
  <r>
    <n v="2290"/>
    <x v="2290"/>
    <x v="2288"/>
    <n v="1500"/>
    <n v="1561"/>
    <x v="0"/>
    <x v="0"/>
    <x v="0"/>
    <n v="1259686800"/>
    <n v="1252908330"/>
    <b v="0"/>
    <x v="60"/>
    <x v="0"/>
    <s v="music/rock"/>
    <n v="104"/>
    <x v="1667"/>
    <x v="4"/>
    <s v="rock"/>
    <x v="2290"/>
    <d v="2009-12-01T17:00:00"/>
  </r>
  <r>
    <n v="2291"/>
    <x v="2291"/>
    <x v="2289"/>
    <n v="2500"/>
    <n v="4320"/>
    <x v="0"/>
    <x v="0"/>
    <x v="0"/>
    <n v="1335153600"/>
    <n v="1332199618"/>
    <b v="0"/>
    <x v="68"/>
    <x v="0"/>
    <s v="music/rock"/>
    <n v="173"/>
    <x v="1668"/>
    <x v="4"/>
    <s v="rock"/>
    <x v="2291"/>
    <d v="2012-04-23T04:00:00"/>
  </r>
  <r>
    <n v="2292"/>
    <x v="2292"/>
    <x v="2290"/>
    <n v="2000"/>
    <n v="2145.0100000000002"/>
    <x v="0"/>
    <x v="0"/>
    <x v="0"/>
    <n v="1334767476"/>
    <n v="1332175476"/>
    <b v="0"/>
    <x v="67"/>
    <x v="0"/>
    <s v="music/rock"/>
    <n v="107"/>
    <x v="832"/>
    <x v="4"/>
    <s v="rock"/>
    <x v="2292"/>
    <d v="2012-04-18T16:44:36"/>
  </r>
  <r>
    <n v="2293"/>
    <x v="2293"/>
    <x v="2291"/>
    <n v="850"/>
    <n v="920"/>
    <x v="0"/>
    <x v="0"/>
    <x v="0"/>
    <n v="1348545540"/>
    <n v="1346345999"/>
    <b v="0"/>
    <x v="74"/>
    <x v="0"/>
    <s v="music/rock"/>
    <n v="108"/>
    <x v="1669"/>
    <x v="4"/>
    <s v="rock"/>
    <x v="2293"/>
    <d v="2012-09-25T03:59:00"/>
  </r>
  <r>
    <n v="2294"/>
    <x v="2294"/>
    <x v="2292"/>
    <n v="5000"/>
    <n v="7304.04"/>
    <x v="0"/>
    <x v="0"/>
    <x v="0"/>
    <n v="1358702480"/>
    <n v="1356110480"/>
    <b v="0"/>
    <x v="300"/>
    <x v="0"/>
    <s v="music/rock"/>
    <n v="146"/>
    <x v="1670"/>
    <x v="4"/>
    <s v="rock"/>
    <x v="2294"/>
    <d v="2013-01-20T17:21:20"/>
  </r>
  <r>
    <n v="2295"/>
    <x v="2295"/>
    <x v="2293"/>
    <n v="1200"/>
    <n v="1503"/>
    <x v="0"/>
    <x v="0"/>
    <x v="0"/>
    <n v="1359240856"/>
    <n v="1356648856"/>
    <b v="0"/>
    <x v="69"/>
    <x v="0"/>
    <s v="music/rock"/>
    <n v="125"/>
    <x v="1671"/>
    <x v="4"/>
    <s v="rock"/>
    <x v="2295"/>
    <d v="2013-01-26T22:54:16"/>
  </r>
  <r>
    <n v="2296"/>
    <x v="2296"/>
    <x v="2294"/>
    <n v="7000"/>
    <n v="10435"/>
    <x v="0"/>
    <x v="0"/>
    <x v="0"/>
    <n v="1330018426"/>
    <n v="1326994426"/>
    <b v="0"/>
    <x v="108"/>
    <x v="0"/>
    <s v="music/rock"/>
    <n v="149"/>
    <x v="1672"/>
    <x v="4"/>
    <s v="rock"/>
    <x v="2296"/>
    <d v="2012-02-23T17:33:46"/>
  </r>
  <r>
    <n v="2297"/>
    <x v="2297"/>
    <x v="2295"/>
    <n v="1000"/>
    <n v="1006"/>
    <x v="0"/>
    <x v="0"/>
    <x v="0"/>
    <n v="1331697540"/>
    <n v="1328749249"/>
    <b v="0"/>
    <x v="10"/>
    <x v="0"/>
    <s v="music/rock"/>
    <n v="101"/>
    <x v="1673"/>
    <x v="4"/>
    <s v="rock"/>
    <x v="2297"/>
    <d v="2012-03-14T03:59:00"/>
  </r>
  <r>
    <n v="2298"/>
    <x v="2298"/>
    <x v="2296"/>
    <n v="30000"/>
    <n v="31522"/>
    <x v="0"/>
    <x v="0"/>
    <x v="0"/>
    <n v="1395861033"/>
    <n v="1393272633"/>
    <b v="0"/>
    <x v="449"/>
    <x v="0"/>
    <s v="music/rock"/>
    <n v="105"/>
    <x v="1674"/>
    <x v="4"/>
    <s v="rock"/>
    <x v="2298"/>
    <d v="2014-03-26T19:10:33"/>
  </r>
  <r>
    <n v="2299"/>
    <x v="2299"/>
    <x v="2297"/>
    <n v="300"/>
    <n v="1050.5"/>
    <x v="0"/>
    <x v="0"/>
    <x v="0"/>
    <n v="1296953209"/>
    <n v="1295657209"/>
    <b v="0"/>
    <x v="25"/>
    <x v="0"/>
    <s v="music/rock"/>
    <n v="350"/>
    <x v="1675"/>
    <x v="4"/>
    <s v="rock"/>
    <x v="2299"/>
    <d v="2011-02-06T00:46:49"/>
  </r>
  <r>
    <n v="2300"/>
    <x v="2300"/>
    <x v="2298"/>
    <n v="800"/>
    <n v="810"/>
    <x v="0"/>
    <x v="0"/>
    <x v="0"/>
    <n v="1340904416"/>
    <n v="1339694816"/>
    <b v="0"/>
    <x v="63"/>
    <x v="0"/>
    <s v="music/rock"/>
    <n v="101"/>
    <x v="1211"/>
    <x v="4"/>
    <s v="rock"/>
    <x v="2300"/>
    <d v="2012-06-28T17:26:56"/>
  </r>
  <r>
    <n v="2301"/>
    <x v="2301"/>
    <x v="2299"/>
    <n v="5000"/>
    <n v="6680.22"/>
    <x v="0"/>
    <x v="0"/>
    <x v="0"/>
    <n v="1371785496"/>
    <n v="1369193496"/>
    <b v="1"/>
    <x v="263"/>
    <x v="0"/>
    <s v="music/indie rock"/>
    <n v="134"/>
    <x v="484"/>
    <x v="4"/>
    <s v="indie rock"/>
    <x v="2301"/>
    <d v="2013-06-21T03:31:36"/>
  </r>
  <r>
    <n v="2302"/>
    <x v="2302"/>
    <x v="2300"/>
    <n v="2300"/>
    <n v="3925"/>
    <x v="0"/>
    <x v="0"/>
    <x v="0"/>
    <n v="1388473200"/>
    <n v="1385585434"/>
    <b v="1"/>
    <x v="268"/>
    <x v="0"/>
    <s v="music/indie rock"/>
    <n v="171"/>
    <x v="131"/>
    <x v="4"/>
    <s v="indie rock"/>
    <x v="2302"/>
    <d v="2013-12-31T07:00:00"/>
  </r>
  <r>
    <n v="2303"/>
    <x v="2303"/>
    <x v="2301"/>
    <n v="6450"/>
    <n v="7053.61"/>
    <x v="0"/>
    <x v="0"/>
    <x v="0"/>
    <n v="1323747596"/>
    <n v="1320287996"/>
    <b v="1"/>
    <x v="273"/>
    <x v="0"/>
    <s v="music/indie rock"/>
    <n v="109"/>
    <x v="1676"/>
    <x v="4"/>
    <s v="indie rock"/>
    <x v="2303"/>
    <d v="2011-12-13T03:39:56"/>
  </r>
  <r>
    <n v="2304"/>
    <x v="2304"/>
    <x v="2302"/>
    <n v="6000"/>
    <n v="6042.02"/>
    <x v="0"/>
    <x v="0"/>
    <x v="0"/>
    <n v="1293857940"/>
    <n v="1290281691"/>
    <b v="1"/>
    <x v="116"/>
    <x v="0"/>
    <s v="music/indie rock"/>
    <n v="101"/>
    <x v="1677"/>
    <x v="4"/>
    <s v="indie rock"/>
    <x v="2304"/>
    <d v="2011-01-01T04:59:00"/>
  </r>
  <r>
    <n v="2305"/>
    <x v="2305"/>
    <x v="2303"/>
    <n v="18000"/>
    <n v="18221"/>
    <x v="0"/>
    <x v="0"/>
    <x v="0"/>
    <n v="1407520800"/>
    <n v="1405356072"/>
    <b v="1"/>
    <x v="157"/>
    <x v="0"/>
    <s v="music/indie rock"/>
    <n v="101"/>
    <x v="1678"/>
    <x v="4"/>
    <s v="indie rock"/>
    <x v="2305"/>
    <d v="2014-08-08T18:00:00"/>
  </r>
  <r>
    <n v="2306"/>
    <x v="2306"/>
    <x v="2304"/>
    <n v="3500"/>
    <n v="3736.55"/>
    <x v="0"/>
    <x v="0"/>
    <x v="0"/>
    <n v="1331352129"/>
    <n v="1328760129"/>
    <b v="1"/>
    <x v="196"/>
    <x v="0"/>
    <s v="music/indie rock"/>
    <n v="107"/>
    <x v="1679"/>
    <x v="4"/>
    <s v="indie rock"/>
    <x v="2306"/>
    <d v="2012-03-10T04:02:09"/>
  </r>
  <r>
    <n v="2307"/>
    <x v="2307"/>
    <x v="2305"/>
    <n v="1964.47"/>
    <n v="2095.2600000000002"/>
    <x v="0"/>
    <x v="0"/>
    <x v="0"/>
    <n v="1336245328"/>
    <n v="1333653333"/>
    <b v="1"/>
    <x v="11"/>
    <x v="0"/>
    <s v="music/indie rock"/>
    <n v="107"/>
    <x v="1680"/>
    <x v="4"/>
    <s v="indie rock"/>
    <x v="2307"/>
    <d v="2012-05-05T19:15:28"/>
  </r>
  <r>
    <n v="2308"/>
    <x v="2308"/>
    <x v="2306"/>
    <n v="50000"/>
    <n v="50653.11"/>
    <x v="0"/>
    <x v="0"/>
    <x v="0"/>
    <n v="1409274000"/>
    <n v="1406847996"/>
    <b v="1"/>
    <x v="450"/>
    <x v="0"/>
    <s v="music/indie rock"/>
    <n v="101"/>
    <x v="1681"/>
    <x v="4"/>
    <s v="indie rock"/>
    <x v="2308"/>
    <d v="2014-08-29T01:00:00"/>
  </r>
  <r>
    <n v="2309"/>
    <x v="2309"/>
    <x v="2307"/>
    <n v="6000"/>
    <n v="6400.47"/>
    <x v="0"/>
    <x v="0"/>
    <x v="0"/>
    <n v="1362872537"/>
    <n v="1359848537"/>
    <b v="1"/>
    <x v="329"/>
    <x v="0"/>
    <s v="music/indie rock"/>
    <n v="107"/>
    <x v="1682"/>
    <x v="4"/>
    <s v="indie rock"/>
    <x v="2309"/>
    <d v="2013-03-09T23:42:17"/>
  </r>
  <r>
    <n v="2310"/>
    <x v="2310"/>
    <x v="2308"/>
    <n v="18500"/>
    <n v="79335.360000000001"/>
    <x v="0"/>
    <x v="0"/>
    <x v="0"/>
    <n v="1363889015"/>
    <n v="1361300615"/>
    <b v="1"/>
    <x v="451"/>
    <x v="0"/>
    <s v="music/indie rock"/>
    <n v="429"/>
    <x v="1683"/>
    <x v="4"/>
    <s v="indie rock"/>
    <x v="2310"/>
    <d v="2013-03-21T18:03:35"/>
  </r>
  <r>
    <n v="2311"/>
    <x v="2311"/>
    <x v="2309"/>
    <n v="9000"/>
    <n v="9370"/>
    <x v="0"/>
    <x v="0"/>
    <x v="0"/>
    <n v="1399421189"/>
    <n v="1396829189"/>
    <b v="1"/>
    <x v="201"/>
    <x v="0"/>
    <s v="music/indie rock"/>
    <n v="104"/>
    <x v="1684"/>
    <x v="4"/>
    <s v="indie rock"/>
    <x v="2311"/>
    <d v="2014-05-07T00:06:29"/>
  </r>
  <r>
    <n v="2312"/>
    <x v="2312"/>
    <x v="2310"/>
    <n v="3000"/>
    <n v="3236"/>
    <x v="0"/>
    <x v="0"/>
    <x v="0"/>
    <n v="1397862000"/>
    <n v="1395155478"/>
    <b v="1"/>
    <x v="1"/>
    <x v="0"/>
    <s v="music/indie rock"/>
    <n v="108"/>
    <x v="1685"/>
    <x v="4"/>
    <s v="indie rock"/>
    <x v="2312"/>
    <d v="2014-04-18T23:00:00"/>
  </r>
  <r>
    <n v="2313"/>
    <x v="2313"/>
    <x v="2311"/>
    <n v="5000"/>
    <n v="8792.02"/>
    <x v="0"/>
    <x v="0"/>
    <x v="0"/>
    <n v="1336086026"/>
    <n v="1333494026"/>
    <b v="1"/>
    <x v="328"/>
    <x v="0"/>
    <s v="music/indie rock"/>
    <n v="176"/>
    <x v="150"/>
    <x v="4"/>
    <s v="indie rock"/>
    <x v="2313"/>
    <d v="2012-05-03T23:00:26"/>
  </r>
  <r>
    <n v="2314"/>
    <x v="2314"/>
    <x v="2312"/>
    <n v="1200"/>
    <n v="1883.64"/>
    <x v="0"/>
    <x v="0"/>
    <x v="0"/>
    <n v="1339074857"/>
    <n v="1336482857"/>
    <b v="1"/>
    <x v="133"/>
    <x v="0"/>
    <s v="music/indie rock"/>
    <n v="157"/>
    <x v="789"/>
    <x v="4"/>
    <s v="indie rock"/>
    <x v="2314"/>
    <d v="2012-06-07T13:14:17"/>
  </r>
  <r>
    <n v="2315"/>
    <x v="2315"/>
    <x v="2313"/>
    <n v="2500"/>
    <n v="2565"/>
    <x v="0"/>
    <x v="0"/>
    <x v="0"/>
    <n v="1336238743"/>
    <n v="1333646743"/>
    <b v="1"/>
    <x v="31"/>
    <x v="0"/>
    <s v="music/indie rock"/>
    <n v="103"/>
    <x v="1686"/>
    <x v="4"/>
    <s v="indie rock"/>
    <x v="2315"/>
    <d v="2012-05-05T17:25:43"/>
  </r>
  <r>
    <n v="2316"/>
    <x v="2316"/>
    <x v="2314"/>
    <n v="15000"/>
    <n v="15606.4"/>
    <x v="0"/>
    <x v="0"/>
    <x v="0"/>
    <n v="1260383040"/>
    <n v="1253726650"/>
    <b v="1"/>
    <x v="452"/>
    <x v="0"/>
    <s v="music/indie rock"/>
    <n v="104"/>
    <x v="1687"/>
    <x v="4"/>
    <s v="indie rock"/>
    <x v="2316"/>
    <d v="2009-12-09T18:24:00"/>
  </r>
  <r>
    <n v="2317"/>
    <x v="2317"/>
    <x v="2315"/>
    <n v="400"/>
    <n v="416"/>
    <x v="0"/>
    <x v="0"/>
    <x v="0"/>
    <n v="1266210000"/>
    <n v="1263474049"/>
    <b v="1"/>
    <x v="19"/>
    <x v="0"/>
    <s v="music/indie rock"/>
    <n v="104"/>
    <x v="1688"/>
    <x v="4"/>
    <s v="indie rock"/>
    <x v="2317"/>
    <d v="2010-02-15T05:00:00"/>
  </r>
  <r>
    <n v="2318"/>
    <x v="2318"/>
    <x v="2316"/>
    <n v="5000"/>
    <n v="6053"/>
    <x v="0"/>
    <x v="0"/>
    <x v="0"/>
    <n v="1253937540"/>
    <n v="1251214014"/>
    <b v="1"/>
    <x v="430"/>
    <x v="0"/>
    <s v="music/indie rock"/>
    <n v="121"/>
    <x v="1689"/>
    <x v="4"/>
    <s v="indie rock"/>
    <x v="2318"/>
    <d v="2009-09-26T03:59:00"/>
  </r>
  <r>
    <n v="2319"/>
    <x v="2319"/>
    <x v="2317"/>
    <n v="3000"/>
    <n v="3231"/>
    <x v="0"/>
    <x v="0"/>
    <x v="0"/>
    <n v="1387072685"/>
    <n v="1384480685"/>
    <b v="1"/>
    <x v="99"/>
    <x v="0"/>
    <s v="music/indie rock"/>
    <n v="108"/>
    <x v="1690"/>
    <x v="4"/>
    <s v="indie rock"/>
    <x v="2319"/>
    <d v="2013-12-15T01:58:05"/>
  </r>
  <r>
    <n v="2320"/>
    <x v="2320"/>
    <x v="2318"/>
    <n v="5000"/>
    <n v="5433"/>
    <x v="0"/>
    <x v="0"/>
    <x v="0"/>
    <n v="1396463800"/>
    <n v="1393443400"/>
    <b v="1"/>
    <x v="30"/>
    <x v="0"/>
    <s v="music/indie rock"/>
    <n v="109"/>
    <x v="880"/>
    <x v="4"/>
    <s v="indie rock"/>
    <x v="2320"/>
    <d v="2014-04-02T18:36:40"/>
  </r>
  <r>
    <n v="2321"/>
    <x v="2321"/>
    <x v="2319"/>
    <n v="10557"/>
    <n v="4130"/>
    <x v="3"/>
    <x v="15"/>
    <x v="3"/>
    <n v="1491282901"/>
    <n v="1488694501"/>
    <b v="0"/>
    <x v="31"/>
    <x v="1"/>
    <s v="food/small batch"/>
    <n v="39"/>
    <x v="1691"/>
    <x v="7"/>
    <s v="small batch"/>
    <x v="2321"/>
    <d v="2017-04-04T05:15:01"/>
  </r>
  <r>
    <n v="2322"/>
    <x v="2322"/>
    <x v="2320"/>
    <n v="2700"/>
    <n v="85"/>
    <x v="3"/>
    <x v="0"/>
    <x v="0"/>
    <n v="1491769769"/>
    <n v="1489181369"/>
    <b v="0"/>
    <x v="80"/>
    <x v="1"/>
    <s v="food/small batch"/>
    <n v="3"/>
    <x v="1209"/>
    <x v="7"/>
    <s v="small batch"/>
    <x v="2322"/>
    <d v="2017-04-09T20:29:29"/>
  </r>
  <r>
    <n v="2323"/>
    <x v="2323"/>
    <x v="2321"/>
    <n v="250"/>
    <n v="120"/>
    <x v="3"/>
    <x v="0"/>
    <x v="0"/>
    <n v="1490033247"/>
    <n v="1489428447"/>
    <b v="0"/>
    <x v="80"/>
    <x v="1"/>
    <s v="food/small batch"/>
    <n v="48"/>
    <x v="179"/>
    <x v="7"/>
    <s v="small batch"/>
    <x v="2323"/>
    <d v="2017-03-20T18:07:27"/>
  </r>
  <r>
    <n v="2324"/>
    <x v="2324"/>
    <x v="2322"/>
    <n v="7500"/>
    <n v="1555"/>
    <x v="3"/>
    <x v="1"/>
    <x v="1"/>
    <n v="1490559285"/>
    <n v="1487970885"/>
    <b v="0"/>
    <x v="42"/>
    <x v="1"/>
    <s v="food/small batch"/>
    <n v="21"/>
    <x v="1692"/>
    <x v="7"/>
    <s v="small batch"/>
    <x v="2324"/>
    <d v="2017-03-26T20:14:45"/>
  </r>
  <r>
    <n v="2325"/>
    <x v="2325"/>
    <x v="2323"/>
    <n v="1000"/>
    <n v="80"/>
    <x v="3"/>
    <x v="0"/>
    <x v="0"/>
    <n v="1490830331"/>
    <n v="1488241931"/>
    <b v="0"/>
    <x v="63"/>
    <x v="1"/>
    <s v="food/small batch"/>
    <n v="8"/>
    <x v="1693"/>
    <x v="7"/>
    <s v="small batch"/>
    <x v="2325"/>
    <d v="2017-03-29T23:32:11"/>
  </r>
  <r>
    <n v="2326"/>
    <x v="2326"/>
    <x v="2324"/>
    <n v="15000"/>
    <n v="108"/>
    <x v="3"/>
    <x v="0"/>
    <x v="0"/>
    <n v="1493571600"/>
    <n v="1489106948"/>
    <b v="0"/>
    <x v="29"/>
    <x v="1"/>
    <s v="food/small batch"/>
    <n v="1"/>
    <x v="1694"/>
    <x v="7"/>
    <s v="small batch"/>
    <x v="2326"/>
    <d v="2017-04-30T17:00:00"/>
  </r>
  <r>
    <n v="2327"/>
    <x v="2327"/>
    <x v="2325"/>
    <n v="35000"/>
    <n v="184133.01"/>
    <x v="0"/>
    <x v="0"/>
    <x v="0"/>
    <n v="1409090440"/>
    <n v="1406066440"/>
    <b v="1"/>
    <x v="453"/>
    <x v="0"/>
    <s v="food/small batch"/>
    <n v="526"/>
    <x v="1695"/>
    <x v="7"/>
    <s v="small batch"/>
    <x v="2327"/>
    <d v="2014-08-26T22:00:40"/>
  </r>
  <r>
    <n v="2328"/>
    <x v="2328"/>
    <x v="2326"/>
    <n v="10000"/>
    <n v="25445"/>
    <x v="0"/>
    <x v="0"/>
    <x v="0"/>
    <n v="1434307537"/>
    <n v="1431715537"/>
    <b v="1"/>
    <x v="416"/>
    <x v="0"/>
    <s v="food/small batch"/>
    <n v="254"/>
    <x v="1696"/>
    <x v="7"/>
    <s v="small batch"/>
    <x v="2328"/>
    <d v="2015-06-14T18:45:37"/>
  </r>
  <r>
    <n v="2329"/>
    <x v="2329"/>
    <x v="2327"/>
    <n v="25000"/>
    <n v="26480"/>
    <x v="0"/>
    <x v="0"/>
    <x v="0"/>
    <n v="1405609146"/>
    <n v="1403017146"/>
    <b v="1"/>
    <x v="207"/>
    <x v="0"/>
    <s v="food/small batch"/>
    <n v="106"/>
    <x v="1697"/>
    <x v="7"/>
    <s v="small batch"/>
    <x v="2329"/>
    <d v="2014-07-17T14:59:06"/>
  </r>
  <r>
    <n v="2330"/>
    <x v="2330"/>
    <x v="2328"/>
    <n v="35000"/>
    <n v="35848"/>
    <x v="0"/>
    <x v="0"/>
    <x v="0"/>
    <n v="1451001600"/>
    <n v="1448400943"/>
    <b v="1"/>
    <x v="430"/>
    <x v="0"/>
    <s v="food/small batch"/>
    <n v="102"/>
    <x v="1698"/>
    <x v="7"/>
    <s v="small batch"/>
    <x v="2330"/>
    <d v="2015-12-25T00:00:00"/>
  </r>
  <r>
    <n v="2331"/>
    <x v="2331"/>
    <x v="2329"/>
    <n v="8000"/>
    <n v="11545.1"/>
    <x v="0"/>
    <x v="0"/>
    <x v="0"/>
    <n v="1408320490"/>
    <n v="1405728490"/>
    <b v="1"/>
    <x v="454"/>
    <x v="0"/>
    <s v="food/small batch"/>
    <n v="144"/>
    <x v="1699"/>
    <x v="7"/>
    <s v="small batch"/>
    <x v="2331"/>
    <d v="2014-08-18T00:08:10"/>
  </r>
  <r>
    <n v="2332"/>
    <x v="2332"/>
    <x v="2330"/>
    <n v="25000"/>
    <n v="26577"/>
    <x v="0"/>
    <x v="0"/>
    <x v="0"/>
    <n v="1423235071"/>
    <n v="1420643071"/>
    <b v="1"/>
    <x v="455"/>
    <x v="0"/>
    <s v="food/small batch"/>
    <n v="106"/>
    <x v="1700"/>
    <x v="7"/>
    <s v="small batch"/>
    <x v="2332"/>
    <d v="2015-02-06T15:04:31"/>
  </r>
  <r>
    <n v="2333"/>
    <x v="2333"/>
    <x v="2331"/>
    <n v="600"/>
    <n v="1273"/>
    <x v="0"/>
    <x v="0"/>
    <x v="0"/>
    <n v="1401385800"/>
    <n v="1399563390"/>
    <b v="1"/>
    <x v="225"/>
    <x v="0"/>
    <s v="food/small batch"/>
    <n v="212"/>
    <x v="1701"/>
    <x v="7"/>
    <s v="small batch"/>
    <x v="2333"/>
    <d v="2014-05-29T17:50:00"/>
  </r>
  <r>
    <n v="2334"/>
    <x v="2334"/>
    <x v="2332"/>
    <n v="4000"/>
    <n v="4078"/>
    <x v="0"/>
    <x v="0"/>
    <x v="0"/>
    <n v="1415208840"/>
    <n v="1412611498"/>
    <b v="1"/>
    <x v="85"/>
    <x v="0"/>
    <s v="food/small batch"/>
    <n v="102"/>
    <x v="1702"/>
    <x v="7"/>
    <s v="small batch"/>
    <x v="2334"/>
    <d v="2014-11-05T17:34:00"/>
  </r>
  <r>
    <n v="2335"/>
    <x v="2335"/>
    <x v="2333"/>
    <n v="25000"/>
    <n v="25568"/>
    <x v="0"/>
    <x v="0"/>
    <x v="0"/>
    <n v="1402494243"/>
    <n v="1399902243"/>
    <b v="1"/>
    <x v="170"/>
    <x v="0"/>
    <s v="food/small batch"/>
    <n v="102"/>
    <x v="1703"/>
    <x v="7"/>
    <s v="small batch"/>
    <x v="2335"/>
    <d v="2014-06-11T13:44:03"/>
  </r>
  <r>
    <n v="2336"/>
    <x v="2336"/>
    <x v="2334"/>
    <n v="20000"/>
    <n v="104146.51"/>
    <x v="0"/>
    <x v="0"/>
    <x v="0"/>
    <n v="1394316695"/>
    <n v="1390860695"/>
    <b v="1"/>
    <x v="456"/>
    <x v="0"/>
    <s v="food/small batch"/>
    <n v="521"/>
    <x v="1704"/>
    <x v="7"/>
    <s v="small batch"/>
    <x v="2336"/>
    <d v="2014-03-08T22:11:35"/>
  </r>
  <r>
    <n v="2337"/>
    <x v="2337"/>
    <x v="2335"/>
    <n v="12000"/>
    <n v="13279"/>
    <x v="0"/>
    <x v="0"/>
    <x v="0"/>
    <n v="1403796143"/>
    <n v="1401204143"/>
    <b v="1"/>
    <x v="122"/>
    <x v="0"/>
    <s v="food/small batch"/>
    <n v="111"/>
    <x v="1705"/>
    <x v="7"/>
    <s v="small batch"/>
    <x v="2337"/>
    <d v="2014-06-26T15:22:23"/>
  </r>
  <r>
    <n v="2338"/>
    <x v="2338"/>
    <x v="2336"/>
    <n v="15000"/>
    <n v="15171.5"/>
    <x v="0"/>
    <x v="0"/>
    <x v="0"/>
    <n v="1404077484"/>
    <n v="1401485484"/>
    <b v="1"/>
    <x v="252"/>
    <x v="0"/>
    <s v="food/small batch"/>
    <n v="101"/>
    <x v="1706"/>
    <x v="7"/>
    <s v="small batch"/>
    <x v="2338"/>
    <d v="2014-06-29T21:31:24"/>
  </r>
  <r>
    <n v="2339"/>
    <x v="2339"/>
    <x v="2337"/>
    <n v="25000"/>
    <n v="73552"/>
    <x v="0"/>
    <x v="0"/>
    <x v="0"/>
    <n v="1482134340"/>
    <n v="1479496309"/>
    <b v="1"/>
    <x v="457"/>
    <x v="0"/>
    <s v="food/small batch"/>
    <n v="294"/>
    <x v="1707"/>
    <x v="7"/>
    <s v="small batch"/>
    <x v="2339"/>
    <d v="2016-12-19T07:59:00"/>
  </r>
  <r>
    <n v="2340"/>
    <x v="2340"/>
    <x v="2338"/>
    <n v="40000"/>
    <n v="42311"/>
    <x v="0"/>
    <x v="0"/>
    <x v="0"/>
    <n v="1477841138"/>
    <n v="1475249138"/>
    <b v="1"/>
    <x v="458"/>
    <x v="0"/>
    <s v="food/small batch"/>
    <n v="106"/>
    <x v="1708"/>
    <x v="7"/>
    <s v="small batch"/>
    <x v="2340"/>
    <d v="2016-10-30T15:25:38"/>
  </r>
  <r>
    <n v="2341"/>
    <x v="2341"/>
    <x v="2339"/>
    <n v="5000"/>
    <n v="0"/>
    <x v="1"/>
    <x v="0"/>
    <x v="0"/>
    <n v="1436729504"/>
    <n v="1434137504"/>
    <b v="0"/>
    <x v="78"/>
    <x v="1"/>
    <s v="technology/web"/>
    <n v="0"/>
    <x v="121"/>
    <x v="2"/>
    <s v="web"/>
    <x v="2341"/>
    <d v="2015-07-12T19:31:44"/>
  </r>
  <r>
    <n v="2342"/>
    <x v="2342"/>
    <x v="2340"/>
    <n v="5500"/>
    <n v="0"/>
    <x v="1"/>
    <x v="0"/>
    <x v="0"/>
    <n v="1412571600"/>
    <n v="1410799870"/>
    <b v="0"/>
    <x v="78"/>
    <x v="1"/>
    <s v="technology/web"/>
    <n v="0"/>
    <x v="121"/>
    <x v="2"/>
    <s v="web"/>
    <x v="2342"/>
    <d v="2014-10-06T05:00:00"/>
  </r>
  <r>
    <n v="2343"/>
    <x v="2343"/>
    <x v="2341"/>
    <n v="10000"/>
    <n v="300"/>
    <x v="1"/>
    <x v="0"/>
    <x v="0"/>
    <n v="1452282420"/>
    <n v="1447962505"/>
    <b v="0"/>
    <x v="29"/>
    <x v="1"/>
    <s v="technology/web"/>
    <n v="3"/>
    <x v="462"/>
    <x v="2"/>
    <s v="web"/>
    <x v="2343"/>
    <d v="2016-01-08T19:47:00"/>
  </r>
  <r>
    <n v="2344"/>
    <x v="2344"/>
    <x v="2342"/>
    <n v="1000"/>
    <n v="1"/>
    <x v="1"/>
    <x v="5"/>
    <x v="5"/>
    <n v="1466789269"/>
    <n v="1464197269"/>
    <b v="0"/>
    <x v="29"/>
    <x v="1"/>
    <s v="technology/web"/>
    <n v="0"/>
    <x v="120"/>
    <x v="2"/>
    <s v="web"/>
    <x v="2344"/>
    <d v="2016-06-24T17:27:49"/>
  </r>
  <r>
    <n v="2345"/>
    <x v="2345"/>
    <x v="2343"/>
    <n v="3000"/>
    <n v="0"/>
    <x v="1"/>
    <x v="0"/>
    <x v="0"/>
    <n v="1427845140"/>
    <n v="1424822556"/>
    <b v="0"/>
    <x v="78"/>
    <x v="1"/>
    <s v="technology/web"/>
    <n v="0"/>
    <x v="121"/>
    <x v="2"/>
    <s v="web"/>
    <x v="2345"/>
    <d v="2015-03-31T23:39:00"/>
  </r>
  <r>
    <n v="2346"/>
    <x v="2346"/>
    <x v="2344"/>
    <n v="60000"/>
    <n v="39"/>
    <x v="1"/>
    <x v="0"/>
    <x v="0"/>
    <n v="1476731431"/>
    <n v="1472843431"/>
    <b v="0"/>
    <x v="83"/>
    <x v="1"/>
    <s v="technology/web"/>
    <n v="0"/>
    <x v="31"/>
    <x v="2"/>
    <s v="web"/>
    <x v="2346"/>
    <d v="2016-10-17T19:10:31"/>
  </r>
  <r>
    <n v="2347"/>
    <x v="2347"/>
    <x v="2345"/>
    <n v="1000"/>
    <n v="15"/>
    <x v="1"/>
    <x v="0"/>
    <x v="0"/>
    <n v="1472135676"/>
    <n v="1469543676"/>
    <b v="0"/>
    <x v="29"/>
    <x v="1"/>
    <s v="technology/web"/>
    <n v="2"/>
    <x v="2"/>
    <x v="2"/>
    <s v="web"/>
    <x v="2347"/>
    <d v="2016-08-25T14:34:36"/>
  </r>
  <r>
    <n v="2348"/>
    <x v="2348"/>
    <x v="2346"/>
    <n v="70000"/>
    <n v="270"/>
    <x v="1"/>
    <x v="0"/>
    <x v="0"/>
    <n v="1456006938"/>
    <n v="1450822938"/>
    <b v="0"/>
    <x v="81"/>
    <x v="1"/>
    <s v="technology/web"/>
    <n v="0"/>
    <x v="1205"/>
    <x v="2"/>
    <s v="web"/>
    <x v="2348"/>
    <d v="2016-02-20T22:22:18"/>
  </r>
  <r>
    <n v="2349"/>
    <x v="2349"/>
    <x v="2347"/>
    <n v="474900"/>
    <n v="0"/>
    <x v="1"/>
    <x v="11"/>
    <x v="9"/>
    <n v="1439318228"/>
    <n v="1436812628"/>
    <b v="0"/>
    <x v="78"/>
    <x v="1"/>
    <s v="technology/web"/>
    <n v="0"/>
    <x v="121"/>
    <x v="2"/>
    <s v="web"/>
    <x v="2349"/>
    <d v="2015-08-11T18:37:08"/>
  </r>
  <r>
    <n v="2350"/>
    <x v="2350"/>
    <x v="2348"/>
    <n v="50000"/>
    <n v="0"/>
    <x v="1"/>
    <x v="17"/>
    <x v="3"/>
    <n v="1483474370"/>
    <n v="1480882370"/>
    <b v="0"/>
    <x v="78"/>
    <x v="1"/>
    <s v="technology/web"/>
    <n v="0"/>
    <x v="121"/>
    <x v="2"/>
    <s v="web"/>
    <x v="2350"/>
    <d v="2017-01-03T20:12:50"/>
  </r>
  <r>
    <n v="2351"/>
    <x v="2351"/>
    <x v="2349"/>
    <n v="18900"/>
    <n v="108"/>
    <x v="1"/>
    <x v="4"/>
    <x v="4"/>
    <n v="1430360739"/>
    <n v="1427768739"/>
    <b v="0"/>
    <x v="63"/>
    <x v="1"/>
    <s v="technology/web"/>
    <n v="1"/>
    <x v="1709"/>
    <x v="2"/>
    <s v="web"/>
    <x v="2351"/>
    <d v="2015-04-30T02:25:39"/>
  </r>
  <r>
    <n v="2352"/>
    <x v="2352"/>
    <x v="2350"/>
    <n v="2000"/>
    <n v="0"/>
    <x v="1"/>
    <x v="0"/>
    <x v="0"/>
    <n v="1433603552"/>
    <n v="1428419552"/>
    <b v="0"/>
    <x v="78"/>
    <x v="1"/>
    <s v="technology/web"/>
    <n v="0"/>
    <x v="121"/>
    <x v="2"/>
    <s v="web"/>
    <x v="2352"/>
    <d v="2015-06-06T15:12:32"/>
  </r>
  <r>
    <n v="2353"/>
    <x v="2353"/>
    <x v="2351"/>
    <n v="1000"/>
    <n v="0"/>
    <x v="1"/>
    <x v="0"/>
    <x v="0"/>
    <n v="1429632822"/>
    <n v="1428596022"/>
    <b v="0"/>
    <x v="78"/>
    <x v="1"/>
    <s v="technology/web"/>
    <n v="0"/>
    <x v="121"/>
    <x v="2"/>
    <s v="web"/>
    <x v="2353"/>
    <d v="2015-04-21T16:13:42"/>
  </r>
  <r>
    <n v="2354"/>
    <x v="2354"/>
    <x v="2352"/>
    <n v="35000"/>
    <n v="25"/>
    <x v="1"/>
    <x v="0"/>
    <x v="0"/>
    <n v="1420910460"/>
    <n v="1415726460"/>
    <b v="0"/>
    <x v="29"/>
    <x v="1"/>
    <s v="technology/web"/>
    <n v="0"/>
    <x v="380"/>
    <x v="2"/>
    <s v="web"/>
    <x v="2354"/>
    <d v="2015-01-10T17:21:00"/>
  </r>
  <r>
    <n v="2355"/>
    <x v="2355"/>
    <x v="2353"/>
    <n v="8000"/>
    <n v="55"/>
    <x v="1"/>
    <x v="2"/>
    <x v="2"/>
    <n v="1430604136"/>
    <n v="1428012136"/>
    <b v="0"/>
    <x v="84"/>
    <x v="1"/>
    <s v="technology/web"/>
    <n v="1"/>
    <x v="440"/>
    <x v="2"/>
    <s v="web"/>
    <x v="2355"/>
    <d v="2015-05-02T22:02:16"/>
  </r>
  <r>
    <n v="2356"/>
    <x v="2356"/>
    <x v="2354"/>
    <n v="10000"/>
    <n v="0"/>
    <x v="1"/>
    <x v="9"/>
    <x v="3"/>
    <n v="1433530104"/>
    <n v="1430938104"/>
    <b v="0"/>
    <x v="78"/>
    <x v="1"/>
    <s v="technology/web"/>
    <n v="0"/>
    <x v="121"/>
    <x v="2"/>
    <s v="web"/>
    <x v="2356"/>
    <d v="2015-06-05T18:48:24"/>
  </r>
  <r>
    <n v="2357"/>
    <x v="2357"/>
    <x v="2355"/>
    <n v="27000"/>
    <n v="0"/>
    <x v="1"/>
    <x v="1"/>
    <x v="1"/>
    <n v="1445093578"/>
    <n v="1442501578"/>
    <b v="0"/>
    <x v="78"/>
    <x v="1"/>
    <s v="technology/web"/>
    <n v="0"/>
    <x v="121"/>
    <x v="2"/>
    <s v="web"/>
    <x v="2357"/>
    <d v="2015-10-17T14:52:58"/>
  </r>
  <r>
    <n v="2358"/>
    <x v="2358"/>
    <x v="2356"/>
    <n v="1500"/>
    <n v="0"/>
    <x v="1"/>
    <x v="1"/>
    <x v="1"/>
    <n v="1422664740"/>
    <n v="1417818036"/>
    <b v="0"/>
    <x v="78"/>
    <x v="1"/>
    <s v="technology/web"/>
    <n v="0"/>
    <x v="121"/>
    <x v="2"/>
    <s v="web"/>
    <x v="2358"/>
    <d v="2015-01-31T00:39:00"/>
  </r>
  <r>
    <n v="2359"/>
    <x v="2359"/>
    <x v="2357"/>
    <n v="7500"/>
    <n v="1101"/>
    <x v="1"/>
    <x v="0"/>
    <x v="0"/>
    <n v="1438616124"/>
    <n v="1433432124"/>
    <b v="0"/>
    <x v="83"/>
    <x v="1"/>
    <s v="technology/web"/>
    <n v="15"/>
    <x v="1710"/>
    <x v="2"/>
    <s v="web"/>
    <x v="2359"/>
    <d v="2015-08-03T15:35:24"/>
  </r>
  <r>
    <n v="2360"/>
    <x v="2360"/>
    <x v="2358"/>
    <n v="5000"/>
    <n v="2"/>
    <x v="1"/>
    <x v="5"/>
    <x v="5"/>
    <n v="1454864280"/>
    <n v="1452272280"/>
    <b v="0"/>
    <x v="29"/>
    <x v="1"/>
    <s v="technology/web"/>
    <n v="0"/>
    <x v="447"/>
    <x v="2"/>
    <s v="web"/>
    <x v="2360"/>
    <d v="2016-02-07T16:58:00"/>
  </r>
  <r>
    <n v="2361"/>
    <x v="2361"/>
    <x v="2359"/>
    <n v="200"/>
    <n v="0"/>
    <x v="1"/>
    <x v="5"/>
    <x v="5"/>
    <n v="1462053600"/>
    <n v="1459975008"/>
    <b v="0"/>
    <x v="78"/>
    <x v="1"/>
    <s v="technology/web"/>
    <n v="0"/>
    <x v="121"/>
    <x v="2"/>
    <s v="web"/>
    <x v="2361"/>
    <d v="2016-04-30T22:00:00"/>
  </r>
  <r>
    <n v="2362"/>
    <x v="2362"/>
    <x v="2360"/>
    <n v="420"/>
    <n v="120"/>
    <x v="1"/>
    <x v="0"/>
    <x v="0"/>
    <n v="1418315470"/>
    <n v="1415723470"/>
    <b v="0"/>
    <x v="84"/>
    <x v="1"/>
    <s v="technology/web"/>
    <n v="29"/>
    <x v="88"/>
    <x v="2"/>
    <s v="web"/>
    <x v="2362"/>
    <d v="2014-12-11T16:31:10"/>
  </r>
  <r>
    <n v="2363"/>
    <x v="2363"/>
    <x v="2361"/>
    <n v="175000"/>
    <n v="0"/>
    <x v="1"/>
    <x v="0"/>
    <x v="0"/>
    <n v="1451348200"/>
    <n v="1447460200"/>
    <b v="0"/>
    <x v="78"/>
    <x v="1"/>
    <s v="technology/web"/>
    <n v="0"/>
    <x v="121"/>
    <x v="2"/>
    <s v="web"/>
    <x v="2363"/>
    <d v="2015-12-29T00:16:40"/>
  </r>
  <r>
    <n v="2364"/>
    <x v="2364"/>
    <x v="2362"/>
    <n v="128"/>
    <n v="0"/>
    <x v="1"/>
    <x v="0"/>
    <x v="0"/>
    <n v="1445898356"/>
    <n v="1441146356"/>
    <b v="0"/>
    <x v="78"/>
    <x v="1"/>
    <s v="technology/web"/>
    <n v="0"/>
    <x v="121"/>
    <x v="2"/>
    <s v="web"/>
    <x v="2364"/>
    <d v="2015-10-26T22:25:56"/>
  </r>
  <r>
    <n v="2365"/>
    <x v="2365"/>
    <x v="2363"/>
    <n v="1000"/>
    <n v="0"/>
    <x v="1"/>
    <x v="13"/>
    <x v="3"/>
    <n v="1453071600"/>
    <n v="1449596425"/>
    <b v="0"/>
    <x v="78"/>
    <x v="1"/>
    <s v="technology/web"/>
    <n v="0"/>
    <x v="121"/>
    <x v="2"/>
    <s v="web"/>
    <x v="2365"/>
    <d v="2016-01-17T23:00:00"/>
  </r>
  <r>
    <n v="2366"/>
    <x v="2366"/>
    <x v="2364"/>
    <n v="25000"/>
    <n v="2630"/>
    <x v="1"/>
    <x v="1"/>
    <x v="1"/>
    <n v="1445431533"/>
    <n v="1442839533"/>
    <b v="0"/>
    <x v="74"/>
    <x v="1"/>
    <s v="technology/web"/>
    <n v="11"/>
    <x v="1711"/>
    <x v="2"/>
    <s v="web"/>
    <x v="2366"/>
    <d v="2015-10-21T12:45:33"/>
  </r>
  <r>
    <n v="2367"/>
    <x v="2367"/>
    <x v="2365"/>
    <n v="50000"/>
    <n v="670"/>
    <x v="1"/>
    <x v="0"/>
    <x v="0"/>
    <n v="1461622616"/>
    <n v="1456442216"/>
    <b v="0"/>
    <x v="25"/>
    <x v="1"/>
    <s v="technology/web"/>
    <n v="1"/>
    <x v="1712"/>
    <x v="2"/>
    <s v="web"/>
    <x v="2367"/>
    <d v="2016-04-25T22:16:56"/>
  </r>
  <r>
    <n v="2368"/>
    <x v="2368"/>
    <x v="2366"/>
    <n v="40000"/>
    <n v="100"/>
    <x v="1"/>
    <x v="0"/>
    <x v="0"/>
    <n v="1429028365"/>
    <n v="1425143965"/>
    <b v="0"/>
    <x v="84"/>
    <x v="1"/>
    <s v="technology/web"/>
    <n v="0"/>
    <x v="73"/>
    <x v="2"/>
    <s v="web"/>
    <x v="2368"/>
    <d v="2015-04-14T16:19:25"/>
  </r>
  <r>
    <n v="2369"/>
    <x v="2369"/>
    <x v="2367"/>
    <n v="25000"/>
    <n v="0"/>
    <x v="1"/>
    <x v="0"/>
    <x v="0"/>
    <n v="1455132611"/>
    <n v="1452540611"/>
    <b v="0"/>
    <x v="78"/>
    <x v="1"/>
    <s v="technology/web"/>
    <n v="0"/>
    <x v="121"/>
    <x v="2"/>
    <s v="web"/>
    <x v="2369"/>
    <d v="2016-02-10T19:30:11"/>
  </r>
  <r>
    <n v="2370"/>
    <x v="2370"/>
    <x v="2368"/>
    <n v="25000"/>
    <n v="82"/>
    <x v="1"/>
    <x v="0"/>
    <x v="0"/>
    <n v="1418877141"/>
    <n v="1416285141"/>
    <b v="0"/>
    <x v="80"/>
    <x v="1"/>
    <s v="technology/web"/>
    <n v="0"/>
    <x v="372"/>
    <x v="2"/>
    <s v="web"/>
    <x v="2370"/>
    <d v="2014-12-18T04:32:21"/>
  </r>
  <r>
    <n v="2371"/>
    <x v="2371"/>
    <x v="2369"/>
    <n v="2000"/>
    <n v="0"/>
    <x v="1"/>
    <x v="0"/>
    <x v="0"/>
    <n v="1435257596"/>
    <n v="1432665596"/>
    <b v="0"/>
    <x v="78"/>
    <x v="1"/>
    <s v="technology/web"/>
    <n v="0"/>
    <x v="121"/>
    <x v="2"/>
    <s v="web"/>
    <x v="2371"/>
    <d v="2015-06-25T18:39:56"/>
  </r>
  <r>
    <n v="2372"/>
    <x v="2372"/>
    <x v="2370"/>
    <n v="5500"/>
    <n v="180"/>
    <x v="1"/>
    <x v="2"/>
    <x v="2"/>
    <n v="1429839571"/>
    <n v="1427247571"/>
    <b v="0"/>
    <x v="79"/>
    <x v="1"/>
    <s v="technology/web"/>
    <n v="3"/>
    <x v="179"/>
    <x v="2"/>
    <s v="web"/>
    <x v="2372"/>
    <d v="2015-04-24T01:39:31"/>
  </r>
  <r>
    <n v="2373"/>
    <x v="2373"/>
    <x v="2371"/>
    <n v="850000"/>
    <n v="50"/>
    <x v="1"/>
    <x v="11"/>
    <x v="9"/>
    <n v="1440863624"/>
    <n v="1438271624"/>
    <b v="0"/>
    <x v="29"/>
    <x v="1"/>
    <s v="technology/web"/>
    <n v="0"/>
    <x v="73"/>
    <x v="2"/>
    <s v="web"/>
    <x v="2373"/>
    <d v="2015-08-29T15:53:44"/>
  </r>
  <r>
    <n v="2374"/>
    <x v="2374"/>
    <x v="2372"/>
    <n v="22000"/>
    <n v="10"/>
    <x v="1"/>
    <x v="0"/>
    <x v="0"/>
    <n v="1423772060"/>
    <n v="1421180060"/>
    <b v="0"/>
    <x v="29"/>
    <x v="1"/>
    <s v="technology/web"/>
    <n v="0"/>
    <x v="119"/>
    <x v="2"/>
    <s v="web"/>
    <x v="2374"/>
    <d v="2015-02-12T20:14:20"/>
  </r>
  <r>
    <n v="2375"/>
    <x v="2375"/>
    <x v="2373"/>
    <n v="10000"/>
    <n v="0"/>
    <x v="1"/>
    <x v="0"/>
    <x v="0"/>
    <n v="1473451437"/>
    <n v="1470859437"/>
    <b v="0"/>
    <x v="78"/>
    <x v="1"/>
    <s v="technology/web"/>
    <n v="0"/>
    <x v="121"/>
    <x v="2"/>
    <s v="web"/>
    <x v="2375"/>
    <d v="2016-09-09T20:03:57"/>
  </r>
  <r>
    <n v="2376"/>
    <x v="2376"/>
    <x v="2374"/>
    <n v="3000"/>
    <n v="326.33"/>
    <x v="1"/>
    <x v="0"/>
    <x v="0"/>
    <n v="1449785566"/>
    <n v="1447193566"/>
    <b v="0"/>
    <x v="80"/>
    <x v="1"/>
    <s v="technology/web"/>
    <n v="11"/>
    <x v="1713"/>
    <x v="2"/>
    <s v="web"/>
    <x v="2376"/>
    <d v="2015-12-10T22:12:46"/>
  </r>
  <r>
    <n v="2377"/>
    <x v="2377"/>
    <x v="2375"/>
    <n v="2500"/>
    <n v="0"/>
    <x v="1"/>
    <x v="5"/>
    <x v="5"/>
    <n v="1480110783"/>
    <n v="1477515183"/>
    <b v="0"/>
    <x v="78"/>
    <x v="1"/>
    <s v="technology/web"/>
    <n v="0"/>
    <x v="121"/>
    <x v="2"/>
    <s v="web"/>
    <x v="2377"/>
    <d v="2016-11-25T21:53:03"/>
  </r>
  <r>
    <n v="2378"/>
    <x v="2378"/>
    <x v="2376"/>
    <n v="110000"/>
    <n v="0"/>
    <x v="1"/>
    <x v="0"/>
    <x v="0"/>
    <n v="1440548330"/>
    <n v="1438042730"/>
    <b v="0"/>
    <x v="78"/>
    <x v="1"/>
    <s v="technology/web"/>
    <n v="0"/>
    <x v="121"/>
    <x v="2"/>
    <s v="web"/>
    <x v="2378"/>
    <d v="2015-08-26T00:18:50"/>
  </r>
  <r>
    <n v="2379"/>
    <x v="2379"/>
    <x v="2377"/>
    <n v="30000"/>
    <n v="0"/>
    <x v="1"/>
    <x v="0"/>
    <x v="0"/>
    <n v="1444004616"/>
    <n v="1440116616"/>
    <b v="0"/>
    <x v="78"/>
    <x v="1"/>
    <s v="technology/web"/>
    <n v="0"/>
    <x v="121"/>
    <x v="2"/>
    <s v="web"/>
    <x v="2379"/>
    <d v="2015-10-05T00:23:36"/>
  </r>
  <r>
    <n v="2380"/>
    <x v="2380"/>
    <x v="2378"/>
    <n v="15000"/>
    <n v="55"/>
    <x v="1"/>
    <x v="0"/>
    <x v="0"/>
    <n v="1443726142"/>
    <n v="1441134142"/>
    <b v="0"/>
    <x v="83"/>
    <x v="1"/>
    <s v="technology/web"/>
    <n v="0"/>
    <x v="1714"/>
    <x v="2"/>
    <s v="web"/>
    <x v="2380"/>
    <d v="2015-10-01T19:02:22"/>
  </r>
  <r>
    <n v="2381"/>
    <x v="2381"/>
    <x v="2379"/>
    <n v="86350"/>
    <n v="1571"/>
    <x v="1"/>
    <x v="0"/>
    <x v="0"/>
    <n v="1428704848"/>
    <n v="1426112848"/>
    <b v="0"/>
    <x v="63"/>
    <x v="1"/>
    <s v="technology/web"/>
    <n v="2"/>
    <x v="1715"/>
    <x v="2"/>
    <s v="web"/>
    <x v="2381"/>
    <d v="2015-04-10T22:27:28"/>
  </r>
  <r>
    <n v="2382"/>
    <x v="2382"/>
    <x v="2380"/>
    <n v="3000"/>
    <n v="75"/>
    <x v="1"/>
    <x v="0"/>
    <x v="0"/>
    <n v="1438662603"/>
    <n v="1436502603"/>
    <b v="0"/>
    <x v="84"/>
    <x v="1"/>
    <s v="technology/web"/>
    <n v="3"/>
    <x v="822"/>
    <x v="2"/>
    <s v="web"/>
    <x v="2382"/>
    <d v="2015-08-04T04:30:03"/>
  </r>
  <r>
    <n v="2383"/>
    <x v="2383"/>
    <x v="2381"/>
    <n v="10000"/>
    <n v="435"/>
    <x v="1"/>
    <x v="4"/>
    <x v="4"/>
    <n v="1424568107"/>
    <n v="1421976107"/>
    <b v="0"/>
    <x v="83"/>
    <x v="1"/>
    <s v="technology/web"/>
    <n v="4"/>
    <x v="1716"/>
    <x v="2"/>
    <s v="web"/>
    <x v="2383"/>
    <d v="2015-02-22T01:21:47"/>
  </r>
  <r>
    <n v="2384"/>
    <x v="2384"/>
    <x v="2382"/>
    <n v="1000"/>
    <n v="8"/>
    <x v="1"/>
    <x v="0"/>
    <x v="0"/>
    <n v="1415932643"/>
    <n v="1413337043"/>
    <b v="0"/>
    <x v="22"/>
    <x v="1"/>
    <s v="technology/web"/>
    <n v="1"/>
    <x v="120"/>
    <x v="2"/>
    <s v="web"/>
    <x v="2384"/>
    <d v="2014-11-14T02:37:23"/>
  </r>
  <r>
    <n v="2385"/>
    <x v="2385"/>
    <x v="2383"/>
    <n v="65000"/>
    <n v="788"/>
    <x v="1"/>
    <x v="0"/>
    <x v="0"/>
    <n v="1438793432"/>
    <n v="1436201432"/>
    <b v="0"/>
    <x v="63"/>
    <x v="1"/>
    <s v="technology/web"/>
    <n v="1"/>
    <x v="1717"/>
    <x v="2"/>
    <s v="web"/>
    <x v="2385"/>
    <d v="2015-08-05T16:50:32"/>
  </r>
  <r>
    <n v="2386"/>
    <x v="2386"/>
    <x v="2384"/>
    <n v="30000"/>
    <n v="0"/>
    <x v="1"/>
    <x v="5"/>
    <x v="5"/>
    <n v="1420920424"/>
    <n v="1415736424"/>
    <b v="0"/>
    <x v="78"/>
    <x v="1"/>
    <s v="technology/web"/>
    <n v="0"/>
    <x v="121"/>
    <x v="2"/>
    <s v="web"/>
    <x v="2386"/>
    <d v="2015-01-10T20:07:04"/>
  </r>
  <r>
    <n v="2387"/>
    <x v="2387"/>
    <x v="2385"/>
    <n v="150000"/>
    <n v="1026"/>
    <x v="1"/>
    <x v="0"/>
    <x v="0"/>
    <n v="1469199740"/>
    <n v="1465311740"/>
    <b v="0"/>
    <x v="83"/>
    <x v="1"/>
    <s v="technology/web"/>
    <n v="1"/>
    <x v="1718"/>
    <x v="2"/>
    <s v="web"/>
    <x v="2387"/>
    <d v="2016-07-22T15:02:20"/>
  </r>
  <r>
    <n v="2388"/>
    <x v="2388"/>
    <x v="2386"/>
    <n v="37000"/>
    <n v="463"/>
    <x v="1"/>
    <x v="0"/>
    <x v="0"/>
    <n v="1421350140"/>
    <n v="1418761759"/>
    <b v="0"/>
    <x v="22"/>
    <x v="1"/>
    <s v="technology/web"/>
    <n v="1"/>
    <x v="1719"/>
    <x v="2"/>
    <s v="web"/>
    <x v="2388"/>
    <d v="2015-01-15T19:29:00"/>
  </r>
  <r>
    <n v="2389"/>
    <x v="2389"/>
    <x v="2387"/>
    <n v="16000"/>
    <n v="30"/>
    <x v="1"/>
    <x v="6"/>
    <x v="3"/>
    <n v="1437861540"/>
    <n v="1435160452"/>
    <b v="0"/>
    <x v="29"/>
    <x v="1"/>
    <s v="technology/web"/>
    <n v="0"/>
    <x v="179"/>
    <x v="2"/>
    <s v="web"/>
    <x v="2389"/>
    <d v="2015-07-25T21:59:00"/>
  </r>
  <r>
    <n v="2390"/>
    <x v="2390"/>
    <x v="2388"/>
    <n v="510000"/>
    <n v="0"/>
    <x v="1"/>
    <x v="2"/>
    <x v="2"/>
    <n v="1420352264"/>
    <n v="1416896264"/>
    <b v="0"/>
    <x v="78"/>
    <x v="1"/>
    <s v="technology/web"/>
    <n v="0"/>
    <x v="121"/>
    <x v="2"/>
    <s v="web"/>
    <x v="2390"/>
    <d v="2015-01-04T06:17:44"/>
  </r>
  <r>
    <n v="2391"/>
    <x v="2391"/>
    <x v="2389"/>
    <n v="20000"/>
    <n v="25"/>
    <x v="1"/>
    <x v="0"/>
    <x v="0"/>
    <n v="1427825044"/>
    <n v="1425236644"/>
    <b v="0"/>
    <x v="29"/>
    <x v="1"/>
    <s v="technology/web"/>
    <n v="0"/>
    <x v="380"/>
    <x v="2"/>
    <s v="web"/>
    <x v="2391"/>
    <d v="2015-03-31T18:04:04"/>
  </r>
  <r>
    <n v="2392"/>
    <x v="2392"/>
    <x v="2390"/>
    <n v="4200"/>
    <n v="0"/>
    <x v="1"/>
    <x v="0"/>
    <x v="0"/>
    <n v="1446087223"/>
    <n v="1443495223"/>
    <b v="0"/>
    <x v="78"/>
    <x v="1"/>
    <s v="technology/web"/>
    <n v="0"/>
    <x v="121"/>
    <x v="2"/>
    <s v="web"/>
    <x v="2392"/>
    <d v="2015-10-29T02:53:43"/>
  </r>
  <r>
    <n v="2393"/>
    <x v="2393"/>
    <x v="2391"/>
    <n v="100000"/>
    <n v="50"/>
    <x v="1"/>
    <x v="0"/>
    <x v="0"/>
    <n v="1439048017"/>
    <n v="1436456017"/>
    <b v="0"/>
    <x v="29"/>
    <x v="1"/>
    <s v="technology/web"/>
    <n v="0"/>
    <x v="73"/>
    <x v="2"/>
    <s v="web"/>
    <x v="2393"/>
    <d v="2015-08-08T15:33:37"/>
  </r>
  <r>
    <n v="2394"/>
    <x v="2394"/>
    <x v="2392"/>
    <n v="5000"/>
    <n v="3"/>
    <x v="1"/>
    <x v="17"/>
    <x v="3"/>
    <n v="1424940093"/>
    <n v="1422348093"/>
    <b v="0"/>
    <x v="84"/>
    <x v="1"/>
    <s v="technology/web"/>
    <n v="0"/>
    <x v="1720"/>
    <x v="2"/>
    <s v="web"/>
    <x v="2394"/>
    <d v="2015-02-26T08:41:33"/>
  </r>
  <r>
    <n v="2395"/>
    <x v="2395"/>
    <x v="2393"/>
    <n v="33000"/>
    <n v="0"/>
    <x v="1"/>
    <x v="0"/>
    <x v="0"/>
    <n v="1484038620"/>
    <n v="1481597687"/>
    <b v="0"/>
    <x v="78"/>
    <x v="1"/>
    <s v="technology/web"/>
    <n v="0"/>
    <x v="121"/>
    <x v="2"/>
    <s v="web"/>
    <x v="2395"/>
    <d v="2017-01-10T08:57:00"/>
  </r>
  <r>
    <n v="2396"/>
    <x v="2396"/>
    <x v="2394"/>
    <n v="5000"/>
    <n v="10"/>
    <x v="1"/>
    <x v="16"/>
    <x v="11"/>
    <n v="1444940558"/>
    <n v="1442348558"/>
    <b v="0"/>
    <x v="29"/>
    <x v="1"/>
    <s v="technology/web"/>
    <n v="0"/>
    <x v="119"/>
    <x v="2"/>
    <s v="web"/>
    <x v="2396"/>
    <d v="2015-10-15T20:22:38"/>
  </r>
  <r>
    <n v="2397"/>
    <x v="2397"/>
    <x v="2395"/>
    <n v="124000"/>
    <n v="0"/>
    <x v="1"/>
    <x v="0"/>
    <x v="0"/>
    <n v="1420233256"/>
    <n v="1417641256"/>
    <b v="0"/>
    <x v="78"/>
    <x v="1"/>
    <s v="technology/web"/>
    <n v="0"/>
    <x v="121"/>
    <x v="2"/>
    <s v="web"/>
    <x v="2397"/>
    <d v="2015-01-02T21:14:16"/>
  </r>
  <r>
    <n v="2398"/>
    <x v="2398"/>
    <x v="2396"/>
    <n v="4000"/>
    <n v="0"/>
    <x v="1"/>
    <x v="0"/>
    <x v="0"/>
    <n v="1435874384"/>
    <n v="1433282384"/>
    <b v="0"/>
    <x v="78"/>
    <x v="1"/>
    <s v="technology/web"/>
    <n v="0"/>
    <x v="121"/>
    <x v="2"/>
    <s v="web"/>
    <x v="2398"/>
    <d v="2015-07-02T21:59:44"/>
  </r>
  <r>
    <n v="2399"/>
    <x v="2399"/>
    <x v="2397"/>
    <n v="13000"/>
    <n v="0"/>
    <x v="1"/>
    <x v="11"/>
    <x v="9"/>
    <n v="1418934506"/>
    <n v="1415910506"/>
    <b v="0"/>
    <x v="78"/>
    <x v="1"/>
    <s v="technology/web"/>
    <n v="0"/>
    <x v="121"/>
    <x v="2"/>
    <s v="web"/>
    <x v="2399"/>
    <d v="2014-12-18T20:28:26"/>
  </r>
  <r>
    <n v="2400"/>
    <x v="2400"/>
    <x v="2398"/>
    <n v="50000"/>
    <n v="0"/>
    <x v="1"/>
    <x v="2"/>
    <x v="2"/>
    <n v="1460615164"/>
    <n v="1458023164"/>
    <b v="0"/>
    <x v="78"/>
    <x v="1"/>
    <s v="technology/web"/>
    <n v="0"/>
    <x v="121"/>
    <x v="2"/>
    <s v="web"/>
    <x v="2400"/>
    <d v="2016-04-14T06:26:04"/>
  </r>
  <r>
    <n v="2401"/>
    <x v="2401"/>
    <x v="2399"/>
    <n v="28000"/>
    <n v="201"/>
    <x v="2"/>
    <x v="0"/>
    <x v="0"/>
    <n v="1457207096"/>
    <n v="1452023096"/>
    <b v="0"/>
    <x v="82"/>
    <x v="1"/>
    <s v="food/food trucks"/>
    <n v="1"/>
    <x v="1721"/>
    <x v="7"/>
    <s v="food trucks"/>
    <x v="2401"/>
    <d v="2016-03-05T19:44:56"/>
  </r>
  <r>
    <n v="2402"/>
    <x v="2402"/>
    <x v="2400"/>
    <n v="12000"/>
    <n v="52"/>
    <x v="2"/>
    <x v="0"/>
    <x v="0"/>
    <n v="1431533931"/>
    <n v="1428941931"/>
    <b v="0"/>
    <x v="29"/>
    <x v="1"/>
    <s v="food/food trucks"/>
    <n v="0"/>
    <x v="364"/>
    <x v="7"/>
    <s v="food trucks"/>
    <x v="2402"/>
    <d v="2015-05-13T16:18:51"/>
  </r>
  <r>
    <n v="2403"/>
    <x v="2403"/>
    <x v="2401"/>
    <n v="1200"/>
    <n v="202"/>
    <x v="2"/>
    <x v="1"/>
    <x v="1"/>
    <n v="1459368658"/>
    <n v="1454188258"/>
    <b v="0"/>
    <x v="8"/>
    <x v="1"/>
    <s v="food/food trucks"/>
    <n v="17"/>
    <x v="1722"/>
    <x v="7"/>
    <s v="food trucks"/>
    <x v="2403"/>
    <d v="2016-03-30T20:10:58"/>
  </r>
  <r>
    <n v="2404"/>
    <x v="2404"/>
    <x v="2402"/>
    <n v="15000"/>
    <n v="0"/>
    <x v="2"/>
    <x v="0"/>
    <x v="0"/>
    <n v="1451782607"/>
    <n v="1449190607"/>
    <b v="0"/>
    <x v="78"/>
    <x v="1"/>
    <s v="food/food trucks"/>
    <n v="0"/>
    <x v="121"/>
    <x v="7"/>
    <s v="food trucks"/>
    <x v="2404"/>
    <d v="2016-01-03T00:56:47"/>
  </r>
  <r>
    <n v="2405"/>
    <x v="2405"/>
    <x v="2403"/>
    <n v="5000"/>
    <n v="1126"/>
    <x v="2"/>
    <x v="0"/>
    <x v="0"/>
    <n v="1472911375"/>
    <n v="1471096975"/>
    <b v="0"/>
    <x v="9"/>
    <x v="1"/>
    <s v="food/food trucks"/>
    <n v="23"/>
    <x v="1723"/>
    <x v="7"/>
    <s v="food trucks"/>
    <x v="2405"/>
    <d v="2016-09-03T14:02:55"/>
  </r>
  <r>
    <n v="2406"/>
    <x v="2406"/>
    <x v="2404"/>
    <n v="3250"/>
    <n v="1345"/>
    <x v="2"/>
    <x v="0"/>
    <x v="0"/>
    <n v="1421635190"/>
    <n v="1418179190"/>
    <b v="0"/>
    <x v="38"/>
    <x v="1"/>
    <s v="food/food trucks"/>
    <n v="41"/>
    <x v="1724"/>
    <x v="7"/>
    <s v="food trucks"/>
    <x v="2406"/>
    <d v="2015-01-19T02:39:50"/>
  </r>
  <r>
    <n v="2407"/>
    <x v="2407"/>
    <x v="2405"/>
    <n v="22000"/>
    <n v="5557"/>
    <x v="2"/>
    <x v="0"/>
    <x v="0"/>
    <n v="1428732000"/>
    <n v="1426772928"/>
    <b v="0"/>
    <x v="51"/>
    <x v="1"/>
    <s v="food/food trucks"/>
    <n v="25"/>
    <x v="1725"/>
    <x v="7"/>
    <s v="food trucks"/>
    <x v="2407"/>
    <d v="2015-04-11T06:00:00"/>
  </r>
  <r>
    <n v="2408"/>
    <x v="2408"/>
    <x v="2406"/>
    <n v="15000"/>
    <n v="30"/>
    <x v="2"/>
    <x v="0"/>
    <x v="0"/>
    <n v="1415247757"/>
    <n v="1412652157"/>
    <b v="0"/>
    <x v="84"/>
    <x v="1"/>
    <s v="food/food trucks"/>
    <n v="0"/>
    <x v="2"/>
    <x v="7"/>
    <s v="food trucks"/>
    <x v="2408"/>
    <d v="2014-11-06T04:22:37"/>
  </r>
  <r>
    <n v="2409"/>
    <x v="2409"/>
    <x v="2407"/>
    <n v="25000"/>
    <n v="460"/>
    <x v="2"/>
    <x v="0"/>
    <x v="0"/>
    <n v="1439931675"/>
    <n v="1437339675"/>
    <b v="0"/>
    <x v="79"/>
    <x v="1"/>
    <s v="food/food trucks"/>
    <n v="2"/>
    <x v="468"/>
    <x v="7"/>
    <s v="food trucks"/>
    <x v="2409"/>
    <d v="2015-08-18T21:01:15"/>
  </r>
  <r>
    <n v="2410"/>
    <x v="2410"/>
    <x v="2408"/>
    <n v="15000"/>
    <n v="0"/>
    <x v="2"/>
    <x v="2"/>
    <x v="2"/>
    <n v="1441619275"/>
    <n v="1439027275"/>
    <b v="0"/>
    <x v="78"/>
    <x v="1"/>
    <s v="food/food trucks"/>
    <n v="0"/>
    <x v="121"/>
    <x v="7"/>
    <s v="food trucks"/>
    <x v="2410"/>
    <d v="2015-09-07T09:47:55"/>
  </r>
  <r>
    <n v="2411"/>
    <x v="2411"/>
    <x v="2409"/>
    <n v="25000"/>
    <n v="151"/>
    <x v="2"/>
    <x v="0"/>
    <x v="0"/>
    <n v="1440524082"/>
    <n v="1437932082"/>
    <b v="0"/>
    <x v="83"/>
    <x v="1"/>
    <s v="food/food trucks"/>
    <n v="1"/>
    <x v="679"/>
    <x v="7"/>
    <s v="food trucks"/>
    <x v="2411"/>
    <d v="2015-08-25T17:34:42"/>
  </r>
  <r>
    <n v="2412"/>
    <x v="2412"/>
    <x v="2410"/>
    <n v="8000"/>
    <n v="0"/>
    <x v="2"/>
    <x v="6"/>
    <x v="3"/>
    <n v="1480185673"/>
    <n v="1476294073"/>
    <b v="0"/>
    <x v="78"/>
    <x v="1"/>
    <s v="food/food trucks"/>
    <n v="0"/>
    <x v="121"/>
    <x v="7"/>
    <s v="food trucks"/>
    <x v="2412"/>
    <d v="2016-11-26T18:41:13"/>
  </r>
  <r>
    <n v="2413"/>
    <x v="2413"/>
    <x v="2411"/>
    <n v="3000"/>
    <n v="25"/>
    <x v="2"/>
    <x v="0"/>
    <x v="0"/>
    <n v="1401579000"/>
    <n v="1398911882"/>
    <b v="0"/>
    <x v="83"/>
    <x v="1"/>
    <s v="food/food trucks"/>
    <n v="1"/>
    <x v="1538"/>
    <x v="7"/>
    <s v="food trucks"/>
    <x v="2413"/>
    <d v="2014-05-31T23:30:00"/>
  </r>
  <r>
    <n v="2414"/>
    <x v="2414"/>
    <x v="2412"/>
    <n v="15000"/>
    <n v="460"/>
    <x v="2"/>
    <x v="0"/>
    <x v="0"/>
    <n v="1440215940"/>
    <n v="1436805660"/>
    <b v="0"/>
    <x v="62"/>
    <x v="1"/>
    <s v="food/food trucks"/>
    <n v="3"/>
    <x v="1726"/>
    <x v="7"/>
    <s v="food trucks"/>
    <x v="2414"/>
    <d v="2015-08-22T03:59:00"/>
  </r>
  <r>
    <n v="2415"/>
    <x v="2415"/>
    <x v="2413"/>
    <n v="60000"/>
    <n v="335"/>
    <x v="2"/>
    <x v="0"/>
    <x v="0"/>
    <n v="1468615346"/>
    <n v="1466023346"/>
    <b v="0"/>
    <x v="79"/>
    <x v="1"/>
    <s v="food/food trucks"/>
    <n v="1"/>
    <x v="1727"/>
    <x v="7"/>
    <s v="food trucks"/>
    <x v="2415"/>
    <d v="2016-07-15T20:42:26"/>
  </r>
  <r>
    <n v="2416"/>
    <x v="2416"/>
    <x v="2414"/>
    <n v="20000"/>
    <n v="5"/>
    <x v="2"/>
    <x v="0"/>
    <x v="0"/>
    <n v="1426345200"/>
    <n v="1421343743"/>
    <b v="0"/>
    <x v="29"/>
    <x v="1"/>
    <s v="food/food trucks"/>
    <n v="0"/>
    <x v="144"/>
    <x v="7"/>
    <s v="food trucks"/>
    <x v="2416"/>
    <d v="2015-03-14T15:00:00"/>
  </r>
  <r>
    <n v="2417"/>
    <x v="2417"/>
    <x v="2415"/>
    <n v="1000"/>
    <n v="0"/>
    <x v="2"/>
    <x v="0"/>
    <x v="0"/>
    <n v="1407705187"/>
    <n v="1405113187"/>
    <b v="0"/>
    <x v="78"/>
    <x v="1"/>
    <s v="food/food trucks"/>
    <n v="0"/>
    <x v="121"/>
    <x v="7"/>
    <s v="food trucks"/>
    <x v="2417"/>
    <d v="2014-08-10T21:13:07"/>
  </r>
  <r>
    <n v="2418"/>
    <x v="2418"/>
    <x v="2416"/>
    <n v="25000"/>
    <n v="5"/>
    <x v="2"/>
    <x v="0"/>
    <x v="0"/>
    <n v="1427225644"/>
    <n v="1422045244"/>
    <b v="0"/>
    <x v="81"/>
    <x v="1"/>
    <s v="food/food trucks"/>
    <n v="0"/>
    <x v="120"/>
    <x v="7"/>
    <s v="food trucks"/>
    <x v="2418"/>
    <d v="2015-03-24T19:34:04"/>
  </r>
  <r>
    <n v="2419"/>
    <x v="2419"/>
    <x v="2417"/>
    <n v="3000"/>
    <n v="0"/>
    <x v="2"/>
    <x v="0"/>
    <x v="0"/>
    <n v="1424281389"/>
    <n v="1419097389"/>
    <b v="0"/>
    <x v="78"/>
    <x v="1"/>
    <s v="food/food trucks"/>
    <n v="0"/>
    <x v="121"/>
    <x v="7"/>
    <s v="food trucks"/>
    <x v="2419"/>
    <d v="2015-02-18T17:43:09"/>
  </r>
  <r>
    <n v="2420"/>
    <x v="2420"/>
    <x v="2418"/>
    <n v="16870"/>
    <n v="2501"/>
    <x v="2"/>
    <x v="0"/>
    <x v="0"/>
    <n v="1415583695"/>
    <n v="1410396095"/>
    <b v="0"/>
    <x v="17"/>
    <x v="1"/>
    <s v="food/food trucks"/>
    <n v="15"/>
    <x v="1728"/>
    <x v="7"/>
    <s v="food trucks"/>
    <x v="2420"/>
    <d v="2014-11-10T01:41:35"/>
  </r>
  <r>
    <n v="2421"/>
    <x v="2421"/>
    <x v="2419"/>
    <n v="6000"/>
    <n v="1"/>
    <x v="2"/>
    <x v="0"/>
    <x v="0"/>
    <n v="1424536196"/>
    <n v="1421944196"/>
    <b v="0"/>
    <x v="29"/>
    <x v="1"/>
    <s v="food/food trucks"/>
    <n v="0"/>
    <x v="120"/>
    <x v="7"/>
    <s v="food trucks"/>
    <x v="2421"/>
    <d v="2015-02-21T16:29:56"/>
  </r>
  <r>
    <n v="2422"/>
    <x v="2422"/>
    <x v="2420"/>
    <n v="500"/>
    <n v="1"/>
    <x v="2"/>
    <x v="0"/>
    <x v="0"/>
    <n v="1426091036"/>
    <n v="1423502636"/>
    <b v="0"/>
    <x v="29"/>
    <x v="1"/>
    <s v="food/food trucks"/>
    <n v="0"/>
    <x v="120"/>
    <x v="7"/>
    <s v="food trucks"/>
    <x v="2422"/>
    <d v="2015-03-11T16:23:56"/>
  </r>
  <r>
    <n v="2423"/>
    <x v="2423"/>
    <x v="2421"/>
    <n v="60000"/>
    <n v="8"/>
    <x v="2"/>
    <x v="0"/>
    <x v="0"/>
    <n v="1420044890"/>
    <n v="1417452890"/>
    <b v="0"/>
    <x v="29"/>
    <x v="1"/>
    <s v="food/food trucks"/>
    <n v="0"/>
    <x v="1729"/>
    <x v="7"/>
    <s v="food trucks"/>
    <x v="2423"/>
    <d v="2014-12-31T16:54:50"/>
  </r>
  <r>
    <n v="2424"/>
    <x v="2424"/>
    <x v="2422"/>
    <n v="25000"/>
    <n v="310"/>
    <x v="2"/>
    <x v="0"/>
    <x v="0"/>
    <n v="1414445108"/>
    <n v="1411853108"/>
    <b v="0"/>
    <x v="82"/>
    <x v="1"/>
    <s v="food/food trucks"/>
    <n v="1"/>
    <x v="1730"/>
    <x v="7"/>
    <s v="food trucks"/>
    <x v="2424"/>
    <d v="2014-10-27T21:25:08"/>
  </r>
  <r>
    <n v="2425"/>
    <x v="2425"/>
    <x v="2423"/>
    <n v="3500"/>
    <n v="1"/>
    <x v="2"/>
    <x v="0"/>
    <x v="0"/>
    <n v="1464386640"/>
    <n v="1463090149"/>
    <b v="0"/>
    <x v="29"/>
    <x v="1"/>
    <s v="food/food trucks"/>
    <n v="0"/>
    <x v="120"/>
    <x v="7"/>
    <s v="food trucks"/>
    <x v="2425"/>
    <d v="2016-05-27T22:04:00"/>
  </r>
  <r>
    <n v="2426"/>
    <x v="2426"/>
    <x v="2424"/>
    <n v="20000"/>
    <n v="0"/>
    <x v="2"/>
    <x v="0"/>
    <x v="0"/>
    <n v="1439006692"/>
    <n v="1433822692"/>
    <b v="0"/>
    <x v="78"/>
    <x v="1"/>
    <s v="food/food trucks"/>
    <n v="0"/>
    <x v="121"/>
    <x v="7"/>
    <s v="food trucks"/>
    <x v="2426"/>
    <d v="2015-08-08T04:04:52"/>
  </r>
  <r>
    <n v="2427"/>
    <x v="2427"/>
    <x v="2425"/>
    <n v="50000"/>
    <n v="1"/>
    <x v="2"/>
    <x v="0"/>
    <x v="0"/>
    <n v="1458715133"/>
    <n v="1455262733"/>
    <b v="0"/>
    <x v="29"/>
    <x v="1"/>
    <s v="food/food trucks"/>
    <n v="0"/>
    <x v="120"/>
    <x v="7"/>
    <s v="food trucks"/>
    <x v="2427"/>
    <d v="2016-03-23T06:38:53"/>
  </r>
  <r>
    <n v="2428"/>
    <x v="2428"/>
    <x v="2426"/>
    <n v="35000"/>
    <n v="1"/>
    <x v="2"/>
    <x v="0"/>
    <x v="0"/>
    <n v="1426182551"/>
    <n v="1423594151"/>
    <b v="0"/>
    <x v="29"/>
    <x v="1"/>
    <s v="food/food trucks"/>
    <n v="0"/>
    <x v="120"/>
    <x v="7"/>
    <s v="food trucks"/>
    <x v="2428"/>
    <d v="2015-03-12T17:49:11"/>
  </r>
  <r>
    <n v="2429"/>
    <x v="2429"/>
    <x v="2427"/>
    <n v="140000"/>
    <n v="2005"/>
    <x v="2"/>
    <x v="10"/>
    <x v="8"/>
    <n v="1486313040"/>
    <n v="1483131966"/>
    <b v="0"/>
    <x v="80"/>
    <x v="1"/>
    <s v="food/food trucks"/>
    <n v="1"/>
    <x v="1731"/>
    <x v="7"/>
    <s v="food trucks"/>
    <x v="2429"/>
    <d v="2017-02-05T16:44:00"/>
  </r>
  <r>
    <n v="2430"/>
    <x v="2430"/>
    <x v="2428"/>
    <n v="3000"/>
    <n v="21"/>
    <x v="2"/>
    <x v="0"/>
    <x v="0"/>
    <n v="1455246504"/>
    <n v="1452654504"/>
    <b v="0"/>
    <x v="84"/>
    <x v="1"/>
    <s v="food/food trucks"/>
    <n v="1"/>
    <x v="678"/>
    <x v="7"/>
    <s v="food trucks"/>
    <x v="2430"/>
    <d v="2016-02-12T03:08:24"/>
  </r>
  <r>
    <n v="2431"/>
    <x v="2431"/>
    <x v="2429"/>
    <n v="100000"/>
    <n v="2"/>
    <x v="2"/>
    <x v="0"/>
    <x v="0"/>
    <n v="1467080613"/>
    <n v="1461896613"/>
    <b v="0"/>
    <x v="84"/>
    <x v="1"/>
    <s v="food/food trucks"/>
    <n v="0"/>
    <x v="120"/>
    <x v="7"/>
    <s v="food trucks"/>
    <x v="2431"/>
    <d v="2016-06-28T02:23:33"/>
  </r>
  <r>
    <n v="2432"/>
    <x v="2432"/>
    <x v="2430"/>
    <n v="14000"/>
    <n v="2"/>
    <x v="2"/>
    <x v="0"/>
    <x v="0"/>
    <n v="1425791697"/>
    <n v="1423199697"/>
    <b v="0"/>
    <x v="84"/>
    <x v="1"/>
    <s v="food/food trucks"/>
    <n v="0"/>
    <x v="120"/>
    <x v="7"/>
    <s v="food trucks"/>
    <x v="2432"/>
    <d v="2015-03-08T05:14:57"/>
  </r>
  <r>
    <n v="2433"/>
    <x v="2433"/>
    <x v="2431"/>
    <n v="10000"/>
    <n v="0"/>
    <x v="2"/>
    <x v="0"/>
    <x v="0"/>
    <n v="1456608943"/>
    <n v="1454016943"/>
    <b v="0"/>
    <x v="78"/>
    <x v="1"/>
    <s v="food/food trucks"/>
    <n v="0"/>
    <x v="121"/>
    <x v="7"/>
    <s v="food trucks"/>
    <x v="2433"/>
    <d v="2016-02-27T21:35:43"/>
  </r>
  <r>
    <n v="2434"/>
    <x v="2434"/>
    <x v="2432"/>
    <n v="20000"/>
    <n v="26"/>
    <x v="2"/>
    <x v="0"/>
    <x v="0"/>
    <n v="1438662474"/>
    <n v="1435206474"/>
    <b v="0"/>
    <x v="84"/>
    <x v="1"/>
    <s v="food/food trucks"/>
    <n v="0"/>
    <x v="31"/>
    <x v="7"/>
    <s v="food trucks"/>
    <x v="2434"/>
    <d v="2015-08-04T04:27:54"/>
  </r>
  <r>
    <n v="2435"/>
    <x v="2435"/>
    <x v="2433"/>
    <n v="250000"/>
    <n v="1224"/>
    <x v="2"/>
    <x v="11"/>
    <x v="9"/>
    <n v="1444027186"/>
    <n v="1441435186"/>
    <b v="0"/>
    <x v="80"/>
    <x v="1"/>
    <s v="food/food trucks"/>
    <n v="0"/>
    <x v="1732"/>
    <x v="7"/>
    <s v="food trucks"/>
    <x v="2435"/>
    <d v="2015-10-05T06:39:46"/>
  </r>
  <r>
    <n v="2436"/>
    <x v="2436"/>
    <x v="2434"/>
    <n v="117000"/>
    <n v="45"/>
    <x v="2"/>
    <x v="5"/>
    <x v="5"/>
    <n v="1454078770"/>
    <n v="1448894770"/>
    <b v="0"/>
    <x v="84"/>
    <x v="1"/>
    <s v="food/food trucks"/>
    <n v="0"/>
    <x v="377"/>
    <x v="7"/>
    <s v="food trucks"/>
    <x v="2436"/>
    <d v="2016-01-29T14:46:10"/>
  </r>
  <r>
    <n v="2437"/>
    <x v="2437"/>
    <x v="2435"/>
    <n v="8000"/>
    <n v="0"/>
    <x v="2"/>
    <x v="0"/>
    <x v="0"/>
    <n v="1426615200"/>
    <n v="1422400188"/>
    <b v="0"/>
    <x v="78"/>
    <x v="1"/>
    <s v="food/food trucks"/>
    <n v="0"/>
    <x v="121"/>
    <x v="7"/>
    <s v="food trucks"/>
    <x v="2437"/>
    <d v="2015-03-17T18:00:00"/>
  </r>
  <r>
    <n v="2438"/>
    <x v="2438"/>
    <x v="2436"/>
    <n v="15000"/>
    <n v="50"/>
    <x v="2"/>
    <x v="0"/>
    <x v="0"/>
    <n v="1449529062"/>
    <n v="1444341462"/>
    <b v="0"/>
    <x v="29"/>
    <x v="1"/>
    <s v="food/food trucks"/>
    <n v="0"/>
    <x v="73"/>
    <x v="7"/>
    <s v="food trucks"/>
    <x v="2438"/>
    <d v="2015-12-07T22:57:42"/>
  </r>
  <r>
    <n v="2439"/>
    <x v="2439"/>
    <x v="2437"/>
    <n v="10000"/>
    <n v="0"/>
    <x v="2"/>
    <x v="0"/>
    <x v="0"/>
    <n v="1445197129"/>
    <n v="1442605129"/>
    <b v="0"/>
    <x v="78"/>
    <x v="1"/>
    <s v="food/food trucks"/>
    <n v="0"/>
    <x v="121"/>
    <x v="7"/>
    <s v="food trucks"/>
    <x v="2439"/>
    <d v="2015-10-18T19:38:49"/>
  </r>
  <r>
    <n v="2440"/>
    <x v="2440"/>
    <x v="2438"/>
    <n v="5000"/>
    <n v="10"/>
    <x v="2"/>
    <x v="18"/>
    <x v="3"/>
    <n v="1455399313"/>
    <n v="1452807313"/>
    <b v="0"/>
    <x v="84"/>
    <x v="1"/>
    <s v="food/food trucks"/>
    <n v="0"/>
    <x v="144"/>
    <x v="7"/>
    <s v="food trucks"/>
    <x v="2440"/>
    <d v="2016-02-13T21:35:13"/>
  </r>
  <r>
    <n v="2441"/>
    <x v="2441"/>
    <x v="2439"/>
    <n v="7500"/>
    <n v="8091"/>
    <x v="0"/>
    <x v="0"/>
    <x v="0"/>
    <n v="1437627540"/>
    <n v="1435806054"/>
    <b v="0"/>
    <x v="280"/>
    <x v="0"/>
    <s v="food/small batch"/>
    <n v="108"/>
    <x v="1733"/>
    <x v="7"/>
    <s v="small batch"/>
    <x v="2441"/>
    <d v="2015-07-23T04:59:00"/>
  </r>
  <r>
    <n v="2442"/>
    <x v="2442"/>
    <x v="2440"/>
    <n v="24000"/>
    <n v="30226"/>
    <x v="0"/>
    <x v="0"/>
    <x v="0"/>
    <n v="1426777228"/>
    <n v="1424188828"/>
    <b v="0"/>
    <x v="459"/>
    <x v="0"/>
    <s v="food/small batch"/>
    <n v="126"/>
    <x v="925"/>
    <x v="7"/>
    <s v="small batch"/>
    <x v="2442"/>
    <d v="2015-03-19T15:00:28"/>
  </r>
  <r>
    <n v="2443"/>
    <x v="2443"/>
    <x v="2441"/>
    <n v="20000"/>
    <n v="40502.99"/>
    <x v="0"/>
    <x v="0"/>
    <x v="0"/>
    <n v="1408114822"/>
    <n v="1405522822"/>
    <b v="0"/>
    <x v="409"/>
    <x v="0"/>
    <s v="food/small batch"/>
    <n v="203"/>
    <x v="1734"/>
    <x v="7"/>
    <s v="small batch"/>
    <x v="2443"/>
    <d v="2014-08-15T15:00:22"/>
  </r>
  <r>
    <n v="2444"/>
    <x v="2444"/>
    <x v="2442"/>
    <n v="3000"/>
    <n v="3258"/>
    <x v="0"/>
    <x v="0"/>
    <x v="0"/>
    <n v="1464199591"/>
    <n v="1461607591"/>
    <b v="0"/>
    <x v="42"/>
    <x v="0"/>
    <s v="food/small batch"/>
    <n v="109"/>
    <x v="1735"/>
    <x v="7"/>
    <s v="small batch"/>
    <x v="2444"/>
    <d v="2016-05-25T18:06:31"/>
  </r>
  <r>
    <n v="2445"/>
    <x v="2445"/>
    <x v="2443"/>
    <n v="5000"/>
    <n v="8640"/>
    <x v="0"/>
    <x v="0"/>
    <x v="0"/>
    <n v="1443242021"/>
    <n v="1440650021"/>
    <b v="0"/>
    <x v="248"/>
    <x v="0"/>
    <s v="food/small batch"/>
    <n v="173"/>
    <x v="1624"/>
    <x v="7"/>
    <s v="small batch"/>
    <x v="2445"/>
    <d v="2015-09-26T04:33:41"/>
  </r>
  <r>
    <n v="2446"/>
    <x v="2446"/>
    <x v="2444"/>
    <n v="5000"/>
    <n v="8399"/>
    <x v="0"/>
    <x v="0"/>
    <x v="0"/>
    <n v="1480174071"/>
    <n v="1477578471"/>
    <b v="0"/>
    <x v="112"/>
    <x v="0"/>
    <s v="food/small batch"/>
    <n v="168"/>
    <x v="1736"/>
    <x v="7"/>
    <s v="small batch"/>
    <x v="2446"/>
    <d v="2016-11-26T15:27:51"/>
  </r>
  <r>
    <n v="2447"/>
    <x v="2447"/>
    <x v="2445"/>
    <n v="2500"/>
    <n v="10680"/>
    <x v="0"/>
    <x v="0"/>
    <x v="0"/>
    <n v="1478923200"/>
    <n v="1476184593"/>
    <b v="0"/>
    <x v="152"/>
    <x v="0"/>
    <s v="food/small batch"/>
    <n v="427"/>
    <x v="1737"/>
    <x v="7"/>
    <s v="small batch"/>
    <x v="2447"/>
    <d v="2016-11-12T04:00:00"/>
  </r>
  <r>
    <n v="2448"/>
    <x v="2448"/>
    <x v="2446"/>
    <n v="400"/>
    <n v="430"/>
    <x v="0"/>
    <x v="0"/>
    <x v="0"/>
    <n v="1472621760"/>
    <n v="1472110513"/>
    <b v="0"/>
    <x v="82"/>
    <x v="0"/>
    <s v="food/small batch"/>
    <n v="108"/>
    <x v="1738"/>
    <x v="7"/>
    <s v="small batch"/>
    <x v="2448"/>
    <d v="2016-08-31T05:36:00"/>
  </r>
  <r>
    <n v="2449"/>
    <x v="2449"/>
    <x v="2447"/>
    <n v="10000"/>
    <n v="10800"/>
    <x v="0"/>
    <x v="0"/>
    <x v="0"/>
    <n v="1417321515"/>
    <n v="1414725915"/>
    <b v="0"/>
    <x v="148"/>
    <x v="0"/>
    <s v="food/small batch"/>
    <n v="108"/>
    <x v="466"/>
    <x v="7"/>
    <s v="small batch"/>
    <x v="2449"/>
    <d v="2014-11-30T04:25:15"/>
  </r>
  <r>
    <n v="2450"/>
    <x v="2450"/>
    <x v="2448"/>
    <n v="15000"/>
    <n v="15230.03"/>
    <x v="0"/>
    <x v="0"/>
    <x v="0"/>
    <n v="1414465860"/>
    <n v="1411177456"/>
    <b v="0"/>
    <x v="332"/>
    <x v="0"/>
    <s v="food/small batch"/>
    <n v="102"/>
    <x v="1739"/>
    <x v="7"/>
    <s v="small batch"/>
    <x v="2450"/>
    <d v="2014-10-28T03:11:00"/>
  </r>
  <r>
    <n v="2451"/>
    <x v="2451"/>
    <x v="2449"/>
    <n v="10000"/>
    <n v="11545"/>
    <x v="0"/>
    <x v="0"/>
    <x v="0"/>
    <n v="1488750490"/>
    <n v="1487022490"/>
    <b v="0"/>
    <x v="153"/>
    <x v="0"/>
    <s v="food/small batch"/>
    <n v="115"/>
    <x v="1740"/>
    <x v="7"/>
    <s v="small batch"/>
    <x v="2451"/>
    <d v="2017-03-05T21:48:10"/>
  </r>
  <r>
    <n v="2452"/>
    <x v="2452"/>
    <x v="2450"/>
    <n v="600"/>
    <n v="801"/>
    <x v="0"/>
    <x v="0"/>
    <x v="0"/>
    <n v="1451430000"/>
    <n v="1448914500"/>
    <b v="0"/>
    <x v="41"/>
    <x v="0"/>
    <s v="food/small batch"/>
    <n v="134"/>
    <x v="1741"/>
    <x v="7"/>
    <s v="small batch"/>
    <x v="2452"/>
    <d v="2015-12-29T23:00:00"/>
  </r>
  <r>
    <n v="2453"/>
    <x v="2453"/>
    <x v="2451"/>
    <n v="3000"/>
    <n v="4641"/>
    <x v="0"/>
    <x v="0"/>
    <x v="0"/>
    <n v="1486053409"/>
    <n v="1483461409"/>
    <b v="0"/>
    <x v="85"/>
    <x v="0"/>
    <s v="food/small batch"/>
    <n v="155"/>
    <x v="3"/>
    <x v="7"/>
    <s v="small batch"/>
    <x v="2453"/>
    <d v="2017-02-02T16:36:49"/>
  </r>
  <r>
    <n v="2454"/>
    <x v="2454"/>
    <x v="2452"/>
    <n v="35000"/>
    <n v="35296"/>
    <x v="0"/>
    <x v="0"/>
    <x v="0"/>
    <n v="1489207808"/>
    <n v="1486183808"/>
    <b v="0"/>
    <x v="208"/>
    <x v="0"/>
    <s v="food/small batch"/>
    <n v="101"/>
    <x v="1742"/>
    <x v="7"/>
    <s v="small batch"/>
    <x v="2454"/>
    <d v="2017-03-11T04:50:08"/>
  </r>
  <r>
    <n v="2455"/>
    <x v="2455"/>
    <x v="2453"/>
    <n v="300"/>
    <n v="546"/>
    <x v="0"/>
    <x v="0"/>
    <x v="0"/>
    <n v="1461177950"/>
    <n v="1458758750"/>
    <b v="0"/>
    <x v="38"/>
    <x v="0"/>
    <s v="food/small batch"/>
    <n v="182"/>
    <x v="783"/>
    <x v="7"/>
    <s v="small batch"/>
    <x v="2455"/>
    <d v="2016-04-20T18:45:50"/>
  </r>
  <r>
    <n v="2456"/>
    <x v="2456"/>
    <x v="2454"/>
    <n v="1500"/>
    <n v="2713"/>
    <x v="0"/>
    <x v="0"/>
    <x v="0"/>
    <n v="1488063839"/>
    <n v="1485471839"/>
    <b v="0"/>
    <x v="85"/>
    <x v="0"/>
    <s v="food/small batch"/>
    <n v="181"/>
    <x v="1743"/>
    <x v="7"/>
    <s v="small batch"/>
    <x v="2456"/>
    <d v="2017-02-25T23:03:59"/>
  </r>
  <r>
    <n v="2457"/>
    <x v="2457"/>
    <x v="2455"/>
    <n v="23000"/>
    <n v="23530"/>
    <x v="0"/>
    <x v="0"/>
    <x v="0"/>
    <n v="1458826056"/>
    <n v="1456237656"/>
    <b v="0"/>
    <x v="204"/>
    <x v="0"/>
    <s v="food/small batch"/>
    <n v="102"/>
    <x v="1744"/>
    <x v="7"/>
    <s v="small batch"/>
    <x v="2457"/>
    <d v="2016-03-24T13:27:36"/>
  </r>
  <r>
    <n v="2458"/>
    <x v="2458"/>
    <x v="2456"/>
    <n v="5000"/>
    <n v="5509"/>
    <x v="0"/>
    <x v="0"/>
    <x v="0"/>
    <n v="1465498800"/>
    <n v="1462481718"/>
    <b v="0"/>
    <x v="144"/>
    <x v="0"/>
    <s v="food/small batch"/>
    <n v="110"/>
    <x v="1745"/>
    <x v="7"/>
    <s v="small batch"/>
    <x v="2458"/>
    <d v="2016-06-09T19:00:00"/>
  </r>
  <r>
    <n v="2459"/>
    <x v="2459"/>
    <x v="2457"/>
    <n v="30000"/>
    <n v="30675"/>
    <x v="0"/>
    <x v="0"/>
    <x v="0"/>
    <n v="1458742685"/>
    <n v="1454858285"/>
    <b v="0"/>
    <x v="460"/>
    <x v="0"/>
    <s v="food/small batch"/>
    <n v="102"/>
    <x v="1235"/>
    <x v="7"/>
    <s v="small batch"/>
    <x v="2459"/>
    <d v="2016-03-23T14:18:05"/>
  </r>
  <r>
    <n v="2460"/>
    <x v="2460"/>
    <x v="2458"/>
    <n v="8500"/>
    <n v="8567"/>
    <x v="0"/>
    <x v="0"/>
    <x v="0"/>
    <n v="1483417020"/>
    <n v="1480480167"/>
    <b v="0"/>
    <x v="32"/>
    <x v="0"/>
    <s v="food/small batch"/>
    <n v="101"/>
    <x v="1746"/>
    <x v="7"/>
    <s v="small batch"/>
    <x v="2460"/>
    <d v="2017-01-03T04:17:00"/>
  </r>
  <r>
    <n v="2461"/>
    <x v="2461"/>
    <x v="2459"/>
    <n v="7500"/>
    <n v="7785"/>
    <x v="0"/>
    <x v="0"/>
    <x v="0"/>
    <n v="1317438000"/>
    <n v="1314577097"/>
    <b v="0"/>
    <x v="48"/>
    <x v="0"/>
    <s v="music/indie rock"/>
    <n v="104"/>
    <x v="1747"/>
    <x v="4"/>
    <s v="indie rock"/>
    <x v="2461"/>
    <d v="2011-10-01T03:00:00"/>
  </r>
  <r>
    <n v="2462"/>
    <x v="2462"/>
    <x v="2460"/>
    <n v="3000"/>
    <n v="3321.25"/>
    <x v="0"/>
    <x v="0"/>
    <x v="0"/>
    <n v="1342672096"/>
    <n v="1340944096"/>
    <b v="0"/>
    <x v="248"/>
    <x v="0"/>
    <s v="music/indie rock"/>
    <n v="111"/>
    <x v="1748"/>
    <x v="4"/>
    <s v="indie rock"/>
    <x v="2462"/>
    <d v="2012-07-19T04:28:16"/>
  </r>
  <r>
    <n v="2463"/>
    <x v="2463"/>
    <x v="2461"/>
    <n v="2000"/>
    <n v="2325"/>
    <x v="0"/>
    <x v="0"/>
    <x v="0"/>
    <n v="1366138800"/>
    <n v="1362710425"/>
    <b v="0"/>
    <x v="11"/>
    <x v="0"/>
    <s v="music/indie rock"/>
    <n v="116"/>
    <x v="1117"/>
    <x v="4"/>
    <s v="indie rock"/>
    <x v="2463"/>
    <d v="2013-04-16T19:00:00"/>
  </r>
  <r>
    <n v="2464"/>
    <x v="2464"/>
    <x v="2462"/>
    <n v="2000"/>
    <n v="2222"/>
    <x v="0"/>
    <x v="5"/>
    <x v="5"/>
    <n v="1443641340"/>
    <n v="1441143397"/>
    <b v="0"/>
    <x v="68"/>
    <x v="0"/>
    <s v="music/indie rock"/>
    <n v="111"/>
    <x v="1237"/>
    <x v="4"/>
    <s v="indie rock"/>
    <x v="2464"/>
    <d v="2015-09-30T19:29:00"/>
  </r>
  <r>
    <n v="2465"/>
    <x v="2465"/>
    <x v="2463"/>
    <n v="700"/>
    <n v="1261"/>
    <x v="0"/>
    <x v="0"/>
    <x v="0"/>
    <n v="1348420548"/>
    <n v="1345828548"/>
    <b v="0"/>
    <x v="53"/>
    <x v="0"/>
    <s v="music/indie rock"/>
    <n v="180"/>
    <x v="1105"/>
    <x v="4"/>
    <s v="indie rock"/>
    <x v="2465"/>
    <d v="2012-09-23T17:15:48"/>
  </r>
  <r>
    <n v="2466"/>
    <x v="2466"/>
    <x v="2464"/>
    <n v="2500"/>
    <n v="2500"/>
    <x v="0"/>
    <x v="0"/>
    <x v="0"/>
    <n v="1368066453"/>
    <n v="1365474453"/>
    <b v="0"/>
    <x v="47"/>
    <x v="0"/>
    <s v="music/indie rock"/>
    <n v="100"/>
    <x v="1749"/>
    <x v="4"/>
    <s v="indie rock"/>
    <x v="2466"/>
    <d v="2013-05-09T02:27:33"/>
  </r>
  <r>
    <n v="2467"/>
    <x v="2467"/>
    <x v="2465"/>
    <n v="1000"/>
    <n v="1185"/>
    <x v="0"/>
    <x v="0"/>
    <x v="0"/>
    <n v="1336669200"/>
    <n v="1335473931"/>
    <b v="0"/>
    <x v="68"/>
    <x v="0"/>
    <s v="music/indie rock"/>
    <n v="119"/>
    <x v="1750"/>
    <x v="4"/>
    <s v="indie rock"/>
    <x v="2467"/>
    <d v="2012-05-10T17:00:00"/>
  </r>
  <r>
    <n v="2468"/>
    <x v="2468"/>
    <x v="2466"/>
    <n v="2000"/>
    <n v="2144.34"/>
    <x v="0"/>
    <x v="0"/>
    <x v="0"/>
    <n v="1351400400"/>
    <n v="1348285321"/>
    <b v="0"/>
    <x v="6"/>
    <x v="0"/>
    <s v="music/indie rock"/>
    <n v="107"/>
    <x v="1392"/>
    <x v="4"/>
    <s v="indie rock"/>
    <x v="2468"/>
    <d v="2012-10-28T05:00:00"/>
  </r>
  <r>
    <n v="2469"/>
    <x v="2469"/>
    <x v="2467"/>
    <n v="1200"/>
    <n v="1364"/>
    <x v="0"/>
    <x v="0"/>
    <x v="0"/>
    <n v="1297160329"/>
    <n v="1295000329"/>
    <b v="0"/>
    <x v="5"/>
    <x v="0"/>
    <s v="music/indie rock"/>
    <n v="114"/>
    <x v="1751"/>
    <x v="4"/>
    <s v="indie rock"/>
    <x v="2469"/>
    <d v="2011-02-08T10:18:49"/>
  </r>
  <r>
    <n v="2470"/>
    <x v="2470"/>
    <x v="2468"/>
    <n v="1000"/>
    <n v="1031.6400000000001"/>
    <x v="0"/>
    <x v="0"/>
    <x v="0"/>
    <n v="1337824055"/>
    <n v="1335232055"/>
    <b v="0"/>
    <x v="17"/>
    <x v="0"/>
    <s v="music/indie rock"/>
    <n v="103"/>
    <x v="1752"/>
    <x v="4"/>
    <s v="indie rock"/>
    <x v="2470"/>
    <d v="2012-05-24T01:47:35"/>
  </r>
  <r>
    <n v="2471"/>
    <x v="2471"/>
    <x v="2469"/>
    <n v="500"/>
    <n v="640"/>
    <x v="0"/>
    <x v="0"/>
    <x v="0"/>
    <n v="1327535392"/>
    <n v="1324079392"/>
    <b v="0"/>
    <x v="57"/>
    <x v="0"/>
    <s v="music/indie rock"/>
    <n v="128"/>
    <x v="1753"/>
    <x v="4"/>
    <s v="indie rock"/>
    <x v="2471"/>
    <d v="2012-01-25T23:49:52"/>
  </r>
  <r>
    <n v="2472"/>
    <x v="2472"/>
    <x v="2470"/>
    <n v="7500"/>
    <n v="10182.02"/>
    <x v="0"/>
    <x v="0"/>
    <x v="0"/>
    <n v="1283562180"/>
    <n v="1277433980"/>
    <b v="0"/>
    <x v="201"/>
    <x v="0"/>
    <s v="music/indie rock"/>
    <n v="136"/>
    <x v="276"/>
    <x v="4"/>
    <s v="indie rock"/>
    <x v="2472"/>
    <d v="2010-09-04T01:03:00"/>
  </r>
  <r>
    <n v="2473"/>
    <x v="2473"/>
    <x v="2471"/>
    <n v="2000"/>
    <n v="2000"/>
    <x v="0"/>
    <x v="0"/>
    <x v="0"/>
    <n v="1352573869"/>
    <n v="1349978269"/>
    <b v="0"/>
    <x v="5"/>
    <x v="0"/>
    <s v="music/indie rock"/>
    <n v="100"/>
    <x v="1754"/>
    <x v="4"/>
    <s v="indie rock"/>
    <x v="2473"/>
    <d v="2012-11-10T18:57:49"/>
  </r>
  <r>
    <n v="2474"/>
    <x v="2474"/>
    <x v="2472"/>
    <n v="5000"/>
    <n v="5000.18"/>
    <x v="0"/>
    <x v="0"/>
    <x v="0"/>
    <n v="1286756176"/>
    <n v="1282868176"/>
    <b v="0"/>
    <x v="44"/>
    <x v="0"/>
    <s v="music/indie rock"/>
    <n v="100"/>
    <x v="1755"/>
    <x v="4"/>
    <s v="indie rock"/>
    <x v="2474"/>
    <d v="2010-10-11T00:16:16"/>
  </r>
  <r>
    <n v="2475"/>
    <x v="2475"/>
    <x v="2473"/>
    <n v="2500"/>
    <n v="2618"/>
    <x v="0"/>
    <x v="0"/>
    <x v="0"/>
    <n v="1278799200"/>
    <n v="1273647255"/>
    <b v="0"/>
    <x v="75"/>
    <x v="0"/>
    <s v="music/indie rock"/>
    <n v="105"/>
    <x v="1090"/>
    <x v="4"/>
    <s v="indie rock"/>
    <x v="2475"/>
    <d v="2010-07-10T22:00:00"/>
  </r>
  <r>
    <n v="2476"/>
    <x v="2476"/>
    <x v="2474"/>
    <n v="3200"/>
    <n v="3360.72"/>
    <x v="0"/>
    <x v="0"/>
    <x v="0"/>
    <n v="1415004770"/>
    <n v="1412149970"/>
    <b v="0"/>
    <x v="165"/>
    <x v="0"/>
    <s v="music/indie rock"/>
    <n v="105"/>
    <x v="1756"/>
    <x v="4"/>
    <s v="indie rock"/>
    <x v="2476"/>
    <d v="2014-11-03T08:52:50"/>
  </r>
  <r>
    <n v="2477"/>
    <x v="823"/>
    <x v="2475"/>
    <n v="750"/>
    <n v="1285"/>
    <x v="0"/>
    <x v="0"/>
    <x v="0"/>
    <n v="1344789345"/>
    <n v="1340901345"/>
    <b v="0"/>
    <x v="14"/>
    <x v="0"/>
    <s v="music/indie rock"/>
    <n v="171"/>
    <x v="1757"/>
    <x v="4"/>
    <s v="indie rock"/>
    <x v="2477"/>
    <d v="2012-08-12T16:35:45"/>
  </r>
  <r>
    <n v="2478"/>
    <x v="2477"/>
    <x v="2476"/>
    <n v="8000"/>
    <n v="10200"/>
    <x v="0"/>
    <x v="0"/>
    <x v="0"/>
    <n v="1358117313"/>
    <n v="1355525313"/>
    <b v="0"/>
    <x v="1"/>
    <x v="0"/>
    <s v="music/indie rock"/>
    <n v="128"/>
    <x v="1758"/>
    <x v="4"/>
    <s v="indie rock"/>
    <x v="2478"/>
    <d v="2013-01-13T22:48:33"/>
  </r>
  <r>
    <n v="2479"/>
    <x v="2478"/>
    <x v="2477"/>
    <n v="300"/>
    <n v="400.33"/>
    <x v="0"/>
    <x v="0"/>
    <x v="0"/>
    <n v="1343440800"/>
    <n v="1342545994"/>
    <b v="0"/>
    <x v="38"/>
    <x v="0"/>
    <s v="music/indie rock"/>
    <n v="133"/>
    <x v="1759"/>
    <x v="4"/>
    <s v="indie rock"/>
    <x v="2479"/>
    <d v="2012-07-28T02:00:00"/>
  </r>
  <r>
    <n v="2480"/>
    <x v="2479"/>
    <x v="2478"/>
    <n v="2000"/>
    <n v="2000"/>
    <x v="0"/>
    <x v="0"/>
    <x v="0"/>
    <n v="1444516084"/>
    <n v="1439332084"/>
    <b v="0"/>
    <x v="22"/>
    <x v="0"/>
    <s v="music/indie rock"/>
    <n v="100"/>
    <x v="404"/>
    <x v="4"/>
    <s v="indie rock"/>
    <x v="2480"/>
    <d v="2015-10-10T22:28:04"/>
  </r>
  <r>
    <n v="2481"/>
    <x v="2480"/>
    <x v="2479"/>
    <n v="4000"/>
    <n v="4516.4399999999996"/>
    <x v="0"/>
    <x v="0"/>
    <x v="0"/>
    <n v="1335799808"/>
    <n v="1333207808"/>
    <b v="0"/>
    <x v="195"/>
    <x v="0"/>
    <s v="music/indie rock"/>
    <n v="113"/>
    <x v="1760"/>
    <x v="4"/>
    <s v="indie rock"/>
    <x v="2481"/>
    <d v="2012-04-30T15:30:08"/>
  </r>
  <r>
    <n v="2482"/>
    <x v="2481"/>
    <x v="2480"/>
    <n v="1000"/>
    <n v="1001"/>
    <x v="0"/>
    <x v="0"/>
    <x v="0"/>
    <n v="1312224383"/>
    <n v="1308336383"/>
    <b v="0"/>
    <x v="20"/>
    <x v="0"/>
    <s v="music/indie rock"/>
    <n v="100"/>
    <x v="1665"/>
    <x v="4"/>
    <s v="indie rock"/>
    <x v="2482"/>
    <d v="2011-08-01T18:46:23"/>
  </r>
  <r>
    <n v="2483"/>
    <x v="2482"/>
    <x v="2481"/>
    <n v="1100"/>
    <n v="1251"/>
    <x v="0"/>
    <x v="0"/>
    <x v="0"/>
    <n v="1335891603"/>
    <n v="1330711203"/>
    <b v="0"/>
    <x v="10"/>
    <x v="0"/>
    <s v="music/indie rock"/>
    <n v="114"/>
    <x v="1761"/>
    <x v="4"/>
    <s v="indie rock"/>
    <x v="2483"/>
    <d v="2012-05-01T17:00:03"/>
  </r>
  <r>
    <n v="2484"/>
    <x v="2483"/>
    <x v="2482"/>
    <n v="3500"/>
    <n v="4176.1099999999997"/>
    <x v="0"/>
    <x v="0"/>
    <x v="0"/>
    <n v="1316124003"/>
    <n v="1313532003"/>
    <b v="0"/>
    <x v="240"/>
    <x v="0"/>
    <s v="music/indie rock"/>
    <n v="119"/>
    <x v="1762"/>
    <x v="4"/>
    <s v="indie rock"/>
    <x v="2484"/>
    <d v="2011-09-15T22:00:03"/>
  </r>
  <r>
    <n v="2485"/>
    <x v="2484"/>
    <x v="2483"/>
    <n v="2000"/>
    <n v="2065"/>
    <x v="0"/>
    <x v="0"/>
    <x v="0"/>
    <n v="1318463879"/>
    <n v="1315439879"/>
    <b v="0"/>
    <x v="14"/>
    <x v="0"/>
    <s v="music/indie rock"/>
    <n v="103"/>
    <x v="1763"/>
    <x v="4"/>
    <s v="indie rock"/>
    <x v="2485"/>
    <d v="2011-10-12T23:57:59"/>
  </r>
  <r>
    <n v="2486"/>
    <x v="2485"/>
    <x v="2484"/>
    <n v="300"/>
    <n v="797"/>
    <x v="0"/>
    <x v="0"/>
    <x v="0"/>
    <n v="1335113976"/>
    <n v="1332521976"/>
    <b v="0"/>
    <x v="209"/>
    <x v="0"/>
    <s v="music/indie rock"/>
    <n v="266"/>
    <x v="1764"/>
    <x v="4"/>
    <s v="indie rock"/>
    <x v="2486"/>
    <d v="2012-04-22T16:59:36"/>
  </r>
  <r>
    <n v="2487"/>
    <x v="2486"/>
    <x v="2485"/>
    <n v="1500"/>
    <n v="1500.76"/>
    <x v="0"/>
    <x v="0"/>
    <x v="0"/>
    <n v="1338083997"/>
    <n v="1335491997"/>
    <b v="0"/>
    <x v="44"/>
    <x v="0"/>
    <s v="music/indie rock"/>
    <n v="100"/>
    <x v="1765"/>
    <x v="4"/>
    <s v="indie rock"/>
    <x v="2487"/>
    <d v="2012-05-27T01:59:57"/>
  </r>
  <r>
    <n v="2488"/>
    <x v="2487"/>
    <x v="2486"/>
    <n v="3000"/>
    <n v="3201"/>
    <x v="0"/>
    <x v="0"/>
    <x v="0"/>
    <n v="1321459908"/>
    <n v="1318864308"/>
    <b v="0"/>
    <x v="71"/>
    <x v="0"/>
    <s v="music/indie rock"/>
    <n v="107"/>
    <x v="1766"/>
    <x v="4"/>
    <s v="indie rock"/>
    <x v="2488"/>
    <d v="2011-11-16T16:11:48"/>
  </r>
  <r>
    <n v="2489"/>
    <x v="2488"/>
    <x v="2487"/>
    <n v="3500"/>
    <n v="4678.5"/>
    <x v="0"/>
    <x v="0"/>
    <x v="0"/>
    <n v="1368117239"/>
    <n v="1365525239"/>
    <b v="0"/>
    <x v="11"/>
    <x v="0"/>
    <s v="music/indie rock"/>
    <n v="134"/>
    <x v="1767"/>
    <x v="4"/>
    <s v="indie rock"/>
    <x v="2489"/>
    <d v="2013-05-09T16:33:59"/>
  </r>
  <r>
    <n v="2490"/>
    <x v="2489"/>
    <x v="2488"/>
    <n v="500"/>
    <n v="607"/>
    <x v="0"/>
    <x v="0"/>
    <x v="0"/>
    <n v="1340429276"/>
    <n v="1335245276"/>
    <b v="0"/>
    <x v="38"/>
    <x v="0"/>
    <s v="music/indie rock"/>
    <n v="121"/>
    <x v="1768"/>
    <x v="4"/>
    <s v="indie rock"/>
    <x v="2490"/>
    <d v="2012-06-23T05:27:56"/>
  </r>
  <r>
    <n v="2491"/>
    <x v="2490"/>
    <x v="2489"/>
    <n v="500"/>
    <n v="516"/>
    <x v="0"/>
    <x v="0"/>
    <x v="0"/>
    <n v="1295142660"/>
    <n v="1293739714"/>
    <b v="0"/>
    <x v="73"/>
    <x v="0"/>
    <s v="music/indie rock"/>
    <n v="103"/>
    <x v="1769"/>
    <x v="4"/>
    <s v="indie rock"/>
    <x v="2491"/>
    <d v="2011-01-16T01:51:00"/>
  </r>
  <r>
    <n v="2492"/>
    <x v="2491"/>
    <x v="2490"/>
    <n v="600"/>
    <n v="750"/>
    <x v="0"/>
    <x v="0"/>
    <x v="0"/>
    <n v="1339840740"/>
    <n v="1335397188"/>
    <b v="0"/>
    <x v="74"/>
    <x v="0"/>
    <s v="music/indie rock"/>
    <n v="125"/>
    <x v="1770"/>
    <x v="4"/>
    <s v="indie rock"/>
    <x v="2492"/>
    <d v="2012-06-16T09:59:00"/>
  </r>
  <r>
    <n v="2493"/>
    <x v="2492"/>
    <x v="2491"/>
    <n v="20000"/>
    <n v="25740"/>
    <x v="0"/>
    <x v="0"/>
    <x v="0"/>
    <n v="1367208140"/>
    <n v="1363320140"/>
    <b v="0"/>
    <x v="461"/>
    <x v="0"/>
    <s v="music/indie rock"/>
    <n v="129"/>
    <x v="1771"/>
    <x v="4"/>
    <s v="indie rock"/>
    <x v="2493"/>
    <d v="2013-04-29T04:02:20"/>
  </r>
  <r>
    <n v="2494"/>
    <x v="2493"/>
    <x v="2492"/>
    <n v="1500"/>
    <n v="1515.08"/>
    <x v="0"/>
    <x v="0"/>
    <x v="0"/>
    <n v="1337786944"/>
    <n v="1335194944"/>
    <b v="0"/>
    <x v="70"/>
    <x v="0"/>
    <s v="music/indie rock"/>
    <n v="101"/>
    <x v="1772"/>
    <x v="4"/>
    <s v="indie rock"/>
    <x v="2494"/>
    <d v="2012-05-23T15:29:04"/>
  </r>
  <r>
    <n v="2495"/>
    <x v="2494"/>
    <x v="2493"/>
    <n v="1500"/>
    <n v="1913.05"/>
    <x v="0"/>
    <x v="0"/>
    <x v="0"/>
    <n v="1339022575"/>
    <n v="1336430575"/>
    <b v="0"/>
    <x v="288"/>
    <x v="0"/>
    <s v="music/indie rock"/>
    <n v="128"/>
    <x v="1475"/>
    <x v="4"/>
    <s v="indie rock"/>
    <x v="2495"/>
    <d v="2012-06-06T22:42:55"/>
  </r>
  <r>
    <n v="2496"/>
    <x v="2495"/>
    <x v="2494"/>
    <n v="6000"/>
    <n v="6000"/>
    <x v="0"/>
    <x v="0"/>
    <x v="0"/>
    <n v="1364597692"/>
    <n v="1361577292"/>
    <b v="0"/>
    <x v="73"/>
    <x v="0"/>
    <s v="music/indie rock"/>
    <n v="100"/>
    <x v="1773"/>
    <x v="4"/>
    <s v="indie rock"/>
    <x v="2496"/>
    <d v="2013-03-29T22:54:52"/>
  </r>
  <r>
    <n v="2497"/>
    <x v="2496"/>
    <x v="2495"/>
    <n v="4000"/>
    <n v="4510.8599999999997"/>
    <x v="0"/>
    <x v="0"/>
    <x v="0"/>
    <n v="1312578338"/>
    <n v="1309986338"/>
    <b v="0"/>
    <x v="66"/>
    <x v="0"/>
    <s v="music/indie rock"/>
    <n v="113"/>
    <x v="1774"/>
    <x v="4"/>
    <s v="indie rock"/>
    <x v="2497"/>
    <d v="2011-08-05T21:05:38"/>
  </r>
  <r>
    <n v="2498"/>
    <x v="2497"/>
    <x v="2496"/>
    <n v="1000"/>
    <n v="1056"/>
    <x v="0"/>
    <x v="0"/>
    <x v="0"/>
    <n v="1422400387"/>
    <n v="1421190787"/>
    <b v="0"/>
    <x v="9"/>
    <x v="0"/>
    <s v="music/indie rock"/>
    <n v="106"/>
    <x v="1775"/>
    <x v="4"/>
    <s v="indie rock"/>
    <x v="2498"/>
    <d v="2015-01-27T23:13:07"/>
  </r>
  <r>
    <n v="2499"/>
    <x v="2498"/>
    <x v="2497"/>
    <n v="4000"/>
    <n v="8105"/>
    <x v="0"/>
    <x v="0"/>
    <x v="0"/>
    <n v="1356976800"/>
    <n v="1352820837"/>
    <b v="0"/>
    <x v="203"/>
    <x v="0"/>
    <s v="music/indie rock"/>
    <n v="203"/>
    <x v="1776"/>
    <x v="4"/>
    <s v="indie rock"/>
    <x v="2499"/>
    <d v="2012-12-31T18:00:00"/>
  </r>
  <r>
    <n v="2500"/>
    <x v="2499"/>
    <x v="2498"/>
    <n v="600"/>
    <n v="680"/>
    <x v="0"/>
    <x v="0"/>
    <x v="0"/>
    <n v="1340476375"/>
    <n v="1337884375"/>
    <b v="0"/>
    <x v="60"/>
    <x v="0"/>
    <s v="music/indie rock"/>
    <n v="113"/>
    <x v="1777"/>
    <x v="4"/>
    <s v="indie rock"/>
    <x v="2500"/>
    <d v="2012-06-23T18:32:55"/>
  </r>
  <r>
    <n v="2501"/>
    <x v="2500"/>
    <x v="2499"/>
    <n v="11000"/>
    <n v="281"/>
    <x v="2"/>
    <x v="5"/>
    <x v="5"/>
    <n v="1443379104"/>
    <n v="1440787104"/>
    <b v="0"/>
    <x v="63"/>
    <x v="1"/>
    <s v="food/restaurants"/>
    <n v="3"/>
    <x v="1778"/>
    <x v="7"/>
    <s v="restaurants"/>
    <x v="2501"/>
    <d v="2015-09-27T18:38:24"/>
  </r>
  <r>
    <n v="2502"/>
    <x v="2501"/>
    <x v="2500"/>
    <n v="110000"/>
    <n v="86"/>
    <x v="2"/>
    <x v="0"/>
    <x v="0"/>
    <n v="1411328918"/>
    <n v="1407440918"/>
    <b v="0"/>
    <x v="81"/>
    <x v="1"/>
    <s v="food/restaurants"/>
    <n v="0"/>
    <x v="1779"/>
    <x v="7"/>
    <s v="restaurants"/>
    <x v="2502"/>
    <d v="2014-09-21T19:48:38"/>
  </r>
  <r>
    <n v="2503"/>
    <x v="2502"/>
    <x v="2501"/>
    <n v="10000"/>
    <n v="0"/>
    <x v="2"/>
    <x v="0"/>
    <x v="0"/>
    <n v="1465333560"/>
    <n v="1462743308"/>
    <b v="0"/>
    <x v="78"/>
    <x v="1"/>
    <s v="food/restaurants"/>
    <n v="0"/>
    <x v="121"/>
    <x v="7"/>
    <s v="restaurants"/>
    <x v="2503"/>
    <d v="2016-06-07T21:06:00"/>
  </r>
  <r>
    <n v="2504"/>
    <x v="2503"/>
    <x v="2502"/>
    <n v="35000"/>
    <n v="0"/>
    <x v="2"/>
    <x v="0"/>
    <x v="0"/>
    <n v="1416014534"/>
    <n v="1413418934"/>
    <b v="0"/>
    <x v="78"/>
    <x v="1"/>
    <s v="food/restaurants"/>
    <n v="0"/>
    <x v="121"/>
    <x v="7"/>
    <s v="restaurants"/>
    <x v="2504"/>
    <d v="2014-11-15T01:22:14"/>
  </r>
  <r>
    <n v="2505"/>
    <x v="2504"/>
    <x v="2503"/>
    <n v="7000"/>
    <n v="0"/>
    <x v="2"/>
    <x v="0"/>
    <x v="0"/>
    <n v="1426292416"/>
    <n v="1423704016"/>
    <b v="0"/>
    <x v="78"/>
    <x v="1"/>
    <s v="food/restaurants"/>
    <n v="0"/>
    <x v="121"/>
    <x v="7"/>
    <s v="restaurants"/>
    <x v="2505"/>
    <d v="2015-03-14T00:20:16"/>
  </r>
  <r>
    <n v="2506"/>
    <x v="2505"/>
    <x v="2504"/>
    <n v="5000"/>
    <n v="30"/>
    <x v="2"/>
    <x v="1"/>
    <x v="1"/>
    <n v="1443906000"/>
    <n v="1441955269"/>
    <b v="0"/>
    <x v="84"/>
    <x v="1"/>
    <s v="food/restaurants"/>
    <n v="1"/>
    <x v="2"/>
    <x v="7"/>
    <s v="restaurants"/>
    <x v="2506"/>
    <d v="2015-10-03T21:00:00"/>
  </r>
  <r>
    <n v="2507"/>
    <x v="2506"/>
    <x v="2505"/>
    <n v="42850"/>
    <n v="0"/>
    <x v="2"/>
    <x v="0"/>
    <x v="0"/>
    <n v="1431308704"/>
    <n v="1428716704"/>
    <b v="0"/>
    <x v="78"/>
    <x v="1"/>
    <s v="food/restaurants"/>
    <n v="0"/>
    <x v="121"/>
    <x v="7"/>
    <s v="restaurants"/>
    <x v="2507"/>
    <d v="2015-05-11T01:45:04"/>
  </r>
  <r>
    <n v="2508"/>
    <x v="2507"/>
    <x v="2506"/>
    <n v="20000"/>
    <n v="0"/>
    <x v="2"/>
    <x v="0"/>
    <x v="0"/>
    <n v="1408056634"/>
    <n v="1405464634"/>
    <b v="0"/>
    <x v="78"/>
    <x v="1"/>
    <s v="food/restaurants"/>
    <n v="0"/>
    <x v="121"/>
    <x v="7"/>
    <s v="restaurants"/>
    <x v="2508"/>
    <d v="2014-08-14T22:50:34"/>
  </r>
  <r>
    <n v="2509"/>
    <x v="2508"/>
    <x v="2507"/>
    <n v="95000"/>
    <n v="1000"/>
    <x v="2"/>
    <x v="1"/>
    <x v="1"/>
    <n v="1429554349"/>
    <n v="1424719549"/>
    <b v="0"/>
    <x v="33"/>
    <x v="1"/>
    <s v="food/restaurants"/>
    <n v="1"/>
    <x v="669"/>
    <x v="7"/>
    <s v="restaurants"/>
    <x v="2509"/>
    <d v="2015-04-20T18:25:49"/>
  </r>
  <r>
    <n v="2510"/>
    <x v="2509"/>
    <x v="2508"/>
    <n v="50000"/>
    <n v="75"/>
    <x v="2"/>
    <x v="0"/>
    <x v="0"/>
    <n v="1431647772"/>
    <n v="1426463772"/>
    <b v="0"/>
    <x v="84"/>
    <x v="1"/>
    <s v="food/restaurants"/>
    <n v="0"/>
    <x v="822"/>
    <x v="7"/>
    <s v="restaurants"/>
    <x v="2510"/>
    <d v="2015-05-14T23:56:12"/>
  </r>
  <r>
    <n v="2511"/>
    <x v="2510"/>
    <x v="2509"/>
    <n v="100000"/>
    <n v="0"/>
    <x v="2"/>
    <x v="1"/>
    <x v="1"/>
    <n v="1454323413"/>
    <n v="1451731413"/>
    <b v="0"/>
    <x v="78"/>
    <x v="1"/>
    <s v="food/restaurants"/>
    <n v="0"/>
    <x v="121"/>
    <x v="7"/>
    <s v="restaurants"/>
    <x v="2511"/>
    <d v="2016-02-01T10:43:33"/>
  </r>
  <r>
    <n v="2512"/>
    <x v="2511"/>
    <x v="2510"/>
    <n v="1150"/>
    <n v="0"/>
    <x v="2"/>
    <x v="0"/>
    <x v="0"/>
    <n v="1418504561"/>
    <n v="1417208561"/>
    <b v="0"/>
    <x v="78"/>
    <x v="1"/>
    <s v="food/restaurants"/>
    <n v="0"/>
    <x v="121"/>
    <x v="7"/>
    <s v="restaurants"/>
    <x v="2512"/>
    <d v="2014-12-13T21:02:41"/>
  </r>
  <r>
    <n v="2513"/>
    <x v="2512"/>
    <x v="2511"/>
    <n v="180000"/>
    <n v="0"/>
    <x v="2"/>
    <x v="12"/>
    <x v="3"/>
    <n v="1488067789"/>
    <n v="1482883789"/>
    <b v="0"/>
    <x v="78"/>
    <x v="1"/>
    <s v="food/restaurants"/>
    <n v="0"/>
    <x v="121"/>
    <x v="7"/>
    <s v="restaurants"/>
    <x v="2513"/>
    <d v="2017-02-26T00:09:49"/>
  </r>
  <r>
    <n v="2514"/>
    <x v="2513"/>
    <x v="2512"/>
    <n v="12000"/>
    <n v="210"/>
    <x v="2"/>
    <x v="0"/>
    <x v="0"/>
    <n v="1408526477"/>
    <n v="1407057677"/>
    <b v="0"/>
    <x v="80"/>
    <x v="1"/>
    <s v="food/restaurants"/>
    <n v="2"/>
    <x v="1780"/>
    <x v="7"/>
    <s v="restaurants"/>
    <x v="2514"/>
    <d v="2014-08-20T09:21:17"/>
  </r>
  <r>
    <n v="2515"/>
    <x v="2514"/>
    <x v="2513"/>
    <n v="5000"/>
    <n v="930"/>
    <x v="2"/>
    <x v="0"/>
    <x v="0"/>
    <n v="1424635753"/>
    <n v="1422043753"/>
    <b v="0"/>
    <x v="8"/>
    <x v="1"/>
    <s v="food/restaurants"/>
    <n v="19"/>
    <x v="1781"/>
    <x v="7"/>
    <s v="restaurants"/>
    <x v="2515"/>
    <d v="2015-02-22T20:09:13"/>
  </r>
  <r>
    <n v="2516"/>
    <x v="2515"/>
    <x v="2514"/>
    <n v="22000"/>
    <n v="0"/>
    <x v="2"/>
    <x v="0"/>
    <x v="0"/>
    <n v="1417279252"/>
    <n v="1414683652"/>
    <b v="0"/>
    <x v="78"/>
    <x v="1"/>
    <s v="food/restaurants"/>
    <n v="0"/>
    <x v="121"/>
    <x v="7"/>
    <s v="restaurants"/>
    <x v="2516"/>
    <d v="2014-11-29T16:40:52"/>
  </r>
  <r>
    <n v="2517"/>
    <x v="2516"/>
    <x v="2515"/>
    <n v="18000"/>
    <n v="1767"/>
    <x v="2"/>
    <x v="5"/>
    <x v="5"/>
    <n v="1426788930"/>
    <n v="1424200530"/>
    <b v="0"/>
    <x v="51"/>
    <x v="1"/>
    <s v="food/restaurants"/>
    <n v="10"/>
    <x v="1782"/>
    <x v="7"/>
    <s v="restaurants"/>
    <x v="2517"/>
    <d v="2015-03-19T18:15:30"/>
  </r>
  <r>
    <n v="2518"/>
    <x v="2517"/>
    <x v="2516"/>
    <n v="5000"/>
    <n v="0"/>
    <x v="2"/>
    <x v="0"/>
    <x v="0"/>
    <n v="1415899228"/>
    <n v="1413303628"/>
    <b v="0"/>
    <x v="78"/>
    <x v="1"/>
    <s v="food/restaurants"/>
    <n v="0"/>
    <x v="121"/>
    <x v="7"/>
    <s v="restaurants"/>
    <x v="2518"/>
    <d v="2014-11-13T17:20:28"/>
  </r>
  <r>
    <n v="2519"/>
    <x v="2518"/>
    <x v="2517"/>
    <n v="150000"/>
    <n v="65"/>
    <x v="2"/>
    <x v="0"/>
    <x v="0"/>
    <n v="1405741404"/>
    <n v="1403149404"/>
    <b v="0"/>
    <x v="80"/>
    <x v="1"/>
    <s v="food/restaurants"/>
    <n v="0"/>
    <x v="1783"/>
    <x v="7"/>
    <s v="restaurants"/>
    <x v="2519"/>
    <d v="2014-07-19T03:43:24"/>
  </r>
  <r>
    <n v="2520"/>
    <x v="2519"/>
    <x v="2518"/>
    <n v="100000"/>
    <n v="0"/>
    <x v="2"/>
    <x v="0"/>
    <x v="0"/>
    <n v="1476559260"/>
    <n v="1472567085"/>
    <b v="0"/>
    <x v="78"/>
    <x v="1"/>
    <s v="food/restaurants"/>
    <n v="0"/>
    <x v="121"/>
    <x v="7"/>
    <s v="restaurants"/>
    <x v="2520"/>
    <d v="2016-10-15T19:21:00"/>
  </r>
  <r>
    <n v="2521"/>
    <x v="2520"/>
    <x v="2519"/>
    <n v="12500"/>
    <n v="13685.99"/>
    <x v="0"/>
    <x v="0"/>
    <x v="0"/>
    <n v="1444778021"/>
    <n v="1442963621"/>
    <b v="0"/>
    <x v="462"/>
    <x v="0"/>
    <s v="music/classical music"/>
    <n v="109"/>
    <x v="1784"/>
    <x v="4"/>
    <s v="classical music"/>
    <x v="2521"/>
    <d v="2015-10-13T23:13:41"/>
  </r>
  <r>
    <n v="2522"/>
    <x v="2521"/>
    <x v="2520"/>
    <n v="5000"/>
    <n v="5000"/>
    <x v="0"/>
    <x v="0"/>
    <x v="0"/>
    <n v="1461336720"/>
    <n v="1459431960"/>
    <b v="0"/>
    <x v="74"/>
    <x v="0"/>
    <s v="music/classical music"/>
    <n v="100"/>
    <x v="1785"/>
    <x v="4"/>
    <s v="classical music"/>
    <x v="2522"/>
    <d v="2016-04-22T14:52:00"/>
  </r>
  <r>
    <n v="2523"/>
    <x v="2522"/>
    <x v="2521"/>
    <n v="900"/>
    <n v="1408"/>
    <x v="0"/>
    <x v="0"/>
    <x v="0"/>
    <n v="1416270292"/>
    <n v="1413674692"/>
    <b v="0"/>
    <x v="55"/>
    <x v="0"/>
    <s v="music/classical music"/>
    <n v="156"/>
    <x v="1786"/>
    <x v="4"/>
    <s v="classical music"/>
    <x v="2523"/>
    <d v="2014-11-18T00:24:52"/>
  </r>
  <r>
    <n v="2524"/>
    <x v="2523"/>
    <x v="2522"/>
    <n v="7500"/>
    <n v="7620"/>
    <x v="0"/>
    <x v="0"/>
    <x v="0"/>
    <n v="1419136200"/>
    <n v="1416338557"/>
    <b v="0"/>
    <x v="68"/>
    <x v="0"/>
    <s v="music/classical music"/>
    <n v="102"/>
    <x v="1787"/>
    <x v="4"/>
    <s v="classical music"/>
    <x v="2524"/>
    <d v="2014-12-21T04:30:00"/>
  </r>
  <r>
    <n v="2525"/>
    <x v="2524"/>
    <x v="2523"/>
    <n v="8000"/>
    <n v="8026"/>
    <x v="0"/>
    <x v="0"/>
    <x v="0"/>
    <n v="1340914571"/>
    <n v="1338322571"/>
    <b v="0"/>
    <x v="144"/>
    <x v="0"/>
    <s v="music/classical music"/>
    <n v="100"/>
    <x v="1788"/>
    <x v="4"/>
    <s v="classical music"/>
    <x v="2525"/>
    <d v="2012-06-28T20:16:11"/>
  </r>
  <r>
    <n v="2526"/>
    <x v="2525"/>
    <x v="2524"/>
    <n v="4000"/>
    <n v="4518"/>
    <x v="0"/>
    <x v="0"/>
    <x v="0"/>
    <n v="1418014740"/>
    <n v="1415585474"/>
    <b v="0"/>
    <x v="51"/>
    <x v="0"/>
    <s v="music/classical music"/>
    <n v="113"/>
    <x v="1789"/>
    <x v="4"/>
    <s v="classical music"/>
    <x v="2526"/>
    <d v="2014-12-08T04:59:00"/>
  </r>
  <r>
    <n v="2527"/>
    <x v="2526"/>
    <x v="2525"/>
    <n v="4000"/>
    <n v="4085"/>
    <x v="0"/>
    <x v="0"/>
    <x v="0"/>
    <n v="1382068740"/>
    <n v="1380477691"/>
    <b v="0"/>
    <x v="26"/>
    <x v="0"/>
    <s v="music/classical music"/>
    <n v="102"/>
    <x v="212"/>
    <x v="4"/>
    <s v="classical music"/>
    <x v="2527"/>
    <d v="2013-10-18T03:59:00"/>
  </r>
  <r>
    <n v="2528"/>
    <x v="2527"/>
    <x v="2526"/>
    <n v="4000"/>
    <n v="4289.99"/>
    <x v="0"/>
    <x v="1"/>
    <x v="1"/>
    <n v="1440068400"/>
    <n v="1438459303"/>
    <b v="0"/>
    <x v="75"/>
    <x v="0"/>
    <s v="music/classical music"/>
    <n v="107"/>
    <x v="1790"/>
    <x v="4"/>
    <s v="classical music"/>
    <x v="2528"/>
    <d v="2015-08-20T11:00:00"/>
  </r>
  <r>
    <n v="2529"/>
    <x v="2528"/>
    <x v="2527"/>
    <n v="6000"/>
    <n v="6257"/>
    <x v="0"/>
    <x v="0"/>
    <x v="0"/>
    <n v="1332636975"/>
    <n v="1328752575"/>
    <b v="0"/>
    <x v="88"/>
    <x v="0"/>
    <s v="music/classical music"/>
    <n v="104"/>
    <x v="1791"/>
    <x v="4"/>
    <s v="classical music"/>
    <x v="2529"/>
    <d v="2012-03-25T00:56:15"/>
  </r>
  <r>
    <n v="2530"/>
    <x v="2529"/>
    <x v="2528"/>
    <n v="6500"/>
    <n v="6500"/>
    <x v="0"/>
    <x v="0"/>
    <x v="0"/>
    <n v="1429505400"/>
    <n v="1426711505"/>
    <b v="0"/>
    <x v="53"/>
    <x v="0"/>
    <s v="music/classical music"/>
    <n v="100"/>
    <x v="1792"/>
    <x v="4"/>
    <s v="classical music"/>
    <x v="2530"/>
    <d v="2015-04-20T04:50:00"/>
  </r>
  <r>
    <n v="2531"/>
    <x v="2530"/>
    <x v="2529"/>
    <n v="4500"/>
    <n v="4518"/>
    <x v="0"/>
    <x v="0"/>
    <x v="0"/>
    <n v="1439611140"/>
    <n v="1437668354"/>
    <b v="0"/>
    <x v="42"/>
    <x v="0"/>
    <s v="music/classical music"/>
    <n v="100"/>
    <x v="1793"/>
    <x v="4"/>
    <s v="classical music"/>
    <x v="2531"/>
    <d v="2015-08-15T03:59:00"/>
  </r>
  <r>
    <n v="2532"/>
    <x v="2531"/>
    <x v="2530"/>
    <n v="4000"/>
    <n v="5045"/>
    <x v="0"/>
    <x v="0"/>
    <x v="0"/>
    <n v="1345148566"/>
    <n v="1342556566"/>
    <b v="0"/>
    <x v="65"/>
    <x v="0"/>
    <s v="music/classical music"/>
    <n v="126"/>
    <x v="1794"/>
    <x v="4"/>
    <s v="classical music"/>
    <x v="2532"/>
    <d v="2012-08-16T20:22:46"/>
  </r>
  <r>
    <n v="2533"/>
    <x v="2532"/>
    <x v="2531"/>
    <n v="7500"/>
    <n v="8300"/>
    <x v="0"/>
    <x v="0"/>
    <x v="0"/>
    <n v="1362160868"/>
    <n v="1359568911"/>
    <b v="0"/>
    <x v="327"/>
    <x v="0"/>
    <s v="music/classical music"/>
    <n v="111"/>
    <x v="772"/>
    <x v="4"/>
    <s v="classical music"/>
    <x v="2533"/>
    <d v="2013-03-01T18:01:08"/>
  </r>
  <r>
    <n v="2534"/>
    <x v="2533"/>
    <x v="2532"/>
    <n v="2000"/>
    <n v="2100"/>
    <x v="0"/>
    <x v="0"/>
    <x v="0"/>
    <n v="1262325600"/>
    <n v="1257871712"/>
    <b v="0"/>
    <x v="25"/>
    <x v="0"/>
    <s v="music/classical music"/>
    <n v="105"/>
    <x v="1795"/>
    <x v="4"/>
    <s v="classical music"/>
    <x v="2534"/>
    <d v="2010-01-01T06:00:00"/>
  </r>
  <r>
    <n v="2535"/>
    <x v="2534"/>
    <x v="2533"/>
    <n v="20000"/>
    <n v="20755"/>
    <x v="0"/>
    <x v="0"/>
    <x v="0"/>
    <n v="1417463945"/>
    <n v="1414781945"/>
    <b v="0"/>
    <x v="76"/>
    <x v="0"/>
    <s v="music/classical music"/>
    <n v="104"/>
    <x v="1796"/>
    <x v="4"/>
    <s v="classical music"/>
    <x v="2535"/>
    <d v="2014-12-01T19:59:05"/>
  </r>
  <r>
    <n v="2536"/>
    <x v="2535"/>
    <x v="2534"/>
    <n v="25"/>
    <n v="29"/>
    <x v="0"/>
    <x v="0"/>
    <x v="0"/>
    <n v="1375151566"/>
    <n v="1373337166"/>
    <b v="0"/>
    <x v="80"/>
    <x v="0"/>
    <s v="music/classical music"/>
    <n v="116"/>
    <x v="1797"/>
    <x v="4"/>
    <s v="classical music"/>
    <x v="2536"/>
    <d v="2013-07-30T02:32:46"/>
  </r>
  <r>
    <n v="2537"/>
    <x v="2536"/>
    <x v="2535"/>
    <n v="1000"/>
    <n v="1100"/>
    <x v="0"/>
    <x v="0"/>
    <x v="0"/>
    <n v="1312212855"/>
    <n v="1307028855"/>
    <b v="0"/>
    <x v="202"/>
    <x v="0"/>
    <s v="music/classical music"/>
    <n v="110"/>
    <x v="101"/>
    <x v="4"/>
    <s v="classical music"/>
    <x v="2537"/>
    <d v="2011-08-01T15:34:15"/>
  </r>
  <r>
    <n v="2538"/>
    <x v="2537"/>
    <x v="2536"/>
    <n v="18000"/>
    <n v="20343.169999999998"/>
    <x v="0"/>
    <x v="0"/>
    <x v="0"/>
    <n v="1361681940"/>
    <n v="1359029661"/>
    <b v="0"/>
    <x v="333"/>
    <x v="0"/>
    <s v="music/classical music"/>
    <n v="113"/>
    <x v="1798"/>
    <x v="4"/>
    <s v="classical music"/>
    <x v="2538"/>
    <d v="2013-02-24T04:59:00"/>
  </r>
  <r>
    <n v="2539"/>
    <x v="2538"/>
    <x v="2537"/>
    <n v="10000"/>
    <n v="10025"/>
    <x v="0"/>
    <x v="0"/>
    <x v="0"/>
    <n v="1422913152"/>
    <n v="1417729152"/>
    <b v="0"/>
    <x v="211"/>
    <x v="0"/>
    <s v="music/classical music"/>
    <n v="100"/>
    <x v="1799"/>
    <x v="4"/>
    <s v="classical music"/>
    <x v="2539"/>
    <d v="2015-02-02T21:39:12"/>
  </r>
  <r>
    <n v="2540"/>
    <x v="2539"/>
    <x v="2538"/>
    <n v="2500"/>
    <n v="2585"/>
    <x v="0"/>
    <x v="0"/>
    <x v="0"/>
    <n v="1319904721"/>
    <n v="1314720721"/>
    <b v="0"/>
    <x v="74"/>
    <x v="0"/>
    <s v="music/classical music"/>
    <n v="103"/>
    <x v="1800"/>
    <x v="4"/>
    <s v="classical music"/>
    <x v="2540"/>
    <d v="2011-10-29T16:12:01"/>
  </r>
  <r>
    <n v="2541"/>
    <x v="2540"/>
    <x v="2539"/>
    <n v="3500"/>
    <n v="3746"/>
    <x v="0"/>
    <x v="1"/>
    <x v="1"/>
    <n v="1380192418"/>
    <n v="1375008418"/>
    <b v="0"/>
    <x v="287"/>
    <x v="0"/>
    <s v="music/classical music"/>
    <n v="107"/>
    <x v="35"/>
    <x v="4"/>
    <s v="classical music"/>
    <x v="2541"/>
    <d v="2013-09-26T10:46:58"/>
  </r>
  <r>
    <n v="2542"/>
    <x v="2541"/>
    <x v="2540"/>
    <n v="700"/>
    <n v="725"/>
    <x v="0"/>
    <x v="0"/>
    <x v="0"/>
    <n v="1380599940"/>
    <n v="1377252857"/>
    <b v="0"/>
    <x v="62"/>
    <x v="0"/>
    <s v="music/classical music"/>
    <n v="104"/>
    <x v="1801"/>
    <x v="4"/>
    <s v="classical music"/>
    <x v="2542"/>
    <d v="2013-10-01T03:59:00"/>
  </r>
  <r>
    <n v="2543"/>
    <x v="2542"/>
    <x v="2541"/>
    <n v="250"/>
    <n v="391"/>
    <x v="0"/>
    <x v="0"/>
    <x v="0"/>
    <n v="1293937200"/>
    <n v="1291257298"/>
    <b v="0"/>
    <x v="62"/>
    <x v="0"/>
    <s v="music/classical music"/>
    <n v="156"/>
    <x v="1802"/>
    <x v="4"/>
    <s v="classical music"/>
    <x v="2543"/>
    <d v="2011-01-02T03:00:00"/>
  </r>
  <r>
    <n v="2544"/>
    <x v="2543"/>
    <x v="2542"/>
    <n v="5000"/>
    <n v="5041"/>
    <x v="0"/>
    <x v="0"/>
    <x v="0"/>
    <n v="1341750569"/>
    <n v="1339158569"/>
    <b v="0"/>
    <x v="7"/>
    <x v="0"/>
    <s v="music/classical music"/>
    <n v="101"/>
    <x v="1803"/>
    <x v="4"/>
    <s v="classical music"/>
    <x v="2544"/>
    <d v="2012-07-08T12:29:29"/>
  </r>
  <r>
    <n v="2545"/>
    <x v="2544"/>
    <x v="2543"/>
    <n v="2000"/>
    <n v="3906"/>
    <x v="0"/>
    <x v="0"/>
    <x v="0"/>
    <n v="1424997000"/>
    <n v="1421983138"/>
    <b v="0"/>
    <x v="42"/>
    <x v="0"/>
    <s v="music/classical music"/>
    <n v="195"/>
    <x v="1804"/>
    <x v="4"/>
    <s v="classical music"/>
    <x v="2545"/>
    <d v="2015-02-27T00:30:00"/>
  </r>
  <r>
    <n v="2546"/>
    <x v="2545"/>
    <x v="2544"/>
    <n v="3500"/>
    <n v="3910"/>
    <x v="0"/>
    <x v="0"/>
    <x v="0"/>
    <n v="1380949200"/>
    <n v="1378586179"/>
    <b v="0"/>
    <x v="71"/>
    <x v="0"/>
    <s v="music/classical music"/>
    <n v="112"/>
    <x v="1805"/>
    <x v="4"/>
    <s v="classical music"/>
    <x v="2546"/>
    <d v="2013-10-05T05:00:00"/>
  </r>
  <r>
    <n v="2547"/>
    <x v="2546"/>
    <x v="2545"/>
    <n v="5500"/>
    <n v="6592"/>
    <x v="0"/>
    <x v="0"/>
    <x v="0"/>
    <n v="1333560803"/>
    <n v="1330972403"/>
    <b v="0"/>
    <x v="179"/>
    <x v="0"/>
    <s v="music/classical music"/>
    <n v="120"/>
    <x v="1806"/>
    <x v="4"/>
    <s v="classical music"/>
    <x v="2547"/>
    <d v="2012-04-04T17:33:23"/>
  </r>
  <r>
    <n v="2548"/>
    <x v="2547"/>
    <x v="2546"/>
    <n v="6000"/>
    <n v="6111"/>
    <x v="0"/>
    <x v="6"/>
    <x v="3"/>
    <n v="1475209620"/>
    <n v="1473087637"/>
    <b v="0"/>
    <x v="77"/>
    <x v="0"/>
    <s v="music/classical music"/>
    <n v="102"/>
    <x v="1807"/>
    <x v="4"/>
    <s v="classical music"/>
    <x v="2548"/>
    <d v="2016-09-30T04:27:00"/>
  </r>
  <r>
    <n v="2549"/>
    <x v="2548"/>
    <x v="2547"/>
    <n v="1570"/>
    <n v="1614"/>
    <x v="0"/>
    <x v="1"/>
    <x v="1"/>
    <n v="1370019600"/>
    <n v="1366999870"/>
    <b v="0"/>
    <x v="77"/>
    <x v="0"/>
    <s v="music/classical music"/>
    <n v="103"/>
    <x v="1808"/>
    <x v="4"/>
    <s v="classical music"/>
    <x v="2549"/>
    <d v="2013-05-31T17:00:00"/>
  </r>
  <r>
    <n v="2550"/>
    <x v="2549"/>
    <x v="2548"/>
    <n v="6500"/>
    <n v="6555"/>
    <x v="0"/>
    <x v="0"/>
    <x v="0"/>
    <n v="1444276740"/>
    <n v="1439392406"/>
    <b v="0"/>
    <x v="3"/>
    <x v="0"/>
    <s v="music/classical music"/>
    <n v="101"/>
    <x v="1809"/>
    <x v="4"/>
    <s v="classical music"/>
    <x v="2550"/>
    <d v="2015-10-08T03:59:00"/>
  </r>
  <r>
    <n v="2551"/>
    <x v="2550"/>
    <x v="2549"/>
    <n v="3675"/>
    <n v="3775.5"/>
    <x v="0"/>
    <x v="0"/>
    <x v="0"/>
    <n v="1332362880"/>
    <n v="1329890585"/>
    <b v="0"/>
    <x v="66"/>
    <x v="0"/>
    <s v="music/classical music"/>
    <n v="103"/>
    <x v="1810"/>
    <x v="4"/>
    <s v="classical music"/>
    <x v="2551"/>
    <d v="2012-03-21T20:48:00"/>
  </r>
  <r>
    <n v="2552"/>
    <x v="2551"/>
    <x v="2550"/>
    <n v="3000"/>
    <n v="3195"/>
    <x v="0"/>
    <x v="0"/>
    <x v="0"/>
    <n v="1488741981"/>
    <n v="1486149981"/>
    <b v="0"/>
    <x v="59"/>
    <x v="0"/>
    <s v="music/classical music"/>
    <n v="107"/>
    <x v="1811"/>
    <x v="4"/>
    <s v="classical music"/>
    <x v="2552"/>
    <d v="2017-03-05T19:26:21"/>
  </r>
  <r>
    <n v="2553"/>
    <x v="2552"/>
    <x v="2551"/>
    <n v="1500"/>
    <n v="2333"/>
    <x v="0"/>
    <x v="0"/>
    <x v="0"/>
    <n v="1348202807"/>
    <n v="1343018807"/>
    <b v="0"/>
    <x v="65"/>
    <x v="0"/>
    <s v="music/classical music"/>
    <n v="156"/>
    <x v="1812"/>
    <x v="4"/>
    <s v="classical music"/>
    <x v="2553"/>
    <d v="2012-09-21T04:46:47"/>
  </r>
  <r>
    <n v="2554"/>
    <x v="2553"/>
    <x v="2552"/>
    <n v="3000"/>
    <n v="3684"/>
    <x v="0"/>
    <x v="0"/>
    <x v="0"/>
    <n v="1433131140"/>
    <n v="1430445163"/>
    <b v="0"/>
    <x v="85"/>
    <x v="0"/>
    <s v="music/classical music"/>
    <n v="123"/>
    <x v="1813"/>
    <x v="4"/>
    <s v="classical music"/>
    <x v="2554"/>
    <d v="2015-06-01T03:59:00"/>
  </r>
  <r>
    <n v="2555"/>
    <x v="2554"/>
    <x v="2553"/>
    <n v="2000"/>
    <n v="2147"/>
    <x v="0"/>
    <x v="0"/>
    <x v="0"/>
    <n v="1338219793"/>
    <n v="1335541393"/>
    <b v="0"/>
    <x v="2"/>
    <x v="0"/>
    <s v="music/classical music"/>
    <n v="107"/>
    <x v="1814"/>
    <x v="4"/>
    <s v="classical music"/>
    <x v="2555"/>
    <d v="2012-05-28T15:43:13"/>
  </r>
  <r>
    <n v="2556"/>
    <x v="2555"/>
    <x v="2554"/>
    <n v="745"/>
    <n v="786"/>
    <x v="0"/>
    <x v="0"/>
    <x v="0"/>
    <n v="1356392857"/>
    <n v="1352504857"/>
    <b v="0"/>
    <x v="69"/>
    <x v="0"/>
    <s v="music/classical music"/>
    <n v="106"/>
    <x v="1815"/>
    <x v="4"/>
    <s v="classical music"/>
    <x v="2556"/>
    <d v="2012-12-24T23:47:37"/>
  </r>
  <r>
    <n v="2557"/>
    <x v="2556"/>
    <x v="2555"/>
    <n v="900"/>
    <n v="1066"/>
    <x v="0"/>
    <x v="1"/>
    <x v="1"/>
    <n v="1400176386"/>
    <n v="1397584386"/>
    <b v="0"/>
    <x v="17"/>
    <x v="0"/>
    <s v="music/classical music"/>
    <n v="118"/>
    <x v="1816"/>
    <x v="4"/>
    <s v="classical music"/>
    <x v="2557"/>
    <d v="2014-05-15T17:53:06"/>
  </r>
  <r>
    <n v="2558"/>
    <x v="2557"/>
    <x v="2556"/>
    <n v="1250"/>
    <n v="1361"/>
    <x v="0"/>
    <x v="2"/>
    <x v="2"/>
    <n v="1430488740"/>
    <n v="1427747906"/>
    <b v="0"/>
    <x v="59"/>
    <x v="0"/>
    <s v="music/classical music"/>
    <n v="109"/>
    <x v="1817"/>
    <x v="4"/>
    <s v="classical music"/>
    <x v="2558"/>
    <d v="2015-05-01T13:59:00"/>
  </r>
  <r>
    <n v="2559"/>
    <x v="2558"/>
    <x v="2557"/>
    <n v="800"/>
    <n v="890"/>
    <x v="0"/>
    <x v="0"/>
    <x v="0"/>
    <n v="1321385820"/>
    <n v="1318539484"/>
    <b v="0"/>
    <x v="20"/>
    <x v="0"/>
    <s v="music/classical music"/>
    <n v="111"/>
    <x v="1818"/>
    <x v="4"/>
    <s v="classical music"/>
    <x v="2559"/>
    <d v="2011-11-15T19:37:00"/>
  </r>
  <r>
    <n v="2560"/>
    <x v="2559"/>
    <x v="2558"/>
    <n v="3000"/>
    <n v="3003"/>
    <x v="0"/>
    <x v="1"/>
    <x v="1"/>
    <n v="1425682174"/>
    <n v="1423090174"/>
    <b v="0"/>
    <x v="64"/>
    <x v="0"/>
    <s v="music/classical music"/>
    <n v="100"/>
    <x v="1819"/>
    <x v="4"/>
    <s v="classical music"/>
    <x v="2560"/>
    <d v="2015-03-06T22:49:34"/>
  </r>
  <r>
    <n v="2561"/>
    <x v="2560"/>
    <x v="2559"/>
    <n v="100000"/>
    <n v="0"/>
    <x v="1"/>
    <x v="5"/>
    <x v="5"/>
    <n v="1444740089"/>
    <n v="1442148089"/>
    <b v="0"/>
    <x v="78"/>
    <x v="1"/>
    <s v="food/food trucks"/>
    <n v="0"/>
    <x v="121"/>
    <x v="7"/>
    <s v="food trucks"/>
    <x v="2561"/>
    <d v="2015-10-13T12:41:29"/>
  </r>
  <r>
    <n v="2562"/>
    <x v="2561"/>
    <x v="2560"/>
    <n v="10000"/>
    <n v="75"/>
    <x v="1"/>
    <x v="12"/>
    <x v="3"/>
    <n v="1476189339"/>
    <n v="1471005339"/>
    <b v="0"/>
    <x v="83"/>
    <x v="1"/>
    <s v="food/food trucks"/>
    <n v="1"/>
    <x v="380"/>
    <x v="7"/>
    <s v="food trucks"/>
    <x v="2562"/>
    <d v="2016-10-11T12:35:39"/>
  </r>
  <r>
    <n v="2563"/>
    <x v="2562"/>
    <x v="2561"/>
    <n v="20000"/>
    <n v="0"/>
    <x v="1"/>
    <x v="0"/>
    <x v="0"/>
    <n v="1438226451"/>
    <n v="1433042451"/>
    <b v="0"/>
    <x v="78"/>
    <x v="1"/>
    <s v="food/food trucks"/>
    <n v="0"/>
    <x v="121"/>
    <x v="7"/>
    <s v="food trucks"/>
    <x v="2563"/>
    <d v="2015-07-30T03:20:51"/>
  </r>
  <r>
    <n v="2564"/>
    <x v="2563"/>
    <x v="2562"/>
    <n v="40000"/>
    <n v="0"/>
    <x v="1"/>
    <x v="5"/>
    <x v="5"/>
    <n v="1406854699"/>
    <n v="1404262699"/>
    <b v="0"/>
    <x v="78"/>
    <x v="1"/>
    <s v="food/food trucks"/>
    <n v="0"/>
    <x v="121"/>
    <x v="7"/>
    <s v="food trucks"/>
    <x v="2564"/>
    <d v="2014-08-01T00:58:19"/>
  </r>
  <r>
    <n v="2565"/>
    <x v="2564"/>
    <x v="2563"/>
    <n v="10000"/>
    <n v="100"/>
    <x v="1"/>
    <x v="0"/>
    <x v="0"/>
    <n v="1462827000"/>
    <n v="1457710589"/>
    <b v="0"/>
    <x v="29"/>
    <x v="1"/>
    <s v="food/food trucks"/>
    <n v="1"/>
    <x v="101"/>
    <x v="7"/>
    <s v="food trucks"/>
    <x v="2565"/>
    <d v="2016-05-09T20:50:00"/>
  </r>
  <r>
    <n v="2566"/>
    <x v="2565"/>
    <x v="2564"/>
    <n v="35000"/>
    <n v="0"/>
    <x v="1"/>
    <x v="0"/>
    <x v="0"/>
    <n v="1408663948"/>
    <n v="1406071948"/>
    <b v="0"/>
    <x v="78"/>
    <x v="1"/>
    <s v="food/food trucks"/>
    <n v="0"/>
    <x v="121"/>
    <x v="7"/>
    <s v="food trucks"/>
    <x v="2566"/>
    <d v="2014-08-21T23:32:28"/>
  </r>
  <r>
    <n v="2567"/>
    <x v="2566"/>
    <x v="2565"/>
    <n v="45000"/>
    <n v="120"/>
    <x v="1"/>
    <x v="0"/>
    <x v="0"/>
    <n v="1429823138"/>
    <n v="1427231138"/>
    <b v="0"/>
    <x v="84"/>
    <x v="1"/>
    <s v="food/food trucks"/>
    <n v="0"/>
    <x v="88"/>
    <x v="7"/>
    <s v="food trucks"/>
    <x v="2567"/>
    <d v="2015-04-23T21:05:38"/>
  </r>
  <r>
    <n v="2568"/>
    <x v="2567"/>
    <x v="2566"/>
    <n v="10000"/>
    <n v="50"/>
    <x v="1"/>
    <x v="1"/>
    <x v="1"/>
    <n v="1472745594"/>
    <n v="1470153594"/>
    <b v="0"/>
    <x v="29"/>
    <x v="1"/>
    <s v="food/food trucks"/>
    <n v="1"/>
    <x v="73"/>
    <x v="7"/>
    <s v="food trucks"/>
    <x v="2568"/>
    <d v="2016-09-01T15:59:54"/>
  </r>
  <r>
    <n v="2569"/>
    <x v="2568"/>
    <x v="2567"/>
    <n v="6500"/>
    <n v="145"/>
    <x v="1"/>
    <x v="0"/>
    <x v="0"/>
    <n v="1442457112"/>
    <n v="1439865112"/>
    <b v="0"/>
    <x v="84"/>
    <x v="1"/>
    <s v="food/food trucks"/>
    <n v="2"/>
    <x v="1820"/>
    <x v="7"/>
    <s v="food trucks"/>
    <x v="2569"/>
    <d v="2015-09-17T02:31:52"/>
  </r>
  <r>
    <n v="2570"/>
    <x v="2569"/>
    <x v="2568"/>
    <n v="7000"/>
    <n v="59"/>
    <x v="1"/>
    <x v="0"/>
    <x v="0"/>
    <n v="1486590035"/>
    <n v="1483998035"/>
    <b v="0"/>
    <x v="84"/>
    <x v="1"/>
    <s v="food/food trucks"/>
    <n v="1"/>
    <x v="1821"/>
    <x v="7"/>
    <s v="food trucks"/>
    <x v="2570"/>
    <d v="2017-02-08T21:40:35"/>
  </r>
  <r>
    <n v="2571"/>
    <x v="2570"/>
    <x v="2569"/>
    <n v="100000"/>
    <n v="250"/>
    <x v="1"/>
    <x v="2"/>
    <x v="2"/>
    <n v="1463645521"/>
    <n v="1458461521"/>
    <b v="0"/>
    <x v="80"/>
    <x v="1"/>
    <s v="food/food trucks"/>
    <n v="0"/>
    <x v="368"/>
    <x v="7"/>
    <s v="food trucks"/>
    <x v="2571"/>
    <d v="2016-05-19T08:12:01"/>
  </r>
  <r>
    <n v="2572"/>
    <x v="2571"/>
    <x v="2570"/>
    <n v="30000"/>
    <n v="0"/>
    <x v="1"/>
    <x v="0"/>
    <x v="0"/>
    <n v="1428893517"/>
    <n v="1426301517"/>
    <b v="0"/>
    <x v="78"/>
    <x v="1"/>
    <s v="food/food trucks"/>
    <n v="0"/>
    <x v="121"/>
    <x v="7"/>
    <s v="food trucks"/>
    <x v="2572"/>
    <d v="2015-04-13T02:51:57"/>
  </r>
  <r>
    <n v="2573"/>
    <x v="2572"/>
    <x v="2571"/>
    <n v="8000"/>
    <n v="0"/>
    <x v="1"/>
    <x v="0"/>
    <x v="0"/>
    <n v="1408803149"/>
    <n v="1404915149"/>
    <b v="0"/>
    <x v="78"/>
    <x v="1"/>
    <s v="food/food trucks"/>
    <n v="0"/>
    <x v="121"/>
    <x v="7"/>
    <s v="food trucks"/>
    <x v="2573"/>
    <d v="2014-08-23T14:12:29"/>
  </r>
  <r>
    <n v="2574"/>
    <x v="2573"/>
    <x v="2572"/>
    <n v="10000"/>
    <n v="0"/>
    <x v="1"/>
    <x v="0"/>
    <x v="0"/>
    <n v="1463600945"/>
    <n v="1461786545"/>
    <b v="0"/>
    <x v="78"/>
    <x v="1"/>
    <s v="food/food trucks"/>
    <n v="0"/>
    <x v="121"/>
    <x v="7"/>
    <s v="food trucks"/>
    <x v="2574"/>
    <d v="2016-05-18T19:49:05"/>
  </r>
  <r>
    <n v="2575"/>
    <x v="2574"/>
    <x v="2573"/>
    <n v="85000"/>
    <n v="0"/>
    <x v="1"/>
    <x v="0"/>
    <x v="0"/>
    <n v="1421030194"/>
    <n v="1418438194"/>
    <b v="0"/>
    <x v="78"/>
    <x v="1"/>
    <s v="food/food trucks"/>
    <n v="0"/>
    <x v="121"/>
    <x v="7"/>
    <s v="food trucks"/>
    <x v="2575"/>
    <d v="2015-01-12T02:36:34"/>
  </r>
  <r>
    <n v="2576"/>
    <x v="2575"/>
    <x v="2574"/>
    <n v="10000"/>
    <n v="0"/>
    <x v="1"/>
    <x v="0"/>
    <x v="0"/>
    <n v="1428707647"/>
    <n v="1424823247"/>
    <b v="0"/>
    <x v="78"/>
    <x v="1"/>
    <s v="food/food trucks"/>
    <n v="0"/>
    <x v="121"/>
    <x v="7"/>
    <s v="food trucks"/>
    <x v="2576"/>
    <d v="2015-04-10T23:14:07"/>
  </r>
  <r>
    <n v="2577"/>
    <x v="2576"/>
    <x v="2575"/>
    <n v="15000"/>
    <n v="0"/>
    <x v="1"/>
    <x v="0"/>
    <x v="0"/>
    <n v="1407181297"/>
    <n v="1405021297"/>
    <b v="0"/>
    <x v="78"/>
    <x v="1"/>
    <s v="food/food trucks"/>
    <n v="0"/>
    <x v="121"/>
    <x v="7"/>
    <s v="food trucks"/>
    <x v="2577"/>
    <d v="2014-08-04T19:41:37"/>
  </r>
  <r>
    <n v="2578"/>
    <x v="2577"/>
    <x v="2576"/>
    <n v="6000"/>
    <n v="0"/>
    <x v="1"/>
    <x v="0"/>
    <x v="0"/>
    <n v="1444410000"/>
    <n v="1440203579"/>
    <b v="0"/>
    <x v="78"/>
    <x v="1"/>
    <s v="food/food trucks"/>
    <n v="0"/>
    <x v="121"/>
    <x v="7"/>
    <s v="food trucks"/>
    <x v="2578"/>
    <d v="2015-10-09T17:00:00"/>
  </r>
  <r>
    <n v="2579"/>
    <x v="2578"/>
    <x v="2577"/>
    <n v="200000"/>
    <n v="277"/>
    <x v="1"/>
    <x v="0"/>
    <x v="0"/>
    <n v="1410810903"/>
    <n v="1405626903"/>
    <b v="0"/>
    <x v="8"/>
    <x v="1"/>
    <s v="food/food trucks"/>
    <n v="0"/>
    <x v="1822"/>
    <x v="7"/>
    <s v="food trucks"/>
    <x v="2579"/>
    <d v="2014-09-15T19:55:03"/>
  </r>
  <r>
    <n v="2580"/>
    <x v="2579"/>
    <x v="2578"/>
    <n v="8500"/>
    <n v="51"/>
    <x v="1"/>
    <x v="0"/>
    <x v="0"/>
    <n v="1431745200"/>
    <n v="1429170603"/>
    <b v="0"/>
    <x v="84"/>
    <x v="1"/>
    <s v="food/food trucks"/>
    <n v="1"/>
    <x v="156"/>
    <x v="7"/>
    <s v="food trucks"/>
    <x v="2580"/>
    <d v="2015-05-16T03:00:00"/>
  </r>
  <r>
    <n v="2581"/>
    <x v="2580"/>
    <x v="2579"/>
    <n v="5000"/>
    <n v="530"/>
    <x v="2"/>
    <x v="0"/>
    <x v="0"/>
    <n v="1447689898"/>
    <n v="1445094298"/>
    <b v="0"/>
    <x v="202"/>
    <x v="1"/>
    <s v="food/food trucks"/>
    <n v="11"/>
    <x v="1823"/>
    <x v="7"/>
    <s v="food trucks"/>
    <x v="2581"/>
    <d v="2015-11-16T16:04:58"/>
  </r>
  <r>
    <n v="2582"/>
    <x v="2581"/>
    <x v="2580"/>
    <n v="90000"/>
    <n v="1"/>
    <x v="2"/>
    <x v="0"/>
    <x v="0"/>
    <n v="1477784634"/>
    <n v="1475192634"/>
    <b v="0"/>
    <x v="29"/>
    <x v="1"/>
    <s v="food/food trucks"/>
    <n v="0"/>
    <x v="120"/>
    <x v="7"/>
    <s v="food trucks"/>
    <x v="2582"/>
    <d v="2016-10-29T23:43:54"/>
  </r>
  <r>
    <n v="2583"/>
    <x v="2582"/>
    <x v="2581"/>
    <n v="1000"/>
    <n v="5"/>
    <x v="2"/>
    <x v="0"/>
    <x v="0"/>
    <n v="1426526880"/>
    <n v="1421346480"/>
    <b v="0"/>
    <x v="81"/>
    <x v="1"/>
    <s v="food/food trucks"/>
    <n v="1"/>
    <x v="120"/>
    <x v="7"/>
    <s v="food trucks"/>
    <x v="2583"/>
    <d v="2015-03-16T17:28:00"/>
  </r>
  <r>
    <n v="2584"/>
    <x v="2583"/>
    <x v="2582"/>
    <n v="10000"/>
    <n v="0"/>
    <x v="2"/>
    <x v="0"/>
    <x v="0"/>
    <n v="1434341369"/>
    <n v="1431749369"/>
    <b v="0"/>
    <x v="78"/>
    <x v="1"/>
    <s v="food/food trucks"/>
    <n v="0"/>
    <x v="121"/>
    <x v="7"/>
    <s v="food trucks"/>
    <x v="2584"/>
    <d v="2015-06-15T04:09:29"/>
  </r>
  <r>
    <n v="2585"/>
    <x v="2584"/>
    <x v="2583"/>
    <n v="30000"/>
    <n v="50"/>
    <x v="2"/>
    <x v="0"/>
    <x v="0"/>
    <n v="1404601632"/>
    <n v="1402009632"/>
    <b v="0"/>
    <x v="29"/>
    <x v="1"/>
    <s v="food/food trucks"/>
    <n v="0"/>
    <x v="73"/>
    <x v="7"/>
    <s v="food trucks"/>
    <x v="2585"/>
    <d v="2014-07-05T23:07:12"/>
  </r>
  <r>
    <n v="2586"/>
    <x v="2585"/>
    <x v="2584"/>
    <n v="3000"/>
    <n v="5"/>
    <x v="2"/>
    <x v="1"/>
    <x v="1"/>
    <n v="1451030136"/>
    <n v="1448438136"/>
    <b v="0"/>
    <x v="29"/>
    <x v="1"/>
    <s v="food/food trucks"/>
    <n v="0"/>
    <x v="144"/>
    <x v="7"/>
    <s v="food trucks"/>
    <x v="2586"/>
    <d v="2015-12-25T07:55:36"/>
  </r>
  <r>
    <n v="2587"/>
    <x v="2586"/>
    <x v="2585"/>
    <n v="50000"/>
    <n v="1217"/>
    <x v="2"/>
    <x v="0"/>
    <x v="0"/>
    <n v="1451491953"/>
    <n v="1448899953"/>
    <b v="0"/>
    <x v="79"/>
    <x v="1"/>
    <s v="food/food trucks"/>
    <n v="2"/>
    <x v="1824"/>
    <x v="7"/>
    <s v="food trucks"/>
    <x v="2587"/>
    <d v="2015-12-30T16:12:33"/>
  </r>
  <r>
    <n v="2588"/>
    <x v="2587"/>
    <x v="2586"/>
    <n v="6000"/>
    <n v="233"/>
    <x v="2"/>
    <x v="0"/>
    <x v="0"/>
    <n v="1427807640"/>
    <n v="1423325626"/>
    <b v="0"/>
    <x v="22"/>
    <x v="1"/>
    <s v="food/food trucks"/>
    <n v="4"/>
    <x v="1825"/>
    <x v="7"/>
    <s v="food trucks"/>
    <x v="2588"/>
    <d v="2015-03-31T13:14:00"/>
  </r>
  <r>
    <n v="2589"/>
    <x v="2588"/>
    <x v="2587"/>
    <n v="50000"/>
    <n v="5"/>
    <x v="2"/>
    <x v="8"/>
    <x v="7"/>
    <n v="1458733927"/>
    <n v="1456145527"/>
    <b v="0"/>
    <x v="29"/>
    <x v="1"/>
    <s v="food/food trucks"/>
    <n v="0"/>
    <x v="144"/>
    <x v="7"/>
    <s v="food trucks"/>
    <x v="2589"/>
    <d v="2016-03-23T11:52:07"/>
  </r>
  <r>
    <n v="2590"/>
    <x v="2589"/>
    <x v="2588"/>
    <n v="3000"/>
    <n v="0"/>
    <x v="2"/>
    <x v="2"/>
    <x v="2"/>
    <n v="1453817297"/>
    <n v="1453212497"/>
    <b v="0"/>
    <x v="78"/>
    <x v="1"/>
    <s v="food/food trucks"/>
    <n v="0"/>
    <x v="121"/>
    <x v="7"/>
    <s v="food trucks"/>
    <x v="2590"/>
    <d v="2016-01-26T14:08:17"/>
  </r>
  <r>
    <n v="2591"/>
    <x v="2590"/>
    <x v="2589"/>
    <n v="1500"/>
    <n v="26"/>
    <x v="2"/>
    <x v="0"/>
    <x v="0"/>
    <n v="1457901924"/>
    <n v="1452721524"/>
    <b v="0"/>
    <x v="84"/>
    <x v="1"/>
    <s v="food/food trucks"/>
    <n v="2"/>
    <x v="31"/>
    <x v="7"/>
    <s v="food trucks"/>
    <x v="2591"/>
    <d v="2016-03-13T20:45:24"/>
  </r>
  <r>
    <n v="2592"/>
    <x v="2591"/>
    <x v="2590"/>
    <n v="30000"/>
    <n v="50"/>
    <x v="2"/>
    <x v="0"/>
    <x v="0"/>
    <n v="1412536421"/>
    <n v="1409944421"/>
    <b v="0"/>
    <x v="29"/>
    <x v="1"/>
    <s v="food/food trucks"/>
    <n v="0"/>
    <x v="73"/>
    <x v="7"/>
    <s v="food trucks"/>
    <x v="2592"/>
    <d v="2014-10-05T19:13:41"/>
  </r>
  <r>
    <n v="2593"/>
    <x v="2592"/>
    <x v="2591"/>
    <n v="10000"/>
    <n v="0"/>
    <x v="2"/>
    <x v="0"/>
    <x v="0"/>
    <n v="1429993026"/>
    <n v="1427401026"/>
    <b v="0"/>
    <x v="78"/>
    <x v="1"/>
    <s v="food/food trucks"/>
    <n v="0"/>
    <x v="121"/>
    <x v="7"/>
    <s v="food trucks"/>
    <x v="2593"/>
    <d v="2015-04-25T20:17:06"/>
  </r>
  <r>
    <n v="2594"/>
    <x v="2593"/>
    <x v="2592"/>
    <n v="80000"/>
    <n v="1"/>
    <x v="2"/>
    <x v="0"/>
    <x v="0"/>
    <n v="1407453228"/>
    <n v="1404861228"/>
    <b v="0"/>
    <x v="29"/>
    <x v="1"/>
    <s v="food/food trucks"/>
    <n v="0"/>
    <x v="120"/>
    <x v="7"/>
    <s v="food trucks"/>
    <x v="2594"/>
    <d v="2014-08-07T23:13:48"/>
  </r>
  <r>
    <n v="2595"/>
    <x v="2594"/>
    <x v="2593"/>
    <n v="15000"/>
    <n v="1825"/>
    <x v="2"/>
    <x v="0"/>
    <x v="0"/>
    <n v="1487915500"/>
    <n v="1485323500"/>
    <b v="0"/>
    <x v="10"/>
    <x v="1"/>
    <s v="food/food trucks"/>
    <n v="12"/>
    <x v="1826"/>
    <x v="7"/>
    <s v="food trucks"/>
    <x v="2595"/>
    <d v="2017-02-24T05:51:40"/>
  </r>
  <r>
    <n v="2596"/>
    <x v="2595"/>
    <x v="2594"/>
    <n v="35000"/>
    <n v="8256"/>
    <x v="2"/>
    <x v="5"/>
    <x v="5"/>
    <n v="1407427009"/>
    <n v="1404835009"/>
    <b v="0"/>
    <x v="74"/>
    <x v="1"/>
    <s v="food/food trucks"/>
    <n v="24"/>
    <x v="1827"/>
    <x v="7"/>
    <s v="food trucks"/>
    <x v="2596"/>
    <d v="2014-08-07T15:56:49"/>
  </r>
  <r>
    <n v="2597"/>
    <x v="2596"/>
    <x v="2595"/>
    <n v="1500"/>
    <n v="85"/>
    <x v="2"/>
    <x v="1"/>
    <x v="1"/>
    <n v="1466323917"/>
    <n v="1463731917"/>
    <b v="0"/>
    <x v="63"/>
    <x v="1"/>
    <s v="food/food trucks"/>
    <n v="6"/>
    <x v="1828"/>
    <x v="7"/>
    <s v="food trucks"/>
    <x v="2597"/>
    <d v="2016-06-19T08:11:57"/>
  </r>
  <r>
    <n v="2598"/>
    <x v="2597"/>
    <x v="2596"/>
    <n v="3000"/>
    <n v="1170"/>
    <x v="2"/>
    <x v="0"/>
    <x v="0"/>
    <n v="1443039001"/>
    <n v="1440447001"/>
    <b v="0"/>
    <x v="25"/>
    <x v="1"/>
    <s v="food/food trucks"/>
    <n v="39"/>
    <x v="1829"/>
    <x v="7"/>
    <s v="food trucks"/>
    <x v="2598"/>
    <d v="2015-09-23T20:10:01"/>
  </r>
  <r>
    <n v="2599"/>
    <x v="2598"/>
    <x v="2597"/>
    <n v="9041"/>
    <n v="90"/>
    <x v="2"/>
    <x v="0"/>
    <x v="0"/>
    <n v="1407089147"/>
    <n v="1403201147"/>
    <b v="0"/>
    <x v="81"/>
    <x v="1"/>
    <s v="food/food trucks"/>
    <n v="1"/>
    <x v="656"/>
    <x v="7"/>
    <s v="food trucks"/>
    <x v="2599"/>
    <d v="2014-08-03T18:05:47"/>
  </r>
  <r>
    <n v="2600"/>
    <x v="2599"/>
    <x v="2598"/>
    <n v="50000"/>
    <n v="3466"/>
    <x v="2"/>
    <x v="0"/>
    <x v="0"/>
    <n v="1458938200"/>
    <n v="1453757800"/>
    <b v="0"/>
    <x v="209"/>
    <x v="1"/>
    <s v="food/food trucks"/>
    <n v="7"/>
    <x v="1830"/>
    <x v="7"/>
    <s v="food trucks"/>
    <x v="2600"/>
    <d v="2016-03-25T20:36:40"/>
  </r>
  <r>
    <n v="2601"/>
    <x v="2600"/>
    <x v="2599"/>
    <n v="500"/>
    <n v="3307"/>
    <x v="0"/>
    <x v="0"/>
    <x v="0"/>
    <n v="1347508740"/>
    <n v="1346276349"/>
    <b v="1"/>
    <x v="299"/>
    <x v="0"/>
    <s v="technology/space exploration"/>
    <n v="661"/>
    <x v="95"/>
    <x v="2"/>
    <s v="space exploration"/>
    <x v="2601"/>
    <d v="2012-09-13T03:59:00"/>
  </r>
  <r>
    <n v="2602"/>
    <x v="2601"/>
    <x v="2600"/>
    <n v="12000"/>
    <n v="39131"/>
    <x v="0"/>
    <x v="0"/>
    <x v="0"/>
    <n v="1415827200"/>
    <n v="1412358968"/>
    <b v="1"/>
    <x v="463"/>
    <x v="0"/>
    <s v="technology/space exploration"/>
    <n v="326"/>
    <x v="1831"/>
    <x v="2"/>
    <s v="space exploration"/>
    <x v="2602"/>
    <d v="2014-11-12T21:20:00"/>
  </r>
  <r>
    <n v="2603"/>
    <x v="2602"/>
    <x v="2601"/>
    <n v="1750"/>
    <n v="1776"/>
    <x v="0"/>
    <x v="0"/>
    <x v="0"/>
    <n v="1387835654"/>
    <n v="1386626054"/>
    <b v="1"/>
    <x v="133"/>
    <x v="0"/>
    <s v="technology/space exploration"/>
    <n v="101"/>
    <x v="1832"/>
    <x v="2"/>
    <s v="space exploration"/>
    <x v="2603"/>
    <d v="2013-12-23T21:54:14"/>
  </r>
  <r>
    <n v="2604"/>
    <x v="2603"/>
    <x v="2602"/>
    <n v="20000"/>
    <n v="20843.599999999999"/>
    <x v="0"/>
    <x v="0"/>
    <x v="0"/>
    <n v="1335662023"/>
    <n v="1333070023"/>
    <b v="1"/>
    <x v="306"/>
    <x v="0"/>
    <s v="technology/space exploration"/>
    <n v="104"/>
    <x v="1833"/>
    <x v="2"/>
    <s v="space exploration"/>
    <x v="2604"/>
    <d v="2012-04-29T01:13:43"/>
  </r>
  <r>
    <n v="2605"/>
    <x v="2604"/>
    <x v="2603"/>
    <n v="100000"/>
    <n v="107421.57"/>
    <x v="0"/>
    <x v="0"/>
    <x v="0"/>
    <n v="1466168390"/>
    <n v="1463576390"/>
    <b v="1"/>
    <x v="464"/>
    <x v="0"/>
    <s v="technology/space exploration"/>
    <n v="107"/>
    <x v="1834"/>
    <x v="2"/>
    <s v="space exploration"/>
    <x v="2605"/>
    <d v="2016-06-17T12:59:50"/>
  </r>
  <r>
    <n v="2606"/>
    <x v="2605"/>
    <x v="2604"/>
    <n v="11000"/>
    <n v="12106"/>
    <x v="0"/>
    <x v="0"/>
    <x v="0"/>
    <n v="1398791182"/>
    <n v="1396026382"/>
    <b v="1"/>
    <x v="465"/>
    <x v="0"/>
    <s v="technology/space exploration"/>
    <n v="110"/>
    <x v="1835"/>
    <x v="2"/>
    <s v="space exploration"/>
    <x v="2606"/>
    <d v="2014-04-29T17:06:22"/>
  </r>
  <r>
    <n v="2607"/>
    <x v="2606"/>
    <x v="2605"/>
    <n v="8000"/>
    <n v="32616"/>
    <x v="0"/>
    <x v="0"/>
    <x v="0"/>
    <n v="1439344800"/>
    <n v="1435611572"/>
    <b v="1"/>
    <x v="367"/>
    <x v="0"/>
    <s v="technology/space exploration"/>
    <n v="408"/>
    <x v="799"/>
    <x v="2"/>
    <s v="space exploration"/>
    <x v="2607"/>
    <d v="2015-08-12T02:00:00"/>
  </r>
  <r>
    <n v="2608"/>
    <x v="2607"/>
    <x v="2606"/>
    <n v="8000"/>
    <n v="17914"/>
    <x v="0"/>
    <x v="0"/>
    <x v="0"/>
    <n v="1489536000"/>
    <n v="1485976468"/>
    <b v="1"/>
    <x v="466"/>
    <x v="0"/>
    <s v="technology/space exploration"/>
    <n v="224"/>
    <x v="1836"/>
    <x v="2"/>
    <s v="space exploration"/>
    <x v="2608"/>
    <d v="2017-03-15T00:00:00"/>
  </r>
  <r>
    <n v="2609"/>
    <x v="2608"/>
    <x v="2607"/>
    <n v="35000"/>
    <n v="106330.39"/>
    <x v="0"/>
    <x v="0"/>
    <x v="0"/>
    <n v="1342330951"/>
    <n v="1339738951"/>
    <b v="1"/>
    <x v="467"/>
    <x v="0"/>
    <s v="technology/space exploration"/>
    <n v="304"/>
    <x v="1837"/>
    <x v="2"/>
    <s v="space exploration"/>
    <x v="2609"/>
    <d v="2012-07-15T05:42:31"/>
  </r>
  <r>
    <n v="2610"/>
    <x v="2609"/>
    <x v="2608"/>
    <n v="22765"/>
    <n v="32172.66"/>
    <x v="0"/>
    <x v="0"/>
    <x v="0"/>
    <n v="1471849140"/>
    <n v="1468444125"/>
    <b v="1"/>
    <x v="468"/>
    <x v="0"/>
    <s v="technology/space exploration"/>
    <n v="141"/>
    <x v="1838"/>
    <x v="2"/>
    <s v="space exploration"/>
    <x v="2610"/>
    <d v="2016-08-22T06:59:00"/>
  </r>
  <r>
    <n v="2611"/>
    <x v="2610"/>
    <x v="2609"/>
    <n v="11000"/>
    <n v="306970"/>
    <x v="0"/>
    <x v="12"/>
    <x v="3"/>
    <n v="1483397940"/>
    <n v="1480493014"/>
    <b v="1"/>
    <x v="469"/>
    <x v="0"/>
    <s v="technology/space exploration"/>
    <n v="2791"/>
    <x v="1839"/>
    <x v="2"/>
    <s v="space exploration"/>
    <x v="2611"/>
    <d v="2017-01-02T22:59:00"/>
  </r>
  <r>
    <n v="2612"/>
    <x v="2611"/>
    <x v="2610"/>
    <n v="10000"/>
    <n v="17176.13"/>
    <x v="0"/>
    <x v="0"/>
    <x v="0"/>
    <n v="1420773970"/>
    <n v="1418095570"/>
    <b v="1"/>
    <x v="324"/>
    <x v="0"/>
    <s v="technology/space exploration"/>
    <n v="172"/>
    <x v="700"/>
    <x v="2"/>
    <s v="space exploration"/>
    <x v="2612"/>
    <d v="2015-01-09T03:26:10"/>
  </r>
  <r>
    <n v="2613"/>
    <x v="2612"/>
    <x v="2611"/>
    <n v="7500"/>
    <n v="7576"/>
    <x v="0"/>
    <x v="0"/>
    <x v="0"/>
    <n v="1348256294"/>
    <n v="1345664294"/>
    <b v="1"/>
    <x v="33"/>
    <x v="0"/>
    <s v="technology/space exploration"/>
    <n v="101"/>
    <x v="1840"/>
    <x v="2"/>
    <s v="space exploration"/>
    <x v="2613"/>
    <d v="2012-09-21T19:38:14"/>
  </r>
  <r>
    <n v="2614"/>
    <x v="2613"/>
    <x v="2612"/>
    <n v="10500"/>
    <n v="10710"/>
    <x v="0"/>
    <x v="0"/>
    <x v="0"/>
    <n v="1398834000"/>
    <n v="1396371612"/>
    <b v="1"/>
    <x v="61"/>
    <x v="0"/>
    <s v="technology/space exploration"/>
    <n v="102"/>
    <x v="1841"/>
    <x v="2"/>
    <s v="space exploration"/>
    <x v="2614"/>
    <d v="2014-04-30T05:00:00"/>
  </r>
  <r>
    <n v="2615"/>
    <x v="2614"/>
    <x v="2613"/>
    <n v="2001"/>
    <n v="3397"/>
    <x v="0"/>
    <x v="1"/>
    <x v="1"/>
    <n v="1462017600"/>
    <n v="1458820564"/>
    <b v="0"/>
    <x v="250"/>
    <x v="0"/>
    <s v="technology/space exploration"/>
    <n v="170"/>
    <x v="1842"/>
    <x v="2"/>
    <s v="space exploration"/>
    <x v="2615"/>
    <d v="2016-04-30T12:00:00"/>
  </r>
  <r>
    <n v="2616"/>
    <x v="2615"/>
    <x v="2614"/>
    <n v="25000"/>
    <n v="28633.5"/>
    <x v="0"/>
    <x v="0"/>
    <x v="0"/>
    <n v="1440546729"/>
    <n v="1437954729"/>
    <b v="1"/>
    <x v="146"/>
    <x v="0"/>
    <s v="technology/space exploration"/>
    <n v="115"/>
    <x v="1843"/>
    <x v="2"/>
    <s v="space exploration"/>
    <x v="2616"/>
    <d v="2015-08-25T23:52:09"/>
  </r>
  <r>
    <n v="2617"/>
    <x v="2616"/>
    <x v="2615"/>
    <n v="500"/>
    <n v="4388"/>
    <x v="0"/>
    <x v="0"/>
    <x v="0"/>
    <n v="1413838751"/>
    <n v="1411246751"/>
    <b v="1"/>
    <x v="180"/>
    <x v="0"/>
    <s v="technology/space exploration"/>
    <n v="878"/>
    <x v="1844"/>
    <x v="2"/>
    <s v="space exploration"/>
    <x v="2617"/>
    <d v="2014-10-20T20:59:11"/>
  </r>
  <r>
    <n v="2618"/>
    <x v="2617"/>
    <x v="2616"/>
    <n v="15000"/>
    <n v="15808"/>
    <x v="0"/>
    <x v="0"/>
    <x v="0"/>
    <n v="1449000061"/>
    <n v="1443812461"/>
    <b v="1"/>
    <x v="99"/>
    <x v="0"/>
    <s v="technology/space exploration"/>
    <n v="105"/>
    <x v="1845"/>
    <x v="2"/>
    <s v="space exploration"/>
    <x v="2618"/>
    <d v="2015-12-01T20:01:01"/>
  </r>
  <r>
    <n v="2619"/>
    <x v="2618"/>
    <x v="2617"/>
    <n v="1000"/>
    <n v="1884"/>
    <x v="0"/>
    <x v="0"/>
    <x v="0"/>
    <n v="1445598000"/>
    <n v="1443302004"/>
    <b v="1"/>
    <x v="28"/>
    <x v="0"/>
    <s v="technology/space exploration"/>
    <n v="188"/>
    <x v="1341"/>
    <x v="2"/>
    <s v="space exploration"/>
    <x v="2619"/>
    <d v="2015-10-23T11:00:00"/>
  </r>
  <r>
    <n v="2620"/>
    <x v="2619"/>
    <x v="2618"/>
    <n v="65000"/>
    <n v="93374"/>
    <x v="0"/>
    <x v="2"/>
    <x v="2"/>
    <n v="1444525200"/>
    <n v="1441339242"/>
    <b v="1"/>
    <x v="470"/>
    <x v="0"/>
    <s v="technology/space exploration"/>
    <n v="144"/>
    <x v="1846"/>
    <x v="2"/>
    <s v="space exploration"/>
    <x v="2620"/>
    <d v="2015-10-11T01:00:00"/>
  </r>
  <r>
    <n v="2621"/>
    <x v="2620"/>
    <x v="2619"/>
    <n v="15000"/>
    <n v="21882"/>
    <x v="0"/>
    <x v="0"/>
    <x v="0"/>
    <n v="1432230988"/>
    <n v="1429638988"/>
    <b v="1"/>
    <x v="471"/>
    <x v="0"/>
    <s v="technology/space exploration"/>
    <n v="146"/>
    <x v="1847"/>
    <x v="2"/>
    <s v="space exploration"/>
    <x v="2621"/>
    <d v="2015-05-21T17:56:28"/>
  </r>
  <r>
    <n v="2622"/>
    <x v="2621"/>
    <x v="2620"/>
    <n v="1500"/>
    <n v="1967.76"/>
    <x v="0"/>
    <x v="13"/>
    <x v="3"/>
    <n v="1483120216"/>
    <n v="1479232216"/>
    <b v="0"/>
    <x v="142"/>
    <x v="0"/>
    <s v="technology/space exploration"/>
    <n v="131"/>
    <x v="1848"/>
    <x v="2"/>
    <s v="space exploration"/>
    <x v="2622"/>
    <d v="2016-12-30T17:50:16"/>
  </r>
  <r>
    <n v="2623"/>
    <x v="2622"/>
    <x v="2621"/>
    <n v="2000"/>
    <n v="2280"/>
    <x v="0"/>
    <x v="0"/>
    <x v="0"/>
    <n v="1480658966"/>
    <n v="1479449366"/>
    <b v="0"/>
    <x v="95"/>
    <x v="0"/>
    <s v="technology/space exploration"/>
    <n v="114"/>
    <x v="1849"/>
    <x v="2"/>
    <s v="space exploration"/>
    <x v="2623"/>
    <d v="2016-12-02T06:09:26"/>
  </r>
  <r>
    <n v="2624"/>
    <x v="2623"/>
    <x v="2622"/>
    <n v="8000"/>
    <n v="110353.65"/>
    <x v="0"/>
    <x v="0"/>
    <x v="0"/>
    <n v="1347530822"/>
    <n v="1345716422"/>
    <b v="0"/>
    <x v="472"/>
    <x v="0"/>
    <s v="technology/space exploration"/>
    <n v="1379"/>
    <x v="905"/>
    <x v="2"/>
    <s v="space exploration"/>
    <x v="2624"/>
    <d v="2012-09-13T10:07:02"/>
  </r>
  <r>
    <n v="2625"/>
    <x v="2624"/>
    <x v="2623"/>
    <n v="150"/>
    <n v="1434"/>
    <x v="0"/>
    <x v="12"/>
    <x v="3"/>
    <n v="1478723208"/>
    <n v="1476559608"/>
    <b v="0"/>
    <x v="47"/>
    <x v="0"/>
    <s v="technology/space exploration"/>
    <n v="956"/>
    <x v="1850"/>
    <x v="2"/>
    <s v="space exploration"/>
    <x v="2625"/>
    <d v="2016-11-09T20:26:48"/>
  </r>
  <r>
    <n v="2626"/>
    <x v="2625"/>
    <x v="2624"/>
    <n v="2500"/>
    <n v="2800"/>
    <x v="0"/>
    <x v="0"/>
    <x v="0"/>
    <n v="1433343869"/>
    <n v="1430751869"/>
    <b v="0"/>
    <x v="133"/>
    <x v="0"/>
    <s v="technology/space exploration"/>
    <n v="112"/>
    <x v="150"/>
    <x v="2"/>
    <s v="space exploration"/>
    <x v="2626"/>
    <d v="2015-06-03T15:04:29"/>
  </r>
  <r>
    <n v="2627"/>
    <x v="2626"/>
    <x v="2625"/>
    <n v="150"/>
    <n v="970"/>
    <x v="0"/>
    <x v="0"/>
    <x v="0"/>
    <n v="1448571261"/>
    <n v="1445975661"/>
    <b v="0"/>
    <x v="43"/>
    <x v="0"/>
    <s v="technology/space exploration"/>
    <n v="647"/>
    <x v="1851"/>
    <x v="2"/>
    <s v="space exploration"/>
    <x v="2627"/>
    <d v="2015-11-26T20:54:21"/>
  </r>
  <r>
    <n v="2628"/>
    <x v="2627"/>
    <x v="2626"/>
    <n v="839"/>
    <n v="926"/>
    <x v="0"/>
    <x v="0"/>
    <x v="0"/>
    <n v="1417389067"/>
    <n v="1415661067"/>
    <b v="0"/>
    <x v="64"/>
    <x v="0"/>
    <s v="technology/space exploration"/>
    <n v="110"/>
    <x v="1852"/>
    <x v="2"/>
    <s v="space exploration"/>
    <x v="2628"/>
    <d v="2014-11-30T23:11:07"/>
  </r>
  <r>
    <n v="2629"/>
    <x v="2628"/>
    <x v="2627"/>
    <n v="5000"/>
    <n v="6387"/>
    <x v="0"/>
    <x v="1"/>
    <x v="1"/>
    <n v="1431608122"/>
    <n v="1429016122"/>
    <b v="0"/>
    <x v="61"/>
    <x v="0"/>
    <s v="technology/space exploration"/>
    <n v="128"/>
    <x v="1853"/>
    <x v="2"/>
    <s v="space exploration"/>
    <x v="2629"/>
    <d v="2015-05-14T12:55:22"/>
  </r>
  <r>
    <n v="2630"/>
    <x v="2629"/>
    <x v="2628"/>
    <n v="2000"/>
    <n v="3158"/>
    <x v="0"/>
    <x v="2"/>
    <x v="2"/>
    <n v="1467280800"/>
    <n v="1464921112"/>
    <b v="0"/>
    <x v="75"/>
    <x v="0"/>
    <s v="technology/space exploration"/>
    <n v="158"/>
    <x v="1854"/>
    <x v="2"/>
    <s v="space exploration"/>
    <x v="2630"/>
    <d v="2016-06-30T10:00:00"/>
  </r>
  <r>
    <n v="2631"/>
    <x v="2630"/>
    <x v="2629"/>
    <n v="20000"/>
    <n v="22933.05"/>
    <x v="0"/>
    <x v="0"/>
    <x v="0"/>
    <n v="1440907427"/>
    <n v="1438488227"/>
    <b v="0"/>
    <x v="172"/>
    <x v="0"/>
    <s v="technology/space exploration"/>
    <n v="115"/>
    <x v="1855"/>
    <x v="2"/>
    <s v="space exploration"/>
    <x v="2631"/>
    <d v="2015-08-30T04:03:47"/>
  </r>
  <r>
    <n v="2632"/>
    <x v="2631"/>
    <x v="2630"/>
    <n v="1070"/>
    <n v="1466"/>
    <x v="0"/>
    <x v="0"/>
    <x v="0"/>
    <n v="1464485339"/>
    <n v="1462325339"/>
    <b v="0"/>
    <x v="288"/>
    <x v="0"/>
    <s v="technology/space exploration"/>
    <n v="137"/>
    <x v="1856"/>
    <x v="2"/>
    <s v="space exploration"/>
    <x v="2632"/>
    <d v="2016-05-29T01:28:59"/>
  </r>
  <r>
    <n v="2633"/>
    <x v="2632"/>
    <x v="2631"/>
    <n v="5000"/>
    <n v="17731"/>
    <x v="0"/>
    <x v="0"/>
    <x v="0"/>
    <n v="1393542000"/>
    <n v="1390938332"/>
    <b v="0"/>
    <x v="473"/>
    <x v="0"/>
    <s v="technology/space exploration"/>
    <n v="355"/>
    <x v="1857"/>
    <x v="2"/>
    <s v="space exploration"/>
    <x v="2633"/>
    <d v="2014-02-27T23:00:00"/>
  </r>
  <r>
    <n v="2634"/>
    <x v="2633"/>
    <x v="2632"/>
    <n v="930"/>
    <n v="986"/>
    <x v="0"/>
    <x v="0"/>
    <x v="0"/>
    <n v="1475163921"/>
    <n v="1472571921"/>
    <b v="0"/>
    <x v="20"/>
    <x v="0"/>
    <s v="technology/space exploration"/>
    <n v="106"/>
    <x v="1858"/>
    <x v="2"/>
    <s v="space exploration"/>
    <x v="2634"/>
    <d v="2016-09-29T15:45:21"/>
  </r>
  <r>
    <n v="2635"/>
    <x v="2634"/>
    <x v="2633"/>
    <n v="11500"/>
    <n v="11500"/>
    <x v="0"/>
    <x v="5"/>
    <x v="5"/>
    <n v="1425937761"/>
    <n v="1422917361"/>
    <b v="0"/>
    <x v="87"/>
    <x v="0"/>
    <s v="technology/space exploration"/>
    <n v="100"/>
    <x v="1859"/>
    <x v="2"/>
    <s v="space exploration"/>
    <x v="2635"/>
    <d v="2015-03-09T21:49:21"/>
  </r>
  <r>
    <n v="2636"/>
    <x v="2635"/>
    <x v="2634"/>
    <n v="1000"/>
    <n v="1873"/>
    <x v="0"/>
    <x v="0"/>
    <x v="0"/>
    <n v="1476579600"/>
    <n v="1474641914"/>
    <b v="0"/>
    <x v="133"/>
    <x v="0"/>
    <s v="technology/space exploration"/>
    <n v="187"/>
    <x v="1860"/>
    <x v="2"/>
    <s v="space exploration"/>
    <x v="2636"/>
    <d v="2016-10-16T01:00:00"/>
  </r>
  <r>
    <n v="2637"/>
    <x v="2636"/>
    <x v="2635"/>
    <n v="500"/>
    <n v="831"/>
    <x v="0"/>
    <x v="0"/>
    <x v="0"/>
    <n v="1476277875"/>
    <n v="1474895475"/>
    <b v="0"/>
    <x v="55"/>
    <x v="0"/>
    <s v="technology/space exploration"/>
    <n v="166"/>
    <x v="1861"/>
    <x v="2"/>
    <s v="space exploration"/>
    <x v="2637"/>
    <d v="2016-10-12T13:11:15"/>
  </r>
  <r>
    <n v="2638"/>
    <x v="2637"/>
    <x v="2636"/>
    <n v="347"/>
    <n v="353"/>
    <x v="0"/>
    <x v="0"/>
    <x v="0"/>
    <n v="1421358895"/>
    <n v="1418766895"/>
    <b v="0"/>
    <x v="25"/>
    <x v="0"/>
    <s v="technology/space exploration"/>
    <n v="102"/>
    <x v="1862"/>
    <x v="2"/>
    <s v="space exploration"/>
    <x v="2638"/>
    <d v="2015-01-15T21:54:55"/>
  </r>
  <r>
    <n v="2639"/>
    <x v="2638"/>
    <x v="2637"/>
    <n v="300"/>
    <n v="492"/>
    <x v="0"/>
    <x v="1"/>
    <x v="1"/>
    <n v="1424378748"/>
    <n v="1421786748"/>
    <b v="0"/>
    <x v="72"/>
    <x v="0"/>
    <s v="technology/space exploration"/>
    <n v="164"/>
    <x v="1863"/>
    <x v="2"/>
    <s v="space exploration"/>
    <x v="2639"/>
    <d v="2015-02-19T20:45:48"/>
  </r>
  <r>
    <n v="2640"/>
    <x v="2639"/>
    <x v="2638"/>
    <n v="3000"/>
    <n v="3170"/>
    <x v="0"/>
    <x v="0"/>
    <x v="0"/>
    <n v="1433735474"/>
    <n v="1428551474"/>
    <b v="0"/>
    <x v="50"/>
    <x v="0"/>
    <s v="technology/space exploration"/>
    <n v="106"/>
    <x v="1864"/>
    <x v="2"/>
    <s v="space exploration"/>
    <x v="2640"/>
    <d v="2015-06-08T03:51:14"/>
  </r>
  <r>
    <n v="2641"/>
    <x v="2640"/>
    <x v="2639"/>
    <n v="1500"/>
    <n v="15"/>
    <x v="2"/>
    <x v="0"/>
    <x v="0"/>
    <n v="1410811740"/>
    <n v="1409341863"/>
    <b v="0"/>
    <x v="29"/>
    <x v="1"/>
    <s v="technology/space exploration"/>
    <n v="1"/>
    <x v="2"/>
    <x v="2"/>
    <s v="space exploration"/>
    <x v="2641"/>
    <d v="2014-09-15T20:09:00"/>
  </r>
  <r>
    <n v="2642"/>
    <x v="2641"/>
    <x v="2640"/>
    <n v="500000"/>
    <n v="0"/>
    <x v="2"/>
    <x v="12"/>
    <x v="3"/>
    <n v="1468565820"/>
    <n v="1465970108"/>
    <b v="0"/>
    <x v="78"/>
    <x v="1"/>
    <s v="technology/space exploration"/>
    <n v="0"/>
    <x v="121"/>
    <x v="2"/>
    <s v="space exploration"/>
    <x v="2642"/>
    <d v="2016-07-15T06:57:00"/>
  </r>
  <r>
    <n v="2643"/>
    <x v="2642"/>
    <x v="2641"/>
    <n v="1000000"/>
    <n v="335597.31"/>
    <x v="1"/>
    <x v="0"/>
    <x v="0"/>
    <n v="1482307140"/>
    <n v="1479218315"/>
    <b v="1"/>
    <x v="474"/>
    <x v="1"/>
    <s v="technology/space exploration"/>
    <n v="34"/>
    <x v="1865"/>
    <x v="2"/>
    <s v="space exploration"/>
    <x v="2643"/>
    <d v="2016-12-21T07:59:00"/>
  </r>
  <r>
    <n v="2644"/>
    <x v="2643"/>
    <x v="2642"/>
    <n v="100000"/>
    <n v="2053"/>
    <x v="1"/>
    <x v="0"/>
    <x v="0"/>
    <n v="1489172435"/>
    <n v="1486580435"/>
    <b v="1"/>
    <x v="47"/>
    <x v="1"/>
    <s v="technology/space exploration"/>
    <n v="2"/>
    <x v="1866"/>
    <x v="2"/>
    <s v="space exploration"/>
    <x v="2644"/>
    <d v="2017-03-10T19:00:35"/>
  </r>
  <r>
    <n v="2645"/>
    <x v="2644"/>
    <x v="2643"/>
    <n v="20000"/>
    <n v="2100"/>
    <x v="1"/>
    <x v="2"/>
    <x v="2"/>
    <n v="1415481203"/>
    <n v="1412885603"/>
    <b v="1"/>
    <x v="23"/>
    <x v="1"/>
    <s v="technology/space exploration"/>
    <n v="11"/>
    <x v="1867"/>
    <x v="2"/>
    <s v="space exploration"/>
    <x v="2645"/>
    <d v="2014-11-08T21:13:23"/>
  </r>
  <r>
    <n v="2646"/>
    <x v="2645"/>
    <x v="2644"/>
    <n v="500000"/>
    <n v="42086.42"/>
    <x v="1"/>
    <x v="0"/>
    <x v="0"/>
    <n v="1441783869"/>
    <n v="1439191869"/>
    <b v="1"/>
    <x v="475"/>
    <x v="1"/>
    <s v="technology/space exploration"/>
    <n v="8"/>
    <x v="1868"/>
    <x v="2"/>
    <s v="space exploration"/>
    <x v="2646"/>
    <d v="2015-09-09T07:31:09"/>
  </r>
  <r>
    <n v="2647"/>
    <x v="2646"/>
    <x v="2645"/>
    <n v="2500"/>
    <n v="36"/>
    <x v="1"/>
    <x v="5"/>
    <x v="5"/>
    <n v="1439533019"/>
    <n v="1436941019"/>
    <b v="0"/>
    <x v="83"/>
    <x v="1"/>
    <s v="technology/space exploration"/>
    <n v="1"/>
    <x v="1028"/>
    <x v="2"/>
    <s v="space exploration"/>
    <x v="2647"/>
    <d v="2015-08-14T06:16:59"/>
  </r>
  <r>
    <n v="2648"/>
    <x v="2647"/>
    <x v="2646"/>
    <n v="12000"/>
    <n v="106"/>
    <x v="1"/>
    <x v="0"/>
    <x v="0"/>
    <n v="1457543360"/>
    <n v="1454951360"/>
    <b v="0"/>
    <x v="79"/>
    <x v="1"/>
    <s v="technology/space exploration"/>
    <n v="1"/>
    <x v="1869"/>
    <x v="2"/>
    <s v="space exploration"/>
    <x v="2648"/>
    <d v="2016-03-09T17:09:20"/>
  </r>
  <r>
    <n v="2649"/>
    <x v="2648"/>
    <x v="2647"/>
    <n v="125000"/>
    <n v="124"/>
    <x v="1"/>
    <x v="0"/>
    <x v="0"/>
    <n v="1454370941"/>
    <n v="1449186941"/>
    <b v="0"/>
    <x v="83"/>
    <x v="1"/>
    <s v="technology/space exploration"/>
    <n v="0"/>
    <x v="1870"/>
    <x v="2"/>
    <s v="space exploration"/>
    <x v="2649"/>
    <d v="2016-02-01T23:55:41"/>
  </r>
  <r>
    <n v="2650"/>
    <x v="2649"/>
    <x v="2648"/>
    <n v="60000"/>
    <n v="358"/>
    <x v="1"/>
    <x v="0"/>
    <x v="0"/>
    <n v="1482332343"/>
    <n v="1479740343"/>
    <b v="0"/>
    <x v="81"/>
    <x v="1"/>
    <s v="technology/space exploration"/>
    <n v="1"/>
    <x v="1871"/>
    <x v="2"/>
    <s v="space exploration"/>
    <x v="2650"/>
    <d v="2016-12-21T14:59:03"/>
  </r>
  <r>
    <n v="2651"/>
    <x v="2650"/>
    <x v="2649"/>
    <n v="280000"/>
    <n v="5233"/>
    <x v="1"/>
    <x v="0"/>
    <x v="0"/>
    <n v="1450380009"/>
    <n v="1447960809"/>
    <b v="0"/>
    <x v="57"/>
    <x v="1"/>
    <s v="technology/space exploration"/>
    <n v="2"/>
    <x v="1872"/>
    <x v="2"/>
    <s v="space exploration"/>
    <x v="2651"/>
    <d v="2015-12-17T19:20:09"/>
  </r>
  <r>
    <n v="2652"/>
    <x v="2651"/>
    <x v="2650"/>
    <n v="100000"/>
    <n v="885"/>
    <x v="1"/>
    <x v="2"/>
    <x v="2"/>
    <n v="1418183325"/>
    <n v="1415591325"/>
    <b v="0"/>
    <x v="202"/>
    <x v="1"/>
    <s v="technology/space exploration"/>
    <n v="1"/>
    <x v="1873"/>
    <x v="2"/>
    <s v="space exploration"/>
    <x v="2652"/>
    <d v="2014-12-10T03:48:45"/>
  </r>
  <r>
    <n v="2653"/>
    <x v="2652"/>
    <x v="2651"/>
    <n v="51000"/>
    <n v="5876"/>
    <x v="1"/>
    <x v="0"/>
    <x v="0"/>
    <n v="1402632000"/>
    <n v="1399909127"/>
    <b v="0"/>
    <x v="16"/>
    <x v="1"/>
    <s v="technology/space exploration"/>
    <n v="12"/>
    <x v="1874"/>
    <x v="2"/>
    <s v="space exploration"/>
    <x v="2653"/>
    <d v="2014-06-13T04:00:00"/>
  </r>
  <r>
    <n v="2654"/>
    <x v="2653"/>
    <x v="2652"/>
    <n v="100000"/>
    <n v="51"/>
    <x v="1"/>
    <x v="0"/>
    <x v="0"/>
    <n v="1429622726"/>
    <n v="1424442326"/>
    <b v="0"/>
    <x v="79"/>
    <x v="1"/>
    <s v="technology/space exploration"/>
    <n v="0"/>
    <x v="434"/>
    <x v="2"/>
    <s v="space exploration"/>
    <x v="2654"/>
    <d v="2015-04-21T13:25:26"/>
  </r>
  <r>
    <n v="2655"/>
    <x v="2654"/>
    <x v="2653"/>
    <n v="15000"/>
    <n v="3155"/>
    <x v="1"/>
    <x v="0"/>
    <x v="0"/>
    <n v="1455048000"/>
    <n v="1452631647"/>
    <b v="0"/>
    <x v="68"/>
    <x v="1"/>
    <s v="technology/space exploration"/>
    <n v="21"/>
    <x v="1875"/>
    <x v="2"/>
    <s v="space exploration"/>
    <x v="2655"/>
    <d v="2016-02-09T20:00:00"/>
  </r>
  <r>
    <n v="2656"/>
    <x v="2655"/>
    <x v="2654"/>
    <n v="150000"/>
    <n v="17155"/>
    <x v="1"/>
    <x v="0"/>
    <x v="0"/>
    <n v="1489345200"/>
    <n v="1485966688"/>
    <b v="0"/>
    <x v="215"/>
    <x v="1"/>
    <s v="technology/space exploration"/>
    <n v="11"/>
    <x v="1876"/>
    <x v="2"/>
    <s v="space exploration"/>
    <x v="2656"/>
    <d v="2017-03-12T19:00:00"/>
  </r>
  <r>
    <n v="2657"/>
    <x v="2656"/>
    <x v="2655"/>
    <n v="30000"/>
    <n v="5621.38"/>
    <x v="1"/>
    <x v="0"/>
    <x v="0"/>
    <n v="1470187800"/>
    <n v="1467325053"/>
    <b v="0"/>
    <x v="211"/>
    <x v="1"/>
    <s v="technology/space exploration"/>
    <n v="19"/>
    <x v="1877"/>
    <x v="2"/>
    <s v="space exploration"/>
    <x v="2657"/>
    <d v="2016-08-03T01:30:00"/>
  </r>
  <r>
    <n v="2658"/>
    <x v="2657"/>
    <x v="2656"/>
    <n v="98000"/>
    <n v="91"/>
    <x v="1"/>
    <x v="0"/>
    <x v="0"/>
    <n v="1469913194"/>
    <n v="1467321194"/>
    <b v="0"/>
    <x v="80"/>
    <x v="1"/>
    <s v="technology/space exploration"/>
    <n v="0"/>
    <x v="1878"/>
    <x v="2"/>
    <s v="space exploration"/>
    <x v="2658"/>
    <d v="2016-07-30T21:13:14"/>
  </r>
  <r>
    <n v="2659"/>
    <x v="2658"/>
    <x v="2657"/>
    <n v="49000"/>
    <n v="1333"/>
    <x v="1"/>
    <x v="0"/>
    <x v="0"/>
    <n v="1429321210"/>
    <n v="1426729210"/>
    <b v="0"/>
    <x v="73"/>
    <x v="1"/>
    <s v="technology/space exploration"/>
    <n v="3"/>
    <x v="1879"/>
    <x v="2"/>
    <s v="space exploration"/>
    <x v="2659"/>
    <d v="2015-04-18T01:40:10"/>
  </r>
  <r>
    <n v="2660"/>
    <x v="2659"/>
    <x v="2658"/>
    <n v="20000"/>
    <n v="19"/>
    <x v="1"/>
    <x v="0"/>
    <x v="0"/>
    <n v="1448388418"/>
    <n v="1443200818"/>
    <b v="0"/>
    <x v="81"/>
    <x v="1"/>
    <s v="technology/space exploration"/>
    <n v="0"/>
    <x v="1880"/>
    <x v="2"/>
    <s v="space exploration"/>
    <x v="2660"/>
    <d v="2015-11-24T18:06:58"/>
  </r>
  <r>
    <n v="2661"/>
    <x v="2660"/>
    <x v="2659"/>
    <n v="5000"/>
    <n v="5145"/>
    <x v="0"/>
    <x v="0"/>
    <x v="0"/>
    <n v="1382742010"/>
    <n v="1380150010"/>
    <b v="0"/>
    <x v="65"/>
    <x v="0"/>
    <s v="technology/makerspaces"/>
    <n v="103"/>
    <x v="1881"/>
    <x v="2"/>
    <s v="makerspaces"/>
    <x v="2661"/>
    <d v="2013-10-25T23:00:10"/>
  </r>
  <r>
    <n v="2662"/>
    <x v="2661"/>
    <x v="2660"/>
    <n v="20000"/>
    <n v="21360"/>
    <x v="0"/>
    <x v="0"/>
    <x v="0"/>
    <n v="1440179713"/>
    <n v="1437587713"/>
    <b v="0"/>
    <x v="144"/>
    <x v="0"/>
    <s v="technology/makerspaces"/>
    <n v="107"/>
    <x v="1882"/>
    <x v="2"/>
    <s v="makerspaces"/>
    <x v="2662"/>
    <d v="2015-08-21T17:55:13"/>
  </r>
  <r>
    <n v="2663"/>
    <x v="2662"/>
    <x v="2661"/>
    <n v="20000"/>
    <n v="20919.25"/>
    <x v="0"/>
    <x v="5"/>
    <x v="5"/>
    <n v="1441378800"/>
    <n v="1438873007"/>
    <b v="0"/>
    <x v="66"/>
    <x v="0"/>
    <s v="technology/makerspaces"/>
    <n v="105"/>
    <x v="1883"/>
    <x v="2"/>
    <s v="makerspaces"/>
    <x v="2663"/>
    <d v="2015-09-04T15:00:00"/>
  </r>
  <r>
    <n v="2664"/>
    <x v="2663"/>
    <x v="2662"/>
    <n v="17500"/>
    <n v="18100"/>
    <x v="0"/>
    <x v="0"/>
    <x v="0"/>
    <n v="1449644340"/>
    <n v="1446683797"/>
    <b v="0"/>
    <x v="201"/>
    <x v="0"/>
    <s v="technology/makerspaces"/>
    <n v="103"/>
    <x v="1884"/>
    <x v="2"/>
    <s v="makerspaces"/>
    <x v="2664"/>
    <d v="2015-12-09T06:59:00"/>
  </r>
  <r>
    <n v="2665"/>
    <x v="2664"/>
    <x v="2663"/>
    <n v="3500"/>
    <n v="4310"/>
    <x v="0"/>
    <x v="0"/>
    <x v="0"/>
    <n v="1430774974"/>
    <n v="1426886974"/>
    <b v="0"/>
    <x v="67"/>
    <x v="0"/>
    <s v="technology/makerspaces"/>
    <n v="123"/>
    <x v="1885"/>
    <x v="2"/>
    <s v="makerspaces"/>
    <x v="2665"/>
    <d v="2015-05-04T21:29:34"/>
  </r>
  <r>
    <n v="2666"/>
    <x v="2665"/>
    <x v="2664"/>
    <n v="10000"/>
    <n v="15929.51"/>
    <x v="0"/>
    <x v="0"/>
    <x v="0"/>
    <n v="1443214800"/>
    <n v="1440008439"/>
    <b v="0"/>
    <x v="190"/>
    <x v="0"/>
    <s v="technology/makerspaces"/>
    <n v="159"/>
    <x v="1886"/>
    <x v="2"/>
    <s v="makerspaces"/>
    <x v="2666"/>
    <d v="2015-09-25T21:00:00"/>
  </r>
  <r>
    <n v="2667"/>
    <x v="2666"/>
    <x v="2665"/>
    <n v="1500"/>
    <n v="1660"/>
    <x v="0"/>
    <x v="0"/>
    <x v="0"/>
    <n v="1455142416"/>
    <n v="1452550416"/>
    <b v="0"/>
    <x v="59"/>
    <x v="0"/>
    <s v="technology/makerspaces"/>
    <n v="111"/>
    <x v="1887"/>
    <x v="2"/>
    <s v="makerspaces"/>
    <x v="2667"/>
    <d v="2016-02-10T22:13:36"/>
  </r>
  <r>
    <n v="2668"/>
    <x v="2667"/>
    <x v="2666"/>
    <n v="1000"/>
    <n v="1707"/>
    <x v="0"/>
    <x v="5"/>
    <x v="5"/>
    <n v="1447079520"/>
    <n v="1443449265"/>
    <b v="0"/>
    <x v="33"/>
    <x v="0"/>
    <s v="technology/makerspaces"/>
    <n v="171"/>
    <x v="1888"/>
    <x v="2"/>
    <s v="makerspaces"/>
    <x v="2668"/>
    <d v="2015-11-09T14:32:00"/>
  </r>
  <r>
    <n v="2669"/>
    <x v="2668"/>
    <x v="2667"/>
    <n v="800"/>
    <n v="1001"/>
    <x v="0"/>
    <x v="0"/>
    <x v="0"/>
    <n v="1452387096"/>
    <n v="1447203096"/>
    <b v="0"/>
    <x v="202"/>
    <x v="0"/>
    <s v="technology/makerspaces"/>
    <n v="125"/>
    <x v="1889"/>
    <x v="2"/>
    <s v="makerspaces"/>
    <x v="2669"/>
    <d v="2016-01-10T00:51:36"/>
  </r>
  <r>
    <n v="2670"/>
    <x v="2669"/>
    <x v="2668"/>
    <n v="38888"/>
    <n v="2495"/>
    <x v="2"/>
    <x v="2"/>
    <x v="2"/>
    <n v="1406593780"/>
    <n v="1404174580"/>
    <b v="1"/>
    <x v="65"/>
    <x v="1"/>
    <s v="technology/makerspaces"/>
    <n v="6"/>
    <x v="1890"/>
    <x v="2"/>
    <s v="makerspaces"/>
    <x v="2670"/>
    <d v="2014-07-29T00:29:40"/>
  </r>
  <r>
    <n v="2671"/>
    <x v="2670"/>
    <x v="2669"/>
    <n v="25000"/>
    <n v="2836"/>
    <x v="2"/>
    <x v="0"/>
    <x v="0"/>
    <n v="1419017880"/>
    <n v="1416419916"/>
    <b v="1"/>
    <x v="87"/>
    <x v="1"/>
    <s v="technology/makerspaces"/>
    <n v="11"/>
    <x v="1891"/>
    <x v="2"/>
    <s v="makerspaces"/>
    <x v="2671"/>
    <d v="2014-12-19T19:38:00"/>
  </r>
  <r>
    <n v="2672"/>
    <x v="2671"/>
    <x v="2670"/>
    <n v="10000"/>
    <n v="3319"/>
    <x v="2"/>
    <x v="0"/>
    <x v="0"/>
    <n v="1451282400"/>
    <n v="1449436390"/>
    <b v="1"/>
    <x v="5"/>
    <x v="1"/>
    <s v="technology/makerspaces"/>
    <n v="33"/>
    <x v="1892"/>
    <x v="2"/>
    <s v="makerspaces"/>
    <x v="2672"/>
    <d v="2015-12-28T06:00:00"/>
  </r>
  <r>
    <n v="2673"/>
    <x v="2672"/>
    <x v="2671"/>
    <n v="40000"/>
    <n v="11032"/>
    <x v="2"/>
    <x v="0"/>
    <x v="0"/>
    <n v="1414622700"/>
    <n v="1412081999"/>
    <b v="1"/>
    <x v="36"/>
    <x v="1"/>
    <s v="technology/makerspaces"/>
    <n v="28"/>
    <x v="1893"/>
    <x v="2"/>
    <s v="makerspaces"/>
    <x v="2673"/>
    <d v="2014-10-29T22:45:00"/>
  </r>
  <r>
    <n v="2674"/>
    <x v="2673"/>
    <x v="2672"/>
    <n v="35000"/>
    <n v="21994"/>
    <x v="2"/>
    <x v="0"/>
    <x v="0"/>
    <n v="1467694740"/>
    <n v="1465398670"/>
    <b v="1"/>
    <x v="199"/>
    <x v="1"/>
    <s v="technology/makerspaces"/>
    <n v="63"/>
    <x v="1894"/>
    <x v="2"/>
    <s v="makerspaces"/>
    <x v="2674"/>
    <d v="2016-07-05T04:59:00"/>
  </r>
  <r>
    <n v="2675"/>
    <x v="2674"/>
    <x v="2673"/>
    <n v="25000"/>
    <n v="1897"/>
    <x v="2"/>
    <x v="0"/>
    <x v="0"/>
    <n v="1415655289"/>
    <n v="1413059689"/>
    <b v="1"/>
    <x v="60"/>
    <x v="1"/>
    <s v="technology/makerspaces"/>
    <n v="8"/>
    <x v="1895"/>
    <x v="2"/>
    <s v="makerspaces"/>
    <x v="2675"/>
    <d v="2014-11-10T21:34:49"/>
  </r>
  <r>
    <n v="2676"/>
    <x v="2675"/>
    <x v="2674"/>
    <n v="2100"/>
    <n v="1058"/>
    <x v="2"/>
    <x v="5"/>
    <x v="5"/>
    <n v="1463929174"/>
    <n v="1461337174"/>
    <b v="0"/>
    <x v="82"/>
    <x v="1"/>
    <s v="technology/makerspaces"/>
    <n v="50"/>
    <x v="1896"/>
    <x v="2"/>
    <s v="makerspaces"/>
    <x v="2676"/>
    <d v="2016-05-22T14:59:34"/>
  </r>
  <r>
    <n v="2677"/>
    <x v="2676"/>
    <x v="2675"/>
    <n v="19500"/>
    <n v="3415"/>
    <x v="2"/>
    <x v="0"/>
    <x v="0"/>
    <n v="1404348143"/>
    <n v="1401756143"/>
    <b v="0"/>
    <x v="74"/>
    <x v="1"/>
    <s v="technology/makerspaces"/>
    <n v="18"/>
    <x v="1897"/>
    <x v="2"/>
    <s v="makerspaces"/>
    <x v="2677"/>
    <d v="2014-07-03T00:42:23"/>
  </r>
  <r>
    <n v="2678"/>
    <x v="2677"/>
    <x v="2676"/>
    <n v="8000000"/>
    <n v="1100"/>
    <x v="2"/>
    <x v="3"/>
    <x v="3"/>
    <n v="1443121765"/>
    <n v="1440529765"/>
    <b v="0"/>
    <x v="84"/>
    <x v="1"/>
    <s v="technology/makerspaces"/>
    <n v="0"/>
    <x v="1898"/>
    <x v="2"/>
    <s v="makerspaces"/>
    <x v="2678"/>
    <d v="2015-09-24T19:09:25"/>
  </r>
  <r>
    <n v="2679"/>
    <x v="2678"/>
    <x v="2677"/>
    <n v="40000"/>
    <n v="132"/>
    <x v="2"/>
    <x v="0"/>
    <x v="0"/>
    <n v="1425081694"/>
    <n v="1422489694"/>
    <b v="0"/>
    <x v="83"/>
    <x v="1"/>
    <s v="technology/makerspaces"/>
    <n v="0"/>
    <x v="878"/>
    <x v="2"/>
    <s v="makerspaces"/>
    <x v="2679"/>
    <d v="2015-02-28T00:01:34"/>
  </r>
  <r>
    <n v="2680"/>
    <x v="2679"/>
    <x v="2678"/>
    <n v="32000"/>
    <n v="276"/>
    <x v="2"/>
    <x v="3"/>
    <x v="3"/>
    <n v="1459915491"/>
    <n v="1457327091"/>
    <b v="0"/>
    <x v="80"/>
    <x v="1"/>
    <s v="technology/makerspaces"/>
    <n v="1"/>
    <x v="159"/>
    <x v="2"/>
    <s v="makerspaces"/>
    <x v="2680"/>
    <d v="2016-04-06T04:04:51"/>
  </r>
  <r>
    <n v="2681"/>
    <x v="2680"/>
    <x v="2679"/>
    <n v="8000"/>
    <n v="55"/>
    <x v="2"/>
    <x v="0"/>
    <x v="0"/>
    <n v="1405027750"/>
    <n v="1402867750"/>
    <b v="0"/>
    <x v="84"/>
    <x v="1"/>
    <s v="food/food trucks"/>
    <n v="1"/>
    <x v="440"/>
    <x v="7"/>
    <s v="food trucks"/>
    <x v="2681"/>
    <d v="2014-07-10T21:29:10"/>
  </r>
  <r>
    <n v="2682"/>
    <x v="2681"/>
    <x v="2680"/>
    <n v="6000"/>
    <n v="1698"/>
    <x v="2"/>
    <x v="0"/>
    <x v="0"/>
    <n v="1416635940"/>
    <n v="1413838540"/>
    <b v="0"/>
    <x v="9"/>
    <x v="1"/>
    <s v="food/food trucks"/>
    <n v="28"/>
    <x v="1899"/>
    <x v="7"/>
    <s v="food trucks"/>
    <x v="2682"/>
    <d v="2014-11-22T05:59:00"/>
  </r>
  <r>
    <n v="2683"/>
    <x v="2682"/>
    <x v="2681"/>
    <n v="15000"/>
    <n v="36"/>
    <x v="2"/>
    <x v="0"/>
    <x v="0"/>
    <n v="1425233240"/>
    <n v="1422641240"/>
    <b v="0"/>
    <x v="83"/>
    <x v="1"/>
    <s v="food/food trucks"/>
    <n v="0"/>
    <x v="1028"/>
    <x v="7"/>
    <s v="food trucks"/>
    <x v="2683"/>
    <d v="2015-03-01T18:07:20"/>
  </r>
  <r>
    <n v="2684"/>
    <x v="2683"/>
    <x v="2682"/>
    <n v="70000"/>
    <n v="800"/>
    <x v="2"/>
    <x v="0"/>
    <x v="0"/>
    <n v="1407621425"/>
    <n v="1404165425"/>
    <b v="0"/>
    <x v="80"/>
    <x v="1"/>
    <s v="food/food trucks"/>
    <n v="1"/>
    <x v="438"/>
    <x v="7"/>
    <s v="food trucks"/>
    <x v="2684"/>
    <d v="2014-08-09T21:57:05"/>
  </r>
  <r>
    <n v="2685"/>
    <x v="2684"/>
    <x v="2683"/>
    <n v="50000"/>
    <n v="10"/>
    <x v="2"/>
    <x v="0"/>
    <x v="0"/>
    <n v="1430149330"/>
    <n v="1424968930"/>
    <b v="0"/>
    <x v="29"/>
    <x v="1"/>
    <s v="food/food trucks"/>
    <n v="0"/>
    <x v="119"/>
    <x v="7"/>
    <s v="food trucks"/>
    <x v="2685"/>
    <d v="2015-04-27T15:42:10"/>
  </r>
  <r>
    <n v="2686"/>
    <x v="2685"/>
    <x v="2684"/>
    <n v="30000"/>
    <n v="0"/>
    <x v="2"/>
    <x v="0"/>
    <x v="0"/>
    <n v="1412119423"/>
    <n v="1410391423"/>
    <b v="0"/>
    <x v="78"/>
    <x v="1"/>
    <s v="food/food trucks"/>
    <n v="0"/>
    <x v="121"/>
    <x v="7"/>
    <s v="food trucks"/>
    <x v="2686"/>
    <d v="2014-09-30T23:23:43"/>
  </r>
  <r>
    <n v="2687"/>
    <x v="2686"/>
    <x v="2685"/>
    <n v="15000"/>
    <n v="0"/>
    <x v="2"/>
    <x v="0"/>
    <x v="0"/>
    <n v="1435591318"/>
    <n v="1432999318"/>
    <b v="0"/>
    <x v="78"/>
    <x v="1"/>
    <s v="food/food trucks"/>
    <n v="0"/>
    <x v="121"/>
    <x v="7"/>
    <s v="food trucks"/>
    <x v="2687"/>
    <d v="2015-06-29T15:21:58"/>
  </r>
  <r>
    <n v="2688"/>
    <x v="2687"/>
    <x v="2686"/>
    <n v="50000"/>
    <n v="74"/>
    <x v="2"/>
    <x v="0"/>
    <x v="0"/>
    <n v="1424746800"/>
    <n v="1422067870"/>
    <b v="0"/>
    <x v="25"/>
    <x v="1"/>
    <s v="food/food trucks"/>
    <n v="0"/>
    <x v="1900"/>
    <x v="7"/>
    <s v="food trucks"/>
    <x v="2688"/>
    <d v="2015-02-24T03:00:00"/>
  </r>
  <r>
    <n v="2689"/>
    <x v="2688"/>
    <x v="2687"/>
    <n v="35000"/>
    <n v="1"/>
    <x v="2"/>
    <x v="0"/>
    <x v="0"/>
    <n v="1469919890"/>
    <n v="1467327890"/>
    <b v="0"/>
    <x v="29"/>
    <x v="1"/>
    <s v="food/food trucks"/>
    <n v="0"/>
    <x v="120"/>
    <x v="7"/>
    <s v="food trucks"/>
    <x v="2689"/>
    <d v="2016-07-30T23:04:50"/>
  </r>
  <r>
    <n v="2690"/>
    <x v="2689"/>
    <x v="2688"/>
    <n v="80000"/>
    <n v="8586"/>
    <x v="2"/>
    <x v="0"/>
    <x v="0"/>
    <n v="1433298676"/>
    <n v="1429410676"/>
    <b v="0"/>
    <x v="115"/>
    <x v="1"/>
    <s v="food/food trucks"/>
    <n v="11"/>
    <x v="1901"/>
    <x v="7"/>
    <s v="food trucks"/>
    <x v="2690"/>
    <d v="2015-06-03T02:31:16"/>
  </r>
  <r>
    <n v="2691"/>
    <x v="2690"/>
    <x v="2689"/>
    <n v="65000"/>
    <n v="35"/>
    <x v="2"/>
    <x v="5"/>
    <x v="5"/>
    <n v="1431278557"/>
    <n v="1427390557"/>
    <b v="0"/>
    <x v="84"/>
    <x v="1"/>
    <s v="food/food trucks"/>
    <n v="0"/>
    <x v="827"/>
    <x v="7"/>
    <s v="food trucks"/>
    <x v="2691"/>
    <d v="2015-05-10T17:22:37"/>
  </r>
  <r>
    <n v="2692"/>
    <x v="2691"/>
    <x v="2690"/>
    <n v="3500"/>
    <n v="25"/>
    <x v="2"/>
    <x v="0"/>
    <x v="0"/>
    <n v="1427266860"/>
    <n v="1424678460"/>
    <b v="0"/>
    <x v="29"/>
    <x v="1"/>
    <s v="food/food trucks"/>
    <n v="1"/>
    <x v="380"/>
    <x v="7"/>
    <s v="food trucks"/>
    <x v="2692"/>
    <d v="2015-03-25T07:01:00"/>
  </r>
  <r>
    <n v="2693"/>
    <x v="2692"/>
    <x v="2691"/>
    <n v="5000"/>
    <n v="40"/>
    <x v="2"/>
    <x v="0"/>
    <x v="0"/>
    <n v="1407899966"/>
    <n v="1405307966"/>
    <b v="0"/>
    <x v="83"/>
    <x v="1"/>
    <s v="food/food trucks"/>
    <n v="1"/>
    <x v="140"/>
    <x v="7"/>
    <s v="food trucks"/>
    <x v="2693"/>
    <d v="2014-08-13T03:19:26"/>
  </r>
  <r>
    <n v="2694"/>
    <x v="2693"/>
    <x v="2692"/>
    <n v="30000"/>
    <n v="1"/>
    <x v="2"/>
    <x v="0"/>
    <x v="0"/>
    <n v="1411701739"/>
    <n v="1409109739"/>
    <b v="0"/>
    <x v="29"/>
    <x v="1"/>
    <s v="food/food trucks"/>
    <n v="0"/>
    <x v="120"/>
    <x v="7"/>
    <s v="food trucks"/>
    <x v="2694"/>
    <d v="2014-09-26T03:22:19"/>
  </r>
  <r>
    <n v="2695"/>
    <x v="2694"/>
    <x v="2693"/>
    <n v="15000"/>
    <n v="71"/>
    <x v="2"/>
    <x v="0"/>
    <x v="0"/>
    <n v="1428981718"/>
    <n v="1423801318"/>
    <b v="0"/>
    <x v="83"/>
    <x v="1"/>
    <s v="food/food trucks"/>
    <n v="0"/>
    <x v="1902"/>
    <x v="7"/>
    <s v="food trucks"/>
    <x v="2695"/>
    <d v="2015-04-14T03:21:58"/>
  </r>
  <r>
    <n v="2696"/>
    <x v="2695"/>
    <x v="2694"/>
    <n v="60000"/>
    <n v="3390"/>
    <x v="2"/>
    <x v="0"/>
    <x v="0"/>
    <n v="1419538560"/>
    <n v="1416600960"/>
    <b v="0"/>
    <x v="44"/>
    <x v="1"/>
    <s v="food/food trucks"/>
    <n v="6"/>
    <x v="1903"/>
    <x v="7"/>
    <s v="food trucks"/>
    <x v="2696"/>
    <d v="2014-12-25T20:16:00"/>
  </r>
  <r>
    <n v="2697"/>
    <x v="2696"/>
    <x v="2695"/>
    <n v="23000"/>
    <n v="6061"/>
    <x v="2"/>
    <x v="0"/>
    <x v="0"/>
    <n v="1438552800"/>
    <n v="1435876423"/>
    <b v="0"/>
    <x v="47"/>
    <x v="1"/>
    <s v="food/food trucks"/>
    <n v="26"/>
    <x v="1904"/>
    <x v="7"/>
    <s v="food trucks"/>
    <x v="2697"/>
    <d v="2015-08-02T22:00:00"/>
  </r>
  <r>
    <n v="2698"/>
    <x v="2697"/>
    <x v="2696"/>
    <n v="8000"/>
    <n v="26.01"/>
    <x v="2"/>
    <x v="0"/>
    <x v="0"/>
    <n v="1403904808"/>
    <n v="1401312808"/>
    <b v="0"/>
    <x v="84"/>
    <x v="1"/>
    <s v="food/food trucks"/>
    <n v="0"/>
    <x v="1905"/>
    <x v="7"/>
    <s v="food trucks"/>
    <x v="2698"/>
    <d v="2014-06-27T21:33:28"/>
  </r>
  <r>
    <n v="2699"/>
    <x v="2698"/>
    <x v="2697"/>
    <n v="2"/>
    <n v="0"/>
    <x v="2"/>
    <x v="5"/>
    <x v="5"/>
    <n v="1407533463"/>
    <n v="1404941463"/>
    <b v="0"/>
    <x v="78"/>
    <x v="1"/>
    <s v="food/food trucks"/>
    <n v="0"/>
    <x v="121"/>
    <x v="7"/>
    <s v="food trucks"/>
    <x v="2699"/>
    <d v="2014-08-08T21:31:03"/>
  </r>
  <r>
    <n v="2700"/>
    <x v="2699"/>
    <x v="2698"/>
    <n v="9999"/>
    <n v="70"/>
    <x v="2"/>
    <x v="0"/>
    <x v="0"/>
    <n v="1411073972"/>
    <n v="1408481972"/>
    <b v="0"/>
    <x v="80"/>
    <x v="1"/>
    <s v="food/food trucks"/>
    <n v="1"/>
    <x v="827"/>
    <x v="7"/>
    <s v="food trucks"/>
    <x v="2700"/>
    <d v="2014-09-18T20:59:32"/>
  </r>
  <r>
    <n v="2701"/>
    <x v="2700"/>
    <x v="2699"/>
    <n v="3400"/>
    <n v="1570"/>
    <x v="3"/>
    <x v="17"/>
    <x v="3"/>
    <n v="1491586534"/>
    <n v="1488911734"/>
    <b v="0"/>
    <x v="67"/>
    <x v="1"/>
    <s v="theater/spaces"/>
    <n v="46"/>
    <x v="783"/>
    <x v="1"/>
    <s v="spaces"/>
    <x v="2701"/>
    <d v="2017-04-07T17:35:34"/>
  </r>
  <r>
    <n v="2702"/>
    <x v="2701"/>
    <x v="2700"/>
    <n v="10000"/>
    <n v="3441"/>
    <x v="3"/>
    <x v="0"/>
    <x v="0"/>
    <n v="1491416077"/>
    <n v="1488827677"/>
    <b v="1"/>
    <x v="55"/>
    <x v="1"/>
    <s v="theater/spaces"/>
    <n v="34"/>
    <x v="1906"/>
    <x v="1"/>
    <s v="spaces"/>
    <x v="2702"/>
    <d v="2017-04-05T18:14:37"/>
  </r>
  <r>
    <n v="2703"/>
    <x v="2702"/>
    <x v="2701"/>
    <n v="40000"/>
    <n v="41500"/>
    <x v="3"/>
    <x v="14"/>
    <x v="10"/>
    <n v="1490196830"/>
    <n v="1485016430"/>
    <b v="0"/>
    <x v="43"/>
    <x v="1"/>
    <s v="theater/spaces"/>
    <n v="104"/>
    <x v="1907"/>
    <x v="1"/>
    <s v="spaces"/>
    <x v="2703"/>
    <d v="2017-03-22T15:33:50"/>
  </r>
  <r>
    <n v="2704"/>
    <x v="2703"/>
    <x v="2702"/>
    <n v="19000"/>
    <n v="1145"/>
    <x v="3"/>
    <x v="0"/>
    <x v="0"/>
    <n v="1491421314"/>
    <n v="1487709714"/>
    <b v="0"/>
    <x v="63"/>
    <x v="1"/>
    <s v="theater/spaces"/>
    <n v="6"/>
    <x v="1908"/>
    <x v="1"/>
    <s v="spaces"/>
    <x v="2704"/>
    <d v="2017-04-05T19:41:54"/>
  </r>
  <r>
    <n v="2705"/>
    <x v="2704"/>
    <x v="2703"/>
    <n v="16500"/>
    <n v="1739"/>
    <x v="3"/>
    <x v="0"/>
    <x v="0"/>
    <n v="1490389158"/>
    <n v="1486504758"/>
    <b v="0"/>
    <x v="22"/>
    <x v="1"/>
    <s v="theater/spaces"/>
    <n v="11"/>
    <x v="1909"/>
    <x v="1"/>
    <s v="spaces"/>
    <x v="2705"/>
    <d v="2017-03-24T20:59:18"/>
  </r>
  <r>
    <n v="2706"/>
    <x v="2705"/>
    <x v="2704"/>
    <n v="35000"/>
    <n v="39304"/>
    <x v="0"/>
    <x v="0"/>
    <x v="0"/>
    <n v="1413442740"/>
    <n v="1410937483"/>
    <b v="1"/>
    <x v="40"/>
    <x v="0"/>
    <s v="theater/spaces"/>
    <n v="112"/>
    <x v="1910"/>
    <x v="1"/>
    <s v="spaces"/>
    <x v="2706"/>
    <d v="2014-10-16T06:59:00"/>
  </r>
  <r>
    <n v="2707"/>
    <x v="2706"/>
    <x v="2705"/>
    <n v="8000"/>
    <n v="28067.57"/>
    <x v="0"/>
    <x v="0"/>
    <x v="0"/>
    <n v="1369637940"/>
    <n v="1367088443"/>
    <b v="1"/>
    <x v="476"/>
    <x v="0"/>
    <s v="theater/spaces"/>
    <n v="351"/>
    <x v="423"/>
    <x v="1"/>
    <s v="spaces"/>
    <x v="2707"/>
    <d v="2013-05-27T06:59:00"/>
  </r>
  <r>
    <n v="2708"/>
    <x v="2707"/>
    <x v="2706"/>
    <n v="20000"/>
    <n v="46643.07"/>
    <x v="0"/>
    <x v="1"/>
    <x v="1"/>
    <n v="1469119526"/>
    <n v="1463935526"/>
    <b v="1"/>
    <x v="477"/>
    <x v="0"/>
    <s v="theater/spaces"/>
    <n v="233"/>
    <x v="1911"/>
    <x v="1"/>
    <s v="spaces"/>
    <x v="2708"/>
    <d v="2016-07-21T16:45:26"/>
  </r>
  <r>
    <n v="2709"/>
    <x v="2708"/>
    <x v="2707"/>
    <n v="50000"/>
    <n v="50803"/>
    <x v="0"/>
    <x v="0"/>
    <x v="0"/>
    <n v="1475553540"/>
    <n v="1472528141"/>
    <b v="1"/>
    <x v="478"/>
    <x v="0"/>
    <s v="theater/spaces"/>
    <n v="102"/>
    <x v="1912"/>
    <x v="1"/>
    <s v="spaces"/>
    <x v="2709"/>
    <d v="2016-10-04T03:59:00"/>
  </r>
  <r>
    <n v="2710"/>
    <x v="2709"/>
    <x v="2708"/>
    <n v="60000"/>
    <n v="92340.21"/>
    <x v="0"/>
    <x v="0"/>
    <x v="0"/>
    <n v="1407549600"/>
    <n v="1404797428"/>
    <b v="1"/>
    <x v="479"/>
    <x v="0"/>
    <s v="theater/spaces"/>
    <n v="154"/>
    <x v="1913"/>
    <x v="1"/>
    <s v="spaces"/>
    <x v="2710"/>
    <d v="2014-08-09T02:00:00"/>
  </r>
  <r>
    <n v="2711"/>
    <x v="2710"/>
    <x v="2709"/>
    <n v="3910"/>
    <n v="3938"/>
    <x v="0"/>
    <x v="1"/>
    <x v="1"/>
    <n v="1403301660"/>
    <n v="1400694790"/>
    <b v="1"/>
    <x v="196"/>
    <x v="0"/>
    <s v="theater/spaces"/>
    <n v="101"/>
    <x v="1914"/>
    <x v="1"/>
    <s v="spaces"/>
    <x v="2711"/>
    <d v="2014-06-20T22:01:00"/>
  </r>
  <r>
    <n v="2712"/>
    <x v="2711"/>
    <x v="2710"/>
    <n v="5500"/>
    <n v="7226"/>
    <x v="0"/>
    <x v="0"/>
    <x v="0"/>
    <n v="1373738400"/>
    <n v="1370568560"/>
    <b v="1"/>
    <x v="235"/>
    <x v="0"/>
    <s v="theater/spaces"/>
    <n v="131"/>
    <x v="1915"/>
    <x v="1"/>
    <s v="spaces"/>
    <x v="2712"/>
    <d v="2013-07-13T18:00:00"/>
  </r>
  <r>
    <n v="2713"/>
    <x v="2712"/>
    <x v="2711"/>
    <n v="150000"/>
    <n v="153362"/>
    <x v="0"/>
    <x v="0"/>
    <x v="0"/>
    <n v="1450971684"/>
    <n v="1447515684"/>
    <b v="1"/>
    <x v="480"/>
    <x v="0"/>
    <s v="theater/spaces"/>
    <n v="102"/>
    <x v="1694"/>
    <x v="1"/>
    <s v="spaces"/>
    <x v="2713"/>
    <d v="2015-12-24T15:41:24"/>
  </r>
  <r>
    <n v="2714"/>
    <x v="2713"/>
    <x v="2712"/>
    <n v="25000"/>
    <n v="29089"/>
    <x v="0"/>
    <x v="0"/>
    <x v="0"/>
    <n v="1476486000"/>
    <n v="1474040596"/>
    <b v="1"/>
    <x v="120"/>
    <x v="0"/>
    <s v="theater/spaces"/>
    <n v="116"/>
    <x v="1916"/>
    <x v="1"/>
    <s v="spaces"/>
    <x v="2714"/>
    <d v="2016-10-14T23:00:00"/>
  </r>
  <r>
    <n v="2715"/>
    <x v="2714"/>
    <x v="2713"/>
    <n v="12000"/>
    <n v="31754.69"/>
    <x v="0"/>
    <x v="0"/>
    <x v="0"/>
    <n v="1456047228"/>
    <n v="1453109628"/>
    <b v="1"/>
    <x v="481"/>
    <x v="0"/>
    <s v="theater/spaces"/>
    <n v="265"/>
    <x v="1917"/>
    <x v="1"/>
    <s v="spaces"/>
    <x v="2715"/>
    <d v="2016-02-21T09:33:48"/>
  </r>
  <r>
    <n v="2716"/>
    <x v="2715"/>
    <x v="2714"/>
    <n v="10000"/>
    <n v="11998.01"/>
    <x v="0"/>
    <x v="12"/>
    <x v="3"/>
    <n v="1444291193"/>
    <n v="1441699193"/>
    <b v="1"/>
    <x v="482"/>
    <x v="0"/>
    <s v="theater/spaces"/>
    <n v="120"/>
    <x v="1085"/>
    <x v="1"/>
    <s v="spaces"/>
    <x v="2716"/>
    <d v="2015-10-08T07:59:53"/>
  </r>
  <r>
    <n v="2717"/>
    <x v="2716"/>
    <x v="2715"/>
    <n v="25000"/>
    <n v="30026"/>
    <x v="0"/>
    <x v="0"/>
    <x v="0"/>
    <n v="1417906649"/>
    <n v="1414015049"/>
    <b v="1"/>
    <x v="166"/>
    <x v="0"/>
    <s v="theater/spaces"/>
    <n v="120"/>
    <x v="1918"/>
    <x v="1"/>
    <s v="spaces"/>
    <x v="2717"/>
    <d v="2014-12-06T22:57:29"/>
  </r>
  <r>
    <n v="2718"/>
    <x v="2717"/>
    <x v="2716"/>
    <n v="18000"/>
    <n v="18645"/>
    <x v="0"/>
    <x v="0"/>
    <x v="0"/>
    <n v="1462316400"/>
    <n v="1459865945"/>
    <b v="1"/>
    <x v="265"/>
    <x v="0"/>
    <s v="theater/spaces"/>
    <n v="104"/>
    <x v="1919"/>
    <x v="1"/>
    <s v="spaces"/>
    <x v="2718"/>
    <d v="2016-05-03T23:00:00"/>
  </r>
  <r>
    <n v="2719"/>
    <x v="2718"/>
    <x v="2717"/>
    <n v="6000"/>
    <n v="6530"/>
    <x v="0"/>
    <x v="0"/>
    <x v="0"/>
    <n v="1460936694"/>
    <n v="1455756294"/>
    <b v="0"/>
    <x v="50"/>
    <x v="0"/>
    <s v="theater/spaces"/>
    <n v="109"/>
    <x v="1920"/>
    <x v="1"/>
    <s v="spaces"/>
    <x v="2719"/>
    <d v="2016-04-17T23:44:54"/>
  </r>
  <r>
    <n v="2720"/>
    <x v="2719"/>
    <x v="2718"/>
    <n v="25000"/>
    <n v="29531"/>
    <x v="0"/>
    <x v="0"/>
    <x v="0"/>
    <n v="1478866253"/>
    <n v="1476270653"/>
    <b v="0"/>
    <x v="210"/>
    <x v="0"/>
    <s v="theater/spaces"/>
    <n v="118"/>
    <x v="1921"/>
    <x v="1"/>
    <s v="spaces"/>
    <x v="2720"/>
    <d v="2016-11-11T12:10:53"/>
  </r>
  <r>
    <n v="2721"/>
    <x v="2720"/>
    <x v="2719"/>
    <n v="750"/>
    <n v="10965"/>
    <x v="0"/>
    <x v="1"/>
    <x v="1"/>
    <n v="1378494000"/>
    <n v="1375880598"/>
    <b v="0"/>
    <x v="314"/>
    <x v="0"/>
    <s v="technology/hardware"/>
    <n v="1462"/>
    <x v="291"/>
    <x v="2"/>
    <s v="hardware"/>
    <x v="2721"/>
    <d v="2013-09-06T19:00:00"/>
  </r>
  <r>
    <n v="2722"/>
    <x v="2721"/>
    <x v="2720"/>
    <n v="5000"/>
    <n v="12627"/>
    <x v="0"/>
    <x v="0"/>
    <x v="0"/>
    <n v="1485722053"/>
    <n v="1480538053"/>
    <b v="0"/>
    <x v="333"/>
    <x v="0"/>
    <s v="technology/hardware"/>
    <n v="253"/>
    <x v="1922"/>
    <x v="2"/>
    <s v="hardware"/>
    <x v="2722"/>
    <d v="2017-01-29T20:34:13"/>
  </r>
  <r>
    <n v="2723"/>
    <x v="2722"/>
    <x v="2721"/>
    <n v="12000"/>
    <n v="16806"/>
    <x v="0"/>
    <x v="0"/>
    <x v="0"/>
    <n v="1420060088"/>
    <n v="1414872488"/>
    <b v="0"/>
    <x v="282"/>
    <x v="0"/>
    <s v="technology/hardware"/>
    <n v="140"/>
    <x v="1923"/>
    <x v="2"/>
    <s v="hardware"/>
    <x v="2723"/>
    <d v="2014-12-31T21:08:08"/>
  </r>
  <r>
    <n v="2724"/>
    <x v="2723"/>
    <x v="2722"/>
    <n v="2468"/>
    <n v="7326.88"/>
    <x v="0"/>
    <x v="1"/>
    <x v="1"/>
    <n v="1439625059"/>
    <n v="1436860259"/>
    <b v="0"/>
    <x v="483"/>
    <x v="0"/>
    <s v="technology/hardware"/>
    <n v="297"/>
    <x v="1924"/>
    <x v="2"/>
    <s v="hardware"/>
    <x v="2724"/>
    <d v="2015-08-15T07:50:59"/>
  </r>
  <r>
    <n v="2725"/>
    <x v="2724"/>
    <x v="2723"/>
    <n v="40000"/>
    <n v="57817"/>
    <x v="0"/>
    <x v="5"/>
    <x v="5"/>
    <n v="1488390735"/>
    <n v="1484070735"/>
    <b v="0"/>
    <x v="116"/>
    <x v="0"/>
    <s v="technology/hardware"/>
    <n v="145"/>
    <x v="1925"/>
    <x v="2"/>
    <s v="hardware"/>
    <x v="2725"/>
    <d v="2017-03-01T17:52:15"/>
  </r>
  <r>
    <n v="2726"/>
    <x v="2725"/>
    <x v="2724"/>
    <n v="100000"/>
    <n v="105745"/>
    <x v="0"/>
    <x v="0"/>
    <x v="0"/>
    <n v="1461333311"/>
    <n v="1458741311"/>
    <b v="0"/>
    <x v="442"/>
    <x v="0"/>
    <s v="technology/hardware"/>
    <n v="106"/>
    <x v="1926"/>
    <x v="2"/>
    <s v="hardware"/>
    <x v="2726"/>
    <d v="2016-04-22T13:55:11"/>
  </r>
  <r>
    <n v="2727"/>
    <x v="2726"/>
    <x v="2725"/>
    <n v="10000"/>
    <n v="49321"/>
    <x v="0"/>
    <x v="0"/>
    <x v="0"/>
    <n v="1438964063"/>
    <n v="1436804063"/>
    <b v="0"/>
    <x v="484"/>
    <x v="0"/>
    <s v="technology/hardware"/>
    <n v="493"/>
    <x v="1927"/>
    <x v="2"/>
    <s v="hardware"/>
    <x v="2727"/>
    <d v="2015-08-07T16:14:23"/>
  </r>
  <r>
    <n v="2728"/>
    <x v="2727"/>
    <x v="2726"/>
    <n v="15000"/>
    <n v="30274"/>
    <x v="0"/>
    <x v="0"/>
    <x v="0"/>
    <n v="1451485434"/>
    <n v="1448461434"/>
    <b v="0"/>
    <x v="413"/>
    <x v="0"/>
    <s v="technology/hardware"/>
    <n v="202"/>
    <x v="1928"/>
    <x v="2"/>
    <s v="hardware"/>
    <x v="2728"/>
    <d v="2015-12-30T14:23:54"/>
  </r>
  <r>
    <n v="2729"/>
    <x v="2728"/>
    <x v="2727"/>
    <n v="7500"/>
    <n v="7833"/>
    <x v="0"/>
    <x v="0"/>
    <x v="0"/>
    <n v="1430459197"/>
    <n v="1427867197"/>
    <b v="0"/>
    <x v="23"/>
    <x v="0"/>
    <s v="technology/hardware"/>
    <n v="104"/>
    <x v="1929"/>
    <x v="2"/>
    <s v="hardware"/>
    <x v="2729"/>
    <d v="2015-05-01T05:46:37"/>
  </r>
  <r>
    <n v="2730"/>
    <x v="2729"/>
    <x v="2728"/>
    <n v="27000"/>
    <n v="45979.01"/>
    <x v="0"/>
    <x v="0"/>
    <x v="0"/>
    <n v="1366635575"/>
    <n v="1363611575"/>
    <b v="0"/>
    <x v="345"/>
    <x v="0"/>
    <s v="technology/hardware"/>
    <n v="170"/>
    <x v="1810"/>
    <x v="2"/>
    <s v="hardware"/>
    <x v="2730"/>
    <d v="2013-04-22T12:59:35"/>
  </r>
  <r>
    <n v="2731"/>
    <x v="2730"/>
    <x v="2729"/>
    <n v="30000"/>
    <n v="31291"/>
    <x v="0"/>
    <x v="0"/>
    <x v="0"/>
    <n v="1413604800"/>
    <n v="1408624622"/>
    <b v="0"/>
    <x v="77"/>
    <x v="0"/>
    <s v="technology/hardware"/>
    <n v="104"/>
    <x v="1930"/>
    <x v="2"/>
    <s v="hardware"/>
    <x v="2731"/>
    <d v="2014-10-18T04:00:00"/>
  </r>
  <r>
    <n v="2732"/>
    <x v="2731"/>
    <x v="2730"/>
    <n v="12000"/>
    <n v="14190"/>
    <x v="0"/>
    <x v="0"/>
    <x v="0"/>
    <n v="1369699200"/>
    <n v="1366917828"/>
    <b v="0"/>
    <x v="96"/>
    <x v="0"/>
    <s v="technology/hardware"/>
    <n v="118"/>
    <x v="1931"/>
    <x v="2"/>
    <s v="hardware"/>
    <x v="2732"/>
    <d v="2013-05-28T00:00:00"/>
  </r>
  <r>
    <n v="2733"/>
    <x v="2732"/>
    <x v="2731"/>
    <n v="50000"/>
    <n v="53769"/>
    <x v="0"/>
    <x v="0"/>
    <x v="0"/>
    <n v="1428643974"/>
    <n v="1423463574"/>
    <b v="0"/>
    <x v="46"/>
    <x v="0"/>
    <s v="technology/hardware"/>
    <n v="108"/>
    <x v="1932"/>
    <x v="2"/>
    <s v="hardware"/>
    <x v="2733"/>
    <d v="2015-04-10T05:32:54"/>
  </r>
  <r>
    <n v="2734"/>
    <x v="2733"/>
    <x v="2732"/>
    <n v="1"/>
    <n v="22603"/>
    <x v="0"/>
    <x v="0"/>
    <x v="0"/>
    <n v="1476395940"/>
    <n v="1473782592"/>
    <b v="0"/>
    <x v="430"/>
    <x v="0"/>
    <s v="technology/hardware"/>
    <n v="2260300"/>
    <x v="1933"/>
    <x v="2"/>
    <s v="hardware"/>
    <x v="2734"/>
    <d v="2016-10-13T21:59:00"/>
  </r>
  <r>
    <n v="2735"/>
    <x v="2734"/>
    <x v="2733"/>
    <n v="750"/>
    <n v="7336.01"/>
    <x v="0"/>
    <x v="1"/>
    <x v="1"/>
    <n v="1363204800"/>
    <n v="1360551250"/>
    <b v="0"/>
    <x v="485"/>
    <x v="0"/>
    <s v="technology/hardware"/>
    <n v="978"/>
    <x v="1934"/>
    <x v="2"/>
    <s v="hardware"/>
    <x v="2735"/>
    <d v="2013-03-13T20:00:00"/>
  </r>
  <r>
    <n v="2736"/>
    <x v="2735"/>
    <x v="2734"/>
    <n v="8000"/>
    <n v="9832"/>
    <x v="0"/>
    <x v="5"/>
    <x v="5"/>
    <n v="1398268773"/>
    <n v="1395676773"/>
    <b v="0"/>
    <x v="6"/>
    <x v="0"/>
    <s v="technology/hardware"/>
    <n v="123"/>
    <x v="1935"/>
    <x v="2"/>
    <s v="hardware"/>
    <x v="2736"/>
    <d v="2014-04-23T15:59:33"/>
  </r>
  <r>
    <n v="2737"/>
    <x v="2736"/>
    <x v="2735"/>
    <n v="30000"/>
    <n v="73818.240000000005"/>
    <x v="0"/>
    <x v="0"/>
    <x v="0"/>
    <n v="1389812400"/>
    <n v="1386108087"/>
    <b v="0"/>
    <x v="231"/>
    <x v="0"/>
    <s v="technology/hardware"/>
    <n v="246"/>
    <x v="1936"/>
    <x v="2"/>
    <s v="hardware"/>
    <x v="2737"/>
    <d v="2014-01-15T19:00:00"/>
  </r>
  <r>
    <n v="2738"/>
    <x v="2737"/>
    <x v="2736"/>
    <n v="5000"/>
    <n v="7397"/>
    <x v="0"/>
    <x v="0"/>
    <x v="0"/>
    <n v="1478402804"/>
    <n v="1473218804"/>
    <b v="0"/>
    <x v="41"/>
    <x v="0"/>
    <s v="technology/hardware"/>
    <n v="148"/>
    <x v="1937"/>
    <x v="2"/>
    <s v="hardware"/>
    <x v="2738"/>
    <d v="2016-11-06T03:26:44"/>
  </r>
  <r>
    <n v="2739"/>
    <x v="2738"/>
    <x v="2737"/>
    <n v="1100"/>
    <n v="4225"/>
    <x v="0"/>
    <x v="1"/>
    <x v="1"/>
    <n v="1399324717"/>
    <n v="1395436717"/>
    <b v="0"/>
    <x v="277"/>
    <x v="0"/>
    <s v="technology/hardware"/>
    <n v="384"/>
    <x v="1621"/>
    <x v="2"/>
    <s v="hardware"/>
    <x v="2739"/>
    <d v="2014-05-05T21:18:37"/>
  </r>
  <r>
    <n v="2740"/>
    <x v="2739"/>
    <x v="2738"/>
    <n v="300"/>
    <n v="310"/>
    <x v="0"/>
    <x v="0"/>
    <x v="0"/>
    <n v="1426117552"/>
    <n v="1423529152"/>
    <b v="0"/>
    <x v="57"/>
    <x v="0"/>
    <s v="technology/hardware"/>
    <n v="103"/>
    <x v="1938"/>
    <x v="2"/>
    <s v="hardware"/>
    <x v="2740"/>
    <d v="2015-03-11T23:45:52"/>
  </r>
  <r>
    <n v="2741"/>
    <x v="2740"/>
    <x v="2739"/>
    <n v="8000"/>
    <n v="35"/>
    <x v="2"/>
    <x v="0"/>
    <x v="0"/>
    <n v="1413770820"/>
    <n v="1412005602"/>
    <b v="0"/>
    <x v="80"/>
    <x v="1"/>
    <s v="publishing/children's books"/>
    <n v="0"/>
    <x v="435"/>
    <x v="3"/>
    <s v="children's books"/>
    <x v="2741"/>
    <d v="2014-10-20T02:07:00"/>
  </r>
  <r>
    <n v="2742"/>
    <x v="2741"/>
    <x v="2740"/>
    <n v="2500"/>
    <n v="731"/>
    <x v="2"/>
    <x v="0"/>
    <x v="0"/>
    <n v="1337102187"/>
    <n v="1335892587"/>
    <b v="0"/>
    <x v="59"/>
    <x v="1"/>
    <s v="publishing/children's books"/>
    <n v="29"/>
    <x v="1939"/>
    <x v="3"/>
    <s v="children's books"/>
    <x v="2742"/>
    <d v="2012-05-15T17:16:27"/>
  </r>
  <r>
    <n v="2743"/>
    <x v="2742"/>
    <x v="2741"/>
    <n v="5999"/>
    <n v="0"/>
    <x v="2"/>
    <x v="0"/>
    <x v="0"/>
    <n v="1476863607"/>
    <n v="1474271607"/>
    <b v="0"/>
    <x v="78"/>
    <x v="1"/>
    <s v="publishing/children's books"/>
    <n v="0"/>
    <x v="121"/>
    <x v="3"/>
    <s v="children's books"/>
    <x v="2743"/>
    <d v="2016-10-19T07:53:27"/>
  </r>
  <r>
    <n v="2744"/>
    <x v="2743"/>
    <x v="2742"/>
    <n v="16000"/>
    <n v="835"/>
    <x v="2"/>
    <x v="0"/>
    <x v="0"/>
    <n v="1330478998"/>
    <n v="1327886998"/>
    <b v="0"/>
    <x v="19"/>
    <x v="1"/>
    <s v="publishing/children's books"/>
    <n v="5"/>
    <x v="1940"/>
    <x v="3"/>
    <s v="children's books"/>
    <x v="2744"/>
    <d v="2012-02-29T01:29:58"/>
  </r>
  <r>
    <n v="2745"/>
    <x v="2744"/>
    <x v="2743"/>
    <n v="8000"/>
    <n v="1751"/>
    <x v="2"/>
    <x v="0"/>
    <x v="0"/>
    <n v="1342309368"/>
    <n v="1337125368"/>
    <b v="0"/>
    <x v="72"/>
    <x v="1"/>
    <s v="publishing/children's books"/>
    <n v="22"/>
    <x v="1941"/>
    <x v="3"/>
    <s v="children's books"/>
    <x v="2745"/>
    <d v="2012-07-14T23:42:48"/>
  </r>
  <r>
    <n v="2746"/>
    <x v="2745"/>
    <x v="2744"/>
    <n v="3000"/>
    <n v="801"/>
    <x v="2"/>
    <x v="0"/>
    <x v="0"/>
    <n v="1409337911"/>
    <n v="1406745911"/>
    <b v="0"/>
    <x v="10"/>
    <x v="1"/>
    <s v="publishing/children's books"/>
    <n v="27"/>
    <x v="1281"/>
    <x v="3"/>
    <s v="children's books"/>
    <x v="2746"/>
    <d v="2014-08-29T18:45:11"/>
  </r>
  <r>
    <n v="2747"/>
    <x v="2746"/>
    <x v="2745"/>
    <n v="500"/>
    <n v="140"/>
    <x v="2"/>
    <x v="0"/>
    <x v="0"/>
    <n v="1339816200"/>
    <n v="1337095997"/>
    <b v="0"/>
    <x v="80"/>
    <x v="1"/>
    <s v="publishing/children's books"/>
    <n v="28"/>
    <x v="431"/>
    <x v="3"/>
    <s v="children's books"/>
    <x v="2747"/>
    <d v="2012-06-16T03:10:00"/>
  </r>
  <r>
    <n v="2748"/>
    <x v="2747"/>
    <x v="2746"/>
    <n v="5000"/>
    <n v="53"/>
    <x v="2"/>
    <x v="0"/>
    <x v="0"/>
    <n v="1472835802"/>
    <n v="1470243802"/>
    <b v="0"/>
    <x v="80"/>
    <x v="1"/>
    <s v="publishing/children's books"/>
    <n v="1"/>
    <x v="508"/>
    <x v="3"/>
    <s v="children's books"/>
    <x v="2748"/>
    <d v="2016-09-02T17:03:22"/>
  </r>
  <r>
    <n v="2749"/>
    <x v="2748"/>
    <x v="2747"/>
    <n v="10000"/>
    <n v="110"/>
    <x v="2"/>
    <x v="0"/>
    <x v="0"/>
    <n v="1428171037"/>
    <n v="1425582637"/>
    <b v="0"/>
    <x v="84"/>
    <x v="1"/>
    <s v="publishing/children's books"/>
    <n v="1"/>
    <x v="687"/>
    <x v="3"/>
    <s v="children's books"/>
    <x v="2749"/>
    <d v="2015-04-04T18:10:37"/>
  </r>
  <r>
    <n v="2750"/>
    <x v="2749"/>
    <x v="2748"/>
    <n v="1999"/>
    <n v="0"/>
    <x v="2"/>
    <x v="0"/>
    <x v="0"/>
    <n v="1341086400"/>
    <n v="1340055345"/>
    <b v="0"/>
    <x v="78"/>
    <x v="1"/>
    <s v="publishing/children's books"/>
    <n v="0"/>
    <x v="121"/>
    <x v="3"/>
    <s v="children's books"/>
    <x v="2750"/>
    <d v="2012-06-30T20:00:00"/>
  </r>
  <r>
    <n v="2751"/>
    <x v="2750"/>
    <x v="2749"/>
    <n v="3274"/>
    <n v="0"/>
    <x v="2"/>
    <x v="0"/>
    <x v="0"/>
    <n v="1403039842"/>
    <n v="1397855842"/>
    <b v="0"/>
    <x v="78"/>
    <x v="1"/>
    <s v="publishing/children's books"/>
    <n v="0"/>
    <x v="121"/>
    <x v="3"/>
    <s v="children's books"/>
    <x v="2751"/>
    <d v="2014-06-17T21:17:22"/>
  </r>
  <r>
    <n v="2752"/>
    <x v="2751"/>
    <x v="2750"/>
    <n v="4800"/>
    <n v="550"/>
    <x v="2"/>
    <x v="0"/>
    <x v="0"/>
    <n v="1324232504"/>
    <n v="1320776504"/>
    <b v="0"/>
    <x v="25"/>
    <x v="1"/>
    <s v="publishing/children's books"/>
    <n v="11"/>
    <x v="1942"/>
    <x v="3"/>
    <s v="children's books"/>
    <x v="2752"/>
    <d v="2011-12-18T18:21:44"/>
  </r>
  <r>
    <n v="2753"/>
    <x v="2752"/>
    <x v="2751"/>
    <n v="2000"/>
    <n v="380"/>
    <x v="2"/>
    <x v="0"/>
    <x v="0"/>
    <n v="1346017023"/>
    <n v="1343425023"/>
    <b v="0"/>
    <x v="22"/>
    <x v="1"/>
    <s v="publishing/children's books"/>
    <n v="19"/>
    <x v="125"/>
    <x v="3"/>
    <s v="children's books"/>
    <x v="2753"/>
    <d v="2012-08-26T21:37:03"/>
  </r>
  <r>
    <n v="2754"/>
    <x v="2753"/>
    <x v="2752"/>
    <n v="10000"/>
    <n v="0"/>
    <x v="2"/>
    <x v="0"/>
    <x v="0"/>
    <n v="1410448551"/>
    <n v="1407856551"/>
    <b v="0"/>
    <x v="78"/>
    <x v="1"/>
    <s v="publishing/children's books"/>
    <n v="0"/>
    <x v="121"/>
    <x v="3"/>
    <s v="children's books"/>
    <x v="2754"/>
    <d v="2014-09-11T15:15:51"/>
  </r>
  <r>
    <n v="2755"/>
    <x v="2754"/>
    <x v="2753"/>
    <n v="500"/>
    <n v="260"/>
    <x v="2"/>
    <x v="17"/>
    <x v="3"/>
    <n v="1428519527"/>
    <n v="1425927527"/>
    <b v="0"/>
    <x v="41"/>
    <x v="1"/>
    <s v="publishing/children's books"/>
    <n v="52"/>
    <x v="1943"/>
    <x v="3"/>
    <s v="children's books"/>
    <x v="2755"/>
    <d v="2015-04-08T18:58:47"/>
  </r>
  <r>
    <n v="2756"/>
    <x v="2755"/>
    <x v="2754"/>
    <n v="10000"/>
    <n v="1048"/>
    <x v="2"/>
    <x v="0"/>
    <x v="0"/>
    <n v="1389476201"/>
    <n v="1386884201"/>
    <b v="0"/>
    <x v="51"/>
    <x v="1"/>
    <s v="publishing/children's books"/>
    <n v="10"/>
    <x v="1944"/>
    <x v="3"/>
    <s v="children's books"/>
    <x v="2756"/>
    <d v="2014-01-11T21:36:41"/>
  </r>
  <r>
    <n v="2757"/>
    <x v="2756"/>
    <x v="2755"/>
    <n v="1500"/>
    <n v="10"/>
    <x v="2"/>
    <x v="0"/>
    <x v="0"/>
    <n v="1470498332"/>
    <n v="1469202332"/>
    <b v="0"/>
    <x v="84"/>
    <x v="1"/>
    <s v="publishing/children's books"/>
    <n v="1"/>
    <x v="144"/>
    <x v="3"/>
    <s v="children's books"/>
    <x v="2757"/>
    <d v="2016-08-06T15:45:32"/>
  </r>
  <r>
    <n v="2758"/>
    <x v="2757"/>
    <x v="2756"/>
    <n v="2000"/>
    <n v="234"/>
    <x v="2"/>
    <x v="2"/>
    <x v="2"/>
    <n v="1476095783"/>
    <n v="1474886183"/>
    <b v="0"/>
    <x v="79"/>
    <x v="1"/>
    <s v="publishing/children's books"/>
    <n v="12"/>
    <x v="492"/>
    <x v="3"/>
    <s v="children's books"/>
    <x v="2758"/>
    <d v="2016-10-10T10:36:23"/>
  </r>
  <r>
    <n v="2759"/>
    <x v="2758"/>
    <x v="2757"/>
    <n v="1000"/>
    <n v="105"/>
    <x v="2"/>
    <x v="2"/>
    <x v="2"/>
    <n v="1468658866"/>
    <n v="1464943666"/>
    <b v="0"/>
    <x v="84"/>
    <x v="1"/>
    <s v="publishing/children's books"/>
    <n v="11"/>
    <x v="1780"/>
    <x v="3"/>
    <s v="children's books"/>
    <x v="2759"/>
    <d v="2016-07-16T08:47:46"/>
  </r>
  <r>
    <n v="2760"/>
    <x v="2759"/>
    <x v="2758"/>
    <n v="5000"/>
    <n v="0"/>
    <x v="2"/>
    <x v="1"/>
    <x v="1"/>
    <n v="1371726258"/>
    <n v="1369134258"/>
    <b v="0"/>
    <x v="78"/>
    <x v="1"/>
    <s v="publishing/children's books"/>
    <n v="0"/>
    <x v="121"/>
    <x v="3"/>
    <s v="children's books"/>
    <x v="2760"/>
    <d v="2013-06-20T11:04:18"/>
  </r>
  <r>
    <n v="2761"/>
    <x v="2760"/>
    <x v="2759"/>
    <n v="5000"/>
    <n v="36"/>
    <x v="2"/>
    <x v="0"/>
    <x v="0"/>
    <n v="1357176693"/>
    <n v="1354584693"/>
    <b v="0"/>
    <x v="80"/>
    <x v="1"/>
    <s v="publishing/children's books"/>
    <n v="1"/>
    <x v="373"/>
    <x v="3"/>
    <s v="children's books"/>
    <x v="2761"/>
    <d v="2013-01-03T01:31:33"/>
  </r>
  <r>
    <n v="2762"/>
    <x v="2761"/>
    <x v="2760"/>
    <n v="3250"/>
    <n v="25"/>
    <x v="2"/>
    <x v="0"/>
    <x v="0"/>
    <n v="1332114795"/>
    <n v="1326934395"/>
    <b v="0"/>
    <x v="29"/>
    <x v="1"/>
    <s v="publishing/children's books"/>
    <n v="1"/>
    <x v="380"/>
    <x v="3"/>
    <s v="children's books"/>
    <x v="2762"/>
    <d v="2012-03-18T23:53:15"/>
  </r>
  <r>
    <n v="2763"/>
    <x v="2762"/>
    <x v="2761"/>
    <n v="39400"/>
    <n v="90"/>
    <x v="2"/>
    <x v="0"/>
    <x v="0"/>
    <n v="1369403684"/>
    <n v="1365515684"/>
    <b v="0"/>
    <x v="83"/>
    <x v="1"/>
    <s v="publishing/children's books"/>
    <n v="0"/>
    <x v="179"/>
    <x v="3"/>
    <s v="children's books"/>
    <x v="2763"/>
    <d v="2013-05-24T13:54:44"/>
  </r>
  <r>
    <n v="2764"/>
    <x v="2763"/>
    <x v="2762"/>
    <n v="4000"/>
    <n v="45"/>
    <x v="2"/>
    <x v="0"/>
    <x v="0"/>
    <n v="1338404400"/>
    <n v="1335855631"/>
    <b v="0"/>
    <x v="80"/>
    <x v="1"/>
    <s v="publishing/children's books"/>
    <n v="1"/>
    <x v="784"/>
    <x v="3"/>
    <s v="children's books"/>
    <x v="2764"/>
    <d v="2012-05-30T19:00:00"/>
  </r>
  <r>
    <n v="2765"/>
    <x v="2764"/>
    <x v="2763"/>
    <n v="4000"/>
    <n v="0"/>
    <x v="2"/>
    <x v="0"/>
    <x v="0"/>
    <n v="1351432428"/>
    <n v="1350050028"/>
    <b v="0"/>
    <x v="78"/>
    <x v="1"/>
    <s v="publishing/children's books"/>
    <n v="0"/>
    <x v="121"/>
    <x v="3"/>
    <s v="children's books"/>
    <x v="2765"/>
    <d v="2012-10-28T13:53:48"/>
  </r>
  <r>
    <n v="2766"/>
    <x v="2765"/>
    <x v="2764"/>
    <n v="5000"/>
    <n v="100"/>
    <x v="2"/>
    <x v="0"/>
    <x v="0"/>
    <n v="1313078518"/>
    <n v="1310486518"/>
    <b v="0"/>
    <x v="80"/>
    <x v="1"/>
    <s v="publishing/children's books"/>
    <n v="2"/>
    <x v="380"/>
    <x v="3"/>
    <s v="children's books"/>
    <x v="2766"/>
    <d v="2011-08-11T16:01:58"/>
  </r>
  <r>
    <n v="2767"/>
    <x v="2766"/>
    <x v="2765"/>
    <n v="4000"/>
    <n v="34"/>
    <x v="2"/>
    <x v="5"/>
    <x v="5"/>
    <n v="1439766050"/>
    <n v="1434582050"/>
    <b v="0"/>
    <x v="83"/>
    <x v="1"/>
    <s v="publishing/children's books"/>
    <n v="1"/>
    <x v="1945"/>
    <x v="3"/>
    <s v="children's books"/>
    <x v="2767"/>
    <d v="2015-08-16T23:00:50"/>
  </r>
  <r>
    <n v="2768"/>
    <x v="2767"/>
    <x v="2766"/>
    <n v="7000"/>
    <n v="1002"/>
    <x v="2"/>
    <x v="0"/>
    <x v="0"/>
    <n v="1333028723"/>
    <n v="1330440323"/>
    <b v="0"/>
    <x v="69"/>
    <x v="1"/>
    <s v="publishing/children's books"/>
    <n v="14"/>
    <x v="1946"/>
    <x v="3"/>
    <s v="children's books"/>
    <x v="2768"/>
    <d v="2012-03-29T13:45:23"/>
  </r>
  <r>
    <n v="2769"/>
    <x v="2768"/>
    <x v="2767"/>
    <n v="800"/>
    <n v="2"/>
    <x v="2"/>
    <x v="1"/>
    <x v="1"/>
    <n v="1401997790"/>
    <n v="1397677790"/>
    <b v="0"/>
    <x v="84"/>
    <x v="1"/>
    <s v="publishing/children's books"/>
    <n v="0"/>
    <x v="120"/>
    <x v="3"/>
    <s v="children's books"/>
    <x v="2769"/>
    <d v="2014-06-05T19:49:50"/>
  </r>
  <r>
    <n v="2770"/>
    <x v="2769"/>
    <x v="2768"/>
    <n v="20000"/>
    <n v="2082.25"/>
    <x v="2"/>
    <x v="0"/>
    <x v="0"/>
    <n v="1395158130"/>
    <n v="1392569730"/>
    <b v="0"/>
    <x v="51"/>
    <x v="1"/>
    <s v="publishing/children's books"/>
    <n v="10"/>
    <x v="640"/>
    <x v="3"/>
    <s v="children's books"/>
    <x v="2770"/>
    <d v="2014-03-18T15:55:30"/>
  </r>
  <r>
    <n v="2771"/>
    <x v="2770"/>
    <x v="2769"/>
    <n v="19980"/>
    <n v="0"/>
    <x v="2"/>
    <x v="0"/>
    <x v="0"/>
    <n v="1359738000"/>
    <n v="1355489140"/>
    <b v="0"/>
    <x v="78"/>
    <x v="1"/>
    <s v="publishing/children's books"/>
    <n v="0"/>
    <x v="121"/>
    <x v="3"/>
    <s v="children's books"/>
    <x v="2771"/>
    <d v="2013-02-01T17:00:00"/>
  </r>
  <r>
    <n v="2772"/>
    <x v="2771"/>
    <x v="2770"/>
    <n v="8000"/>
    <n v="0"/>
    <x v="2"/>
    <x v="0"/>
    <x v="0"/>
    <n v="1381006294"/>
    <n v="1379710294"/>
    <b v="0"/>
    <x v="78"/>
    <x v="1"/>
    <s v="publishing/children's books"/>
    <n v="0"/>
    <x v="121"/>
    <x v="3"/>
    <s v="children's books"/>
    <x v="2772"/>
    <d v="2013-10-05T20:51:34"/>
  </r>
  <r>
    <n v="2773"/>
    <x v="2772"/>
    <x v="2771"/>
    <n v="530"/>
    <n v="1"/>
    <x v="2"/>
    <x v="5"/>
    <x v="5"/>
    <n v="1461530721"/>
    <n v="1460666721"/>
    <b v="0"/>
    <x v="29"/>
    <x v="1"/>
    <s v="publishing/children's books"/>
    <n v="0"/>
    <x v="120"/>
    <x v="3"/>
    <s v="children's books"/>
    <x v="2773"/>
    <d v="2016-04-24T20:45:21"/>
  </r>
  <r>
    <n v="2774"/>
    <x v="2773"/>
    <x v="2772"/>
    <n v="4000"/>
    <n v="570"/>
    <x v="2"/>
    <x v="0"/>
    <x v="0"/>
    <n v="1362711728"/>
    <n v="1360119728"/>
    <b v="0"/>
    <x v="62"/>
    <x v="1"/>
    <s v="publishing/children's books"/>
    <n v="14"/>
    <x v="1947"/>
    <x v="3"/>
    <s v="children's books"/>
    <x v="2774"/>
    <d v="2013-03-08T03:02:08"/>
  </r>
  <r>
    <n v="2775"/>
    <x v="2774"/>
    <x v="2773"/>
    <n v="5000"/>
    <n v="150"/>
    <x v="2"/>
    <x v="0"/>
    <x v="0"/>
    <n v="1323994754"/>
    <n v="1321402754"/>
    <b v="0"/>
    <x v="84"/>
    <x v="1"/>
    <s v="publishing/children's books"/>
    <n v="3"/>
    <x v="753"/>
    <x v="3"/>
    <s v="children's books"/>
    <x v="2775"/>
    <d v="2011-12-16T00:19:14"/>
  </r>
  <r>
    <n v="2776"/>
    <x v="2775"/>
    <x v="2774"/>
    <n v="21000"/>
    <n v="1655"/>
    <x v="2"/>
    <x v="0"/>
    <x v="0"/>
    <n v="1434092876"/>
    <n v="1431414476"/>
    <b v="0"/>
    <x v="17"/>
    <x v="1"/>
    <s v="publishing/children's books"/>
    <n v="8"/>
    <x v="1948"/>
    <x v="3"/>
    <s v="children's books"/>
    <x v="2776"/>
    <d v="2015-06-12T07:07:56"/>
  </r>
  <r>
    <n v="2777"/>
    <x v="2776"/>
    <x v="2775"/>
    <n v="3000"/>
    <n v="10"/>
    <x v="2"/>
    <x v="0"/>
    <x v="0"/>
    <n v="1437149004"/>
    <n v="1434557004"/>
    <b v="0"/>
    <x v="29"/>
    <x v="1"/>
    <s v="publishing/children's books"/>
    <n v="0"/>
    <x v="119"/>
    <x v="3"/>
    <s v="children's books"/>
    <x v="2777"/>
    <d v="2015-07-17T16:03:24"/>
  </r>
  <r>
    <n v="2778"/>
    <x v="2777"/>
    <x v="2776"/>
    <n v="5500"/>
    <n v="1405"/>
    <x v="2"/>
    <x v="0"/>
    <x v="0"/>
    <n v="1409009306"/>
    <n v="1406417306"/>
    <b v="0"/>
    <x v="41"/>
    <x v="1"/>
    <s v="publishing/children's books"/>
    <n v="26"/>
    <x v="1949"/>
    <x v="3"/>
    <s v="children's books"/>
    <x v="2778"/>
    <d v="2014-08-25T23:28:26"/>
  </r>
  <r>
    <n v="2779"/>
    <x v="2778"/>
    <x v="2777"/>
    <n v="2500"/>
    <n v="53"/>
    <x v="2"/>
    <x v="0"/>
    <x v="0"/>
    <n v="1448204621"/>
    <n v="1445609021"/>
    <b v="0"/>
    <x v="29"/>
    <x v="1"/>
    <s v="publishing/children's books"/>
    <n v="2"/>
    <x v="444"/>
    <x v="3"/>
    <s v="children's books"/>
    <x v="2779"/>
    <d v="2015-11-22T15:03:41"/>
  </r>
  <r>
    <n v="2780"/>
    <x v="2779"/>
    <x v="2778"/>
    <n v="100000"/>
    <n v="0"/>
    <x v="2"/>
    <x v="13"/>
    <x v="3"/>
    <n v="1489142688"/>
    <n v="1486550688"/>
    <b v="0"/>
    <x v="78"/>
    <x v="1"/>
    <s v="publishing/children's books"/>
    <n v="0"/>
    <x v="121"/>
    <x v="3"/>
    <s v="children's books"/>
    <x v="2780"/>
    <d v="2017-03-10T10:44:48"/>
  </r>
  <r>
    <n v="2781"/>
    <x v="2780"/>
    <x v="2779"/>
    <n v="1250"/>
    <n v="1316"/>
    <x v="0"/>
    <x v="0"/>
    <x v="0"/>
    <n v="1423724400"/>
    <n v="1421274954"/>
    <b v="0"/>
    <x v="33"/>
    <x v="0"/>
    <s v="theater/plays"/>
    <n v="105"/>
    <x v="1192"/>
    <x v="1"/>
    <s v="plays"/>
    <x v="2781"/>
    <d v="2015-02-12T07:00:00"/>
  </r>
  <r>
    <n v="2782"/>
    <x v="2781"/>
    <x v="2780"/>
    <n v="1000"/>
    <n v="1200"/>
    <x v="0"/>
    <x v="0"/>
    <x v="0"/>
    <n v="1424149140"/>
    <n v="1421964718"/>
    <b v="0"/>
    <x v="59"/>
    <x v="0"/>
    <s v="theater/plays"/>
    <n v="120"/>
    <x v="583"/>
    <x v="1"/>
    <s v="plays"/>
    <x v="2782"/>
    <d v="2015-02-17T04:59:00"/>
  </r>
  <r>
    <n v="2783"/>
    <x v="2782"/>
    <x v="2781"/>
    <n v="1000"/>
    <n v="1145"/>
    <x v="0"/>
    <x v="1"/>
    <x v="1"/>
    <n v="1429793446"/>
    <n v="1428583846"/>
    <b v="0"/>
    <x v="42"/>
    <x v="0"/>
    <s v="theater/plays"/>
    <n v="115"/>
    <x v="1950"/>
    <x v="1"/>
    <s v="plays"/>
    <x v="2783"/>
    <d v="2015-04-23T12:50:46"/>
  </r>
  <r>
    <n v="2784"/>
    <x v="2783"/>
    <x v="2782"/>
    <n v="6000"/>
    <n v="7140"/>
    <x v="0"/>
    <x v="0"/>
    <x v="0"/>
    <n v="1414608843"/>
    <n v="1412794443"/>
    <b v="0"/>
    <x v="52"/>
    <x v="0"/>
    <s v="theater/plays"/>
    <n v="119"/>
    <x v="1951"/>
    <x v="1"/>
    <s v="plays"/>
    <x v="2784"/>
    <d v="2014-10-29T18:54:03"/>
  </r>
  <r>
    <n v="2785"/>
    <x v="2784"/>
    <x v="2783"/>
    <n v="5000"/>
    <n v="5234"/>
    <x v="0"/>
    <x v="0"/>
    <x v="0"/>
    <n v="1470430800"/>
    <n v="1467865967"/>
    <b v="0"/>
    <x v="136"/>
    <x v="0"/>
    <s v="theater/plays"/>
    <n v="105"/>
    <x v="1952"/>
    <x v="1"/>
    <s v="plays"/>
    <x v="2785"/>
    <d v="2016-08-05T21:00:00"/>
  </r>
  <r>
    <n v="2786"/>
    <x v="2785"/>
    <x v="2784"/>
    <n v="2500"/>
    <n v="2946"/>
    <x v="0"/>
    <x v="1"/>
    <x v="1"/>
    <n v="1404913180"/>
    <n v="1403703580"/>
    <b v="0"/>
    <x v="142"/>
    <x v="0"/>
    <s v="theater/plays"/>
    <n v="118"/>
    <x v="1953"/>
    <x v="1"/>
    <s v="plays"/>
    <x v="2786"/>
    <d v="2014-07-09T13:39:40"/>
  </r>
  <r>
    <n v="2787"/>
    <x v="2786"/>
    <x v="2785"/>
    <n v="1000"/>
    <n v="1197"/>
    <x v="0"/>
    <x v="0"/>
    <x v="0"/>
    <n v="1405658752"/>
    <n v="1403066752"/>
    <b v="0"/>
    <x v="44"/>
    <x v="0"/>
    <s v="theater/plays"/>
    <n v="120"/>
    <x v="9"/>
    <x v="1"/>
    <s v="plays"/>
    <x v="2787"/>
    <d v="2014-07-18T04:45:52"/>
  </r>
  <r>
    <n v="2788"/>
    <x v="2787"/>
    <x v="2786"/>
    <n v="2000"/>
    <n v="2050"/>
    <x v="0"/>
    <x v="0"/>
    <x v="0"/>
    <n v="1469811043"/>
    <n v="1467219043"/>
    <b v="0"/>
    <x v="9"/>
    <x v="0"/>
    <s v="theater/plays"/>
    <n v="103"/>
    <x v="587"/>
    <x v="1"/>
    <s v="plays"/>
    <x v="2788"/>
    <d v="2016-07-29T16:50:43"/>
  </r>
  <r>
    <n v="2789"/>
    <x v="2788"/>
    <x v="2787"/>
    <n v="3000"/>
    <n v="3035"/>
    <x v="0"/>
    <x v="0"/>
    <x v="0"/>
    <n v="1426132800"/>
    <n v="1424477934"/>
    <b v="0"/>
    <x v="54"/>
    <x v="0"/>
    <s v="theater/plays"/>
    <n v="101"/>
    <x v="1954"/>
    <x v="1"/>
    <s v="plays"/>
    <x v="2789"/>
    <d v="2015-03-12T04:00:00"/>
  </r>
  <r>
    <n v="2790"/>
    <x v="2789"/>
    <x v="2788"/>
    <n v="3000"/>
    <n v="3160"/>
    <x v="0"/>
    <x v="0"/>
    <x v="0"/>
    <n v="1423693903"/>
    <n v="1421101903"/>
    <b v="0"/>
    <x v="36"/>
    <x v="0"/>
    <s v="theater/plays"/>
    <n v="105"/>
    <x v="371"/>
    <x v="1"/>
    <s v="plays"/>
    <x v="2790"/>
    <d v="2015-02-11T22:31:43"/>
  </r>
  <r>
    <n v="2791"/>
    <x v="2790"/>
    <x v="2789"/>
    <n v="2000"/>
    <n v="2050"/>
    <x v="0"/>
    <x v="0"/>
    <x v="0"/>
    <n v="1473393600"/>
    <n v="1470778559"/>
    <b v="0"/>
    <x v="33"/>
    <x v="0"/>
    <s v="theater/plays"/>
    <n v="103"/>
    <x v="1955"/>
    <x v="1"/>
    <s v="plays"/>
    <x v="2791"/>
    <d v="2016-09-09T04:00:00"/>
  </r>
  <r>
    <n v="2792"/>
    <x v="2791"/>
    <x v="2790"/>
    <n v="2000"/>
    <n v="2152"/>
    <x v="0"/>
    <x v="0"/>
    <x v="0"/>
    <n v="1439357559"/>
    <n v="1435469559"/>
    <b v="0"/>
    <x v="54"/>
    <x v="0"/>
    <s v="theater/plays"/>
    <n v="108"/>
    <x v="1223"/>
    <x v="1"/>
    <s v="plays"/>
    <x v="2792"/>
    <d v="2015-08-12T05:32:39"/>
  </r>
  <r>
    <n v="2793"/>
    <x v="2792"/>
    <x v="2791"/>
    <n v="10000"/>
    <n v="11056.75"/>
    <x v="0"/>
    <x v="2"/>
    <x v="2"/>
    <n v="1437473005"/>
    <n v="1434881005"/>
    <b v="0"/>
    <x v="196"/>
    <x v="0"/>
    <s v="theater/plays"/>
    <n v="111"/>
    <x v="1956"/>
    <x v="1"/>
    <s v="plays"/>
    <x v="2793"/>
    <d v="2015-07-21T10:03:25"/>
  </r>
  <r>
    <n v="2794"/>
    <x v="2793"/>
    <x v="2792"/>
    <n v="50"/>
    <n v="75"/>
    <x v="0"/>
    <x v="1"/>
    <x v="1"/>
    <n v="1457031600"/>
    <n v="1455640559"/>
    <b v="0"/>
    <x v="83"/>
    <x v="0"/>
    <s v="theater/plays"/>
    <n v="150"/>
    <x v="380"/>
    <x v="1"/>
    <s v="plays"/>
    <x v="2794"/>
    <d v="2016-03-03T19:00:00"/>
  </r>
  <r>
    <n v="2795"/>
    <x v="2794"/>
    <x v="2793"/>
    <n v="700"/>
    <n v="730"/>
    <x v="0"/>
    <x v="0"/>
    <x v="0"/>
    <n v="1402095600"/>
    <n v="1400675841"/>
    <b v="0"/>
    <x v="9"/>
    <x v="0"/>
    <s v="theater/plays"/>
    <n v="104"/>
    <x v="1957"/>
    <x v="1"/>
    <s v="plays"/>
    <x v="2795"/>
    <d v="2014-06-06T23:00:00"/>
  </r>
  <r>
    <n v="2796"/>
    <x v="2795"/>
    <x v="2794"/>
    <n v="800"/>
    <n v="924"/>
    <x v="0"/>
    <x v="1"/>
    <x v="1"/>
    <n v="1404564028"/>
    <n v="1401972028"/>
    <b v="0"/>
    <x v="64"/>
    <x v="0"/>
    <s v="theater/plays"/>
    <n v="116"/>
    <x v="878"/>
    <x v="1"/>
    <s v="plays"/>
    <x v="2796"/>
    <d v="2014-07-05T12:40:28"/>
  </r>
  <r>
    <n v="2797"/>
    <x v="2796"/>
    <x v="2795"/>
    <n v="8000"/>
    <n v="8211.61"/>
    <x v="0"/>
    <x v="1"/>
    <x v="1"/>
    <n v="1404858840"/>
    <n v="1402266840"/>
    <b v="0"/>
    <x v="225"/>
    <x v="0"/>
    <s v="theater/plays"/>
    <n v="103"/>
    <x v="1958"/>
    <x v="1"/>
    <s v="plays"/>
    <x v="2797"/>
    <d v="2014-07-08T22:34:00"/>
  </r>
  <r>
    <n v="2798"/>
    <x v="2797"/>
    <x v="2796"/>
    <n v="5000"/>
    <n v="5070"/>
    <x v="0"/>
    <x v="1"/>
    <x v="1"/>
    <n v="1438358400"/>
    <n v="1437063121"/>
    <b v="0"/>
    <x v="237"/>
    <x v="0"/>
    <s v="theater/plays"/>
    <n v="101"/>
    <x v="1959"/>
    <x v="1"/>
    <s v="plays"/>
    <x v="2798"/>
    <d v="2015-07-31T16:00:00"/>
  </r>
  <r>
    <n v="2799"/>
    <x v="2798"/>
    <x v="2797"/>
    <n v="5000"/>
    <n v="5831.74"/>
    <x v="0"/>
    <x v="1"/>
    <x v="1"/>
    <n v="1466179200"/>
    <n v="1463466070"/>
    <b v="0"/>
    <x v="208"/>
    <x v="0"/>
    <s v="theater/plays"/>
    <n v="117"/>
    <x v="1960"/>
    <x v="1"/>
    <s v="plays"/>
    <x v="2799"/>
    <d v="2016-06-17T16:00:00"/>
  </r>
  <r>
    <n v="2800"/>
    <x v="2799"/>
    <x v="2798"/>
    <n v="1000"/>
    <n v="1330"/>
    <x v="0"/>
    <x v="1"/>
    <x v="1"/>
    <n v="1420377366"/>
    <n v="1415193366"/>
    <b v="0"/>
    <x v="162"/>
    <x v="0"/>
    <s v="theater/plays"/>
    <n v="133"/>
    <x v="1961"/>
    <x v="1"/>
    <s v="plays"/>
    <x v="2800"/>
    <d v="2015-01-04T13:16:06"/>
  </r>
  <r>
    <n v="2801"/>
    <x v="2800"/>
    <x v="2799"/>
    <n v="500"/>
    <n v="666"/>
    <x v="0"/>
    <x v="2"/>
    <x v="2"/>
    <n v="1412938800"/>
    <n v="1411019409"/>
    <b v="0"/>
    <x v="62"/>
    <x v="0"/>
    <s v="theater/plays"/>
    <n v="133"/>
    <x v="1256"/>
    <x v="1"/>
    <s v="plays"/>
    <x v="2801"/>
    <d v="2014-10-10T11:00:00"/>
  </r>
  <r>
    <n v="2802"/>
    <x v="2801"/>
    <x v="2800"/>
    <n v="3000"/>
    <n v="3055"/>
    <x v="0"/>
    <x v="1"/>
    <x v="1"/>
    <n v="1438875107"/>
    <n v="1436283107"/>
    <b v="0"/>
    <x v="240"/>
    <x v="0"/>
    <s v="theater/plays"/>
    <n v="102"/>
    <x v="1962"/>
    <x v="1"/>
    <s v="plays"/>
    <x v="2802"/>
    <d v="2015-08-06T15:31:47"/>
  </r>
  <r>
    <n v="2803"/>
    <x v="2802"/>
    <x v="2801"/>
    <n v="10000"/>
    <n v="12795"/>
    <x v="0"/>
    <x v="0"/>
    <x v="0"/>
    <n v="1437004800"/>
    <n v="1433295276"/>
    <b v="0"/>
    <x v="261"/>
    <x v="0"/>
    <s v="theater/plays"/>
    <n v="128"/>
    <x v="1963"/>
    <x v="1"/>
    <s v="plays"/>
    <x v="2803"/>
    <d v="2015-07-16T00:00:00"/>
  </r>
  <r>
    <n v="2804"/>
    <x v="2803"/>
    <x v="2802"/>
    <n v="1000"/>
    <n v="1150"/>
    <x v="0"/>
    <x v="1"/>
    <x v="1"/>
    <n v="1411987990"/>
    <n v="1409395990"/>
    <b v="0"/>
    <x v="23"/>
    <x v="0"/>
    <s v="theater/plays"/>
    <n v="115"/>
    <x v="73"/>
    <x v="1"/>
    <s v="plays"/>
    <x v="2804"/>
    <d v="2014-09-29T10:53:10"/>
  </r>
  <r>
    <n v="2805"/>
    <x v="2804"/>
    <x v="2803"/>
    <n v="400"/>
    <n v="440"/>
    <x v="0"/>
    <x v="1"/>
    <x v="1"/>
    <n v="1440245273"/>
    <n v="1438085273"/>
    <b v="0"/>
    <x v="59"/>
    <x v="0"/>
    <s v="theater/plays"/>
    <n v="110"/>
    <x v="1964"/>
    <x v="1"/>
    <s v="plays"/>
    <x v="2805"/>
    <d v="2015-08-22T12:07:53"/>
  </r>
  <r>
    <n v="2806"/>
    <x v="2805"/>
    <x v="2804"/>
    <n v="3000"/>
    <n v="3363"/>
    <x v="0"/>
    <x v="1"/>
    <x v="1"/>
    <n v="1438772400"/>
    <n v="1435645490"/>
    <b v="0"/>
    <x v="88"/>
    <x v="0"/>
    <s v="theater/plays"/>
    <n v="112"/>
    <x v="1965"/>
    <x v="1"/>
    <s v="plays"/>
    <x v="2806"/>
    <d v="2015-08-05T11:00:00"/>
  </r>
  <r>
    <n v="2807"/>
    <x v="2806"/>
    <x v="2805"/>
    <n v="5000"/>
    <n v="6300"/>
    <x v="0"/>
    <x v="0"/>
    <x v="0"/>
    <n v="1435611438"/>
    <n v="1433019438"/>
    <b v="0"/>
    <x v="251"/>
    <x v="0"/>
    <s v="theater/plays"/>
    <n v="126"/>
    <x v="1966"/>
    <x v="1"/>
    <s v="plays"/>
    <x v="2807"/>
    <d v="2015-06-29T20:57:18"/>
  </r>
  <r>
    <n v="2808"/>
    <x v="2807"/>
    <x v="2806"/>
    <n v="4500"/>
    <n v="4511"/>
    <x v="0"/>
    <x v="0"/>
    <x v="0"/>
    <n v="1440274735"/>
    <n v="1437682735"/>
    <b v="0"/>
    <x v="50"/>
    <x v="0"/>
    <s v="theater/plays"/>
    <n v="100"/>
    <x v="109"/>
    <x v="1"/>
    <s v="plays"/>
    <x v="2808"/>
    <d v="2015-08-22T20:18:55"/>
  </r>
  <r>
    <n v="2809"/>
    <x v="2808"/>
    <x v="2807"/>
    <n v="2500"/>
    <n v="2560"/>
    <x v="0"/>
    <x v="0"/>
    <x v="0"/>
    <n v="1459348740"/>
    <n v="1458647725"/>
    <b v="0"/>
    <x v="64"/>
    <x v="0"/>
    <s v="theater/plays"/>
    <n v="102"/>
    <x v="1967"/>
    <x v="1"/>
    <s v="plays"/>
    <x v="2809"/>
    <d v="2016-03-30T14:39:00"/>
  </r>
  <r>
    <n v="2810"/>
    <x v="2809"/>
    <x v="2808"/>
    <n v="2500"/>
    <n v="2705"/>
    <x v="0"/>
    <x v="0"/>
    <x v="0"/>
    <n v="1401595140"/>
    <n v="1398828064"/>
    <b v="0"/>
    <x v="7"/>
    <x v="0"/>
    <s v="theater/plays"/>
    <n v="108"/>
    <x v="1968"/>
    <x v="1"/>
    <s v="plays"/>
    <x v="2810"/>
    <d v="2014-06-01T03:59:00"/>
  </r>
  <r>
    <n v="2811"/>
    <x v="2810"/>
    <x v="2809"/>
    <n v="10000"/>
    <n v="10027"/>
    <x v="0"/>
    <x v="1"/>
    <x v="1"/>
    <n v="1424692503"/>
    <n v="1422100503"/>
    <b v="0"/>
    <x v="52"/>
    <x v="0"/>
    <s v="theater/plays"/>
    <n v="100"/>
    <x v="1969"/>
    <x v="1"/>
    <s v="plays"/>
    <x v="2811"/>
    <d v="2015-02-23T11:55:03"/>
  </r>
  <r>
    <n v="2812"/>
    <x v="2811"/>
    <x v="2810"/>
    <n v="5000"/>
    <n v="5665"/>
    <x v="0"/>
    <x v="5"/>
    <x v="5"/>
    <n v="1428292800"/>
    <n v="1424368298"/>
    <b v="0"/>
    <x v="183"/>
    <x v="0"/>
    <s v="theater/plays"/>
    <n v="113"/>
    <x v="1922"/>
    <x v="1"/>
    <s v="plays"/>
    <x v="2812"/>
    <d v="2015-04-06T04:00:00"/>
  </r>
  <r>
    <n v="2813"/>
    <x v="2812"/>
    <x v="2811"/>
    <n v="2800"/>
    <n v="3572.12"/>
    <x v="0"/>
    <x v="0"/>
    <x v="0"/>
    <n v="1481737761"/>
    <n v="1479577761"/>
    <b v="0"/>
    <x v="93"/>
    <x v="0"/>
    <s v="theater/plays"/>
    <n v="128"/>
    <x v="1970"/>
    <x v="1"/>
    <s v="plays"/>
    <x v="2813"/>
    <d v="2016-12-14T17:49:21"/>
  </r>
  <r>
    <n v="2814"/>
    <x v="2813"/>
    <x v="2812"/>
    <n v="1500"/>
    <n v="1616"/>
    <x v="0"/>
    <x v="1"/>
    <x v="1"/>
    <n v="1431164115"/>
    <n v="1428572115"/>
    <b v="0"/>
    <x v="31"/>
    <x v="0"/>
    <s v="theater/plays"/>
    <n v="108"/>
    <x v="1971"/>
    <x v="1"/>
    <s v="plays"/>
    <x v="2814"/>
    <d v="2015-05-09T09:35:15"/>
  </r>
  <r>
    <n v="2815"/>
    <x v="2814"/>
    <x v="2813"/>
    <n v="250"/>
    <n v="605"/>
    <x v="0"/>
    <x v="5"/>
    <x v="5"/>
    <n v="1470595109"/>
    <n v="1468003109"/>
    <b v="0"/>
    <x v="25"/>
    <x v="0"/>
    <s v="theater/plays"/>
    <n v="242"/>
    <x v="1972"/>
    <x v="1"/>
    <s v="plays"/>
    <x v="2815"/>
    <d v="2016-08-07T18:38:29"/>
  </r>
  <r>
    <n v="2816"/>
    <x v="2815"/>
    <x v="2814"/>
    <n v="3000"/>
    <n v="4247"/>
    <x v="0"/>
    <x v="1"/>
    <x v="1"/>
    <n v="1438531200"/>
    <n v="1435921992"/>
    <b v="0"/>
    <x v="39"/>
    <x v="0"/>
    <s v="theater/plays"/>
    <n v="142"/>
    <x v="1973"/>
    <x v="1"/>
    <s v="plays"/>
    <x v="2816"/>
    <d v="2015-08-02T16:00:00"/>
  </r>
  <r>
    <n v="2817"/>
    <x v="2816"/>
    <x v="2815"/>
    <n v="600"/>
    <n v="780"/>
    <x v="0"/>
    <x v="1"/>
    <x v="1"/>
    <n v="1425136462"/>
    <n v="1421680462"/>
    <b v="0"/>
    <x v="51"/>
    <x v="0"/>
    <s v="theater/plays"/>
    <n v="130"/>
    <x v="1974"/>
    <x v="1"/>
    <s v="plays"/>
    <x v="2817"/>
    <d v="2015-02-28T15:14:22"/>
  </r>
  <r>
    <n v="2818"/>
    <x v="2817"/>
    <x v="2816"/>
    <n v="10000"/>
    <n v="10603"/>
    <x v="0"/>
    <x v="0"/>
    <x v="0"/>
    <n v="1443018086"/>
    <n v="1441290086"/>
    <b v="0"/>
    <x v="332"/>
    <x v="0"/>
    <s v="theater/plays"/>
    <n v="106"/>
    <x v="1975"/>
    <x v="1"/>
    <s v="plays"/>
    <x v="2818"/>
    <d v="2015-09-23T14:21:26"/>
  </r>
  <r>
    <n v="2819"/>
    <x v="2818"/>
    <x v="2817"/>
    <n v="5000"/>
    <n v="5240"/>
    <x v="0"/>
    <x v="1"/>
    <x v="1"/>
    <n v="1434285409"/>
    <n v="1431693409"/>
    <b v="0"/>
    <x v="201"/>
    <x v="0"/>
    <s v="theater/plays"/>
    <n v="105"/>
    <x v="1976"/>
    <x v="1"/>
    <s v="plays"/>
    <x v="2819"/>
    <d v="2015-06-14T12:36:49"/>
  </r>
  <r>
    <n v="2820"/>
    <x v="2819"/>
    <x v="2818"/>
    <n v="200"/>
    <n v="272"/>
    <x v="0"/>
    <x v="1"/>
    <x v="1"/>
    <n v="1456444800"/>
    <n v="1454337589"/>
    <b v="0"/>
    <x v="9"/>
    <x v="0"/>
    <s v="theater/plays"/>
    <n v="136"/>
    <x v="1977"/>
    <x v="1"/>
    <s v="plays"/>
    <x v="2820"/>
    <d v="2016-02-26T00:00:00"/>
  </r>
  <r>
    <n v="2821"/>
    <x v="2820"/>
    <x v="2819"/>
    <n v="1000"/>
    <n v="1000"/>
    <x v="0"/>
    <x v="1"/>
    <x v="1"/>
    <n v="1411510135"/>
    <n v="1408918135"/>
    <b v="0"/>
    <x v="2"/>
    <x v="0"/>
    <s v="theater/plays"/>
    <n v="100"/>
    <x v="1343"/>
    <x v="1"/>
    <s v="plays"/>
    <x v="2821"/>
    <d v="2014-09-23T22:08:55"/>
  </r>
  <r>
    <n v="2822"/>
    <x v="2821"/>
    <x v="2820"/>
    <n v="6000"/>
    <n v="6000"/>
    <x v="0"/>
    <x v="0"/>
    <x v="0"/>
    <n v="1427469892"/>
    <n v="1424881492"/>
    <b v="0"/>
    <x v="225"/>
    <x v="0"/>
    <s v="theater/plays"/>
    <n v="100"/>
    <x v="418"/>
    <x v="1"/>
    <s v="plays"/>
    <x v="2822"/>
    <d v="2015-03-27T15:24:52"/>
  </r>
  <r>
    <n v="2823"/>
    <x v="2822"/>
    <x v="2821"/>
    <n v="100"/>
    <n v="124"/>
    <x v="0"/>
    <x v="1"/>
    <x v="1"/>
    <n v="1427842740"/>
    <n v="1425428206"/>
    <b v="0"/>
    <x v="25"/>
    <x v="0"/>
    <s v="theater/plays"/>
    <n v="124"/>
    <x v="1978"/>
    <x v="1"/>
    <s v="plays"/>
    <x v="2823"/>
    <d v="2015-03-31T22:59:00"/>
  </r>
  <r>
    <n v="2824"/>
    <x v="2823"/>
    <x v="2822"/>
    <n v="650"/>
    <n v="760"/>
    <x v="0"/>
    <x v="0"/>
    <x v="0"/>
    <n v="1434159780"/>
    <n v="1431412196"/>
    <b v="0"/>
    <x v="41"/>
    <x v="0"/>
    <s v="theater/plays"/>
    <n v="117"/>
    <x v="693"/>
    <x v="1"/>
    <s v="plays"/>
    <x v="2824"/>
    <d v="2015-06-13T01:43:00"/>
  </r>
  <r>
    <n v="2825"/>
    <x v="2824"/>
    <x v="2823"/>
    <n v="3000"/>
    <n v="3100"/>
    <x v="0"/>
    <x v="1"/>
    <x v="1"/>
    <n v="1449255686"/>
    <n v="1446663686"/>
    <b v="0"/>
    <x v="13"/>
    <x v="0"/>
    <s v="theater/plays"/>
    <n v="103"/>
    <x v="1979"/>
    <x v="1"/>
    <s v="plays"/>
    <x v="2825"/>
    <d v="2015-12-04T19:01:26"/>
  </r>
  <r>
    <n v="2826"/>
    <x v="2825"/>
    <x v="2824"/>
    <n v="2000"/>
    <n v="2155"/>
    <x v="0"/>
    <x v="0"/>
    <x v="0"/>
    <n v="1436511600"/>
    <n v="1434415812"/>
    <b v="0"/>
    <x v="10"/>
    <x v="0"/>
    <s v="theater/plays"/>
    <n v="108"/>
    <x v="1980"/>
    <x v="1"/>
    <s v="plays"/>
    <x v="2826"/>
    <d v="2015-07-10T07:00:00"/>
  </r>
  <r>
    <n v="2827"/>
    <x v="2826"/>
    <x v="2825"/>
    <n v="2000"/>
    <n v="2405"/>
    <x v="0"/>
    <x v="0"/>
    <x v="0"/>
    <n v="1464971400"/>
    <n v="1462379066"/>
    <b v="0"/>
    <x v="23"/>
    <x v="0"/>
    <s v="theater/plays"/>
    <n v="120"/>
    <x v="1981"/>
    <x v="1"/>
    <s v="plays"/>
    <x v="2827"/>
    <d v="2016-06-03T16:30:00"/>
  </r>
  <r>
    <n v="2828"/>
    <x v="2827"/>
    <x v="2826"/>
    <n v="9500"/>
    <n v="9536"/>
    <x v="0"/>
    <x v="1"/>
    <x v="1"/>
    <n v="1443826800"/>
    <n v="1441606869"/>
    <b v="0"/>
    <x v="174"/>
    <x v="0"/>
    <s v="theater/plays"/>
    <n v="100"/>
    <x v="1982"/>
    <x v="1"/>
    <s v="plays"/>
    <x v="2828"/>
    <d v="2015-10-02T23:00:00"/>
  </r>
  <r>
    <n v="2829"/>
    <x v="2828"/>
    <x v="2827"/>
    <n v="2500"/>
    <n v="2663"/>
    <x v="0"/>
    <x v="1"/>
    <x v="1"/>
    <n v="1464863118"/>
    <n v="1462443918"/>
    <b v="0"/>
    <x v="88"/>
    <x v="0"/>
    <s v="theater/plays"/>
    <n v="107"/>
    <x v="1983"/>
    <x v="1"/>
    <s v="plays"/>
    <x v="2829"/>
    <d v="2016-06-02T10:25:18"/>
  </r>
  <r>
    <n v="2830"/>
    <x v="2829"/>
    <x v="2828"/>
    <n v="3000"/>
    <n v="3000"/>
    <x v="0"/>
    <x v="0"/>
    <x v="0"/>
    <n v="1399867140"/>
    <n v="1398802148"/>
    <b v="0"/>
    <x v="202"/>
    <x v="0"/>
    <s v="theater/plays"/>
    <n v="100"/>
    <x v="1984"/>
    <x v="1"/>
    <s v="plays"/>
    <x v="2830"/>
    <d v="2014-05-12T03:59:00"/>
  </r>
  <r>
    <n v="2831"/>
    <x v="2830"/>
    <x v="2829"/>
    <n v="3000"/>
    <n v="3320"/>
    <x v="0"/>
    <x v="0"/>
    <x v="0"/>
    <n v="1437076070"/>
    <n v="1434484070"/>
    <b v="0"/>
    <x v="47"/>
    <x v="0"/>
    <s v="theater/plays"/>
    <n v="111"/>
    <x v="1985"/>
    <x v="1"/>
    <s v="plays"/>
    <x v="2831"/>
    <d v="2015-07-16T19:47:50"/>
  </r>
  <r>
    <n v="2832"/>
    <x v="2831"/>
    <x v="2830"/>
    <n v="2500"/>
    <n v="2867.99"/>
    <x v="0"/>
    <x v="1"/>
    <x v="1"/>
    <n v="1416780000"/>
    <n v="1414342894"/>
    <b v="0"/>
    <x v="195"/>
    <x v="0"/>
    <s v="theater/plays"/>
    <n v="115"/>
    <x v="1986"/>
    <x v="1"/>
    <s v="plays"/>
    <x v="2832"/>
    <d v="2014-11-23T22:00:00"/>
  </r>
  <r>
    <n v="2833"/>
    <x v="2832"/>
    <x v="2831"/>
    <n v="2700"/>
    <n v="2923"/>
    <x v="0"/>
    <x v="0"/>
    <x v="0"/>
    <n v="1444528800"/>
    <n v="1442804633"/>
    <b v="0"/>
    <x v="2"/>
    <x v="0"/>
    <s v="theater/plays"/>
    <n v="108"/>
    <x v="1987"/>
    <x v="1"/>
    <s v="plays"/>
    <x v="2833"/>
    <d v="2015-10-11T02:00:00"/>
  </r>
  <r>
    <n v="2834"/>
    <x v="2833"/>
    <x v="2832"/>
    <n v="800"/>
    <n v="1360"/>
    <x v="0"/>
    <x v="1"/>
    <x v="1"/>
    <n v="1422658930"/>
    <n v="1421362930"/>
    <b v="0"/>
    <x v="64"/>
    <x v="0"/>
    <s v="theater/plays"/>
    <n v="170"/>
    <x v="1988"/>
    <x v="1"/>
    <s v="plays"/>
    <x v="2834"/>
    <d v="2015-01-30T23:02:10"/>
  </r>
  <r>
    <n v="2835"/>
    <x v="2834"/>
    <x v="2833"/>
    <n v="1000"/>
    <n v="1870.99"/>
    <x v="0"/>
    <x v="1"/>
    <x v="1"/>
    <n v="1449273600"/>
    <n v="1446742417"/>
    <b v="0"/>
    <x v="251"/>
    <x v="0"/>
    <s v="theater/plays"/>
    <n v="187"/>
    <x v="1989"/>
    <x v="1"/>
    <s v="plays"/>
    <x v="2835"/>
    <d v="2015-12-05T00:00:00"/>
  </r>
  <r>
    <n v="2836"/>
    <x v="2835"/>
    <x v="2834"/>
    <n v="450"/>
    <n v="485"/>
    <x v="0"/>
    <x v="0"/>
    <x v="0"/>
    <n v="1487393940"/>
    <n v="1484115418"/>
    <b v="0"/>
    <x v="202"/>
    <x v="0"/>
    <s v="theater/plays"/>
    <n v="108"/>
    <x v="1990"/>
    <x v="1"/>
    <s v="plays"/>
    <x v="2836"/>
    <d v="2017-02-18T04:59:00"/>
  </r>
  <r>
    <n v="2837"/>
    <x v="2836"/>
    <x v="2835"/>
    <n v="850"/>
    <n v="850"/>
    <x v="0"/>
    <x v="5"/>
    <x v="5"/>
    <n v="1449701284"/>
    <n v="1446241684"/>
    <b v="0"/>
    <x v="64"/>
    <x v="0"/>
    <s v="theater/plays"/>
    <n v="100"/>
    <x v="785"/>
    <x v="1"/>
    <s v="plays"/>
    <x v="2837"/>
    <d v="2015-12-09T22:48:04"/>
  </r>
  <r>
    <n v="2838"/>
    <x v="2837"/>
    <x v="2836"/>
    <n v="2000"/>
    <n v="2405"/>
    <x v="0"/>
    <x v="0"/>
    <x v="0"/>
    <n v="1407967200"/>
    <n v="1406039696"/>
    <b v="0"/>
    <x v="241"/>
    <x v="0"/>
    <s v="theater/plays"/>
    <n v="120"/>
    <x v="1991"/>
    <x v="1"/>
    <s v="plays"/>
    <x v="2838"/>
    <d v="2014-08-13T22:00:00"/>
  </r>
  <r>
    <n v="2839"/>
    <x v="2838"/>
    <x v="2837"/>
    <n v="3500"/>
    <n v="3900"/>
    <x v="0"/>
    <x v="0"/>
    <x v="0"/>
    <n v="1408942740"/>
    <n v="1406958354"/>
    <b v="0"/>
    <x v="162"/>
    <x v="0"/>
    <s v="theater/plays"/>
    <n v="111"/>
    <x v="1992"/>
    <x v="1"/>
    <s v="plays"/>
    <x v="2839"/>
    <d v="2014-08-25T04:59:00"/>
  </r>
  <r>
    <n v="2840"/>
    <x v="2839"/>
    <x v="2838"/>
    <n v="2500"/>
    <n v="2600"/>
    <x v="0"/>
    <x v="1"/>
    <x v="1"/>
    <n v="1426698000"/>
    <n v="1424825479"/>
    <b v="0"/>
    <x v="462"/>
    <x v="0"/>
    <s v="theater/plays"/>
    <n v="104"/>
    <x v="1993"/>
    <x v="1"/>
    <s v="plays"/>
    <x v="2840"/>
    <d v="2015-03-18T17:00:00"/>
  </r>
  <r>
    <n v="2841"/>
    <x v="2840"/>
    <x v="2839"/>
    <n v="1000"/>
    <n v="10"/>
    <x v="2"/>
    <x v="1"/>
    <x v="1"/>
    <n v="1450032297"/>
    <n v="1444844697"/>
    <b v="0"/>
    <x v="29"/>
    <x v="1"/>
    <s v="theater/plays"/>
    <n v="1"/>
    <x v="119"/>
    <x v="1"/>
    <s v="plays"/>
    <x v="2841"/>
    <d v="2015-12-13T18:44:57"/>
  </r>
  <r>
    <n v="2842"/>
    <x v="2841"/>
    <x v="2840"/>
    <n v="1500"/>
    <n v="0"/>
    <x v="2"/>
    <x v="1"/>
    <x v="1"/>
    <n v="1403348400"/>
    <n v="1401058295"/>
    <b v="0"/>
    <x v="78"/>
    <x v="1"/>
    <s v="theater/plays"/>
    <n v="0"/>
    <x v="121"/>
    <x v="1"/>
    <s v="plays"/>
    <x v="2842"/>
    <d v="2014-06-21T11:00:00"/>
  </r>
  <r>
    <n v="2843"/>
    <x v="2842"/>
    <x v="2841"/>
    <n v="1200"/>
    <n v="0"/>
    <x v="2"/>
    <x v="0"/>
    <x v="0"/>
    <n v="1465790400"/>
    <n v="1462210950"/>
    <b v="0"/>
    <x v="78"/>
    <x v="1"/>
    <s v="theater/plays"/>
    <n v="0"/>
    <x v="121"/>
    <x v="1"/>
    <s v="plays"/>
    <x v="2843"/>
    <d v="2016-06-13T04:00:00"/>
  </r>
  <r>
    <n v="2844"/>
    <x v="2843"/>
    <x v="2842"/>
    <n v="550"/>
    <n v="30"/>
    <x v="2"/>
    <x v="15"/>
    <x v="3"/>
    <n v="1483535180"/>
    <n v="1480943180"/>
    <b v="0"/>
    <x v="29"/>
    <x v="1"/>
    <s v="theater/plays"/>
    <n v="5"/>
    <x v="179"/>
    <x v="1"/>
    <s v="plays"/>
    <x v="2844"/>
    <d v="2017-01-04T13:06:20"/>
  </r>
  <r>
    <n v="2845"/>
    <x v="2844"/>
    <x v="2843"/>
    <n v="7500"/>
    <n v="2366"/>
    <x v="2"/>
    <x v="0"/>
    <x v="0"/>
    <n v="1433723033"/>
    <n v="1428539033"/>
    <b v="0"/>
    <x v="70"/>
    <x v="1"/>
    <s v="theater/plays"/>
    <n v="32"/>
    <x v="1994"/>
    <x v="1"/>
    <s v="plays"/>
    <x v="2845"/>
    <d v="2015-06-08T00:23:53"/>
  </r>
  <r>
    <n v="2846"/>
    <x v="2845"/>
    <x v="2844"/>
    <n v="8000"/>
    <n v="0"/>
    <x v="2"/>
    <x v="0"/>
    <x v="0"/>
    <n v="1432917394"/>
    <n v="1429029394"/>
    <b v="0"/>
    <x v="78"/>
    <x v="1"/>
    <s v="theater/plays"/>
    <n v="0"/>
    <x v="121"/>
    <x v="1"/>
    <s v="plays"/>
    <x v="2846"/>
    <d v="2015-05-29T16:36:34"/>
  </r>
  <r>
    <n v="2847"/>
    <x v="2846"/>
    <x v="2845"/>
    <n v="2000"/>
    <n v="0"/>
    <x v="2"/>
    <x v="0"/>
    <x v="0"/>
    <n v="1464031265"/>
    <n v="1458847265"/>
    <b v="0"/>
    <x v="78"/>
    <x v="1"/>
    <s v="theater/plays"/>
    <n v="0"/>
    <x v="121"/>
    <x v="1"/>
    <s v="plays"/>
    <x v="2847"/>
    <d v="2016-05-23T19:21:05"/>
  </r>
  <r>
    <n v="2848"/>
    <x v="2847"/>
    <x v="2846"/>
    <n v="35000"/>
    <n v="70"/>
    <x v="2"/>
    <x v="0"/>
    <x v="0"/>
    <n v="1432913659"/>
    <n v="1430321659"/>
    <b v="0"/>
    <x v="83"/>
    <x v="1"/>
    <s v="theater/plays"/>
    <n v="0"/>
    <x v="457"/>
    <x v="1"/>
    <s v="plays"/>
    <x v="2848"/>
    <d v="2015-05-29T15:34:19"/>
  </r>
  <r>
    <n v="2849"/>
    <x v="2848"/>
    <x v="2847"/>
    <n v="500"/>
    <n v="5"/>
    <x v="2"/>
    <x v="1"/>
    <x v="1"/>
    <n v="1461406600"/>
    <n v="1458814600"/>
    <b v="0"/>
    <x v="29"/>
    <x v="1"/>
    <s v="theater/plays"/>
    <n v="1"/>
    <x v="144"/>
    <x v="1"/>
    <s v="plays"/>
    <x v="2849"/>
    <d v="2016-04-23T10:16:40"/>
  </r>
  <r>
    <n v="2850"/>
    <x v="2849"/>
    <x v="2848"/>
    <n v="8000"/>
    <n v="311"/>
    <x v="2"/>
    <x v="0"/>
    <x v="0"/>
    <n v="1409962211"/>
    <n v="1407370211"/>
    <b v="0"/>
    <x v="62"/>
    <x v="1"/>
    <s v="theater/plays"/>
    <n v="4"/>
    <x v="1995"/>
    <x v="1"/>
    <s v="plays"/>
    <x v="2850"/>
    <d v="2014-09-06T00:10:11"/>
  </r>
  <r>
    <n v="2851"/>
    <x v="2850"/>
    <x v="2849"/>
    <n v="4500"/>
    <n v="0"/>
    <x v="2"/>
    <x v="17"/>
    <x v="3"/>
    <n v="1454109420"/>
    <n v="1453334629"/>
    <b v="0"/>
    <x v="78"/>
    <x v="1"/>
    <s v="theater/plays"/>
    <n v="0"/>
    <x v="121"/>
    <x v="1"/>
    <s v="plays"/>
    <x v="2851"/>
    <d v="2016-01-29T23:17:00"/>
  </r>
  <r>
    <n v="2852"/>
    <x v="2851"/>
    <x v="2850"/>
    <n v="5000"/>
    <n v="95"/>
    <x v="2"/>
    <x v="0"/>
    <x v="0"/>
    <n v="1403312703"/>
    <n v="1400720703"/>
    <b v="0"/>
    <x v="79"/>
    <x v="1"/>
    <s v="theater/plays"/>
    <n v="2"/>
    <x v="1996"/>
    <x v="1"/>
    <s v="plays"/>
    <x v="2852"/>
    <d v="2014-06-21T01:05:03"/>
  </r>
  <r>
    <n v="2853"/>
    <x v="2852"/>
    <x v="2851"/>
    <n v="9500"/>
    <n v="0"/>
    <x v="2"/>
    <x v="5"/>
    <x v="5"/>
    <n v="1410669297"/>
    <n v="1405485297"/>
    <b v="0"/>
    <x v="78"/>
    <x v="1"/>
    <s v="theater/plays"/>
    <n v="0"/>
    <x v="121"/>
    <x v="1"/>
    <s v="plays"/>
    <x v="2853"/>
    <d v="2014-09-14T04:34:57"/>
  </r>
  <r>
    <n v="2854"/>
    <x v="2853"/>
    <x v="2852"/>
    <n v="1000"/>
    <n v="417"/>
    <x v="2"/>
    <x v="1"/>
    <x v="1"/>
    <n v="1431018719"/>
    <n v="1429290719"/>
    <b v="0"/>
    <x v="25"/>
    <x v="1"/>
    <s v="theater/plays"/>
    <n v="42"/>
    <x v="1997"/>
    <x v="1"/>
    <s v="plays"/>
    <x v="2854"/>
    <d v="2015-05-07T17:11:59"/>
  </r>
  <r>
    <n v="2855"/>
    <x v="2854"/>
    <x v="2853"/>
    <n v="600"/>
    <n v="300"/>
    <x v="2"/>
    <x v="0"/>
    <x v="0"/>
    <n v="1454110440"/>
    <n v="1451607071"/>
    <b v="0"/>
    <x v="81"/>
    <x v="1"/>
    <s v="theater/plays"/>
    <n v="50"/>
    <x v="88"/>
    <x v="1"/>
    <s v="plays"/>
    <x v="2855"/>
    <d v="2016-01-29T23:34:00"/>
  </r>
  <r>
    <n v="2856"/>
    <x v="2855"/>
    <x v="2854"/>
    <n v="3000"/>
    <n v="146"/>
    <x v="2"/>
    <x v="0"/>
    <x v="0"/>
    <n v="1439069640"/>
    <n v="1433897647"/>
    <b v="0"/>
    <x v="79"/>
    <x v="1"/>
    <s v="theater/plays"/>
    <n v="5"/>
    <x v="821"/>
    <x v="1"/>
    <s v="plays"/>
    <x v="2856"/>
    <d v="2015-08-08T21:34:00"/>
  </r>
  <r>
    <n v="2857"/>
    <x v="2856"/>
    <x v="2855"/>
    <n v="38000"/>
    <n v="7500"/>
    <x v="2"/>
    <x v="14"/>
    <x v="10"/>
    <n v="1487613600"/>
    <n v="1482444295"/>
    <b v="0"/>
    <x v="41"/>
    <x v="1"/>
    <s v="theater/plays"/>
    <n v="20"/>
    <x v="130"/>
    <x v="1"/>
    <s v="plays"/>
    <x v="2857"/>
    <d v="2017-02-20T18:00:00"/>
  </r>
  <r>
    <n v="2858"/>
    <x v="2857"/>
    <x v="2856"/>
    <n v="1000"/>
    <n v="0"/>
    <x v="2"/>
    <x v="9"/>
    <x v="3"/>
    <n v="1417778880"/>
    <n v="1415711095"/>
    <b v="0"/>
    <x v="78"/>
    <x v="1"/>
    <s v="theater/plays"/>
    <n v="0"/>
    <x v="121"/>
    <x v="1"/>
    <s v="plays"/>
    <x v="2858"/>
    <d v="2014-12-05T11:28:00"/>
  </r>
  <r>
    <n v="2859"/>
    <x v="2858"/>
    <x v="2857"/>
    <n v="2000"/>
    <n v="35"/>
    <x v="2"/>
    <x v="2"/>
    <x v="2"/>
    <n v="1444984904"/>
    <n v="1439800904"/>
    <b v="0"/>
    <x v="29"/>
    <x v="1"/>
    <s v="theater/plays"/>
    <n v="2"/>
    <x v="431"/>
    <x v="1"/>
    <s v="plays"/>
    <x v="2859"/>
    <d v="2015-10-16T08:41:44"/>
  </r>
  <r>
    <n v="2860"/>
    <x v="2859"/>
    <x v="2858"/>
    <n v="4000"/>
    <n v="266"/>
    <x v="2"/>
    <x v="0"/>
    <x v="0"/>
    <n v="1466363576"/>
    <n v="1461179576"/>
    <b v="0"/>
    <x v="82"/>
    <x v="1"/>
    <s v="theater/plays"/>
    <n v="7"/>
    <x v="1998"/>
    <x v="1"/>
    <s v="plays"/>
    <x v="2860"/>
    <d v="2016-06-19T19:12:56"/>
  </r>
  <r>
    <n v="2861"/>
    <x v="2860"/>
    <x v="2859"/>
    <n v="250"/>
    <n v="80"/>
    <x v="2"/>
    <x v="2"/>
    <x v="2"/>
    <n v="1443103848"/>
    <n v="1441894248"/>
    <b v="0"/>
    <x v="83"/>
    <x v="1"/>
    <s v="theater/plays"/>
    <n v="32"/>
    <x v="1999"/>
    <x v="1"/>
    <s v="plays"/>
    <x v="2861"/>
    <d v="2015-09-24T14:10:48"/>
  </r>
  <r>
    <n v="2862"/>
    <x v="2861"/>
    <x v="2860"/>
    <n v="12700"/>
    <n v="55"/>
    <x v="2"/>
    <x v="0"/>
    <x v="0"/>
    <n v="1403636229"/>
    <n v="1401044229"/>
    <b v="0"/>
    <x v="83"/>
    <x v="1"/>
    <s v="theater/plays"/>
    <n v="0"/>
    <x v="1714"/>
    <x v="1"/>
    <s v="plays"/>
    <x v="2862"/>
    <d v="2014-06-24T18:57:09"/>
  </r>
  <r>
    <n v="2863"/>
    <x v="2862"/>
    <x v="2861"/>
    <n v="50000"/>
    <n v="20"/>
    <x v="2"/>
    <x v="0"/>
    <x v="0"/>
    <n v="1410279123"/>
    <n v="1405095123"/>
    <b v="0"/>
    <x v="29"/>
    <x v="1"/>
    <s v="theater/plays"/>
    <n v="0"/>
    <x v="135"/>
    <x v="1"/>
    <s v="plays"/>
    <x v="2863"/>
    <d v="2014-09-09T16:12:03"/>
  </r>
  <r>
    <n v="2864"/>
    <x v="2863"/>
    <x v="2862"/>
    <n v="2500"/>
    <n v="40"/>
    <x v="2"/>
    <x v="1"/>
    <x v="1"/>
    <n v="1437139080"/>
    <n v="1434552207"/>
    <b v="0"/>
    <x v="83"/>
    <x v="1"/>
    <s v="theater/plays"/>
    <n v="2"/>
    <x v="140"/>
    <x v="1"/>
    <s v="plays"/>
    <x v="2864"/>
    <d v="2015-07-17T13:18:00"/>
  </r>
  <r>
    <n v="2865"/>
    <x v="2864"/>
    <x v="2863"/>
    <n v="2888"/>
    <n v="0"/>
    <x v="2"/>
    <x v="0"/>
    <x v="0"/>
    <n v="1420512259"/>
    <n v="1415328259"/>
    <b v="0"/>
    <x v="78"/>
    <x v="1"/>
    <s v="theater/plays"/>
    <n v="0"/>
    <x v="121"/>
    <x v="1"/>
    <s v="plays"/>
    <x v="2865"/>
    <d v="2015-01-06T02:44:19"/>
  </r>
  <r>
    <n v="2866"/>
    <x v="2865"/>
    <x v="2864"/>
    <n v="5000"/>
    <n v="45"/>
    <x v="2"/>
    <x v="0"/>
    <x v="0"/>
    <n v="1476482400"/>
    <n v="1473893721"/>
    <b v="0"/>
    <x v="84"/>
    <x v="1"/>
    <s v="theater/plays"/>
    <n v="1"/>
    <x v="377"/>
    <x v="1"/>
    <s v="plays"/>
    <x v="2866"/>
    <d v="2016-10-14T22:00:00"/>
  </r>
  <r>
    <n v="2867"/>
    <x v="2866"/>
    <x v="2865"/>
    <n v="2500"/>
    <n v="504"/>
    <x v="2"/>
    <x v="0"/>
    <x v="0"/>
    <n v="1467604800"/>
    <n v="1465533672"/>
    <b v="0"/>
    <x v="73"/>
    <x v="1"/>
    <s v="theater/plays"/>
    <n v="20"/>
    <x v="2000"/>
    <x v="1"/>
    <s v="plays"/>
    <x v="2867"/>
    <d v="2016-07-04T04:00:00"/>
  </r>
  <r>
    <n v="2868"/>
    <x v="2867"/>
    <x v="2866"/>
    <n v="15000"/>
    <n v="6301.76"/>
    <x v="2"/>
    <x v="0"/>
    <x v="0"/>
    <n v="1475697054"/>
    <n v="1473105054"/>
    <b v="0"/>
    <x v="65"/>
    <x v="1"/>
    <s v="theater/plays"/>
    <n v="42"/>
    <x v="2001"/>
    <x v="1"/>
    <s v="plays"/>
    <x v="2868"/>
    <d v="2016-10-05T19:50:54"/>
  </r>
  <r>
    <n v="2869"/>
    <x v="2868"/>
    <x v="2867"/>
    <n v="20000"/>
    <n v="177"/>
    <x v="2"/>
    <x v="0"/>
    <x v="0"/>
    <n v="1468937681"/>
    <n v="1466345681"/>
    <b v="0"/>
    <x v="81"/>
    <x v="1"/>
    <s v="theater/plays"/>
    <n v="1"/>
    <x v="1238"/>
    <x v="1"/>
    <s v="plays"/>
    <x v="2869"/>
    <d v="2016-07-19T14:14:41"/>
  </r>
  <r>
    <n v="2870"/>
    <x v="2869"/>
    <x v="2868"/>
    <n v="5000"/>
    <n v="750"/>
    <x v="2"/>
    <x v="0"/>
    <x v="0"/>
    <n v="1400301165"/>
    <n v="1397709165"/>
    <b v="0"/>
    <x v="82"/>
    <x v="1"/>
    <s v="theater/plays"/>
    <n v="15"/>
    <x v="160"/>
    <x v="1"/>
    <s v="plays"/>
    <x v="2870"/>
    <d v="2014-05-17T04:32:45"/>
  </r>
  <r>
    <n v="2871"/>
    <x v="2870"/>
    <x v="2869"/>
    <n v="10000"/>
    <n v="467"/>
    <x v="2"/>
    <x v="0"/>
    <x v="0"/>
    <n v="1419183813"/>
    <n v="1417455813"/>
    <b v="0"/>
    <x v="62"/>
    <x v="1"/>
    <s v="theater/plays"/>
    <n v="5"/>
    <x v="1582"/>
    <x v="1"/>
    <s v="plays"/>
    <x v="2871"/>
    <d v="2014-12-21T17:43:33"/>
  </r>
  <r>
    <n v="2872"/>
    <x v="2871"/>
    <x v="2870"/>
    <n v="3000"/>
    <n v="0"/>
    <x v="2"/>
    <x v="0"/>
    <x v="0"/>
    <n v="1434768438"/>
    <n v="1429584438"/>
    <b v="0"/>
    <x v="78"/>
    <x v="1"/>
    <s v="theater/plays"/>
    <n v="0"/>
    <x v="121"/>
    <x v="1"/>
    <s v="plays"/>
    <x v="2872"/>
    <d v="2015-06-20T02:47:18"/>
  </r>
  <r>
    <n v="2873"/>
    <x v="2872"/>
    <x v="2871"/>
    <n v="2500"/>
    <n v="953"/>
    <x v="2"/>
    <x v="0"/>
    <x v="0"/>
    <n v="1422473831"/>
    <n v="1419881831"/>
    <b v="0"/>
    <x v="22"/>
    <x v="1"/>
    <s v="theater/plays"/>
    <n v="38"/>
    <x v="2002"/>
    <x v="1"/>
    <s v="plays"/>
    <x v="2873"/>
    <d v="2015-01-28T19:37:11"/>
  </r>
  <r>
    <n v="2874"/>
    <x v="2873"/>
    <x v="2872"/>
    <n v="5000"/>
    <n v="271"/>
    <x v="2"/>
    <x v="0"/>
    <x v="0"/>
    <n v="1484684186"/>
    <n v="1482092186"/>
    <b v="0"/>
    <x v="83"/>
    <x v="1"/>
    <s v="theater/plays"/>
    <n v="5"/>
    <x v="2003"/>
    <x v="1"/>
    <s v="plays"/>
    <x v="2874"/>
    <d v="2017-01-17T20:16:26"/>
  </r>
  <r>
    <n v="2875"/>
    <x v="2874"/>
    <x v="2873"/>
    <n v="20000"/>
    <n v="7"/>
    <x v="2"/>
    <x v="0"/>
    <x v="0"/>
    <n v="1462417493"/>
    <n v="1459825493"/>
    <b v="0"/>
    <x v="83"/>
    <x v="1"/>
    <s v="theater/plays"/>
    <n v="0"/>
    <x v="1029"/>
    <x v="1"/>
    <s v="plays"/>
    <x v="2875"/>
    <d v="2016-05-05T03:04:53"/>
  </r>
  <r>
    <n v="2876"/>
    <x v="2875"/>
    <x v="2874"/>
    <n v="150000"/>
    <n v="0"/>
    <x v="2"/>
    <x v="0"/>
    <x v="0"/>
    <n v="1437069079"/>
    <n v="1434477079"/>
    <b v="0"/>
    <x v="78"/>
    <x v="1"/>
    <s v="theater/plays"/>
    <n v="0"/>
    <x v="121"/>
    <x v="1"/>
    <s v="plays"/>
    <x v="2876"/>
    <d v="2015-07-16T17:51:19"/>
  </r>
  <r>
    <n v="2877"/>
    <x v="2876"/>
    <x v="2875"/>
    <n v="6000"/>
    <n v="650"/>
    <x v="2"/>
    <x v="0"/>
    <x v="0"/>
    <n v="1480525200"/>
    <n v="1477781724"/>
    <b v="0"/>
    <x v="79"/>
    <x v="1"/>
    <s v="theater/plays"/>
    <n v="11"/>
    <x v="149"/>
    <x v="1"/>
    <s v="plays"/>
    <x v="2877"/>
    <d v="2016-11-30T17:00:00"/>
  </r>
  <r>
    <n v="2878"/>
    <x v="2877"/>
    <x v="2876"/>
    <n v="3000"/>
    <n v="63"/>
    <x v="2"/>
    <x v="1"/>
    <x v="1"/>
    <n v="1435934795"/>
    <n v="1430750795"/>
    <b v="0"/>
    <x v="80"/>
    <x v="1"/>
    <s v="theater/plays"/>
    <n v="2"/>
    <x v="2004"/>
    <x v="1"/>
    <s v="plays"/>
    <x v="2878"/>
    <d v="2015-07-03T14:46:35"/>
  </r>
  <r>
    <n v="2879"/>
    <x v="2878"/>
    <x v="2877"/>
    <n v="11200"/>
    <n v="29"/>
    <x v="2"/>
    <x v="0"/>
    <x v="0"/>
    <n v="1453310661"/>
    <n v="1450718661"/>
    <b v="0"/>
    <x v="29"/>
    <x v="1"/>
    <s v="theater/plays"/>
    <n v="0"/>
    <x v="2005"/>
    <x v="1"/>
    <s v="plays"/>
    <x v="2879"/>
    <d v="2016-01-20T17:24:21"/>
  </r>
  <r>
    <n v="2880"/>
    <x v="2879"/>
    <x v="2878"/>
    <n v="12000"/>
    <n v="2800"/>
    <x v="2"/>
    <x v="0"/>
    <x v="0"/>
    <n v="1440090300"/>
    <n v="1436305452"/>
    <b v="0"/>
    <x v="60"/>
    <x v="1"/>
    <s v="theater/plays"/>
    <n v="23"/>
    <x v="2006"/>
    <x v="1"/>
    <s v="plays"/>
    <x v="2880"/>
    <d v="2015-08-20T17:05:00"/>
  </r>
  <r>
    <n v="2881"/>
    <x v="2880"/>
    <x v="2879"/>
    <n v="5500"/>
    <n v="0"/>
    <x v="2"/>
    <x v="0"/>
    <x v="0"/>
    <n v="1417620036"/>
    <n v="1412432436"/>
    <b v="0"/>
    <x v="78"/>
    <x v="1"/>
    <s v="theater/plays"/>
    <n v="0"/>
    <x v="121"/>
    <x v="1"/>
    <s v="plays"/>
    <x v="2881"/>
    <d v="2014-12-03T15:20:36"/>
  </r>
  <r>
    <n v="2882"/>
    <x v="2881"/>
    <x v="2880"/>
    <n v="750"/>
    <n v="252"/>
    <x v="2"/>
    <x v="0"/>
    <x v="0"/>
    <n v="1462112318"/>
    <n v="1459520318"/>
    <b v="0"/>
    <x v="80"/>
    <x v="1"/>
    <s v="theater/plays"/>
    <n v="34"/>
    <x v="2007"/>
    <x v="1"/>
    <s v="plays"/>
    <x v="2882"/>
    <d v="2016-05-01T14:18:38"/>
  </r>
  <r>
    <n v="2883"/>
    <x v="2882"/>
    <x v="2881"/>
    <n v="10000"/>
    <n v="1908"/>
    <x v="2"/>
    <x v="0"/>
    <x v="0"/>
    <n v="1454734740"/>
    <n v="1451684437"/>
    <b v="0"/>
    <x v="81"/>
    <x v="1"/>
    <s v="theater/plays"/>
    <n v="19"/>
    <x v="2008"/>
    <x v="1"/>
    <s v="plays"/>
    <x v="2883"/>
    <d v="2016-02-06T04:59:00"/>
  </r>
  <r>
    <n v="2884"/>
    <x v="2883"/>
    <x v="2882"/>
    <n v="45000"/>
    <n v="185"/>
    <x v="2"/>
    <x v="0"/>
    <x v="0"/>
    <n v="1417800435"/>
    <n v="1415208435"/>
    <b v="0"/>
    <x v="80"/>
    <x v="1"/>
    <s v="theater/plays"/>
    <n v="0"/>
    <x v="2009"/>
    <x v="1"/>
    <s v="plays"/>
    <x v="2884"/>
    <d v="2014-12-05T17:27:15"/>
  </r>
  <r>
    <n v="2885"/>
    <x v="2884"/>
    <x v="2883"/>
    <n v="400"/>
    <n v="130"/>
    <x v="2"/>
    <x v="0"/>
    <x v="0"/>
    <n v="1426294201"/>
    <n v="1423705801"/>
    <b v="0"/>
    <x v="81"/>
    <x v="1"/>
    <s v="theater/plays"/>
    <n v="33"/>
    <x v="433"/>
    <x v="1"/>
    <s v="plays"/>
    <x v="2885"/>
    <d v="2015-03-14T00:50:01"/>
  </r>
  <r>
    <n v="2886"/>
    <x v="2885"/>
    <x v="2884"/>
    <n v="200"/>
    <n v="10"/>
    <x v="2"/>
    <x v="0"/>
    <x v="0"/>
    <n v="1442635140"/>
    <n v="1442243484"/>
    <b v="0"/>
    <x v="29"/>
    <x v="1"/>
    <s v="theater/plays"/>
    <n v="5"/>
    <x v="119"/>
    <x v="1"/>
    <s v="plays"/>
    <x v="2886"/>
    <d v="2015-09-19T03:59:00"/>
  </r>
  <r>
    <n v="2887"/>
    <x v="2886"/>
    <x v="2885"/>
    <n v="3000"/>
    <n v="5"/>
    <x v="2"/>
    <x v="0"/>
    <x v="0"/>
    <n v="1420971324"/>
    <n v="1418379324"/>
    <b v="0"/>
    <x v="29"/>
    <x v="1"/>
    <s v="theater/plays"/>
    <n v="0"/>
    <x v="144"/>
    <x v="1"/>
    <s v="plays"/>
    <x v="2887"/>
    <d v="2015-01-11T10:15:24"/>
  </r>
  <r>
    <n v="2888"/>
    <x v="2887"/>
    <x v="2886"/>
    <n v="30000"/>
    <n v="0"/>
    <x v="2"/>
    <x v="0"/>
    <x v="0"/>
    <n v="1413608340"/>
    <n v="1412945440"/>
    <b v="0"/>
    <x v="78"/>
    <x v="1"/>
    <s v="theater/plays"/>
    <n v="0"/>
    <x v="121"/>
    <x v="1"/>
    <s v="plays"/>
    <x v="2888"/>
    <d v="2014-10-18T04:59:00"/>
  </r>
  <r>
    <n v="2889"/>
    <x v="2888"/>
    <x v="2887"/>
    <n v="3000"/>
    <n v="1142"/>
    <x v="2"/>
    <x v="0"/>
    <x v="0"/>
    <n v="1409344985"/>
    <n v="1406752985"/>
    <b v="0"/>
    <x v="25"/>
    <x v="1"/>
    <s v="theater/plays"/>
    <n v="38"/>
    <x v="2010"/>
    <x v="1"/>
    <s v="plays"/>
    <x v="2889"/>
    <d v="2014-08-29T20:43:05"/>
  </r>
  <r>
    <n v="2890"/>
    <x v="2889"/>
    <x v="2888"/>
    <n v="2000"/>
    <n v="21"/>
    <x v="2"/>
    <x v="0"/>
    <x v="0"/>
    <n v="1407553200"/>
    <n v="1405100992"/>
    <b v="0"/>
    <x v="83"/>
    <x v="1"/>
    <s v="theater/plays"/>
    <n v="1"/>
    <x v="582"/>
    <x v="1"/>
    <s v="plays"/>
    <x v="2890"/>
    <d v="2014-08-09T03:00:00"/>
  </r>
  <r>
    <n v="2891"/>
    <x v="2890"/>
    <x v="2889"/>
    <n v="10000"/>
    <n v="273"/>
    <x v="2"/>
    <x v="0"/>
    <x v="0"/>
    <n v="1460751128"/>
    <n v="1455570728"/>
    <b v="0"/>
    <x v="73"/>
    <x v="1"/>
    <s v="theater/plays"/>
    <n v="3"/>
    <x v="1594"/>
    <x v="1"/>
    <s v="plays"/>
    <x v="2891"/>
    <d v="2016-04-15T20:12:08"/>
  </r>
  <r>
    <n v="2892"/>
    <x v="2891"/>
    <x v="2890"/>
    <n v="5500"/>
    <n v="500"/>
    <x v="2"/>
    <x v="0"/>
    <x v="0"/>
    <n v="1409000400"/>
    <n v="1408381704"/>
    <b v="0"/>
    <x v="57"/>
    <x v="1"/>
    <s v="theater/plays"/>
    <n v="9"/>
    <x v="2011"/>
    <x v="1"/>
    <s v="plays"/>
    <x v="2892"/>
    <d v="2014-08-25T21:00:00"/>
  </r>
  <r>
    <n v="2893"/>
    <x v="2892"/>
    <x v="2891"/>
    <n v="5000"/>
    <n v="25"/>
    <x v="2"/>
    <x v="0"/>
    <x v="0"/>
    <n v="1420768800"/>
    <n v="1415644395"/>
    <b v="0"/>
    <x v="84"/>
    <x v="1"/>
    <s v="theater/plays"/>
    <n v="1"/>
    <x v="381"/>
    <x v="1"/>
    <s v="plays"/>
    <x v="2893"/>
    <d v="2015-01-09T02:00:00"/>
  </r>
  <r>
    <n v="2894"/>
    <x v="2893"/>
    <x v="2892"/>
    <n v="50000"/>
    <n v="0"/>
    <x v="2"/>
    <x v="0"/>
    <x v="0"/>
    <n v="1428100815"/>
    <n v="1422920415"/>
    <b v="0"/>
    <x v="78"/>
    <x v="1"/>
    <s v="theater/plays"/>
    <n v="0"/>
    <x v="121"/>
    <x v="1"/>
    <s v="plays"/>
    <x v="2894"/>
    <d v="2015-04-03T22:40:15"/>
  </r>
  <r>
    <n v="2895"/>
    <x v="2894"/>
    <x v="2893"/>
    <n v="500"/>
    <n v="23"/>
    <x v="2"/>
    <x v="0"/>
    <x v="0"/>
    <n v="1403470800"/>
    <n v="1403356792"/>
    <b v="0"/>
    <x v="80"/>
    <x v="1"/>
    <s v="theater/plays"/>
    <n v="5"/>
    <x v="2012"/>
    <x v="1"/>
    <s v="plays"/>
    <x v="2895"/>
    <d v="2014-06-22T21:00:00"/>
  </r>
  <r>
    <n v="2896"/>
    <x v="2895"/>
    <x v="2894"/>
    <n v="3000"/>
    <n v="625"/>
    <x v="2"/>
    <x v="0"/>
    <x v="0"/>
    <n v="1481522400"/>
    <n v="1480283321"/>
    <b v="0"/>
    <x v="8"/>
    <x v="1"/>
    <s v="theater/plays"/>
    <n v="21"/>
    <x v="2013"/>
    <x v="1"/>
    <s v="plays"/>
    <x v="2896"/>
    <d v="2016-12-12T06:00:00"/>
  </r>
  <r>
    <n v="2897"/>
    <x v="2896"/>
    <x v="2895"/>
    <n v="12000"/>
    <n v="550"/>
    <x v="2"/>
    <x v="0"/>
    <x v="0"/>
    <n v="1444577345"/>
    <n v="1441985458"/>
    <b v="0"/>
    <x v="83"/>
    <x v="1"/>
    <s v="theater/plays"/>
    <n v="5"/>
    <x v="2014"/>
    <x v="1"/>
    <s v="plays"/>
    <x v="2897"/>
    <d v="2015-10-11T15:29:05"/>
  </r>
  <r>
    <n v="2898"/>
    <x v="2897"/>
    <x v="2896"/>
    <n v="7500"/>
    <n v="316"/>
    <x v="2"/>
    <x v="0"/>
    <x v="0"/>
    <n v="1446307053"/>
    <n v="1443715053"/>
    <b v="0"/>
    <x v="8"/>
    <x v="1"/>
    <s v="theater/plays"/>
    <n v="4"/>
    <x v="2015"/>
    <x v="1"/>
    <s v="plays"/>
    <x v="2898"/>
    <d v="2015-10-31T15:57:33"/>
  </r>
  <r>
    <n v="2899"/>
    <x v="2898"/>
    <x v="2897"/>
    <n v="10000"/>
    <n v="0"/>
    <x v="2"/>
    <x v="0"/>
    <x v="0"/>
    <n v="1469325158"/>
    <n v="1464141158"/>
    <b v="0"/>
    <x v="78"/>
    <x v="1"/>
    <s v="theater/plays"/>
    <n v="0"/>
    <x v="121"/>
    <x v="1"/>
    <s v="plays"/>
    <x v="2899"/>
    <d v="2016-07-24T01:52:38"/>
  </r>
  <r>
    <n v="2900"/>
    <x v="2899"/>
    <x v="2898"/>
    <n v="5500"/>
    <n v="3405"/>
    <x v="2"/>
    <x v="0"/>
    <x v="0"/>
    <n v="1407562632"/>
    <n v="1404970632"/>
    <b v="0"/>
    <x v="63"/>
    <x v="1"/>
    <s v="theater/plays"/>
    <n v="62"/>
    <x v="2016"/>
    <x v="1"/>
    <s v="plays"/>
    <x v="2900"/>
    <d v="2014-08-09T05:37:12"/>
  </r>
  <r>
    <n v="2901"/>
    <x v="2900"/>
    <x v="2899"/>
    <n v="750"/>
    <n v="6"/>
    <x v="2"/>
    <x v="0"/>
    <x v="0"/>
    <n v="1423345339"/>
    <n v="1418161339"/>
    <b v="0"/>
    <x v="84"/>
    <x v="1"/>
    <s v="theater/plays"/>
    <n v="1"/>
    <x v="362"/>
    <x v="1"/>
    <s v="plays"/>
    <x v="2901"/>
    <d v="2015-02-07T21:42:19"/>
  </r>
  <r>
    <n v="2902"/>
    <x v="2901"/>
    <x v="2900"/>
    <n v="150000"/>
    <n v="25"/>
    <x v="2"/>
    <x v="0"/>
    <x v="0"/>
    <n v="1440412396"/>
    <n v="1437820396"/>
    <b v="0"/>
    <x v="29"/>
    <x v="1"/>
    <s v="theater/plays"/>
    <n v="0"/>
    <x v="380"/>
    <x v="1"/>
    <s v="plays"/>
    <x v="2902"/>
    <d v="2015-08-24T10:33:16"/>
  </r>
  <r>
    <n v="2903"/>
    <x v="2902"/>
    <x v="2901"/>
    <n v="5000"/>
    <n v="39"/>
    <x v="2"/>
    <x v="0"/>
    <x v="0"/>
    <n v="1441771218"/>
    <n v="1436587218"/>
    <b v="0"/>
    <x v="80"/>
    <x v="1"/>
    <s v="theater/plays"/>
    <n v="1"/>
    <x v="2017"/>
    <x v="1"/>
    <s v="plays"/>
    <x v="2903"/>
    <d v="2015-09-09T04:00:18"/>
  </r>
  <r>
    <n v="2904"/>
    <x v="2903"/>
    <x v="2902"/>
    <n v="1500"/>
    <n v="75"/>
    <x v="2"/>
    <x v="1"/>
    <x v="1"/>
    <n v="1415534400"/>
    <n v="1414538031"/>
    <b v="0"/>
    <x v="80"/>
    <x v="1"/>
    <s v="theater/plays"/>
    <n v="5"/>
    <x v="644"/>
    <x v="1"/>
    <s v="plays"/>
    <x v="2904"/>
    <d v="2014-11-09T12:00:00"/>
  </r>
  <r>
    <n v="2905"/>
    <x v="2904"/>
    <x v="2903"/>
    <n v="3500"/>
    <n v="622"/>
    <x v="2"/>
    <x v="0"/>
    <x v="0"/>
    <n v="1473211313"/>
    <n v="1472001713"/>
    <b v="0"/>
    <x v="57"/>
    <x v="1"/>
    <s v="theater/plays"/>
    <n v="18"/>
    <x v="2018"/>
    <x v="1"/>
    <s v="plays"/>
    <x v="2905"/>
    <d v="2016-09-07T01:21:53"/>
  </r>
  <r>
    <n v="2906"/>
    <x v="2905"/>
    <x v="2904"/>
    <n v="6000"/>
    <n v="565"/>
    <x v="2"/>
    <x v="0"/>
    <x v="0"/>
    <n v="1438390800"/>
    <n v="1436888066"/>
    <b v="0"/>
    <x v="63"/>
    <x v="1"/>
    <s v="theater/plays"/>
    <n v="9"/>
    <x v="2019"/>
    <x v="1"/>
    <s v="plays"/>
    <x v="2906"/>
    <d v="2015-08-01T01:00:00"/>
  </r>
  <r>
    <n v="2907"/>
    <x v="2906"/>
    <x v="2905"/>
    <n v="2500"/>
    <n v="2"/>
    <x v="2"/>
    <x v="0"/>
    <x v="0"/>
    <n v="1463259837"/>
    <n v="1458075837"/>
    <b v="0"/>
    <x v="84"/>
    <x v="1"/>
    <s v="theater/plays"/>
    <n v="0"/>
    <x v="120"/>
    <x v="1"/>
    <s v="plays"/>
    <x v="2907"/>
    <d v="2016-05-14T21:03:57"/>
  </r>
  <r>
    <n v="2908"/>
    <x v="2907"/>
    <x v="2906"/>
    <n v="9600"/>
    <n v="264"/>
    <x v="2"/>
    <x v="0"/>
    <x v="0"/>
    <n v="1465407219"/>
    <n v="1462815219"/>
    <b v="0"/>
    <x v="81"/>
    <x v="1"/>
    <s v="theater/plays"/>
    <n v="3"/>
    <x v="1775"/>
    <x v="1"/>
    <s v="plays"/>
    <x v="2908"/>
    <d v="2016-06-08T17:33:39"/>
  </r>
  <r>
    <n v="2909"/>
    <x v="2908"/>
    <x v="2907"/>
    <n v="180000"/>
    <n v="20"/>
    <x v="2"/>
    <x v="0"/>
    <x v="0"/>
    <n v="1416944760"/>
    <n v="1413527001"/>
    <b v="0"/>
    <x v="29"/>
    <x v="1"/>
    <s v="theater/plays"/>
    <n v="0"/>
    <x v="135"/>
    <x v="1"/>
    <s v="plays"/>
    <x v="2909"/>
    <d v="2014-11-25T19:46:00"/>
  </r>
  <r>
    <n v="2910"/>
    <x v="2909"/>
    <x v="2908"/>
    <n v="30000"/>
    <n v="1"/>
    <x v="2"/>
    <x v="1"/>
    <x v="1"/>
    <n v="1434139887"/>
    <n v="1428955887"/>
    <b v="0"/>
    <x v="29"/>
    <x v="1"/>
    <s v="theater/plays"/>
    <n v="0"/>
    <x v="120"/>
    <x v="1"/>
    <s v="plays"/>
    <x v="2910"/>
    <d v="2015-06-12T20:11:27"/>
  </r>
  <r>
    <n v="2911"/>
    <x v="2910"/>
    <x v="2909"/>
    <n v="1800"/>
    <n v="657"/>
    <x v="2"/>
    <x v="0"/>
    <x v="0"/>
    <n v="1435429626"/>
    <n v="1431973626"/>
    <b v="0"/>
    <x v="25"/>
    <x v="1"/>
    <s v="theater/plays"/>
    <n v="37"/>
    <x v="2020"/>
    <x v="1"/>
    <s v="plays"/>
    <x v="2911"/>
    <d v="2015-06-27T18:27:06"/>
  </r>
  <r>
    <n v="2912"/>
    <x v="2911"/>
    <x v="2910"/>
    <n v="14440"/>
    <n v="2030"/>
    <x v="2"/>
    <x v="0"/>
    <x v="0"/>
    <n v="1452827374"/>
    <n v="1450235374"/>
    <b v="0"/>
    <x v="55"/>
    <x v="1"/>
    <s v="theater/plays"/>
    <n v="14"/>
    <x v="2021"/>
    <x v="1"/>
    <s v="plays"/>
    <x v="2912"/>
    <d v="2016-01-15T03:09:34"/>
  </r>
  <r>
    <n v="2913"/>
    <x v="2912"/>
    <x v="2911"/>
    <n v="10000"/>
    <n v="2"/>
    <x v="2"/>
    <x v="0"/>
    <x v="0"/>
    <n v="1410041339"/>
    <n v="1404857339"/>
    <b v="0"/>
    <x v="84"/>
    <x v="1"/>
    <s v="theater/plays"/>
    <n v="0"/>
    <x v="120"/>
    <x v="1"/>
    <s v="plays"/>
    <x v="2913"/>
    <d v="2014-09-06T22:08:59"/>
  </r>
  <r>
    <n v="2914"/>
    <x v="2913"/>
    <x v="2912"/>
    <n v="25000"/>
    <n v="1"/>
    <x v="2"/>
    <x v="1"/>
    <x v="1"/>
    <n v="1426365994"/>
    <n v="1421185594"/>
    <b v="0"/>
    <x v="29"/>
    <x v="1"/>
    <s v="theater/plays"/>
    <n v="0"/>
    <x v="120"/>
    <x v="1"/>
    <s v="plays"/>
    <x v="2914"/>
    <d v="2015-03-14T20:46:34"/>
  </r>
  <r>
    <n v="2915"/>
    <x v="2914"/>
    <x v="2913"/>
    <n v="1000"/>
    <n v="611"/>
    <x v="2"/>
    <x v="1"/>
    <x v="1"/>
    <n v="1458117190"/>
    <n v="1455528790"/>
    <b v="0"/>
    <x v="83"/>
    <x v="1"/>
    <s v="theater/plays"/>
    <n v="61"/>
    <x v="2022"/>
    <x v="1"/>
    <s v="plays"/>
    <x v="2915"/>
    <d v="2016-03-16T08:33:10"/>
  </r>
  <r>
    <n v="2916"/>
    <x v="2915"/>
    <x v="2914"/>
    <n v="1850"/>
    <n v="145"/>
    <x v="2"/>
    <x v="1"/>
    <x v="1"/>
    <n v="1400498789"/>
    <n v="1398511589"/>
    <b v="0"/>
    <x v="63"/>
    <x v="1"/>
    <s v="theater/plays"/>
    <n v="8"/>
    <x v="2023"/>
    <x v="1"/>
    <s v="plays"/>
    <x v="2916"/>
    <d v="2014-05-19T11:26:29"/>
  </r>
  <r>
    <n v="2917"/>
    <x v="2916"/>
    <x v="2915"/>
    <n v="2000"/>
    <n v="437"/>
    <x v="2"/>
    <x v="0"/>
    <x v="0"/>
    <n v="1442381847"/>
    <n v="1440826647"/>
    <b v="0"/>
    <x v="82"/>
    <x v="1"/>
    <s v="theater/plays"/>
    <n v="22"/>
    <x v="2024"/>
    <x v="1"/>
    <s v="plays"/>
    <x v="2917"/>
    <d v="2015-09-16T05:37:27"/>
  </r>
  <r>
    <n v="2918"/>
    <x v="2917"/>
    <x v="2916"/>
    <n v="5000"/>
    <n v="1362"/>
    <x v="2"/>
    <x v="0"/>
    <x v="0"/>
    <n v="1446131207"/>
    <n v="1443712007"/>
    <b v="0"/>
    <x v="9"/>
    <x v="1"/>
    <s v="theater/plays"/>
    <n v="27"/>
    <x v="353"/>
    <x v="1"/>
    <s v="plays"/>
    <x v="2918"/>
    <d v="2015-10-29T15:06:47"/>
  </r>
  <r>
    <n v="2919"/>
    <x v="2918"/>
    <x v="2917"/>
    <n v="600"/>
    <n v="51"/>
    <x v="2"/>
    <x v="0"/>
    <x v="0"/>
    <n v="1407250329"/>
    <n v="1404658329"/>
    <b v="0"/>
    <x v="79"/>
    <x v="1"/>
    <s v="theater/plays"/>
    <n v="9"/>
    <x v="434"/>
    <x v="1"/>
    <s v="plays"/>
    <x v="2919"/>
    <d v="2014-08-05T14:52:09"/>
  </r>
  <r>
    <n v="2920"/>
    <x v="2919"/>
    <x v="2918"/>
    <n v="2500"/>
    <n v="671"/>
    <x v="2"/>
    <x v="5"/>
    <x v="5"/>
    <n v="1427306470"/>
    <n v="1424718070"/>
    <b v="0"/>
    <x v="62"/>
    <x v="1"/>
    <s v="theater/plays"/>
    <n v="27"/>
    <x v="2025"/>
    <x v="1"/>
    <s v="plays"/>
    <x v="2920"/>
    <d v="2015-03-25T18:01:10"/>
  </r>
  <r>
    <n v="2921"/>
    <x v="2920"/>
    <x v="2919"/>
    <n v="100"/>
    <n v="129"/>
    <x v="0"/>
    <x v="0"/>
    <x v="0"/>
    <n v="1411679804"/>
    <n v="1409087804"/>
    <b v="0"/>
    <x v="83"/>
    <x v="0"/>
    <s v="theater/musical"/>
    <n v="129"/>
    <x v="1340"/>
    <x v="1"/>
    <s v="musical"/>
    <x v="2921"/>
    <d v="2014-09-25T21:16:44"/>
  </r>
  <r>
    <n v="2922"/>
    <x v="2921"/>
    <x v="2920"/>
    <n v="500"/>
    <n v="500"/>
    <x v="0"/>
    <x v="1"/>
    <x v="1"/>
    <n v="1431982727"/>
    <n v="1428094727"/>
    <b v="0"/>
    <x v="79"/>
    <x v="0"/>
    <s v="theater/musical"/>
    <n v="100"/>
    <x v="160"/>
    <x v="1"/>
    <s v="musical"/>
    <x v="2922"/>
    <d v="2015-05-18T20:58:47"/>
  </r>
  <r>
    <n v="2923"/>
    <x v="2922"/>
    <x v="2921"/>
    <n v="300"/>
    <n v="300"/>
    <x v="0"/>
    <x v="0"/>
    <x v="0"/>
    <n v="1422068400"/>
    <n v="1420774779"/>
    <b v="0"/>
    <x v="73"/>
    <x v="0"/>
    <s v="theater/musical"/>
    <n v="100"/>
    <x v="179"/>
    <x v="1"/>
    <s v="musical"/>
    <x v="2923"/>
    <d v="2015-01-24T03:00:00"/>
  </r>
  <r>
    <n v="2924"/>
    <x v="2923"/>
    <x v="2922"/>
    <n v="25000"/>
    <n v="25800"/>
    <x v="0"/>
    <x v="0"/>
    <x v="0"/>
    <n v="1431143940"/>
    <n v="1428585710"/>
    <b v="0"/>
    <x v="206"/>
    <x v="0"/>
    <s v="theater/musical"/>
    <n v="103"/>
    <x v="2026"/>
    <x v="1"/>
    <s v="musical"/>
    <x v="2924"/>
    <d v="2015-05-09T03:59:00"/>
  </r>
  <r>
    <n v="2925"/>
    <x v="2924"/>
    <x v="2923"/>
    <n v="45000"/>
    <n v="46100.69"/>
    <x v="0"/>
    <x v="0"/>
    <x v="0"/>
    <n v="1410444068"/>
    <n v="1407852068"/>
    <b v="0"/>
    <x v="473"/>
    <x v="0"/>
    <s v="theater/musical"/>
    <n v="102"/>
    <x v="2027"/>
    <x v="1"/>
    <s v="musical"/>
    <x v="2925"/>
    <d v="2014-09-11T14:01:08"/>
  </r>
  <r>
    <n v="2926"/>
    <x v="2925"/>
    <x v="2924"/>
    <n v="3000"/>
    <n v="3750"/>
    <x v="0"/>
    <x v="0"/>
    <x v="0"/>
    <n v="1424715779"/>
    <n v="1423506179"/>
    <b v="0"/>
    <x v="133"/>
    <x v="0"/>
    <s v="theater/musical"/>
    <n v="125"/>
    <x v="753"/>
    <x v="1"/>
    <s v="musical"/>
    <x v="2926"/>
    <d v="2015-02-23T18:22:59"/>
  </r>
  <r>
    <n v="2927"/>
    <x v="2926"/>
    <x v="2925"/>
    <n v="1800"/>
    <n v="2355"/>
    <x v="0"/>
    <x v="0"/>
    <x v="0"/>
    <n v="1405400400"/>
    <n v="1402934629"/>
    <b v="0"/>
    <x v="64"/>
    <x v="0"/>
    <s v="theater/musical"/>
    <n v="131"/>
    <x v="2028"/>
    <x v="1"/>
    <s v="musical"/>
    <x v="2927"/>
    <d v="2014-07-15T05:00:00"/>
  </r>
  <r>
    <n v="2928"/>
    <x v="2927"/>
    <x v="2926"/>
    <n v="1000"/>
    <n v="1000"/>
    <x v="0"/>
    <x v="0"/>
    <x v="0"/>
    <n v="1457135846"/>
    <n v="1454543846"/>
    <b v="0"/>
    <x v="54"/>
    <x v="0"/>
    <s v="theater/musical"/>
    <n v="100"/>
    <x v="683"/>
    <x v="1"/>
    <s v="musical"/>
    <x v="2928"/>
    <d v="2016-03-04T23:57:26"/>
  </r>
  <r>
    <n v="2929"/>
    <x v="2928"/>
    <x v="2927"/>
    <n v="8000"/>
    <n v="8165.55"/>
    <x v="0"/>
    <x v="0"/>
    <x v="0"/>
    <n v="1401024758"/>
    <n v="1398432758"/>
    <b v="0"/>
    <x v="58"/>
    <x v="0"/>
    <s v="theater/musical"/>
    <n v="102"/>
    <x v="2029"/>
    <x v="1"/>
    <s v="musical"/>
    <x v="2929"/>
    <d v="2014-05-25T13:32:38"/>
  </r>
  <r>
    <n v="2930"/>
    <x v="2929"/>
    <x v="2928"/>
    <n v="10000"/>
    <n v="10092"/>
    <x v="0"/>
    <x v="1"/>
    <x v="1"/>
    <n v="1431007264"/>
    <n v="1428415264"/>
    <b v="0"/>
    <x v="95"/>
    <x v="0"/>
    <s v="theater/musical"/>
    <n v="101"/>
    <x v="2030"/>
    <x v="1"/>
    <s v="musical"/>
    <x v="2930"/>
    <d v="2015-05-07T14:01:04"/>
  </r>
  <r>
    <n v="2931"/>
    <x v="2930"/>
    <x v="2929"/>
    <n v="750"/>
    <n v="795"/>
    <x v="0"/>
    <x v="5"/>
    <x v="5"/>
    <n v="1410761280"/>
    <n v="1408604363"/>
    <b v="0"/>
    <x v="82"/>
    <x v="0"/>
    <s v="theater/musical"/>
    <n v="106"/>
    <x v="596"/>
    <x v="1"/>
    <s v="musical"/>
    <x v="2931"/>
    <d v="2014-09-15T06:08:00"/>
  </r>
  <r>
    <n v="2932"/>
    <x v="2931"/>
    <x v="2930"/>
    <n v="3100"/>
    <n v="3258"/>
    <x v="0"/>
    <x v="2"/>
    <x v="2"/>
    <n v="1424516400"/>
    <n v="1421812637"/>
    <b v="0"/>
    <x v="44"/>
    <x v="0"/>
    <s v="theater/musical"/>
    <n v="105"/>
    <x v="2031"/>
    <x v="1"/>
    <s v="musical"/>
    <x v="2932"/>
    <d v="2015-02-21T11:00:00"/>
  </r>
  <r>
    <n v="2933"/>
    <x v="2932"/>
    <x v="2931"/>
    <n v="2500"/>
    <n v="2569"/>
    <x v="0"/>
    <x v="0"/>
    <x v="0"/>
    <n v="1465081053"/>
    <n v="1462489053"/>
    <b v="0"/>
    <x v="241"/>
    <x v="0"/>
    <s v="theater/musical"/>
    <n v="103"/>
    <x v="2032"/>
    <x v="1"/>
    <s v="musical"/>
    <x v="2933"/>
    <d v="2016-06-04T22:57:33"/>
  </r>
  <r>
    <n v="2934"/>
    <x v="2933"/>
    <x v="2932"/>
    <n v="2500"/>
    <n v="2700"/>
    <x v="0"/>
    <x v="5"/>
    <x v="5"/>
    <n v="1402845364"/>
    <n v="1400253364"/>
    <b v="0"/>
    <x v="77"/>
    <x v="0"/>
    <s v="theater/musical"/>
    <n v="108"/>
    <x v="2033"/>
    <x v="1"/>
    <s v="musical"/>
    <x v="2934"/>
    <d v="2014-06-15T15:16:04"/>
  </r>
  <r>
    <n v="2935"/>
    <x v="2934"/>
    <x v="2933"/>
    <n v="3500"/>
    <n v="3531"/>
    <x v="0"/>
    <x v="0"/>
    <x v="0"/>
    <n v="1472490000"/>
    <n v="1467468008"/>
    <b v="0"/>
    <x v="70"/>
    <x v="0"/>
    <s v="theater/musical"/>
    <n v="101"/>
    <x v="2034"/>
    <x v="1"/>
    <s v="musical"/>
    <x v="2935"/>
    <d v="2016-08-29T17:00:00"/>
  </r>
  <r>
    <n v="2936"/>
    <x v="2935"/>
    <x v="2934"/>
    <n v="1000"/>
    <n v="1280"/>
    <x v="0"/>
    <x v="0"/>
    <x v="0"/>
    <n v="1413176340"/>
    <n v="1412091423"/>
    <b v="0"/>
    <x v="69"/>
    <x v="0"/>
    <s v="theater/musical"/>
    <n v="128"/>
    <x v="1753"/>
    <x v="1"/>
    <s v="musical"/>
    <x v="2936"/>
    <d v="2014-10-13T04:59:00"/>
  </r>
  <r>
    <n v="2937"/>
    <x v="2936"/>
    <x v="2935"/>
    <n v="1500"/>
    <n v="2000"/>
    <x v="0"/>
    <x v="1"/>
    <x v="1"/>
    <n v="1405249113"/>
    <n v="1402657113"/>
    <b v="0"/>
    <x v="165"/>
    <x v="0"/>
    <s v="theater/musical"/>
    <n v="133"/>
    <x v="2035"/>
    <x v="1"/>
    <s v="musical"/>
    <x v="2937"/>
    <d v="2014-07-13T10:58:33"/>
  </r>
  <r>
    <n v="2938"/>
    <x v="2937"/>
    <x v="2936"/>
    <n v="4000"/>
    <n v="4055"/>
    <x v="0"/>
    <x v="0"/>
    <x v="0"/>
    <n v="1422636814"/>
    <n v="1420044814"/>
    <b v="0"/>
    <x v="58"/>
    <x v="0"/>
    <s v="theater/musical"/>
    <n v="101"/>
    <x v="2036"/>
    <x v="1"/>
    <s v="musical"/>
    <x v="2938"/>
    <d v="2015-01-30T16:53:34"/>
  </r>
  <r>
    <n v="2939"/>
    <x v="2938"/>
    <x v="2937"/>
    <n v="8000"/>
    <n v="8230"/>
    <x v="0"/>
    <x v="0"/>
    <x v="0"/>
    <n v="1409187600"/>
    <n v="1406316312"/>
    <b v="0"/>
    <x v="20"/>
    <x v="0"/>
    <s v="theater/musical"/>
    <n v="103"/>
    <x v="2037"/>
    <x v="1"/>
    <s v="musical"/>
    <x v="2939"/>
    <d v="2014-08-28T01:00:00"/>
  </r>
  <r>
    <n v="2940"/>
    <x v="2939"/>
    <x v="2938"/>
    <n v="2500"/>
    <n v="2681"/>
    <x v="0"/>
    <x v="0"/>
    <x v="0"/>
    <n v="1421606018"/>
    <n v="1418150018"/>
    <b v="0"/>
    <x v="51"/>
    <x v="0"/>
    <s v="theater/musical"/>
    <n v="107"/>
    <x v="129"/>
    <x v="1"/>
    <s v="musical"/>
    <x v="2940"/>
    <d v="2015-01-18T18:33:38"/>
  </r>
  <r>
    <n v="2941"/>
    <x v="2940"/>
    <x v="2939"/>
    <n v="25000"/>
    <n v="1"/>
    <x v="2"/>
    <x v="0"/>
    <x v="0"/>
    <n v="1425250955"/>
    <n v="1422658955"/>
    <b v="0"/>
    <x v="29"/>
    <x v="1"/>
    <s v="theater/spaces"/>
    <n v="0"/>
    <x v="120"/>
    <x v="1"/>
    <s v="spaces"/>
    <x v="2941"/>
    <d v="2015-03-01T23:02:35"/>
  </r>
  <r>
    <n v="2942"/>
    <x v="2941"/>
    <x v="2940"/>
    <n v="200000"/>
    <n v="40850"/>
    <x v="2"/>
    <x v="5"/>
    <x v="5"/>
    <n v="1450297080"/>
    <n v="1448565459"/>
    <b v="0"/>
    <x v="91"/>
    <x v="1"/>
    <s v="theater/spaces"/>
    <n v="20"/>
    <x v="2038"/>
    <x v="1"/>
    <s v="spaces"/>
    <x v="2942"/>
    <d v="2015-12-16T20:18:00"/>
  </r>
  <r>
    <n v="2943"/>
    <x v="2942"/>
    <x v="2941"/>
    <n v="3000"/>
    <n v="0"/>
    <x v="2"/>
    <x v="0"/>
    <x v="0"/>
    <n v="1428894380"/>
    <n v="1426302380"/>
    <b v="0"/>
    <x v="78"/>
    <x v="1"/>
    <s v="theater/spaces"/>
    <n v="0"/>
    <x v="121"/>
    <x v="1"/>
    <s v="spaces"/>
    <x v="2943"/>
    <d v="2015-04-13T03:06:20"/>
  </r>
  <r>
    <n v="2944"/>
    <x v="2943"/>
    <x v="2942"/>
    <n v="10000"/>
    <n v="100"/>
    <x v="2"/>
    <x v="0"/>
    <x v="0"/>
    <n v="1433714198"/>
    <n v="1431122198"/>
    <b v="0"/>
    <x v="29"/>
    <x v="1"/>
    <s v="theater/spaces"/>
    <n v="1"/>
    <x v="101"/>
    <x v="1"/>
    <s v="spaces"/>
    <x v="2944"/>
    <d v="2015-06-07T21:56:38"/>
  </r>
  <r>
    <n v="2945"/>
    <x v="2944"/>
    <x v="2943"/>
    <n v="50000"/>
    <n v="0"/>
    <x v="2"/>
    <x v="0"/>
    <x v="0"/>
    <n v="1432437660"/>
    <n v="1429845660"/>
    <b v="0"/>
    <x v="78"/>
    <x v="1"/>
    <s v="theater/spaces"/>
    <n v="0"/>
    <x v="121"/>
    <x v="1"/>
    <s v="spaces"/>
    <x v="2945"/>
    <d v="2015-05-24T03:21:00"/>
  </r>
  <r>
    <n v="2946"/>
    <x v="2945"/>
    <x v="2944"/>
    <n v="2000"/>
    <n v="2"/>
    <x v="2"/>
    <x v="1"/>
    <x v="1"/>
    <n v="1471265092"/>
    <n v="1468673092"/>
    <b v="0"/>
    <x v="84"/>
    <x v="1"/>
    <s v="theater/spaces"/>
    <n v="0"/>
    <x v="120"/>
    <x v="1"/>
    <s v="spaces"/>
    <x v="2946"/>
    <d v="2016-08-15T12:44:52"/>
  </r>
  <r>
    <n v="2947"/>
    <x v="2946"/>
    <x v="2945"/>
    <n v="25000"/>
    <n v="1072"/>
    <x v="2"/>
    <x v="0"/>
    <x v="0"/>
    <n v="1480007460"/>
    <n v="1475760567"/>
    <b v="0"/>
    <x v="62"/>
    <x v="1"/>
    <s v="theater/spaces"/>
    <n v="4"/>
    <x v="2039"/>
    <x v="1"/>
    <s v="spaces"/>
    <x v="2947"/>
    <d v="2016-11-24T17:11:00"/>
  </r>
  <r>
    <n v="2948"/>
    <x v="2947"/>
    <x v="2946"/>
    <n v="500000"/>
    <n v="24"/>
    <x v="2"/>
    <x v="0"/>
    <x v="0"/>
    <n v="1433259293"/>
    <n v="1428075293"/>
    <b v="0"/>
    <x v="82"/>
    <x v="1"/>
    <s v="theater/spaces"/>
    <n v="0"/>
    <x v="2040"/>
    <x v="1"/>
    <s v="spaces"/>
    <x v="2948"/>
    <d v="2015-06-02T15:34:53"/>
  </r>
  <r>
    <n v="2949"/>
    <x v="2948"/>
    <x v="2947"/>
    <n v="1000"/>
    <n v="25"/>
    <x v="2"/>
    <x v="0"/>
    <x v="0"/>
    <n v="1447965917"/>
    <n v="1445370317"/>
    <b v="0"/>
    <x v="84"/>
    <x v="1"/>
    <s v="theater/spaces"/>
    <n v="3"/>
    <x v="381"/>
    <x v="1"/>
    <s v="spaces"/>
    <x v="2949"/>
    <d v="2015-11-19T20:45:17"/>
  </r>
  <r>
    <n v="2950"/>
    <x v="2949"/>
    <x v="2948"/>
    <n v="5000000"/>
    <n v="0"/>
    <x v="2"/>
    <x v="0"/>
    <x v="0"/>
    <n v="1453538752"/>
    <n v="1450946752"/>
    <b v="0"/>
    <x v="78"/>
    <x v="1"/>
    <s v="theater/spaces"/>
    <n v="0"/>
    <x v="121"/>
    <x v="1"/>
    <s v="spaces"/>
    <x v="2950"/>
    <d v="2016-01-23T08:45:52"/>
  </r>
  <r>
    <n v="2951"/>
    <x v="2950"/>
    <x v="2949"/>
    <n v="50000"/>
    <n v="1096"/>
    <x v="1"/>
    <x v="0"/>
    <x v="0"/>
    <n v="1412536573"/>
    <n v="1408648573"/>
    <b v="0"/>
    <x v="6"/>
    <x v="1"/>
    <s v="theater/spaces"/>
    <n v="2"/>
    <x v="2041"/>
    <x v="1"/>
    <s v="spaces"/>
    <x v="2951"/>
    <d v="2014-10-05T19:16:13"/>
  </r>
  <r>
    <n v="2952"/>
    <x v="2951"/>
    <x v="2950"/>
    <n v="20000"/>
    <n v="1605"/>
    <x v="1"/>
    <x v="0"/>
    <x v="0"/>
    <n v="1476676800"/>
    <n v="1473957239"/>
    <b v="0"/>
    <x v="22"/>
    <x v="1"/>
    <s v="theater/spaces"/>
    <n v="8"/>
    <x v="2042"/>
    <x v="1"/>
    <s v="spaces"/>
    <x v="2952"/>
    <d v="2016-10-17T04:00:00"/>
  </r>
  <r>
    <n v="2953"/>
    <x v="2952"/>
    <x v="2951"/>
    <n v="400000"/>
    <n v="605"/>
    <x v="1"/>
    <x v="0"/>
    <x v="0"/>
    <n v="1444330821"/>
    <n v="1441738821"/>
    <b v="0"/>
    <x v="83"/>
    <x v="1"/>
    <s v="theater/spaces"/>
    <n v="0"/>
    <x v="2043"/>
    <x v="1"/>
    <s v="spaces"/>
    <x v="2953"/>
    <d v="2015-10-08T19:00:21"/>
  </r>
  <r>
    <n v="2954"/>
    <x v="2953"/>
    <x v="2952"/>
    <n v="15000"/>
    <n v="0"/>
    <x v="1"/>
    <x v="0"/>
    <x v="0"/>
    <n v="1489669203"/>
    <n v="1487944803"/>
    <b v="0"/>
    <x v="78"/>
    <x v="1"/>
    <s v="theater/spaces"/>
    <n v="0"/>
    <x v="121"/>
    <x v="1"/>
    <s v="spaces"/>
    <x v="2954"/>
    <d v="2017-03-16T13:00:03"/>
  </r>
  <r>
    <n v="2955"/>
    <x v="2954"/>
    <x v="2953"/>
    <n v="1200"/>
    <n v="715"/>
    <x v="1"/>
    <x v="0"/>
    <x v="0"/>
    <n v="1434476849"/>
    <n v="1431884849"/>
    <b v="0"/>
    <x v="202"/>
    <x v="1"/>
    <s v="theater/spaces"/>
    <n v="60"/>
    <x v="177"/>
    <x v="1"/>
    <s v="spaces"/>
    <x v="2955"/>
    <d v="2015-06-16T17:47:29"/>
  </r>
  <r>
    <n v="2956"/>
    <x v="2955"/>
    <x v="2954"/>
    <n v="7900"/>
    <n v="1322"/>
    <x v="1"/>
    <x v="0"/>
    <x v="0"/>
    <n v="1462402850"/>
    <n v="1459810850"/>
    <b v="0"/>
    <x v="9"/>
    <x v="1"/>
    <s v="theater/spaces"/>
    <n v="17"/>
    <x v="2044"/>
    <x v="1"/>
    <s v="spaces"/>
    <x v="2956"/>
    <d v="2016-05-04T23:00:50"/>
  </r>
  <r>
    <n v="2957"/>
    <x v="2956"/>
    <x v="2955"/>
    <n v="15000"/>
    <n v="280"/>
    <x v="1"/>
    <x v="0"/>
    <x v="0"/>
    <n v="1427498172"/>
    <n v="1422317772"/>
    <b v="0"/>
    <x v="83"/>
    <x v="1"/>
    <s v="theater/spaces"/>
    <n v="2"/>
    <x v="723"/>
    <x v="1"/>
    <s v="spaces"/>
    <x v="2957"/>
    <d v="2015-03-27T23:16:12"/>
  </r>
  <r>
    <n v="2958"/>
    <x v="2957"/>
    <x v="2956"/>
    <n v="80000"/>
    <n v="0"/>
    <x v="1"/>
    <x v="0"/>
    <x v="0"/>
    <n v="1462729317"/>
    <n v="1457548917"/>
    <b v="0"/>
    <x v="78"/>
    <x v="1"/>
    <s v="theater/spaces"/>
    <n v="0"/>
    <x v="121"/>
    <x v="1"/>
    <s v="spaces"/>
    <x v="2958"/>
    <d v="2016-05-08T17:41:57"/>
  </r>
  <r>
    <n v="2959"/>
    <x v="2958"/>
    <x v="2957"/>
    <n v="10000"/>
    <n v="0"/>
    <x v="1"/>
    <x v="1"/>
    <x v="1"/>
    <n v="1465258325"/>
    <n v="1462666325"/>
    <b v="0"/>
    <x v="78"/>
    <x v="1"/>
    <s v="theater/spaces"/>
    <n v="0"/>
    <x v="121"/>
    <x v="1"/>
    <s v="spaces"/>
    <x v="2959"/>
    <d v="2016-06-07T00:12:05"/>
  </r>
  <r>
    <n v="2960"/>
    <x v="2959"/>
    <x v="2958"/>
    <n v="30000000"/>
    <n v="0"/>
    <x v="1"/>
    <x v="0"/>
    <x v="0"/>
    <n v="1410459023"/>
    <n v="1407867023"/>
    <b v="0"/>
    <x v="78"/>
    <x v="1"/>
    <s v="theater/spaces"/>
    <n v="0"/>
    <x v="121"/>
    <x v="1"/>
    <s v="spaces"/>
    <x v="2960"/>
    <d v="2014-09-11T18:10:23"/>
  </r>
  <r>
    <n v="2961"/>
    <x v="2960"/>
    <x v="2959"/>
    <n v="5000"/>
    <n v="5481"/>
    <x v="0"/>
    <x v="0"/>
    <x v="0"/>
    <n v="1427342400"/>
    <n v="1424927159"/>
    <b v="0"/>
    <x v="52"/>
    <x v="0"/>
    <s v="theater/plays"/>
    <n v="110"/>
    <x v="2045"/>
    <x v="1"/>
    <s v="plays"/>
    <x v="2961"/>
    <d v="2015-03-26T04:00:00"/>
  </r>
  <r>
    <n v="2962"/>
    <x v="2961"/>
    <x v="2960"/>
    <n v="1000"/>
    <n v="1218"/>
    <x v="0"/>
    <x v="0"/>
    <x v="0"/>
    <n v="1425193140"/>
    <n v="1422769906"/>
    <b v="0"/>
    <x v="9"/>
    <x v="0"/>
    <s v="theater/plays"/>
    <n v="122"/>
    <x v="546"/>
    <x v="1"/>
    <s v="plays"/>
    <x v="2962"/>
    <d v="2015-03-01T06:59:00"/>
  </r>
  <r>
    <n v="2963"/>
    <x v="2962"/>
    <x v="2961"/>
    <n v="10000"/>
    <n v="10685"/>
    <x v="0"/>
    <x v="0"/>
    <x v="0"/>
    <n v="1435835824"/>
    <n v="1433243824"/>
    <b v="0"/>
    <x v="15"/>
    <x v="0"/>
    <s v="theater/plays"/>
    <n v="107"/>
    <x v="2046"/>
    <x v="1"/>
    <s v="plays"/>
    <x v="2963"/>
    <d v="2015-07-02T11:17:04"/>
  </r>
  <r>
    <n v="2964"/>
    <x v="2963"/>
    <x v="2962"/>
    <n v="5000"/>
    <n v="5035.6899999999996"/>
    <x v="0"/>
    <x v="0"/>
    <x v="0"/>
    <n v="1407360720"/>
    <n v="1404769819"/>
    <b v="0"/>
    <x v="193"/>
    <x v="0"/>
    <s v="theater/plays"/>
    <n v="101"/>
    <x v="2047"/>
    <x v="1"/>
    <s v="plays"/>
    <x v="2964"/>
    <d v="2014-08-06T21:32:00"/>
  </r>
  <r>
    <n v="2965"/>
    <x v="2964"/>
    <x v="2963"/>
    <n v="1500"/>
    <n v="1635"/>
    <x v="0"/>
    <x v="0"/>
    <x v="0"/>
    <n v="1436290233"/>
    <n v="1433698233"/>
    <b v="0"/>
    <x v="70"/>
    <x v="0"/>
    <s v="theater/plays"/>
    <n v="109"/>
    <x v="2048"/>
    <x v="1"/>
    <s v="plays"/>
    <x v="2965"/>
    <d v="2015-07-07T17:30:33"/>
  </r>
  <r>
    <n v="2966"/>
    <x v="2965"/>
    <x v="2964"/>
    <n v="10000"/>
    <n v="11363"/>
    <x v="0"/>
    <x v="0"/>
    <x v="0"/>
    <n v="1442425412"/>
    <n v="1439833412"/>
    <b v="0"/>
    <x v="130"/>
    <x v="0"/>
    <s v="theater/plays"/>
    <n v="114"/>
    <x v="2049"/>
    <x v="1"/>
    <s v="plays"/>
    <x v="2966"/>
    <d v="2015-09-16T17:43:32"/>
  </r>
  <r>
    <n v="2967"/>
    <x v="2966"/>
    <x v="2965"/>
    <n v="5000"/>
    <n v="5696"/>
    <x v="0"/>
    <x v="0"/>
    <x v="0"/>
    <n v="1425872692"/>
    <n v="1423284292"/>
    <b v="0"/>
    <x v="26"/>
    <x v="0"/>
    <s v="theater/plays"/>
    <n v="114"/>
    <x v="2050"/>
    <x v="1"/>
    <s v="plays"/>
    <x v="2967"/>
    <d v="2015-03-09T03:44:52"/>
  </r>
  <r>
    <n v="2968"/>
    <x v="2967"/>
    <x v="2966"/>
    <n v="3500"/>
    <n v="3710"/>
    <x v="0"/>
    <x v="0"/>
    <x v="0"/>
    <n v="1471406340"/>
    <n v="1470227660"/>
    <b v="0"/>
    <x v="5"/>
    <x v="0"/>
    <s v="theater/plays"/>
    <n v="106"/>
    <x v="2051"/>
    <x v="1"/>
    <s v="plays"/>
    <x v="2968"/>
    <d v="2016-08-17T03:59:00"/>
  </r>
  <r>
    <n v="2969"/>
    <x v="2968"/>
    <x v="2967"/>
    <n v="1000"/>
    <n v="1625"/>
    <x v="0"/>
    <x v="5"/>
    <x v="5"/>
    <n v="1430693460"/>
    <n v="1428087153"/>
    <b v="0"/>
    <x v="57"/>
    <x v="0"/>
    <s v="theater/plays"/>
    <n v="163"/>
    <x v="2052"/>
    <x v="1"/>
    <s v="plays"/>
    <x v="2969"/>
    <d v="2015-05-03T22:51:00"/>
  </r>
  <r>
    <n v="2970"/>
    <x v="2969"/>
    <x v="2968"/>
    <n v="6000"/>
    <n v="6360"/>
    <x v="0"/>
    <x v="0"/>
    <x v="0"/>
    <n v="1405699451"/>
    <n v="1403107451"/>
    <b v="0"/>
    <x v="110"/>
    <x v="0"/>
    <s v="theater/plays"/>
    <n v="106"/>
    <x v="2053"/>
    <x v="1"/>
    <s v="plays"/>
    <x v="2970"/>
    <d v="2014-07-18T16:04:11"/>
  </r>
  <r>
    <n v="2971"/>
    <x v="2970"/>
    <x v="2969"/>
    <n v="3200"/>
    <n v="3205"/>
    <x v="0"/>
    <x v="0"/>
    <x v="0"/>
    <n v="1409500078"/>
    <n v="1406908078"/>
    <b v="0"/>
    <x v="68"/>
    <x v="0"/>
    <s v="theater/plays"/>
    <n v="100"/>
    <x v="2054"/>
    <x v="1"/>
    <s v="plays"/>
    <x v="2971"/>
    <d v="2014-08-31T15:47:58"/>
  </r>
  <r>
    <n v="2972"/>
    <x v="2971"/>
    <x v="2970"/>
    <n v="2000"/>
    <n v="2107"/>
    <x v="0"/>
    <x v="0"/>
    <x v="0"/>
    <n v="1480899600"/>
    <n v="1479609520"/>
    <b v="0"/>
    <x v="57"/>
    <x v="0"/>
    <s v="theater/plays"/>
    <n v="105"/>
    <x v="2055"/>
    <x v="1"/>
    <s v="plays"/>
    <x v="2972"/>
    <d v="2016-12-05T01:00:00"/>
  </r>
  <r>
    <n v="2973"/>
    <x v="2972"/>
    <x v="2971"/>
    <n v="5000"/>
    <n v="8740"/>
    <x v="0"/>
    <x v="0"/>
    <x v="0"/>
    <n v="1451620800"/>
    <n v="1449171508"/>
    <b v="0"/>
    <x v="51"/>
    <x v="0"/>
    <s v="theater/plays"/>
    <n v="175"/>
    <x v="2056"/>
    <x v="1"/>
    <s v="plays"/>
    <x v="2973"/>
    <d v="2016-01-01T04:00:00"/>
  </r>
  <r>
    <n v="2974"/>
    <x v="2973"/>
    <x v="2972"/>
    <n v="5000"/>
    <n v="5100"/>
    <x v="0"/>
    <x v="0"/>
    <x v="0"/>
    <n v="1411695300"/>
    <n v="1409275671"/>
    <b v="0"/>
    <x v="45"/>
    <x v="0"/>
    <s v="theater/plays"/>
    <n v="102"/>
    <x v="1242"/>
    <x v="1"/>
    <s v="plays"/>
    <x v="2974"/>
    <d v="2014-09-26T01:35:00"/>
  </r>
  <r>
    <n v="2975"/>
    <x v="2974"/>
    <x v="2973"/>
    <n v="8000"/>
    <n v="8010"/>
    <x v="0"/>
    <x v="0"/>
    <x v="0"/>
    <n v="1417057200"/>
    <n v="1414599886"/>
    <b v="0"/>
    <x v="116"/>
    <x v="0"/>
    <s v="theater/plays"/>
    <n v="100"/>
    <x v="2057"/>
    <x v="1"/>
    <s v="plays"/>
    <x v="2975"/>
    <d v="2014-11-27T03:00:00"/>
  </r>
  <r>
    <n v="2976"/>
    <x v="2975"/>
    <x v="2974"/>
    <n v="70"/>
    <n v="120"/>
    <x v="0"/>
    <x v="1"/>
    <x v="1"/>
    <n v="1457870400"/>
    <n v="1456421530"/>
    <b v="0"/>
    <x v="25"/>
    <x v="0"/>
    <s v="theater/plays"/>
    <n v="171"/>
    <x v="2058"/>
    <x v="1"/>
    <s v="plays"/>
    <x v="2976"/>
    <d v="2016-03-13T12:00:00"/>
  </r>
  <r>
    <n v="2977"/>
    <x v="2976"/>
    <x v="2975"/>
    <n v="3000"/>
    <n v="3407"/>
    <x v="0"/>
    <x v="0"/>
    <x v="0"/>
    <n v="1427076840"/>
    <n v="1421960934"/>
    <b v="0"/>
    <x v="209"/>
    <x v="0"/>
    <s v="theater/plays"/>
    <n v="114"/>
    <x v="787"/>
    <x v="1"/>
    <s v="plays"/>
    <x v="2977"/>
    <d v="2015-03-23T02:14:00"/>
  </r>
  <r>
    <n v="2978"/>
    <x v="2977"/>
    <x v="2976"/>
    <n v="750"/>
    <n v="971"/>
    <x v="0"/>
    <x v="0"/>
    <x v="0"/>
    <n v="1413784740"/>
    <n v="1412954547"/>
    <b v="0"/>
    <x v="38"/>
    <x v="0"/>
    <s v="theater/plays"/>
    <n v="129"/>
    <x v="2059"/>
    <x v="1"/>
    <s v="plays"/>
    <x v="2978"/>
    <d v="2014-10-20T05:59:00"/>
  </r>
  <r>
    <n v="2979"/>
    <x v="2978"/>
    <x v="2977"/>
    <n v="5000"/>
    <n v="5070"/>
    <x v="0"/>
    <x v="0"/>
    <x v="0"/>
    <n v="1420524000"/>
    <n v="1419104823"/>
    <b v="0"/>
    <x v="67"/>
    <x v="0"/>
    <s v="theater/plays"/>
    <n v="101"/>
    <x v="2060"/>
    <x v="1"/>
    <s v="plays"/>
    <x v="2979"/>
    <d v="2015-01-06T06:00:00"/>
  </r>
  <r>
    <n v="2980"/>
    <x v="2979"/>
    <x v="2978"/>
    <n v="3000"/>
    <n v="3275"/>
    <x v="0"/>
    <x v="0"/>
    <x v="0"/>
    <n v="1440381600"/>
    <n v="1438639130"/>
    <b v="0"/>
    <x v="54"/>
    <x v="0"/>
    <s v="theater/plays"/>
    <n v="109"/>
    <x v="709"/>
    <x v="1"/>
    <s v="plays"/>
    <x v="2980"/>
    <d v="2015-08-24T02:00:00"/>
  </r>
  <r>
    <n v="2981"/>
    <x v="2980"/>
    <x v="2979"/>
    <n v="4000"/>
    <n v="5157"/>
    <x v="0"/>
    <x v="17"/>
    <x v="3"/>
    <n v="1443014756"/>
    <n v="1439126756"/>
    <b v="1"/>
    <x v="174"/>
    <x v="0"/>
    <s v="theater/spaces"/>
    <n v="129"/>
    <x v="1290"/>
    <x v="1"/>
    <s v="spaces"/>
    <x v="2981"/>
    <d v="2015-09-23T13:25:56"/>
  </r>
  <r>
    <n v="2982"/>
    <x v="2981"/>
    <x v="2980"/>
    <n v="5000"/>
    <n v="5103"/>
    <x v="0"/>
    <x v="1"/>
    <x v="1"/>
    <n v="1455208143"/>
    <n v="1452616143"/>
    <b v="1"/>
    <x v="211"/>
    <x v="0"/>
    <s v="theater/spaces"/>
    <n v="102"/>
    <x v="1149"/>
    <x v="1"/>
    <s v="spaces"/>
    <x v="2982"/>
    <d v="2016-02-11T16:29:03"/>
  </r>
  <r>
    <n v="2983"/>
    <x v="2982"/>
    <x v="2981"/>
    <n v="116000"/>
    <n v="169985.91"/>
    <x v="0"/>
    <x v="0"/>
    <x v="0"/>
    <n v="1415722236"/>
    <n v="1410534636"/>
    <b v="1"/>
    <x v="486"/>
    <x v="0"/>
    <s v="theater/spaces"/>
    <n v="147"/>
    <x v="2061"/>
    <x v="1"/>
    <s v="spaces"/>
    <x v="2983"/>
    <d v="2014-11-11T16:10:36"/>
  </r>
  <r>
    <n v="2984"/>
    <x v="2983"/>
    <x v="2982"/>
    <n v="25000"/>
    <n v="25088"/>
    <x v="0"/>
    <x v="0"/>
    <x v="0"/>
    <n v="1472020881"/>
    <n v="1469428881"/>
    <b v="1"/>
    <x v="423"/>
    <x v="0"/>
    <s v="theater/spaces"/>
    <n v="100"/>
    <x v="2062"/>
    <x v="1"/>
    <s v="spaces"/>
    <x v="2984"/>
    <d v="2016-08-24T06:41:21"/>
  </r>
  <r>
    <n v="2985"/>
    <x v="2984"/>
    <x v="2983"/>
    <n v="10000"/>
    <n v="12165"/>
    <x v="0"/>
    <x v="4"/>
    <x v="4"/>
    <n v="1477886400"/>
    <n v="1476228128"/>
    <b v="0"/>
    <x v="112"/>
    <x v="0"/>
    <s v="theater/spaces"/>
    <n v="122"/>
    <x v="2063"/>
    <x v="1"/>
    <s v="spaces"/>
    <x v="2985"/>
    <d v="2016-10-31T04:00:00"/>
  </r>
  <r>
    <n v="2986"/>
    <x v="2985"/>
    <x v="2984"/>
    <n v="2400"/>
    <n v="2532"/>
    <x v="0"/>
    <x v="1"/>
    <x v="1"/>
    <n v="1462100406"/>
    <n v="1456920006"/>
    <b v="0"/>
    <x v="66"/>
    <x v="0"/>
    <s v="theater/spaces"/>
    <n v="106"/>
    <x v="2064"/>
    <x v="1"/>
    <s v="spaces"/>
    <x v="2986"/>
    <d v="2016-05-01T11:00:06"/>
  </r>
  <r>
    <n v="2987"/>
    <x v="2986"/>
    <x v="2985"/>
    <n v="25000"/>
    <n v="27600.2"/>
    <x v="0"/>
    <x v="0"/>
    <x v="0"/>
    <n v="1476316800"/>
    <n v="1473837751"/>
    <b v="0"/>
    <x v="236"/>
    <x v="0"/>
    <s v="theater/spaces"/>
    <n v="110"/>
    <x v="2065"/>
    <x v="1"/>
    <s v="spaces"/>
    <x v="2987"/>
    <d v="2016-10-13T00:00:00"/>
  </r>
  <r>
    <n v="2988"/>
    <x v="2987"/>
    <x v="2986"/>
    <n v="1000"/>
    <n v="1000"/>
    <x v="0"/>
    <x v="1"/>
    <x v="1"/>
    <n v="1466412081"/>
    <n v="1463820081"/>
    <b v="0"/>
    <x v="33"/>
    <x v="0"/>
    <s v="theater/spaces"/>
    <n v="100"/>
    <x v="669"/>
    <x v="1"/>
    <s v="spaces"/>
    <x v="2988"/>
    <d v="2016-06-20T08:41:21"/>
  </r>
  <r>
    <n v="2989"/>
    <x v="2988"/>
    <x v="2987"/>
    <n v="20000"/>
    <n v="35307"/>
    <x v="0"/>
    <x v="0"/>
    <x v="0"/>
    <n v="1450673940"/>
    <n v="1448756962"/>
    <b v="0"/>
    <x v="487"/>
    <x v="0"/>
    <s v="theater/spaces"/>
    <n v="177"/>
    <x v="2066"/>
    <x v="1"/>
    <s v="spaces"/>
    <x v="2989"/>
    <d v="2015-12-21T04:59:00"/>
  </r>
  <r>
    <n v="2990"/>
    <x v="2989"/>
    <x v="2988"/>
    <n v="10000"/>
    <n v="10000"/>
    <x v="0"/>
    <x v="0"/>
    <x v="0"/>
    <n v="1452174420"/>
    <n v="1449150420"/>
    <b v="0"/>
    <x v="74"/>
    <x v="0"/>
    <s v="theater/spaces"/>
    <n v="100"/>
    <x v="2067"/>
    <x v="1"/>
    <s v="spaces"/>
    <x v="2990"/>
    <d v="2016-01-07T13:47:00"/>
  </r>
  <r>
    <n v="2991"/>
    <x v="2990"/>
    <x v="2989"/>
    <n v="8500"/>
    <n v="8780"/>
    <x v="0"/>
    <x v="0"/>
    <x v="0"/>
    <n v="1485547530"/>
    <n v="1483646730"/>
    <b v="0"/>
    <x v="251"/>
    <x v="0"/>
    <s v="theater/spaces"/>
    <n v="103"/>
    <x v="2068"/>
    <x v="1"/>
    <s v="spaces"/>
    <x v="2991"/>
    <d v="2017-01-27T20:05:30"/>
  </r>
  <r>
    <n v="2992"/>
    <x v="2991"/>
    <x v="2990"/>
    <n v="3000"/>
    <n v="3135"/>
    <x v="0"/>
    <x v="0"/>
    <x v="0"/>
    <n v="1476037510"/>
    <n v="1473445510"/>
    <b v="0"/>
    <x v="31"/>
    <x v="0"/>
    <s v="theater/spaces"/>
    <n v="105"/>
    <x v="2069"/>
    <x v="1"/>
    <s v="spaces"/>
    <x v="2992"/>
    <d v="2016-10-09T18:25:10"/>
  </r>
  <r>
    <n v="2993"/>
    <x v="2992"/>
    <x v="2991"/>
    <n v="1000"/>
    <n v="1003"/>
    <x v="0"/>
    <x v="0"/>
    <x v="0"/>
    <n v="1455998867"/>
    <n v="1453406867"/>
    <b v="0"/>
    <x v="19"/>
    <x v="0"/>
    <s v="theater/spaces"/>
    <n v="100"/>
    <x v="1187"/>
    <x v="1"/>
    <s v="spaces"/>
    <x v="2993"/>
    <d v="2016-02-20T20:07:47"/>
  </r>
  <r>
    <n v="2994"/>
    <x v="2993"/>
    <x v="2992"/>
    <n v="300"/>
    <n v="1373.24"/>
    <x v="0"/>
    <x v="1"/>
    <x v="1"/>
    <n v="1412335772"/>
    <n v="1409743772"/>
    <b v="0"/>
    <x v="211"/>
    <x v="0"/>
    <s v="theater/spaces"/>
    <n v="458"/>
    <x v="2070"/>
    <x v="1"/>
    <s v="spaces"/>
    <x v="2994"/>
    <d v="2014-10-03T11:29:32"/>
  </r>
  <r>
    <n v="2995"/>
    <x v="2994"/>
    <x v="2993"/>
    <n v="15000"/>
    <n v="15744"/>
    <x v="0"/>
    <x v="0"/>
    <x v="0"/>
    <n v="1484841471"/>
    <n v="1482249471"/>
    <b v="0"/>
    <x v="437"/>
    <x v="0"/>
    <s v="theater/spaces"/>
    <n v="105"/>
    <x v="2071"/>
    <x v="1"/>
    <s v="spaces"/>
    <x v="2995"/>
    <d v="2017-01-19T15:57:51"/>
  </r>
  <r>
    <n v="2996"/>
    <x v="2995"/>
    <x v="2994"/>
    <n v="35000"/>
    <n v="60180"/>
    <x v="0"/>
    <x v="0"/>
    <x v="0"/>
    <n v="1432677240"/>
    <n v="1427493240"/>
    <b v="0"/>
    <x v="413"/>
    <x v="0"/>
    <s v="theater/spaces"/>
    <n v="172"/>
    <x v="2072"/>
    <x v="1"/>
    <s v="spaces"/>
    <x v="2996"/>
    <d v="2015-05-26T21:54:00"/>
  </r>
  <r>
    <n v="2997"/>
    <x v="2996"/>
    <x v="2995"/>
    <n v="10000"/>
    <n v="10373"/>
    <x v="0"/>
    <x v="0"/>
    <x v="0"/>
    <n v="1488171540"/>
    <n v="1486661793"/>
    <b v="0"/>
    <x v="248"/>
    <x v="0"/>
    <s v="theater/spaces"/>
    <n v="104"/>
    <x v="2073"/>
    <x v="1"/>
    <s v="spaces"/>
    <x v="2997"/>
    <d v="2017-02-27T04:59:00"/>
  </r>
  <r>
    <n v="2998"/>
    <x v="2997"/>
    <x v="2996"/>
    <n v="50000"/>
    <n v="51514.5"/>
    <x v="0"/>
    <x v="0"/>
    <x v="0"/>
    <n v="1402892700"/>
    <n v="1400474329"/>
    <b v="0"/>
    <x v="488"/>
    <x v="0"/>
    <s v="theater/spaces"/>
    <n v="103"/>
    <x v="2074"/>
    <x v="1"/>
    <s v="spaces"/>
    <x v="2998"/>
    <d v="2014-06-16T04:25:00"/>
  </r>
  <r>
    <n v="2999"/>
    <x v="2998"/>
    <x v="2997"/>
    <n v="1350"/>
    <n v="1605"/>
    <x v="0"/>
    <x v="0"/>
    <x v="0"/>
    <n v="1488333600"/>
    <n v="1487094360"/>
    <b v="0"/>
    <x v="9"/>
    <x v="0"/>
    <s v="theater/spaces"/>
    <n v="119"/>
    <x v="2075"/>
    <x v="1"/>
    <s v="spaces"/>
    <x v="2999"/>
    <d v="2017-03-01T02:00:00"/>
  </r>
  <r>
    <n v="3000"/>
    <x v="2999"/>
    <x v="2998"/>
    <n v="500"/>
    <n v="500"/>
    <x v="0"/>
    <x v="0"/>
    <x v="0"/>
    <n v="1485885600"/>
    <n v="1484682670"/>
    <b v="0"/>
    <x v="22"/>
    <x v="0"/>
    <s v="theater/spaces"/>
    <n v="100"/>
    <x v="368"/>
    <x v="1"/>
    <s v="spaces"/>
    <x v="3000"/>
    <d v="2017-01-31T18:00:00"/>
  </r>
  <r>
    <n v="3001"/>
    <x v="3000"/>
    <x v="2999"/>
    <n v="7214"/>
    <n v="22991.01"/>
    <x v="0"/>
    <x v="0"/>
    <x v="0"/>
    <n v="1468445382"/>
    <n v="1465853382"/>
    <b v="0"/>
    <x v="489"/>
    <x v="0"/>
    <s v="theater/spaces"/>
    <n v="319"/>
    <x v="2076"/>
    <x v="1"/>
    <s v="spaces"/>
    <x v="3001"/>
    <d v="2016-07-13T21:29:42"/>
  </r>
  <r>
    <n v="3002"/>
    <x v="3001"/>
    <x v="3000"/>
    <n v="7000"/>
    <n v="7595.43"/>
    <x v="0"/>
    <x v="0"/>
    <x v="0"/>
    <n v="1356552252"/>
    <n v="1353960252"/>
    <b v="0"/>
    <x v="201"/>
    <x v="0"/>
    <s v="theater/spaces"/>
    <n v="109"/>
    <x v="2077"/>
    <x v="1"/>
    <s v="spaces"/>
    <x v="3002"/>
    <d v="2012-12-26T20:04:12"/>
  </r>
  <r>
    <n v="3003"/>
    <x v="3002"/>
    <x v="3001"/>
    <n v="3000"/>
    <n v="3035"/>
    <x v="0"/>
    <x v="0"/>
    <x v="0"/>
    <n v="1456811940"/>
    <n v="1454098976"/>
    <b v="0"/>
    <x v="57"/>
    <x v="0"/>
    <s v="theater/spaces"/>
    <n v="101"/>
    <x v="2078"/>
    <x v="1"/>
    <s v="spaces"/>
    <x v="3003"/>
    <d v="2016-03-01T05:59:00"/>
  </r>
  <r>
    <n v="3004"/>
    <x v="3003"/>
    <x v="3002"/>
    <n v="40000"/>
    <n v="45126"/>
    <x v="0"/>
    <x v="0"/>
    <x v="0"/>
    <n v="1416089324"/>
    <n v="1413493724"/>
    <b v="0"/>
    <x v="490"/>
    <x v="0"/>
    <s v="theater/spaces"/>
    <n v="113"/>
    <x v="2079"/>
    <x v="1"/>
    <s v="spaces"/>
    <x v="3004"/>
    <d v="2014-11-15T22:08:44"/>
  </r>
  <r>
    <n v="3005"/>
    <x v="3004"/>
    <x v="3003"/>
    <n v="10600"/>
    <n v="12772.6"/>
    <x v="0"/>
    <x v="0"/>
    <x v="0"/>
    <n v="1412611905"/>
    <n v="1410019905"/>
    <b v="0"/>
    <x v="115"/>
    <x v="0"/>
    <s v="theater/spaces"/>
    <n v="120"/>
    <x v="2080"/>
    <x v="1"/>
    <s v="spaces"/>
    <x v="3005"/>
    <d v="2014-10-06T16:11:45"/>
  </r>
  <r>
    <n v="3006"/>
    <x v="3005"/>
    <x v="3004"/>
    <n v="8000"/>
    <n v="8620"/>
    <x v="0"/>
    <x v="5"/>
    <x v="5"/>
    <n v="1418580591"/>
    <n v="1415988591"/>
    <b v="0"/>
    <x v="174"/>
    <x v="0"/>
    <s v="theater/spaces"/>
    <n v="108"/>
    <x v="2081"/>
    <x v="1"/>
    <s v="spaces"/>
    <x v="3006"/>
    <d v="2014-12-14T18:09:51"/>
  </r>
  <r>
    <n v="3007"/>
    <x v="3006"/>
    <x v="3005"/>
    <n v="600"/>
    <n v="1080"/>
    <x v="0"/>
    <x v="0"/>
    <x v="0"/>
    <n v="1429938683"/>
    <n v="1428124283"/>
    <b v="0"/>
    <x v="9"/>
    <x v="0"/>
    <s v="theater/spaces"/>
    <n v="180"/>
    <x v="1205"/>
    <x v="1"/>
    <s v="spaces"/>
    <x v="3007"/>
    <d v="2015-04-25T05:11:23"/>
  </r>
  <r>
    <n v="3008"/>
    <x v="3007"/>
    <x v="3006"/>
    <n v="3000"/>
    <n v="3035"/>
    <x v="0"/>
    <x v="0"/>
    <x v="0"/>
    <n v="1453352719"/>
    <n v="1450760719"/>
    <b v="0"/>
    <x v="55"/>
    <x v="0"/>
    <s v="theater/spaces"/>
    <n v="101"/>
    <x v="2082"/>
    <x v="1"/>
    <s v="spaces"/>
    <x v="3008"/>
    <d v="2016-01-21T05:05:19"/>
  </r>
  <r>
    <n v="3009"/>
    <x v="3008"/>
    <x v="3007"/>
    <n v="25000"/>
    <n v="29939"/>
    <x v="0"/>
    <x v="0"/>
    <x v="0"/>
    <n v="1417012840"/>
    <n v="1414417240"/>
    <b v="0"/>
    <x v="130"/>
    <x v="0"/>
    <s v="theater/spaces"/>
    <n v="120"/>
    <x v="2083"/>
    <x v="1"/>
    <s v="spaces"/>
    <x v="3009"/>
    <d v="2014-11-26T14:40:40"/>
  </r>
  <r>
    <n v="3010"/>
    <x v="3009"/>
    <x v="3008"/>
    <n v="1500"/>
    <n v="2370"/>
    <x v="0"/>
    <x v="0"/>
    <x v="0"/>
    <n v="1424548719"/>
    <n v="1419364719"/>
    <b v="0"/>
    <x v="41"/>
    <x v="0"/>
    <s v="theater/spaces"/>
    <n v="158"/>
    <x v="2084"/>
    <x v="1"/>
    <s v="spaces"/>
    <x v="3010"/>
    <d v="2015-02-21T19:58:39"/>
  </r>
  <r>
    <n v="3011"/>
    <x v="3010"/>
    <x v="3009"/>
    <n v="300"/>
    <n v="371"/>
    <x v="0"/>
    <x v="3"/>
    <x v="3"/>
    <n v="1450911540"/>
    <n v="1448536516"/>
    <b v="0"/>
    <x v="20"/>
    <x v="0"/>
    <s v="theater/spaces"/>
    <n v="124"/>
    <x v="2085"/>
    <x v="1"/>
    <s v="spaces"/>
    <x v="3011"/>
    <d v="2015-12-23T22:59:00"/>
  </r>
  <r>
    <n v="3012"/>
    <x v="3011"/>
    <x v="3010"/>
    <n v="4000"/>
    <n v="4685"/>
    <x v="0"/>
    <x v="0"/>
    <x v="0"/>
    <n v="1423587130"/>
    <n v="1421772730"/>
    <b v="0"/>
    <x v="165"/>
    <x v="0"/>
    <s v="theater/spaces"/>
    <n v="117"/>
    <x v="2086"/>
    <x v="1"/>
    <s v="spaces"/>
    <x v="3012"/>
    <d v="2015-02-10T16:52:10"/>
  </r>
  <r>
    <n v="3013"/>
    <x v="3012"/>
    <x v="3011"/>
    <n v="10000"/>
    <n v="15696"/>
    <x v="0"/>
    <x v="0"/>
    <x v="0"/>
    <n v="1434917049"/>
    <n v="1432325049"/>
    <b v="0"/>
    <x v="329"/>
    <x v="0"/>
    <s v="theater/spaces"/>
    <n v="157"/>
    <x v="2087"/>
    <x v="1"/>
    <s v="spaces"/>
    <x v="3013"/>
    <d v="2015-06-21T20:04:09"/>
  </r>
  <r>
    <n v="3014"/>
    <x v="3013"/>
    <x v="3012"/>
    <n v="25000"/>
    <n v="28276"/>
    <x v="0"/>
    <x v="0"/>
    <x v="0"/>
    <n v="1415163600"/>
    <n v="1412737080"/>
    <b v="0"/>
    <x v="491"/>
    <x v="0"/>
    <s v="theater/spaces"/>
    <n v="113"/>
    <x v="2088"/>
    <x v="1"/>
    <s v="spaces"/>
    <x v="3014"/>
    <d v="2014-11-05T05:00:00"/>
  </r>
  <r>
    <n v="3015"/>
    <x v="3014"/>
    <x v="3013"/>
    <n v="3400"/>
    <n v="3508"/>
    <x v="0"/>
    <x v="0"/>
    <x v="0"/>
    <n v="1402459200"/>
    <n v="1401125238"/>
    <b v="0"/>
    <x v="244"/>
    <x v="0"/>
    <s v="theater/spaces"/>
    <n v="103"/>
    <x v="2089"/>
    <x v="1"/>
    <s v="spaces"/>
    <x v="3015"/>
    <d v="2014-06-11T04:00:00"/>
  </r>
  <r>
    <n v="3016"/>
    <x v="3015"/>
    <x v="3014"/>
    <n v="8500"/>
    <n v="8722"/>
    <x v="0"/>
    <x v="0"/>
    <x v="0"/>
    <n v="1405688952"/>
    <n v="1400504952"/>
    <b v="0"/>
    <x v="17"/>
    <x v="0"/>
    <s v="theater/spaces"/>
    <n v="103"/>
    <x v="2090"/>
    <x v="1"/>
    <s v="spaces"/>
    <x v="3016"/>
    <d v="2014-07-18T13:09:12"/>
  </r>
  <r>
    <n v="3017"/>
    <x v="3016"/>
    <x v="3015"/>
    <n v="22000"/>
    <n v="23285"/>
    <x v="0"/>
    <x v="0"/>
    <x v="0"/>
    <n v="1408566243"/>
    <n v="1405974243"/>
    <b v="0"/>
    <x v="180"/>
    <x v="0"/>
    <s v="theater/spaces"/>
    <n v="106"/>
    <x v="2091"/>
    <x v="1"/>
    <s v="spaces"/>
    <x v="3017"/>
    <d v="2014-08-20T20:24:03"/>
  </r>
  <r>
    <n v="3018"/>
    <x v="3017"/>
    <x v="3016"/>
    <n v="4200"/>
    <n v="4230"/>
    <x v="0"/>
    <x v="6"/>
    <x v="3"/>
    <n v="1437429600"/>
    <n v="1433747376"/>
    <b v="0"/>
    <x v="14"/>
    <x v="0"/>
    <s v="theater/spaces"/>
    <n v="101"/>
    <x v="2092"/>
    <x v="1"/>
    <s v="spaces"/>
    <x v="3018"/>
    <d v="2015-07-20T22:00:00"/>
  </r>
  <r>
    <n v="3019"/>
    <x v="3018"/>
    <x v="3017"/>
    <n v="15000"/>
    <n v="18185"/>
    <x v="0"/>
    <x v="0"/>
    <x v="0"/>
    <n v="1401159600"/>
    <n v="1398801620"/>
    <b v="0"/>
    <x v="334"/>
    <x v="0"/>
    <s v="theater/spaces"/>
    <n v="121"/>
    <x v="2093"/>
    <x v="1"/>
    <s v="spaces"/>
    <x v="3019"/>
    <d v="2014-05-27T03:00:00"/>
  </r>
  <r>
    <n v="3020"/>
    <x v="3019"/>
    <x v="3018"/>
    <n v="7000"/>
    <n v="7040"/>
    <x v="0"/>
    <x v="0"/>
    <x v="0"/>
    <n v="1439583533"/>
    <n v="1434399533"/>
    <b v="0"/>
    <x v="209"/>
    <x v="0"/>
    <s v="theater/spaces"/>
    <n v="101"/>
    <x v="2094"/>
    <x v="1"/>
    <s v="spaces"/>
    <x v="3020"/>
    <d v="2015-08-14T20:18:53"/>
  </r>
  <r>
    <n v="3021"/>
    <x v="3020"/>
    <x v="3019"/>
    <n v="4500"/>
    <n v="5221"/>
    <x v="0"/>
    <x v="0"/>
    <x v="0"/>
    <n v="1479794340"/>
    <n v="1476715869"/>
    <b v="0"/>
    <x v="273"/>
    <x v="0"/>
    <s v="theater/spaces"/>
    <n v="116"/>
    <x v="901"/>
    <x v="1"/>
    <s v="spaces"/>
    <x v="3021"/>
    <d v="2016-11-22T05:59:00"/>
  </r>
  <r>
    <n v="3022"/>
    <x v="3021"/>
    <x v="3020"/>
    <n v="10000"/>
    <n v="10088"/>
    <x v="0"/>
    <x v="0"/>
    <x v="0"/>
    <n v="1472338409"/>
    <n v="1468450409"/>
    <b v="0"/>
    <x v="95"/>
    <x v="0"/>
    <s v="theater/spaces"/>
    <n v="101"/>
    <x v="2095"/>
    <x v="1"/>
    <s v="spaces"/>
    <x v="3022"/>
    <d v="2016-08-27T22:53:29"/>
  </r>
  <r>
    <n v="3023"/>
    <x v="3022"/>
    <x v="3021"/>
    <n v="700"/>
    <n v="721"/>
    <x v="0"/>
    <x v="1"/>
    <x v="1"/>
    <n v="1434039186"/>
    <n v="1430151186"/>
    <b v="0"/>
    <x v="79"/>
    <x v="0"/>
    <s v="theater/spaces"/>
    <n v="103"/>
    <x v="2096"/>
    <x v="1"/>
    <s v="spaces"/>
    <x v="3023"/>
    <d v="2015-06-11T16:13:06"/>
  </r>
  <r>
    <n v="3024"/>
    <x v="3023"/>
    <x v="3022"/>
    <n v="5000"/>
    <n v="12321"/>
    <x v="0"/>
    <x v="0"/>
    <x v="0"/>
    <n v="1349567475"/>
    <n v="1346975475"/>
    <b v="0"/>
    <x v="0"/>
    <x v="0"/>
    <s v="theater/spaces"/>
    <n v="246"/>
    <x v="2097"/>
    <x v="1"/>
    <s v="spaces"/>
    <x v="3024"/>
    <d v="2012-10-06T23:51:15"/>
  </r>
  <r>
    <n v="3025"/>
    <x v="3024"/>
    <x v="3023"/>
    <n v="2500"/>
    <n v="7555"/>
    <x v="0"/>
    <x v="1"/>
    <x v="1"/>
    <n v="1401465600"/>
    <n v="1399032813"/>
    <b v="0"/>
    <x v="108"/>
    <x v="0"/>
    <s v="theater/spaces"/>
    <n v="302"/>
    <x v="2098"/>
    <x v="1"/>
    <s v="spaces"/>
    <x v="3025"/>
    <d v="2014-05-30T16:00:00"/>
  </r>
  <r>
    <n v="3026"/>
    <x v="3025"/>
    <x v="3024"/>
    <n v="900"/>
    <n v="1290"/>
    <x v="0"/>
    <x v="1"/>
    <x v="1"/>
    <n v="1488538892"/>
    <n v="1487329292"/>
    <b v="0"/>
    <x v="20"/>
    <x v="0"/>
    <s v="theater/spaces"/>
    <n v="143"/>
    <x v="1769"/>
    <x v="1"/>
    <s v="spaces"/>
    <x v="3026"/>
    <d v="2017-03-03T11:01:32"/>
  </r>
  <r>
    <n v="3027"/>
    <x v="3026"/>
    <x v="3025"/>
    <n v="40000"/>
    <n v="52576"/>
    <x v="0"/>
    <x v="0"/>
    <x v="0"/>
    <n v="1426866851"/>
    <n v="1424278451"/>
    <b v="0"/>
    <x v="492"/>
    <x v="0"/>
    <s v="theater/spaces"/>
    <n v="131"/>
    <x v="2099"/>
    <x v="1"/>
    <s v="spaces"/>
    <x v="3027"/>
    <d v="2015-03-20T15:54:11"/>
  </r>
  <r>
    <n v="3028"/>
    <x v="3027"/>
    <x v="3026"/>
    <n v="5000"/>
    <n v="8401"/>
    <x v="0"/>
    <x v="0"/>
    <x v="0"/>
    <n v="1471242025"/>
    <n v="1468650025"/>
    <b v="0"/>
    <x v="221"/>
    <x v="0"/>
    <s v="theater/spaces"/>
    <n v="168"/>
    <x v="2100"/>
    <x v="1"/>
    <s v="spaces"/>
    <x v="3028"/>
    <d v="2016-08-15T06:20:25"/>
  </r>
  <r>
    <n v="3029"/>
    <x v="3028"/>
    <x v="3027"/>
    <n v="30000"/>
    <n v="32903"/>
    <x v="0"/>
    <x v="0"/>
    <x v="0"/>
    <n v="1416285300"/>
    <n v="1413824447"/>
    <b v="0"/>
    <x v="493"/>
    <x v="0"/>
    <s v="theater/spaces"/>
    <n v="110"/>
    <x v="2101"/>
    <x v="1"/>
    <s v="spaces"/>
    <x v="3029"/>
    <d v="2014-11-18T04:35:00"/>
  </r>
  <r>
    <n v="3030"/>
    <x v="3029"/>
    <x v="3028"/>
    <n v="1750"/>
    <n v="1867"/>
    <x v="0"/>
    <x v="0"/>
    <x v="0"/>
    <n v="1442426171"/>
    <n v="1439834171"/>
    <b v="0"/>
    <x v="14"/>
    <x v="0"/>
    <s v="theater/spaces"/>
    <n v="107"/>
    <x v="2102"/>
    <x v="1"/>
    <s v="spaces"/>
    <x v="3030"/>
    <d v="2015-09-16T17:56:11"/>
  </r>
  <r>
    <n v="3031"/>
    <x v="3030"/>
    <x v="3029"/>
    <n v="1500"/>
    <n v="1500"/>
    <x v="0"/>
    <x v="0"/>
    <x v="0"/>
    <n v="1476479447"/>
    <n v="1471295447"/>
    <b v="0"/>
    <x v="60"/>
    <x v="0"/>
    <s v="theater/spaces"/>
    <n v="100"/>
    <x v="246"/>
    <x v="1"/>
    <s v="spaces"/>
    <x v="3031"/>
    <d v="2016-10-14T21:10:47"/>
  </r>
  <r>
    <n v="3032"/>
    <x v="3031"/>
    <x v="3030"/>
    <n v="1000"/>
    <n v="1272"/>
    <x v="0"/>
    <x v="0"/>
    <x v="0"/>
    <n v="1441933459"/>
    <n v="1439341459"/>
    <b v="0"/>
    <x v="20"/>
    <x v="0"/>
    <s v="theater/spaces"/>
    <n v="127"/>
    <x v="1302"/>
    <x v="1"/>
    <s v="spaces"/>
    <x v="3032"/>
    <d v="2015-09-11T01:04:19"/>
  </r>
  <r>
    <n v="3033"/>
    <x v="3032"/>
    <x v="3031"/>
    <n v="3000"/>
    <n v="4396"/>
    <x v="0"/>
    <x v="0"/>
    <x v="0"/>
    <n v="1471487925"/>
    <n v="1468895925"/>
    <b v="0"/>
    <x v="23"/>
    <x v="0"/>
    <s v="theater/spaces"/>
    <n v="147"/>
    <x v="2103"/>
    <x v="1"/>
    <s v="spaces"/>
    <x v="3033"/>
    <d v="2016-08-18T02:38:45"/>
  </r>
  <r>
    <n v="3034"/>
    <x v="3033"/>
    <x v="3032"/>
    <n v="100000"/>
    <n v="112536"/>
    <x v="0"/>
    <x v="0"/>
    <x v="0"/>
    <n v="1477972740"/>
    <n v="1475326255"/>
    <b v="0"/>
    <x v="494"/>
    <x v="0"/>
    <s v="theater/spaces"/>
    <n v="113"/>
    <x v="2104"/>
    <x v="1"/>
    <s v="spaces"/>
    <x v="3034"/>
    <d v="2016-11-01T03:59:00"/>
  </r>
  <r>
    <n v="3035"/>
    <x v="3034"/>
    <x v="3033"/>
    <n v="25000"/>
    <n v="27196.71"/>
    <x v="0"/>
    <x v="0"/>
    <x v="0"/>
    <n v="1367674009"/>
    <n v="1365082009"/>
    <b v="0"/>
    <x v="495"/>
    <x v="0"/>
    <s v="theater/spaces"/>
    <n v="109"/>
    <x v="2105"/>
    <x v="1"/>
    <s v="spaces"/>
    <x v="3035"/>
    <d v="2013-05-04T13:26:49"/>
  </r>
  <r>
    <n v="3036"/>
    <x v="3035"/>
    <x v="3034"/>
    <n v="25000"/>
    <n v="31683"/>
    <x v="0"/>
    <x v="0"/>
    <x v="0"/>
    <n v="1376654340"/>
    <n v="1373568644"/>
    <b v="0"/>
    <x v="313"/>
    <x v="0"/>
    <s v="theater/spaces"/>
    <n v="127"/>
    <x v="2106"/>
    <x v="1"/>
    <s v="spaces"/>
    <x v="3036"/>
    <d v="2013-08-16T11:59:00"/>
  </r>
  <r>
    <n v="3037"/>
    <x v="3036"/>
    <x v="3035"/>
    <n v="500"/>
    <n v="1066"/>
    <x v="0"/>
    <x v="0"/>
    <x v="0"/>
    <n v="1285995540"/>
    <n v="1279574773"/>
    <b v="0"/>
    <x v="58"/>
    <x v="0"/>
    <s v="theater/spaces"/>
    <n v="213"/>
    <x v="2107"/>
    <x v="1"/>
    <s v="spaces"/>
    <x v="3037"/>
    <d v="2010-10-02T04:59:00"/>
  </r>
  <r>
    <n v="3038"/>
    <x v="3037"/>
    <x v="3036"/>
    <n v="1000"/>
    <n v="1005"/>
    <x v="0"/>
    <x v="0"/>
    <x v="0"/>
    <n v="1457071397"/>
    <n v="1451887397"/>
    <b v="0"/>
    <x v="74"/>
    <x v="0"/>
    <s v="theater/spaces"/>
    <n v="101"/>
    <x v="2108"/>
    <x v="1"/>
    <s v="spaces"/>
    <x v="3038"/>
    <d v="2016-03-04T06:03:17"/>
  </r>
  <r>
    <n v="3039"/>
    <x v="3038"/>
    <x v="3037"/>
    <n v="20000"/>
    <n v="21742.78"/>
    <x v="0"/>
    <x v="0"/>
    <x v="0"/>
    <n v="1388303940"/>
    <n v="1386011038"/>
    <b v="0"/>
    <x v="163"/>
    <x v="0"/>
    <s v="theater/spaces"/>
    <n v="109"/>
    <x v="2109"/>
    <x v="1"/>
    <s v="spaces"/>
    <x v="3039"/>
    <d v="2013-12-29T07:59:00"/>
  </r>
  <r>
    <n v="3040"/>
    <x v="3039"/>
    <x v="3038"/>
    <n v="3000"/>
    <n v="3225"/>
    <x v="0"/>
    <x v="0"/>
    <x v="0"/>
    <n v="1435359600"/>
    <n v="1434999621"/>
    <b v="0"/>
    <x v="288"/>
    <x v="0"/>
    <s v="theater/spaces"/>
    <n v="108"/>
    <x v="2110"/>
    <x v="1"/>
    <s v="spaces"/>
    <x v="3040"/>
    <d v="2015-06-26T23:00:00"/>
  </r>
  <r>
    <n v="3041"/>
    <x v="3040"/>
    <x v="3039"/>
    <n v="8300"/>
    <n v="9170"/>
    <x v="0"/>
    <x v="0"/>
    <x v="0"/>
    <n v="1453323048"/>
    <n v="1450731048"/>
    <b v="0"/>
    <x v="195"/>
    <x v="0"/>
    <s v="theater/spaces"/>
    <n v="110"/>
    <x v="2111"/>
    <x v="1"/>
    <s v="spaces"/>
    <x v="3041"/>
    <d v="2016-01-20T20:50:48"/>
  </r>
  <r>
    <n v="3042"/>
    <x v="3041"/>
    <x v="3040"/>
    <n v="1500"/>
    <n v="1920"/>
    <x v="0"/>
    <x v="1"/>
    <x v="1"/>
    <n v="1444149047"/>
    <n v="1441557047"/>
    <b v="0"/>
    <x v="77"/>
    <x v="0"/>
    <s v="theater/spaces"/>
    <n v="128"/>
    <x v="2112"/>
    <x v="1"/>
    <s v="spaces"/>
    <x v="3042"/>
    <d v="2015-10-06T16:30:47"/>
  </r>
  <r>
    <n v="3043"/>
    <x v="3042"/>
    <x v="3041"/>
    <n v="15000"/>
    <n v="16501"/>
    <x v="0"/>
    <x v="5"/>
    <x v="5"/>
    <n v="1429152600"/>
    <n v="1426815699"/>
    <b v="0"/>
    <x v="130"/>
    <x v="0"/>
    <s v="theater/spaces"/>
    <n v="110"/>
    <x v="2113"/>
    <x v="1"/>
    <s v="spaces"/>
    <x v="3043"/>
    <d v="2015-04-16T02:50:00"/>
  </r>
  <r>
    <n v="3044"/>
    <x v="3043"/>
    <x v="3042"/>
    <n v="12000"/>
    <n v="13121"/>
    <x v="0"/>
    <x v="0"/>
    <x v="0"/>
    <n v="1454433998"/>
    <n v="1453137998"/>
    <b v="0"/>
    <x v="239"/>
    <x v="0"/>
    <s v="theater/spaces"/>
    <n v="109"/>
    <x v="2114"/>
    <x v="1"/>
    <s v="spaces"/>
    <x v="3044"/>
    <d v="2016-02-02T17:26:38"/>
  </r>
  <r>
    <n v="3045"/>
    <x v="3044"/>
    <x v="3043"/>
    <n v="4000"/>
    <n v="5308.26"/>
    <x v="0"/>
    <x v="0"/>
    <x v="0"/>
    <n v="1408679055"/>
    <n v="1406087055"/>
    <b v="0"/>
    <x v="31"/>
    <x v="0"/>
    <s v="theater/spaces"/>
    <n v="133"/>
    <x v="2115"/>
    <x v="1"/>
    <s v="spaces"/>
    <x v="3045"/>
    <d v="2014-08-22T03:44:15"/>
  </r>
  <r>
    <n v="3046"/>
    <x v="3045"/>
    <x v="3044"/>
    <n v="7900"/>
    <n v="15077"/>
    <x v="0"/>
    <x v="0"/>
    <x v="0"/>
    <n v="1410324720"/>
    <n v="1407784586"/>
    <b v="0"/>
    <x v="6"/>
    <x v="0"/>
    <s v="theater/spaces"/>
    <n v="191"/>
    <x v="2116"/>
    <x v="1"/>
    <s v="spaces"/>
    <x v="3046"/>
    <d v="2014-09-10T04:52:00"/>
  </r>
  <r>
    <n v="3047"/>
    <x v="3046"/>
    <x v="3045"/>
    <n v="500"/>
    <n v="745"/>
    <x v="0"/>
    <x v="0"/>
    <x v="0"/>
    <n v="1461762960"/>
    <n v="1457999054"/>
    <b v="0"/>
    <x v="9"/>
    <x v="0"/>
    <s v="theater/spaces"/>
    <n v="149"/>
    <x v="2117"/>
    <x v="1"/>
    <s v="spaces"/>
    <x v="3047"/>
    <d v="2016-04-27T13:16:00"/>
  </r>
  <r>
    <n v="3048"/>
    <x v="3047"/>
    <x v="3046"/>
    <n v="5000"/>
    <n v="8320"/>
    <x v="0"/>
    <x v="0"/>
    <x v="0"/>
    <n v="1420060920"/>
    <n v="1417556262"/>
    <b v="0"/>
    <x v="5"/>
    <x v="0"/>
    <s v="theater/spaces"/>
    <n v="166"/>
    <x v="2118"/>
    <x v="1"/>
    <s v="spaces"/>
    <x v="3048"/>
    <d v="2014-12-31T21:22:00"/>
  </r>
  <r>
    <n v="3049"/>
    <x v="3048"/>
    <x v="3047"/>
    <n v="3750"/>
    <n v="4000"/>
    <x v="0"/>
    <x v="0"/>
    <x v="0"/>
    <n v="1434241255"/>
    <n v="1431649255"/>
    <b v="0"/>
    <x v="241"/>
    <x v="0"/>
    <s v="theater/spaces"/>
    <n v="107"/>
    <x v="1793"/>
    <x v="1"/>
    <s v="spaces"/>
    <x v="3049"/>
    <d v="2015-06-14T00:20:55"/>
  </r>
  <r>
    <n v="3050"/>
    <x v="3049"/>
    <x v="3048"/>
    <n v="600"/>
    <n v="636"/>
    <x v="0"/>
    <x v="0"/>
    <x v="0"/>
    <n v="1462420960"/>
    <n v="1459828960"/>
    <b v="0"/>
    <x v="82"/>
    <x v="0"/>
    <s v="theater/spaces"/>
    <n v="106"/>
    <x v="2119"/>
    <x v="1"/>
    <s v="spaces"/>
    <x v="3050"/>
    <d v="2016-05-05T04:02:40"/>
  </r>
  <r>
    <n v="3051"/>
    <x v="3050"/>
    <x v="3049"/>
    <n v="3500"/>
    <n v="827"/>
    <x v="2"/>
    <x v="1"/>
    <x v="1"/>
    <n v="1486547945"/>
    <n v="1483955945"/>
    <b v="1"/>
    <x v="2"/>
    <x v="1"/>
    <s v="theater/spaces"/>
    <n v="24"/>
    <x v="2120"/>
    <x v="1"/>
    <s v="spaces"/>
    <x v="3051"/>
    <d v="2017-02-08T09:59:05"/>
  </r>
  <r>
    <n v="3052"/>
    <x v="3051"/>
    <x v="3050"/>
    <n v="50000"/>
    <n v="75"/>
    <x v="2"/>
    <x v="0"/>
    <x v="0"/>
    <n v="1432828740"/>
    <n v="1430237094"/>
    <b v="0"/>
    <x v="84"/>
    <x v="1"/>
    <s v="theater/spaces"/>
    <n v="0"/>
    <x v="822"/>
    <x v="1"/>
    <s v="spaces"/>
    <x v="3052"/>
    <d v="2015-05-28T15:59:00"/>
  </r>
  <r>
    <n v="3053"/>
    <x v="3052"/>
    <x v="3051"/>
    <n v="10000"/>
    <n v="40"/>
    <x v="2"/>
    <x v="0"/>
    <x v="0"/>
    <n v="1412222340"/>
    <n v="1407781013"/>
    <b v="0"/>
    <x v="83"/>
    <x v="1"/>
    <s v="theater/spaces"/>
    <n v="0"/>
    <x v="140"/>
    <x v="1"/>
    <s v="spaces"/>
    <x v="3053"/>
    <d v="2014-10-02T03:59:00"/>
  </r>
  <r>
    <n v="3054"/>
    <x v="3053"/>
    <x v="3052"/>
    <n v="300"/>
    <n v="0"/>
    <x v="2"/>
    <x v="0"/>
    <x v="0"/>
    <n v="1425258240"/>
    <n v="1422043154"/>
    <b v="0"/>
    <x v="78"/>
    <x v="1"/>
    <s v="theater/spaces"/>
    <n v="0"/>
    <x v="121"/>
    <x v="1"/>
    <s v="spaces"/>
    <x v="3054"/>
    <d v="2015-03-02T01:04:00"/>
  </r>
  <r>
    <n v="3055"/>
    <x v="3054"/>
    <x v="3053"/>
    <n v="20000"/>
    <n v="1"/>
    <x v="2"/>
    <x v="0"/>
    <x v="0"/>
    <n v="1420844390"/>
    <n v="1415660390"/>
    <b v="0"/>
    <x v="29"/>
    <x v="1"/>
    <s v="theater/spaces"/>
    <n v="0"/>
    <x v="120"/>
    <x v="1"/>
    <s v="spaces"/>
    <x v="3055"/>
    <d v="2015-01-09T22:59:50"/>
  </r>
  <r>
    <n v="3056"/>
    <x v="3055"/>
    <x v="3054"/>
    <n v="25000"/>
    <n v="0"/>
    <x v="2"/>
    <x v="0"/>
    <x v="0"/>
    <n v="1412003784"/>
    <n v="1406819784"/>
    <b v="0"/>
    <x v="78"/>
    <x v="1"/>
    <s v="theater/spaces"/>
    <n v="0"/>
    <x v="121"/>
    <x v="1"/>
    <s v="spaces"/>
    <x v="3056"/>
    <d v="2014-09-29T15:16:24"/>
  </r>
  <r>
    <n v="3057"/>
    <x v="3056"/>
    <x v="3055"/>
    <n v="50000"/>
    <n v="0"/>
    <x v="2"/>
    <x v="1"/>
    <x v="1"/>
    <n v="1459694211"/>
    <n v="1457105811"/>
    <b v="0"/>
    <x v="78"/>
    <x v="1"/>
    <s v="theater/spaces"/>
    <n v="0"/>
    <x v="121"/>
    <x v="1"/>
    <s v="spaces"/>
    <x v="3057"/>
    <d v="2016-04-03T14:36:51"/>
  </r>
  <r>
    <n v="3058"/>
    <x v="3057"/>
    <x v="3056"/>
    <n v="18000"/>
    <n v="3"/>
    <x v="2"/>
    <x v="13"/>
    <x v="3"/>
    <n v="1463734740"/>
    <n v="1459414740"/>
    <b v="0"/>
    <x v="83"/>
    <x v="1"/>
    <s v="theater/spaces"/>
    <n v="0"/>
    <x v="120"/>
    <x v="1"/>
    <s v="spaces"/>
    <x v="3058"/>
    <d v="2016-05-20T08:59:00"/>
  </r>
  <r>
    <n v="3059"/>
    <x v="3058"/>
    <x v="3057"/>
    <n v="15000"/>
    <n v="451"/>
    <x v="2"/>
    <x v="0"/>
    <x v="0"/>
    <n v="1407536846"/>
    <n v="1404944846"/>
    <b v="0"/>
    <x v="202"/>
    <x v="1"/>
    <s v="theater/spaces"/>
    <n v="3"/>
    <x v="2121"/>
    <x v="1"/>
    <s v="spaces"/>
    <x v="3059"/>
    <d v="2014-08-08T22:27:26"/>
  </r>
  <r>
    <n v="3060"/>
    <x v="3059"/>
    <x v="3058"/>
    <n v="220000"/>
    <n v="335"/>
    <x v="2"/>
    <x v="0"/>
    <x v="0"/>
    <n v="1443422134"/>
    <n v="1440830134"/>
    <b v="0"/>
    <x v="79"/>
    <x v="1"/>
    <s v="theater/spaces"/>
    <n v="0"/>
    <x v="1727"/>
    <x v="1"/>
    <s v="spaces"/>
    <x v="3060"/>
    <d v="2015-09-28T06:35:34"/>
  </r>
  <r>
    <n v="3061"/>
    <x v="3060"/>
    <x v="3059"/>
    <n v="1000000"/>
    <n v="0"/>
    <x v="2"/>
    <x v="0"/>
    <x v="0"/>
    <n v="1407955748"/>
    <n v="1405363748"/>
    <b v="0"/>
    <x v="78"/>
    <x v="1"/>
    <s v="theater/spaces"/>
    <n v="0"/>
    <x v="121"/>
    <x v="1"/>
    <s v="spaces"/>
    <x v="3061"/>
    <d v="2014-08-13T18:49:08"/>
  </r>
  <r>
    <n v="3062"/>
    <x v="3061"/>
    <x v="3060"/>
    <n v="10000"/>
    <n v="6684"/>
    <x v="2"/>
    <x v="0"/>
    <x v="0"/>
    <n v="1443636000"/>
    <n v="1441111892"/>
    <b v="0"/>
    <x v="85"/>
    <x v="1"/>
    <s v="theater/spaces"/>
    <n v="67"/>
    <x v="2122"/>
    <x v="1"/>
    <s v="spaces"/>
    <x v="3062"/>
    <d v="2015-09-30T18:00:00"/>
  </r>
  <r>
    <n v="3063"/>
    <x v="3062"/>
    <x v="3061"/>
    <n v="3000"/>
    <n v="587"/>
    <x v="2"/>
    <x v="0"/>
    <x v="0"/>
    <n v="1477174138"/>
    <n v="1474150138"/>
    <b v="0"/>
    <x v="23"/>
    <x v="1"/>
    <s v="theater/spaces"/>
    <n v="20"/>
    <x v="2123"/>
    <x v="1"/>
    <s v="spaces"/>
    <x v="3063"/>
    <d v="2016-10-22T22:08:58"/>
  </r>
  <r>
    <n v="3064"/>
    <x v="3063"/>
    <x v="3062"/>
    <n v="75000"/>
    <n v="8471"/>
    <x v="2"/>
    <x v="0"/>
    <x v="0"/>
    <n v="1448175540"/>
    <n v="1445483246"/>
    <b v="0"/>
    <x v="250"/>
    <x v="1"/>
    <s v="theater/spaces"/>
    <n v="11"/>
    <x v="2124"/>
    <x v="1"/>
    <s v="spaces"/>
    <x v="3064"/>
    <d v="2015-11-22T06:59:00"/>
  </r>
  <r>
    <n v="3065"/>
    <x v="3064"/>
    <x v="3063"/>
    <n v="25000"/>
    <n v="10"/>
    <x v="2"/>
    <x v="0"/>
    <x v="0"/>
    <n v="1406683172"/>
    <n v="1404523172"/>
    <b v="0"/>
    <x v="84"/>
    <x v="1"/>
    <s v="theater/spaces"/>
    <n v="0"/>
    <x v="144"/>
    <x v="1"/>
    <s v="spaces"/>
    <x v="3065"/>
    <d v="2014-07-30T01:19:32"/>
  </r>
  <r>
    <n v="3066"/>
    <x v="3065"/>
    <x v="3064"/>
    <n v="350000"/>
    <n v="41950"/>
    <x v="2"/>
    <x v="2"/>
    <x v="2"/>
    <n v="1468128537"/>
    <n v="1465536537"/>
    <b v="0"/>
    <x v="41"/>
    <x v="1"/>
    <s v="theater/spaces"/>
    <n v="12"/>
    <x v="2125"/>
    <x v="1"/>
    <s v="spaces"/>
    <x v="3066"/>
    <d v="2016-07-10T05:28:57"/>
  </r>
  <r>
    <n v="3067"/>
    <x v="3066"/>
    <x v="3065"/>
    <n v="8000"/>
    <n v="200"/>
    <x v="2"/>
    <x v="4"/>
    <x v="4"/>
    <n v="1441837879"/>
    <n v="1439245879"/>
    <b v="0"/>
    <x v="29"/>
    <x v="1"/>
    <s v="theater/spaces"/>
    <n v="3"/>
    <x v="438"/>
    <x v="1"/>
    <s v="spaces"/>
    <x v="3067"/>
    <d v="2015-09-09T22:31:19"/>
  </r>
  <r>
    <n v="3068"/>
    <x v="3067"/>
    <x v="3066"/>
    <n v="250000"/>
    <n v="175"/>
    <x v="2"/>
    <x v="0"/>
    <x v="0"/>
    <n v="1445013352"/>
    <n v="1442421352"/>
    <b v="0"/>
    <x v="84"/>
    <x v="1"/>
    <s v="theater/spaces"/>
    <n v="0"/>
    <x v="2126"/>
    <x v="1"/>
    <s v="spaces"/>
    <x v="3068"/>
    <d v="2015-10-16T16:35:52"/>
  </r>
  <r>
    <n v="3069"/>
    <x v="3068"/>
    <x v="3067"/>
    <n v="1000"/>
    <n v="141"/>
    <x v="2"/>
    <x v="0"/>
    <x v="0"/>
    <n v="1418587234"/>
    <n v="1415995234"/>
    <b v="0"/>
    <x v="63"/>
    <x v="1"/>
    <s v="theater/spaces"/>
    <n v="14"/>
    <x v="2127"/>
    <x v="1"/>
    <s v="spaces"/>
    <x v="3069"/>
    <d v="2014-12-14T20:00:34"/>
  </r>
  <r>
    <n v="3070"/>
    <x v="3069"/>
    <x v="3068"/>
    <n v="10000"/>
    <n v="334"/>
    <x v="2"/>
    <x v="1"/>
    <x v="1"/>
    <n v="1481132169"/>
    <n v="1479317769"/>
    <b v="0"/>
    <x v="38"/>
    <x v="1"/>
    <s v="theater/spaces"/>
    <n v="3"/>
    <x v="2128"/>
    <x v="1"/>
    <s v="spaces"/>
    <x v="3070"/>
    <d v="2016-12-07T17:36:09"/>
  </r>
  <r>
    <n v="3071"/>
    <x v="3070"/>
    <x v="3069"/>
    <n v="12000"/>
    <n v="7173"/>
    <x v="2"/>
    <x v="0"/>
    <x v="0"/>
    <n v="1429595940"/>
    <n v="1428082481"/>
    <b v="0"/>
    <x v="27"/>
    <x v="1"/>
    <s v="theater/spaces"/>
    <n v="60"/>
    <x v="2129"/>
    <x v="1"/>
    <s v="spaces"/>
    <x v="3071"/>
    <d v="2015-04-21T05:59:00"/>
  </r>
  <r>
    <n v="3072"/>
    <x v="3071"/>
    <x v="3070"/>
    <n v="12000"/>
    <n v="2"/>
    <x v="2"/>
    <x v="0"/>
    <x v="0"/>
    <n v="1477791960"/>
    <n v="1476549262"/>
    <b v="0"/>
    <x v="84"/>
    <x v="1"/>
    <s v="theater/spaces"/>
    <n v="0"/>
    <x v="120"/>
    <x v="1"/>
    <s v="spaces"/>
    <x v="3072"/>
    <d v="2016-10-30T01:46:00"/>
  </r>
  <r>
    <n v="3073"/>
    <x v="3072"/>
    <x v="3071"/>
    <n v="2800000"/>
    <n v="645"/>
    <x v="2"/>
    <x v="0"/>
    <x v="0"/>
    <n v="1434309540"/>
    <n v="1429287900"/>
    <b v="0"/>
    <x v="63"/>
    <x v="1"/>
    <s v="theater/spaces"/>
    <n v="0"/>
    <x v="2130"/>
    <x v="1"/>
    <s v="spaces"/>
    <x v="3073"/>
    <d v="2015-06-14T19:19:00"/>
  </r>
  <r>
    <n v="3074"/>
    <x v="3073"/>
    <x v="3072"/>
    <n v="25000"/>
    <n v="22"/>
    <x v="2"/>
    <x v="6"/>
    <x v="3"/>
    <n v="1457617359"/>
    <n v="1455025359"/>
    <b v="0"/>
    <x v="83"/>
    <x v="1"/>
    <s v="theater/spaces"/>
    <n v="0"/>
    <x v="2131"/>
    <x v="1"/>
    <s v="spaces"/>
    <x v="3074"/>
    <d v="2016-03-10T13:42:39"/>
  </r>
  <r>
    <n v="3075"/>
    <x v="3074"/>
    <x v="3073"/>
    <n v="15000"/>
    <n v="1296"/>
    <x v="2"/>
    <x v="0"/>
    <x v="0"/>
    <n v="1471573640"/>
    <n v="1467253640"/>
    <b v="0"/>
    <x v="9"/>
    <x v="1"/>
    <s v="theater/spaces"/>
    <n v="9"/>
    <x v="2132"/>
    <x v="1"/>
    <s v="spaces"/>
    <x v="3075"/>
    <d v="2016-08-19T02:27:20"/>
  </r>
  <r>
    <n v="3076"/>
    <x v="3075"/>
    <x v="3074"/>
    <n v="10000"/>
    <n v="1506"/>
    <x v="2"/>
    <x v="0"/>
    <x v="0"/>
    <n v="1444405123"/>
    <n v="1439221123"/>
    <b v="0"/>
    <x v="133"/>
    <x v="1"/>
    <s v="theater/spaces"/>
    <n v="15"/>
    <x v="2133"/>
    <x v="1"/>
    <s v="spaces"/>
    <x v="3076"/>
    <d v="2015-10-09T15:38:43"/>
  </r>
  <r>
    <n v="3077"/>
    <x v="3076"/>
    <x v="3075"/>
    <n v="22000"/>
    <n v="105"/>
    <x v="2"/>
    <x v="5"/>
    <x v="5"/>
    <n v="1488495478"/>
    <n v="1485903478"/>
    <b v="0"/>
    <x v="84"/>
    <x v="1"/>
    <s v="theater/spaces"/>
    <n v="0"/>
    <x v="1780"/>
    <x v="1"/>
    <s v="spaces"/>
    <x v="3077"/>
    <d v="2017-03-02T22:57:58"/>
  </r>
  <r>
    <n v="3078"/>
    <x v="3077"/>
    <x v="3076"/>
    <n v="60000"/>
    <n v="71"/>
    <x v="2"/>
    <x v="0"/>
    <x v="0"/>
    <n v="1424920795"/>
    <n v="1422328795"/>
    <b v="0"/>
    <x v="83"/>
    <x v="1"/>
    <s v="theater/spaces"/>
    <n v="0"/>
    <x v="1902"/>
    <x v="1"/>
    <s v="spaces"/>
    <x v="3078"/>
    <d v="2015-02-26T03:19:55"/>
  </r>
  <r>
    <n v="3079"/>
    <x v="3078"/>
    <x v="3077"/>
    <n v="1333666"/>
    <n v="11226"/>
    <x v="2"/>
    <x v="0"/>
    <x v="0"/>
    <n v="1427040435"/>
    <n v="1424452035"/>
    <b v="0"/>
    <x v="74"/>
    <x v="1"/>
    <s v="theater/spaces"/>
    <n v="1"/>
    <x v="2134"/>
    <x v="1"/>
    <s v="spaces"/>
    <x v="3079"/>
    <d v="2015-03-22T16:07:15"/>
  </r>
  <r>
    <n v="3080"/>
    <x v="3079"/>
    <x v="3078"/>
    <n v="2000000"/>
    <n v="376"/>
    <x v="2"/>
    <x v="0"/>
    <x v="0"/>
    <n v="1419644444"/>
    <n v="1414456844"/>
    <b v="0"/>
    <x v="63"/>
    <x v="1"/>
    <s v="theater/spaces"/>
    <n v="0"/>
    <x v="2135"/>
    <x v="1"/>
    <s v="spaces"/>
    <x v="3080"/>
    <d v="2014-12-27T01:40:44"/>
  </r>
  <r>
    <n v="3081"/>
    <x v="3080"/>
    <x v="3079"/>
    <n v="1000000"/>
    <n v="2103"/>
    <x v="2"/>
    <x v="0"/>
    <x v="0"/>
    <n v="1442722891"/>
    <n v="1440130891"/>
    <b v="0"/>
    <x v="81"/>
    <x v="1"/>
    <s v="theater/spaces"/>
    <n v="0"/>
    <x v="2136"/>
    <x v="1"/>
    <s v="spaces"/>
    <x v="3081"/>
    <d v="2015-09-20T04:21:31"/>
  </r>
  <r>
    <n v="3082"/>
    <x v="3081"/>
    <x v="3080"/>
    <n v="9000"/>
    <n v="0"/>
    <x v="2"/>
    <x v="0"/>
    <x v="0"/>
    <n v="1447628946"/>
    <n v="1445033346"/>
    <b v="0"/>
    <x v="78"/>
    <x v="1"/>
    <s v="theater/spaces"/>
    <n v="0"/>
    <x v="121"/>
    <x v="1"/>
    <s v="spaces"/>
    <x v="3082"/>
    <d v="2015-11-15T23:09:06"/>
  </r>
  <r>
    <n v="3083"/>
    <x v="3082"/>
    <x v="3081"/>
    <n v="20000"/>
    <n v="56"/>
    <x v="2"/>
    <x v="0"/>
    <x v="0"/>
    <n v="1409547600"/>
    <n v="1406986278"/>
    <b v="0"/>
    <x v="83"/>
    <x v="1"/>
    <s v="theater/spaces"/>
    <n v="0"/>
    <x v="791"/>
    <x v="1"/>
    <s v="spaces"/>
    <x v="3083"/>
    <d v="2014-09-01T05:00:00"/>
  </r>
  <r>
    <n v="3084"/>
    <x v="3083"/>
    <x v="3082"/>
    <n v="4059"/>
    <n v="470"/>
    <x v="2"/>
    <x v="0"/>
    <x v="0"/>
    <n v="1430851680"/>
    <n v="1428340931"/>
    <b v="0"/>
    <x v="79"/>
    <x v="1"/>
    <s v="theater/spaces"/>
    <n v="12"/>
    <x v="2137"/>
    <x v="1"/>
    <s v="spaces"/>
    <x v="3084"/>
    <d v="2015-05-05T18:48:00"/>
  </r>
  <r>
    <n v="3085"/>
    <x v="3084"/>
    <x v="3083"/>
    <n v="25000"/>
    <n v="610"/>
    <x v="2"/>
    <x v="0"/>
    <x v="0"/>
    <n v="1443561159"/>
    <n v="1440969159"/>
    <b v="0"/>
    <x v="82"/>
    <x v="1"/>
    <s v="theater/spaces"/>
    <n v="2"/>
    <x v="2138"/>
    <x v="1"/>
    <s v="spaces"/>
    <x v="3085"/>
    <d v="2015-09-29T21:12:39"/>
  </r>
  <r>
    <n v="3086"/>
    <x v="3085"/>
    <x v="3084"/>
    <n v="20000"/>
    <n v="50"/>
    <x v="2"/>
    <x v="13"/>
    <x v="3"/>
    <n v="1439827559"/>
    <n v="1434643559"/>
    <b v="0"/>
    <x v="83"/>
    <x v="1"/>
    <s v="theater/spaces"/>
    <n v="0"/>
    <x v="407"/>
    <x v="1"/>
    <s v="spaces"/>
    <x v="3086"/>
    <d v="2015-08-17T16:05:59"/>
  </r>
  <r>
    <n v="3087"/>
    <x v="3086"/>
    <x v="3085"/>
    <n v="20000"/>
    <n v="125"/>
    <x v="2"/>
    <x v="0"/>
    <x v="0"/>
    <n v="1482294990"/>
    <n v="1477107390"/>
    <b v="0"/>
    <x v="84"/>
    <x v="1"/>
    <s v="theater/spaces"/>
    <n v="1"/>
    <x v="368"/>
    <x v="1"/>
    <s v="spaces"/>
    <x v="3087"/>
    <d v="2016-12-21T04:36:30"/>
  </r>
  <r>
    <n v="3088"/>
    <x v="3087"/>
    <x v="3086"/>
    <n v="65000"/>
    <n v="126"/>
    <x v="2"/>
    <x v="0"/>
    <x v="0"/>
    <n v="1420724460"/>
    <n v="1418046247"/>
    <b v="0"/>
    <x v="83"/>
    <x v="1"/>
    <s v="theater/spaces"/>
    <n v="0"/>
    <x v="823"/>
    <x v="1"/>
    <s v="spaces"/>
    <x v="3088"/>
    <d v="2015-01-08T13:41:00"/>
  </r>
  <r>
    <n v="3089"/>
    <x v="3088"/>
    <x v="3087"/>
    <n v="25000"/>
    <n v="5854"/>
    <x v="2"/>
    <x v="0"/>
    <x v="0"/>
    <n v="1468029540"/>
    <n v="1465304483"/>
    <b v="0"/>
    <x v="43"/>
    <x v="1"/>
    <s v="theater/spaces"/>
    <n v="23"/>
    <x v="2139"/>
    <x v="1"/>
    <s v="spaces"/>
    <x v="3089"/>
    <d v="2016-07-09T01:59:00"/>
  </r>
  <r>
    <n v="3090"/>
    <x v="3089"/>
    <x v="3088"/>
    <n v="225000"/>
    <n v="11432"/>
    <x v="2"/>
    <x v="0"/>
    <x v="0"/>
    <n v="1430505545"/>
    <n v="1425325145"/>
    <b v="0"/>
    <x v="82"/>
    <x v="1"/>
    <s v="theater/spaces"/>
    <n v="5"/>
    <x v="2140"/>
    <x v="1"/>
    <s v="spaces"/>
    <x v="3090"/>
    <d v="2015-05-01T18:39:05"/>
  </r>
  <r>
    <n v="3091"/>
    <x v="3090"/>
    <x v="3089"/>
    <n v="5000"/>
    <n v="796"/>
    <x v="2"/>
    <x v="0"/>
    <x v="0"/>
    <n v="1471214743"/>
    <n v="1468622743"/>
    <b v="0"/>
    <x v="82"/>
    <x v="1"/>
    <s v="theater/spaces"/>
    <n v="16"/>
    <x v="1803"/>
    <x v="1"/>
    <s v="spaces"/>
    <x v="3091"/>
    <d v="2016-08-14T22:45:43"/>
  </r>
  <r>
    <n v="3092"/>
    <x v="3091"/>
    <x v="3090"/>
    <n v="100000"/>
    <n v="1183.19"/>
    <x v="2"/>
    <x v="0"/>
    <x v="0"/>
    <n v="1444946400"/>
    <n v="1441723912"/>
    <b v="0"/>
    <x v="64"/>
    <x v="1"/>
    <s v="theater/spaces"/>
    <n v="1"/>
    <x v="239"/>
    <x v="1"/>
    <s v="spaces"/>
    <x v="3092"/>
    <d v="2015-10-15T22:00:00"/>
  </r>
  <r>
    <n v="3093"/>
    <x v="3092"/>
    <x v="3091"/>
    <n v="4000"/>
    <n v="910"/>
    <x v="2"/>
    <x v="5"/>
    <x v="5"/>
    <n v="1401595140"/>
    <n v="1398980941"/>
    <b v="0"/>
    <x v="57"/>
    <x v="1"/>
    <s v="theater/spaces"/>
    <n v="23"/>
    <x v="2141"/>
    <x v="1"/>
    <s v="spaces"/>
    <x v="3093"/>
    <d v="2014-06-01T03:59:00"/>
  </r>
  <r>
    <n v="3094"/>
    <x v="3093"/>
    <x v="3092"/>
    <n v="100000"/>
    <n v="25"/>
    <x v="2"/>
    <x v="0"/>
    <x v="0"/>
    <n v="1442775956"/>
    <n v="1437591956"/>
    <b v="0"/>
    <x v="29"/>
    <x v="1"/>
    <s v="theater/spaces"/>
    <n v="0"/>
    <x v="380"/>
    <x v="1"/>
    <s v="spaces"/>
    <x v="3094"/>
    <d v="2015-09-20T19:05:56"/>
  </r>
  <r>
    <n v="3095"/>
    <x v="3094"/>
    <x v="3093"/>
    <n v="14920"/>
    <n v="50"/>
    <x v="2"/>
    <x v="0"/>
    <x v="0"/>
    <n v="1470011780"/>
    <n v="1464827780"/>
    <b v="0"/>
    <x v="29"/>
    <x v="1"/>
    <s v="theater/spaces"/>
    <n v="0"/>
    <x v="73"/>
    <x v="1"/>
    <s v="spaces"/>
    <x v="3095"/>
    <d v="2016-08-01T00:36:20"/>
  </r>
  <r>
    <n v="3096"/>
    <x v="3095"/>
    <x v="3094"/>
    <n v="20000"/>
    <n v="795"/>
    <x v="2"/>
    <x v="0"/>
    <x v="0"/>
    <n v="1432151326"/>
    <n v="1429559326"/>
    <b v="0"/>
    <x v="25"/>
    <x v="1"/>
    <s v="theater/spaces"/>
    <n v="4"/>
    <x v="2142"/>
    <x v="1"/>
    <s v="spaces"/>
    <x v="3096"/>
    <d v="2015-05-20T19:48:46"/>
  </r>
  <r>
    <n v="3097"/>
    <x v="3096"/>
    <x v="3095"/>
    <n v="10000"/>
    <n v="1715"/>
    <x v="2"/>
    <x v="1"/>
    <x v="1"/>
    <n v="1475848800"/>
    <n v="1474027501"/>
    <b v="0"/>
    <x v="288"/>
    <x v="1"/>
    <s v="theater/spaces"/>
    <n v="17"/>
    <x v="2143"/>
    <x v="1"/>
    <s v="spaces"/>
    <x v="3097"/>
    <d v="2016-10-07T14:00:00"/>
  </r>
  <r>
    <n v="3098"/>
    <x v="3097"/>
    <x v="3096"/>
    <n v="48725"/>
    <n v="1758"/>
    <x v="2"/>
    <x v="0"/>
    <x v="0"/>
    <n v="1454890620"/>
    <n v="1450724449"/>
    <b v="0"/>
    <x v="74"/>
    <x v="1"/>
    <s v="theater/spaces"/>
    <n v="4"/>
    <x v="2144"/>
    <x v="1"/>
    <s v="spaces"/>
    <x v="3098"/>
    <d v="2016-02-08T00:17:00"/>
  </r>
  <r>
    <n v="3099"/>
    <x v="3098"/>
    <x v="3097"/>
    <n v="2000"/>
    <n v="278"/>
    <x v="2"/>
    <x v="0"/>
    <x v="0"/>
    <n v="1455251591"/>
    <n v="1452659591"/>
    <b v="0"/>
    <x v="81"/>
    <x v="1"/>
    <s v="theater/spaces"/>
    <n v="14"/>
    <x v="2145"/>
    <x v="1"/>
    <s v="spaces"/>
    <x v="3099"/>
    <d v="2016-02-12T04:33:11"/>
  </r>
  <r>
    <n v="3100"/>
    <x v="3099"/>
    <x v="3098"/>
    <n v="12000"/>
    <n v="1827"/>
    <x v="2"/>
    <x v="0"/>
    <x v="0"/>
    <n v="1413816975"/>
    <n v="1411224975"/>
    <b v="0"/>
    <x v="62"/>
    <x v="1"/>
    <s v="theater/spaces"/>
    <n v="15"/>
    <x v="2146"/>
    <x v="1"/>
    <s v="spaces"/>
    <x v="3100"/>
    <d v="2014-10-20T14:56:15"/>
  </r>
  <r>
    <n v="3101"/>
    <x v="3100"/>
    <x v="3099"/>
    <n v="2500"/>
    <n v="300"/>
    <x v="2"/>
    <x v="6"/>
    <x v="3"/>
    <n v="1437033360"/>
    <n v="1434445937"/>
    <b v="0"/>
    <x v="8"/>
    <x v="1"/>
    <s v="theater/spaces"/>
    <n v="12"/>
    <x v="380"/>
    <x v="1"/>
    <s v="spaces"/>
    <x v="3101"/>
    <d v="2015-07-16T07:56:00"/>
  </r>
  <r>
    <n v="3102"/>
    <x v="3101"/>
    <x v="3100"/>
    <n v="16000"/>
    <n v="6258"/>
    <x v="2"/>
    <x v="1"/>
    <x v="1"/>
    <n v="1471939818"/>
    <n v="1467619818"/>
    <b v="0"/>
    <x v="240"/>
    <x v="1"/>
    <s v="theater/spaces"/>
    <n v="39"/>
    <x v="2147"/>
    <x v="1"/>
    <s v="spaces"/>
    <x v="3102"/>
    <d v="2016-08-23T08:10:18"/>
  </r>
  <r>
    <n v="3103"/>
    <x v="3102"/>
    <x v="3101"/>
    <n v="4100"/>
    <n v="11"/>
    <x v="2"/>
    <x v="0"/>
    <x v="0"/>
    <n v="1434080706"/>
    <n v="1428896706"/>
    <b v="0"/>
    <x v="84"/>
    <x v="1"/>
    <s v="theater/spaces"/>
    <n v="0"/>
    <x v="148"/>
    <x v="1"/>
    <s v="spaces"/>
    <x v="3103"/>
    <d v="2015-06-12T03:45:06"/>
  </r>
  <r>
    <n v="3104"/>
    <x v="3103"/>
    <x v="3102"/>
    <n v="4000"/>
    <n v="1185"/>
    <x v="2"/>
    <x v="2"/>
    <x v="2"/>
    <n v="1422928800"/>
    <n v="1420235311"/>
    <b v="0"/>
    <x v="81"/>
    <x v="1"/>
    <s v="theater/spaces"/>
    <n v="30"/>
    <x v="2148"/>
    <x v="1"/>
    <s v="spaces"/>
    <x v="3104"/>
    <d v="2015-02-03T02:00:00"/>
  </r>
  <r>
    <n v="3105"/>
    <x v="3104"/>
    <x v="3103"/>
    <n v="5845"/>
    <n v="2476"/>
    <x v="2"/>
    <x v="0"/>
    <x v="0"/>
    <n v="1413694800"/>
    <n v="1408986916"/>
    <b v="0"/>
    <x v="162"/>
    <x v="1"/>
    <s v="theater/spaces"/>
    <n v="42"/>
    <x v="2149"/>
    <x v="1"/>
    <s v="spaces"/>
    <x v="3105"/>
    <d v="2014-10-19T05:00:00"/>
  </r>
  <r>
    <n v="3106"/>
    <x v="3105"/>
    <x v="3104"/>
    <n v="1000"/>
    <n v="41"/>
    <x v="2"/>
    <x v="1"/>
    <x v="1"/>
    <n v="1442440800"/>
    <n v="1440497876"/>
    <b v="0"/>
    <x v="80"/>
    <x v="1"/>
    <s v="theater/spaces"/>
    <n v="4"/>
    <x v="2150"/>
    <x v="1"/>
    <s v="spaces"/>
    <x v="3106"/>
    <d v="2015-09-16T22:00:00"/>
  </r>
  <r>
    <n v="3107"/>
    <x v="3106"/>
    <x v="3105"/>
    <n v="40000"/>
    <n v="7905"/>
    <x v="2"/>
    <x v="0"/>
    <x v="0"/>
    <n v="1431372751"/>
    <n v="1430767951"/>
    <b v="0"/>
    <x v="60"/>
    <x v="1"/>
    <s v="theater/spaces"/>
    <n v="20"/>
    <x v="2151"/>
    <x v="1"/>
    <s v="spaces"/>
    <x v="3107"/>
    <d v="2015-05-11T19:32:31"/>
  </r>
  <r>
    <n v="3108"/>
    <x v="3107"/>
    <x v="3106"/>
    <n v="50000"/>
    <n v="26"/>
    <x v="2"/>
    <x v="0"/>
    <x v="0"/>
    <n v="1430234394"/>
    <n v="1425053994"/>
    <b v="0"/>
    <x v="84"/>
    <x v="1"/>
    <s v="theater/spaces"/>
    <n v="0"/>
    <x v="31"/>
    <x v="1"/>
    <s v="spaces"/>
    <x v="3108"/>
    <d v="2015-04-28T15:19:54"/>
  </r>
  <r>
    <n v="3109"/>
    <x v="3108"/>
    <x v="3107"/>
    <n v="26500"/>
    <n v="6633"/>
    <x v="2"/>
    <x v="0"/>
    <x v="0"/>
    <n v="1409194810"/>
    <n v="1406170810"/>
    <b v="0"/>
    <x v="229"/>
    <x v="1"/>
    <s v="theater/spaces"/>
    <n v="25"/>
    <x v="658"/>
    <x v="1"/>
    <s v="spaces"/>
    <x v="3109"/>
    <d v="2014-08-28T03:00:10"/>
  </r>
  <r>
    <n v="3110"/>
    <x v="3109"/>
    <x v="3108"/>
    <n v="25000"/>
    <n v="10"/>
    <x v="2"/>
    <x v="0"/>
    <x v="0"/>
    <n v="1487465119"/>
    <n v="1484009119"/>
    <b v="0"/>
    <x v="29"/>
    <x v="1"/>
    <s v="theater/spaces"/>
    <n v="0"/>
    <x v="119"/>
    <x v="1"/>
    <s v="spaces"/>
    <x v="3110"/>
    <d v="2017-02-19T00:45:19"/>
  </r>
  <r>
    <n v="3111"/>
    <x v="3110"/>
    <x v="3109"/>
    <n v="20000"/>
    <n v="5328"/>
    <x v="2"/>
    <x v="0"/>
    <x v="0"/>
    <n v="1412432220"/>
    <n v="1409753820"/>
    <b v="0"/>
    <x v="88"/>
    <x v="1"/>
    <s v="theater/spaces"/>
    <n v="27"/>
    <x v="2152"/>
    <x v="1"/>
    <s v="spaces"/>
    <x v="3111"/>
    <d v="2014-10-04T14:17:00"/>
  </r>
  <r>
    <n v="3112"/>
    <x v="3111"/>
    <x v="3110"/>
    <n v="11000"/>
    <n v="521"/>
    <x v="2"/>
    <x v="0"/>
    <x v="0"/>
    <n v="1477968934"/>
    <n v="1472784934"/>
    <b v="0"/>
    <x v="82"/>
    <x v="1"/>
    <s v="theater/spaces"/>
    <n v="5"/>
    <x v="2153"/>
    <x v="1"/>
    <s v="spaces"/>
    <x v="3112"/>
    <d v="2016-11-01T02:55:34"/>
  </r>
  <r>
    <n v="3113"/>
    <x v="3112"/>
    <x v="3111"/>
    <n v="109225"/>
    <n v="4635"/>
    <x v="2"/>
    <x v="0"/>
    <x v="0"/>
    <n v="1429291982"/>
    <n v="1426699982"/>
    <b v="0"/>
    <x v="77"/>
    <x v="1"/>
    <s v="theater/spaces"/>
    <n v="4"/>
    <x v="2154"/>
    <x v="1"/>
    <s v="spaces"/>
    <x v="3113"/>
    <d v="2015-04-17T17:33:02"/>
  </r>
  <r>
    <n v="3114"/>
    <x v="3113"/>
    <x v="3112"/>
    <n v="75000"/>
    <n v="0"/>
    <x v="2"/>
    <x v="0"/>
    <x v="0"/>
    <n v="1411312250"/>
    <n v="1406128250"/>
    <b v="0"/>
    <x v="78"/>
    <x v="1"/>
    <s v="theater/spaces"/>
    <n v="0"/>
    <x v="121"/>
    <x v="1"/>
    <s v="spaces"/>
    <x v="3114"/>
    <d v="2014-09-21T15:10:50"/>
  </r>
  <r>
    <n v="3115"/>
    <x v="3114"/>
    <x v="3113"/>
    <n v="10000"/>
    <n v="300"/>
    <x v="2"/>
    <x v="11"/>
    <x v="9"/>
    <n v="1465123427"/>
    <n v="1462531427"/>
    <b v="0"/>
    <x v="29"/>
    <x v="1"/>
    <s v="theater/spaces"/>
    <n v="3"/>
    <x v="462"/>
    <x v="1"/>
    <s v="spaces"/>
    <x v="3115"/>
    <d v="2016-06-05T10:43:47"/>
  </r>
  <r>
    <n v="3116"/>
    <x v="3115"/>
    <x v="3114"/>
    <n v="750"/>
    <n v="430"/>
    <x v="2"/>
    <x v="0"/>
    <x v="0"/>
    <n v="1427890925"/>
    <n v="1426681325"/>
    <b v="0"/>
    <x v="73"/>
    <x v="1"/>
    <s v="theater/spaces"/>
    <n v="57"/>
    <x v="1340"/>
    <x v="1"/>
    <s v="spaces"/>
    <x v="3116"/>
    <d v="2015-04-01T12:22:05"/>
  </r>
  <r>
    <n v="3117"/>
    <x v="3116"/>
    <x v="3115"/>
    <n v="1000"/>
    <n v="1"/>
    <x v="2"/>
    <x v="1"/>
    <x v="1"/>
    <n v="1464354720"/>
    <n v="1463648360"/>
    <b v="0"/>
    <x v="29"/>
    <x v="1"/>
    <s v="theater/spaces"/>
    <n v="0"/>
    <x v="120"/>
    <x v="1"/>
    <s v="spaces"/>
    <x v="3117"/>
    <d v="2016-05-27T13:12:00"/>
  </r>
  <r>
    <n v="3118"/>
    <x v="3117"/>
    <x v="3116"/>
    <n v="500000"/>
    <n v="1550"/>
    <x v="2"/>
    <x v="11"/>
    <x v="9"/>
    <n v="1467473723"/>
    <n v="1465832123"/>
    <b v="0"/>
    <x v="84"/>
    <x v="1"/>
    <s v="theater/spaces"/>
    <n v="0"/>
    <x v="2155"/>
    <x v="1"/>
    <s v="spaces"/>
    <x v="3118"/>
    <d v="2016-07-02T15:35:23"/>
  </r>
  <r>
    <n v="3119"/>
    <x v="3118"/>
    <x v="3117"/>
    <n v="10000"/>
    <n v="5"/>
    <x v="2"/>
    <x v="0"/>
    <x v="0"/>
    <n v="1427414732"/>
    <n v="1424826332"/>
    <b v="0"/>
    <x v="29"/>
    <x v="1"/>
    <s v="theater/spaces"/>
    <n v="0"/>
    <x v="144"/>
    <x v="1"/>
    <s v="spaces"/>
    <x v="3119"/>
    <d v="2015-03-27T00:05:32"/>
  </r>
  <r>
    <n v="3120"/>
    <x v="3119"/>
    <x v="3118"/>
    <n v="1300000"/>
    <n v="128"/>
    <x v="2"/>
    <x v="9"/>
    <x v="3"/>
    <n v="1462484196"/>
    <n v="1457303796"/>
    <b v="0"/>
    <x v="73"/>
    <x v="1"/>
    <s v="theater/spaces"/>
    <n v="0"/>
    <x v="2156"/>
    <x v="1"/>
    <s v="spaces"/>
    <x v="3120"/>
    <d v="2016-05-05T21:36:36"/>
  </r>
  <r>
    <n v="3121"/>
    <x v="3120"/>
    <x v="3119"/>
    <n v="1500"/>
    <n v="10"/>
    <x v="1"/>
    <x v="5"/>
    <x v="5"/>
    <n v="1411748335"/>
    <n v="1406564335"/>
    <b v="0"/>
    <x v="29"/>
    <x v="1"/>
    <s v="theater/spaces"/>
    <n v="1"/>
    <x v="119"/>
    <x v="1"/>
    <s v="spaces"/>
    <x v="3121"/>
    <d v="2014-09-26T16:18:55"/>
  </r>
  <r>
    <n v="3122"/>
    <x v="3121"/>
    <x v="3120"/>
    <n v="199"/>
    <n v="116"/>
    <x v="1"/>
    <x v="0"/>
    <x v="0"/>
    <n v="1478733732"/>
    <n v="1478298132"/>
    <b v="0"/>
    <x v="84"/>
    <x v="1"/>
    <s v="theater/spaces"/>
    <n v="58"/>
    <x v="2157"/>
    <x v="1"/>
    <s v="spaces"/>
    <x v="3122"/>
    <d v="2016-11-09T23:22:12"/>
  </r>
  <r>
    <n v="3123"/>
    <x v="3122"/>
    <x v="3121"/>
    <n v="125000"/>
    <n v="85192"/>
    <x v="1"/>
    <x v="0"/>
    <x v="0"/>
    <n v="1468108198"/>
    <n v="1465516198"/>
    <b v="0"/>
    <x v="493"/>
    <x v="1"/>
    <s v="theater/spaces"/>
    <n v="68"/>
    <x v="2158"/>
    <x v="1"/>
    <s v="spaces"/>
    <x v="3123"/>
    <d v="2016-07-09T23:49:58"/>
  </r>
  <r>
    <n v="3124"/>
    <x v="3123"/>
    <x v="3122"/>
    <n v="800000"/>
    <n v="26"/>
    <x v="1"/>
    <x v="0"/>
    <x v="0"/>
    <n v="1422902601"/>
    <n v="1417718601"/>
    <b v="0"/>
    <x v="80"/>
    <x v="1"/>
    <s v="theater/spaces"/>
    <n v="0"/>
    <x v="516"/>
    <x v="1"/>
    <s v="spaces"/>
    <x v="3124"/>
    <d v="2015-02-02T18:43:21"/>
  </r>
  <r>
    <n v="3125"/>
    <x v="3124"/>
    <x v="3123"/>
    <n v="1500000"/>
    <n v="0"/>
    <x v="1"/>
    <x v="0"/>
    <x v="0"/>
    <n v="1452142672"/>
    <n v="1449550672"/>
    <b v="0"/>
    <x v="78"/>
    <x v="1"/>
    <s v="theater/spaces"/>
    <n v="0"/>
    <x v="121"/>
    <x v="1"/>
    <s v="spaces"/>
    <x v="3125"/>
    <d v="2016-01-07T04:57:52"/>
  </r>
  <r>
    <n v="3126"/>
    <x v="3125"/>
    <x v="3124"/>
    <n v="25000"/>
    <n v="1040"/>
    <x v="1"/>
    <x v="0"/>
    <x v="0"/>
    <n v="1459121162"/>
    <n v="1456532762"/>
    <b v="0"/>
    <x v="57"/>
    <x v="1"/>
    <s v="theater/spaces"/>
    <n v="4"/>
    <x v="2159"/>
    <x v="1"/>
    <s v="spaces"/>
    <x v="3126"/>
    <d v="2016-03-27T23:26:02"/>
  </r>
  <r>
    <n v="3127"/>
    <x v="3126"/>
    <x v="3125"/>
    <n v="100000"/>
    <n v="0"/>
    <x v="1"/>
    <x v="0"/>
    <x v="0"/>
    <n v="1425242029"/>
    <n v="1422650029"/>
    <b v="0"/>
    <x v="78"/>
    <x v="1"/>
    <s v="theater/spaces"/>
    <n v="0"/>
    <x v="121"/>
    <x v="1"/>
    <s v="spaces"/>
    <x v="3127"/>
    <d v="2015-03-01T20:33:49"/>
  </r>
  <r>
    <n v="3128"/>
    <x v="3127"/>
    <x v="3126"/>
    <n v="15000"/>
    <n v="16291"/>
    <x v="3"/>
    <x v="0"/>
    <x v="0"/>
    <n v="1489690141"/>
    <n v="1487101741"/>
    <b v="0"/>
    <x v="27"/>
    <x v="1"/>
    <s v="theater/plays"/>
    <n v="109"/>
    <x v="2160"/>
    <x v="1"/>
    <s v="plays"/>
    <x v="3128"/>
    <d v="2017-03-16T18:49:01"/>
  </r>
  <r>
    <n v="3129"/>
    <x v="3128"/>
    <x v="3127"/>
    <n v="1250"/>
    <n v="10"/>
    <x v="3"/>
    <x v="0"/>
    <x v="0"/>
    <n v="1492542819"/>
    <n v="1489090419"/>
    <b v="0"/>
    <x v="29"/>
    <x v="1"/>
    <s v="theater/plays"/>
    <n v="1"/>
    <x v="119"/>
    <x v="1"/>
    <s v="plays"/>
    <x v="3129"/>
    <d v="2017-04-18T19:13:39"/>
  </r>
  <r>
    <n v="3130"/>
    <x v="3129"/>
    <x v="3128"/>
    <n v="10000"/>
    <n v="375"/>
    <x v="3"/>
    <x v="0"/>
    <x v="0"/>
    <n v="1492145940"/>
    <n v="1489504916"/>
    <b v="0"/>
    <x v="80"/>
    <x v="1"/>
    <s v="theater/plays"/>
    <n v="4"/>
    <x v="2161"/>
    <x v="1"/>
    <s v="plays"/>
    <x v="3130"/>
    <d v="2017-04-14T04:59:00"/>
  </r>
  <r>
    <n v="3131"/>
    <x v="3130"/>
    <x v="3129"/>
    <n v="4100"/>
    <n v="645"/>
    <x v="3"/>
    <x v="0"/>
    <x v="0"/>
    <n v="1491656045"/>
    <n v="1489067645"/>
    <b v="0"/>
    <x v="8"/>
    <x v="1"/>
    <s v="theater/plays"/>
    <n v="16"/>
    <x v="399"/>
    <x v="1"/>
    <s v="plays"/>
    <x v="3131"/>
    <d v="2017-04-08T12:54:05"/>
  </r>
  <r>
    <n v="3132"/>
    <x v="3131"/>
    <x v="3130"/>
    <n v="30000"/>
    <n v="10"/>
    <x v="3"/>
    <x v="0"/>
    <x v="0"/>
    <n v="1492759460"/>
    <n v="1487579060"/>
    <b v="0"/>
    <x v="29"/>
    <x v="1"/>
    <s v="theater/plays"/>
    <n v="0"/>
    <x v="119"/>
    <x v="1"/>
    <s v="plays"/>
    <x v="3132"/>
    <d v="2017-04-21T07:24:20"/>
  </r>
  <r>
    <n v="3133"/>
    <x v="3132"/>
    <x v="3131"/>
    <n v="500"/>
    <n v="540"/>
    <x v="3"/>
    <x v="1"/>
    <x v="1"/>
    <n v="1490358834"/>
    <n v="1487770434"/>
    <b v="0"/>
    <x v="38"/>
    <x v="1"/>
    <s v="theater/plays"/>
    <n v="108"/>
    <x v="1178"/>
    <x v="1"/>
    <s v="plays"/>
    <x v="3133"/>
    <d v="2017-03-24T12:33:54"/>
  </r>
  <r>
    <n v="3134"/>
    <x v="3133"/>
    <x v="3132"/>
    <n v="1000"/>
    <n v="225"/>
    <x v="3"/>
    <x v="1"/>
    <x v="1"/>
    <n v="1490631419"/>
    <n v="1488820619"/>
    <b v="0"/>
    <x v="8"/>
    <x v="1"/>
    <s v="theater/plays"/>
    <n v="23"/>
    <x v="644"/>
    <x v="1"/>
    <s v="plays"/>
    <x v="3134"/>
    <d v="2017-03-27T16:16:59"/>
  </r>
  <r>
    <n v="3135"/>
    <x v="3134"/>
    <x v="3133"/>
    <n v="777"/>
    <n v="162"/>
    <x v="3"/>
    <x v="0"/>
    <x v="0"/>
    <n v="1491277121"/>
    <n v="1489376321"/>
    <b v="0"/>
    <x v="63"/>
    <x v="1"/>
    <s v="theater/plays"/>
    <n v="21"/>
    <x v="2162"/>
    <x v="1"/>
    <s v="plays"/>
    <x v="3135"/>
    <d v="2017-04-04T03:38:41"/>
  </r>
  <r>
    <n v="3136"/>
    <x v="3135"/>
    <x v="3134"/>
    <n v="500"/>
    <n v="639"/>
    <x v="3"/>
    <x v="1"/>
    <x v="1"/>
    <n v="1491001140"/>
    <n v="1487847954"/>
    <b v="0"/>
    <x v="19"/>
    <x v="1"/>
    <s v="theater/plays"/>
    <n v="128"/>
    <x v="2163"/>
    <x v="1"/>
    <s v="plays"/>
    <x v="3136"/>
    <d v="2017-03-31T22:59:00"/>
  </r>
  <r>
    <n v="3137"/>
    <x v="3136"/>
    <x v="3135"/>
    <n v="1500"/>
    <n v="50"/>
    <x v="3"/>
    <x v="0"/>
    <x v="0"/>
    <n v="1493838720"/>
    <n v="1489439669"/>
    <b v="0"/>
    <x v="29"/>
    <x v="1"/>
    <s v="theater/plays"/>
    <n v="3"/>
    <x v="73"/>
    <x v="1"/>
    <s v="plays"/>
    <x v="3137"/>
    <d v="2017-05-03T19:12:00"/>
  </r>
  <r>
    <n v="3138"/>
    <x v="3137"/>
    <x v="3136"/>
    <n v="200"/>
    <n v="0"/>
    <x v="3"/>
    <x v="1"/>
    <x v="1"/>
    <n v="1491233407"/>
    <n v="1489591807"/>
    <b v="0"/>
    <x v="78"/>
    <x v="1"/>
    <s v="theater/plays"/>
    <n v="0"/>
    <x v="121"/>
    <x v="1"/>
    <s v="plays"/>
    <x v="3138"/>
    <d v="2017-04-03T15:30:07"/>
  </r>
  <r>
    <n v="3139"/>
    <x v="3138"/>
    <x v="3137"/>
    <n v="50000"/>
    <n v="2700"/>
    <x v="3"/>
    <x v="14"/>
    <x v="10"/>
    <n v="1490416380"/>
    <n v="1487485760"/>
    <b v="0"/>
    <x v="79"/>
    <x v="1"/>
    <s v="theater/plays"/>
    <n v="5"/>
    <x v="2164"/>
    <x v="1"/>
    <s v="plays"/>
    <x v="3139"/>
    <d v="2017-03-25T04:33:00"/>
  </r>
  <r>
    <n v="3140"/>
    <x v="3139"/>
    <x v="3138"/>
    <n v="10000"/>
    <n v="96"/>
    <x v="3"/>
    <x v="6"/>
    <x v="3"/>
    <n v="1491581703"/>
    <n v="1488993303"/>
    <b v="0"/>
    <x v="80"/>
    <x v="1"/>
    <s v="theater/plays"/>
    <n v="1"/>
    <x v="1196"/>
    <x v="1"/>
    <s v="plays"/>
    <x v="3140"/>
    <d v="2017-04-07T16:15:03"/>
  </r>
  <r>
    <n v="3141"/>
    <x v="3140"/>
    <x v="3139"/>
    <n v="500"/>
    <n v="258"/>
    <x v="3"/>
    <x v="9"/>
    <x v="3"/>
    <n v="1492372800"/>
    <n v="1488823488"/>
    <b v="0"/>
    <x v="22"/>
    <x v="1"/>
    <s v="theater/plays"/>
    <n v="52"/>
    <x v="2165"/>
    <x v="1"/>
    <s v="plays"/>
    <x v="3141"/>
    <d v="2017-04-16T20:00:00"/>
  </r>
  <r>
    <n v="3142"/>
    <x v="3141"/>
    <x v="3140"/>
    <n v="2750"/>
    <n v="45"/>
    <x v="3"/>
    <x v="1"/>
    <x v="1"/>
    <n v="1489922339"/>
    <n v="1487333939"/>
    <b v="0"/>
    <x v="83"/>
    <x v="1"/>
    <s v="theater/plays"/>
    <n v="2"/>
    <x v="2"/>
    <x v="1"/>
    <s v="plays"/>
    <x v="3142"/>
    <d v="2017-03-19T11:18:59"/>
  </r>
  <r>
    <n v="3143"/>
    <x v="3142"/>
    <x v="3141"/>
    <n v="700"/>
    <n v="0"/>
    <x v="3"/>
    <x v="1"/>
    <x v="1"/>
    <n v="1491726956"/>
    <n v="1489480556"/>
    <b v="0"/>
    <x v="78"/>
    <x v="1"/>
    <s v="theater/plays"/>
    <n v="0"/>
    <x v="121"/>
    <x v="1"/>
    <s v="plays"/>
    <x v="3143"/>
    <d v="2017-04-09T08:35:56"/>
  </r>
  <r>
    <n v="3144"/>
    <x v="3143"/>
    <x v="3142"/>
    <n v="10000"/>
    <n v="7540"/>
    <x v="3"/>
    <x v="0"/>
    <x v="0"/>
    <n v="1489903200"/>
    <n v="1488459307"/>
    <b v="0"/>
    <x v="209"/>
    <x v="1"/>
    <s v="theater/plays"/>
    <n v="75"/>
    <x v="2166"/>
    <x v="1"/>
    <s v="plays"/>
    <x v="3144"/>
    <d v="2017-03-19T06:00:00"/>
  </r>
  <r>
    <n v="3145"/>
    <x v="3144"/>
    <x v="3143"/>
    <n v="25000"/>
    <n v="0"/>
    <x v="3"/>
    <x v="0"/>
    <x v="0"/>
    <n v="1490659134"/>
    <n v="1485478734"/>
    <b v="0"/>
    <x v="78"/>
    <x v="1"/>
    <s v="theater/plays"/>
    <n v="0"/>
    <x v="121"/>
    <x v="1"/>
    <s v="plays"/>
    <x v="3145"/>
    <d v="2017-03-27T23:58:54"/>
  </r>
  <r>
    <n v="3146"/>
    <x v="3145"/>
    <x v="3144"/>
    <n v="50000"/>
    <n v="5250"/>
    <x v="3"/>
    <x v="14"/>
    <x v="10"/>
    <n v="1492356166"/>
    <n v="1488471766"/>
    <b v="0"/>
    <x v="8"/>
    <x v="1"/>
    <s v="theater/plays"/>
    <n v="11"/>
    <x v="2167"/>
    <x v="1"/>
    <s v="plays"/>
    <x v="3146"/>
    <d v="2017-04-16T15:22:46"/>
  </r>
  <r>
    <n v="3147"/>
    <x v="3146"/>
    <x v="3145"/>
    <n v="20000"/>
    <n v="23505"/>
    <x v="0"/>
    <x v="0"/>
    <x v="0"/>
    <n v="1415319355"/>
    <n v="1411859755"/>
    <b v="1"/>
    <x v="496"/>
    <x v="0"/>
    <s v="theater/plays"/>
    <n v="118"/>
    <x v="2168"/>
    <x v="1"/>
    <s v="plays"/>
    <x v="3147"/>
    <d v="2014-11-07T00:15:55"/>
  </r>
  <r>
    <n v="3148"/>
    <x v="3147"/>
    <x v="3146"/>
    <n v="1800"/>
    <n v="2361"/>
    <x v="0"/>
    <x v="0"/>
    <x v="0"/>
    <n v="1412136000"/>
    <n v="1410278284"/>
    <b v="1"/>
    <x v="7"/>
    <x v="0"/>
    <s v="theater/plays"/>
    <n v="131"/>
    <x v="2169"/>
    <x v="1"/>
    <s v="plays"/>
    <x v="3148"/>
    <d v="2014-10-01T04:00:00"/>
  </r>
  <r>
    <n v="3149"/>
    <x v="3148"/>
    <x v="3147"/>
    <n v="1250"/>
    <n v="1300"/>
    <x v="0"/>
    <x v="0"/>
    <x v="0"/>
    <n v="1354845600"/>
    <n v="1352766300"/>
    <b v="1"/>
    <x v="20"/>
    <x v="0"/>
    <s v="theater/plays"/>
    <n v="104"/>
    <x v="364"/>
    <x v="1"/>
    <s v="plays"/>
    <x v="3149"/>
    <d v="2012-12-07T02:00:00"/>
  </r>
  <r>
    <n v="3150"/>
    <x v="3149"/>
    <x v="3148"/>
    <n v="3500"/>
    <n v="3535"/>
    <x v="0"/>
    <x v="0"/>
    <x v="0"/>
    <n v="1295928000"/>
    <n v="1288160403"/>
    <b v="1"/>
    <x v="201"/>
    <x v="0"/>
    <s v="theater/plays"/>
    <n v="101"/>
    <x v="2170"/>
    <x v="1"/>
    <s v="plays"/>
    <x v="3150"/>
    <d v="2011-01-25T04:00:00"/>
  </r>
  <r>
    <n v="3151"/>
    <x v="3150"/>
    <x v="3149"/>
    <n v="3500"/>
    <n v="3514"/>
    <x v="0"/>
    <x v="0"/>
    <x v="0"/>
    <n v="1410379774"/>
    <n v="1407787774"/>
    <b v="1"/>
    <x v="69"/>
    <x v="0"/>
    <s v="theater/plays"/>
    <n v="100"/>
    <x v="2171"/>
    <x v="1"/>
    <s v="plays"/>
    <x v="3151"/>
    <d v="2014-09-10T20:09:34"/>
  </r>
  <r>
    <n v="3152"/>
    <x v="3151"/>
    <x v="3150"/>
    <n v="2200"/>
    <n v="2331"/>
    <x v="0"/>
    <x v="1"/>
    <x v="1"/>
    <n v="1383425367"/>
    <n v="1380833367"/>
    <b v="1"/>
    <x v="85"/>
    <x v="0"/>
    <s v="theater/plays"/>
    <n v="106"/>
    <x v="2172"/>
    <x v="1"/>
    <s v="plays"/>
    <x v="3152"/>
    <d v="2013-11-02T20:49:27"/>
  </r>
  <r>
    <n v="3153"/>
    <x v="3152"/>
    <x v="3151"/>
    <n v="3000"/>
    <n v="10067.5"/>
    <x v="0"/>
    <x v="0"/>
    <x v="0"/>
    <n v="1304225940"/>
    <n v="1301542937"/>
    <b v="1"/>
    <x v="198"/>
    <x v="0"/>
    <s v="theater/plays"/>
    <n v="336"/>
    <x v="2173"/>
    <x v="1"/>
    <s v="plays"/>
    <x v="3153"/>
    <d v="2011-05-01T04:59:00"/>
  </r>
  <r>
    <n v="3154"/>
    <x v="3153"/>
    <x v="3152"/>
    <n v="7000"/>
    <n v="7905"/>
    <x v="0"/>
    <x v="0"/>
    <x v="0"/>
    <n v="1333310458"/>
    <n v="1330722058"/>
    <b v="1"/>
    <x v="252"/>
    <x v="0"/>
    <s v="theater/plays"/>
    <n v="113"/>
    <x v="2174"/>
    <x v="1"/>
    <s v="plays"/>
    <x v="3154"/>
    <d v="2012-04-01T20:00:58"/>
  </r>
  <r>
    <n v="3155"/>
    <x v="3154"/>
    <x v="3153"/>
    <n v="5000"/>
    <n v="9425.23"/>
    <x v="0"/>
    <x v="1"/>
    <x v="1"/>
    <n v="1356004725"/>
    <n v="1353412725"/>
    <b v="1"/>
    <x v="177"/>
    <x v="0"/>
    <s v="theater/plays"/>
    <n v="189"/>
    <x v="1259"/>
    <x v="1"/>
    <s v="plays"/>
    <x v="3155"/>
    <d v="2012-12-20T11:58:45"/>
  </r>
  <r>
    <n v="3156"/>
    <x v="3155"/>
    <x v="3154"/>
    <n v="5500"/>
    <n v="5600"/>
    <x v="0"/>
    <x v="0"/>
    <x v="0"/>
    <n v="1338591144"/>
    <n v="1335567144"/>
    <b v="1"/>
    <x v="30"/>
    <x v="0"/>
    <s v="theater/plays"/>
    <n v="102"/>
    <x v="2175"/>
    <x v="1"/>
    <s v="plays"/>
    <x v="3156"/>
    <d v="2012-06-01T22:52:24"/>
  </r>
  <r>
    <n v="3157"/>
    <x v="3156"/>
    <x v="3155"/>
    <n v="4000"/>
    <n v="4040"/>
    <x v="0"/>
    <x v="0"/>
    <x v="0"/>
    <n v="1405746000"/>
    <n v="1404932105"/>
    <b v="1"/>
    <x v="14"/>
    <x v="0"/>
    <s v="theater/plays"/>
    <n v="101"/>
    <x v="2176"/>
    <x v="1"/>
    <s v="plays"/>
    <x v="3157"/>
    <d v="2014-07-19T05:00:00"/>
  </r>
  <r>
    <n v="3158"/>
    <x v="3157"/>
    <x v="3156"/>
    <n v="5000"/>
    <n v="5700"/>
    <x v="0"/>
    <x v="0"/>
    <x v="0"/>
    <n v="1374523752"/>
    <n v="1371931752"/>
    <b v="1"/>
    <x v="50"/>
    <x v="0"/>
    <s v="theater/plays"/>
    <n v="114"/>
    <x v="2177"/>
    <x v="1"/>
    <s v="plays"/>
    <x v="3158"/>
    <d v="2013-07-22T20:09:12"/>
  </r>
  <r>
    <n v="3159"/>
    <x v="3158"/>
    <x v="3157"/>
    <n v="1500"/>
    <n v="2002.22"/>
    <x v="0"/>
    <x v="0"/>
    <x v="0"/>
    <n v="1326927600"/>
    <n v="1323221761"/>
    <b v="1"/>
    <x v="47"/>
    <x v="0"/>
    <s v="theater/plays"/>
    <n v="133"/>
    <x v="1038"/>
    <x v="1"/>
    <s v="plays"/>
    <x v="3159"/>
    <d v="2012-01-18T23:00:00"/>
  </r>
  <r>
    <n v="3160"/>
    <x v="3159"/>
    <x v="3158"/>
    <n v="4500"/>
    <n v="4569"/>
    <x v="0"/>
    <x v="0"/>
    <x v="0"/>
    <n v="1407905940"/>
    <n v="1405923687"/>
    <b v="1"/>
    <x v="7"/>
    <x v="0"/>
    <s v="theater/plays"/>
    <n v="102"/>
    <x v="20"/>
    <x v="1"/>
    <s v="plays"/>
    <x v="3160"/>
    <d v="2014-08-13T04:59:00"/>
  </r>
  <r>
    <n v="3161"/>
    <x v="3160"/>
    <x v="3159"/>
    <n v="2000"/>
    <n v="2102"/>
    <x v="0"/>
    <x v="1"/>
    <x v="1"/>
    <n v="1413377522"/>
    <n v="1410785522"/>
    <b v="1"/>
    <x v="142"/>
    <x v="0"/>
    <s v="theater/plays"/>
    <n v="105"/>
    <x v="2178"/>
    <x v="1"/>
    <s v="plays"/>
    <x v="3161"/>
    <d v="2014-10-15T12:52:02"/>
  </r>
  <r>
    <n v="3162"/>
    <x v="3161"/>
    <x v="3160"/>
    <n v="4000"/>
    <n v="5086"/>
    <x v="0"/>
    <x v="0"/>
    <x v="0"/>
    <n v="1404698400"/>
    <n v="1402331262"/>
    <b v="1"/>
    <x v="287"/>
    <x v="0"/>
    <s v="theater/plays"/>
    <n v="127"/>
    <x v="1403"/>
    <x v="1"/>
    <s v="plays"/>
    <x v="3162"/>
    <d v="2014-07-07T02:00:00"/>
  </r>
  <r>
    <n v="3163"/>
    <x v="3162"/>
    <x v="3161"/>
    <n v="13000"/>
    <n v="14450"/>
    <x v="0"/>
    <x v="0"/>
    <x v="0"/>
    <n v="1402855525"/>
    <n v="1400263525"/>
    <b v="1"/>
    <x v="250"/>
    <x v="0"/>
    <s v="theater/plays"/>
    <n v="111"/>
    <x v="2179"/>
    <x v="1"/>
    <s v="plays"/>
    <x v="3163"/>
    <d v="2014-06-15T18:05:25"/>
  </r>
  <r>
    <n v="3164"/>
    <x v="3163"/>
    <x v="3162"/>
    <n v="2500"/>
    <n v="2669"/>
    <x v="0"/>
    <x v="0"/>
    <x v="0"/>
    <n v="1402341615"/>
    <n v="1399490415"/>
    <b v="1"/>
    <x v="26"/>
    <x v="0"/>
    <s v="theater/plays"/>
    <n v="107"/>
    <x v="2180"/>
    <x v="1"/>
    <s v="plays"/>
    <x v="3164"/>
    <d v="2014-06-09T19:20:15"/>
  </r>
  <r>
    <n v="3165"/>
    <x v="3164"/>
    <x v="3163"/>
    <n v="750"/>
    <n v="1220"/>
    <x v="0"/>
    <x v="0"/>
    <x v="0"/>
    <n v="1304395140"/>
    <n v="1302493760"/>
    <b v="1"/>
    <x v="64"/>
    <x v="0"/>
    <s v="theater/plays"/>
    <n v="163"/>
    <x v="2181"/>
    <x v="1"/>
    <s v="plays"/>
    <x v="3165"/>
    <d v="2011-05-03T03:59:00"/>
  </r>
  <r>
    <n v="3166"/>
    <x v="3165"/>
    <x v="3164"/>
    <n v="35000"/>
    <n v="56079.83"/>
    <x v="0"/>
    <x v="0"/>
    <x v="0"/>
    <n v="1416988740"/>
    <n v="1414514153"/>
    <b v="1"/>
    <x v="497"/>
    <x v="0"/>
    <s v="theater/plays"/>
    <n v="160"/>
    <x v="2182"/>
    <x v="1"/>
    <s v="plays"/>
    <x v="3166"/>
    <d v="2014-11-26T07:59:00"/>
  </r>
  <r>
    <n v="3167"/>
    <x v="3166"/>
    <x v="3165"/>
    <n v="3000"/>
    <n v="3485"/>
    <x v="0"/>
    <x v="0"/>
    <x v="0"/>
    <n v="1406952781"/>
    <n v="1405743181"/>
    <b v="1"/>
    <x v="165"/>
    <x v="0"/>
    <s v="theater/plays"/>
    <n v="116"/>
    <x v="2183"/>
    <x v="1"/>
    <s v="plays"/>
    <x v="3167"/>
    <d v="2014-08-02T04:13:01"/>
  </r>
  <r>
    <n v="3168"/>
    <x v="3167"/>
    <x v="3166"/>
    <n v="2500"/>
    <n v="3105"/>
    <x v="0"/>
    <x v="0"/>
    <x v="0"/>
    <n v="1402696800"/>
    <n v="1399948353"/>
    <b v="1"/>
    <x v="42"/>
    <x v="0"/>
    <s v="theater/plays"/>
    <n v="124"/>
    <x v="2184"/>
    <x v="1"/>
    <s v="plays"/>
    <x v="3168"/>
    <d v="2014-06-13T22:00:00"/>
  </r>
  <r>
    <n v="3169"/>
    <x v="3168"/>
    <x v="3167"/>
    <n v="8000"/>
    <n v="8241"/>
    <x v="0"/>
    <x v="0"/>
    <x v="0"/>
    <n v="1386910740"/>
    <n v="1384364561"/>
    <b v="1"/>
    <x v="141"/>
    <x v="0"/>
    <s v="theater/plays"/>
    <n v="103"/>
    <x v="965"/>
    <x v="1"/>
    <s v="plays"/>
    <x v="3169"/>
    <d v="2013-12-13T04:59:00"/>
  </r>
  <r>
    <n v="3170"/>
    <x v="3169"/>
    <x v="3168"/>
    <n v="2000"/>
    <n v="2245"/>
    <x v="0"/>
    <x v="0"/>
    <x v="0"/>
    <n v="1404273600"/>
    <n v="1401414944"/>
    <b v="1"/>
    <x v="26"/>
    <x v="0"/>
    <s v="theater/plays"/>
    <n v="112"/>
    <x v="29"/>
    <x v="1"/>
    <s v="plays"/>
    <x v="3170"/>
    <d v="2014-07-02T04:00:00"/>
  </r>
  <r>
    <n v="3171"/>
    <x v="3170"/>
    <x v="3169"/>
    <n v="7000"/>
    <n v="7617"/>
    <x v="0"/>
    <x v="1"/>
    <x v="1"/>
    <n v="1462545358"/>
    <n v="1459953358"/>
    <b v="1"/>
    <x v="27"/>
    <x v="0"/>
    <s v="theater/plays"/>
    <n v="109"/>
    <x v="1250"/>
    <x v="1"/>
    <s v="plays"/>
    <x v="3171"/>
    <d v="2016-05-06T14:35:58"/>
  </r>
  <r>
    <n v="3172"/>
    <x v="3171"/>
    <x v="3170"/>
    <n v="2000"/>
    <n v="2300"/>
    <x v="0"/>
    <x v="0"/>
    <x v="0"/>
    <n v="1329240668"/>
    <n v="1326648668"/>
    <b v="1"/>
    <x v="60"/>
    <x v="0"/>
    <s v="theater/plays"/>
    <n v="115"/>
    <x v="2185"/>
    <x v="1"/>
    <s v="plays"/>
    <x v="3172"/>
    <d v="2012-02-14T17:31:08"/>
  </r>
  <r>
    <n v="3173"/>
    <x v="3172"/>
    <x v="3171"/>
    <n v="10000"/>
    <n v="10300"/>
    <x v="0"/>
    <x v="0"/>
    <x v="0"/>
    <n v="1411765492"/>
    <n v="1409173492"/>
    <b v="1"/>
    <x v="142"/>
    <x v="0"/>
    <s v="theater/plays"/>
    <n v="103"/>
    <x v="2186"/>
    <x v="1"/>
    <s v="plays"/>
    <x v="3173"/>
    <d v="2014-09-26T21:04:52"/>
  </r>
  <r>
    <n v="3174"/>
    <x v="3173"/>
    <x v="3172"/>
    <n v="3000"/>
    <n v="3034"/>
    <x v="0"/>
    <x v="0"/>
    <x v="0"/>
    <n v="1408999508"/>
    <n v="1407789908"/>
    <b v="1"/>
    <x v="23"/>
    <x v="0"/>
    <s v="theater/plays"/>
    <n v="101"/>
    <x v="2187"/>
    <x v="1"/>
    <s v="plays"/>
    <x v="3174"/>
    <d v="2014-08-25T20:45:08"/>
  </r>
  <r>
    <n v="3175"/>
    <x v="3174"/>
    <x v="3173"/>
    <n v="5000"/>
    <n v="5478"/>
    <x v="0"/>
    <x v="0"/>
    <x v="0"/>
    <n v="1297977427"/>
    <n v="1292793427"/>
    <b v="1"/>
    <x v="65"/>
    <x v="0"/>
    <s v="theater/plays"/>
    <n v="110"/>
    <x v="1867"/>
    <x v="1"/>
    <s v="plays"/>
    <x v="3175"/>
    <d v="2011-02-17T21:17:07"/>
  </r>
  <r>
    <n v="3176"/>
    <x v="3175"/>
    <x v="3174"/>
    <n v="1900"/>
    <n v="2182"/>
    <x v="0"/>
    <x v="0"/>
    <x v="0"/>
    <n v="1376838000"/>
    <n v="1374531631"/>
    <b v="1"/>
    <x v="165"/>
    <x v="0"/>
    <s v="theater/plays"/>
    <n v="115"/>
    <x v="2188"/>
    <x v="1"/>
    <s v="plays"/>
    <x v="3176"/>
    <d v="2013-08-18T15:00:00"/>
  </r>
  <r>
    <n v="3177"/>
    <x v="3176"/>
    <x v="3175"/>
    <n v="2500"/>
    <n v="2935"/>
    <x v="0"/>
    <x v="0"/>
    <x v="0"/>
    <n v="1403366409"/>
    <n v="1400774409"/>
    <b v="1"/>
    <x v="13"/>
    <x v="0"/>
    <s v="theater/plays"/>
    <n v="117"/>
    <x v="2189"/>
    <x v="1"/>
    <s v="plays"/>
    <x v="3177"/>
    <d v="2014-06-21T16:00:09"/>
  </r>
  <r>
    <n v="3178"/>
    <x v="3177"/>
    <x v="3176"/>
    <n v="1500"/>
    <n v="2576"/>
    <x v="0"/>
    <x v="1"/>
    <x v="1"/>
    <n v="1405521075"/>
    <n v="1402929075"/>
    <b v="1"/>
    <x v="76"/>
    <x v="0"/>
    <s v="theater/plays"/>
    <n v="172"/>
    <x v="2190"/>
    <x v="1"/>
    <s v="plays"/>
    <x v="3178"/>
    <d v="2014-07-16T14:31:15"/>
  </r>
  <r>
    <n v="3179"/>
    <x v="3178"/>
    <x v="3177"/>
    <n v="4200"/>
    <n v="4794.82"/>
    <x v="0"/>
    <x v="0"/>
    <x v="0"/>
    <n v="1367859071"/>
    <n v="1365699071"/>
    <b v="1"/>
    <x v="95"/>
    <x v="0"/>
    <s v="theater/plays"/>
    <n v="114"/>
    <x v="2191"/>
    <x v="1"/>
    <s v="plays"/>
    <x v="3179"/>
    <d v="2013-05-06T16:51:11"/>
  </r>
  <r>
    <n v="3180"/>
    <x v="3179"/>
    <x v="3178"/>
    <n v="1200"/>
    <n v="1437"/>
    <x v="0"/>
    <x v="1"/>
    <x v="1"/>
    <n v="1403258049"/>
    <n v="1400666049"/>
    <b v="1"/>
    <x v="43"/>
    <x v="0"/>
    <s v="theater/plays"/>
    <n v="120"/>
    <x v="2192"/>
    <x v="1"/>
    <s v="plays"/>
    <x v="3180"/>
    <d v="2014-06-20T09:54:09"/>
  </r>
  <r>
    <n v="3181"/>
    <x v="3180"/>
    <x v="3179"/>
    <n v="500"/>
    <n v="545"/>
    <x v="0"/>
    <x v="1"/>
    <x v="1"/>
    <n v="1402848000"/>
    <n v="1400570787"/>
    <b v="1"/>
    <x v="41"/>
    <x v="0"/>
    <s v="theater/plays"/>
    <n v="109"/>
    <x v="811"/>
    <x v="1"/>
    <s v="plays"/>
    <x v="3181"/>
    <d v="2014-06-15T16:00:00"/>
  </r>
  <r>
    <n v="3182"/>
    <x v="3181"/>
    <x v="3180"/>
    <n v="7000"/>
    <n v="7062"/>
    <x v="0"/>
    <x v="0"/>
    <x v="0"/>
    <n v="1328029200"/>
    <n v="1323211621"/>
    <b v="1"/>
    <x v="299"/>
    <x v="0"/>
    <s v="theater/plays"/>
    <n v="101"/>
    <x v="2193"/>
    <x v="1"/>
    <s v="plays"/>
    <x v="3182"/>
    <d v="2012-01-31T17:00:00"/>
  </r>
  <r>
    <n v="3183"/>
    <x v="3182"/>
    <x v="3181"/>
    <n v="2500"/>
    <n v="2725"/>
    <x v="0"/>
    <x v="0"/>
    <x v="0"/>
    <n v="1377284669"/>
    <n v="1375729469"/>
    <b v="1"/>
    <x v="32"/>
    <x v="0"/>
    <s v="theater/plays"/>
    <n v="109"/>
    <x v="1583"/>
    <x v="1"/>
    <s v="plays"/>
    <x v="3183"/>
    <d v="2013-08-23T19:04:29"/>
  </r>
  <r>
    <n v="3184"/>
    <x v="3183"/>
    <x v="3182"/>
    <n v="4300"/>
    <n v="4610"/>
    <x v="0"/>
    <x v="0"/>
    <x v="0"/>
    <n v="1404258631"/>
    <n v="1401666631"/>
    <b v="1"/>
    <x v="67"/>
    <x v="0"/>
    <s v="theater/plays"/>
    <n v="107"/>
    <x v="2194"/>
    <x v="1"/>
    <s v="plays"/>
    <x v="3184"/>
    <d v="2014-07-01T23:50:31"/>
  </r>
  <r>
    <n v="3185"/>
    <x v="3184"/>
    <x v="3183"/>
    <n v="1000"/>
    <n v="1000"/>
    <x v="0"/>
    <x v="1"/>
    <x v="1"/>
    <n v="1405553241"/>
    <n v="1404948441"/>
    <b v="1"/>
    <x v="54"/>
    <x v="0"/>
    <s v="theater/plays"/>
    <n v="100"/>
    <x v="683"/>
    <x v="1"/>
    <s v="plays"/>
    <x v="3185"/>
    <d v="2014-07-16T23:27:21"/>
  </r>
  <r>
    <n v="3186"/>
    <x v="3185"/>
    <x v="3184"/>
    <n v="3200"/>
    <n v="3270"/>
    <x v="0"/>
    <x v="1"/>
    <x v="1"/>
    <n v="1410901200"/>
    <n v="1408313438"/>
    <b v="1"/>
    <x v="16"/>
    <x v="0"/>
    <s v="theater/plays"/>
    <n v="102"/>
    <x v="2195"/>
    <x v="1"/>
    <s v="plays"/>
    <x v="3186"/>
    <d v="2014-09-16T21:00:00"/>
  </r>
  <r>
    <n v="3187"/>
    <x v="3186"/>
    <x v="3185"/>
    <n v="15000"/>
    <n v="17444"/>
    <x v="0"/>
    <x v="0"/>
    <x v="0"/>
    <n v="1407167973"/>
    <n v="1405439973"/>
    <b v="1"/>
    <x v="138"/>
    <x v="0"/>
    <s v="theater/plays"/>
    <n v="116"/>
    <x v="2196"/>
    <x v="1"/>
    <s v="plays"/>
    <x v="3187"/>
    <d v="2014-08-04T15:59:33"/>
  </r>
  <r>
    <n v="3188"/>
    <x v="3187"/>
    <x v="3186"/>
    <n v="200"/>
    <n v="130"/>
    <x v="2"/>
    <x v="1"/>
    <x v="1"/>
    <n v="1433930302"/>
    <n v="1432115902"/>
    <b v="0"/>
    <x v="82"/>
    <x v="1"/>
    <s v="theater/musical"/>
    <n v="65"/>
    <x v="2197"/>
    <x v="1"/>
    <s v="musical"/>
    <x v="3188"/>
    <d v="2015-06-10T09:58:22"/>
  </r>
  <r>
    <n v="3189"/>
    <x v="3188"/>
    <x v="3187"/>
    <n v="55000"/>
    <n v="6780"/>
    <x v="2"/>
    <x v="11"/>
    <x v="9"/>
    <n v="1432455532"/>
    <n v="1429863532"/>
    <b v="0"/>
    <x v="10"/>
    <x v="1"/>
    <s v="theater/musical"/>
    <n v="12"/>
    <x v="2198"/>
    <x v="1"/>
    <s v="musical"/>
    <x v="3189"/>
    <d v="2015-05-24T08:18:52"/>
  </r>
  <r>
    <n v="3190"/>
    <x v="3189"/>
    <x v="3188"/>
    <n v="4000"/>
    <n v="0"/>
    <x v="2"/>
    <x v="5"/>
    <x v="5"/>
    <n v="1481258275"/>
    <n v="1478662675"/>
    <b v="0"/>
    <x v="78"/>
    <x v="1"/>
    <s v="theater/musical"/>
    <n v="0"/>
    <x v="121"/>
    <x v="1"/>
    <s v="musical"/>
    <x v="3190"/>
    <d v="2016-12-09T04:37:55"/>
  </r>
  <r>
    <n v="3191"/>
    <x v="3190"/>
    <x v="3189"/>
    <n v="3750"/>
    <n v="151"/>
    <x v="2"/>
    <x v="0"/>
    <x v="0"/>
    <n v="1471370869"/>
    <n v="1466186869"/>
    <b v="0"/>
    <x v="80"/>
    <x v="1"/>
    <s v="theater/musical"/>
    <n v="4"/>
    <x v="2199"/>
    <x v="1"/>
    <s v="musical"/>
    <x v="3191"/>
    <d v="2016-08-16T18:07:49"/>
  </r>
  <r>
    <n v="3192"/>
    <x v="3191"/>
    <x v="3190"/>
    <n v="10000"/>
    <n v="102"/>
    <x v="2"/>
    <x v="1"/>
    <x v="1"/>
    <n v="1425160800"/>
    <n v="1421274859"/>
    <b v="0"/>
    <x v="22"/>
    <x v="1"/>
    <s v="theater/musical"/>
    <n v="1"/>
    <x v="786"/>
    <x v="1"/>
    <s v="musical"/>
    <x v="3192"/>
    <d v="2015-02-28T22:00:00"/>
  </r>
  <r>
    <n v="3193"/>
    <x v="3192"/>
    <x v="3191"/>
    <n v="5000"/>
    <n v="587"/>
    <x v="2"/>
    <x v="1"/>
    <x v="1"/>
    <n v="1424474056"/>
    <n v="1420586056"/>
    <b v="0"/>
    <x v="54"/>
    <x v="1"/>
    <s v="theater/musical"/>
    <n v="12"/>
    <x v="2200"/>
    <x v="1"/>
    <s v="musical"/>
    <x v="3193"/>
    <d v="2015-02-20T23:14:16"/>
  </r>
  <r>
    <n v="3194"/>
    <x v="3193"/>
    <x v="3192"/>
    <n v="11000"/>
    <n v="0"/>
    <x v="2"/>
    <x v="0"/>
    <x v="0"/>
    <n v="1437960598"/>
    <n v="1435368598"/>
    <b v="0"/>
    <x v="78"/>
    <x v="1"/>
    <s v="theater/musical"/>
    <n v="0"/>
    <x v="121"/>
    <x v="1"/>
    <s v="musical"/>
    <x v="3194"/>
    <d v="2015-07-27T01:29:58"/>
  </r>
  <r>
    <n v="3195"/>
    <x v="3194"/>
    <x v="3193"/>
    <n v="3500"/>
    <n v="2070"/>
    <x v="2"/>
    <x v="0"/>
    <x v="0"/>
    <n v="1423750542"/>
    <n v="1421158542"/>
    <b v="0"/>
    <x v="70"/>
    <x v="1"/>
    <s v="theater/musical"/>
    <n v="59"/>
    <x v="1656"/>
    <x v="1"/>
    <s v="musical"/>
    <x v="3195"/>
    <d v="2015-02-12T14:15:42"/>
  </r>
  <r>
    <n v="3196"/>
    <x v="3195"/>
    <x v="3194"/>
    <n v="3000000"/>
    <n v="1800"/>
    <x v="2"/>
    <x v="0"/>
    <x v="0"/>
    <n v="1438437600"/>
    <n v="1433254875"/>
    <b v="0"/>
    <x v="79"/>
    <x v="1"/>
    <s v="theater/musical"/>
    <n v="0"/>
    <x v="462"/>
    <x v="1"/>
    <s v="musical"/>
    <x v="3196"/>
    <d v="2015-08-01T14:00:00"/>
  </r>
  <r>
    <n v="3197"/>
    <x v="3196"/>
    <x v="3195"/>
    <n v="10000"/>
    <n v="1145"/>
    <x v="2"/>
    <x v="10"/>
    <x v="8"/>
    <n v="1423050618"/>
    <n v="1420458618"/>
    <b v="0"/>
    <x v="80"/>
    <x v="1"/>
    <s v="theater/musical"/>
    <n v="11"/>
    <x v="2201"/>
    <x v="1"/>
    <s v="musical"/>
    <x v="3197"/>
    <d v="2015-02-04T11:50:18"/>
  </r>
  <r>
    <n v="3198"/>
    <x v="3197"/>
    <x v="3196"/>
    <n v="30000"/>
    <n v="110"/>
    <x v="2"/>
    <x v="8"/>
    <x v="7"/>
    <n v="1424081477"/>
    <n v="1420798277"/>
    <b v="0"/>
    <x v="83"/>
    <x v="1"/>
    <s v="theater/musical"/>
    <n v="0"/>
    <x v="2202"/>
    <x v="1"/>
    <s v="musical"/>
    <x v="3198"/>
    <d v="2015-02-16T10:11:17"/>
  </r>
  <r>
    <n v="3199"/>
    <x v="3198"/>
    <x v="3197"/>
    <n v="5000"/>
    <n v="2608"/>
    <x v="2"/>
    <x v="0"/>
    <x v="0"/>
    <n v="1410037200"/>
    <n v="1407435418"/>
    <b v="0"/>
    <x v="28"/>
    <x v="1"/>
    <s v="theater/musical"/>
    <n v="52"/>
    <x v="2203"/>
    <x v="1"/>
    <s v="musical"/>
    <x v="3199"/>
    <d v="2014-09-06T21:00:00"/>
  </r>
  <r>
    <n v="3200"/>
    <x v="3199"/>
    <x v="3198"/>
    <n v="50000"/>
    <n v="1"/>
    <x v="2"/>
    <x v="0"/>
    <x v="0"/>
    <n v="1461994440"/>
    <n v="1459410101"/>
    <b v="0"/>
    <x v="29"/>
    <x v="1"/>
    <s v="theater/musical"/>
    <n v="0"/>
    <x v="120"/>
    <x v="1"/>
    <s v="musical"/>
    <x v="3200"/>
    <d v="2016-04-30T05:34:00"/>
  </r>
  <r>
    <n v="3201"/>
    <x v="3200"/>
    <x v="3199"/>
    <n v="2000"/>
    <n v="25"/>
    <x v="2"/>
    <x v="1"/>
    <x v="1"/>
    <n v="1409509477"/>
    <n v="1407695077"/>
    <b v="0"/>
    <x v="84"/>
    <x v="1"/>
    <s v="theater/musical"/>
    <n v="1"/>
    <x v="381"/>
    <x v="1"/>
    <s v="musical"/>
    <x v="3201"/>
    <d v="2014-08-31T18:24:37"/>
  </r>
  <r>
    <n v="3202"/>
    <x v="3201"/>
    <x v="3200"/>
    <n v="5000"/>
    <n v="2726"/>
    <x v="2"/>
    <x v="0"/>
    <x v="0"/>
    <n v="1450072740"/>
    <n v="1445027346"/>
    <b v="0"/>
    <x v="20"/>
    <x v="1"/>
    <s v="theater/musical"/>
    <n v="55"/>
    <x v="183"/>
    <x v="1"/>
    <s v="musical"/>
    <x v="3202"/>
    <d v="2015-12-14T05:59:00"/>
  </r>
  <r>
    <n v="3203"/>
    <x v="3202"/>
    <x v="3201"/>
    <n v="1000"/>
    <n v="250"/>
    <x v="2"/>
    <x v="0"/>
    <x v="0"/>
    <n v="1443224622"/>
    <n v="1440632622"/>
    <b v="0"/>
    <x v="79"/>
    <x v="1"/>
    <s v="theater/musical"/>
    <n v="25"/>
    <x v="683"/>
    <x v="1"/>
    <s v="musical"/>
    <x v="3203"/>
    <d v="2015-09-25T23:43:42"/>
  </r>
  <r>
    <n v="3204"/>
    <x v="3203"/>
    <x v="3202"/>
    <n v="500"/>
    <n v="0"/>
    <x v="2"/>
    <x v="0"/>
    <x v="0"/>
    <n v="1437149640"/>
    <n v="1434558479"/>
    <b v="0"/>
    <x v="78"/>
    <x v="1"/>
    <s v="theater/musical"/>
    <n v="0"/>
    <x v="121"/>
    <x v="1"/>
    <s v="musical"/>
    <x v="3204"/>
    <d v="2015-07-17T16:14:00"/>
  </r>
  <r>
    <n v="3205"/>
    <x v="3204"/>
    <x v="3203"/>
    <n v="8000"/>
    <n v="273"/>
    <x v="2"/>
    <x v="1"/>
    <x v="1"/>
    <n v="1430470772"/>
    <n v="1427878772"/>
    <b v="0"/>
    <x v="8"/>
    <x v="1"/>
    <s v="theater/musical"/>
    <n v="3"/>
    <x v="1878"/>
    <x v="1"/>
    <s v="musical"/>
    <x v="3205"/>
    <d v="2015-05-01T08:59:32"/>
  </r>
  <r>
    <n v="3206"/>
    <x v="3205"/>
    <x v="3204"/>
    <n v="5000"/>
    <n v="0"/>
    <x v="2"/>
    <x v="0"/>
    <x v="0"/>
    <n v="1442644651"/>
    <n v="1440052651"/>
    <b v="0"/>
    <x v="78"/>
    <x v="1"/>
    <s v="theater/musical"/>
    <n v="0"/>
    <x v="121"/>
    <x v="1"/>
    <s v="musical"/>
    <x v="3206"/>
    <d v="2015-09-19T06:37:31"/>
  </r>
  <r>
    <n v="3207"/>
    <x v="3206"/>
    <x v="3205"/>
    <n v="5500"/>
    <n v="2550"/>
    <x v="2"/>
    <x v="0"/>
    <x v="0"/>
    <n v="1429767607"/>
    <n v="1424587207"/>
    <b v="0"/>
    <x v="17"/>
    <x v="1"/>
    <s v="theater/musical"/>
    <n v="46"/>
    <x v="2204"/>
    <x v="1"/>
    <s v="musical"/>
    <x v="3207"/>
    <d v="2015-04-23T05:40:07"/>
  </r>
  <r>
    <n v="3208"/>
    <x v="3207"/>
    <x v="3206"/>
    <n v="5000"/>
    <n v="5175"/>
    <x v="0"/>
    <x v="0"/>
    <x v="0"/>
    <n v="1406557877"/>
    <n v="1404743477"/>
    <b v="1"/>
    <x v="141"/>
    <x v="0"/>
    <s v="theater/plays"/>
    <n v="104"/>
    <x v="2205"/>
    <x v="1"/>
    <s v="plays"/>
    <x v="3208"/>
    <d v="2014-07-28T14:31:17"/>
  </r>
  <r>
    <n v="3209"/>
    <x v="3208"/>
    <x v="3207"/>
    <n v="9500"/>
    <n v="11335.7"/>
    <x v="0"/>
    <x v="0"/>
    <x v="0"/>
    <n v="1403305200"/>
    <n v="1400512658"/>
    <b v="1"/>
    <x v="334"/>
    <x v="0"/>
    <s v="theater/plays"/>
    <n v="119"/>
    <x v="2206"/>
    <x v="1"/>
    <s v="plays"/>
    <x v="3209"/>
    <d v="2014-06-20T23:00:00"/>
  </r>
  <r>
    <n v="3210"/>
    <x v="3209"/>
    <x v="3208"/>
    <n v="3000"/>
    <n v="3773"/>
    <x v="0"/>
    <x v="0"/>
    <x v="0"/>
    <n v="1338523140"/>
    <n v="1334442519"/>
    <b v="1"/>
    <x v="65"/>
    <x v="0"/>
    <s v="theater/plays"/>
    <n v="126"/>
    <x v="2207"/>
    <x v="1"/>
    <s v="plays"/>
    <x v="3210"/>
    <d v="2012-06-01T03:59:00"/>
  </r>
  <r>
    <n v="3211"/>
    <x v="3210"/>
    <x v="3209"/>
    <n v="23000"/>
    <n v="27541"/>
    <x v="0"/>
    <x v="0"/>
    <x v="0"/>
    <n v="1408068000"/>
    <n v="1405346680"/>
    <b v="1"/>
    <x v="498"/>
    <x v="0"/>
    <s v="theater/plays"/>
    <n v="120"/>
    <x v="2208"/>
    <x v="1"/>
    <s v="plays"/>
    <x v="3211"/>
    <d v="2014-08-15T02:00:00"/>
  </r>
  <r>
    <n v="3212"/>
    <x v="3211"/>
    <x v="3210"/>
    <n v="4000"/>
    <n v="5050"/>
    <x v="0"/>
    <x v="0"/>
    <x v="0"/>
    <n v="1407524751"/>
    <n v="1404932751"/>
    <b v="1"/>
    <x v="225"/>
    <x v="0"/>
    <s v="theater/plays"/>
    <n v="126"/>
    <x v="2209"/>
    <x v="1"/>
    <s v="plays"/>
    <x v="3212"/>
    <d v="2014-08-08T19:05:51"/>
  </r>
  <r>
    <n v="3213"/>
    <x v="3212"/>
    <x v="3211"/>
    <n v="6000"/>
    <n v="6007"/>
    <x v="0"/>
    <x v="1"/>
    <x v="1"/>
    <n v="1437934759"/>
    <n v="1434478759"/>
    <b v="1"/>
    <x v="5"/>
    <x v="0"/>
    <s v="theater/plays"/>
    <n v="100"/>
    <x v="2210"/>
    <x v="1"/>
    <s v="plays"/>
    <x v="3213"/>
    <d v="2015-07-26T18:19:19"/>
  </r>
  <r>
    <n v="3214"/>
    <x v="3213"/>
    <x v="3212"/>
    <n v="12000"/>
    <n v="12256"/>
    <x v="0"/>
    <x v="1"/>
    <x v="1"/>
    <n v="1452038100"/>
    <n v="1448823673"/>
    <b v="1"/>
    <x v="248"/>
    <x v="0"/>
    <s v="theater/plays"/>
    <n v="102"/>
    <x v="2211"/>
    <x v="1"/>
    <s v="plays"/>
    <x v="3214"/>
    <d v="2016-01-05T23:55:00"/>
  </r>
  <r>
    <n v="3215"/>
    <x v="3214"/>
    <x v="3213"/>
    <n v="35000"/>
    <n v="35123"/>
    <x v="0"/>
    <x v="0"/>
    <x v="0"/>
    <n v="1441857540"/>
    <n v="1438617471"/>
    <b v="1"/>
    <x v="179"/>
    <x v="0"/>
    <s v="theater/plays"/>
    <n v="100"/>
    <x v="2212"/>
    <x v="1"/>
    <s v="plays"/>
    <x v="3215"/>
    <d v="2015-09-10T03:59:00"/>
  </r>
  <r>
    <n v="3216"/>
    <x v="3215"/>
    <x v="3214"/>
    <n v="2000"/>
    <n v="2001"/>
    <x v="0"/>
    <x v="1"/>
    <x v="1"/>
    <n v="1436625000"/>
    <n v="1433934371"/>
    <b v="1"/>
    <x v="2"/>
    <x v="0"/>
    <s v="theater/plays"/>
    <n v="100"/>
    <x v="2213"/>
    <x v="1"/>
    <s v="plays"/>
    <x v="3216"/>
    <d v="2015-07-11T14:30:00"/>
  </r>
  <r>
    <n v="3217"/>
    <x v="3216"/>
    <x v="3215"/>
    <n v="4500"/>
    <n v="5221"/>
    <x v="0"/>
    <x v="0"/>
    <x v="0"/>
    <n v="1478264784"/>
    <n v="1475672784"/>
    <b v="1"/>
    <x v="201"/>
    <x v="0"/>
    <s v="theater/plays"/>
    <n v="116"/>
    <x v="2214"/>
    <x v="1"/>
    <s v="plays"/>
    <x v="3217"/>
    <d v="2016-11-04T13:06:24"/>
  </r>
  <r>
    <n v="3218"/>
    <x v="3217"/>
    <x v="3216"/>
    <n v="12000"/>
    <n v="12252"/>
    <x v="0"/>
    <x v="1"/>
    <x v="1"/>
    <n v="1419984000"/>
    <n v="1417132986"/>
    <b v="1"/>
    <x v="192"/>
    <x v="0"/>
    <s v="theater/plays"/>
    <n v="102"/>
    <x v="2215"/>
    <x v="1"/>
    <s v="plays"/>
    <x v="3218"/>
    <d v="2014-12-31T00:00:00"/>
  </r>
  <r>
    <n v="3219"/>
    <x v="3218"/>
    <x v="3217"/>
    <n v="20000"/>
    <n v="20022"/>
    <x v="0"/>
    <x v="0"/>
    <x v="0"/>
    <n v="1427063747"/>
    <n v="1424043347"/>
    <b v="1"/>
    <x v="46"/>
    <x v="0"/>
    <s v="theater/plays"/>
    <n v="100"/>
    <x v="2216"/>
    <x v="1"/>
    <s v="plays"/>
    <x v="3219"/>
    <d v="2015-03-22T22:35:47"/>
  </r>
  <r>
    <n v="3220"/>
    <x v="3219"/>
    <x v="3218"/>
    <n v="15000"/>
    <n v="15126"/>
    <x v="0"/>
    <x v="0"/>
    <x v="0"/>
    <n v="1489352400"/>
    <n v="1486411204"/>
    <b v="1"/>
    <x v="211"/>
    <x v="0"/>
    <s v="theater/plays"/>
    <n v="101"/>
    <x v="2217"/>
    <x v="1"/>
    <s v="plays"/>
    <x v="3220"/>
    <d v="2017-03-12T21:00:00"/>
  </r>
  <r>
    <n v="3221"/>
    <x v="3220"/>
    <x v="3219"/>
    <n v="4000"/>
    <n v="4137"/>
    <x v="0"/>
    <x v="1"/>
    <x v="1"/>
    <n v="1436114603"/>
    <n v="1433090603"/>
    <b v="1"/>
    <x v="116"/>
    <x v="0"/>
    <s v="theater/plays"/>
    <n v="103"/>
    <x v="247"/>
    <x v="1"/>
    <s v="plays"/>
    <x v="3221"/>
    <d v="2015-07-05T16:43:23"/>
  </r>
  <r>
    <n v="3222"/>
    <x v="3221"/>
    <x v="3220"/>
    <n v="2500"/>
    <n v="3120"/>
    <x v="0"/>
    <x v="0"/>
    <x v="0"/>
    <n v="1445722140"/>
    <n v="1443016697"/>
    <b v="1"/>
    <x v="87"/>
    <x v="0"/>
    <s v="theater/plays"/>
    <n v="125"/>
    <x v="2218"/>
    <x v="1"/>
    <s v="plays"/>
    <x v="3222"/>
    <d v="2015-10-24T21:29:00"/>
  </r>
  <r>
    <n v="3223"/>
    <x v="3222"/>
    <x v="3221"/>
    <n v="3100"/>
    <n v="3395"/>
    <x v="0"/>
    <x v="0"/>
    <x v="0"/>
    <n v="1440100976"/>
    <n v="1437508976"/>
    <b v="1"/>
    <x v="142"/>
    <x v="0"/>
    <s v="theater/plays"/>
    <n v="110"/>
    <x v="1145"/>
    <x v="1"/>
    <s v="plays"/>
    <x v="3223"/>
    <d v="2015-08-20T20:02:56"/>
  </r>
  <r>
    <n v="3224"/>
    <x v="3223"/>
    <x v="3222"/>
    <n v="30000"/>
    <n v="30610"/>
    <x v="0"/>
    <x v="0"/>
    <x v="0"/>
    <n v="1484024400"/>
    <n v="1479932713"/>
    <b v="1"/>
    <x v="499"/>
    <x v="0"/>
    <s v="theater/plays"/>
    <n v="102"/>
    <x v="2219"/>
    <x v="1"/>
    <s v="plays"/>
    <x v="3224"/>
    <d v="2017-01-10T05:00:00"/>
  </r>
  <r>
    <n v="3225"/>
    <x v="3224"/>
    <x v="3223"/>
    <n v="2000"/>
    <n v="2047"/>
    <x v="0"/>
    <x v="0"/>
    <x v="0"/>
    <n v="1464987600"/>
    <n v="1463145938"/>
    <b v="1"/>
    <x v="70"/>
    <x v="0"/>
    <s v="theater/plays"/>
    <n v="102"/>
    <x v="2220"/>
    <x v="1"/>
    <s v="plays"/>
    <x v="3225"/>
    <d v="2016-06-03T21:00:00"/>
  </r>
  <r>
    <n v="3226"/>
    <x v="3225"/>
    <x v="3224"/>
    <n v="1200"/>
    <n v="1250"/>
    <x v="0"/>
    <x v="1"/>
    <x v="1"/>
    <n v="1446213612"/>
    <n v="1443621612"/>
    <b v="1"/>
    <x v="64"/>
    <x v="0"/>
    <s v="theater/plays"/>
    <n v="104"/>
    <x v="2221"/>
    <x v="1"/>
    <s v="plays"/>
    <x v="3226"/>
    <d v="2015-10-30T14:00:12"/>
  </r>
  <r>
    <n v="3227"/>
    <x v="3226"/>
    <x v="3225"/>
    <n v="1200"/>
    <n v="1500"/>
    <x v="0"/>
    <x v="1"/>
    <x v="1"/>
    <n v="1484687436"/>
    <n v="1482095436"/>
    <b v="0"/>
    <x v="209"/>
    <x v="0"/>
    <s v="theater/plays"/>
    <n v="125"/>
    <x v="73"/>
    <x v="1"/>
    <s v="plays"/>
    <x v="3227"/>
    <d v="2017-01-17T21:10:36"/>
  </r>
  <r>
    <n v="3228"/>
    <x v="3227"/>
    <x v="3226"/>
    <n v="7000"/>
    <n v="7164"/>
    <x v="0"/>
    <x v="0"/>
    <x v="0"/>
    <n v="1450328340"/>
    <n v="1447606884"/>
    <b v="1"/>
    <x v="77"/>
    <x v="0"/>
    <s v="theater/plays"/>
    <n v="102"/>
    <x v="2222"/>
    <x v="1"/>
    <s v="plays"/>
    <x v="3228"/>
    <d v="2015-12-17T04:59:00"/>
  </r>
  <r>
    <n v="3229"/>
    <x v="3228"/>
    <x v="3227"/>
    <n v="20000"/>
    <n v="21573"/>
    <x v="0"/>
    <x v="0"/>
    <x v="0"/>
    <n v="1416470398"/>
    <n v="1413874798"/>
    <b v="1"/>
    <x v="91"/>
    <x v="0"/>
    <s v="theater/plays"/>
    <n v="108"/>
    <x v="1345"/>
    <x v="1"/>
    <s v="plays"/>
    <x v="3229"/>
    <d v="2014-11-20T07:59:58"/>
  </r>
  <r>
    <n v="3230"/>
    <x v="3229"/>
    <x v="3228"/>
    <n v="2600"/>
    <n v="2857"/>
    <x v="0"/>
    <x v="0"/>
    <x v="0"/>
    <n v="1412135940"/>
    <n v="1410840126"/>
    <b v="1"/>
    <x v="77"/>
    <x v="0"/>
    <s v="theater/plays"/>
    <n v="110"/>
    <x v="2223"/>
    <x v="1"/>
    <s v="plays"/>
    <x v="3230"/>
    <d v="2014-10-01T03:59:00"/>
  </r>
  <r>
    <n v="3231"/>
    <x v="3230"/>
    <x v="3229"/>
    <n v="1000"/>
    <n v="1610"/>
    <x v="0"/>
    <x v="0"/>
    <x v="0"/>
    <n v="1460846347"/>
    <n v="1458254347"/>
    <b v="0"/>
    <x v="33"/>
    <x v="0"/>
    <s v="theater/plays"/>
    <n v="161"/>
    <x v="400"/>
    <x v="1"/>
    <s v="plays"/>
    <x v="3231"/>
    <d v="2016-04-16T22:39:07"/>
  </r>
  <r>
    <n v="3232"/>
    <x v="3231"/>
    <x v="3230"/>
    <n v="1000"/>
    <n v="1312"/>
    <x v="0"/>
    <x v="0"/>
    <x v="0"/>
    <n v="1462334340"/>
    <n v="1459711917"/>
    <b v="1"/>
    <x v="55"/>
    <x v="0"/>
    <s v="theater/plays"/>
    <n v="131"/>
    <x v="2224"/>
    <x v="1"/>
    <s v="plays"/>
    <x v="3232"/>
    <d v="2016-05-04T03:59:00"/>
  </r>
  <r>
    <n v="3233"/>
    <x v="3232"/>
    <x v="3231"/>
    <n v="5000"/>
    <n v="5940"/>
    <x v="0"/>
    <x v="0"/>
    <x v="0"/>
    <n v="1488482355"/>
    <n v="1485890355"/>
    <b v="0"/>
    <x v="42"/>
    <x v="0"/>
    <s v="theater/plays"/>
    <n v="119"/>
    <x v="2225"/>
    <x v="1"/>
    <s v="plays"/>
    <x v="3233"/>
    <d v="2017-03-02T19:19:15"/>
  </r>
  <r>
    <n v="3234"/>
    <x v="3233"/>
    <x v="3232"/>
    <n v="4000"/>
    <n v="4015.71"/>
    <x v="0"/>
    <x v="1"/>
    <x v="1"/>
    <n v="1485991860"/>
    <n v="1483124208"/>
    <b v="0"/>
    <x v="248"/>
    <x v="0"/>
    <s v="theater/plays"/>
    <n v="100"/>
    <x v="2226"/>
    <x v="1"/>
    <s v="plays"/>
    <x v="3234"/>
    <d v="2017-02-01T23:31:00"/>
  </r>
  <r>
    <n v="3235"/>
    <x v="3234"/>
    <x v="3233"/>
    <n v="15000"/>
    <n v="15481"/>
    <x v="0"/>
    <x v="0"/>
    <x v="0"/>
    <n v="1467361251"/>
    <n v="1464769251"/>
    <b v="1"/>
    <x v="331"/>
    <x v="0"/>
    <s v="theater/plays"/>
    <n v="103"/>
    <x v="2208"/>
    <x v="1"/>
    <s v="plays"/>
    <x v="3235"/>
    <d v="2016-07-01T08:20:51"/>
  </r>
  <r>
    <n v="3236"/>
    <x v="3235"/>
    <x v="3234"/>
    <n v="20000"/>
    <n v="20120"/>
    <x v="0"/>
    <x v="0"/>
    <x v="0"/>
    <n v="1482962433"/>
    <n v="1480370433"/>
    <b v="0"/>
    <x v="238"/>
    <x v="0"/>
    <s v="theater/plays"/>
    <n v="101"/>
    <x v="2227"/>
    <x v="1"/>
    <s v="plays"/>
    <x v="3236"/>
    <d v="2016-12-28T22:00:33"/>
  </r>
  <r>
    <n v="3237"/>
    <x v="3236"/>
    <x v="3235"/>
    <n v="35000"/>
    <n v="35275.64"/>
    <x v="0"/>
    <x v="0"/>
    <x v="0"/>
    <n v="1443499140"/>
    <n v="1441452184"/>
    <b v="1"/>
    <x v="314"/>
    <x v="0"/>
    <s v="theater/plays"/>
    <n v="101"/>
    <x v="2228"/>
    <x v="1"/>
    <s v="plays"/>
    <x v="3237"/>
    <d v="2015-09-29T03:59:00"/>
  </r>
  <r>
    <n v="3238"/>
    <x v="3237"/>
    <x v="3236"/>
    <n v="2800"/>
    <n v="3145"/>
    <x v="0"/>
    <x v="1"/>
    <x v="1"/>
    <n v="1435752898"/>
    <n v="1433160898"/>
    <b v="1"/>
    <x v="1"/>
    <x v="0"/>
    <s v="theater/plays"/>
    <n v="112"/>
    <x v="1953"/>
    <x v="1"/>
    <s v="plays"/>
    <x v="3238"/>
    <d v="2015-07-01T12:14:58"/>
  </r>
  <r>
    <n v="3239"/>
    <x v="3238"/>
    <x v="3237"/>
    <n v="5862"/>
    <n v="6208.98"/>
    <x v="0"/>
    <x v="1"/>
    <x v="1"/>
    <n v="1445817540"/>
    <n v="1443665293"/>
    <b v="1"/>
    <x v="201"/>
    <x v="0"/>
    <s v="theater/plays"/>
    <n v="106"/>
    <x v="2229"/>
    <x v="1"/>
    <s v="plays"/>
    <x v="3239"/>
    <d v="2015-10-25T23:59:00"/>
  </r>
  <r>
    <n v="3240"/>
    <x v="3239"/>
    <x v="3238"/>
    <n v="3000"/>
    <n v="3017"/>
    <x v="0"/>
    <x v="1"/>
    <x v="1"/>
    <n v="1487286000"/>
    <n v="1484843948"/>
    <b v="0"/>
    <x v="69"/>
    <x v="0"/>
    <s v="theater/plays"/>
    <n v="101"/>
    <x v="2230"/>
    <x v="1"/>
    <s v="plays"/>
    <x v="3240"/>
    <d v="2017-02-16T23:00:00"/>
  </r>
  <r>
    <n v="3241"/>
    <x v="3240"/>
    <x v="3239"/>
    <n v="8500"/>
    <n v="9801"/>
    <x v="0"/>
    <x v="0"/>
    <x v="0"/>
    <n v="1413269940"/>
    <n v="1410421670"/>
    <b v="1"/>
    <x v="157"/>
    <x v="0"/>
    <s v="theater/plays"/>
    <n v="115"/>
    <x v="2231"/>
    <x v="1"/>
    <s v="plays"/>
    <x v="3241"/>
    <d v="2014-10-14T06:59:00"/>
  </r>
  <r>
    <n v="3242"/>
    <x v="3241"/>
    <x v="3240"/>
    <n v="10000"/>
    <n v="12730.42"/>
    <x v="0"/>
    <x v="0"/>
    <x v="0"/>
    <n v="1411150092"/>
    <n v="1408558092"/>
    <b v="1"/>
    <x v="275"/>
    <x v="0"/>
    <s v="theater/plays"/>
    <n v="127"/>
    <x v="1623"/>
    <x v="1"/>
    <s v="plays"/>
    <x v="3242"/>
    <d v="2014-09-19T18:08:12"/>
  </r>
  <r>
    <n v="3243"/>
    <x v="3242"/>
    <x v="3241"/>
    <n v="8000"/>
    <n v="8227"/>
    <x v="0"/>
    <x v="0"/>
    <x v="0"/>
    <n v="1444348800"/>
    <n v="1442283562"/>
    <b v="1"/>
    <x v="26"/>
    <x v="0"/>
    <s v="theater/plays"/>
    <n v="103"/>
    <x v="2232"/>
    <x v="1"/>
    <s v="plays"/>
    <x v="3243"/>
    <d v="2015-10-09T00:00:00"/>
  </r>
  <r>
    <n v="3244"/>
    <x v="3243"/>
    <x v="3242"/>
    <n v="1600"/>
    <n v="1647"/>
    <x v="0"/>
    <x v="1"/>
    <x v="1"/>
    <n v="1480613982"/>
    <n v="1478018382"/>
    <b v="0"/>
    <x v="50"/>
    <x v="0"/>
    <s v="theater/plays"/>
    <n v="103"/>
    <x v="2233"/>
    <x v="1"/>
    <s v="plays"/>
    <x v="3244"/>
    <d v="2016-12-01T17:39:42"/>
  </r>
  <r>
    <n v="3245"/>
    <x v="3244"/>
    <x v="3243"/>
    <n v="21000"/>
    <n v="21904"/>
    <x v="0"/>
    <x v="0"/>
    <x v="0"/>
    <n v="1434074400"/>
    <n v="1431354258"/>
    <b v="0"/>
    <x v="500"/>
    <x v="0"/>
    <s v="theater/plays"/>
    <n v="104"/>
    <x v="2234"/>
    <x v="1"/>
    <s v="plays"/>
    <x v="3245"/>
    <d v="2015-06-12T02:00:00"/>
  </r>
  <r>
    <n v="3246"/>
    <x v="3245"/>
    <x v="3244"/>
    <n v="10000"/>
    <n v="11122"/>
    <x v="0"/>
    <x v="0"/>
    <x v="0"/>
    <n v="1442030340"/>
    <n v="1439551200"/>
    <b v="1"/>
    <x v="189"/>
    <x v="0"/>
    <s v="theater/plays"/>
    <n v="111"/>
    <x v="1917"/>
    <x v="1"/>
    <s v="plays"/>
    <x v="3246"/>
    <d v="2015-09-12T03:59:00"/>
  </r>
  <r>
    <n v="3247"/>
    <x v="3246"/>
    <x v="3245"/>
    <n v="2500"/>
    <n v="2646.5"/>
    <x v="0"/>
    <x v="1"/>
    <x v="1"/>
    <n v="1436696712"/>
    <n v="1434104712"/>
    <b v="1"/>
    <x v="7"/>
    <x v="0"/>
    <s v="theater/plays"/>
    <n v="106"/>
    <x v="2235"/>
    <x v="1"/>
    <s v="plays"/>
    <x v="3247"/>
    <d v="2015-07-12T10:25:12"/>
  </r>
  <r>
    <n v="3248"/>
    <x v="3247"/>
    <x v="3246"/>
    <n v="12000"/>
    <n v="12095"/>
    <x v="0"/>
    <x v="0"/>
    <x v="0"/>
    <n v="1428178757"/>
    <n v="1425590357"/>
    <b v="1"/>
    <x v="452"/>
    <x v="0"/>
    <s v="theater/plays"/>
    <n v="101"/>
    <x v="2236"/>
    <x v="1"/>
    <s v="plays"/>
    <x v="3248"/>
    <d v="2015-04-04T20:19:17"/>
  </r>
  <r>
    <n v="3249"/>
    <x v="3248"/>
    <x v="3247"/>
    <n v="5500"/>
    <n v="5771"/>
    <x v="0"/>
    <x v="0"/>
    <x v="0"/>
    <n v="1434822914"/>
    <n v="1432230914"/>
    <b v="1"/>
    <x v="106"/>
    <x v="0"/>
    <s v="theater/plays"/>
    <n v="105"/>
    <x v="2237"/>
    <x v="1"/>
    <s v="plays"/>
    <x v="3249"/>
    <d v="2015-06-20T17:55:14"/>
  </r>
  <r>
    <n v="3250"/>
    <x v="3249"/>
    <x v="3248"/>
    <n v="25000"/>
    <n v="25388"/>
    <x v="0"/>
    <x v="0"/>
    <x v="0"/>
    <n v="1415213324"/>
    <n v="1412617724"/>
    <b v="1"/>
    <x v="496"/>
    <x v="0"/>
    <s v="theater/plays"/>
    <n v="102"/>
    <x v="2238"/>
    <x v="1"/>
    <s v="plays"/>
    <x v="3250"/>
    <d v="2014-11-05T18:48:44"/>
  </r>
  <r>
    <n v="3251"/>
    <x v="3250"/>
    <x v="3249"/>
    <n v="1500"/>
    <n v="1661"/>
    <x v="0"/>
    <x v="0"/>
    <x v="0"/>
    <n v="1434907966"/>
    <n v="1432315966"/>
    <b v="1"/>
    <x v="9"/>
    <x v="0"/>
    <s v="theater/plays"/>
    <n v="111"/>
    <x v="2239"/>
    <x v="1"/>
    <s v="plays"/>
    <x v="3251"/>
    <d v="2015-06-21T17:32:46"/>
  </r>
  <r>
    <n v="3252"/>
    <x v="3251"/>
    <x v="3250"/>
    <n v="2250"/>
    <n v="2876"/>
    <x v="0"/>
    <x v="1"/>
    <x v="1"/>
    <n v="1473247240"/>
    <n v="1470655240"/>
    <b v="1"/>
    <x v="133"/>
    <x v="0"/>
    <s v="theater/plays"/>
    <n v="128"/>
    <x v="1506"/>
    <x v="1"/>
    <s v="plays"/>
    <x v="3252"/>
    <d v="2016-09-07T11:20:40"/>
  </r>
  <r>
    <n v="3253"/>
    <x v="3252"/>
    <x v="3251"/>
    <n v="20000"/>
    <n v="20365"/>
    <x v="0"/>
    <x v="0"/>
    <x v="0"/>
    <n v="1473306300"/>
    <n v="1471701028"/>
    <b v="1"/>
    <x v="248"/>
    <x v="0"/>
    <s v="theater/plays"/>
    <n v="102"/>
    <x v="2240"/>
    <x v="1"/>
    <s v="plays"/>
    <x v="3253"/>
    <d v="2016-09-08T03:45:00"/>
  </r>
  <r>
    <n v="3254"/>
    <x v="3253"/>
    <x v="3252"/>
    <n v="13000"/>
    <n v="13163.5"/>
    <x v="0"/>
    <x v="1"/>
    <x v="1"/>
    <n v="1427331809"/>
    <n v="1424743409"/>
    <b v="1"/>
    <x v="153"/>
    <x v="0"/>
    <s v="theater/plays"/>
    <n v="101"/>
    <x v="2241"/>
    <x v="1"/>
    <s v="plays"/>
    <x v="3254"/>
    <d v="2015-03-26T01:03:29"/>
  </r>
  <r>
    <n v="3255"/>
    <x v="3254"/>
    <x v="3253"/>
    <n v="300"/>
    <n v="525"/>
    <x v="0"/>
    <x v="1"/>
    <x v="1"/>
    <n v="1412706375"/>
    <n v="1410114375"/>
    <b v="1"/>
    <x v="59"/>
    <x v="0"/>
    <s v="theater/plays"/>
    <n v="175"/>
    <x v="2242"/>
    <x v="1"/>
    <s v="plays"/>
    <x v="3255"/>
    <d v="2014-10-07T18:26:15"/>
  </r>
  <r>
    <n v="3256"/>
    <x v="3255"/>
    <x v="3254"/>
    <n v="10000"/>
    <n v="12806"/>
    <x v="0"/>
    <x v="0"/>
    <x v="0"/>
    <n v="1433995140"/>
    <n v="1432129577"/>
    <b v="1"/>
    <x v="282"/>
    <x v="0"/>
    <s v="theater/plays"/>
    <n v="128"/>
    <x v="1901"/>
    <x v="1"/>
    <s v="plays"/>
    <x v="3256"/>
    <d v="2015-06-11T03:59:00"/>
  </r>
  <r>
    <n v="3257"/>
    <x v="3256"/>
    <x v="3255"/>
    <n v="2000"/>
    <n v="2125.9899999999998"/>
    <x v="0"/>
    <x v="1"/>
    <x v="1"/>
    <n v="1487769952"/>
    <n v="1485177952"/>
    <b v="0"/>
    <x v="14"/>
    <x v="0"/>
    <s v="theater/plays"/>
    <n v="106"/>
    <x v="1169"/>
    <x v="1"/>
    <s v="plays"/>
    <x v="3257"/>
    <d v="2017-02-22T13:25:52"/>
  </r>
  <r>
    <n v="3258"/>
    <x v="3257"/>
    <x v="3256"/>
    <n v="7000"/>
    <n v="7365"/>
    <x v="0"/>
    <x v="0"/>
    <x v="0"/>
    <n v="1420751861"/>
    <n v="1418159861"/>
    <b v="1"/>
    <x v="11"/>
    <x v="0"/>
    <s v="theater/plays"/>
    <n v="105"/>
    <x v="2243"/>
    <x v="1"/>
    <s v="plays"/>
    <x v="3258"/>
    <d v="2015-01-08T21:17:41"/>
  </r>
  <r>
    <n v="3259"/>
    <x v="3258"/>
    <x v="3257"/>
    <n v="23000"/>
    <n v="24418.6"/>
    <x v="0"/>
    <x v="0"/>
    <x v="0"/>
    <n v="1475294340"/>
    <n v="1472753745"/>
    <b v="1"/>
    <x v="174"/>
    <x v="0"/>
    <s v="theater/plays"/>
    <n v="106"/>
    <x v="2244"/>
    <x v="1"/>
    <s v="plays"/>
    <x v="3259"/>
    <d v="2016-10-01T03:59:00"/>
  </r>
  <r>
    <n v="3260"/>
    <x v="3259"/>
    <x v="3258"/>
    <n v="5000"/>
    <n v="5462"/>
    <x v="0"/>
    <x v="0"/>
    <x v="0"/>
    <n v="1448903318"/>
    <n v="1445875718"/>
    <b v="1"/>
    <x v="196"/>
    <x v="0"/>
    <s v="theater/plays"/>
    <n v="109"/>
    <x v="2245"/>
    <x v="1"/>
    <s v="plays"/>
    <x v="3260"/>
    <d v="2015-11-30T17:08:38"/>
  </r>
  <r>
    <n v="3261"/>
    <x v="3260"/>
    <x v="3259"/>
    <n v="3300"/>
    <n v="3315"/>
    <x v="0"/>
    <x v="0"/>
    <x v="0"/>
    <n v="1437067476"/>
    <n v="1434475476"/>
    <b v="1"/>
    <x v="72"/>
    <x v="0"/>
    <s v="theater/plays"/>
    <n v="100"/>
    <x v="2246"/>
    <x v="1"/>
    <s v="plays"/>
    <x v="3261"/>
    <d v="2015-07-16T17:24:36"/>
  </r>
  <r>
    <n v="3262"/>
    <x v="3261"/>
    <x v="3260"/>
    <n v="12200"/>
    <n v="12571"/>
    <x v="0"/>
    <x v="0"/>
    <x v="0"/>
    <n v="1419220800"/>
    <n v="1416555262"/>
    <b v="1"/>
    <x v="179"/>
    <x v="0"/>
    <s v="theater/plays"/>
    <n v="103"/>
    <x v="2247"/>
    <x v="1"/>
    <s v="plays"/>
    <x v="3262"/>
    <d v="2014-12-22T04:00:00"/>
  </r>
  <r>
    <n v="3263"/>
    <x v="3262"/>
    <x v="3261"/>
    <n v="2500"/>
    <n v="2804.16"/>
    <x v="0"/>
    <x v="0"/>
    <x v="0"/>
    <n v="1446238800"/>
    <n v="1444220588"/>
    <b v="1"/>
    <x v="32"/>
    <x v="0"/>
    <s v="theater/plays"/>
    <n v="112"/>
    <x v="2248"/>
    <x v="1"/>
    <s v="plays"/>
    <x v="3263"/>
    <d v="2015-10-30T21:00:00"/>
  </r>
  <r>
    <n v="3264"/>
    <x v="3263"/>
    <x v="3262"/>
    <n v="2500"/>
    <n v="2575"/>
    <x v="0"/>
    <x v="0"/>
    <x v="0"/>
    <n v="1422482400"/>
    <n v="1421089938"/>
    <b v="1"/>
    <x v="72"/>
    <x v="0"/>
    <s v="theater/plays"/>
    <n v="103"/>
    <x v="2249"/>
    <x v="1"/>
    <s v="plays"/>
    <x v="3264"/>
    <d v="2015-01-28T22:00:00"/>
  </r>
  <r>
    <n v="3265"/>
    <x v="3264"/>
    <x v="3263"/>
    <n v="2700"/>
    <n v="4428"/>
    <x v="0"/>
    <x v="17"/>
    <x v="3"/>
    <n v="1449162000"/>
    <n v="1446570315"/>
    <b v="1"/>
    <x v="287"/>
    <x v="0"/>
    <s v="theater/plays"/>
    <n v="164"/>
    <x v="2250"/>
    <x v="1"/>
    <s v="plays"/>
    <x v="3265"/>
    <d v="2015-12-03T17:00:00"/>
  </r>
  <r>
    <n v="3266"/>
    <x v="3265"/>
    <x v="3264"/>
    <n v="6000"/>
    <n v="7877"/>
    <x v="0"/>
    <x v="0"/>
    <x v="0"/>
    <n v="1434142800"/>
    <n v="1431435122"/>
    <b v="1"/>
    <x v="430"/>
    <x v="0"/>
    <s v="theater/plays"/>
    <n v="131"/>
    <x v="1042"/>
    <x v="1"/>
    <s v="plays"/>
    <x v="3266"/>
    <d v="2015-06-12T21:00:00"/>
  </r>
  <r>
    <n v="3267"/>
    <x v="3266"/>
    <x v="3265"/>
    <n v="15000"/>
    <n v="15315"/>
    <x v="0"/>
    <x v="0"/>
    <x v="0"/>
    <n v="1437156660"/>
    <n v="1434564660"/>
    <b v="1"/>
    <x v="449"/>
    <x v="0"/>
    <s v="theater/plays"/>
    <n v="102"/>
    <x v="2251"/>
    <x v="1"/>
    <s v="plays"/>
    <x v="3267"/>
    <d v="2015-07-17T18:11:00"/>
  </r>
  <r>
    <n v="3268"/>
    <x v="3267"/>
    <x v="3266"/>
    <n v="2000"/>
    <n v="2560"/>
    <x v="0"/>
    <x v="0"/>
    <x v="0"/>
    <n v="1472074928"/>
    <n v="1470692528"/>
    <b v="1"/>
    <x v="288"/>
    <x v="0"/>
    <s v="theater/plays"/>
    <n v="128"/>
    <x v="2252"/>
    <x v="1"/>
    <s v="plays"/>
    <x v="3268"/>
    <d v="2016-08-24T21:42:08"/>
  </r>
  <r>
    <n v="3269"/>
    <x v="3268"/>
    <x v="3267"/>
    <n v="8000"/>
    <n v="8120"/>
    <x v="0"/>
    <x v="1"/>
    <x v="1"/>
    <n v="1434452400"/>
    <n v="1431509397"/>
    <b v="1"/>
    <x v="16"/>
    <x v="0"/>
    <s v="theater/plays"/>
    <n v="102"/>
    <x v="2253"/>
    <x v="1"/>
    <s v="plays"/>
    <x v="3269"/>
    <d v="2015-06-16T11:00:00"/>
  </r>
  <r>
    <n v="3270"/>
    <x v="3269"/>
    <x v="3268"/>
    <n v="1800"/>
    <n v="1830"/>
    <x v="0"/>
    <x v="1"/>
    <x v="1"/>
    <n v="1436705265"/>
    <n v="1434113265"/>
    <b v="1"/>
    <x v="209"/>
    <x v="0"/>
    <s v="theater/plays"/>
    <n v="102"/>
    <x v="2254"/>
    <x v="1"/>
    <s v="plays"/>
    <x v="3270"/>
    <d v="2015-07-12T12:47:45"/>
  </r>
  <r>
    <n v="3271"/>
    <x v="3270"/>
    <x v="3269"/>
    <n v="1500"/>
    <n v="1950"/>
    <x v="0"/>
    <x v="1"/>
    <x v="1"/>
    <n v="1414927775"/>
    <n v="1412332175"/>
    <b v="1"/>
    <x v="13"/>
    <x v="0"/>
    <s v="theater/plays"/>
    <n v="130"/>
    <x v="2255"/>
    <x v="1"/>
    <s v="plays"/>
    <x v="3271"/>
    <d v="2014-11-02T11:29:35"/>
  </r>
  <r>
    <n v="3272"/>
    <x v="3271"/>
    <x v="3270"/>
    <n v="10000"/>
    <n v="15443"/>
    <x v="0"/>
    <x v="0"/>
    <x v="0"/>
    <n v="1446814809"/>
    <n v="1444219209"/>
    <b v="1"/>
    <x v="108"/>
    <x v="0"/>
    <s v="theater/plays"/>
    <n v="154"/>
    <x v="2256"/>
    <x v="1"/>
    <s v="plays"/>
    <x v="3272"/>
    <d v="2015-11-06T13:00:09"/>
  </r>
  <r>
    <n v="3273"/>
    <x v="3272"/>
    <x v="3271"/>
    <n v="4000"/>
    <n v="4296"/>
    <x v="0"/>
    <x v="0"/>
    <x v="0"/>
    <n v="1473879600"/>
    <n v="1472498042"/>
    <b v="1"/>
    <x v="64"/>
    <x v="0"/>
    <s v="theater/plays"/>
    <n v="107"/>
    <x v="2257"/>
    <x v="1"/>
    <s v="plays"/>
    <x v="3273"/>
    <d v="2016-09-14T19:00:00"/>
  </r>
  <r>
    <n v="3274"/>
    <x v="3273"/>
    <x v="3272"/>
    <n v="15500"/>
    <n v="15705"/>
    <x v="0"/>
    <x v="0"/>
    <x v="0"/>
    <n v="1458075600"/>
    <n v="1454259272"/>
    <b v="1"/>
    <x v="172"/>
    <x v="0"/>
    <s v="theater/plays"/>
    <n v="101"/>
    <x v="2258"/>
    <x v="1"/>
    <s v="plays"/>
    <x v="3274"/>
    <d v="2016-03-15T21:00:00"/>
  </r>
  <r>
    <n v="3275"/>
    <x v="3274"/>
    <x v="3273"/>
    <n v="1800"/>
    <n v="1805"/>
    <x v="0"/>
    <x v="0"/>
    <x v="0"/>
    <n v="1423456200"/>
    <n v="1421183271"/>
    <b v="1"/>
    <x v="8"/>
    <x v="0"/>
    <s v="theater/plays"/>
    <n v="100"/>
    <x v="2259"/>
    <x v="1"/>
    <s v="plays"/>
    <x v="3275"/>
    <d v="2015-02-09T04:30:00"/>
  </r>
  <r>
    <n v="3276"/>
    <x v="3275"/>
    <x v="3274"/>
    <n v="4500"/>
    <n v="5258"/>
    <x v="0"/>
    <x v="5"/>
    <x v="5"/>
    <n v="1459483140"/>
    <n v="1456526879"/>
    <b v="1"/>
    <x v="61"/>
    <x v="0"/>
    <s v="theater/plays"/>
    <n v="117"/>
    <x v="2260"/>
    <x v="1"/>
    <s v="plays"/>
    <x v="3276"/>
    <d v="2016-04-01T03:59:00"/>
  </r>
  <r>
    <n v="3277"/>
    <x v="3276"/>
    <x v="3275"/>
    <n v="5000"/>
    <n v="5430"/>
    <x v="0"/>
    <x v="1"/>
    <x v="1"/>
    <n v="1416331406"/>
    <n v="1413735806"/>
    <b v="1"/>
    <x v="61"/>
    <x v="0"/>
    <s v="theater/plays"/>
    <n v="109"/>
    <x v="2261"/>
    <x v="1"/>
    <s v="plays"/>
    <x v="3277"/>
    <d v="2014-11-18T17:23:26"/>
  </r>
  <r>
    <n v="3278"/>
    <x v="3277"/>
    <x v="3276"/>
    <n v="2500"/>
    <n v="2585"/>
    <x v="0"/>
    <x v="1"/>
    <x v="1"/>
    <n v="1433017303"/>
    <n v="1430425303"/>
    <b v="1"/>
    <x v="69"/>
    <x v="0"/>
    <s v="theater/plays"/>
    <n v="103"/>
    <x v="2262"/>
    <x v="1"/>
    <s v="plays"/>
    <x v="3278"/>
    <d v="2015-05-30T20:21:43"/>
  </r>
  <r>
    <n v="3279"/>
    <x v="3278"/>
    <x v="3277"/>
    <n v="5800"/>
    <n v="6628"/>
    <x v="0"/>
    <x v="0"/>
    <x v="0"/>
    <n v="1459474059"/>
    <n v="1456885659"/>
    <b v="0"/>
    <x v="287"/>
    <x v="0"/>
    <s v="theater/plays"/>
    <n v="114"/>
    <x v="2263"/>
    <x v="1"/>
    <s v="plays"/>
    <x v="3279"/>
    <d v="2016-04-01T01:27:39"/>
  </r>
  <r>
    <n v="3280"/>
    <x v="3279"/>
    <x v="3278"/>
    <n v="2000"/>
    <n v="2060"/>
    <x v="0"/>
    <x v="0"/>
    <x v="0"/>
    <n v="1433134800"/>
    <n v="1430158198"/>
    <b v="0"/>
    <x v="209"/>
    <x v="0"/>
    <s v="theater/plays"/>
    <n v="103"/>
    <x v="2264"/>
    <x v="1"/>
    <s v="plays"/>
    <x v="3280"/>
    <d v="2015-06-01T05:00:00"/>
  </r>
  <r>
    <n v="3281"/>
    <x v="3280"/>
    <x v="3279"/>
    <n v="5000"/>
    <n v="6080"/>
    <x v="0"/>
    <x v="0"/>
    <x v="0"/>
    <n v="1441153705"/>
    <n v="1438561705"/>
    <b v="0"/>
    <x v="5"/>
    <x v="0"/>
    <s v="theater/plays"/>
    <n v="122"/>
    <x v="2265"/>
    <x v="1"/>
    <s v="plays"/>
    <x v="3281"/>
    <d v="2015-09-02T00:28:25"/>
  </r>
  <r>
    <n v="3282"/>
    <x v="3281"/>
    <x v="3280"/>
    <n v="31000"/>
    <n v="31820.5"/>
    <x v="0"/>
    <x v="0"/>
    <x v="0"/>
    <n v="1461904788"/>
    <n v="1458103188"/>
    <b v="0"/>
    <x v="186"/>
    <x v="0"/>
    <s v="theater/plays"/>
    <n v="103"/>
    <x v="2266"/>
    <x v="1"/>
    <s v="plays"/>
    <x v="3282"/>
    <d v="2016-04-29T04:39:48"/>
  </r>
  <r>
    <n v="3283"/>
    <x v="3282"/>
    <x v="3281"/>
    <n v="800"/>
    <n v="838"/>
    <x v="0"/>
    <x v="1"/>
    <x v="1"/>
    <n v="1455138000"/>
    <n v="1452448298"/>
    <b v="0"/>
    <x v="5"/>
    <x v="0"/>
    <s v="theater/plays"/>
    <n v="105"/>
    <x v="2267"/>
    <x v="1"/>
    <s v="plays"/>
    <x v="3283"/>
    <d v="2016-02-10T21:00:00"/>
  </r>
  <r>
    <n v="3284"/>
    <x v="3283"/>
    <x v="3282"/>
    <n v="3000"/>
    <n v="3048"/>
    <x v="0"/>
    <x v="0"/>
    <x v="0"/>
    <n v="1454047140"/>
    <n v="1452546853"/>
    <b v="0"/>
    <x v="41"/>
    <x v="0"/>
    <s v="theater/plays"/>
    <n v="102"/>
    <x v="2268"/>
    <x v="1"/>
    <s v="plays"/>
    <x v="3284"/>
    <d v="2016-01-29T05:59:00"/>
  </r>
  <r>
    <n v="3285"/>
    <x v="3284"/>
    <x v="3283"/>
    <n v="4999"/>
    <n v="5604"/>
    <x v="0"/>
    <x v="0"/>
    <x v="0"/>
    <n v="1488258000"/>
    <n v="1485556626"/>
    <b v="0"/>
    <x v="75"/>
    <x v="0"/>
    <s v="theater/plays"/>
    <n v="112"/>
    <x v="2269"/>
    <x v="1"/>
    <s v="plays"/>
    <x v="3285"/>
    <d v="2017-02-28T05:00:00"/>
  </r>
  <r>
    <n v="3286"/>
    <x v="3285"/>
    <x v="3284"/>
    <n v="15000"/>
    <n v="15265"/>
    <x v="0"/>
    <x v="0"/>
    <x v="0"/>
    <n v="1471291782"/>
    <n v="1468699782"/>
    <b v="0"/>
    <x v="259"/>
    <x v="0"/>
    <s v="theater/plays"/>
    <n v="102"/>
    <x v="2270"/>
    <x v="1"/>
    <s v="plays"/>
    <x v="3286"/>
    <d v="2016-08-15T20:09:42"/>
  </r>
  <r>
    <n v="3287"/>
    <x v="3286"/>
    <x v="3285"/>
    <n v="2500"/>
    <n v="2500"/>
    <x v="0"/>
    <x v="5"/>
    <x v="5"/>
    <n v="1448733628"/>
    <n v="1446573628"/>
    <b v="0"/>
    <x v="69"/>
    <x v="0"/>
    <s v="theater/plays"/>
    <n v="100"/>
    <x v="2271"/>
    <x v="1"/>
    <s v="plays"/>
    <x v="3287"/>
    <d v="2015-11-28T18:00:28"/>
  </r>
  <r>
    <n v="3288"/>
    <x v="3287"/>
    <x v="3286"/>
    <n v="10000"/>
    <n v="10026.49"/>
    <x v="0"/>
    <x v="1"/>
    <x v="1"/>
    <n v="1466463600"/>
    <n v="1463337315"/>
    <b v="0"/>
    <x v="447"/>
    <x v="0"/>
    <s v="theater/plays"/>
    <n v="100"/>
    <x v="2272"/>
    <x v="1"/>
    <s v="plays"/>
    <x v="3288"/>
    <d v="2016-06-20T23:00:00"/>
  </r>
  <r>
    <n v="3289"/>
    <x v="3288"/>
    <x v="3287"/>
    <n v="500"/>
    <n v="665.21"/>
    <x v="0"/>
    <x v="1"/>
    <x v="1"/>
    <n v="1487580602"/>
    <n v="1485161402"/>
    <b v="0"/>
    <x v="20"/>
    <x v="0"/>
    <s v="theater/plays"/>
    <n v="133"/>
    <x v="2273"/>
    <x v="1"/>
    <s v="plays"/>
    <x v="3289"/>
    <d v="2017-02-20T08:50:02"/>
  </r>
  <r>
    <n v="3290"/>
    <x v="3289"/>
    <x v="3288"/>
    <n v="2000"/>
    <n v="2424"/>
    <x v="0"/>
    <x v="1"/>
    <x v="1"/>
    <n v="1489234891"/>
    <n v="1486642891"/>
    <b v="0"/>
    <x v="250"/>
    <x v="0"/>
    <s v="theater/plays"/>
    <n v="121"/>
    <x v="2274"/>
    <x v="1"/>
    <s v="plays"/>
    <x v="3290"/>
    <d v="2017-03-11T12:21:31"/>
  </r>
  <r>
    <n v="3291"/>
    <x v="3290"/>
    <x v="3289"/>
    <n v="500"/>
    <n v="570"/>
    <x v="0"/>
    <x v="0"/>
    <x v="0"/>
    <n v="1442462340"/>
    <n v="1439743900"/>
    <b v="0"/>
    <x v="25"/>
    <x v="0"/>
    <s v="theater/plays"/>
    <n v="114"/>
    <x v="2275"/>
    <x v="1"/>
    <s v="plays"/>
    <x v="3291"/>
    <d v="2015-09-17T03:59:00"/>
  </r>
  <r>
    <n v="3292"/>
    <x v="3291"/>
    <x v="3290"/>
    <n v="101"/>
    <n v="289"/>
    <x v="0"/>
    <x v="1"/>
    <x v="1"/>
    <n v="1449257348"/>
    <n v="1444069748"/>
    <b v="0"/>
    <x v="41"/>
    <x v="0"/>
    <s v="theater/plays"/>
    <n v="286"/>
    <x v="2276"/>
    <x v="1"/>
    <s v="plays"/>
    <x v="3292"/>
    <d v="2015-12-04T19:29:08"/>
  </r>
  <r>
    <n v="3293"/>
    <x v="3292"/>
    <x v="3291"/>
    <n v="4500"/>
    <n v="7670"/>
    <x v="0"/>
    <x v="4"/>
    <x v="4"/>
    <n v="1488622352"/>
    <n v="1486030352"/>
    <b v="0"/>
    <x v="110"/>
    <x v="0"/>
    <s v="theater/plays"/>
    <n v="170"/>
    <x v="518"/>
    <x v="1"/>
    <s v="plays"/>
    <x v="3293"/>
    <d v="2017-03-04T10:12:32"/>
  </r>
  <r>
    <n v="3294"/>
    <x v="3293"/>
    <x v="3292"/>
    <n v="600"/>
    <n v="710"/>
    <x v="0"/>
    <x v="1"/>
    <x v="1"/>
    <n v="1434459554"/>
    <n v="1431867554"/>
    <b v="0"/>
    <x v="54"/>
    <x v="0"/>
    <s v="theater/plays"/>
    <n v="118"/>
    <x v="2277"/>
    <x v="1"/>
    <s v="plays"/>
    <x v="3294"/>
    <d v="2015-06-16T12:59:14"/>
  </r>
  <r>
    <n v="3295"/>
    <x v="3294"/>
    <x v="3293"/>
    <n v="700"/>
    <n v="720.01"/>
    <x v="0"/>
    <x v="1"/>
    <x v="1"/>
    <n v="1474886229"/>
    <n v="1472294229"/>
    <b v="0"/>
    <x v="74"/>
    <x v="0"/>
    <s v="theater/plays"/>
    <n v="103"/>
    <x v="1999"/>
    <x v="1"/>
    <s v="plays"/>
    <x v="3295"/>
    <d v="2016-09-26T10:37:09"/>
  </r>
  <r>
    <n v="3296"/>
    <x v="3295"/>
    <x v="3294"/>
    <n v="1500"/>
    <n v="2161"/>
    <x v="0"/>
    <x v="1"/>
    <x v="1"/>
    <n v="1448229600"/>
    <n v="1446401372"/>
    <b v="0"/>
    <x v="5"/>
    <x v="0"/>
    <s v="theater/plays"/>
    <n v="144"/>
    <x v="2278"/>
    <x v="1"/>
    <s v="plays"/>
    <x v="3296"/>
    <d v="2015-11-22T22:00:00"/>
  </r>
  <r>
    <n v="3297"/>
    <x v="3296"/>
    <x v="3295"/>
    <n v="5500"/>
    <n v="5504"/>
    <x v="0"/>
    <x v="1"/>
    <x v="1"/>
    <n v="1438037940"/>
    <n v="1436380256"/>
    <b v="0"/>
    <x v="34"/>
    <x v="0"/>
    <s v="theater/plays"/>
    <n v="100"/>
    <x v="2279"/>
    <x v="1"/>
    <s v="plays"/>
    <x v="3297"/>
    <d v="2015-07-27T22:59:00"/>
  </r>
  <r>
    <n v="3298"/>
    <x v="3297"/>
    <x v="3296"/>
    <n v="10000"/>
    <n v="10173"/>
    <x v="0"/>
    <x v="0"/>
    <x v="0"/>
    <n v="1442102400"/>
    <n v="1440370768"/>
    <b v="0"/>
    <x v="250"/>
    <x v="0"/>
    <s v="theater/plays"/>
    <n v="102"/>
    <x v="2280"/>
    <x v="1"/>
    <s v="plays"/>
    <x v="3298"/>
    <d v="2015-09-13T00:00:00"/>
  </r>
  <r>
    <n v="3299"/>
    <x v="3298"/>
    <x v="3297"/>
    <n v="3000"/>
    <n v="3486"/>
    <x v="0"/>
    <x v="0"/>
    <x v="0"/>
    <n v="1444860063"/>
    <n v="1442268063"/>
    <b v="0"/>
    <x v="287"/>
    <x v="0"/>
    <s v="theater/plays"/>
    <n v="116"/>
    <x v="2281"/>
    <x v="1"/>
    <s v="plays"/>
    <x v="3299"/>
    <d v="2015-10-14T22:01:03"/>
  </r>
  <r>
    <n v="3300"/>
    <x v="3299"/>
    <x v="3298"/>
    <n v="3000"/>
    <n v="4085"/>
    <x v="0"/>
    <x v="0"/>
    <x v="0"/>
    <n v="1430329862"/>
    <n v="1428515462"/>
    <b v="0"/>
    <x v="106"/>
    <x v="0"/>
    <s v="theater/plays"/>
    <n v="136"/>
    <x v="2282"/>
    <x v="1"/>
    <s v="plays"/>
    <x v="3300"/>
    <d v="2015-04-29T17:51:02"/>
  </r>
  <r>
    <n v="3301"/>
    <x v="3300"/>
    <x v="3299"/>
    <n v="3000"/>
    <n v="4004"/>
    <x v="0"/>
    <x v="0"/>
    <x v="0"/>
    <n v="1470034740"/>
    <n v="1466185176"/>
    <b v="0"/>
    <x v="16"/>
    <x v="0"/>
    <s v="theater/plays"/>
    <n v="133"/>
    <x v="699"/>
    <x v="1"/>
    <s v="plays"/>
    <x v="3301"/>
    <d v="2016-08-01T06:59:00"/>
  </r>
  <r>
    <n v="3302"/>
    <x v="3301"/>
    <x v="3300"/>
    <n v="8400"/>
    <n v="8685"/>
    <x v="0"/>
    <x v="3"/>
    <x v="3"/>
    <n v="1481099176"/>
    <n v="1478507176"/>
    <b v="0"/>
    <x v="133"/>
    <x v="0"/>
    <s v="theater/plays"/>
    <n v="103"/>
    <x v="2283"/>
    <x v="1"/>
    <s v="plays"/>
    <x v="3302"/>
    <d v="2016-12-07T08:26:16"/>
  </r>
  <r>
    <n v="3303"/>
    <x v="3302"/>
    <x v="3301"/>
    <n v="1800"/>
    <n v="2086"/>
    <x v="0"/>
    <x v="0"/>
    <x v="0"/>
    <n v="1427553484"/>
    <n v="1424533084"/>
    <b v="0"/>
    <x v="2"/>
    <x v="0"/>
    <s v="theater/plays"/>
    <n v="116"/>
    <x v="2284"/>
    <x v="1"/>
    <s v="plays"/>
    <x v="3303"/>
    <d v="2015-03-28T14:38:04"/>
  </r>
  <r>
    <n v="3304"/>
    <x v="3303"/>
    <x v="3302"/>
    <n v="15000"/>
    <n v="15677.5"/>
    <x v="0"/>
    <x v="0"/>
    <x v="0"/>
    <n v="1482418752"/>
    <n v="1479826752"/>
    <b v="0"/>
    <x v="489"/>
    <x v="0"/>
    <s v="theater/plays"/>
    <n v="105"/>
    <x v="2285"/>
    <x v="1"/>
    <s v="plays"/>
    <x v="3304"/>
    <d v="2016-12-22T14:59:12"/>
  </r>
  <r>
    <n v="3305"/>
    <x v="3304"/>
    <x v="3303"/>
    <n v="4000"/>
    <n v="4081"/>
    <x v="0"/>
    <x v="0"/>
    <x v="0"/>
    <n v="1438374748"/>
    <n v="1435782748"/>
    <b v="0"/>
    <x v="9"/>
    <x v="0"/>
    <s v="theater/plays"/>
    <n v="102"/>
    <x v="2286"/>
    <x v="1"/>
    <s v="plays"/>
    <x v="3305"/>
    <d v="2015-07-31T20:32:28"/>
  </r>
  <r>
    <n v="3306"/>
    <x v="3305"/>
    <x v="3304"/>
    <n v="1500"/>
    <n v="2630"/>
    <x v="0"/>
    <x v="0"/>
    <x v="0"/>
    <n v="1465527600"/>
    <n v="1462252542"/>
    <b v="0"/>
    <x v="241"/>
    <x v="0"/>
    <s v="theater/plays"/>
    <n v="175"/>
    <x v="2287"/>
    <x v="1"/>
    <s v="plays"/>
    <x v="3306"/>
    <d v="2016-06-10T03:00:00"/>
  </r>
  <r>
    <n v="3307"/>
    <x v="3306"/>
    <x v="3305"/>
    <n v="1000"/>
    <n v="1066.8"/>
    <x v="0"/>
    <x v="0"/>
    <x v="0"/>
    <n v="1463275339"/>
    <n v="1460683339"/>
    <b v="0"/>
    <x v="9"/>
    <x v="0"/>
    <s v="theater/plays"/>
    <n v="107"/>
    <x v="2288"/>
    <x v="1"/>
    <s v="plays"/>
    <x v="3307"/>
    <d v="2016-05-15T01:22:19"/>
  </r>
  <r>
    <n v="3308"/>
    <x v="3307"/>
    <x v="3306"/>
    <n v="3500"/>
    <n v="4280"/>
    <x v="0"/>
    <x v="0"/>
    <x v="0"/>
    <n v="1460581365"/>
    <n v="1458766965"/>
    <b v="0"/>
    <x v="7"/>
    <x v="0"/>
    <s v="theater/plays"/>
    <n v="122"/>
    <x v="2289"/>
    <x v="1"/>
    <s v="plays"/>
    <x v="3308"/>
    <d v="2016-04-13T21:02:45"/>
  </r>
  <r>
    <n v="3309"/>
    <x v="3308"/>
    <x v="3307"/>
    <n v="350"/>
    <n v="558"/>
    <x v="0"/>
    <x v="1"/>
    <x v="1"/>
    <n v="1476632178"/>
    <n v="1473953778"/>
    <b v="0"/>
    <x v="162"/>
    <x v="0"/>
    <s v="theater/plays"/>
    <n v="159"/>
    <x v="656"/>
    <x v="1"/>
    <s v="plays"/>
    <x v="3309"/>
    <d v="2016-10-16T15:36:18"/>
  </r>
  <r>
    <n v="3310"/>
    <x v="3309"/>
    <x v="3308"/>
    <n v="6500"/>
    <n v="6505"/>
    <x v="0"/>
    <x v="0"/>
    <x v="0"/>
    <n v="1444169825"/>
    <n v="1441577825"/>
    <b v="0"/>
    <x v="162"/>
    <x v="0"/>
    <s v="theater/plays"/>
    <n v="100"/>
    <x v="2290"/>
    <x v="1"/>
    <s v="plays"/>
    <x v="3310"/>
    <d v="2015-10-06T22:17:05"/>
  </r>
  <r>
    <n v="3311"/>
    <x v="3310"/>
    <x v="3309"/>
    <n v="2500"/>
    <n v="2746"/>
    <x v="0"/>
    <x v="0"/>
    <x v="0"/>
    <n v="1445065210"/>
    <n v="1442473210"/>
    <b v="0"/>
    <x v="43"/>
    <x v="0"/>
    <s v="theater/plays"/>
    <n v="110"/>
    <x v="2291"/>
    <x v="1"/>
    <s v="plays"/>
    <x v="3311"/>
    <d v="2015-10-17T07:00:10"/>
  </r>
  <r>
    <n v="3312"/>
    <x v="3311"/>
    <x v="3310"/>
    <n v="2500"/>
    <n v="2501"/>
    <x v="0"/>
    <x v="0"/>
    <x v="0"/>
    <n v="1478901600"/>
    <n v="1477077946"/>
    <b v="0"/>
    <x v="14"/>
    <x v="0"/>
    <s v="theater/plays"/>
    <n v="100"/>
    <x v="2254"/>
    <x v="1"/>
    <s v="plays"/>
    <x v="3312"/>
    <d v="2016-11-11T22:00:00"/>
  </r>
  <r>
    <n v="3313"/>
    <x v="3312"/>
    <x v="3311"/>
    <n v="2000"/>
    <n v="2321"/>
    <x v="0"/>
    <x v="0"/>
    <x v="0"/>
    <n v="1453856400"/>
    <n v="1452664317"/>
    <b v="0"/>
    <x v="60"/>
    <x v="0"/>
    <s v="theater/plays"/>
    <n v="116"/>
    <x v="2292"/>
    <x v="1"/>
    <s v="plays"/>
    <x v="3313"/>
    <d v="2016-01-27T01:00:00"/>
  </r>
  <r>
    <n v="3314"/>
    <x v="3313"/>
    <x v="3312"/>
    <n v="800"/>
    <n v="1686"/>
    <x v="0"/>
    <x v="1"/>
    <x v="1"/>
    <n v="1431115500"/>
    <n v="1428733511"/>
    <b v="0"/>
    <x v="6"/>
    <x v="0"/>
    <s v="theater/plays"/>
    <n v="211"/>
    <x v="2293"/>
    <x v="1"/>
    <s v="plays"/>
    <x v="3314"/>
    <d v="2015-05-08T20:05:00"/>
  </r>
  <r>
    <n v="3315"/>
    <x v="3314"/>
    <x v="3313"/>
    <n v="4000"/>
    <n v="4400"/>
    <x v="0"/>
    <x v="1"/>
    <x v="1"/>
    <n v="1462519041"/>
    <n v="1459927041"/>
    <b v="0"/>
    <x v="30"/>
    <x v="0"/>
    <s v="theater/plays"/>
    <n v="110"/>
    <x v="2294"/>
    <x v="1"/>
    <s v="plays"/>
    <x v="3315"/>
    <d v="2016-05-06T07:17:21"/>
  </r>
  <r>
    <n v="3316"/>
    <x v="3315"/>
    <x v="3314"/>
    <n v="11737"/>
    <n v="11747.18"/>
    <x v="0"/>
    <x v="0"/>
    <x v="0"/>
    <n v="1407506040"/>
    <n v="1404680075"/>
    <b v="0"/>
    <x v="207"/>
    <x v="0"/>
    <s v="theater/plays"/>
    <n v="100"/>
    <x v="2295"/>
    <x v="1"/>
    <s v="plays"/>
    <x v="3316"/>
    <d v="2014-08-08T13:54:00"/>
  </r>
  <r>
    <n v="3317"/>
    <x v="3316"/>
    <x v="3315"/>
    <n v="1050"/>
    <n v="1115"/>
    <x v="0"/>
    <x v="0"/>
    <x v="0"/>
    <n v="1465347424"/>
    <n v="1462755424"/>
    <b v="0"/>
    <x v="59"/>
    <x v="0"/>
    <s v="theater/plays"/>
    <n v="106"/>
    <x v="2296"/>
    <x v="1"/>
    <s v="plays"/>
    <x v="3317"/>
    <d v="2016-06-08T00:57:04"/>
  </r>
  <r>
    <n v="3318"/>
    <x v="3317"/>
    <x v="3316"/>
    <n v="2000"/>
    <n v="2512"/>
    <x v="0"/>
    <x v="5"/>
    <x v="5"/>
    <n v="1460341800"/>
    <n v="1456902893"/>
    <b v="0"/>
    <x v="58"/>
    <x v="0"/>
    <s v="theater/plays"/>
    <n v="126"/>
    <x v="2297"/>
    <x v="1"/>
    <s v="plays"/>
    <x v="3318"/>
    <d v="2016-04-11T02:30:00"/>
  </r>
  <r>
    <n v="3319"/>
    <x v="3318"/>
    <x v="3317"/>
    <n v="500"/>
    <n v="540"/>
    <x v="0"/>
    <x v="1"/>
    <x v="1"/>
    <n v="1422712986"/>
    <n v="1418824986"/>
    <b v="0"/>
    <x v="38"/>
    <x v="0"/>
    <s v="theater/plays"/>
    <n v="108"/>
    <x v="1178"/>
    <x v="1"/>
    <s v="plays"/>
    <x v="3319"/>
    <d v="2015-01-31T14:03:06"/>
  </r>
  <r>
    <n v="3320"/>
    <x v="3319"/>
    <x v="3318"/>
    <n v="2500"/>
    <n v="2525"/>
    <x v="0"/>
    <x v="0"/>
    <x v="0"/>
    <n v="1466557557"/>
    <n v="1463965557"/>
    <b v="0"/>
    <x v="44"/>
    <x v="0"/>
    <s v="theater/plays"/>
    <n v="101"/>
    <x v="2298"/>
    <x v="1"/>
    <s v="plays"/>
    <x v="3320"/>
    <d v="2016-06-22T01:05:57"/>
  </r>
  <r>
    <n v="3321"/>
    <x v="3320"/>
    <x v="3319"/>
    <n v="500"/>
    <n v="537"/>
    <x v="0"/>
    <x v="0"/>
    <x v="0"/>
    <n v="1413431940"/>
    <n v="1412216665"/>
    <b v="0"/>
    <x v="41"/>
    <x v="0"/>
    <s v="theater/plays"/>
    <n v="107"/>
    <x v="1245"/>
    <x v="1"/>
    <s v="plays"/>
    <x v="3321"/>
    <d v="2014-10-16T03:59:00"/>
  </r>
  <r>
    <n v="3322"/>
    <x v="3321"/>
    <x v="3320"/>
    <n v="3300"/>
    <n v="3350"/>
    <x v="0"/>
    <x v="0"/>
    <x v="0"/>
    <n v="1466567700"/>
    <n v="1464653696"/>
    <b v="0"/>
    <x v="23"/>
    <x v="0"/>
    <s v="theater/plays"/>
    <n v="102"/>
    <x v="2299"/>
    <x v="1"/>
    <s v="plays"/>
    <x v="3322"/>
    <d v="2016-06-22T03:55:00"/>
  </r>
  <r>
    <n v="3323"/>
    <x v="3322"/>
    <x v="3321"/>
    <n v="1000"/>
    <n v="1259"/>
    <x v="0"/>
    <x v="1"/>
    <x v="1"/>
    <n v="1474793208"/>
    <n v="1472201208"/>
    <b v="0"/>
    <x v="72"/>
    <x v="0"/>
    <s v="theater/plays"/>
    <n v="126"/>
    <x v="2047"/>
    <x v="1"/>
    <s v="plays"/>
    <x v="3323"/>
    <d v="2016-09-25T08:46:48"/>
  </r>
  <r>
    <n v="3324"/>
    <x v="3323"/>
    <x v="3322"/>
    <n v="1500"/>
    <n v="1525"/>
    <x v="0"/>
    <x v="17"/>
    <x v="3"/>
    <n v="1465135190"/>
    <n v="1463925590"/>
    <b v="0"/>
    <x v="73"/>
    <x v="0"/>
    <s v="theater/plays"/>
    <n v="102"/>
    <x v="2300"/>
    <x v="1"/>
    <s v="plays"/>
    <x v="3324"/>
    <d v="2016-06-05T13:59:50"/>
  </r>
  <r>
    <n v="3325"/>
    <x v="3324"/>
    <x v="3323"/>
    <n v="400"/>
    <n v="450"/>
    <x v="0"/>
    <x v="1"/>
    <x v="1"/>
    <n v="1428256277"/>
    <n v="1425235877"/>
    <b v="0"/>
    <x v="41"/>
    <x v="0"/>
    <s v="theater/plays"/>
    <n v="113"/>
    <x v="179"/>
    <x v="1"/>
    <s v="plays"/>
    <x v="3325"/>
    <d v="2015-04-05T17:51:17"/>
  </r>
  <r>
    <n v="3326"/>
    <x v="3325"/>
    <x v="3324"/>
    <n v="8000"/>
    <n v="8110"/>
    <x v="0"/>
    <x v="0"/>
    <x v="0"/>
    <n v="1425830905"/>
    <n v="1423242505"/>
    <b v="0"/>
    <x v="7"/>
    <x v="0"/>
    <s v="theater/plays"/>
    <n v="101"/>
    <x v="2301"/>
    <x v="1"/>
    <s v="plays"/>
    <x v="3326"/>
    <d v="2015-03-08T16:08:25"/>
  </r>
  <r>
    <n v="3327"/>
    <x v="3326"/>
    <x v="3325"/>
    <n v="800"/>
    <n v="810"/>
    <x v="0"/>
    <x v="1"/>
    <x v="1"/>
    <n v="1462697966"/>
    <n v="1460105966"/>
    <b v="0"/>
    <x v="51"/>
    <x v="0"/>
    <s v="theater/plays"/>
    <n v="101"/>
    <x v="2302"/>
    <x v="1"/>
    <s v="plays"/>
    <x v="3327"/>
    <d v="2016-05-08T08:59:26"/>
  </r>
  <r>
    <n v="3328"/>
    <x v="3327"/>
    <x v="3326"/>
    <n v="1800"/>
    <n v="2635"/>
    <x v="0"/>
    <x v="0"/>
    <x v="0"/>
    <n v="1404522000"/>
    <n v="1404308883"/>
    <b v="0"/>
    <x v="82"/>
    <x v="0"/>
    <s v="theater/plays"/>
    <n v="146"/>
    <x v="2303"/>
    <x v="1"/>
    <s v="plays"/>
    <x v="3328"/>
    <d v="2014-07-05T01:00:00"/>
  </r>
  <r>
    <n v="3329"/>
    <x v="3328"/>
    <x v="3327"/>
    <n v="1000"/>
    <n v="1168"/>
    <x v="0"/>
    <x v="1"/>
    <x v="1"/>
    <n v="1406502000"/>
    <n v="1405583108"/>
    <b v="0"/>
    <x v="55"/>
    <x v="0"/>
    <s v="theater/plays"/>
    <n v="117"/>
    <x v="2304"/>
    <x v="1"/>
    <s v="plays"/>
    <x v="3329"/>
    <d v="2014-07-27T23:00:00"/>
  </r>
  <r>
    <n v="3330"/>
    <x v="3329"/>
    <x v="3328"/>
    <n v="1500"/>
    <n v="1594"/>
    <x v="0"/>
    <x v="1"/>
    <x v="1"/>
    <n v="1427919468"/>
    <n v="1425331068"/>
    <b v="0"/>
    <x v="50"/>
    <x v="0"/>
    <s v="theater/plays"/>
    <n v="106"/>
    <x v="2305"/>
    <x v="1"/>
    <s v="plays"/>
    <x v="3330"/>
    <d v="2015-04-01T20:17:48"/>
  </r>
  <r>
    <n v="3331"/>
    <x v="3330"/>
    <x v="3329"/>
    <n v="5000"/>
    <n v="5226"/>
    <x v="0"/>
    <x v="0"/>
    <x v="0"/>
    <n v="1444149886"/>
    <n v="1441125886"/>
    <b v="0"/>
    <x v="71"/>
    <x v="0"/>
    <s v="theater/plays"/>
    <n v="105"/>
    <x v="2306"/>
    <x v="1"/>
    <s v="plays"/>
    <x v="3331"/>
    <d v="2015-10-06T16:44:46"/>
  </r>
  <r>
    <n v="3332"/>
    <x v="3331"/>
    <x v="3330"/>
    <n v="6000"/>
    <n v="6000"/>
    <x v="0"/>
    <x v="0"/>
    <x v="0"/>
    <n v="1405802330"/>
    <n v="1403210330"/>
    <b v="0"/>
    <x v="183"/>
    <x v="0"/>
    <s v="theater/plays"/>
    <n v="100"/>
    <x v="2307"/>
    <x v="1"/>
    <s v="plays"/>
    <x v="3332"/>
    <d v="2014-07-19T20:38:50"/>
  </r>
  <r>
    <n v="3333"/>
    <x v="3332"/>
    <x v="3331"/>
    <n v="3500"/>
    <n v="3660"/>
    <x v="0"/>
    <x v="0"/>
    <x v="0"/>
    <n v="1434384880"/>
    <n v="1432484080"/>
    <b v="0"/>
    <x v="112"/>
    <x v="0"/>
    <s v="theater/plays"/>
    <n v="105"/>
    <x v="2308"/>
    <x v="1"/>
    <s v="plays"/>
    <x v="3333"/>
    <d v="2015-06-15T16:14:40"/>
  </r>
  <r>
    <n v="3334"/>
    <x v="3333"/>
    <x v="3332"/>
    <n v="3871"/>
    <n v="5366"/>
    <x v="0"/>
    <x v="0"/>
    <x v="0"/>
    <n v="1438259422"/>
    <n v="1435667422"/>
    <b v="0"/>
    <x v="67"/>
    <x v="0"/>
    <s v="theater/plays"/>
    <n v="139"/>
    <x v="2309"/>
    <x v="1"/>
    <s v="plays"/>
    <x v="3334"/>
    <d v="2015-07-30T12:30:22"/>
  </r>
  <r>
    <n v="3335"/>
    <x v="3334"/>
    <x v="3333"/>
    <n v="5000"/>
    <n v="5016"/>
    <x v="0"/>
    <x v="1"/>
    <x v="1"/>
    <n v="1407106800"/>
    <n v="1404749446"/>
    <b v="0"/>
    <x v="287"/>
    <x v="0"/>
    <s v="theater/plays"/>
    <n v="100"/>
    <x v="2310"/>
    <x v="1"/>
    <s v="plays"/>
    <x v="3335"/>
    <d v="2014-08-03T23:00:00"/>
  </r>
  <r>
    <n v="3336"/>
    <x v="3335"/>
    <x v="3334"/>
    <n v="250"/>
    <n v="250"/>
    <x v="0"/>
    <x v="1"/>
    <x v="1"/>
    <n v="1459845246"/>
    <n v="1457429646"/>
    <b v="0"/>
    <x v="82"/>
    <x v="0"/>
    <s v="theater/plays"/>
    <n v="100"/>
    <x v="1770"/>
    <x v="1"/>
    <s v="plays"/>
    <x v="3336"/>
    <d v="2016-04-05T08:34:06"/>
  </r>
  <r>
    <n v="3337"/>
    <x v="3336"/>
    <x v="3335"/>
    <n v="2500"/>
    <n v="2755"/>
    <x v="0"/>
    <x v="1"/>
    <x v="1"/>
    <n v="1412974800"/>
    <n v="1411109167"/>
    <b v="0"/>
    <x v="69"/>
    <x v="0"/>
    <s v="theater/plays"/>
    <n v="110"/>
    <x v="2311"/>
    <x v="1"/>
    <s v="plays"/>
    <x v="3337"/>
    <d v="2014-10-10T21:00:00"/>
  </r>
  <r>
    <n v="3338"/>
    <x v="3337"/>
    <x v="3336"/>
    <n v="15000"/>
    <n v="15327"/>
    <x v="0"/>
    <x v="0"/>
    <x v="0"/>
    <n v="1487944080"/>
    <n v="1486129680"/>
    <b v="0"/>
    <x v="300"/>
    <x v="0"/>
    <s v="theater/plays"/>
    <n v="102"/>
    <x v="2312"/>
    <x v="1"/>
    <s v="plays"/>
    <x v="3338"/>
    <d v="2017-02-24T13:48:00"/>
  </r>
  <r>
    <n v="3339"/>
    <x v="3338"/>
    <x v="3337"/>
    <n v="8000"/>
    <n v="8348"/>
    <x v="0"/>
    <x v="0"/>
    <x v="0"/>
    <n v="1469721518"/>
    <n v="1467129518"/>
    <b v="0"/>
    <x v="5"/>
    <x v="0"/>
    <s v="theater/plays"/>
    <n v="104"/>
    <x v="2313"/>
    <x v="1"/>
    <s v="plays"/>
    <x v="3339"/>
    <d v="2016-07-28T15:58:38"/>
  </r>
  <r>
    <n v="3340"/>
    <x v="3339"/>
    <x v="3338"/>
    <n v="3000"/>
    <n v="4145"/>
    <x v="0"/>
    <x v="0"/>
    <x v="0"/>
    <n v="1481066554"/>
    <n v="1478906554"/>
    <b v="0"/>
    <x v="44"/>
    <x v="0"/>
    <s v="theater/plays"/>
    <n v="138"/>
    <x v="2314"/>
    <x v="1"/>
    <s v="plays"/>
    <x v="3340"/>
    <d v="2016-12-06T23:22:34"/>
  </r>
  <r>
    <n v="3341"/>
    <x v="3340"/>
    <x v="3339"/>
    <n v="3350"/>
    <n v="3350"/>
    <x v="0"/>
    <x v="1"/>
    <x v="1"/>
    <n v="1465750800"/>
    <n v="1463771421"/>
    <b v="0"/>
    <x v="33"/>
    <x v="0"/>
    <s v="theater/plays"/>
    <n v="100"/>
    <x v="2315"/>
    <x v="1"/>
    <s v="plays"/>
    <x v="3341"/>
    <d v="2016-06-12T17:00:00"/>
  </r>
  <r>
    <n v="3342"/>
    <x v="3341"/>
    <x v="3340"/>
    <n v="6000"/>
    <n v="6100"/>
    <x v="0"/>
    <x v="0"/>
    <x v="0"/>
    <n v="1427864340"/>
    <n v="1425020810"/>
    <b v="0"/>
    <x v="76"/>
    <x v="0"/>
    <s v="theater/plays"/>
    <n v="102"/>
    <x v="2316"/>
    <x v="1"/>
    <s v="plays"/>
    <x v="3342"/>
    <d v="2015-04-01T04:59:00"/>
  </r>
  <r>
    <n v="3343"/>
    <x v="3342"/>
    <x v="3341"/>
    <n v="700"/>
    <n v="1200"/>
    <x v="0"/>
    <x v="1"/>
    <x v="1"/>
    <n v="1460553480"/>
    <n v="1458770384"/>
    <b v="0"/>
    <x v="23"/>
    <x v="0"/>
    <s v="theater/plays"/>
    <n v="171"/>
    <x v="935"/>
    <x v="1"/>
    <s v="plays"/>
    <x v="3343"/>
    <d v="2016-04-13T13:18:00"/>
  </r>
  <r>
    <n v="3344"/>
    <x v="3343"/>
    <x v="3342"/>
    <n v="4500"/>
    <n v="4565"/>
    <x v="0"/>
    <x v="0"/>
    <x v="0"/>
    <n v="1409374093"/>
    <n v="1406782093"/>
    <b v="0"/>
    <x v="244"/>
    <x v="0"/>
    <s v="theater/plays"/>
    <n v="101"/>
    <x v="2317"/>
    <x v="1"/>
    <s v="plays"/>
    <x v="3344"/>
    <d v="2014-08-30T04:48:13"/>
  </r>
  <r>
    <n v="3345"/>
    <x v="3344"/>
    <x v="3343"/>
    <n v="500"/>
    <n v="650"/>
    <x v="0"/>
    <x v="0"/>
    <x v="0"/>
    <n v="1429317420"/>
    <n v="1424226768"/>
    <b v="0"/>
    <x v="62"/>
    <x v="0"/>
    <s v="theater/plays"/>
    <n v="130"/>
    <x v="73"/>
    <x v="1"/>
    <s v="plays"/>
    <x v="3345"/>
    <d v="2015-04-18T00:37:00"/>
  </r>
  <r>
    <n v="3346"/>
    <x v="3345"/>
    <x v="3344"/>
    <n v="1500"/>
    <n v="1650"/>
    <x v="0"/>
    <x v="0"/>
    <x v="0"/>
    <n v="1424910910"/>
    <n v="1424306110"/>
    <b v="0"/>
    <x v="59"/>
    <x v="0"/>
    <s v="theater/plays"/>
    <n v="110"/>
    <x v="2318"/>
    <x v="1"/>
    <s v="plays"/>
    <x v="3346"/>
    <d v="2015-02-26T00:35:10"/>
  </r>
  <r>
    <n v="3347"/>
    <x v="3346"/>
    <x v="3345"/>
    <n v="2000"/>
    <n v="2389"/>
    <x v="0"/>
    <x v="1"/>
    <x v="1"/>
    <n v="1462741200"/>
    <n v="1461503654"/>
    <b v="0"/>
    <x v="19"/>
    <x v="0"/>
    <s v="theater/plays"/>
    <n v="119"/>
    <x v="2319"/>
    <x v="1"/>
    <s v="plays"/>
    <x v="3347"/>
    <d v="2016-05-08T21:00:00"/>
  </r>
  <r>
    <n v="3348"/>
    <x v="3265"/>
    <x v="3346"/>
    <n v="5500"/>
    <n v="5516"/>
    <x v="0"/>
    <x v="0"/>
    <x v="0"/>
    <n v="1461988740"/>
    <n v="1459949080"/>
    <b v="0"/>
    <x v="1"/>
    <x v="0"/>
    <s v="theater/plays"/>
    <n v="100"/>
    <x v="2320"/>
    <x v="1"/>
    <s v="plays"/>
    <x v="3348"/>
    <d v="2016-04-30T03:59:00"/>
  </r>
  <r>
    <n v="3349"/>
    <x v="3347"/>
    <x v="3347"/>
    <n v="1000"/>
    <n v="1534"/>
    <x v="0"/>
    <x v="0"/>
    <x v="0"/>
    <n v="1465837200"/>
    <n v="1463971172"/>
    <b v="0"/>
    <x v="25"/>
    <x v="0"/>
    <s v="theater/plays"/>
    <n v="153"/>
    <x v="2321"/>
    <x v="1"/>
    <s v="plays"/>
    <x v="3349"/>
    <d v="2016-06-13T17:00:00"/>
  </r>
  <r>
    <n v="3350"/>
    <x v="3348"/>
    <x v="3348"/>
    <n v="3500"/>
    <n v="3655"/>
    <x v="0"/>
    <x v="19"/>
    <x v="3"/>
    <n v="1448838000"/>
    <n v="1445791811"/>
    <b v="0"/>
    <x v="13"/>
    <x v="0"/>
    <s v="theater/plays"/>
    <n v="104"/>
    <x v="395"/>
    <x v="1"/>
    <s v="plays"/>
    <x v="3350"/>
    <d v="2015-11-29T23:00:00"/>
  </r>
  <r>
    <n v="3351"/>
    <x v="3349"/>
    <x v="3349"/>
    <n v="5000"/>
    <n v="5055"/>
    <x v="0"/>
    <x v="1"/>
    <x v="1"/>
    <n v="1406113200"/>
    <n v="1402910965"/>
    <b v="0"/>
    <x v="241"/>
    <x v="0"/>
    <s v="theater/plays"/>
    <n v="101"/>
    <x v="2322"/>
    <x v="1"/>
    <s v="plays"/>
    <x v="3351"/>
    <d v="2014-07-23T11:00:00"/>
  </r>
  <r>
    <n v="3352"/>
    <x v="3350"/>
    <x v="3350"/>
    <n v="5000"/>
    <n v="5376"/>
    <x v="0"/>
    <x v="1"/>
    <x v="1"/>
    <n v="1467414000"/>
    <n v="1462492178"/>
    <b v="0"/>
    <x v="16"/>
    <x v="0"/>
    <s v="theater/plays"/>
    <n v="108"/>
    <x v="2323"/>
    <x v="1"/>
    <s v="plays"/>
    <x v="3352"/>
    <d v="2016-07-01T23:00:00"/>
  </r>
  <r>
    <n v="3353"/>
    <x v="3351"/>
    <x v="3351"/>
    <n v="500"/>
    <n v="1575"/>
    <x v="0"/>
    <x v="1"/>
    <x v="1"/>
    <n v="1462230000"/>
    <n v="1461061350"/>
    <b v="0"/>
    <x v="34"/>
    <x v="0"/>
    <s v="theater/plays"/>
    <n v="315"/>
    <x v="1245"/>
    <x v="1"/>
    <s v="plays"/>
    <x v="3353"/>
    <d v="2016-05-02T23:00:00"/>
  </r>
  <r>
    <n v="3354"/>
    <x v="3352"/>
    <x v="3352"/>
    <n v="3000"/>
    <n v="3058"/>
    <x v="0"/>
    <x v="0"/>
    <x v="0"/>
    <n v="1446091260"/>
    <n v="1443029206"/>
    <b v="0"/>
    <x v="165"/>
    <x v="0"/>
    <s v="theater/plays"/>
    <n v="102"/>
    <x v="2145"/>
    <x v="1"/>
    <s v="plays"/>
    <x v="3354"/>
    <d v="2015-10-29T04:01:00"/>
  </r>
  <r>
    <n v="3355"/>
    <x v="3353"/>
    <x v="3353"/>
    <n v="1750"/>
    <n v="2210"/>
    <x v="0"/>
    <x v="1"/>
    <x v="1"/>
    <n v="1462879020"/>
    <n v="1461941527"/>
    <b v="0"/>
    <x v="41"/>
    <x v="0"/>
    <s v="theater/plays"/>
    <n v="126"/>
    <x v="2324"/>
    <x v="1"/>
    <s v="plays"/>
    <x v="3355"/>
    <d v="2016-05-10T11:17:00"/>
  </r>
  <r>
    <n v="3356"/>
    <x v="3354"/>
    <x v="3354"/>
    <n v="1500"/>
    <n v="1521"/>
    <x v="0"/>
    <x v="1"/>
    <x v="1"/>
    <n v="1468611272"/>
    <n v="1466019272"/>
    <b v="0"/>
    <x v="74"/>
    <x v="0"/>
    <s v="theater/plays"/>
    <n v="101"/>
    <x v="2325"/>
    <x v="1"/>
    <s v="plays"/>
    <x v="3356"/>
    <d v="2016-07-15T19:34:32"/>
  </r>
  <r>
    <n v="3357"/>
    <x v="3355"/>
    <x v="3355"/>
    <n v="2000"/>
    <n v="2020"/>
    <x v="0"/>
    <x v="1"/>
    <x v="1"/>
    <n v="1406887310"/>
    <n v="1404295310"/>
    <b v="0"/>
    <x v="64"/>
    <x v="0"/>
    <s v="theater/plays"/>
    <n v="101"/>
    <x v="2326"/>
    <x v="1"/>
    <s v="plays"/>
    <x v="3357"/>
    <d v="2014-08-01T10:01:50"/>
  </r>
  <r>
    <n v="3358"/>
    <x v="3356"/>
    <x v="3356"/>
    <n v="10000"/>
    <n v="10299"/>
    <x v="0"/>
    <x v="0"/>
    <x v="0"/>
    <n v="1416385679"/>
    <n v="1413790079"/>
    <b v="0"/>
    <x v="372"/>
    <x v="0"/>
    <s v="theater/plays"/>
    <n v="103"/>
    <x v="1555"/>
    <x v="1"/>
    <s v="plays"/>
    <x v="3358"/>
    <d v="2014-11-19T08:27:59"/>
  </r>
  <r>
    <n v="3359"/>
    <x v="3357"/>
    <x v="3357"/>
    <n v="4000"/>
    <n v="4250"/>
    <x v="0"/>
    <x v="0"/>
    <x v="0"/>
    <n v="1487985734"/>
    <n v="1484097734"/>
    <b v="0"/>
    <x v="23"/>
    <x v="0"/>
    <s v="theater/plays"/>
    <n v="106"/>
    <x v="2327"/>
    <x v="1"/>
    <s v="plays"/>
    <x v="3359"/>
    <d v="2017-02-25T01:22:14"/>
  </r>
  <r>
    <n v="3360"/>
    <x v="3358"/>
    <x v="3358"/>
    <n v="9000"/>
    <n v="9124"/>
    <x v="0"/>
    <x v="20"/>
    <x v="12"/>
    <n v="1481731140"/>
    <n v="1479866343"/>
    <b v="0"/>
    <x v="250"/>
    <x v="0"/>
    <s v="theater/plays"/>
    <n v="101"/>
    <x v="2036"/>
    <x v="1"/>
    <s v="plays"/>
    <x v="3360"/>
    <d v="2016-12-14T15:59:00"/>
  </r>
  <r>
    <n v="3361"/>
    <x v="3359"/>
    <x v="3359"/>
    <n v="5000"/>
    <n v="5673"/>
    <x v="0"/>
    <x v="0"/>
    <x v="0"/>
    <n v="1409587140"/>
    <n v="1408062990"/>
    <b v="0"/>
    <x v="32"/>
    <x v="0"/>
    <s v="theater/plays"/>
    <n v="113"/>
    <x v="1417"/>
    <x v="1"/>
    <s v="plays"/>
    <x v="3361"/>
    <d v="2014-09-01T15:59:00"/>
  </r>
  <r>
    <n v="3362"/>
    <x v="3360"/>
    <x v="3360"/>
    <n v="500"/>
    <n v="1090"/>
    <x v="0"/>
    <x v="0"/>
    <x v="0"/>
    <n v="1425704100"/>
    <n v="1424484717"/>
    <b v="0"/>
    <x v="9"/>
    <x v="0"/>
    <s v="theater/plays"/>
    <n v="218"/>
    <x v="2328"/>
    <x v="1"/>
    <s v="plays"/>
    <x v="3362"/>
    <d v="2015-03-07T04:55:00"/>
  </r>
  <r>
    <n v="3363"/>
    <x v="3361"/>
    <x v="3361"/>
    <n v="7750"/>
    <n v="7860"/>
    <x v="0"/>
    <x v="0"/>
    <x v="0"/>
    <n v="1408464000"/>
    <n v="1406831445"/>
    <b v="0"/>
    <x v="55"/>
    <x v="0"/>
    <s v="theater/plays"/>
    <n v="101"/>
    <x v="2329"/>
    <x v="1"/>
    <s v="plays"/>
    <x v="3363"/>
    <d v="2014-08-19T16:00:00"/>
  </r>
  <r>
    <n v="3364"/>
    <x v="3362"/>
    <x v="3362"/>
    <n v="3000"/>
    <n v="3178"/>
    <x v="0"/>
    <x v="1"/>
    <x v="1"/>
    <n v="1458075600"/>
    <n v="1456183649"/>
    <b v="0"/>
    <x v="250"/>
    <x v="0"/>
    <s v="theater/plays"/>
    <n v="106"/>
    <x v="2330"/>
    <x v="1"/>
    <s v="plays"/>
    <x v="3364"/>
    <d v="2016-03-15T21:00:00"/>
  </r>
  <r>
    <n v="3365"/>
    <x v="3363"/>
    <x v="3363"/>
    <n v="2500"/>
    <n v="2600"/>
    <x v="0"/>
    <x v="0"/>
    <x v="0"/>
    <n v="1449973592"/>
    <n v="1447381592"/>
    <b v="0"/>
    <x v="83"/>
    <x v="0"/>
    <s v="theater/plays"/>
    <n v="104"/>
    <x v="2331"/>
    <x v="1"/>
    <s v="plays"/>
    <x v="3365"/>
    <d v="2015-12-13T02:26:32"/>
  </r>
  <r>
    <n v="3366"/>
    <x v="3364"/>
    <x v="3364"/>
    <n v="500"/>
    <n v="1105"/>
    <x v="0"/>
    <x v="0"/>
    <x v="0"/>
    <n v="1431481037"/>
    <n v="1428889037"/>
    <b v="0"/>
    <x v="59"/>
    <x v="0"/>
    <s v="theater/plays"/>
    <n v="221"/>
    <x v="2332"/>
    <x v="1"/>
    <s v="plays"/>
    <x v="3366"/>
    <d v="2015-05-13T01:37:17"/>
  </r>
  <r>
    <n v="3367"/>
    <x v="3365"/>
    <x v="3365"/>
    <n v="750"/>
    <n v="890"/>
    <x v="0"/>
    <x v="1"/>
    <x v="1"/>
    <n v="1438467894"/>
    <n v="1436307894"/>
    <b v="0"/>
    <x v="209"/>
    <x v="0"/>
    <s v="theater/plays"/>
    <n v="119"/>
    <x v="2333"/>
    <x v="1"/>
    <s v="plays"/>
    <x v="3367"/>
    <d v="2015-08-01T22:24:54"/>
  </r>
  <r>
    <n v="3368"/>
    <x v="3366"/>
    <x v="3366"/>
    <n v="1000"/>
    <n v="1046"/>
    <x v="0"/>
    <x v="0"/>
    <x v="0"/>
    <n v="1420088400"/>
    <n v="1416977259"/>
    <b v="0"/>
    <x v="23"/>
    <x v="0"/>
    <s v="theater/plays"/>
    <n v="105"/>
    <x v="2334"/>
    <x v="1"/>
    <s v="plays"/>
    <x v="3368"/>
    <d v="2015-01-01T05:00:00"/>
  </r>
  <r>
    <n v="3369"/>
    <x v="3367"/>
    <x v="3367"/>
    <n v="5000"/>
    <n v="5195"/>
    <x v="0"/>
    <x v="17"/>
    <x v="3"/>
    <n v="1484441980"/>
    <n v="1479257980"/>
    <b v="0"/>
    <x v="241"/>
    <x v="0"/>
    <s v="theater/plays"/>
    <n v="104"/>
    <x v="2335"/>
    <x v="1"/>
    <s v="plays"/>
    <x v="3369"/>
    <d v="2017-01-15T00:59:40"/>
  </r>
  <r>
    <n v="3370"/>
    <x v="3368"/>
    <x v="3368"/>
    <n v="1500"/>
    <n v="1766"/>
    <x v="0"/>
    <x v="0"/>
    <x v="0"/>
    <n v="1481961600"/>
    <n v="1479283285"/>
    <b v="0"/>
    <x v="55"/>
    <x v="0"/>
    <s v="theater/plays"/>
    <n v="118"/>
    <x v="2336"/>
    <x v="1"/>
    <s v="plays"/>
    <x v="3370"/>
    <d v="2016-12-17T08:00:00"/>
  </r>
  <r>
    <n v="3371"/>
    <x v="3369"/>
    <x v="3369"/>
    <n v="200"/>
    <n v="277"/>
    <x v="0"/>
    <x v="0"/>
    <x v="0"/>
    <n v="1449089965"/>
    <n v="1446670765"/>
    <b v="0"/>
    <x v="82"/>
    <x v="0"/>
    <s v="theater/plays"/>
    <n v="139"/>
    <x v="2337"/>
    <x v="1"/>
    <s v="plays"/>
    <x v="3371"/>
    <d v="2015-12-02T20:59:25"/>
  </r>
  <r>
    <n v="3372"/>
    <x v="3370"/>
    <x v="3370"/>
    <n v="1000"/>
    <n v="1035"/>
    <x v="0"/>
    <x v="0"/>
    <x v="0"/>
    <n v="1408942740"/>
    <n v="1407157756"/>
    <b v="0"/>
    <x v="74"/>
    <x v="0"/>
    <s v="theater/plays"/>
    <n v="104"/>
    <x v="134"/>
    <x v="1"/>
    <s v="plays"/>
    <x v="3372"/>
    <d v="2014-08-25T04:59:00"/>
  </r>
  <r>
    <n v="3373"/>
    <x v="3371"/>
    <x v="3371"/>
    <n v="2000"/>
    <n v="2005"/>
    <x v="0"/>
    <x v="1"/>
    <x v="1"/>
    <n v="1437235200"/>
    <n v="1435177840"/>
    <b v="0"/>
    <x v="209"/>
    <x v="0"/>
    <s v="theater/plays"/>
    <n v="100"/>
    <x v="1509"/>
    <x v="1"/>
    <s v="plays"/>
    <x v="3373"/>
    <d v="2015-07-18T16:00:00"/>
  </r>
  <r>
    <n v="3374"/>
    <x v="3372"/>
    <x v="3372"/>
    <n v="3500"/>
    <n v="3730"/>
    <x v="0"/>
    <x v="5"/>
    <x v="5"/>
    <n v="1446053616"/>
    <n v="1443461616"/>
    <b v="0"/>
    <x v="47"/>
    <x v="0"/>
    <s v="theater/plays"/>
    <n v="107"/>
    <x v="2338"/>
    <x v="1"/>
    <s v="plays"/>
    <x v="3374"/>
    <d v="2015-10-28T17:33:36"/>
  </r>
  <r>
    <n v="3375"/>
    <x v="3373"/>
    <x v="3373"/>
    <n v="3000"/>
    <n v="3000"/>
    <x v="0"/>
    <x v="1"/>
    <x v="1"/>
    <n v="1400423973"/>
    <n v="1399387173"/>
    <b v="0"/>
    <x v="57"/>
    <x v="0"/>
    <s v="theater/plays"/>
    <n v="100"/>
    <x v="2339"/>
    <x v="1"/>
    <s v="plays"/>
    <x v="3375"/>
    <d v="2014-05-18T14:39:33"/>
  </r>
  <r>
    <n v="3376"/>
    <x v="3374"/>
    <x v="3374"/>
    <n v="8000"/>
    <n v="8001"/>
    <x v="0"/>
    <x v="0"/>
    <x v="0"/>
    <n v="1429976994"/>
    <n v="1424796594"/>
    <b v="0"/>
    <x v="10"/>
    <x v="0"/>
    <s v="theater/plays"/>
    <n v="100"/>
    <x v="2340"/>
    <x v="1"/>
    <s v="plays"/>
    <x v="3376"/>
    <d v="2015-04-25T15:49:54"/>
  </r>
  <r>
    <n v="3377"/>
    <x v="3375"/>
    <x v="3375"/>
    <n v="8000"/>
    <n v="8084"/>
    <x v="0"/>
    <x v="1"/>
    <x v="1"/>
    <n v="1426870560"/>
    <n v="1424280899"/>
    <b v="0"/>
    <x v="99"/>
    <x v="0"/>
    <s v="theater/plays"/>
    <n v="101"/>
    <x v="1708"/>
    <x v="1"/>
    <s v="plays"/>
    <x v="3377"/>
    <d v="2015-03-20T16:56:00"/>
  </r>
  <r>
    <n v="3378"/>
    <x v="3376"/>
    <x v="3376"/>
    <n v="550"/>
    <n v="592"/>
    <x v="0"/>
    <x v="1"/>
    <x v="1"/>
    <n v="1409490480"/>
    <n v="1407400306"/>
    <b v="0"/>
    <x v="64"/>
    <x v="0"/>
    <s v="theater/plays"/>
    <n v="108"/>
    <x v="2341"/>
    <x v="1"/>
    <s v="plays"/>
    <x v="3378"/>
    <d v="2014-08-31T13:08:00"/>
  </r>
  <r>
    <n v="3379"/>
    <x v="3377"/>
    <x v="3377"/>
    <n v="2000"/>
    <n v="2073"/>
    <x v="0"/>
    <x v="1"/>
    <x v="1"/>
    <n v="1440630000"/>
    <n v="1439122800"/>
    <b v="0"/>
    <x v="44"/>
    <x v="0"/>
    <s v="theater/plays"/>
    <n v="104"/>
    <x v="2342"/>
    <x v="1"/>
    <s v="plays"/>
    <x v="3379"/>
    <d v="2015-08-26T23:00:00"/>
  </r>
  <r>
    <n v="3380"/>
    <x v="3378"/>
    <x v="3378"/>
    <n v="3000"/>
    <n v="3133"/>
    <x v="0"/>
    <x v="0"/>
    <x v="0"/>
    <n v="1417305178"/>
    <n v="1414277578"/>
    <b v="0"/>
    <x v="33"/>
    <x v="0"/>
    <s v="theater/plays"/>
    <n v="104"/>
    <x v="2343"/>
    <x v="1"/>
    <s v="plays"/>
    <x v="3380"/>
    <d v="2014-11-29T23:52:58"/>
  </r>
  <r>
    <n v="3381"/>
    <x v="3379"/>
    <x v="3379"/>
    <n v="4000"/>
    <n v="4090"/>
    <x v="0"/>
    <x v="0"/>
    <x v="0"/>
    <n v="1426044383"/>
    <n v="1423455983"/>
    <b v="0"/>
    <x v="53"/>
    <x v="0"/>
    <s v="theater/plays"/>
    <n v="102"/>
    <x v="2344"/>
    <x v="1"/>
    <s v="plays"/>
    <x v="3381"/>
    <d v="2015-03-11T03:26:23"/>
  </r>
  <r>
    <n v="3382"/>
    <x v="3380"/>
    <x v="3380"/>
    <n v="3500"/>
    <n v="3526"/>
    <x v="0"/>
    <x v="1"/>
    <x v="1"/>
    <n v="1470092340"/>
    <n v="1467973256"/>
    <b v="0"/>
    <x v="67"/>
    <x v="0"/>
    <s v="theater/plays"/>
    <n v="101"/>
    <x v="2345"/>
    <x v="1"/>
    <s v="plays"/>
    <x v="3382"/>
    <d v="2016-08-01T22:59:00"/>
  </r>
  <r>
    <n v="3383"/>
    <x v="3381"/>
    <x v="3381"/>
    <n v="1750"/>
    <n v="1955"/>
    <x v="0"/>
    <x v="0"/>
    <x v="0"/>
    <n v="1466707620"/>
    <n v="1464979620"/>
    <b v="0"/>
    <x v="209"/>
    <x v="0"/>
    <s v="theater/plays"/>
    <n v="112"/>
    <x v="2346"/>
    <x v="1"/>
    <s v="plays"/>
    <x v="3383"/>
    <d v="2016-06-23T18:47:00"/>
  </r>
  <r>
    <n v="3384"/>
    <x v="3382"/>
    <x v="3382"/>
    <n v="6000"/>
    <n v="6000.66"/>
    <x v="0"/>
    <x v="0"/>
    <x v="0"/>
    <n v="1448074800"/>
    <n v="1444874768"/>
    <b v="0"/>
    <x v="31"/>
    <x v="0"/>
    <s v="theater/plays"/>
    <n v="100"/>
    <x v="2347"/>
    <x v="1"/>
    <s v="plays"/>
    <x v="3384"/>
    <d v="2015-11-21T03:00:00"/>
  </r>
  <r>
    <n v="3385"/>
    <x v="3383"/>
    <x v="3383"/>
    <n v="2000"/>
    <n v="2000"/>
    <x v="0"/>
    <x v="0"/>
    <x v="0"/>
    <n v="1418244552"/>
    <n v="1415652552"/>
    <b v="0"/>
    <x v="41"/>
    <x v="0"/>
    <s v="theater/plays"/>
    <n v="100"/>
    <x v="44"/>
    <x v="1"/>
    <s v="plays"/>
    <x v="3385"/>
    <d v="2014-12-10T20:49:12"/>
  </r>
  <r>
    <n v="3386"/>
    <x v="3384"/>
    <x v="3384"/>
    <n v="2000"/>
    <n v="2100"/>
    <x v="0"/>
    <x v="0"/>
    <x v="0"/>
    <n v="1417620506"/>
    <n v="1415028506"/>
    <b v="0"/>
    <x v="14"/>
    <x v="0"/>
    <s v="theater/plays"/>
    <n v="105"/>
    <x v="392"/>
    <x v="1"/>
    <s v="plays"/>
    <x v="3386"/>
    <d v="2014-12-03T15:28:26"/>
  </r>
  <r>
    <n v="3387"/>
    <x v="3385"/>
    <x v="3385"/>
    <n v="3000"/>
    <n v="3506"/>
    <x v="0"/>
    <x v="0"/>
    <x v="0"/>
    <n v="1418581088"/>
    <n v="1415125088"/>
    <b v="0"/>
    <x v="2"/>
    <x v="0"/>
    <s v="theater/plays"/>
    <n v="117"/>
    <x v="2348"/>
    <x v="1"/>
    <s v="plays"/>
    <x v="3387"/>
    <d v="2014-12-14T18:18:08"/>
  </r>
  <r>
    <n v="3388"/>
    <x v="3386"/>
    <x v="3386"/>
    <n v="1500"/>
    <n v="1557"/>
    <x v="0"/>
    <x v="1"/>
    <x v="1"/>
    <n v="1434625441"/>
    <n v="1432033441"/>
    <b v="0"/>
    <x v="43"/>
    <x v="0"/>
    <s v="theater/plays"/>
    <n v="104"/>
    <x v="1154"/>
    <x v="1"/>
    <s v="plays"/>
    <x v="3388"/>
    <d v="2015-06-18T11:04:01"/>
  </r>
  <r>
    <n v="3389"/>
    <x v="3387"/>
    <x v="3387"/>
    <n v="10000"/>
    <n v="11450"/>
    <x v="0"/>
    <x v="0"/>
    <x v="0"/>
    <n v="1464960682"/>
    <n v="1462368682"/>
    <b v="0"/>
    <x v="95"/>
    <x v="0"/>
    <s v="theater/plays"/>
    <n v="115"/>
    <x v="2349"/>
    <x v="1"/>
    <s v="plays"/>
    <x v="3389"/>
    <d v="2016-06-03T13:31:22"/>
  </r>
  <r>
    <n v="3390"/>
    <x v="3388"/>
    <x v="3388"/>
    <n v="1500"/>
    <n v="1536"/>
    <x v="0"/>
    <x v="0"/>
    <x v="0"/>
    <n v="1405017345"/>
    <n v="1403721345"/>
    <b v="0"/>
    <x v="19"/>
    <x v="0"/>
    <s v="theater/plays"/>
    <n v="102"/>
    <x v="2320"/>
    <x v="1"/>
    <s v="plays"/>
    <x v="3390"/>
    <d v="2014-07-10T18:35:45"/>
  </r>
  <r>
    <n v="3391"/>
    <x v="3389"/>
    <x v="3389"/>
    <n v="500"/>
    <n v="1115"/>
    <x v="0"/>
    <x v="0"/>
    <x v="0"/>
    <n v="1407536880"/>
    <n v="1404997548"/>
    <b v="0"/>
    <x v="59"/>
    <x v="0"/>
    <s v="theater/plays"/>
    <n v="223"/>
    <x v="2296"/>
    <x v="1"/>
    <s v="plays"/>
    <x v="3391"/>
    <d v="2014-08-08T22:28:00"/>
  </r>
  <r>
    <n v="3392"/>
    <x v="3390"/>
    <x v="3390"/>
    <n v="500"/>
    <n v="500"/>
    <x v="0"/>
    <x v="1"/>
    <x v="1"/>
    <n v="1462565855"/>
    <n v="1458245855"/>
    <b v="0"/>
    <x v="8"/>
    <x v="0"/>
    <s v="theater/plays"/>
    <n v="100"/>
    <x v="683"/>
    <x v="1"/>
    <s v="plays"/>
    <x v="3392"/>
    <d v="2016-05-06T20:17:35"/>
  </r>
  <r>
    <n v="3393"/>
    <x v="3391"/>
    <x v="3391"/>
    <n v="1500"/>
    <n v="1587"/>
    <x v="0"/>
    <x v="0"/>
    <x v="0"/>
    <n v="1415234760"/>
    <n v="1413065230"/>
    <b v="0"/>
    <x v="34"/>
    <x v="0"/>
    <s v="theater/plays"/>
    <n v="106"/>
    <x v="2350"/>
    <x v="1"/>
    <s v="plays"/>
    <x v="3393"/>
    <d v="2014-11-06T00:46:00"/>
  </r>
  <r>
    <n v="3394"/>
    <x v="3392"/>
    <x v="3392"/>
    <n v="550"/>
    <n v="783"/>
    <x v="0"/>
    <x v="1"/>
    <x v="1"/>
    <n v="1406470645"/>
    <n v="1403878645"/>
    <b v="0"/>
    <x v="74"/>
    <x v="0"/>
    <s v="theater/plays"/>
    <n v="142"/>
    <x v="2005"/>
    <x v="1"/>
    <s v="plays"/>
    <x v="3394"/>
    <d v="2014-07-27T14:17:25"/>
  </r>
  <r>
    <n v="3395"/>
    <x v="3393"/>
    <x v="3393"/>
    <n v="500"/>
    <n v="920"/>
    <x v="0"/>
    <x v="1"/>
    <x v="1"/>
    <n v="1433009400"/>
    <n v="1431795944"/>
    <b v="0"/>
    <x v="44"/>
    <x v="0"/>
    <s v="theater/plays"/>
    <n v="184"/>
    <x v="2351"/>
    <x v="1"/>
    <s v="plays"/>
    <x v="3395"/>
    <d v="2015-05-30T18:10:00"/>
  </r>
  <r>
    <n v="3396"/>
    <x v="3394"/>
    <x v="3394"/>
    <n v="1500"/>
    <n v="1565"/>
    <x v="0"/>
    <x v="0"/>
    <x v="0"/>
    <n v="1401595140"/>
    <n v="1399286589"/>
    <b v="0"/>
    <x v="33"/>
    <x v="0"/>
    <s v="theater/plays"/>
    <n v="104"/>
    <x v="2352"/>
    <x v="1"/>
    <s v="plays"/>
    <x v="3396"/>
    <d v="2014-06-01T03:59:00"/>
  </r>
  <r>
    <n v="3397"/>
    <x v="3395"/>
    <x v="3395"/>
    <n v="250"/>
    <n v="280"/>
    <x v="0"/>
    <x v="1"/>
    <x v="1"/>
    <n v="1455832800"/>
    <n v="1452338929"/>
    <b v="0"/>
    <x v="54"/>
    <x v="0"/>
    <s v="theater/plays"/>
    <n v="112"/>
    <x v="123"/>
    <x v="1"/>
    <s v="plays"/>
    <x v="3397"/>
    <d v="2016-02-18T22:00:00"/>
  </r>
  <r>
    <n v="3398"/>
    <x v="3396"/>
    <x v="3396"/>
    <n v="4000"/>
    <n v="4443"/>
    <x v="0"/>
    <x v="0"/>
    <x v="0"/>
    <n v="1416589200"/>
    <n v="1414605776"/>
    <b v="0"/>
    <x v="71"/>
    <x v="0"/>
    <s v="theater/plays"/>
    <n v="111"/>
    <x v="555"/>
    <x v="1"/>
    <s v="plays"/>
    <x v="3398"/>
    <d v="2014-11-21T17:00:00"/>
  </r>
  <r>
    <n v="3399"/>
    <x v="3397"/>
    <x v="3397"/>
    <n v="1200"/>
    <n v="1245"/>
    <x v="0"/>
    <x v="1"/>
    <x v="1"/>
    <n v="1424556325"/>
    <n v="1421964325"/>
    <b v="0"/>
    <x v="67"/>
    <x v="0"/>
    <s v="theater/plays"/>
    <n v="104"/>
    <x v="2353"/>
    <x v="1"/>
    <s v="plays"/>
    <x v="3399"/>
    <d v="2015-02-21T22:05:25"/>
  </r>
  <r>
    <n v="3400"/>
    <x v="3398"/>
    <x v="3398"/>
    <n v="10000"/>
    <n v="10041"/>
    <x v="0"/>
    <x v="0"/>
    <x v="0"/>
    <n v="1409266414"/>
    <n v="1405378414"/>
    <b v="0"/>
    <x v="268"/>
    <x v="0"/>
    <s v="theater/plays"/>
    <n v="100"/>
    <x v="2354"/>
    <x v="1"/>
    <s v="plays"/>
    <x v="3400"/>
    <d v="2014-08-28T22:53:34"/>
  </r>
  <r>
    <n v="3401"/>
    <x v="3399"/>
    <x v="3399"/>
    <n v="2900"/>
    <n v="2954"/>
    <x v="0"/>
    <x v="1"/>
    <x v="1"/>
    <n v="1438968146"/>
    <n v="1436376146"/>
    <b v="0"/>
    <x v="36"/>
    <x v="0"/>
    <s v="theater/plays"/>
    <n v="102"/>
    <x v="2355"/>
    <x v="1"/>
    <s v="plays"/>
    <x v="3401"/>
    <d v="2015-08-07T17:22:26"/>
  </r>
  <r>
    <n v="3402"/>
    <x v="3400"/>
    <x v="3400"/>
    <n v="15000"/>
    <n v="16465"/>
    <x v="0"/>
    <x v="0"/>
    <x v="0"/>
    <n v="1447295460"/>
    <n v="1444747843"/>
    <b v="0"/>
    <x v="111"/>
    <x v="0"/>
    <s v="theater/plays"/>
    <n v="110"/>
    <x v="2356"/>
    <x v="1"/>
    <s v="plays"/>
    <x v="3402"/>
    <d v="2015-11-12T02:31:00"/>
  </r>
  <r>
    <n v="3403"/>
    <x v="3401"/>
    <x v="3401"/>
    <n v="2000"/>
    <n v="2000"/>
    <x v="0"/>
    <x v="1"/>
    <x v="1"/>
    <n v="1435230324"/>
    <n v="1432638324"/>
    <b v="0"/>
    <x v="57"/>
    <x v="0"/>
    <s v="theater/plays"/>
    <n v="100"/>
    <x v="2124"/>
    <x v="1"/>
    <s v="plays"/>
    <x v="3403"/>
    <d v="2015-06-25T11:05:24"/>
  </r>
  <r>
    <n v="3404"/>
    <x v="3402"/>
    <x v="3402"/>
    <n v="500"/>
    <n v="610"/>
    <x v="0"/>
    <x v="0"/>
    <x v="0"/>
    <n v="1434542702"/>
    <n v="1432814702"/>
    <b v="0"/>
    <x v="83"/>
    <x v="0"/>
    <s v="theater/plays"/>
    <n v="122"/>
    <x v="2357"/>
    <x v="1"/>
    <s v="plays"/>
    <x v="3404"/>
    <d v="2015-06-17T12:05:02"/>
  </r>
  <r>
    <n v="3405"/>
    <x v="3403"/>
    <x v="3403"/>
    <n v="350"/>
    <n v="481.5"/>
    <x v="0"/>
    <x v="1"/>
    <x v="1"/>
    <n v="1456876740"/>
    <n v="1455063886"/>
    <b v="0"/>
    <x v="57"/>
    <x v="0"/>
    <s v="theater/plays"/>
    <n v="138"/>
    <x v="2358"/>
    <x v="1"/>
    <s v="plays"/>
    <x v="3405"/>
    <d v="2016-03-01T23:59:00"/>
  </r>
  <r>
    <n v="3406"/>
    <x v="3404"/>
    <x v="3404"/>
    <n v="10000"/>
    <n v="10031"/>
    <x v="0"/>
    <x v="0"/>
    <x v="0"/>
    <n v="1405511376"/>
    <n v="1401623376"/>
    <b v="0"/>
    <x v="110"/>
    <x v="0"/>
    <s v="theater/plays"/>
    <n v="100"/>
    <x v="2359"/>
    <x v="1"/>
    <s v="plays"/>
    <x v="3406"/>
    <d v="2014-07-16T11:49:36"/>
  </r>
  <r>
    <n v="3407"/>
    <x v="3405"/>
    <x v="3405"/>
    <n v="2000"/>
    <n v="2142"/>
    <x v="0"/>
    <x v="1"/>
    <x v="1"/>
    <n v="1404641289"/>
    <n v="1402049289"/>
    <b v="0"/>
    <x v="85"/>
    <x v="0"/>
    <s v="theater/plays"/>
    <n v="107"/>
    <x v="2360"/>
    <x v="1"/>
    <s v="plays"/>
    <x v="3407"/>
    <d v="2014-07-06T10:08:09"/>
  </r>
  <r>
    <n v="3408"/>
    <x v="3406"/>
    <x v="3406"/>
    <n v="500"/>
    <n v="1055"/>
    <x v="0"/>
    <x v="0"/>
    <x v="0"/>
    <n v="1405727304"/>
    <n v="1403135304"/>
    <b v="0"/>
    <x v="59"/>
    <x v="0"/>
    <s v="theater/plays"/>
    <n v="211"/>
    <x v="2361"/>
    <x v="1"/>
    <s v="plays"/>
    <x v="3408"/>
    <d v="2014-07-18T23:48:24"/>
  </r>
  <r>
    <n v="3409"/>
    <x v="3407"/>
    <x v="3407"/>
    <n v="500"/>
    <n v="618"/>
    <x v="0"/>
    <x v="1"/>
    <x v="1"/>
    <n v="1469998680"/>
    <n v="1466710358"/>
    <b v="0"/>
    <x v="64"/>
    <x v="0"/>
    <s v="theater/plays"/>
    <n v="124"/>
    <x v="2362"/>
    <x v="1"/>
    <s v="plays"/>
    <x v="3409"/>
    <d v="2016-07-31T20:58:00"/>
  </r>
  <r>
    <n v="3410"/>
    <x v="3408"/>
    <x v="3408"/>
    <n v="3000"/>
    <n v="3255"/>
    <x v="0"/>
    <x v="0"/>
    <x v="0"/>
    <n v="1465196400"/>
    <n v="1462841990"/>
    <b v="0"/>
    <x v="244"/>
    <x v="0"/>
    <s v="theater/plays"/>
    <n v="109"/>
    <x v="2363"/>
    <x v="1"/>
    <s v="plays"/>
    <x v="3410"/>
    <d v="2016-06-06T07:00:00"/>
  </r>
  <r>
    <n v="3411"/>
    <x v="3409"/>
    <x v="3409"/>
    <n v="15000"/>
    <n v="15535"/>
    <x v="0"/>
    <x v="0"/>
    <x v="0"/>
    <n v="1444264372"/>
    <n v="1442536372"/>
    <b v="0"/>
    <x v="76"/>
    <x v="0"/>
    <s v="theater/plays"/>
    <n v="104"/>
    <x v="2364"/>
    <x v="1"/>
    <s v="plays"/>
    <x v="3411"/>
    <d v="2015-10-08T00:32:52"/>
  </r>
  <r>
    <n v="3412"/>
    <x v="3410"/>
    <x v="3410"/>
    <n v="3000"/>
    <n v="3000"/>
    <x v="0"/>
    <x v="1"/>
    <x v="1"/>
    <n v="1411858862"/>
    <n v="1409266862"/>
    <b v="0"/>
    <x v="55"/>
    <x v="0"/>
    <s v="theater/plays"/>
    <n v="100"/>
    <x v="2365"/>
    <x v="1"/>
    <s v="plays"/>
    <x v="3412"/>
    <d v="2014-09-27T23:01:02"/>
  </r>
  <r>
    <n v="3413"/>
    <x v="3411"/>
    <x v="3411"/>
    <n v="500"/>
    <n v="650"/>
    <x v="0"/>
    <x v="0"/>
    <x v="0"/>
    <n v="1425099540"/>
    <n v="1424280938"/>
    <b v="0"/>
    <x v="25"/>
    <x v="0"/>
    <s v="theater/plays"/>
    <n v="130"/>
    <x v="2235"/>
    <x v="1"/>
    <s v="plays"/>
    <x v="3413"/>
    <d v="2015-02-28T04:59:00"/>
  </r>
  <r>
    <n v="3414"/>
    <x v="3412"/>
    <x v="3412"/>
    <n v="3000"/>
    <n v="3105"/>
    <x v="0"/>
    <x v="0"/>
    <x v="0"/>
    <n v="1480579140"/>
    <n v="1478030325"/>
    <b v="0"/>
    <x v="34"/>
    <x v="0"/>
    <s v="theater/plays"/>
    <n v="104"/>
    <x v="2366"/>
    <x v="1"/>
    <s v="plays"/>
    <x v="3414"/>
    <d v="2016-12-01T07:59:00"/>
  </r>
  <r>
    <n v="3415"/>
    <x v="3413"/>
    <x v="3413"/>
    <n v="200"/>
    <n v="200"/>
    <x v="0"/>
    <x v="0"/>
    <x v="0"/>
    <n v="1460935800"/>
    <n v="1459999656"/>
    <b v="0"/>
    <x v="82"/>
    <x v="0"/>
    <s v="theater/plays"/>
    <n v="100"/>
    <x v="2367"/>
    <x v="1"/>
    <s v="plays"/>
    <x v="3415"/>
    <d v="2016-04-17T23:30:00"/>
  </r>
  <r>
    <n v="3416"/>
    <x v="3414"/>
    <x v="3414"/>
    <n v="4000"/>
    <n v="4784"/>
    <x v="0"/>
    <x v="1"/>
    <x v="1"/>
    <n v="1429813800"/>
    <n v="1427363645"/>
    <b v="0"/>
    <x v="209"/>
    <x v="0"/>
    <s v="theater/plays"/>
    <n v="120"/>
    <x v="2368"/>
    <x v="1"/>
    <s v="plays"/>
    <x v="3416"/>
    <d v="2015-04-23T18:30:00"/>
  </r>
  <r>
    <n v="3417"/>
    <x v="3415"/>
    <x v="3415"/>
    <n v="1700"/>
    <n v="1700.01"/>
    <x v="0"/>
    <x v="0"/>
    <x v="0"/>
    <n v="1414284180"/>
    <n v="1410558948"/>
    <b v="0"/>
    <x v="43"/>
    <x v="0"/>
    <s v="theater/plays"/>
    <n v="100"/>
    <x v="841"/>
    <x v="1"/>
    <s v="plays"/>
    <x v="3417"/>
    <d v="2014-10-26T00:43:00"/>
  </r>
  <r>
    <n v="3418"/>
    <x v="3416"/>
    <x v="3416"/>
    <n v="4000"/>
    <n v="4035"/>
    <x v="0"/>
    <x v="0"/>
    <x v="0"/>
    <n v="1400875307"/>
    <n v="1398283307"/>
    <b v="0"/>
    <x v="66"/>
    <x v="0"/>
    <s v="theater/plays"/>
    <n v="101"/>
    <x v="2369"/>
    <x v="1"/>
    <s v="plays"/>
    <x v="3418"/>
    <d v="2014-05-23T20:01:47"/>
  </r>
  <r>
    <n v="3419"/>
    <x v="3417"/>
    <x v="3417"/>
    <n v="2750"/>
    <n v="2930"/>
    <x v="0"/>
    <x v="17"/>
    <x v="3"/>
    <n v="1459978200"/>
    <n v="1458416585"/>
    <b v="0"/>
    <x v="67"/>
    <x v="0"/>
    <s v="theater/plays"/>
    <n v="107"/>
    <x v="2370"/>
    <x v="1"/>
    <s v="plays"/>
    <x v="3419"/>
    <d v="2016-04-06T21:30:00"/>
  </r>
  <r>
    <n v="3420"/>
    <x v="3418"/>
    <x v="3418"/>
    <n v="700"/>
    <n v="966"/>
    <x v="0"/>
    <x v="1"/>
    <x v="1"/>
    <n v="1455408000"/>
    <n v="1454638202"/>
    <b v="0"/>
    <x v="69"/>
    <x v="0"/>
    <s v="theater/plays"/>
    <n v="138"/>
    <x v="2178"/>
    <x v="1"/>
    <s v="plays"/>
    <x v="3420"/>
    <d v="2016-02-14T00:00:00"/>
  </r>
  <r>
    <n v="3421"/>
    <x v="3419"/>
    <x v="3419"/>
    <n v="10000"/>
    <n v="10115"/>
    <x v="0"/>
    <x v="0"/>
    <x v="0"/>
    <n v="1425495563"/>
    <n v="1422903563"/>
    <b v="0"/>
    <x v="15"/>
    <x v="0"/>
    <s v="theater/plays"/>
    <n v="101"/>
    <x v="2371"/>
    <x v="1"/>
    <s v="plays"/>
    <x v="3421"/>
    <d v="2015-03-04T18:59:23"/>
  </r>
  <r>
    <n v="3422"/>
    <x v="3420"/>
    <x v="3420"/>
    <n v="3000"/>
    <n v="3273"/>
    <x v="0"/>
    <x v="1"/>
    <x v="1"/>
    <n v="1450051200"/>
    <n v="1447594176"/>
    <b v="0"/>
    <x v="67"/>
    <x v="0"/>
    <s v="theater/plays"/>
    <n v="109"/>
    <x v="2372"/>
    <x v="1"/>
    <s v="plays"/>
    <x v="3422"/>
    <d v="2015-12-14T00:00:00"/>
  </r>
  <r>
    <n v="3423"/>
    <x v="3421"/>
    <x v="3421"/>
    <n v="250"/>
    <n v="350"/>
    <x v="0"/>
    <x v="0"/>
    <x v="0"/>
    <n v="1429912341"/>
    <n v="1427320341"/>
    <b v="0"/>
    <x v="73"/>
    <x v="0"/>
    <s v="theater/plays"/>
    <n v="140"/>
    <x v="431"/>
    <x v="1"/>
    <s v="plays"/>
    <x v="3423"/>
    <d v="2015-04-24T21:52:21"/>
  </r>
  <r>
    <n v="3424"/>
    <x v="3422"/>
    <x v="3422"/>
    <n v="6000"/>
    <n v="6215"/>
    <x v="0"/>
    <x v="0"/>
    <x v="0"/>
    <n v="1423119540"/>
    <n v="1421252084"/>
    <b v="0"/>
    <x v="88"/>
    <x v="0"/>
    <s v="theater/plays"/>
    <n v="104"/>
    <x v="2373"/>
    <x v="1"/>
    <s v="plays"/>
    <x v="3424"/>
    <d v="2015-02-05T06:59:00"/>
  </r>
  <r>
    <n v="3425"/>
    <x v="3423"/>
    <x v="3423"/>
    <n v="30000"/>
    <n v="30891.1"/>
    <x v="0"/>
    <x v="0"/>
    <x v="0"/>
    <n v="1412434136"/>
    <n v="1409669336"/>
    <b v="0"/>
    <x v="201"/>
    <x v="0"/>
    <s v="theater/plays"/>
    <n v="103"/>
    <x v="2374"/>
    <x v="1"/>
    <s v="plays"/>
    <x v="3425"/>
    <d v="2014-10-04T14:48:56"/>
  </r>
  <r>
    <n v="3426"/>
    <x v="3424"/>
    <x v="3424"/>
    <n v="3750"/>
    <n v="4055"/>
    <x v="0"/>
    <x v="0"/>
    <x v="0"/>
    <n v="1411264800"/>
    <n v="1409620903"/>
    <b v="0"/>
    <x v="45"/>
    <x v="0"/>
    <s v="theater/plays"/>
    <n v="108"/>
    <x v="2375"/>
    <x v="1"/>
    <s v="plays"/>
    <x v="3426"/>
    <d v="2014-09-21T02:00:00"/>
  </r>
  <r>
    <n v="3427"/>
    <x v="3425"/>
    <x v="3425"/>
    <n v="1500"/>
    <n v="1500"/>
    <x v="0"/>
    <x v="1"/>
    <x v="1"/>
    <n v="1404314952"/>
    <n v="1401722952"/>
    <b v="0"/>
    <x v="60"/>
    <x v="0"/>
    <s v="theater/plays"/>
    <n v="100"/>
    <x v="246"/>
    <x v="1"/>
    <s v="plays"/>
    <x v="3427"/>
    <d v="2014-07-02T15:29:12"/>
  </r>
  <r>
    <n v="3428"/>
    <x v="3426"/>
    <x v="3426"/>
    <n v="2000"/>
    <n v="2055"/>
    <x v="0"/>
    <x v="1"/>
    <x v="1"/>
    <n v="1425142800"/>
    <n v="1422983847"/>
    <b v="0"/>
    <x v="13"/>
    <x v="0"/>
    <s v="theater/plays"/>
    <n v="103"/>
    <x v="2376"/>
    <x v="1"/>
    <s v="plays"/>
    <x v="3428"/>
    <d v="2015-02-28T17:00:00"/>
  </r>
  <r>
    <n v="3429"/>
    <x v="3427"/>
    <x v="3427"/>
    <n v="150"/>
    <n v="195"/>
    <x v="0"/>
    <x v="1"/>
    <x v="1"/>
    <n v="1478046661"/>
    <n v="1476837061"/>
    <b v="0"/>
    <x v="8"/>
    <x v="0"/>
    <s v="theater/plays"/>
    <n v="130"/>
    <x v="1783"/>
    <x v="1"/>
    <s v="plays"/>
    <x v="3429"/>
    <d v="2016-11-02T00:31:01"/>
  </r>
  <r>
    <n v="3430"/>
    <x v="3428"/>
    <x v="3428"/>
    <n v="2000"/>
    <n v="2170.9899999999998"/>
    <x v="0"/>
    <x v="1"/>
    <x v="1"/>
    <n v="1406760101"/>
    <n v="1404168101"/>
    <b v="0"/>
    <x v="250"/>
    <x v="0"/>
    <s v="theater/plays"/>
    <n v="109"/>
    <x v="2377"/>
    <x v="1"/>
    <s v="plays"/>
    <x v="3430"/>
    <d v="2014-07-30T22:41:41"/>
  </r>
  <r>
    <n v="3431"/>
    <x v="3429"/>
    <x v="3429"/>
    <n v="2000"/>
    <n v="2000"/>
    <x v="0"/>
    <x v="0"/>
    <x v="0"/>
    <n v="1408383153"/>
    <n v="1405791153"/>
    <b v="0"/>
    <x v="64"/>
    <x v="0"/>
    <s v="theater/plays"/>
    <n v="100"/>
    <x v="2378"/>
    <x v="1"/>
    <s v="plays"/>
    <x v="3431"/>
    <d v="2014-08-18T17:32:33"/>
  </r>
  <r>
    <n v="3432"/>
    <x v="3430"/>
    <x v="3430"/>
    <n v="2000"/>
    <n v="2193"/>
    <x v="0"/>
    <x v="0"/>
    <x v="0"/>
    <n v="1454709600"/>
    <n v="1452520614"/>
    <b v="0"/>
    <x v="288"/>
    <x v="0"/>
    <s v="theater/plays"/>
    <n v="110"/>
    <x v="2379"/>
    <x v="1"/>
    <s v="plays"/>
    <x v="3432"/>
    <d v="2016-02-05T22:00:00"/>
  </r>
  <r>
    <n v="3433"/>
    <x v="3431"/>
    <x v="3431"/>
    <n v="9500"/>
    <n v="9525"/>
    <x v="0"/>
    <x v="0"/>
    <x v="0"/>
    <n v="1402974000"/>
    <n v="1400290255"/>
    <b v="0"/>
    <x v="26"/>
    <x v="0"/>
    <s v="theater/plays"/>
    <n v="100"/>
    <x v="2380"/>
    <x v="1"/>
    <s v="plays"/>
    <x v="3433"/>
    <d v="2014-06-17T03:00:00"/>
  </r>
  <r>
    <n v="3434"/>
    <x v="3432"/>
    <x v="3432"/>
    <n v="10000"/>
    <n v="10555"/>
    <x v="0"/>
    <x v="0"/>
    <x v="0"/>
    <n v="1404983269"/>
    <n v="1402391269"/>
    <b v="0"/>
    <x v="129"/>
    <x v="0"/>
    <s v="theater/plays"/>
    <n v="106"/>
    <x v="2381"/>
    <x v="1"/>
    <s v="plays"/>
    <x v="3434"/>
    <d v="2014-07-10T09:07:49"/>
  </r>
  <r>
    <n v="3435"/>
    <x v="3433"/>
    <x v="3433"/>
    <n v="1000"/>
    <n v="1120"/>
    <x v="0"/>
    <x v="0"/>
    <x v="0"/>
    <n v="1470538800"/>
    <n v="1469112493"/>
    <b v="0"/>
    <x v="10"/>
    <x v="0"/>
    <s v="theater/plays"/>
    <n v="112"/>
    <x v="2382"/>
    <x v="1"/>
    <s v="plays"/>
    <x v="3435"/>
    <d v="2016-08-07T03:00:00"/>
  </r>
  <r>
    <n v="3436"/>
    <x v="3434"/>
    <x v="3434"/>
    <n v="5000"/>
    <n v="5295"/>
    <x v="0"/>
    <x v="0"/>
    <x v="0"/>
    <n v="1408638480"/>
    <n v="1406811593"/>
    <b v="0"/>
    <x v="77"/>
    <x v="0"/>
    <s v="theater/plays"/>
    <n v="106"/>
    <x v="2383"/>
    <x v="1"/>
    <s v="plays"/>
    <x v="3436"/>
    <d v="2014-08-21T16:28:00"/>
  </r>
  <r>
    <n v="3437"/>
    <x v="3435"/>
    <x v="3435"/>
    <n v="3000"/>
    <n v="3030"/>
    <x v="0"/>
    <x v="0"/>
    <x v="0"/>
    <n v="1440003820"/>
    <n v="1437411820"/>
    <b v="0"/>
    <x v="17"/>
    <x v="0"/>
    <s v="theater/plays"/>
    <n v="101"/>
    <x v="2384"/>
    <x v="1"/>
    <s v="plays"/>
    <x v="3437"/>
    <d v="2015-08-19T17:03:40"/>
  </r>
  <r>
    <n v="3438"/>
    <x v="3436"/>
    <x v="3436"/>
    <n v="2500"/>
    <n v="2605"/>
    <x v="0"/>
    <x v="1"/>
    <x v="1"/>
    <n v="1430600400"/>
    <n v="1428358567"/>
    <b v="0"/>
    <x v="25"/>
    <x v="0"/>
    <s v="theater/plays"/>
    <n v="104"/>
    <x v="2385"/>
    <x v="1"/>
    <s v="plays"/>
    <x v="3438"/>
    <d v="2015-05-02T21:00:00"/>
  </r>
  <r>
    <n v="3439"/>
    <x v="3437"/>
    <x v="3437"/>
    <n v="1200"/>
    <n v="1616.14"/>
    <x v="0"/>
    <x v="0"/>
    <x v="0"/>
    <n v="1453179540"/>
    <n v="1452030730"/>
    <b v="0"/>
    <x v="59"/>
    <x v="0"/>
    <s v="theater/plays"/>
    <n v="135"/>
    <x v="2386"/>
    <x v="1"/>
    <s v="plays"/>
    <x v="3439"/>
    <d v="2016-01-19T04:59:00"/>
  </r>
  <r>
    <n v="3440"/>
    <x v="3438"/>
    <x v="3438"/>
    <n v="5000"/>
    <n v="5260.92"/>
    <x v="0"/>
    <x v="0"/>
    <x v="0"/>
    <n v="1405095300"/>
    <n v="1403146628"/>
    <b v="0"/>
    <x v="141"/>
    <x v="0"/>
    <s v="theater/plays"/>
    <n v="105"/>
    <x v="1085"/>
    <x v="1"/>
    <s v="plays"/>
    <x v="3440"/>
    <d v="2014-07-11T16:15:00"/>
  </r>
  <r>
    <n v="3441"/>
    <x v="3439"/>
    <x v="3439"/>
    <n v="2500"/>
    <n v="2565"/>
    <x v="0"/>
    <x v="0"/>
    <x v="0"/>
    <n v="1447445820"/>
    <n v="1445077121"/>
    <b v="0"/>
    <x v="68"/>
    <x v="0"/>
    <s v="theater/plays"/>
    <n v="103"/>
    <x v="2387"/>
    <x v="1"/>
    <s v="plays"/>
    <x v="3441"/>
    <d v="2015-11-13T20:17:00"/>
  </r>
  <r>
    <n v="3442"/>
    <x v="3440"/>
    <x v="3440"/>
    <n v="250"/>
    <n v="250"/>
    <x v="0"/>
    <x v="0"/>
    <x v="0"/>
    <n v="1433016672"/>
    <n v="1430424672"/>
    <b v="0"/>
    <x v="22"/>
    <x v="0"/>
    <s v="theater/plays"/>
    <n v="100"/>
    <x v="672"/>
    <x v="1"/>
    <s v="plays"/>
    <x v="3442"/>
    <d v="2015-05-30T20:11:12"/>
  </r>
  <r>
    <n v="3443"/>
    <x v="3441"/>
    <x v="3441"/>
    <n v="1000"/>
    <n v="1855"/>
    <x v="0"/>
    <x v="0"/>
    <x v="0"/>
    <n v="1410266146"/>
    <n v="1407674146"/>
    <b v="0"/>
    <x v="43"/>
    <x v="0"/>
    <s v="theater/plays"/>
    <n v="186"/>
    <x v="2388"/>
    <x v="1"/>
    <s v="plays"/>
    <x v="3443"/>
    <d v="2014-09-09T12:35:46"/>
  </r>
  <r>
    <n v="3444"/>
    <x v="3442"/>
    <x v="3442"/>
    <n v="300"/>
    <n v="867"/>
    <x v="0"/>
    <x v="2"/>
    <x v="2"/>
    <n v="1465394340"/>
    <n v="1464677986"/>
    <b v="0"/>
    <x v="9"/>
    <x v="0"/>
    <s v="theater/plays"/>
    <n v="289"/>
    <x v="2389"/>
    <x v="1"/>
    <s v="plays"/>
    <x v="3444"/>
    <d v="2016-06-08T13:59:00"/>
  </r>
  <r>
    <n v="3445"/>
    <x v="3443"/>
    <x v="3443"/>
    <n v="2000"/>
    <n v="2000"/>
    <x v="0"/>
    <x v="1"/>
    <x v="1"/>
    <n v="1445604236"/>
    <n v="1443185036"/>
    <b v="0"/>
    <x v="162"/>
    <x v="0"/>
    <s v="theater/plays"/>
    <n v="100"/>
    <x v="2390"/>
    <x v="1"/>
    <s v="plays"/>
    <x v="3445"/>
    <d v="2015-10-23T12:43:56"/>
  </r>
  <r>
    <n v="3446"/>
    <x v="3444"/>
    <x v="3444"/>
    <n v="1000"/>
    <n v="1082"/>
    <x v="0"/>
    <x v="1"/>
    <x v="1"/>
    <n v="1423138800"/>
    <n v="1421092725"/>
    <b v="0"/>
    <x v="20"/>
    <x v="0"/>
    <s v="theater/plays"/>
    <n v="108"/>
    <x v="2391"/>
    <x v="1"/>
    <s v="plays"/>
    <x v="3446"/>
    <d v="2015-02-05T12:20:00"/>
  </r>
  <r>
    <n v="3447"/>
    <x v="3445"/>
    <x v="3445"/>
    <n v="1000"/>
    <n v="1078"/>
    <x v="0"/>
    <x v="0"/>
    <x v="0"/>
    <n v="1458332412"/>
    <n v="1454448012"/>
    <b v="0"/>
    <x v="25"/>
    <x v="0"/>
    <s v="theater/plays"/>
    <n v="108"/>
    <x v="2392"/>
    <x v="1"/>
    <s v="plays"/>
    <x v="3447"/>
    <d v="2016-03-18T20:20:12"/>
  </r>
  <r>
    <n v="3448"/>
    <x v="3446"/>
    <x v="3446"/>
    <n v="2100"/>
    <n v="2305"/>
    <x v="0"/>
    <x v="0"/>
    <x v="0"/>
    <n v="1418784689"/>
    <n v="1416192689"/>
    <b v="0"/>
    <x v="43"/>
    <x v="0"/>
    <s v="theater/plays"/>
    <n v="110"/>
    <x v="392"/>
    <x v="1"/>
    <s v="plays"/>
    <x v="3448"/>
    <d v="2014-12-17T02:51:29"/>
  </r>
  <r>
    <n v="3449"/>
    <x v="3447"/>
    <x v="3447"/>
    <n v="800"/>
    <n v="1365"/>
    <x v="0"/>
    <x v="0"/>
    <x v="0"/>
    <n v="1468036800"/>
    <n v="1465607738"/>
    <b v="0"/>
    <x v="9"/>
    <x v="0"/>
    <s v="theater/plays"/>
    <n v="171"/>
    <x v="1922"/>
    <x v="1"/>
    <s v="plays"/>
    <x v="3449"/>
    <d v="2016-07-09T04:00:00"/>
  </r>
  <r>
    <n v="3450"/>
    <x v="3448"/>
    <x v="3448"/>
    <n v="500"/>
    <n v="760"/>
    <x v="0"/>
    <x v="1"/>
    <x v="1"/>
    <n v="1427990071"/>
    <n v="1422809671"/>
    <b v="0"/>
    <x v="70"/>
    <x v="0"/>
    <s v="theater/plays"/>
    <n v="152"/>
    <x v="2393"/>
    <x v="1"/>
    <s v="plays"/>
    <x v="3450"/>
    <d v="2015-04-02T15:54:31"/>
  </r>
  <r>
    <n v="3451"/>
    <x v="3449"/>
    <x v="3449"/>
    <n v="650"/>
    <n v="658"/>
    <x v="0"/>
    <x v="0"/>
    <x v="0"/>
    <n v="1429636927"/>
    <n v="1427304127"/>
    <b v="0"/>
    <x v="38"/>
    <x v="0"/>
    <s v="theater/plays"/>
    <n v="101"/>
    <x v="2394"/>
    <x v="1"/>
    <s v="plays"/>
    <x v="3451"/>
    <d v="2015-04-21T17:22:07"/>
  </r>
  <r>
    <n v="3452"/>
    <x v="3450"/>
    <x v="3450"/>
    <n v="1000"/>
    <n v="1532"/>
    <x v="0"/>
    <x v="0"/>
    <x v="0"/>
    <n v="1406087940"/>
    <n v="1404141626"/>
    <b v="0"/>
    <x v="77"/>
    <x v="0"/>
    <s v="theater/plays"/>
    <n v="153"/>
    <x v="2395"/>
    <x v="1"/>
    <s v="plays"/>
    <x v="3452"/>
    <d v="2014-07-23T03:59:00"/>
  </r>
  <r>
    <n v="3453"/>
    <x v="3451"/>
    <x v="3451"/>
    <n v="300"/>
    <n v="385"/>
    <x v="0"/>
    <x v="1"/>
    <x v="1"/>
    <n v="1471130956"/>
    <n v="1465946956"/>
    <b v="0"/>
    <x v="25"/>
    <x v="0"/>
    <s v="theater/plays"/>
    <n v="128"/>
    <x v="440"/>
    <x v="1"/>
    <s v="plays"/>
    <x v="3453"/>
    <d v="2016-08-13T23:29:16"/>
  </r>
  <r>
    <n v="3454"/>
    <x v="3452"/>
    <x v="3452"/>
    <n v="700"/>
    <n v="705"/>
    <x v="0"/>
    <x v="1"/>
    <x v="1"/>
    <n v="1406825159"/>
    <n v="1404233159"/>
    <b v="0"/>
    <x v="64"/>
    <x v="0"/>
    <s v="theater/plays"/>
    <n v="101"/>
    <x v="2396"/>
    <x v="1"/>
    <s v="plays"/>
    <x v="3454"/>
    <d v="2014-07-31T16:45:59"/>
  </r>
  <r>
    <n v="3455"/>
    <x v="3453"/>
    <x v="3453"/>
    <n v="10000"/>
    <n v="10065"/>
    <x v="0"/>
    <x v="0"/>
    <x v="0"/>
    <n v="1476381627"/>
    <n v="1473789627"/>
    <b v="0"/>
    <x v="50"/>
    <x v="0"/>
    <s v="theater/plays"/>
    <n v="101"/>
    <x v="2397"/>
    <x v="1"/>
    <s v="plays"/>
    <x v="3455"/>
    <d v="2016-10-13T18:00:27"/>
  </r>
  <r>
    <n v="3456"/>
    <x v="3454"/>
    <x v="3454"/>
    <n v="3000"/>
    <n v="5739"/>
    <x v="0"/>
    <x v="0"/>
    <x v="0"/>
    <n v="1406876340"/>
    <n v="1404190567"/>
    <b v="0"/>
    <x v="38"/>
    <x v="0"/>
    <s v="theater/plays"/>
    <n v="191"/>
    <x v="2398"/>
    <x v="1"/>
    <s v="plays"/>
    <x v="3456"/>
    <d v="2014-08-01T06:59:00"/>
  </r>
  <r>
    <n v="3457"/>
    <x v="3455"/>
    <x v="3455"/>
    <n v="2000"/>
    <n v="2804"/>
    <x v="0"/>
    <x v="0"/>
    <x v="0"/>
    <n v="1423720740"/>
    <n v="1421081857"/>
    <b v="0"/>
    <x v="165"/>
    <x v="0"/>
    <s v="theater/plays"/>
    <n v="140"/>
    <x v="2399"/>
    <x v="1"/>
    <s v="plays"/>
    <x v="3457"/>
    <d v="2015-02-12T05:59:00"/>
  </r>
  <r>
    <n v="3458"/>
    <x v="3456"/>
    <x v="3456"/>
    <n v="978"/>
    <n v="1216"/>
    <x v="0"/>
    <x v="0"/>
    <x v="0"/>
    <n v="1422937620"/>
    <n v="1420606303"/>
    <b v="0"/>
    <x v="74"/>
    <x v="0"/>
    <s v="theater/plays"/>
    <n v="124"/>
    <x v="2400"/>
    <x v="1"/>
    <s v="plays"/>
    <x v="3458"/>
    <d v="2015-02-03T04:27:00"/>
  </r>
  <r>
    <n v="3459"/>
    <x v="3457"/>
    <x v="3457"/>
    <n v="500"/>
    <n v="631"/>
    <x v="0"/>
    <x v="1"/>
    <x v="1"/>
    <n v="1463743860"/>
    <n v="1461151860"/>
    <b v="0"/>
    <x v="17"/>
    <x v="0"/>
    <s v="theater/plays"/>
    <n v="126"/>
    <x v="2401"/>
    <x v="1"/>
    <s v="plays"/>
    <x v="3459"/>
    <d v="2016-05-20T11:31:00"/>
  </r>
  <r>
    <n v="3460"/>
    <x v="3458"/>
    <x v="3458"/>
    <n v="500"/>
    <n v="950"/>
    <x v="0"/>
    <x v="1"/>
    <x v="1"/>
    <n v="1408106352"/>
    <n v="1406896752"/>
    <b v="0"/>
    <x v="10"/>
    <x v="0"/>
    <s v="theater/plays"/>
    <n v="190"/>
    <x v="73"/>
    <x v="1"/>
    <s v="plays"/>
    <x v="3460"/>
    <d v="2014-08-15T12:39:12"/>
  </r>
  <r>
    <n v="3461"/>
    <x v="3459"/>
    <x v="3459"/>
    <n v="500"/>
    <n v="695"/>
    <x v="0"/>
    <x v="0"/>
    <x v="0"/>
    <n v="1477710000"/>
    <n v="1475248279"/>
    <b v="0"/>
    <x v="8"/>
    <x v="0"/>
    <s v="theater/plays"/>
    <n v="139"/>
    <x v="2402"/>
    <x v="1"/>
    <s v="plays"/>
    <x v="3461"/>
    <d v="2016-10-29T03:00:00"/>
  </r>
  <r>
    <n v="3462"/>
    <x v="3460"/>
    <x v="3460"/>
    <n v="250"/>
    <n v="505"/>
    <x v="0"/>
    <x v="0"/>
    <x v="0"/>
    <n v="1436551200"/>
    <n v="1435181628"/>
    <b v="0"/>
    <x v="57"/>
    <x v="0"/>
    <s v="theater/plays"/>
    <n v="202"/>
    <x v="2403"/>
    <x v="1"/>
    <s v="plays"/>
    <x v="3462"/>
    <d v="2015-07-10T18:00:00"/>
  </r>
  <r>
    <n v="3463"/>
    <x v="3461"/>
    <x v="3461"/>
    <n v="10000"/>
    <n v="10338"/>
    <x v="0"/>
    <x v="5"/>
    <x v="5"/>
    <n v="1476158340"/>
    <n v="1472594585"/>
    <b v="0"/>
    <x v="229"/>
    <x v="0"/>
    <s v="theater/plays"/>
    <n v="103"/>
    <x v="2404"/>
    <x v="1"/>
    <s v="plays"/>
    <x v="3463"/>
    <d v="2016-10-11T03:59:00"/>
  </r>
  <r>
    <n v="3464"/>
    <x v="3462"/>
    <x v="3462"/>
    <n v="5000"/>
    <n v="5116.18"/>
    <x v="0"/>
    <x v="0"/>
    <x v="0"/>
    <n v="1471921637"/>
    <n v="1469329637"/>
    <b v="0"/>
    <x v="251"/>
    <x v="0"/>
    <s v="theater/plays"/>
    <n v="102"/>
    <x v="2405"/>
    <x v="1"/>
    <s v="plays"/>
    <x v="3464"/>
    <d v="2016-08-23T03:07:17"/>
  </r>
  <r>
    <n v="3465"/>
    <x v="3463"/>
    <x v="3463"/>
    <n v="2000"/>
    <n v="2060"/>
    <x v="0"/>
    <x v="1"/>
    <x v="1"/>
    <n v="1439136000"/>
    <n v="1436972472"/>
    <b v="0"/>
    <x v="17"/>
    <x v="0"/>
    <s v="theater/plays"/>
    <n v="103"/>
    <x v="2406"/>
    <x v="1"/>
    <s v="plays"/>
    <x v="3465"/>
    <d v="2015-08-09T16:00:00"/>
  </r>
  <r>
    <n v="3466"/>
    <x v="3464"/>
    <x v="3464"/>
    <n v="3500"/>
    <n v="4450"/>
    <x v="0"/>
    <x v="0"/>
    <x v="0"/>
    <n v="1461108450"/>
    <n v="1455928050"/>
    <b v="0"/>
    <x v="42"/>
    <x v="0"/>
    <s v="theater/plays"/>
    <n v="127"/>
    <x v="2407"/>
    <x v="1"/>
    <s v="plays"/>
    <x v="3466"/>
    <d v="2016-04-19T23:27:30"/>
  </r>
  <r>
    <n v="3467"/>
    <x v="3465"/>
    <x v="3465"/>
    <n v="3000"/>
    <n v="3030"/>
    <x v="0"/>
    <x v="0"/>
    <x v="0"/>
    <n v="1426864032"/>
    <n v="1424275632"/>
    <b v="0"/>
    <x v="5"/>
    <x v="0"/>
    <s v="theater/plays"/>
    <n v="101"/>
    <x v="890"/>
    <x v="1"/>
    <s v="plays"/>
    <x v="3467"/>
    <d v="2015-03-20T15:07:12"/>
  </r>
  <r>
    <n v="3468"/>
    <x v="3466"/>
    <x v="3466"/>
    <n v="10000"/>
    <n v="12178"/>
    <x v="0"/>
    <x v="0"/>
    <x v="0"/>
    <n v="1474426800"/>
    <n v="1471976529"/>
    <b v="0"/>
    <x v="57"/>
    <x v="0"/>
    <s v="theater/plays"/>
    <n v="122"/>
    <x v="2408"/>
    <x v="1"/>
    <s v="plays"/>
    <x v="3468"/>
    <d v="2016-09-21T03:00:00"/>
  </r>
  <r>
    <n v="3469"/>
    <x v="3467"/>
    <x v="3467"/>
    <n v="2800"/>
    <n v="3175"/>
    <x v="0"/>
    <x v="0"/>
    <x v="0"/>
    <n v="1461857045"/>
    <n v="1459265045"/>
    <b v="0"/>
    <x v="287"/>
    <x v="0"/>
    <s v="theater/plays"/>
    <n v="113"/>
    <x v="2000"/>
    <x v="1"/>
    <s v="plays"/>
    <x v="3469"/>
    <d v="2016-04-28T15:24:05"/>
  </r>
  <r>
    <n v="3470"/>
    <x v="3468"/>
    <x v="3468"/>
    <n v="250"/>
    <n v="375"/>
    <x v="0"/>
    <x v="0"/>
    <x v="0"/>
    <n v="1468618680"/>
    <n v="1465345902"/>
    <b v="0"/>
    <x v="82"/>
    <x v="0"/>
    <s v="theater/plays"/>
    <n v="150"/>
    <x v="683"/>
    <x v="1"/>
    <s v="plays"/>
    <x v="3470"/>
    <d v="2016-07-15T21:38:00"/>
  </r>
  <r>
    <n v="3471"/>
    <x v="3469"/>
    <x v="3469"/>
    <n v="500"/>
    <n v="1073"/>
    <x v="0"/>
    <x v="1"/>
    <x v="1"/>
    <n v="1409515200"/>
    <n v="1405971690"/>
    <b v="0"/>
    <x v="209"/>
    <x v="0"/>
    <s v="theater/plays"/>
    <n v="215"/>
    <x v="1299"/>
    <x v="1"/>
    <s v="plays"/>
    <x v="3471"/>
    <d v="2014-08-31T20:00:00"/>
  </r>
  <r>
    <n v="3472"/>
    <x v="3470"/>
    <x v="3470"/>
    <n v="2000"/>
    <n v="2041"/>
    <x v="0"/>
    <x v="0"/>
    <x v="0"/>
    <n v="1415253540"/>
    <n v="1413432331"/>
    <b v="0"/>
    <x v="23"/>
    <x v="0"/>
    <s v="theater/plays"/>
    <n v="102"/>
    <x v="2230"/>
    <x v="1"/>
    <s v="plays"/>
    <x v="3472"/>
    <d v="2014-11-06T05:59:00"/>
  </r>
  <r>
    <n v="3473"/>
    <x v="3471"/>
    <x v="3471"/>
    <n v="4900"/>
    <n v="4900"/>
    <x v="0"/>
    <x v="0"/>
    <x v="0"/>
    <n v="1426883220"/>
    <n v="1425067296"/>
    <b v="0"/>
    <x v="51"/>
    <x v="0"/>
    <s v="theater/plays"/>
    <n v="100"/>
    <x v="2409"/>
    <x v="1"/>
    <s v="plays"/>
    <x v="3473"/>
    <d v="2015-03-20T20:27:00"/>
  </r>
  <r>
    <n v="3474"/>
    <x v="3472"/>
    <x v="3472"/>
    <n v="2000"/>
    <n v="2020"/>
    <x v="0"/>
    <x v="1"/>
    <x v="1"/>
    <n v="1469016131"/>
    <n v="1466424131"/>
    <b v="0"/>
    <x v="70"/>
    <x v="0"/>
    <s v="theater/plays"/>
    <n v="101"/>
    <x v="2410"/>
    <x v="1"/>
    <s v="plays"/>
    <x v="3474"/>
    <d v="2016-07-20T12:02:11"/>
  </r>
  <r>
    <n v="3475"/>
    <x v="3473"/>
    <x v="3473"/>
    <n v="300"/>
    <n v="340"/>
    <x v="0"/>
    <x v="1"/>
    <x v="1"/>
    <n v="1414972800"/>
    <n v="1412629704"/>
    <b v="0"/>
    <x v="57"/>
    <x v="0"/>
    <s v="theater/plays"/>
    <n v="113"/>
    <x v="135"/>
    <x v="1"/>
    <s v="plays"/>
    <x v="3475"/>
    <d v="2014-11-03T00:00:00"/>
  </r>
  <r>
    <n v="3476"/>
    <x v="3474"/>
    <x v="3474"/>
    <n v="300"/>
    <n v="312"/>
    <x v="0"/>
    <x v="0"/>
    <x v="0"/>
    <n v="1414378800"/>
    <n v="1412836990"/>
    <b v="0"/>
    <x v="79"/>
    <x v="0"/>
    <s v="theater/plays"/>
    <n v="104"/>
    <x v="364"/>
    <x v="1"/>
    <s v="plays"/>
    <x v="3476"/>
    <d v="2014-10-27T03:00:00"/>
  </r>
  <r>
    <n v="3477"/>
    <x v="3475"/>
    <x v="3475"/>
    <n v="1800"/>
    <n v="2076"/>
    <x v="0"/>
    <x v="0"/>
    <x v="0"/>
    <n v="1431831600"/>
    <n v="1430761243"/>
    <b v="0"/>
    <x v="70"/>
    <x v="0"/>
    <s v="theater/plays"/>
    <n v="115"/>
    <x v="2411"/>
    <x v="1"/>
    <s v="plays"/>
    <x v="3477"/>
    <d v="2015-05-17T03:00:00"/>
  </r>
  <r>
    <n v="3478"/>
    <x v="3476"/>
    <x v="3476"/>
    <n v="2000"/>
    <n v="2257"/>
    <x v="0"/>
    <x v="0"/>
    <x v="0"/>
    <n v="1426539600"/>
    <n v="1424296822"/>
    <b v="0"/>
    <x v="7"/>
    <x v="0"/>
    <s v="theater/plays"/>
    <n v="113"/>
    <x v="2412"/>
    <x v="1"/>
    <s v="plays"/>
    <x v="3478"/>
    <d v="2015-03-16T21:00:00"/>
  </r>
  <r>
    <n v="3479"/>
    <x v="3477"/>
    <x v="3477"/>
    <n v="1500"/>
    <n v="1918"/>
    <x v="0"/>
    <x v="1"/>
    <x v="1"/>
    <n v="1403382680"/>
    <n v="1400790680"/>
    <b v="0"/>
    <x v="66"/>
    <x v="0"/>
    <s v="theater/plays"/>
    <n v="128"/>
    <x v="2413"/>
    <x v="1"/>
    <s v="plays"/>
    <x v="3479"/>
    <d v="2014-06-21T20:31:20"/>
  </r>
  <r>
    <n v="3480"/>
    <x v="3478"/>
    <x v="3478"/>
    <n v="1500"/>
    <n v="2140"/>
    <x v="0"/>
    <x v="0"/>
    <x v="0"/>
    <n v="1436562000"/>
    <n v="1434440227"/>
    <b v="0"/>
    <x v="62"/>
    <x v="0"/>
    <s v="theater/plays"/>
    <n v="143"/>
    <x v="2414"/>
    <x v="1"/>
    <s v="plays"/>
    <x v="3480"/>
    <d v="2015-07-10T21:00:00"/>
  </r>
  <r>
    <n v="3481"/>
    <x v="3479"/>
    <x v="3479"/>
    <n v="10000"/>
    <n v="11880"/>
    <x v="0"/>
    <x v="2"/>
    <x v="2"/>
    <n v="1420178188"/>
    <n v="1418709388"/>
    <b v="0"/>
    <x v="195"/>
    <x v="0"/>
    <s v="theater/plays"/>
    <n v="119"/>
    <x v="2415"/>
    <x v="1"/>
    <s v="plays"/>
    <x v="3481"/>
    <d v="2015-01-02T05:56:28"/>
  </r>
  <r>
    <n v="3482"/>
    <x v="3480"/>
    <x v="3480"/>
    <n v="3000"/>
    <n v="4150"/>
    <x v="0"/>
    <x v="1"/>
    <x v="1"/>
    <n v="1404671466"/>
    <n v="1402079466"/>
    <b v="0"/>
    <x v="144"/>
    <x v="0"/>
    <s v="theater/plays"/>
    <n v="138"/>
    <x v="366"/>
    <x v="1"/>
    <s v="plays"/>
    <x v="3482"/>
    <d v="2014-07-06T18:31:06"/>
  </r>
  <r>
    <n v="3483"/>
    <x v="3481"/>
    <x v="3481"/>
    <n v="3350"/>
    <n v="5358"/>
    <x v="0"/>
    <x v="0"/>
    <x v="0"/>
    <n v="1404403381"/>
    <n v="1401811381"/>
    <b v="0"/>
    <x v="182"/>
    <x v="0"/>
    <s v="theater/plays"/>
    <n v="160"/>
    <x v="2376"/>
    <x v="1"/>
    <s v="plays"/>
    <x v="3483"/>
    <d v="2014-07-03T16:03:01"/>
  </r>
  <r>
    <n v="3484"/>
    <x v="3482"/>
    <x v="3482"/>
    <n v="2500"/>
    <n v="2856"/>
    <x v="0"/>
    <x v="0"/>
    <x v="0"/>
    <n v="1466014499"/>
    <n v="1463422499"/>
    <b v="0"/>
    <x v="34"/>
    <x v="0"/>
    <s v="theater/plays"/>
    <n v="114"/>
    <x v="2416"/>
    <x v="1"/>
    <s v="plays"/>
    <x v="3484"/>
    <d v="2016-06-15T18:14:59"/>
  </r>
  <r>
    <n v="3485"/>
    <x v="3483"/>
    <x v="3483"/>
    <n v="1650"/>
    <n v="1660"/>
    <x v="0"/>
    <x v="0"/>
    <x v="0"/>
    <n v="1454431080"/>
    <n v="1451839080"/>
    <b v="0"/>
    <x v="209"/>
    <x v="0"/>
    <s v="theater/plays"/>
    <n v="101"/>
    <x v="2281"/>
    <x v="1"/>
    <s v="plays"/>
    <x v="3485"/>
    <d v="2016-02-02T16:38:00"/>
  </r>
  <r>
    <n v="3486"/>
    <x v="3484"/>
    <x v="3484"/>
    <n v="3000"/>
    <n v="4656"/>
    <x v="0"/>
    <x v="0"/>
    <x v="0"/>
    <n v="1433314740"/>
    <n v="1430600401"/>
    <b v="0"/>
    <x v="66"/>
    <x v="0"/>
    <s v="theater/plays"/>
    <n v="155"/>
    <x v="2417"/>
    <x v="1"/>
    <s v="plays"/>
    <x v="3486"/>
    <d v="2015-06-03T06:59:00"/>
  </r>
  <r>
    <n v="3487"/>
    <x v="3485"/>
    <x v="3485"/>
    <n v="2000"/>
    <n v="2555"/>
    <x v="0"/>
    <x v="1"/>
    <x v="1"/>
    <n v="1435185252"/>
    <n v="1432593252"/>
    <b v="0"/>
    <x v="36"/>
    <x v="0"/>
    <s v="theater/plays"/>
    <n v="128"/>
    <x v="2418"/>
    <x v="1"/>
    <s v="plays"/>
    <x v="3487"/>
    <d v="2015-06-24T22:34:12"/>
  </r>
  <r>
    <n v="3488"/>
    <x v="3486"/>
    <x v="3486"/>
    <n v="3000"/>
    <n v="3636"/>
    <x v="0"/>
    <x v="0"/>
    <x v="0"/>
    <n v="1429286400"/>
    <n v="1427221560"/>
    <b v="0"/>
    <x v="60"/>
    <x v="0"/>
    <s v="theater/plays"/>
    <n v="121"/>
    <x v="2419"/>
    <x v="1"/>
    <s v="plays"/>
    <x v="3488"/>
    <d v="2015-04-17T16:00:00"/>
  </r>
  <r>
    <n v="3489"/>
    <x v="3487"/>
    <x v="3487"/>
    <n v="5000"/>
    <n v="5635"/>
    <x v="0"/>
    <x v="1"/>
    <x v="1"/>
    <n v="1400965200"/>
    <n v="1398352531"/>
    <b v="0"/>
    <x v="250"/>
    <x v="0"/>
    <s v="theater/plays"/>
    <n v="113"/>
    <x v="91"/>
    <x v="1"/>
    <s v="plays"/>
    <x v="3489"/>
    <d v="2014-05-24T21:00:00"/>
  </r>
  <r>
    <n v="3490"/>
    <x v="3488"/>
    <x v="3488"/>
    <n v="1000"/>
    <n v="1275"/>
    <x v="0"/>
    <x v="0"/>
    <x v="0"/>
    <n v="1460574924"/>
    <n v="1457982924"/>
    <b v="0"/>
    <x v="74"/>
    <x v="0"/>
    <s v="theater/plays"/>
    <n v="128"/>
    <x v="1604"/>
    <x v="1"/>
    <s v="plays"/>
    <x v="3490"/>
    <d v="2016-04-13T19:15:24"/>
  </r>
  <r>
    <n v="3491"/>
    <x v="3489"/>
    <x v="3489"/>
    <n v="500"/>
    <n v="791"/>
    <x v="0"/>
    <x v="0"/>
    <x v="0"/>
    <n v="1431928784"/>
    <n v="1430114384"/>
    <b v="0"/>
    <x v="73"/>
    <x v="0"/>
    <s v="theater/plays"/>
    <n v="158"/>
    <x v="2420"/>
    <x v="1"/>
    <s v="plays"/>
    <x v="3491"/>
    <d v="2015-05-18T05:59:44"/>
  </r>
  <r>
    <n v="3492"/>
    <x v="3490"/>
    <x v="3490"/>
    <n v="3800"/>
    <n v="4000.22"/>
    <x v="0"/>
    <x v="0"/>
    <x v="0"/>
    <n v="1445818397"/>
    <n v="1442794397"/>
    <b v="0"/>
    <x v="2"/>
    <x v="0"/>
    <s v="theater/plays"/>
    <n v="105"/>
    <x v="2421"/>
    <x v="1"/>
    <s v="plays"/>
    <x v="3492"/>
    <d v="2015-10-26T00:13:17"/>
  </r>
  <r>
    <n v="3493"/>
    <x v="3491"/>
    <x v="3491"/>
    <n v="1500"/>
    <n v="1500"/>
    <x v="0"/>
    <x v="0"/>
    <x v="0"/>
    <n v="1408252260"/>
    <n v="1406580436"/>
    <b v="0"/>
    <x v="60"/>
    <x v="0"/>
    <s v="theater/plays"/>
    <n v="100"/>
    <x v="246"/>
    <x v="1"/>
    <s v="plays"/>
    <x v="3493"/>
    <d v="2014-08-17T05:11:00"/>
  </r>
  <r>
    <n v="3494"/>
    <x v="3492"/>
    <x v="3492"/>
    <n v="400"/>
    <n v="400"/>
    <x v="0"/>
    <x v="0"/>
    <x v="0"/>
    <n v="1480140000"/>
    <n v="1479186575"/>
    <b v="0"/>
    <x v="62"/>
    <x v="0"/>
    <s v="theater/plays"/>
    <n v="100"/>
    <x v="2422"/>
    <x v="1"/>
    <s v="plays"/>
    <x v="3494"/>
    <d v="2016-11-26T06:00:00"/>
  </r>
  <r>
    <n v="3495"/>
    <x v="3493"/>
    <x v="3493"/>
    <n v="5000"/>
    <n v="5343"/>
    <x v="0"/>
    <x v="5"/>
    <x v="5"/>
    <n v="1414862280"/>
    <n v="1412360309"/>
    <b v="0"/>
    <x v="250"/>
    <x v="0"/>
    <s v="theater/plays"/>
    <n v="107"/>
    <x v="797"/>
    <x v="1"/>
    <s v="plays"/>
    <x v="3495"/>
    <d v="2014-11-01T17:18:00"/>
  </r>
  <r>
    <n v="3496"/>
    <x v="3494"/>
    <x v="3494"/>
    <n v="3000"/>
    <n v="3732"/>
    <x v="0"/>
    <x v="0"/>
    <x v="0"/>
    <n v="1473625166"/>
    <n v="1470169166"/>
    <b v="0"/>
    <x v="76"/>
    <x v="0"/>
    <s v="theater/plays"/>
    <n v="124"/>
    <x v="2423"/>
    <x v="1"/>
    <s v="plays"/>
    <x v="3496"/>
    <d v="2016-09-11T20:19:26"/>
  </r>
  <r>
    <n v="3497"/>
    <x v="3495"/>
    <x v="3495"/>
    <n v="1551"/>
    <n v="1686"/>
    <x v="0"/>
    <x v="0"/>
    <x v="0"/>
    <n v="1464904800"/>
    <n v="1463852904"/>
    <b v="0"/>
    <x v="72"/>
    <x v="0"/>
    <s v="theater/plays"/>
    <n v="109"/>
    <x v="2424"/>
    <x v="1"/>
    <s v="plays"/>
    <x v="3497"/>
    <d v="2016-06-02T22:00:00"/>
  </r>
  <r>
    <n v="3498"/>
    <x v="3496"/>
    <x v="3496"/>
    <n v="1650"/>
    <n v="1690"/>
    <x v="0"/>
    <x v="5"/>
    <x v="5"/>
    <n v="1464471840"/>
    <n v="1459309704"/>
    <b v="0"/>
    <x v="288"/>
    <x v="0"/>
    <s v="theater/plays"/>
    <n v="102"/>
    <x v="2425"/>
    <x v="1"/>
    <s v="plays"/>
    <x v="3498"/>
    <d v="2016-05-28T21:44:00"/>
  </r>
  <r>
    <n v="3499"/>
    <x v="3497"/>
    <x v="3497"/>
    <n v="2000"/>
    <n v="2110"/>
    <x v="0"/>
    <x v="0"/>
    <x v="0"/>
    <n v="1435733940"/>
    <n v="1431046325"/>
    <b v="0"/>
    <x v="2"/>
    <x v="0"/>
    <s v="theater/plays"/>
    <n v="106"/>
    <x v="2426"/>
    <x v="1"/>
    <s v="plays"/>
    <x v="3499"/>
    <d v="2015-07-01T06:59:00"/>
  </r>
  <r>
    <n v="3500"/>
    <x v="3498"/>
    <x v="3498"/>
    <n v="1000"/>
    <n v="1063"/>
    <x v="0"/>
    <x v="0"/>
    <x v="0"/>
    <n v="1457326740"/>
    <n v="1455919438"/>
    <b v="0"/>
    <x v="288"/>
    <x v="0"/>
    <s v="theater/plays"/>
    <n v="106"/>
    <x v="2427"/>
    <x v="1"/>
    <s v="plays"/>
    <x v="3500"/>
    <d v="2016-03-07T04:59:00"/>
  </r>
  <r>
    <n v="3501"/>
    <x v="3499"/>
    <x v="3499"/>
    <n v="1500"/>
    <n v="1510"/>
    <x v="0"/>
    <x v="1"/>
    <x v="1"/>
    <n v="1441995595"/>
    <n v="1439835595"/>
    <b v="0"/>
    <x v="288"/>
    <x v="0"/>
    <s v="theater/plays"/>
    <n v="101"/>
    <x v="2428"/>
    <x v="1"/>
    <s v="plays"/>
    <x v="3501"/>
    <d v="2015-09-11T18:19:55"/>
  </r>
  <r>
    <n v="3502"/>
    <x v="3500"/>
    <x v="3500"/>
    <n v="4000"/>
    <n v="4216"/>
    <x v="0"/>
    <x v="0"/>
    <x v="0"/>
    <n v="1458100740"/>
    <n v="1456862924"/>
    <b v="0"/>
    <x v="162"/>
    <x v="0"/>
    <s v="theater/plays"/>
    <n v="105"/>
    <x v="2429"/>
    <x v="1"/>
    <s v="plays"/>
    <x v="3502"/>
    <d v="2016-03-16T03:59:00"/>
  </r>
  <r>
    <n v="3503"/>
    <x v="3501"/>
    <x v="3501"/>
    <n v="2500"/>
    <n v="2689"/>
    <x v="0"/>
    <x v="1"/>
    <x v="1"/>
    <n v="1469359728"/>
    <n v="1466767728"/>
    <b v="0"/>
    <x v="44"/>
    <x v="0"/>
    <s v="theater/plays"/>
    <n v="108"/>
    <x v="2430"/>
    <x v="1"/>
    <s v="plays"/>
    <x v="3503"/>
    <d v="2016-07-24T11:28:48"/>
  </r>
  <r>
    <n v="3504"/>
    <x v="3502"/>
    <x v="3502"/>
    <n v="1000"/>
    <n v="1000"/>
    <x v="0"/>
    <x v="0"/>
    <x v="0"/>
    <n v="1447959491"/>
    <n v="1445363891"/>
    <b v="0"/>
    <x v="22"/>
    <x v="0"/>
    <s v="theater/plays"/>
    <n v="100"/>
    <x v="178"/>
    <x v="1"/>
    <s v="plays"/>
    <x v="3504"/>
    <d v="2015-11-19T18:58:11"/>
  </r>
  <r>
    <n v="3505"/>
    <x v="3503"/>
    <x v="3503"/>
    <n v="2500"/>
    <n v="2594"/>
    <x v="0"/>
    <x v="0"/>
    <x v="0"/>
    <n v="1399953600"/>
    <n v="1398983245"/>
    <b v="0"/>
    <x v="70"/>
    <x v="0"/>
    <s v="theater/plays"/>
    <n v="104"/>
    <x v="2431"/>
    <x v="1"/>
    <s v="plays"/>
    <x v="3505"/>
    <d v="2014-05-13T04:00:00"/>
  </r>
  <r>
    <n v="3506"/>
    <x v="3504"/>
    <x v="3504"/>
    <n v="3000"/>
    <n v="3045"/>
    <x v="0"/>
    <x v="0"/>
    <x v="0"/>
    <n v="1408815440"/>
    <n v="1404927440"/>
    <b v="0"/>
    <x v="60"/>
    <x v="0"/>
    <s v="theater/plays"/>
    <n v="102"/>
    <x v="2432"/>
    <x v="1"/>
    <s v="plays"/>
    <x v="3506"/>
    <d v="2014-08-23T17:37:20"/>
  </r>
  <r>
    <n v="3507"/>
    <x v="3505"/>
    <x v="3505"/>
    <n v="10000"/>
    <n v="10440"/>
    <x v="0"/>
    <x v="0"/>
    <x v="0"/>
    <n v="1464732537"/>
    <n v="1462140537"/>
    <b v="0"/>
    <x v="250"/>
    <x v="0"/>
    <s v="theater/plays"/>
    <n v="104"/>
    <x v="1716"/>
    <x v="1"/>
    <s v="plays"/>
    <x v="3507"/>
    <d v="2016-05-31T22:08:57"/>
  </r>
  <r>
    <n v="3508"/>
    <x v="3506"/>
    <x v="3506"/>
    <n v="100"/>
    <n v="180"/>
    <x v="0"/>
    <x v="1"/>
    <x v="1"/>
    <n v="1462914000"/>
    <n v="1460914253"/>
    <b v="0"/>
    <x v="41"/>
    <x v="0"/>
    <s v="theater/plays"/>
    <n v="180"/>
    <x v="1028"/>
    <x v="1"/>
    <s v="plays"/>
    <x v="3508"/>
    <d v="2016-05-10T21:00:00"/>
  </r>
  <r>
    <n v="3509"/>
    <x v="3507"/>
    <x v="3507"/>
    <n v="3000"/>
    <n v="3190"/>
    <x v="0"/>
    <x v="0"/>
    <x v="0"/>
    <n v="1416545700"/>
    <n v="1415392666"/>
    <b v="0"/>
    <x v="51"/>
    <x v="0"/>
    <s v="theater/plays"/>
    <n v="106"/>
    <x v="2433"/>
    <x v="1"/>
    <s v="plays"/>
    <x v="3509"/>
    <d v="2014-11-21T04:55:00"/>
  </r>
  <r>
    <n v="3510"/>
    <x v="3508"/>
    <x v="3508"/>
    <n v="900"/>
    <n v="905"/>
    <x v="0"/>
    <x v="0"/>
    <x v="0"/>
    <n v="1404312846"/>
    <n v="1402584846"/>
    <b v="0"/>
    <x v="41"/>
    <x v="0"/>
    <s v="theater/plays"/>
    <n v="101"/>
    <x v="2434"/>
    <x v="1"/>
    <s v="plays"/>
    <x v="3510"/>
    <d v="2014-07-02T14:54:06"/>
  </r>
  <r>
    <n v="3511"/>
    <x v="3509"/>
    <x v="3509"/>
    <n v="1500"/>
    <n v="1518"/>
    <x v="0"/>
    <x v="1"/>
    <x v="1"/>
    <n v="1415385000"/>
    <n v="1413406695"/>
    <b v="0"/>
    <x v="10"/>
    <x v="0"/>
    <s v="theater/plays"/>
    <n v="101"/>
    <x v="2435"/>
    <x v="1"/>
    <s v="plays"/>
    <x v="3511"/>
    <d v="2014-11-07T18:30:00"/>
  </r>
  <r>
    <n v="3512"/>
    <x v="3510"/>
    <x v="3510"/>
    <n v="1000"/>
    <n v="1000"/>
    <x v="0"/>
    <x v="1"/>
    <x v="1"/>
    <n v="1429789992"/>
    <n v="1424609592"/>
    <b v="0"/>
    <x v="57"/>
    <x v="0"/>
    <s v="theater/plays"/>
    <n v="100"/>
    <x v="2436"/>
    <x v="1"/>
    <s v="plays"/>
    <x v="3512"/>
    <d v="2015-04-23T11:53:12"/>
  </r>
  <r>
    <n v="3513"/>
    <x v="3511"/>
    <x v="3511"/>
    <n v="2800"/>
    <n v="3315"/>
    <x v="0"/>
    <x v="0"/>
    <x v="0"/>
    <n v="1401857940"/>
    <n v="1400725112"/>
    <b v="0"/>
    <x v="34"/>
    <x v="0"/>
    <s v="theater/plays"/>
    <n v="118"/>
    <x v="2437"/>
    <x v="1"/>
    <s v="plays"/>
    <x v="3513"/>
    <d v="2014-06-04T04:59:00"/>
  </r>
  <r>
    <n v="3514"/>
    <x v="3512"/>
    <x v="3512"/>
    <n v="500"/>
    <n v="550"/>
    <x v="0"/>
    <x v="0"/>
    <x v="0"/>
    <n v="1422853140"/>
    <n v="1421439552"/>
    <b v="0"/>
    <x v="73"/>
    <x v="0"/>
    <s v="theater/plays"/>
    <n v="110"/>
    <x v="687"/>
    <x v="1"/>
    <s v="plays"/>
    <x v="3514"/>
    <d v="2015-02-02T04:59:00"/>
  </r>
  <r>
    <n v="3515"/>
    <x v="3513"/>
    <x v="3513"/>
    <n v="3000"/>
    <n v="3080"/>
    <x v="0"/>
    <x v="0"/>
    <x v="0"/>
    <n v="1433097171"/>
    <n v="1430505171"/>
    <b v="0"/>
    <x v="67"/>
    <x v="0"/>
    <s v="theater/plays"/>
    <n v="103"/>
    <x v="2438"/>
    <x v="1"/>
    <s v="plays"/>
    <x v="3515"/>
    <d v="2015-05-31T18:32:51"/>
  </r>
  <r>
    <n v="3516"/>
    <x v="3514"/>
    <x v="3514"/>
    <n v="2500"/>
    <n v="2500"/>
    <x v="0"/>
    <x v="0"/>
    <x v="0"/>
    <n v="1410145200"/>
    <n v="1407197670"/>
    <b v="0"/>
    <x v="202"/>
    <x v="0"/>
    <s v="theater/plays"/>
    <n v="100"/>
    <x v="2439"/>
    <x v="1"/>
    <s v="plays"/>
    <x v="3516"/>
    <d v="2014-09-08T03:00:00"/>
  </r>
  <r>
    <n v="3517"/>
    <x v="3515"/>
    <x v="3515"/>
    <n v="4000"/>
    <n v="4000"/>
    <x v="0"/>
    <x v="1"/>
    <x v="1"/>
    <n v="1404471600"/>
    <n v="1401910634"/>
    <b v="0"/>
    <x v="62"/>
    <x v="0"/>
    <s v="theater/plays"/>
    <n v="100"/>
    <x v="2440"/>
    <x v="1"/>
    <s v="plays"/>
    <x v="3517"/>
    <d v="2014-07-04T11:00:00"/>
  </r>
  <r>
    <n v="3518"/>
    <x v="3516"/>
    <x v="3516"/>
    <n v="1500"/>
    <n v="1650.69"/>
    <x v="0"/>
    <x v="0"/>
    <x v="0"/>
    <n v="1412259660"/>
    <n v="1410461299"/>
    <b v="0"/>
    <x v="51"/>
    <x v="0"/>
    <s v="theater/plays"/>
    <n v="110"/>
    <x v="2441"/>
    <x v="1"/>
    <s v="plays"/>
    <x v="3518"/>
    <d v="2014-10-02T14:21:00"/>
  </r>
  <r>
    <n v="3519"/>
    <x v="3517"/>
    <x v="3517"/>
    <n v="2000"/>
    <n v="2027"/>
    <x v="0"/>
    <x v="1"/>
    <x v="1"/>
    <n v="1425478950"/>
    <n v="1422886950"/>
    <b v="0"/>
    <x v="33"/>
    <x v="0"/>
    <s v="theater/plays"/>
    <n v="101"/>
    <x v="2442"/>
    <x v="1"/>
    <s v="plays"/>
    <x v="3519"/>
    <d v="2015-03-04T14:22:30"/>
  </r>
  <r>
    <n v="3520"/>
    <x v="3518"/>
    <x v="3518"/>
    <n v="2000"/>
    <n v="2015"/>
    <x v="0"/>
    <x v="1"/>
    <x v="1"/>
    <n v="1441547220"/>
    <n v="1439322412"/>
    <b v="0"/>
    <x v="64"/>
    <x v="0"/>
    <s v="theater/plays"/>
    <n v="101"/>
    <x v="2443"/>
    <x v="1"/>
    <s v="plays"/>
    <x v="3520"/>
    <d v="2015-09-06T13:47:00"/>
  </r>
  <r>
    <n v="3521"/>
    <x v="3519"/>
    <x v="3519"/>
    <n v="350"/>
    <n v="593"/>
    <x v="0"/>
    <x v="0"/>
    <x v="0"/>
    <n v="1411980020"/>
    <n v="1409388020"/>
    <b v="0"/>
    <x v="62"/>
    <x v="0"/>
    <s v="theater/plays"/>
    <n v="169"/>
    <x v="1300"/>
    <x v="1"/>
    <s v="plays"/>
    <x v="3521"/>
    <d v="2014-09-29T08:40:20"/>
  </r>
  <r>
    <n v="3522"/>
    <x v="3520"/>
    <x v="3520"/>
    <n v="1395"/>
    <n v="1395"/>
    <x v="0"/>
    <x v="1"/>
    <x v="1"/>
    <n v="1442311560"/>
    <n v="1439924246"/>
    <b v="0"/>
    <x v="69"/>
    <x v="0"/>
    <s v="theater/plays"/>
    <n v="100"/>
    <x v="2444"/>
    <x v="1"/>
    <s v="plays"/>
    <x v="3522"/>
    <d v="2015-09-15T10:06:00"/>
  </r>
  <r>
    <n v="3523"/>
    <x v="3521"/>
    <x v="3521"/>
    <n v="4000"/>
    <n v="4546"/>
    <x v="0"/>
    <x v="1"/>
    <x v="1"/>
    <n v="1474844400"/>
    <n v="1469871148"/>
    <b v="0"/>
    <x v="144"/>
    <x v="0"/>
    <s v="theater/plays"/>
    <n v="114"/>
    <x v="2445"/>
    <x v="1"/>
    <s v="plays"/>
    <x v="3523"/>
    <d v="2016-09-25T23:00:00"/>
  </r>
  <r>
    <n v="3524"/>
    <x v="3522"/>
    <x v="3522"/>
    <n v="10000"/>
    <n v="10156"/>
    <x v="0"/>
    <x v="0"/>
    <x v="0"/>
    <n v="1410580800"/>
    <n v="1409336373"/>
    <b v="0"/>
    <x v="142"/>
    <x v="0"/>
    <s v="theater/plays"/>
    <n v="102"/>
    <x v="2446"/>
    <x v="1"/>
    <s v="plays"/>
    <x v="3524"/>
    <d v="2014-09-13T04:00:00"/>
  </r>
  <r>
    <n v="3525"/>
    <x v="3523"/>
    <x v="3523"/>
    <n v="500"/>
    <n v="530"/>
    <x v="0"/>
    <x v="0"/>
    <x v="0"/>
    <n v="1439136000"/>
    <n v="1438188106"/>
    <b v="0"/>
    <x v="63"/>
    <x v="0"/>
    <s v="theater/plays"/>
    <n v="106"/>
    <x v="2447"/>
    <x v="1"/>
    <s v="plays"/>
    <x v="3525"/>
    <d v="2015-08-09T16:00:00"/>
  </r>
  <r>
    <n v="3526"/>
    <x v="3524"/>
    <x v="3524"/>
    <n v="3300"/>
    <n v="3366"/>
    <x v="0"/>
    <x v="0"/>
    <x v="0"/>
    <n v="1461823140"/>
    <n v="1459411371"/>
    <b v="0"/>
    <x v="69"/>
    <x v="0"/>
    <s v="theater/plays"/>
    <n v="102"/>
    <x v="2448"/>
    <x v="1"/>
    <s v="plays"/>
    <x v="3526"/>
    <d v="2016-04-28T05:59:00"/>
  </r>
  <r>
    <n v="3527"/>
    <x v="3525"/>
    <x v="3525"/>
    <n v="6000"/>
    <n v="7015"/>
    <x v="0"/>
    <x v="0"/>
    <x v="0"/>
    <n v="1436587140"/>
    <n v="1434069205"/>
    <b v="0"/>
    <x v="48"/>
    <x v="0"/>
    <s v="theater/plays"/>
    <n v="117"/>
    <x v="2010"/>
    <x v="1"/>
    <s v="plays"/>
    <x v="3527"/>
    <d v="2015-07-11T03:59:00"/>
  </r>
  <r>
    <n v="3528"/>
    <x v="3526"/>
    <x v="3526"/>
    <n v="1650"/>
    <n v="1669"/>
    <x v="0"/>
    <x v="1"/>
    <x v="1"/>
    <n v="1484740918"/>
    <n v="1483012918"/>
    <b v="0"/>
    <x v="77"/>
    <x v="0"/>
    <s v="theater/plays"/>
    <n v="101"/>
    <x v="2449"/>
    <x v="1"/>
    <s v="plays"/>
    <x v="3528"/>
    <d v="2017-01-18T12:01:58"/>
  </r>
  <r>
    <n v="3529"/>
    <x v="3527"/>
    <x v="3527"/>
    <n v="500"/>
    <n v="660"/>
    <x v="0"/>
    <x v="0"/>
    <x v="0"/>
    <n v="1436749200"/>
    <n v="1434997018"/>
    <b v="0"/>
    <x v="59"/>
    <x v="0"/>
    <s v="theater/plays"/>
    <n v="132"/>
    <x v="2202"/>
    <x v="1"/>
    <s v="plays"/>
    <x v="3529"/>
    <d v="2015-07-13T01:00:00"/>
  </r>
  <r>
    <n v="3530"/>
    <x v="3528"/>
    <x v="3528"/>
    <n v="2750"/>
    <n v="2750"/>
    <x v="0"/>
    <x v="1"/>
    <x v="1"/>
    <n v="1460318400"/>
    <n v="1457881057"/>
    <b v="0"/>
    <x v="19"/>
    <x v="0"/>
    <s v="theater/plays"/>
    <n v="100"/>
    <x v="178"/>
    <x v="1"/>
    <s v="plays"/>
    <x v="3530"/>
    <d v="2016-04-10T20:00:00"/>
  </r>
  <r>
    <n v="3531"/>
    <x v="3529"/>
    <x v="3529"/>
    <n v="1000"/>
    <n v="1280"/>
    <x v="0"/>
    <x v="0"/>
    <x v="0"/>
    <n v="1467301334"/>
    <n v="1464709334"/>
    <b v="0"/>
    <x v="55"/>
    <x v="0"/>
    <s v="theater/plays"/>
    <n v="128"/>
    <x v="2450"/>
    <x v="1"/>
    <s v="plays"/>
    <x v="3531"/>
    <d v="2016-06-30T15:42:14"/>
  </r>
  <r>
    <n v="3532"/>
    <x v="3530"/>
    <x v="3530"/>
    <n v="960"/>
    <n v="1142"/>
    <x v="0"/>
    <x v="0"/>
    <x v="0"/>
    <n v="1411012740"/>
    <n v="1409667827"/>
    <b v="0"/>
    <x v="74"/>
    <x v="0"/>
    <s v="theater/plays"/>
    <n v="119"/>
    <x v="2451"/>
    <x v="1"/>
    <s v="plays"/>
    <x v="3532"/>
    <d v="2014-09-18T03:59:00"/>
  </r>
  <r>
    <n v="3533"/>
    <x v="3531"/>
    <x v="3531"/>
    <n v="500"/>
    <n v="631"/>
    <x v="0"/>
    <x v="0"/>
    <x v="0"/>
    <n v="1447269367"/>
    <n v="1444673767"/>
    <b v="0"/>
    <x v="22"/>
    <x v="0"/>
    <s v="theater/plays"/>
    <n v="126"/>
    <x v="2452"/>
    <x v="1"/>
    <s v="plays"/>
    <x v="3533"/>
    <d v="2015-11-11T19:16:07"/>
  </r>
  <r>
    <n v="3534"/>
    <x v="3532"/>
    <x v="3532"/>
    <n v="5000"/>
    <n v="7810"/>
    <x v="0"/>
    <x v="0"/>
    <x v="0"/>
    <n v="1443711623"/>
    <n v="1440687623"/>
    <b v="0"/>
    <x v="386"/>
    <x v="0"/>
    <s v="theater/plays"/>
    <n v="156"/>
    <x v="2453"/>
    <x v="1"/>
    <s v="plays"/>
    <x v="3534"/>
    <d v="2015-10-01T15:00:23"/>
  </r>
  <r>
    <n v="3535"/>
    <x v="3533"/>
    <x v="3533"/>
    <n v="2000"/>
    <n v="2063"/>
    <x v="0"/>
    <x v="1"/>
    <x v="1"/>
    <n v="1443808800"/>
    <n v="1441120910"/>
    <b v="0"/>
    <x v="67"/>
    <x v="0"/>
    <s v="theater/plays"/>
    <n v="103"/>
    <x v="1428"/>
    <x v="1"/>
    <s v="plays"/>
    <x v="3535"/>
    <d v="2015-10-02T18:00:00"/>
  </r>
  <r>
    <n v="3536"/>
    <x v="3534"/>
    <x v="3534"/>
    <n v="150"/>
    <n v="230"/>
    <x v="0"/>
    <x v="1"/>
    <x v="1"/>
    <n v="1450612740"/>
    <n v="1448040425"/>
    <b v="0"/>
    <x v="57"/>
    <x v="0"/>
    <s v="theater/plays"/>
    <n v="153"/>
    <x v="2454"/>
    <x v="1"/>
    <s v="plays"/>
    <x v="3536"/>
    <d v="2015-12-20T11:59:00"/>
  </r>
  <r>
    <n v="3537"/>
    <x v="3535"/>
    <x v="3535"/>
    <n v="675"/>
    <n v="1218"/>
    <x v="0"/>
    <x v="5"/>
    <x v="5"/>
    <n v="1416211140"/>
    <n v="1413016216"/>
    <b v="0"/>
    <x v="33"/>
    <x v="0"/>
    <s v="theater/plays"/>
    <n v="180"/>
    <x v="145"/>
    <x v="1"/>
    <s v="plays"/>
    <x v="3537"/>
    <d v="2014-11-17T07:59:00"/>
  </r>
  <r>
    <n v="3538"/>
    <x v="3536"/>
    <x v="3536"/>
    <n v="2000"/>
    <n v="2569"/>
    <x v="0"/>
    <x v="1"/>
    <x v="1"/>
    <n v="1471428340"/>
    <n v="1469009140"/>
    <b v="0"/>
    <x v="183"/>
    <x v="0"/>
    <s v="theater/plays"/>
    <n v="128"/>
    <x v="2455"/>
    <x v="1"/>
    <s v="plays"/>
    <x v="3538"/>
    <d v="2016-08-17T10:05:40"/>
  </r>
  <r>
    <n v="3539"/>
    <x v="3537"/>
    <x v="3537"/>
    <n v="600"/>
    <n v="718"/>
    <x v="0"/>
    <x v="0"/>
    <x v="0"/>
    <n v="1473358122"/>
    <n v="1471543722"/>
    <b v="0"/>
    <x v="62"/>
    <x v="0"/>
    <s v="theater/plays"/>
    <n v="120"/>
    <x v="2456"/>
    <x v="1"/>
    <s v="plays"/>
    <x v="3539"/>
    <d v="2016-09-08T18:08:42"/>
  </r>
  <r>
    <n v="3540"/>
    <x v="3538"/>
    <x v="3538"/>
    <n v="300"/>
    <n v="369"/>
    <x v="0"/>
    <x v="1"/>
    <x v="1"/>
    <n v="1466899491"/>
    <n v="1464307491"/>
    <b v="0"/>
    <x v="22"/>
    <x v="0"/>
    <s v="theater/plays"/>
    <n v="123"/>
    <x v="885"/>
    <x v="1"/>
    <s v="plays"/>
    <x v="3540"/>
    <d v="2016-06-26T00:04:51"/>
  </r>
  <r>
    <n v="3541"/>
    <x v="3539"/>
    <x v="3539"/>
    <n v="1200"/>
    <n v="1260"/>
    <x v="0"/>
    <x v="1"/>
    <x v="1"/>
    <n v="1441042275"/>
    <n v="1438882275"/>
    <b v="0"/>
    <x v="58"/>
    <x v="0"/>
    <s v="theater/plays"/>
    <n v="105"/>
    <x v="104"/>
    <x v="1"/>
    <s v="plays"/>
    <x v="3541"/>
    <d v="2015-08-31T17:31:15"/>
  </r>
  <r>
    <n v="3542"/>
    <x v="3540"/>
    <x v="3540"/>
    <n v="5500"/>
    <n v="5623"/>
    <x v="0"/>
    <x v="0"/>
    <x v="0"/>
    <n v="1410099822"/>
    <n v="1404915822"/>
    <b v="0"/>
    <x v="268"/>
    <x v="0"/>
    <s v="theater/plays"/>
    <n v="102"/>
    <x v="2457"/>
    <x v="1"/>
    <s v="plays"/>
    <x v="3542"/>
    <d v="2014-09-07T14:23:42"/>
  </r>
  <r>
    <n v="3543"/>
    <x v="3541"/>
    <x v="3541"/>
    <n v="1500"/>
    <n v="1570"/>
    <x v="0"/>
    <x v="12"/>
    <x v="3"/>
    <n v="1435255659"/>
    <n v="1432663659"/>
    <b v="0"/>
    <x v="60"/>
    <x v="0"/>
    <s v="theater/plays"/>
    <n v="105"/>
    <x v="2458"/>
    <x v="1"/>
    <s v="plays"/>
    <x v="3543"/>
    <d v="2015-06-25T18:07:39"/>
  </r>
  <r>
    <n v="3544"/>
    <x v="3542"/>
    <x v="3542"/>
    <n v="2500"/>
    <n v="2500"/>
    <x v="0"/>
    <x v="0"/>
    <x v="0"/>
    <n v="1425758257"/>
    <n v="1423166257"/>
    <b v="0"/>
    <x v="54"/>
    <x v="0"/>
    <s v="theater/plays"/>
    <n v="100"/>
    <x v="2459"/>
    <x v="1"/>
    <s v="plays"/>
    <x v="3544"/>
    <d v="2015-03-07T19:57:37"/>
  </r>
  <r>
    <n v="3545"/>
    <x v="3543"/>
    <x v="3543"/>
    <n v="250"/>
    <n v="251"/>
    <x v="0"/>
    <x v="0"/>
    <x v="0"/>
    <n v="1428780159"/>
    <n v="1426188159"/>
    <b v="0"/>
    <x v="22"/>
    <x v="0"/>
    <s v="theater/plays"/>
    <n v="100"/>
    <x v="90"/>
    <x v="1"/>
    <s v="plays"/>
    <x v="3545"/>
    <d v="2015-04-11T19:22:39"/>
  </r>
  <r>
    <n v="3546"/>
    <x v="3544"/>
    <x v="3544"/>
    <n v="1100"/>
    <n v="1125"/>
    <x v="0"/>
    <x v="0"/>
    <x v="0"/>
    <n v="1427860740"/>
    <n v="1426002684"/>
    <b v="0"/>
    <x v="10"/>
    <x v="0"/>
    <s v="theater/plays"/>
    <n v="102"/>
    <x v="2460"/>
    <x v="1"/>
    <s v="plays"/>
    <x v="3546"/>
    <d v="2015-04-01T03:59:00"/>
  </r>
  <r>
    <n v="3547"/>
    <x v="3545"/>
    <x v="3545"/>
    <n v="35000"/>
    <n v="40043.25"/>
    <x v="0"/>
    <x v="0"/>
    <x v="0"/>
    <n v="1463198340"/>
    <n v="1461117201"/>
    <b v="0"/>
    <x v="226"/>
    <x v="0"/>
    <s v="theater/plays"/>
    <n v="114"/>
    <x v="2461"/>
    <x v="1"/>
    <s v="plays"/>
    <x v="3547"/>
    <d v="2016-05-14T03:59:00"/>
  </r>
  <r>
    <n v="3548"/>
    <x v="3546"/>
    <x v="3546"/>
    <n v="2100"/>
    <n v="2140"/>
    <x v="0"/>
    <x v="0"/>
    <x v="0"/>
    <n v="1457139600"/>
    <n v="1455230214"/>
    <b v="0"/>
    <x v="62"/>
    <x v="0"/>
    <s v="theater/plays"/>
    <n v="102"/>
    <x v="2414"/>
    <x v="1"/>
    <s v="plays"/>
    <x v="3548"/>
    <d v="2016-03-05T01:00:00"/>
  </r>
  <r>
    <n v="3549"/>
    <x v="3547"/>
    <x v="3547"/>
    <n v="1000"/>
    <n v="1020"/>
    <x v="0"/>
    <x v="1"/>
    <x v="1"/>
    <n v="1441358873"/>
    <n v="1438939673"/>
    <b v="0"/>
    <x v="288"/>
    <x v="0"/>
    <s v="theater/plays"/>
    <n v="102"/>
    <x v="2462"/>
    <x v="1"/>
    <s v="plays"/>
    <x v="3549"/>
    <d v="2015-09-04T09:27:53"/>
  </r>
  <r>
    <n v="3550"/>
    <x v="3548"/>
    <x v="3548"/>
    <n v="2500"/>
    <n v="2620"/>
    <x v="0"/>
    <x v="1"/>
    <x v="1"/>
    <n v="1462224398"/>
    <n v="1459632398"/>
    <b v="0"/>
    <x v="31"/>
    <x v="0"/>
    <s v="theater/plays"/>
    <n v="105"/>
    <x v="2463"/>
    <x v="1"/>
    <s v="plays"/>
    <x v="3550"/>
    <d v="2016-05-02T21:26:38"/>
  </r>
  <r>
    <n v="3551"/>
    <x v="3549"/>
    <x v="3549"/>
    <n v="1500"/>
    <n v="1527.5"/>
    <x v="0"/>
    <x v="0"/>
    <x v="0"/>
    <n v="1400796420"/>
    <n v="1398342170"/>
    <b v="0"/>
    <x v="20"/>
    <x v="0"/>
    <s v="theater/plays"/>
    <n v="102"/>
    <x v="1756"/>
    <x v="1"/>
    <s v="plays"/>
    <x v="3551"/>
    <d v="2014-05-22T22:07:00"/>
  </r>
  <r>
    <n v="3552"/>
    <x v="3550"/>
    <x v="3550"/>
    <n v="773"/>
    <n v="773"/>
    <x v="0"/>
    <x v="1"/>
    <x v="1"/>
    <n v="1403964324"/>
    <n v="1401372324"/>
    <b v="0"/>
    <x v="9"/>
    <x v="0"/>
    <s v="theater/plays"/>
    <n v="100"/>
    <x v="2464"/>
    <x v="1"/>
    <s v="plays"/>
    <x v="3552"/>
    <d v="2014-06-28T14:05:24"/>
  </r>
  <r>
    <n v="3553"/>
    <x v="3551"/>
    <x v="3551"/>
    <n v="5500"/>
    <n v="5845"/>
    <x v="0"/>
    <x v="0"/>
    <x v="0"/>
    <n v="1439337600"/>
    <n v="1436575280"/>
    <b v="0"/>
    <x v="201"/>
    <x v="0"/>
    <s v="theater/plays"/>
    <n v="106"/>
    <x v="1382"/>
    <x v="1"/>
    <s v="plays"/>
    <x v="3553"/>
    <d v="2015-08-12T00:00:00"/>
  </r>
  <r>
    <n v="3554"/>
    <x v="3552"/>
    <x v="3552"/>
    <n v="5000"/>
    <n v="5671.11"/>
    <x v="0"/>
    <x v="0"/>
    <x v="0"/>
    <n v="1423674000"/>
    <n v="1421025159"/>
    <b v="0"/>
    <x v="28"/>
    <x v="0"/>
    <s v="theater/plays"/>
    <n v="113"/>
    <x v="2465"/>
    <x v="1"/>
    <s v="plays"/>
    <x v="3554"/>
    <d v="2015-02-11T17:00:00"/>
  </r>
  <r>
    <n v="3555"/>
    <x v="3553"/>
    <x v="3553"/>
    <n v="2400"/>
    <n v="2400"/>
    <x v="0"/>
    <x v="13"/>
    <x v="3"/>
    <n v="1479382594"/>
    <n v="1476786994"/>
    <b v="0"/>
    <x v="25"/>
    <x v="0"/>
    <s v="theater/plays"/>
    <n v="100"/>
    <x v="1199"/>
    <x v="1"/>
    <s v="plays"/>
    <x v="3555"/>
    <d v="2016-11-17T11:36:34"/>
  </r>
  <r>
    <n v="3556"/>
    <x v="3554"/>
    <x v="3554"/>
    <n v="2200"/>
    <n v="2210"/>
    <x v="0"/>
    <x v="1"/>
    <x v="1"/>
    <n v="1408289724"/>
    <n v="1403105724"/>
    <b v="0"/>
    <x v="9"/>
    <x v="0"/>
    <s v="theater/plays"/>
    <n v="100"/>
    <x v="2466"/>
    <x v="1"/>
    <s v="plays"/>
    <x v="3556"/>
    <d v="2014-08-17T15:35:24"/>
  </r>
  <r>
    <n v="3557"/>
    <x v="3555"/>
    <x v="3555"/>
    <n v="100000"/>
    <n v="100036"/>
    <x v="0"/>
    <x v="0"/>
    <x v="0"/>
    <n v="1399271911"/>
    <n v="1396334311"/>
    <b v="0"/>
    <x v="501"/>
    <x v="0"/>
    <s v="theater/plays"/>
    <n v="100"/>
    <x v="2467"/>
    <x v="1"/>
    <s v="plays"/>
    <x v="3557"/>
    <d v="2014-05-05T06:38:31"/>
  </r>
  <r>
    <n v="3558"/>
    <x v="3556"/>
    <x v="3556"/>
    <n v="350"/>
    <n v="504"/>
    <x v="0"/>
    <x v="1"/>
    <x v="1"/>
    <n v="1435352400"/>
    <n v="1431718575"/>
    <b v="0"/>
    <x v="19"/>
    <x v="0"/>
    <s v="theater/plays"/>
    <n v="144"/>
    <x v="2468"/>
    <x v="1"/>
    <s v="plays"/>
    <x v="3558"/>
    <d v="2015-06-26T21:00:00"/>
  </r>
  <r>
    <n v="3559"/>
    <x v="3557"/>
    <x v="3557"/>
    <n v="1000"/>
    <n v="1035"/>
    <x v="0"/>
    <x v="2"/>
    <x v="2"/>
    <n v="1438333080"/>
    <n v="1436408308"/>
    <b v="0"/>
    <x v="54"/>
    <x v="0"/>
    <s v="theater/plays"/>
    <n v="104"/>
    <x v="2469"/>
    <x v="1"/>
    <s v="plays"/>
    <x v="3559"/>
    <d v="2015-07-31T08:58:00"/>
  </r>
  <r>
    <n v="3560"/>
    <x v="3558"/>
    <x v="3558"/>
    <n v="3200"/>
    <n v="3470"/>
    <x v="0"/>
    <x v="5"/>
    <x v="5"/>
    <n v="1432694700"/>
    <n v="1429651266"/>
    <b v="0"/>
    <x v="142"/>
    <x v="0"/>
    <s v="theater/plays"/>
    <n v="108"/>
    <x v="2470"/>
    <x v="1"/>
    <s v="plays"/>
    <x v="3560"/>
    <d v="2015-05-27T02:45:00"/>
  </r>
  <r>
    <n v="3561"/>
    <x v="3559"/>
    <x v="3559"/>
    <n v="2500"/>
    <n v="2560"/>
    <x v="0"/>
    <x v="0"/>
    <x v="0"/>
    <n v="1438799760"/>
    <n v="1437236378"/>
    <b v="0"/>
    <x v="241"/>
    <x v="0"/>
    <s v="theater/plays"/>
    <n v="102"/>
    <x v="2471"/>
    <x v="1"/>
    <s v="plays"/>
    <x v="3561"/>
    <d v="2015-08-05T18:36:00"/>
  </r>
  <r>
    <n v="3562"/>
    <x v="3560"/>
    <x v="3560"/>
    <n v="315"/>
    <n v="469"/>
    <x v="0"/>
    <x v="1"/>
    <x v="1"/>
    <n v="1457906400"/>
    <n v="1457115427"/>
    <b v="0"/>
    <x v="162"/>
    <x v="0"/>
    <s v="theater/plays"/>
    <n v="149"/>
    <x v="2472"/>
    <x v="1"/>
    <s v="plays"/>
    <x v="3562"/>
    <d v="2016-03-13T22:00:00"/>
  </r>
  <r>
    <n v="3563"/>
    <x v="3561"/>
    <x v="3561"/>
    <n v="500"/>
    <n v="527.45000000000005"/>
    <x v="0"/>
    <x v="1"/>
    <x v="1"/>
    <n v="1470078000"/>
    <n v="1467648456"/>
    <b v="0"/>
    <x v="20"/>
    <x v="0"/>
    <s v="theater/plays"/>
    <n v="105"/>
    <x v="2473"/>
    <x v="1"/>
    <s v="plays"/>
    <x v="3563"/>
    <d v="2016-08-01T19:00:00"/>
  </r>
  <r>
    <n v="3564"/>
    <x v="3562"/>
    <x v="3562"/>
    <n v="1000"/>
    <n v="1005"/>
    <x v="0"/>
    <x v="1"/>
    <x v="1"/>
    <n v="1444060800"/>
    <n v="1440082649"/>
    <b v="0"/>
    <x v="57"/>
    <x v="0"/>
    <s v="theater/plays"/>
    <n v="101"/>
    <x v="2474"/>
    <x v="1"/>
    <s v="plays"/>
    <x v="3564"/>
    <d v="2015-10-05T16:00:00"/>
  </r>
  <r>
    <n v="3565"/>
    <x v="3563"/>
    <x v="3563"/>
    <n v="900"/>
    <n v="1175"/>
    <x v="0"/>
    <x v="0"/>
    <x v="0"/>
    <n v="1420048208"/>
    <n v="1417456208"/>
    <b v="0"/>
    <x v="8"/>
    <x v="0"/>
    <s v="theater/plays"/>
    <n v="131"/>
    <x v="2475"/>
    <x v="1"/>
    <s v="plays"/>
    <x v="3565"/>
    <d v="2014-12-31T17:50:08"/>
  </r>
  <r>
    <n v="3566"/>
    <x v="3564"/>
    <x v="3564"/>
    <n v="2000"/>
    <n v="2095"/>
    <x v="0"/>
    <x v="1"/>
    <x v="1"/>
    <n v="1422015083"/>
    <n v="1419423083"/>
    <b v="0"/>
    <x v="44"/>
    <x v="0"/>
    <s v="theater/plays"/>
    <n v="105"/>
    <x v="2476"/>
    <x v="1"/>
    <s v="plays"/>
    <x v="3566"/>
    <d v="2015-01-23T12:11:23"/>
  </r>
  <r>
    <n v="3567"/>
    <x v="3565"/>
    <x v="3565"/>
    <n v="1000"/>
    <n v="1088"/>
    <x v="0"/>
    <x v="1"/>
    <x v="1"/>
    <n v="1433964444"/>
    <n v="1431372444"/>
    <b v="0"/>
    <x v="14"/>
    <x v="0"/>
    <s v="theater/plays"/>
    <n v="109"/>
    <x v="2477"/>
    <x v="1"/>
    <s v="plays"/>
    <x v="3567"/>
    <d v="2015-06-10T19:27:24"/>
  </r>
  <r>
    <n v="3568"/>
    <x v="3566"/>
    <x v="3566"/>
    <n v="1000"/>
    <n v="1110"/>
    <x v="0"/>
    <x v="0"/>
    <x v="0"/>
    <n v="1410975994"/>
    <n v="1408383994"/>
    <b v="0"/>
    <x v="10"/>
    <x v="0"/>
    <s v="theater/plays"/>
    <n v="111"/>
    <x v="700"/>
    <x v="1"/>
    <s v="plays"/>
    <x v="3568"/>
    <d v="2014-09-17T17:46:34"/>
  </r>
  <r>
    <n v="3569"/>
    <x v="3567"/>
    <x v="3567"/>
    <n v="5000"/>
    <n v="5024"/>
    <x v="0"/>
    <x v="0"/>
    <x v="0"/>
    <n v="1420734696"/>
    <n v="1418142696"/>
    <b v="0"/>
    <x v="14"/>
    <x v="0"/>
    <s v="theater/plays"/>
    <n v="100"/>
    <x v="2478"/>
    <x v="1"/>
    <s v="plays"/>
    <x v="3569"/>
    <d v="2015-01-08T16:31:36"/>
  </r>
  <r>
    <n v="3570"/>
    <x v="3568"/>
    <x v="3568"/>
    <n v="2000"/>
    <n v="2287"/>
    <x v="0"/>
    <x v="0"/>
    <x v="0"/>
    <n v="1420009200"/>
    <n v="1417593483"/>
    <b v="0"/>
    <x v="55"/>
    <x v="0"/>
    <s v="theater/plays"/>
    <n v="114"/>
    <x v="1336"/>
    <x v="1"/>
    <s v="plays"/>
    <x v="3570"/>
    <d v="2014-12-31T07:00:00"/>
  </r>
  <r>
    <n v="3571"/>
    <x v="3569"/>
    <x v="3569"/>
    <n v="1500"/>
    <n v="1831"/>
    <x v="0"/>
    <x v="1"/>
    <x v="1"/>
    <n v="1414701413"/>
    <n v="1412109413"/>
    <b v="0"/>
    <x v="20"/>
    <x v="0"/>
    <s v="theater/plays"/>
    <n v="122"/>
    <x v="2479"/>
    <x v="1"/>
    <s v="plays"/>
    <x v="3571"/>
    <d v="2014-10-30T20:36:53"/>
  </r>
  <r>
    <n v="3572"/>
    <x v="3570"/>
    <x v="3570"/>
    <n v="500"/>
    <n v="500"/>
    <x v="0"/>
    <x v="1"/>
    <x v="1"/>
    <n v="1434894082"/>
    <n v="1432302082"/>
    <b v="0"/>
    <x v="82"/>
    <x v="0"/>
    <s v="theater/plays"/>
    <n v="100"/>
    <x v="2480"/>
    <x v="1"/>
    <s v="plays"/>
    <x v="3572"/>
    <d v="2015-06-21T13:41:22"/>
  </r>
  <r>
    <n v="3573"/>
    <x v="3571"/>
    <x v="3571"/>
    <n v="3000"/>
    <n v="3084"/>
    <x v="0"/>
    <x v="1"/>
    <x v="1"/>
    <n v="1415440846"/>
    <n v="1412845246"/>
    <b v="0"/>
    <x v="76"/>
    <x v="0"/>
    <s v="theater/plays"/>
    <n v="103"/>
    <x v="2481"/>
    <x v="1"/>
    <s v="plays"/>
    <x v="3573"/>
    <d v="2014-11-08T10:00:46"/>
  </r>
  <r>
    <n v="3574"/>
    <x v="3572"/>
    <x v="3572"/>
    <n v="5800"/>
    <n v="6155"/>
    <x v="0"/>
    <x v="0"/>
    <x v="0"/>
    <n v="1415921848"/>
    <n v="1413326248"/>
    <b v="0"/>
    <x v="43"/>
    <x v="0"/>
    <s v="theater/plays"/>
    <n v="106"/>
    <x v="2482"/>
    <x v="1"/>
    <s v="plays"/>
    <x v="3574"/>
    <d v="2014-11-13T23:37:28"/>
  </r>
  <r>
    <n v="3575"/>
    <x v="3573"/>
    <x v="3573"/>
    <n v="10000"/>
    <n v="10133"/>
    <x v="0"/>
    <x v="0"/>
    <x v="0"/>
    <n v="1470887940"/>
    <n v="1468176527"/>
    <b v="0"/>
    <x v="332"/>
    <x v="0"/>
    <s v="theater/plays"/>
    <n v="101"/>
    <x v="2483"/>
    <x v="1"/>
    <s v="plays"/>
    <x v="3575"/>
    <d v="2016-08-11T03:59:00"/>
  </r>
  <r>
    <n v="3576"/>
    <x v="3574"/>
    <x v="3574"/>
    <n v="100"/>
    <n v="100"/>
    <x v="0"/>
    <x v="0"/>
    <x v="0"/>
    <n v="1480947054"/>
    <n v="1475759454"/>
    <b v="0"/>
    <x v="81"/>
    <x v="0"/>
    <s v="theater/plays"/>
    <n v="100"/>
    <x v="135"/>
    <x v="1"/>
    <s v="plays"/>
    <x v="3576"/>
    <d v="2016-12-05T14:10:54"/>
  </r>
  <r>
    <n v="3577"/>
    <x v="3575"/>
    <x v="3575"/>
    <n v="600"/>
    <n v="780"/>
    <x v="0"/>
    <x v="0"/>
    <x v="0"/>
    <n v="1430029680"/>
    <n v="1427741583"/>
    <b v="0"/>
    <x v="74"/>
    <x v="0"/>
    <s v="theater/plays"/>
    <n v="130"/>
    <x v="673"/>
    <x v="1"/>
    <s v="plays"/>
    <x v="3577"/>
    <d v="2015-04-26T06:28:00"/>
  </r>
  <r>
    <n v="3578"/>
    <x v="3576"/>
    <x v="3576"/>
    <n v="1500"/>
    <n v="1500.2"/>
    <x v="0"/>
    <x v="1"/>
    <x v="1"/>
    <n v="1462037777"/>
    <n v="1459445777"/>
    <b v="0"/>
    <x v="77"/>
    <x v="0"/>
    <s v="theater/plays"/>
    <n v="100"/>
    <x v="1318"/>
    <x v="1"/>
    <s v="plays"/>
    <x v="3578"/>
    <d v="2016-04-30T17:36:17"/>
  </r>
  <r>
    <n v="3579"/>
    <x v="3577"/>
    <x v="3577"/>
    <n v="500"/>
    <n v="500"/>
    <x v="0"/>
    <x v="1"/>
    <x v="1"/>
    <n v="1459444656"/>
    <n v="1456856256"/>
    <b v="0"/>
    <x v="25"/>
    <x v="0"/>
    <s v="theater/plays"/>
    <n v="100"/>
    <x v="669"/>
    <x v="1"/>
    <s v="plays"/>
    <x v="3579"/>
    <d v="2016-03-31T17:17:36"/>
  </r>
  <r>
    <n v="3580"/>
    <x v="3578"/>
    <x v="3578"/>
    <n v="900"/>
    <n v="1025"/>
    <x v="0"/>
    <x v="0"/>
    <x v="0"/>
    <n v="1425185940"/>
    <n v="1421900022"/>
    <b v="0"/>
    <x v="74"/>
    <x v="0"/>
    <s v="theater/plays"/>
    <n v="114"/>
    <x v="2484"/>
    <x v="1"/>
    <s v="plays"/>
    <x v="3580"/>
    <d v="2015-03-01T04:59:00"/>
  </r>
  <r>
    <n v="3581"/>
    <x v="3579"/>
    <x v="3579"/>
    <n v="1500"/>
    <n v="1500"/>
    <x v="0"/>
    <x v="1"/>
    <x v="1"/>
    <n v="1406719110"/>
    <n v="1405509510"/>
    <b v="0"/>
    <x v="43"/>
    <x v="0"/>
    <s v="theater/plays"/>
    <n v="100"/>
    <x v="836"/>
    <x v="1"/>
    <s v="plays"/>
    <x v="3581"/>
    <d v="2014-07-30T11:18:30"/>
  </r>
  <r>
    <n v="3582"/>
    <x v="3580"/>
    <x v="3580"/>
    <n v="1000"/>
    <n v="2870"/>
    <x v="0"/>
    <x v="0"/>
    <x v="0"/>
    <n v="1459822682"/>
    <n v="1458613082"/>
    <b v="0"/>
    <x v="72"/>
    <x v="0"/>
    <s v="theater/plays"/>
    <n v="287"/>
    <x v="2485"/>
    <x v="1"/>
    <s v="plays"/>
    <x v="3582"/>
    <d v="2016-04-05T02:18:02"/>
  </r>
  <r>
    <n v="3583"/>
    <x v="3581"/>
    <x v="3581"/>
    <n v="3000"/>
    <n v="3255"/>
    <x v="0"/>
    <x v="0"/>
    <x v="0"/>
    <n v="1460970805"/>
    <n v="1455790405"/>
    <b v="0"/>
    <x v="54"/>
    <x v="0"/>
    <s v="theater/plays"/>
    <n v="109"/>
    <x v="938"/>
    <x v="1"/>
    <s v="plays"/>
    <x v="3583"/>
    <d v="2016-04-18T09:13:25"/>
  </r>
  <r>
    <n v="3584"/>
    <x v="3582"/>
    <x v="3582"/>
    <n v="3000"/>
    <n v="3465"/>
    <x v="0"/>
    <x v="1"/>
    <x v="1"/>
    <n v="1436772944"/>
    <n v="1434180944"/>
    <b v="0"/>
    <x v="300"/>
    <x v="0"/>
    <s v="theater/plays"/>
    <n v="116"/>
    <x v="2486"/>
    <x v="1"/>
    <s v="plays"/>
    <x v="3584"/>
    <d v="2015-07-13T07:35:44"/>
  </r>
  <r>
    <n v="3585"/>
    <x v="3583"/>
    <x v="3583"/>
    <n v="3400"/>
    <n v="4050"/>
    <x v="0"/>
    <x v="0"/>
    <x v="0"/>
    <n v="1419181890"/>
    <n v="1416589890"/>
    <b v="0"/>
    <x v="23"/>
    <x v="0"/>
    <s v="theater/plays"/>
    <n v="119"/>
    <x v="2487"/>
    <x v="1"/>
    <s v="plays"/>
    <x v="3585"/>
    <d v="2014-12-21T17:11:30"/>
  </r>
  <r>
    <n v="3586"/>
    <x v="3584"/>
    <x v="3584"/>
    <n v="7500"/>
    <n v="8207"/>
    <x v="0"/>
    <x v="0"/>
    <x v="0"/>
    <n v="1474649070"/>
    <n v="1469465070"/>
    <b v="0"/>
    <x v="241"/>
    <x v="0"/>
    <s v="theater/plays"/>
    <n v="109"/>
    <x v="2488"/>
    <x v="1"/>
    <s v="plays"/>
    <x v="3586"/>
    <d v="2016-09-23T16:44:30"/>
  </r>
  <r>
    <n v="3587"/>
    <x v="3585"/>
    <x v="3585"/>
    <n v="500"/>
    <n v="633"/>
    <x v="0"/>
    <x v="1"/>
    <x v="1"/>
    <n v="1467054000"/>
    <n v="1463144254"/>
    <b v="0"/>
    <x v="33"/>
    <x v="0"/>
    <s v="theater/plays"/>
    <n v="127"/>
    <x v="2489"/>
    <x v="1"/>
    <s v="plays"/>
    <x v="3587"/>
    <d v="2016-06-27T19:00:00"/>
  </r>
  <r>
    <n v="3588"/>
    <x v="3586"/>
    <x v="3586"/>
    <n v="200"/>
    <n v="201"/>
    <x v="0"/>
    <x v="1"/>
    <x v="1"/>
    <n v="1430348400"/>
    <n v="1428436410"/>
    <b v="0"/>
    <x v="202"/>
    <x v="0"/>
    <s v="theater/plays"/>
    <n v="101"/>
    <x v="2490"/>
    <x v="1"/>
    <s v="plays"/>
    <x v="3588"/>
    <d v="2015-04-29T23:00:00"/>
  </r>
  <r>
    <n v="3589"/>
    <x v="3587"/>
    <x v="3587"/>
    <n v="4000"/>
    <n v="5100"/>
    <x v="0"/>
    <x v="0"/>
    <x v="0"/>
    <n v="1432654347"/>
    <n v="1430494347"/>
    <b v="0"/>
    <x v="95"/>
    <x v="0"/>
    <s v="theater/plays"/>
    <n v="128"/>
    <x v="2491"/>
    <x v="1"/>
    <s v="plays"/>
    <x v="3589"/>
    <d v="2015-05-26T15:32:27"/>
  </r>
  <r>
    <n v="3590"/>
    <x v="3588"/>
    <x v="3588"/>
    <n v="5000"/>
    <n v="5003"/>
    <x v="0"/>
    <x v="1"/>
    <x v="1"/>
    <n v="1413792034"/>
    <n v="1411200034"/>
    <b v="0"/>
    <x v="196"/>
    <x v="0"/>
    <s v="theater/plays"/>
    <n v="100"/>
    <x v="2492"/>
    <x v="1"/>
    <s v="plays"/>
    <x v="3590"/>
    <d v="2014-10-20T08:00:34"/>
  </r>
  <r>
    <n v="3591"/>
    <x v="3589"/>
    <x v="3589"/>
    <n v="700"/>
    <n v="1225"/>
    <x v="0"/>
    <x v="0"/>
    <x v="0"/>
    <n v="1422075540"/>
    <n v="1419979544"/>
    <b v="0"/>
    <x v="59"/>
    <x v="0"/>
    <s v="theater/plays"/>
    <n v="175"/>
    <x v="2493"/>
    <x v="1"/>
    <s v="plays"/>
    <x v="3591"/>
    <d v="2015-01-24T04:59:00"/>
  </r>
  <r>
    <n v="3592"/>
    <x v="3590"/>
    <x v="3590"/>
    <n v="2000"/>
    <n v="2545"/>
    <x v="0"/>
    <x v="0"/>
    <x v="0"/>
    <n v="1423630740"/>
    <n v="1418673307"/>
    <b v="0"/>
    <x v="2"/>
    <x v="0"/>
    <s v="theater/plays"/>
    <n v="127"/>
    <x v="2494"/>
    <x v="1"/>
    <s v="plays"/>
    <x v="3592"/>
    <d v="2015-02-11T04:59:00"/>
  </r>
  <r>
    <n v="3593"/>
    <x v="3591"/>
    <x v="3591"/>
    <n v="3000"/>
    <n v="3319"/>
    <x v="0"/>
    <x v="0"/>
    <x v="0"/>
    <n v="1420489560"/>
    <n v="1417469639"/>
    <b v="0"/>
    <x v="68"/>
    <x v="0"/>
    <s v="theater/plays"/>
    <n v="111"/>
    <x v="2495"/>
    <x v="1"/>
    <s v="plays"/>
    <x v="3593"/>
    <d v="2015-01-05T20:26:00"/>
  </r>
  <r>
    <n v="3594"/>
    <x v="3592"/>
    <x v="3592"/>
    <n v="1600"/>
    <n v="2015"/>
    <x v="0"/>
    <x v="0"/>
    <x v="0"/>
    <n v="1472952982"/>
    <n v="1470792982"/>
    <b v="0"/>
    <x v="17"/>
    <x v="0"/>
    <s v="theater/plays"/>
    <n v="126"/>
    <x v="2496"/>
    <x v="1"/>
    <s v="plays"/>
    <x v="3594"/>
    <d v="2016-09-04T01:36:22"/>
  </r>
  <r>
    <n v="3595"/>
    <x v="3593"/>
    <x v="3593"/>
    <n v="2600"/>
    <n v="3081"/>
    <x v="0"/>
    <x v="0"/>
    <x v="0"/>
    <n v="1426229940"/>
    <n v="1423959123"/>
    <b v="0"/>
    <x v="95"/>
    <x v="0"/>
    <s v="theater/plays"/>
    <n v="119"/>
    <x v="2497"/>
    <x v="1"/>
    <s v="plays"/>
    <x v="3595"/>
    <d v="2015-03-13T06:59:00"/>
  </r>
  <r>
    <n v="3596"/>
    <x v="3594"/>
    <x v="3594"/>
    <n v="1100"/>
    <n v="1185"/>
    <x v="0"/>
    <x v="5"/>
    <x v="5"/>
    <n v="1409072982"/>
    <n v="1407258582"/>
    <b v="0"/>
    <x v="41"/>
    <x v="0"/>
    <s v="theater/plays"/>
    <n v="108"/>
    <x v="2498"/>
    <x v="1"/>
    <s v="plays"/>
    <x v="3596"/>
    <d v="2014-08-26T17:09:42"/>
  </r>
  <r>
    <n v="3597"/>
    <x v="3595"/>
    <x v="3595"/>
    <n v="2500"/>
    <n v="2565"/>
    <x v="0"/>
    <x v="0"/>
    <x v="0"/>
    <n v="1456984740"/>
    <n v="1455717790"/>
    <b v="0"/>
    <x v="51"/>
    <x v="0"/>
    <s v="theater/plays"/>
    <n v="103"/>
    <x v="2499"/>
    <x v="1"/>
    <s v="plays"/>
    <x v="3597"/>
    <d v="2016-03-03T05:59:00"/>
  </r>
  <r>
    <n v="3598"/>
    <x v="3596"/>
    <x v="3596"/>
    <n v="1000"/>
    <n v="1101"/>
    <x v="0"/>
    <x v="0"/>
    <x v="0"/>
    <n v="1409720340"/>
    <n v="1408129822"/>
    <b v="0"/>
    <x v="74"/>
    <x v="0"/>
    <s v="theater/plays"/>
    <n v="110"/>
    <x v="99"/>
    <x v="1"/>
    <s v="plays"/>
    <x v="3598"/>
    <d v="2014-09-03T04:59:00"/>
  </r>
  <r>
    <n v="3599"/>
    <x v="3597"/>
    <x v="3597"/>
    <n v="500"/>
    <n v="1010"/>
    <x v="0"/>
    <x v="0"/>
    <x v="0"/>
    <n v="1440892800"/>
    <n v="1438715077"/>
    <b v="0"/>
    <x v="57"/>
    <x v="0"/>
    <s v="theater/plays"/>
    <n v="202"/>
    <x v="1225"/>
    <x v="1"/>
    <s v="plays"/>
    <x v="3599"/>
    <d v="2015-08-30T00:00:00"/>
  </r>
  <r>
    <n v="3600"/>
    <x v="3598"/>
    <x v="3598"/>
    <n v="10"/>
    <n v="13"/>
    <x v="0"/>
    <x v="0"/>
    <x v="0"/>
    <n v="1476390164"/>
    <n v="1473970964"/>
    <b v="0"/>
    <x v="80"/>
    <x v="0"/>
    <s v="theater/plays"/>
    <n v="130"/>
    <x v="2500"/>
    <x v="1"/>
    <s v="plays"/>
    <x v="3600"/>
    <d v="2016-10-13T20:22:44"/>
  </r>
  <r>
    <n v="3601"/>
    <x v="3599"/>
    <x v="3599"/>
    <n v="2000"/>
    <n v="2087"/>
    <x v="0"/>
    <x v="1"/>
    <x v="1"/>
    <n v="1421452682"/>
    <n v="1418860682"/>
    <b v="0"/>
    <x v="28"/>
    <x v="0"/>
    <s v="theater/plays"/>
    <n v="104"/>
    <x v="104"/>
    <x v="1"/>
    <s v="plays"/>
    <x v="3601"/>
    <d v="2015-01-16T23:58:02"/>
  </r>
  <r>
    <n v="3602"/>
    <x v="3600"/>
    <x v="3600"/>
    <n v="4000"/>
    <n v="4002"/>
    <x v="0"/>
    <x v="0"/>
    <x v="0"/>
    <n v="1463520479"/>
    <n v="1458336479"/>
    <b v="0"/>
    <x v="72"/>
    <x v="0"/>
    <s v="theater/plays"/>
    <n v="100"/>
    <x v="2501"/>
    <x v="1"/>
    <s v="plays"/>
    <x v="3602"/>
    <d v="2016-05-17T21:27:59"/>
  </r>
  <r>
    <n v="3603"/>
    <x v="3601"/>
    <x v="3601"/>
    <n v="1500"/>
    <n v="2560"/>
    <x v="0"/>
    <x v="0"/>
    <x v="0"/>
    <n v="1446759880"/>
    <n v="1444164280"/>
    <b v="0"/>
    <x v="7"/>
    <x v="0"/>
    <s v="theater/plays"/>
    <n v="171"/>
    <x v="290"/>
    <x v="1"/>
    <s v="plays"/>
    <x v="3603"/>
    <d v="2015-11-05T21:44:40"/>
  </r>
  <r>
    <n v="3604"/>
    <x v="3602"/>
    <x v="3602"/>
    <n v="3000"/>
    <n v="3385"/>
    <x v="0"/>
    <x v="0"/>
    <x v="0"/>
    <n v="1461913140"/>
    <n v="1461370956"/>
    <b v="0"/>
    <x v="50"/>
    <x v="0"/>
    <s v="theater/plays"/>
    <n v="113"/>
    <x v="2502"/>
    <x v="1"/>
    <s v="plays"/>
    <x v="3604"/>
    <d v="2016-04-29T06:59:00"/>
  </r>
  <r>
    <n v="3605"/>
    <x v="3603"/>
    <x v="3603"/>
    <n v="250"/>
    <n v="460"/>
    <x v="0"/>
    <x v="1"/>
    <x v="1"/>
    <n v="1455390126"/>
    <n v="1452798126"/>
    <b v="0"/>
    <x v="41"/>
    <x v="0"/>
    <s v="theater/plays"/>
    <n v="184"/>
    <x v="76"/>
    <x v="1"/>
    <s v="plays"/>
    <x v="3605"/>
    <d v="2016-02-13T19:02:06"/>
  </r>
  <r>
    <n v="3606"/>
    <x v="3604"/>
    <x v="3604"/>
    <n v="3000"/>
    <n v="3908"/>
    <x v="0"/>
    <x v="1"/>
    <x v="1"/>
    <n v="1471185057"/>
    <n v="1468593057"/>
    <b v="0"/>
    <x v="31"/>
    <x v="0"/>
    <s v="theater/plays"/>
    <n v="130"/>
    <x v="2503"/>
    <x v="1"/>
    <s v="plays"/>
    <x v="3606"/>
    <d v="2016-08-14T14:30:57"/>
  </r>
  <r>
    <n v="3607"/>
    <x v="3605"/>
    <x v="3605"/>
    <n v="550"/>
    <n v="580"/>
    <x v="0"/>
    <x v="1"/>
    <x v="1"/>
    <n v="1450137600"/>
    <n v="1448924882"/>
    <b v="0"/>
    <x v="9"/>
    <x v="0"/>
    <s v="theater/plays"/>
    <n v="105"/>
    <x v="2005"/>
    <x v="1"/>
    <s v="plays"/>
    <x v="3607"/>
    <d v="2015-12-15T00:00:00"/>
  </r>
  <r>
    <n v="3608"/>
    <x v="3606"/>
    <x v="3606"/>
    <n v="800"/>
    <n v="800"/>
    <x v="0"/>
    <x v="1"/>
    <x v="1"/>
    <n v="1466172000"/>
    <n v="1463418090"/>
    <b v="0"/>
    <x v="74"/>
    <x v="0"/>
    <s v="theater/plays"/>
    <n v="100"/>
    <x v="1354"/>
    <x v="1"/>
    <s v="plays"/>
    <x v="3608"/>
    <d v="2016-06-17T14:00:00"/>
  </r>
  <r>
    <n v="3609"/>
    <x v="3607"/>
    <x v="3607"/>
    <n v="1960"/>
    <n v="3005"/>
    <x v="0"/>
    <x v="1"/>
    <x v="1"/>
    <n v="1459378085"/>
    <n v="1456789685"/>
    <b v="0"/>
    <x v="64"/>
    <x v="0"/>
    <s v="theater/plays"/>
    <n v="153"/>
    <x v="2504"/>
    <x v="1"/>
    <s v="plays"/>
    <x v="3609"/>
    <d v="2016-03-30T22:48:05"/>
  </r>
  <r>
    <n v="3610"/>
    <x v="3608"/>
    <x v="3608"/>
    <n v="1000"/>
    <n v="1623"/>
    <x v="0"/>
    <x v="1"/>
    <x v="1"/>
    <n v="1439806936"/>
    <n v="1437214936"/>
    <b v="0"/>
    <x v="162"/>
    <x v="0"/>
    <s v="theater/plays"/>
    <n v="162"/>
    <x v="2505"/>
    <x v="1"/>
    <s v="plays"/>
    <x v="3610"/>
    <d v="2015-08-17T10:22:16"/>
  </r>
  <r>
    <n v="3611"/>
    <x v="3609"/>
    <x v="3609"/>
    <n v="2500"/>
    <n v="3400"/>
    <x v="0"/>
    <x v="1"/>
    <x v="1"/>
    <n v="1428483201"/>
    <n v="1425891201"/>
    <b v="0"/>
    <x v="13"/>
    <x v="0"/>
    <s v="theater/plays"/>
    <n v="136"/>
    <x v="583"/>
    <x v="1"/>
    <s v="plays"/>
    <x v="3611"/>
    <d v="2015-04-08T08:53:21"/>
  </r>
  <r>
    <n v="3612"/>
    <x v="3610"/>
    <x v="3610"/>
    <n v="5000"/>
    <n v="7220"/>
    <x v="0"/>
    <x v="5"/>
    <x v="5"/>
    <n v="1402334811"/>
    <n v="1401470811"/>
    <b v="0"/>
    <x v="7"/>
    <x v="0"/>
    <s v="theater/plays"/>
    <n v="144"/>
    <x v="2506"/>
    <x v="1"/>
    <s v="plays"/>
    <x v="3612"/>
    <d v="2014-06-09T17:26:51"/>
  </r>
  <r>
    <n v="3613"/>
    <x v="3611"/>
    <x v="3611"/>
    <n v="1250"/>
    <n v="1250"/>
    <x v="0"/>
    <x v="0"/>
    <x v="0"/>
    <n v="1403964574"/>
    <n v="1401372574"/>
    <b v="0"/>
    <x v="9"/>
    <x v="0"/>
    <s v="theater/plays"/>
    <n v="100"/>
    <x v="368"/>
    <x v="1"/>
    <s v="plays"/>
    <x v="3613"/>
    <d v="2014-06-28T14:09:34"/>
  </r>
  <r>
    <n v="3614"/>
    <x v="3438"/>
    <x v="3612"/>
    <n v="2500"/>
    <n v="2520"/>
    <x v="0"/>
    <x v="0"/>
    <x v="0"/>
    <n v="1434675616"/>
    <n v="1432083616"/>
    <b v="0"/>
    <x v="26"/>
    <x v="0"/>
    <s v="theater/plays"/>
    <n v="101"/>
    <x v="2507"/>
    <x v="1"/>
    <s v="plays"/>
    <x v="3614"/>
    <d v="2015-06-19T01:00:16"/>
  </r>
  <r>
    <n v="3615"/>
    <x v="3612"/>
    <x v="3613"/>
    <n v="2500"/>
    <n v="2670"/>
    <x v="0"/>
    <x v="1"/>
    <x v="1"/>
    <n v="1449756896"/>
    <n v="1447164896"/>
    <b v="0"/>
    <x v="250"/>
    <x v="0"/>
    <s v="theater/plays"/>
    <n v="107"/>
    <x v="2508"/>
    <x v="1"/>
    <s v="plays"/>
    <x v="3615"/>
    <d v="2015-12-10T14:14:56"/>
  </r>
  <r>
    <n v="3616"/>
    <x v="3613"/>
    <x v="3614"/>
    <n v="2500"/>
    <n v="3120"/>
    <x v="0"/>
    <x v="1"/>
    <x v="1"/>
    <n v="1426801664"/>
    <n v="1424213264"/>
    <b v="0"/>
    <x v="43"/>
    <x v="0"/>
    <s v="theater/plays"/>
    <n v="125"/>
    <x v="2509"/>
    <x v="1"/>
    <s v="plays"/>
    <x v="3616"/>
    <d v="2015-03-19T21:47:44"/>
  </r>
  <r>
    <n v="3617"/>
    <x v="3614"/>
    <x v="3615"/>
    <n v="740"/>
    <n v="880"/>
    <x v="0"/>
    <x v="1"/>
    <x v="1"/>
    <n v="1488240000"/>
    <n v="1486996729"/>
    <b v="0"/>
    <x v="13"/>
    <x v="0"/>
    <s v="theater/plays"/>
    <n v="119"/>
    <x v="383"/>
    <x v="1"/>
    <s v="plays"/>
    <x v="3617"/>
    <d v="2017-02-28T00:00:00"/>
  </r>
  <r>
    <n v="3618"/>
    <x v="3615"/>
    <x v="3616"/>
    <n v="2000"/>
    <n v="2020"/>
    <x v="0"/>
    <x v="1"/>
    <x v="1"/>
    <n v="1433343850"/>
    <n v="1430751850"/>
    <b v="0"/>
    <x v="66"/>
    <x v="0"/>
    <s v="theater/plays"/>
    <n v="101"/>
    <x v="2350"/>
    <x v="1"/>
    <s v="plays"/>
    <x v="3618"/>
    <d v="2015-06-03T15:04:10"/>
  </r>
  <r>
    <n v="3619"/>
    <x v="3616"/>
    <x v="3617"/>
    <n v="1000"/>
    <n v="1130"/>
    <x v="0"/>
    <x v="0"/>
    <x v="0"/>
    <n v="1479592800"/>
    <n v="1476760226"/>
    <b v="0"/>
    <x v="57"/>
    <x v="0"/>
    <s v="theater/plays"/>
    <n v="113"/>
    <x v="1137"/>
    <x v="1"/>
    <s v="plays"/>
    <x v="3619"/>
    <d v="2016-11-19T22:00:00"/>
  </r>
  <r>
    <n v="3620"/>
    <x v="3617"/>
    <x v="3618"/>
    <n v="10500"/>
    <n v="11045"/>
    <x v="0"/>
    <x v="0"/>
    <x v="0"/>
    <n v="1425528000"/>
    <n v="1422916261"/>
    <b v="0"/>
    <x v="438"/>
    <x v="0"/>
    <s v="theater/plays"/>
    <n v="105"/>
    <x v="2510"/>
    <x v="1"/>
    <s v="plays"/>
    <x v="3620"/>
    <d v="2015-03-05T04:00:00"/>
  </r>
  <r>
    <n v="3621"/>
    <x v="3618"/>
    <x v="3619"/>
    <n v="3000"/>
    <n v="3292"/>
    <x v="0"/>
    <x v="0"/>
    <x v="0"/>
    <n v="1475269200"/>
    <n v="1473200844"/>
    <b v="0"/>
    <x v="16"/>
    <x v="0"/>
    <s v="theater/plays"/>
    <n v="110"/>
    <x v="2511"/>
    <x v="1"/>
    <s v="plays"/>
    <x v="3621"/>
    <d v="2016-09-30T21:00:00"/>
  </r>
  <r>
    <n v="3622"/>
    <x v="3619"/>
    <x v="3620"/>
    <n v="1000"/>
    <n v="1000.99"/>
    <x v="0"/>
    <x v="0"/>
    <x v="0"/>
    <n v="1411874580"/>
    <n v="1409030371"/>
    <b v="0"/>
    <x v="64"/>
    <x v="0"/>
    <s v="theater/plays"/>
    <n v="100"/>
    <x v="635"/>
    <x v="1"/>
    <s v="plays"/>
    <x v="3622"/>
    <d v="2014-09-28T03:23:00"/>
  </r>
  <r>
    <n v="3623"/>
    <x v="3620"/>
    <x v="3621"/>
    <n v="2500"/>
    <n v="3000"/>
    <x v="0"/>
    <x v="0"/>
    <x v="0"/>
    <n v="1406358000"/>
    <n v="1404841270"/>
    <b v="0"/>
    <x v="69"/>
    <x v="0"/>
    <s v="theater/plays"/>
    <n v="120"/>
    <x v="1461"/>
    <x v="1"/>
    <s v="plays"/>
    <x v="3623"/>
    <d v="2014-07-26T07:00:00"/>
  </r>
  <r>
    <n v="3624"/>
    <x v="3621"/>
    <x v="3622"/>
    <n v="3000"/>
    <n v="3148"/>
    <x v="0"/>
    <x v="0"/>
    <x v="0"/>
    <n v="1471977290"/>
    <n v="1466793290"/>
    <b v="0"/>
    <x v="70"/>
    <x v="0"/>
    <s v="theater/plays"/>
    <n v="105"/>
    <x v="2512"/>
    <x v="1"/>
    <s v="plays"/>
    <x v="3624"/>
    <d v="2016-08-23T18:34:50"/>
  </r>
  <r>
    <n v="3625"/>
    <x v="3622"/>
    <x v="3623"/>
    <n v="3000"/>
    <n v="3080"/>
    <x v="0"/>
    <x v="1"/>
    <x v="1"/>
    <n v="1435851577"/>
    <n v="1433259577"/>
    <b v="0"/>
    <x v="76"/>
    <x v="0"/>
    <s v="theater/plays"/>
    <n v="103"/>
    <x v="1765"/>
    <x v="1"/>
    <s v="plays"/>
    <x v="3625"/>
    <d v="2015-07-02T15:39:37"/>
  </r>
  <r>
    <n v="3626"/>
    <x v="3623"/>
    <x v="3624"/>
    <n v="4000"/>
    <n v="4073"/>
    <x v="0"/>
    <x v="1"/>
    <x v="1"/>
    <n v="1408204857"/>
    <n v="1406390457"/>
    <b v="0"/>
    <x v="53"/>
    <x v="0"/>
    <s v="theater/plays"/>
    <n v="102"/>
    <x v="2513"/>
    <x v="1"/>
    <s v="plays"/>
    <x v="3626"/>
    <d v="2014-08-16T16:00:57"/>
  </r>
  <r>
    <n v="3627"/>
    <x v="3624"/>
    <x v="3625"/>
    <n v="2000"/>
    <n v="2000"/>
    <x v="0"/>
    <x v="0"/>
    <x v="0"/>
    <n v="1463803140"/>
    <n v="1459446487"/>
    <b v="0"/>
    <x v="60"/>
    <x v="0"/>
    <s v="theater/plays"/>
    <n v="100"/>
    <x v="2514"/>
    <x v="1"/>
    <s v="plays"/>
    <x v="3627"/>
    <d v="2016-05-21T03:59:00"/>
  </r>
  <r>
    <n v="3628"/>
    <x v="3625"/>
    <x v="3626"/>
    <n v="100000"/>
    <n v="0"/>
    <x v="2"/>
    <x v="0"/>
    <x v="0"/>
    <n v="1450040396"/>
    <n v="1444852796"/>
    <b v="0"/>
    <x v="78"/>
    <x v="1"/>
    <s v="theater/musical"/>
    <n v="0"/>
    <x v="121"/>
    <x v="1"/>
    <s v="musical"/>
    <x v="3628"/>
    <d v="2015-12-13T20:59:56"/>
  </r>
  <r>
    <n v="3629"/>
    <x v="3626"/>
    <x v="3627"/>
    <n v="1000000"/>
    <n v="2"/>
    <x v="2"/>
    <x v="0"/>
    <x v="0"/>
    <n v="1462467600"/>
    <n v="1457403364"/>
    <b v="0"/>
    <x v="84"/>
    <x v="1"/>
    <s v="theater/musical"/>
    <n v="0"/>
    <x v="120"/>
    <x v="1"/>
    <s v="musical"/>
    <x v="3629"/>
    <d v="2016-05-05T17:00:00"/>
  </r>
  <r>
    <n v="3630"/>
    <x v="3627"/>
    <x v="3628"/>
    <n v="3000"/>
    <n v="1"/>
    <x v="2"/>
    <x v="1"/>
    <x v="1"/>
    <n v="1417295990"/>
    <n v="1414700390"/>
    <b v="0"/>
    <x v="29"/>
    <x v="1"/>
    <s v="theater/musical"/>
    <n v="0"/>
    <x v="120"/>
    <x v="1"/>
    <s v="musical"/>
    <x v="3630"/>
    <d v="2014-11-29T21:19:50"/>
  </r>
  <r>
    <n v="3631"/>
    <x v="3628"/>
    <x v="3629"/>
    <n v="17100"/>
    <n v="8725"/>
    <x v="2"/>
    <x v="0"/>
    <x v="0"/>
    <n v="1411444740"/>
    <n v="1409335497"/>
    <b v="0"/>
    <x v="211"/>
    <x v="1"/>
    <s v="theater/musical"/>
    <n v="51"/>
    <x v="2515"/>
    <x v="1"/>
    <s v="musical"/>
    <x v="3631"/>
    <d v="2014-09-23T03:59:00"/>
  </r>
  <r>
    <n v="3632"/>
    <x v="3629"/>
    <x v="3630"/>
    <n v="500"/>
    <n v="100"/>
    <x v="2"/>
    <x v="1"/>
    <x v="1"/>
    <n v="1416781749"/>
    <n v="1415053749"/>
    <b v="0"/>
    <x v="29"/>
    <x v="1"/>
    <s v="theater/musical"/>
    <n v="20"/>
    <x v="101"/>
    <x v="1"/>
    <s v="musical"/>
    <x v="3632"/>
    <d v="2014-11-23T22:29:09"/>
  </r>
  <r>
    <n v="3633"/>
    <x v="3630"/>
    <x v="3631"/>
    <n v="5000"/>
    <n v="1762"/>
    <x v="2"/>
    <x v="0"/>
    <x v="0"/>
    <n v="1479517200"/>
    <n v="1475765867"/>
    <b v="0"/>
    <x v="162"/>
    <x v="1"/>
    <s v="theater/musical"/>
    <n v="35"/>
    <x v="2516"/>
    <x v="1"/>
    <s v="musical"/>
    <x v="3633"/>
    <d v="2016-11-19T01:00:00"/>
  </r>
  <r>
    <n v="3634"/>
    <x v="3631"/>
    <x v="3632"/>
    <n v="75000"/>
    <n v="3185"/>
    <x v="2"/>
    <x v="5"/>
    <x v="5"/>
    <n v="1484366340"/>
    <n v="1480219174"/>
    <b v="0"/>
    <x v="59"/>
    <x v="1"/>
    <s v="theater/musical"/>
    <n v="4"/>
    <x v="2517"/>
    <x v="1"/>
    <s v="musical"/>
    <x v="3634"/>
    <d v="2017-01-14T03:59:00"/>
  </r>
  <r>
    <n v="3635"/>
    <x v="3632"/>
    <x v="3633"/>
    <n v="3500"/>
    <n v="1276"/>
    <x v="2"/>
    <x v="0"/>
    <x v="0"/>
    <n v="1461186676"/>
    <n v="1458594676"/>
    <b v="0"/>
    <x v="73"/>
    <x v="1"/>
    <s v="theater/musical"/>
    <n v="36"/>
    <x v="2518"/>
    <x v="1"/>
    <s v="musical"/>
    <x v="3635"/>
    <d v="2016-04-20T21:11:16"/>
  </r>
  <r>
    <n v="3636"/>
    <x v="3633"/>
    <x v="3634"/>
    <n v="150000"/>
    <n v="0"/>
    <x v="2"/>
    <x v="0"/>
    <x v="0"/>
    <n v="1442248829"/>
    <n v="1439224829"/>
    <b v="0"/>
    <x v="78"/>
    <x v="1"/>
    <s v="theater/musical"/>
    <n v="0"/>
    <x v="121"/>
    <x v="1"/>
    <s v="musical"/>
    <x v="3636"/>
    <d v="2015-09-14T16:40:29"/>
  </r>
  <r>
    <n v="3637"/>
    <x v="3634"/>
    <x v="3635"/>
    <n v="3000"/>
    <n v="926"/>
    <x v="2"/>
    <x v="0"/>
    <x v="0"/>
    <n v="1420130935"/>
    <n v="1417538935"/>
    <b v="0"/>
    <x v="25"/>
    <x v="1"/>
    <s v="theater/musical"/>
    <n v="31"/>
    <x v="2519"/>
    <x v="1"/>
    <s v="musical"/>
    <x v="3637"/>
    <d v="2015-01-01T16:48:55"/>
  </r>
  <r>
    <n v="3638"/>
    <x v="3635"/>
    <x v="3636"/>
    <n v="3300"/>
    <n v="216"/>
    <x v="2"/>
    <x v="5"/>
    <x v="5"/>
    <n v="1429456132"/>
    <n v="1424275732"/>
    <b v="0"/>
    <x v="84"/>
    <x v="1"/>
    <s v="theater/musical"/>
    <n v="7"/>
    <x v="1694"/>
    <x v="1"/>
    <s v="musical"/>
    <x v="3638"/>
    <d v="2015-04-19T15:08:52"/>
  </r>
  <r>
    <n v="3639"/>
    <x v="3636"/>
    <x v="3637"/>
    <n v="25000"/>
    <n v="1"/>
    <x v="2"/>
    <x v="0"/>
    <x v="0"/>
    <n v="1475853060"/>
    <n v="1470672906"/>
    <b v="0"/>
    <x v="29"/>
    <x v="1"/>
    <s v="theater/musical"/>
    <n v="0"/>
    <x v="120"/>
    <x v="1"/>
    <s v="musical"/>
    <x v="3639"/>
    <d v="2016-10-07T15:11:00"/>
  </r>
  <r>
    <n v="3640"/>
    <x v="3637"/>
    <x v="3638"/>
    <n v="1000"/>
    <n v="55"/>
    <x v="2"/>
    <x v="0"/>
    <x v="0"/>
    <n v="1431283530"/>
    <n v="1428691530"/>
    <b v="0"/>
    <x v="83"/>
    <x v="1"/>
    <s v="theater/musical"/>
    <n v="6"/>
    <x v="1714"/>
    <x v="1"/>
    <s v="musical"/>
    <x v="3640"/>
    <d v="2015-05-10T18:45:30"/>
  </r>
  <r>
    <n v="3641"/>
    <x v="3638"/>
    <x v="3639"/>
    <n v="3000"/>
    <n v="0"/>
    <x v="2"/>
    <x v="0"/>
    <x v="0"/>
    <n v="1412485200"/>
    <n v="1410966179"/>
    <b v="0"/>
    <x v="78"/>
    <x v="1"/>
    <s v="theater/musical"/>
    <n v="0"/>
    <x v="121"/>
    <x v="1"/>
    <s v="musical"/>
    <x v="3641"/>
    <d v="2014-10-05T05:00:00"/>
  </r>
  <r>
    <n v="3642"/>
    <x v="3639"/>
    <x v="3640"/>
    <n v="700"/>
    <n v="15"/>
    <x v="2"/>
    <x v="12"/>
    <x v="3"/>
    <n v="1448902800"/>
    <n v="1445369727"/>
    <b v="0"/>
    <x v="84"/>
    <x v="1"/>
    <s v="theater/musical"/>
    <n v="2"/>
    <x v="501"/>
    <x v="1"/>
    <s v="musical"/>
    <x v="3642"/>
    <d v="2015-11-30T17:00:00"/>
  </r>
  <r>
    <n v="3643"/>
    <x v="3640"/>
    <x v="3641"/>
    <n v="25000"/>
    <n v="0"/>
    <x v="2"/>
    <x v="0"/>
    <x v="0"/>
    <n v="1447734439"/>
    <n v="1444274839"/>
    <b v="0"/>
    <x v="78"/>
    <x v="1"/>
    <s v="theater/musical"/>
    <n v="0"/>
    <x v="121"/>
    <x v="1"/>
    <s v="musical"/>
    <x v="3643"/>
    <d v="2015-11-17T04:27:19"/>
  </r>
  <r>
    <n v="3644"/>
    <x v="3641"/>
    <x v="3642"/>
    <n v="5000"/>
    <n v="821"/>
    <x v="2"/>
    <x v="0"/>
    <x v="0"/>
    <n v="1457413140"/>
    <n v="1454996887"/>
    <b v="0"/>
    <x v="8"/>
    <x v="1"/>
    <s v="theater/musical"/>
    <n v="16"/>
    <x v="2520"/>
    <x v="1"/>
    <s v="musical"/>
    <x v="3644"/>
    <d v="2016-03-08T04:59:00"/>
  </r>
  <r>
    <n v="3645"/>
    <x v="3642"/>
    <x v="3643"/>
    <n v="1000"/>
    <n v="1"/>
    <x v="2"/>
    <x v="5"/>
    <x v="5"/>
    <n v="1479773838"/>
    <n v="1477178238"/>
    <b v="0"/>
    <x v="29"/>
    <x v="1"/>
    <s v="theater/musical"/>
    <n v="0"/>
    <x v="120"/>
    <x v="1"/>
    <s v="musical"/>
    <x v="3645"/>
    <d v="2016-11-22T00:17:18"/>
  </r>
  <r>
    <n v="3646"/>
    <x v="3643"/>
    <x v="3644"/>
    <n v="10000"/>
    <n v="481"/>
    <x v="2"/>
    <x v="0"/>
    <x v="0"/>
    <n v="1434497400"/>
    <n v="1431770802"/>
    <b v="0"/>
    <x v="22"/>
    <x v="1"/>
    <s v="theater/musical"/>
    <n v="5"/>
    <x v="2521"/>
    <x v="1"/>
    <s v="musical"/>
    <x v="3646"/>
    <d v="2015-06-16T23:30:00"/>
  </r>
  <r>
    <n v="3647"/>
    <x v="3644"/>
    <x v="3645"/>
    <n v="500"/>
    <n v="30"/>
    <x v="2"/>
    <x v="1"/>
    <x v="1"/>
    <n v="1475258327"/>
    <n v="1471370327"/>
    <b v="0"/>
    <x v="84"/>
    <x v="1"/>
    <s v="theater/musical"/>
    <n v="6"/>
    <x v="2"/>
    <x v="1"/>
    <s v="musical"/>
    <x v="3647"/>
    <d v="2016-09-30T17:58:47"/>
  </r>
  <r>
    <n v="3648"/>
    <x v="3645"/>
    <x v="3646"/>
    <n v="40000"/>
    <n v="40153"/>
    <x v="0"/>
    <x v="0"/>
    <x v="0"/>
    <n v="1412492445"/>
    <n v="1409900445"/>
    <b v="0"/>
    <x v="196"/>
    <x v="0"/>
    <s v="theater/plays"/>
    <n v="100"/>
    <x v="2522"/>
    <x v="1"/>
    <s v="plays"/>
    <x v="3648"/>
    <d v="2014-10-05T07:00:45"/>
  </r>
  <r>
    <n v="3649"/>
    <x v="3646"/>
    <x v="3647"/>
    <n v="750"/>
    <n v="780"/>
    <x v="0"/>
    <x v="5"/>
    <x v="5"/>
    <n v="1402938394"/>
    <n v="1400691994"/>
    <b v="0"/>
    <x v="22"/>
    <x v="0"/>
    <s v="theater/plays"/>
    <n v="104"/>
    <x v="1158"/>
    <x v="1"/>
    <s v="plays"/>
    <x v="3649"/>
    <d v="2014-06-16T17:06:34"/>
  </r>
  <r>
    <n v="3650"/>
    <x v="3647"/>
    <x v="3648"/>
    <n v="500"/>
    <n v="500"/>
    <x v="0"/>
    <x v="1"/>
    <x v="1"/>
    <n v="1454412584"/>
    <n v="1452598184"/>
    <b v="0"/>
    <x v="57"/>
    <x v="0"/>
    <s v="theater/plays"/>
    <n v="100"/>
    <x v="2011"/>
    <x v="1"/>
    <s v="plays"/>
    <x v="3650"/>
    <d v="2016-02-02T11:29:44"/>
  </r>
  <r>
    <n v="3651"/>
    <x v="3648"/>
    <x v="3649"/>
    <n v="500"/>
    <n v="520"/>
    <x v="0"/>
    <x v="0"/>
    <x v="0"/>
    <n v="1407686340"/>
    <n v="1404833442"/>
    <b v="0"/>
    <x v="82"/>
    <x v="0"/>
    <s v="theater/plays"/>
    <n v="104"/>
    <x v="1337"/>
    <x v="1"/>
    <s v="plays"/>
    <x v="3651"/>
    <d v="2014-08-10T15:59:00"/>
  </r>
  <r>
    <n v="3652"/>
    <x v="2866"/>
    <x v="3650"/>
    <n v="300"/>
    <n v="752"/>
    <x v="0"/>
    <x v="5"/>
    <x v="5"/>
    <n v="1472097540"/>
    <n v="1471188502"/>
    <b v="0"/>
    <x v="57"/>
    <x v="0"/>
    <s v="theater/plays"/>
    <n v="251"/>
    <x v="2523"/>
    <x v="1"/>
    <s v="plays"/>
    <x v="3652"/>
    <d v="2016-08-25T03:59:00"/>
  </r>
  <r>
    <n v="3653"/>
    <x v="3649"/>
    <x v="3651"/>
    <n v="2000"/>
    <n v="2010"/>
    <x v="0"/>
    <x v="1"/>
    <x v="1"/>
    <n v="1438764207"/>
    <n v="1436172207"/>
    <b v="0"/>
    <x v="51"/>
    <x v="0"/>
    <s v="theater/plays"/>
    <n v="101"/>
    <x v="2524"/>
    <x v="1"/>
    <s v="plays"/>
    <x v="3653"/>
    <d v="2015-08-05T08:43:27"/>
  </r>
  <r>
    <n v="3654"/>
    <x v="3650"/>
    <x v="3652"/>
    <n v="1500"/>
    <n v="2616"/>
    <x v="0"/>
    <x v="1"/>
    <x v="1"/>
    <n v="1459702800"/>
    <n v="1457690386"/>
    <b v="0"/>
    <x v="44"/>
    <x v="0"/>
    <s v="theater/plays"/>
    <n v="174"/>
    <x v="2525"/>
    <x v="1"/>
    <s v="plays"/>
    <x v="3654"/>
    <d v="2016-04-03T17:00:00"/>
  </r>
  <r>
    <n v="3655"/>
    <x v="3651"/>
    <x v="3653"/>
    <n v="5000"/>
    <n v="5813"/>
    <x v="0"/>
    <x v="0"/>
    <x v="0"/>
    <n v="1437202740"/>
    <n v="1434654998"/>
    <b v="0"/>
    <x v="1"/>
    <x v="0"/>
    <s v="theater/plays"/>
    <n v="116"/>
    <x v="2526"/>
    <x v="1"/>
    <s v="plays"/>
    <x v="3655"/>
    <d v="2015-07-18T06:59:00"/>
  </r>
  <r>
    <n v="3656"/>
    <x v="3652"/>
    <x v="3654"/>
    <n v="5000"/>
    <n v="5291"/>
    <x v="0"/>
    <x v="16"/>
    <x v="11"/>
    <n v="1485989940"/>
    <n v="1483393836"/>
    <b v="0"/>
    <x v="67"/>
    <x v="0"/>
    <s v="theater/plays"/>
    <n v="106"/>
    <x v="2527"/>
    <x v="1"/>
    <s v="plays"/>
    <x v="3656"/>
    <d v="2017-02-01T22:59:00"/>
  </r>
  <r>
    <n v="3657"/>
    <x v="3653"/>
    <x v="3655"/>
    <n v="2000"/>
    <n v="2215"/>
    <x v="0"/>
    <x v="8"/>
    <x v="7"/>
    <n v="1464817320"/>
    <n v="1462806419"/>
    <b v="0"/>
    <x v="9"/>
    <x v="0"/>
    <s v="theater/plays"/>
    <n v="111"/>
    <x v="2528"/>
    <x v="1"/>
    <s v="plays"/>
    <x v="3657"/>
    <d v="2016-06-01T21:42:00"/>
  </r>
  <r>
    <n v="3658"/>
    <x v="3654"/>
    <x v="3656"/>
    <n v="1500"/>
    <n v="1510"/>
    <x v="0"/>
    <x v="0"/>
    <x v="0"/>
    <n v="1404273540"/>
    <n v="1400272580"/>
    <b v="0"/>
    <x v="9"/>
    <x v="0"/>
    <s v="theater/plays"/>
    <n v="101"/>
    <x v="1700"/>
    <x v="1"/>
    <s v="plays"/>
    <x v="3658"/>
    <d v="2014-07-02T03:59:00"/>
  </r>
  <r>
    <n v="3659"/>
    <x v="3655"/>
    <x v="3657"/>
    <n v="3000"/>
    <n v="3061"/>
    <x v="0"/>
    <x v="0"/>
    <x v="0"/>
    <n v="1426775940"/>
    <n v="1424414350"/>
    <b v="0"/>
    <x v="62"/>
    <x v="0"/>
    <s v="theater/plays"/>
    <n v="102"/>
    <x v="2529"/>
    <x v="1"/>
    <s v="plays"/>
    <x v="3659"/>
    <d v="2015-03-19T14:39:00"/>
  </r>
  <r>
    <n v="3660"/>
    <x v="3656"/>
    <x v="3658"/>
    <n v="250"/>
    <n v="250"/>
    <x v="0"/>
    <x v="1"/>
    <x v="1"/>
    <n v="1419368925"/>
    <n v="1417208925"/>
    <b v="0"/>
    <x v="19"/>
    <x v="0"/>
    <s v="theater/plays"/>
    <n v="100"/>
    <x v="2530"/>
    <x v="1"/>
    <s v="plays"/>
    <x v="3660"/>
    <d v="2014-12-23T21:08:45"/>
  </r>
  <r>
    <n v="3661"/>
    <x v="3657"/>
    <x v="3659"/>
    <n v="3000"/>
    <n v="3330"/>
    <x v="0"/>
    <x v="0"/>
    <x v="0"/>
    <n v="1460260800"/>
    <n v="1458336672"/>
    <b v="0"/>
    <x v="17"/>
    <x v="0"/>
    <s v="theater/plays"/>
    <n v="111"/>
    <x v="2531"/>
    <x v="1"/>
    <s v="plays"/>
    <x v="3661"/>
    <d v="2016-04-10T04:00:00"/>
  </r>
  <r>
    <n v="3662"/>
    <x v="3658"/>
    <x v="3660"/>
    <n v="8000"/>
    <n v="8114"/>
    <x v="0"/>
    <x v="5"/>
    <x v="5"/>
    <n v="1427775414"/>
    <n v="1425187014"/>
    <b v="0"/>
    <x v="244"/>
    <x v="0"/>
    <s v="theater/plays"/>
    <n v="101"/>
    <x v="2532"/>
    <x v="1"/>
    <s v="plays"/>
    <x v="3662"/>
    <d v="2015-03-31T04:16:54"/>
  </r>
  <r>
    <n v="3663"/>
    <x v="3659"/>
    <x v="3661"/>
    <n v="225"/>
    <n v="234"/>
    <x v="0"/>
    <x v="1"/>
    <x v="1"/>
    <n v="1482321030"/>
    <n v="1477133430"/>
    <b v="0"/>
    <x v="82"/>
    <x v="0"/>
    <s v="theater/plays"/>
    <n v="104"/>
    <x v="433"/>
    <x v="1"/>
    <s v="plays"/>
    <x v="3663"/>
    <d v="2016-12-21T11:50:30"/>
  </r>
  <r>
    <n v="3664"/>
    <x v="3660"/>
    <x v="3662"/>
    <n v="800"/>
    <n v="875"/>
    <x v="0"/>
    <x v="0"/>
    <x v="0"/>
    <n v="1466056689"/>
    <n v="1464847089"/>
    <b v="0"/>
    <x v="10"/>
    <x v="0"/>
    <s v="theater/plays"/>
    <n v="109"/>
    <x v="2533"/>
    <x v="1"/>
    <s v="plays"/>
    <x v="3664"/>
    <d v="2016-06-16T05:58:09"/>
  </r>
  <r>
    <n v="3665"/>
    <x v="3661"/>
    <x v="3663"/>
    <n v="620"/>
    <n v="714"/>
    <x v="0"/>
    <x v="6"/>
    <x v="3"/>
    <n v="1446062040"/>
    <n v="1445109822"/>
    <b v="0"/>
    <x v="25"/>
    <x v="0"/>
    <s v="theater/plays"/>
    <n v="115"/>
    <x v="2534"/>
    <x v="1"/>
    <s v="plays"/>
    <x v="3665"/>
    <d v="2015-10-28T19:54:00"/>
  </r>
  <r>
    <n v="3666"/>
    <x v="3662"/>
    <x v="3664"/>
    <n v="1200"/>
    <n v="1200"/>
    <x v="0"/>
    <x v="0"/>
    <x v="0"/>
    <n v="1406185200"/>
    <n v="1404337382"/>
    <b v="0"/>
    <x v="44"/>
    <x v="0"/>
    <s v="theater/plays"/>
    <n v="100"/>
    <x v="2535"/>
    <x v="1"/>
    <s v="plays"/>
    <x v="3666"/>
    <d v="2014-07-24T07:00:00"/>
  </r>
  <r>
    <n v="3667"/>
    <x v="3663"/>
    <x v="3665"/>
    <n v="3000"/>
    <n v="3095.11"/>
    <x v="0"/>
    <x v="1"/>
    <x v="1"/>
    <n v="1437261419"/>
    <n v="1434669419"/>
    <b v="0"/>
    <x v="6"/>
    <x v="0"/>
    <s v="theater/plays"/>
    <n v="103"/>
    <x v="2536"/>
    <x v="1"/>
    <s v="plays"/>
    <x v="3667"/>
    <d v="2015-07-18T23:16:59"/>
  </r>
  <r>
    <n v="3668"/>
    <x v="3664"/>
    <x v="3666"/>
    <n v="1000"/>
    <n v="1035"/>
    <x v="0"/>
    <x v="0"/>
    <x v="0"/>
    <n v="1437676380"/>
    <n v="1435670452"/>
    <b v="0"/>
    <x v="33"/>
    <x v="0"/>
    <s v="theater/plays"/>
    <n v="104"/>
    <x v="2537"/>
    <x v="1"/>
    <s v="plays"/>
    <x v="3668"/>
    <d v="2015-07-23T18:33:00"/>
  </r>
  <r>
    <n v="3669"/>
    <x v="3665"/>
    <x v="3667"/>
    <n v="1000"/>
    <n v="1382"/>
    <x v="0"/>
    <x v="1"/>
    <x v="1"/>
    <n v="1434039137"/>
    <n v="1431447137"/>
    <b v="0"/>
    <x v="57"/>
    <x v="0"/>
    <s v="theater/plays"/>
    <n v="138"/>
    <x v="2538"/>
    <x v="1"/>
    <s v="plays"/>
    <x v="3669"/>
    <d v="2015-06-11T16:12:17"/>
  </r>
  <r>
    <n v="3670"/>
    <x v="3666"/>
    <x v="3668"/>
    <n v="220"/>
    <n v="241"/>
    <x v="0"/>
    <x v="1"/>
    <x v="1"/>
    <n v="1433113200"/>
    <n v="1431951611"/>
    <b v="0"/>
    <x v="8"/>
    <x v="0"/>
    <s v="theater/plays"/>
    <n v="110"/>
    <x v="2539"/>
    <x v="1"/>
    <s v="plays"/>
    <x v="3670"/>
    <d v="2015-05-31T23:00:00"/>
  </r>
  <r>
    <n v="3671"/>
    <x v="3667"/>
    <x v="3669"/>
    <n v="3500"/>
    <n v="3530"/>
    <x v="0"/>
    <x v="0"/>
    <x v="0"/>
    <n v="1405915140"/>
    <n v="1404140667"/>
    <b v="0"/>
    <x v="244"/>
    <x v="0"/>
    <s v="theater/plays"/>
    <n v="101"/>
    <x v="2540"/>
    <x v="1"/>
    <s v="plays"/>
    <x v="3671"/>
    <d v="2014-07-21T03:59:00"/>
  </r>
  <r>
    <n v="3672"/>
    <x v="3668"/>
    <x v="3670"/>
    <n v="3000"/>
    <n v="3046"/>
    <x v="0"/>
    <x v="1"/>
    <x v="1"/>
    <n v="1411771384"/>
    <n v="1409179384"/>
    <b v="0"/>
    <x v="7"/>
    <x v="0"/>
    <s v="theater/plays"/>
    <n v="102"/>
    <x v="2541"/>
    <x v="1"/>
    <s v="plays"/>
    <x v="3672"/>
    <d v="2014-09-26T22:43:04"/>
  </r>
  <r>
    <n v="3673"/>
    <x v="3669"/>
    <x v="3671"/>
    <n v="4000"/>
    <n v="4545"/>
    <x v="0"/>
    <x v="1"/>
    <x v="1"/>
    <n v="1415191920"/>
    <n v="1412233497"/>
    <b v="0"/>
    <x v="229"/>
    <x v="0"/>
    <s v="theater/plays"/>
    <n v="114"/>
    <x v="2542"/>
    <x v="1"/>
    <s v="plays"/>
    <x v="3673"/>
    <d v="2014-11-05T12:52:00"/>
  </r>
  <r>
    <n v="3674"/>
    <x v="3670"/>
    <x v="3672"/>
    <n v="4500"/>
    <n v="4500"/>
    <x v="0"/>
    <x v="12"/>
    <x v="3"/>
    <n v="1472936229"/>
    <n v="1467752229"/>
    <b v="0"/>
    <x v="162"/>
    <x v="0"/>
    <s v="theater/plays"/>
    <n v="100"/>
    <x v="2543"/>
    <x v="1"/>
    <s v="plays"/>
    <x v="3674"/>
    <d v="2016-09-03T20:57:09"/>
  </r>
  <r>
    <n v="3675"/>
    <x v="3671"/>
    <x v="3673"/>
    <n v="50"/>
    <n v="70"/>
    <x v="0"/>
    <x v="1"/>
    <x v="1"/>
    <n v="1463353200"/>
    <n v="1462285182"/>
    <b v="0"/>
    <x v="83"/>
    <x v="0"/>
    <s v="theater/plays"/>
    <n v="140"/>
    <x v="457"/>
    <x v="1"/>
    <s v="plays"/>
    <x v="3675"/>
    <d v="2016-05-15T23:00:00"/>
  </r>
  <r>
    <n v="3676"/>
    <x v="3672"/>
    <x v="3674"/>
    <n v="800"/>
    <n v="1030"/>
    <x v="0"/>
    <x v="0"/>
    <x v="0"/>
    <n v="1410550484"/>
    <n v="1408995284"/>
    <b v="0"/>
    <x v="38"/>
    <x v="0"/>
    <s v="theater/plays"/>
    <n v="129"/>
    <x v="2544"/>
    <x v="1"/>
    <s v="plays"/>
    <x v="3676"/>
    <d v="2014-09-12T19:34:44"/>
  </r>
  <r>
    <n v="3677"/>
    <x v="3673"/>
    <x v="3675"/>
    <n v="12000"/>
    <n v="12348.5"/>
    <x v="0"/>
    <x v="0"/>
    <x v="0"/>
    <n v="1404359940"/>
    <n v="1402580818"/>
    <b v="0"/>
    <x v="473"/>
    <x v="0"/>
    <s v="theater/plays"/>
    <n v="103"/>
    <x v="2545"/>
    <x v="1"/>
    <s v="plays"/>
    <x v="3677"/>
    <d v="2014-07-03T03:59:00"/>
  </r>
  <r>
    <n v="3678"/>
    <x v="3674"/>
    <x v="3676"/>
    <n v="2000"/>
    <n v="2050"/>
    <x v="0"/>
    <x v="1"/>
    <x v="1"/>
    <n v="1433076298"/>
    <n v="1430052298"/>
    <b v="0"/>
    <x v="162"/>
    <x v="0"/>
    <s v="theater/plays"/>
    <n v="103"/>
    <x v="2546"/>
    <x v="1"/>
    <s v="plays"/>
    <x v="3678"/>
    <d v="2015-05-31T12:44:58"/>
  </r>
  <r>
    <n v="3679"/>
    <x v="3675"/>
    <x v="3677"/>
    <n v="2000"/>
    <n v="2202"/>
    <x v="0"/>
    <x v="0"/>
    <x v="0"/>
    <n v="1404190740"/>
    <n v="1401214581"/>
    <b v="0"/>
    <x v="209"/>
    <x v="0"/>
    <s v="theater/plays"/>
    <n v="110"/>
    <x v="2547"/>
    <x v="1"/>
    <s v="plays"/>
    <x v="3679"/>
    <d v="2014-07-01T04:59:00"/>
  </r>
  <r>
    <n v="3680"/>
    <x v="3676"/>
    <x v="3678"/>
    <n v="3000"/>
    <n v="3383"/>
    <x v="0"/>
    <x v="0"/>
    <x v="0"/>
    <n v="1475664834"/>
    <n v="1473850434"/>
    <b v="0"/>
    <x v="69"/>
    <x v="0"/>
    <s v="theater/plays"/>
    <n v="113"/>
    <x v="2548"/>
    <x v="1"/>
    <s v="plays"/>
    <x v="3680"/>
    <d v="2016-10-05T10:53:54"/>
  </r>
  <r>
    <n v="3681"/>
    <x v="3677"/>
    <x v="3679"/>
    <n v="1000"/>
    <n v="1119"/>
    <x v="0"/>
    <x v="0"/>
    <x v="0"/>
    <n v="1452872290"/>
    <n v="1452008290"/>
    <b v="0"/>
    <x v="59"/>
    <x v="0"/>
    <s v="theater/plays"/>
    <n v="112"/>
    <x v="1025"/>
    <x v="1"/>
    <s v="plays"/>
    <x v="3681"/>
    <d v="2016-01-15T15:38:10"/>
  </r>
  <r>
    <n v="3682"/>
    <x v="3678"/>
    <x v="3680"/>
    <n v="3000"/>
    <n v="4176"/>
    <x v="0"/>
    <x v="0"/>
    <x v="0"/>
    <n v="1402901940"/>
    <n v="1399998418"/>
    <b v="0"/>
    <x v="85"/>
    <x v="0"/>
    <s v="theater/plays"/>
    <n v="139"/>
    <x v="69"/>
    <x v="1"/>
    <s v="plays"/>
    <x v="3682"/>
    <d v="2014-06-16T06:59:00"/>
  </r>
  <r>
    <n v="3683"/>
    <x v="3679"/>
    <x v="3681"/>
    <n v="3500"/>
    <n v="3880"/>
    <x v="0"/>
    <x v="0"/>
    <x v="0"/>
    <n v="1476931696"/>
    <n v="1474339696"/>
    <b v="0"/>
    <x v="36"/>
    <x v="0"/>
    <s v="theater/plays"/>
    <n v="111"/>
    <x v="2549"/>
    <x v="1"/>
    <s v="plays"/>
    <x v="3683"/>
    <d v="2016-10-20T02:48:16"/>
  </r>
  <r>
    <n v="3684"/>
    <x v="3680"/>
    <x v="3682"/>
    <n v="750"/>
    <n v="1043"/>
    <x v="0"/>
    <x v="0"/>
    <x v="0"/>
    <n v="1441167586"/>
    <n v="1438575586"/>
    <b v="0"/>
    <x v="23"/>
    <x v="0"/>
    <s v="theater/plays"/>
    <n v="139"/>
    <x v="2550"/>
    <x v="1"/>
    <s v="plays"/>
    <x v="3684"/>
    <d v="2015-09-02T04:19:46"/>
  </r>
  <r>
    <n v="3685"/>
    <x v="3681"/>
    <x v="3683"/>
    <n v="5000"/>
    <n v="5285"/>
    <x v="0"/>
    <x v="0"/>
    <x v="0"/>
    <n v="1400533200"/>
    <n v="1398348859"/>
    <b v="0"/>
    <x v="149"/>
    <x v="0"/>
    <s v="theater/plays"/>
    <n v="106"/>
    <x v="17"/>
    <x v="1"/>
    <s v="plays"/>
    <x v="3685"/>
    <d v="2014-05-19T21:00:00"/>
  </r>
  <r>
    <n v="3686"/>
    <x v="3682"/>
    <x v="3684"/>
    <n v="350"/>
    <n v="355"/>
    <x v="0"/>
    <x v="0"/>
    <x v="0"/>
    <n v="1440820740"/>
    <n v="1439567660"/>
    <b v="0"/>
    <x v="79"/>
    <x v="0"/>
    <s v="theater/plays"/>
    <n v="101"/>
    <x v="2551"/>
    <x v="1"/>
    <s v="plays"/>
    <x v="3686"/>
    <d v="2015-08-29T03:59:00"/>
  </r>
  <r>
    <n v="3687"/>
    <x v="3683"/>
    <x v="3685"/>
    <n v="5000"/>
    <n v="5012.25"/>
    <x v="0"/>
    <x v="0"/>
    <x v="0"/>
    <n v="1403846055"/>
    <n v="1401254055"/>
    <b v="0"/>
    <x v="20"/>
    <x v="0"/>
    <s v="theater/plays"/>
    <n v="100"/>
    <x v="2552"/>
    <x v="1"/>
    <s v="plays"/>
    <x v="3687"/>
    <d v="2014-06-27T05:14:15"/>
  </r>
  <r>
    <n v="3688"/>
    <x v="3684"/>
    <x v="3686"/>
    <n v="3000"/>
    <n v="3275"/>
    <x v="0"/>
    <x v="1"/>
    <x v="1"/>
    <n v="1407524004"/>
    <n v="1404932004"/>
    <b v="0"/>
    <x v="70"/>
    <x v="0"/>
    <s v="theater/plays"/>
    <n v="109"/>
    <x v="995"/>
    <x v="1"/>
    <s v="plays"/>
    <x v="3688"/>
    <d v="2014-08-08T18:53:24"/>
  </r>
  <r>
    <n v="3689"/>
    <x v="3685"/>
    <x v="3687"/>
    <n v="3000"/>
    <n v="3550"/>
    <x v="0"/>
    <x v="0"/>
    <x v="0"/>
    <n v="1434925500"/>
    <n v="1432410639"/>
    <b v="0"/>
    <x v="95"/>
    <x v="0"/>
    <s v="theater/plays"/>
    <n v="118"/>
    <x v="2553"/>
    <x v="1"/>
    <s v="plays"/>
    <x v="3689"/>
    <d v="2015-06-21T22:25:00"/>
  </r>
  <r>
    <n v="3690"/>
    <x v="3686"/>
    <x v="3688"/>
    <n v="1500"/>
    <n v="1800"/>
    <x v="0"/>
    <x v="0"/>
    <x v="0"/>
    <n v="1417101683"/>
    <n v="1414506083"/>
    <b v="0"/>
    <x v="162"/>
    <x v="0"/>
    <s v="theater/plays"/>
    <n v="120"/>
    <x v="2554"/>
    <x v="1"/>
    <s v="plays"/>
    <x v="3690"/>
    <d v="2014-11-27T15:21:23"/>
  </r>
  <r>
    <n v="3691"/>
    <x v="3687"/>
    <x v="3689"/>
    <n v="40000"/>
    <n v="51184"/>
    <x v="0"/>
    <x v="0"/>
    <x v="0"/>
    <n v="1425272340"/>
    <n v="1421426929"/>
    <b v="0"/>
    <x v="220"/>
    <x v="0"/>
    <s v="theater/plays"/>
    <n v="128"/>
    <x v="2555"/>
    <x v="1"/>
    <s v="plays"/>
    <x v="3691"/>
    <d v="2015-03-02T04:59:00"/>
  </r>
  <r>
    <n v="3692"/>
    <x v="3688"/>
    <x v="3690"/>
    <n v="1000"/>
    <n v="1260"/>
    <x v="0"/>
    <x v="0"/>
    <x v="0"/>
    <n v="1411084800"/>
    <n v="1410304179"/>
    <b v="0"/>
    <x v="57"/>
    <x v="0"/>
    <s v="theater/plays"/>
    <n v="126"/>
    <x v="2556"/>
    <x v="1"/>
    <s v="plays"/>
    <x v="3692"/>
    <d v="2014-09-19T00:00:00"/>
  </r>
  <r>
    <n v="3693"/>
    <x v="3689"/>
    <x v="3691"/>
    <n v="333"/>
    <n v="430"/>
    <x v="0"/>
    <x v="1"/>
    <x v="1"/>
    <n v="1448922600"/>
    <n v="1446352529"/>
    <b v="0"/>
    <x v="25"/>
    <x v="0"/>
    <s v="theater/plays"/>
    <n v="129"/>
    <x v="2557"/>
    <x v="1"/>
    <s v="plays"/>
    <x v="3693"/>
    <d v="2015-11-30T22:30:00"/>
  </r>
  <r>
    <n v="3694"/>
    <x v="3690"/>
    <x v="3692"/>
    <n v="3500"/>
    <n v="3760"/>
    <x v="0"/>
    <x v="0"/>
    <x v="0"/>
    <n v="1465178400"/>
    <n v="1461985967"/>
    <b v="0"/>
    <x v="65"/>
    <x v="0"/>
    <s v="theater/plays"/>
    <n v="107"/>
    <x v="2558"/>
    <x v="1"/>
    <s v="plays"/>
    <x v="3694"/>
    <d v="2016-06-06T02:00:00"/>
  </r>
  <r>
    <n v="3695"/>
    <x v="3691"/>
    <x v="3693"/>
    <n v="4000"/>
    <n v="4005"/>
    <x v="0"/>
    <x v="0"/>
    <x v="0"/>
    <n v="1421009610"/>
    <n v="1419281610"/>
    <b v="0"/>
    <x v="51"/>
    <x v="0"/>
    <s v="theater/plays"/>
    <n v="100"/>
    <x v="2559"/>
    <x v="1"/>
    <s v="plays"/>
    <x v="3695"/>
    <d v="2015-01-11T20:53:30"/>
  </r>
  <r>
    <n v="3696"/>
    <x v="3692"/>
    <x v="3694"/>
    <n v="2000"/>
    <n v="3100"/>
    <x v="0"/>
    <x v="1"/>
    <x v="1"/>
    <n v="1423838916"/>
    <n v="1418654916"/>
    <b v="0"/>
    <x v="76"/>
    <x v="0"/>
    <s v="theater/plays"/>
    <n v="155"/>
    <x v="2560"/>
    <x v="1"/>
    <s v="plays"/>
    <x v="3696"/>
    <d v="2015-02-13T14:48:36"/>
  </r>
  <r>
    <n v="3697"/>
    <x v="3693"/>
    <x v="3695"/>
    <n v="2000"/>
    <n v="2160"/>
    <x v="0"/>
    <x v="1"/>
    <x v="1"/>
    <n v="1462878648"/>
    <n v="1461064248"/>
    <b v="0"/>
    <x v="209"/>
    <x v="0"/>
    <s v="theater/plays"/>
    <n v="108"/>
    <x v="2561"/>
    <x v="1"/>
    <s v="plays"/>
    <x v="3697"/>
    <d v="2016-05-10T11:10:48"/>
  </r>
  <r>
    <n v="3698"/>
    <x v="3694"/>
    <x v="3696"/>
    <n v="5000"/>
    <n v="5526"/>
    <x v="0"/>
    <x v="0"/>
    <x v="0"/>
    <n v="1456946487"/>
    <n v="1454354487"/>
    <b v="0"/>
    <x v="327"/>
    <x v="0"/>
    <s v="theater/plays"/>
    <n v="111"/>
    <x v="2562"/>
    <x v="1"/>
    <s v="plays"/>
    <x v="3698"/>
    <d v="2016-03-02T19:21:27"/>
  </r>
  <r>
    <n v="3699"/>
    <x v="3695"/>
    <x v="3697"/>
    <n v="2500"/>
    <n v="2520"/>
    <x v="0"/>
    <x v="0"/>
    <x v="0"/>
    <n v="1413383216"/>
    <n v="1410791216"/>
    <b v="0"/>
    <x v="244"/>
    <x v="0"/>
    <s v="theater/plays"/>
    <n v="101"/>
    <x v="2007"/>
    <x v="1"/>
    <s v="plays"/>
    <x v="3699"/>
    <d v="2014-10-15T14:26:56"/>
  </r>
  <r>
    <n v="3700"/>
    <x v="3696"/>
    <x v="3698"/>
    <n v="500"/>
    <n v="606"/>
    <x v="0"/>
    <x v="0"/>
    <x v="0"/>
    <n v="1412092800"/>
    <n v="1409493800"/>
    <b v="0"/>
    <x v="59"/>
    <x v="0"/>
    <s v="theater/plays"/>
    <n v="121"/>
    <x v="2274"/>
    <x v="1"/>
    <s v="plays"/>
    <x v="3700"/>
    <d v="2014-09-30T16:00:00"/>
  </r>
  <r>
    <n v="3701"/>
    <x v="3697"/>
    <x v="3699"/>
    <n v="1500"/>
    <n v="1505"/>
    <x v="0"/>
    <x v="1"/>
    <x v="1"/>
    <n v="1433422793"/>
    <n v="1430830793"/>
    <b v="0"/>
    <x v="70"/>
    <x v="0"/>
    <s v="theater/plays"/>
    <n v="100"/>
    <x v="2563"/>
    <x v="1"/>
    <s v="plays"/>
    <x v="3701"/>
    <d v="2015-06-04T12:59:53"/>
  </r>
  <r>
    <n v="3702"/>
    <x v="3698"/>
    <x v="3700"/>
    <n v="3000"/>
    <n v="3275"/>
    <x v="0"/>
    <x v="1"/>
    <x v="1"/>
    <n v="1468191540"/>
    <n v="1464958484"/>
    <b v="0"/>
    <x v="64"/>
    <x v="0"/>
    <s v="theater/plays"/>
    <n v="109"/>
    <x v="2564"/>
    <x v="1"/>
    <s v="plays"/>
    <x v="3702"/>
    <d v="2016-07-10T22:59:00"/>
  </r>
  <r>
    <n v="3703"/>
    <x v="3699"/>
    <x v="3701"/>
    <n v="1050"/>
    <n v="1296"/>
    <x v="0"/>
    <x v="0"/>
    <x v="0"/>
    <n v="1471071540"/>
    <n v="1467720388"/>
    <b v="0"/>
    <x v="209"/>
    <x v="0"/>
    <s v="theater/plays"/>
    <n v="123"/>
    <x v="2565"/>
    <x v="1"/>
    <s v="plays"/>
    <x v="3703"/>
    <d v="2016-08-13T06:59:00"/>
  </r>
  <r>
    <n v="3704"/>
    <x v="3700"/>
    <x v="3702"/>
    <n v="300"/>
    <n v="409.01"/>
    <x v="0"/>
    <x v="1"/>
    <x v="1"/>
    <n v="1464712394"/>
    <n v="1459528394"/>
    <b v="0"/>
    <x v="74"/>
    <x v="0"/>
    <s v="theater/plays"/>
    <n v="136"/>
    <x v="2566"/>
    <x v="1"/>
    <s v="plays"/>
    <x v="3704"/>
    <d v="2016-05-31T16:33:14"/>
  </r>
  <r>
    <n v="3705"/>
    <x v="3701"/>
    <x v="3703"/>
    <n v="2827"/>
    <n v="2925"/>
    <x v="0"/>
    <x v="0"/>
    <x v="0"/>
    <n v="1403546400"/>
    <n v="1401714114"/>
    <b v="0"/>
    <x v="2"/>
    <x v="0"/>
    <s v="theater/plays"/>
    <n v="103"/>
    <x v="1829"/>
    <x v="1"/>
    <s v="plays"/>
    <x v="3705"/>
    <d v="2014-06-23T18:00:00"/>
  </r>
  <r>
    <n v="3706"/>
    <x v="3702"/>
    <x v="3704"/>
    <n v="1500"/>
    <n v="1820"/>
    <x v="0"/>
    <x v="0"/>
    <x v="0"/>
    <n v="1410558949"/>
    <n v="1409262949"/>
    <b v="0"/>
    <x v="62"/>
    <x v="0"/>
    <s v="theater/plays"/>
    <n v="121"/>
    <x v="2567"/>
    <x v="1"/>
    <s v="plays"/>
    <x v="3706"/>
    <d v="2014-09-12T21:55:49"/>
  </r>
  <r>
    <n v="3707"/>
    <x v="3703"/>
    <x v="3705"/>
    <n v="1000"/>
    <n v="1860"/>
    <x v="0"/>
    <x v="0"/>
    <x v="0"/>
    <n v="1469165160"/>
    <n v="1467335378"/>
    <b v="0"/>
    <x v="23"/>
    <x v="0"/>
    <s v="theater/plays"/>
    <n v="186"/>
    <x v="2568"/>
    <x v="1"/>
    <s v="plays"/>
    <x v="3707"/>
    <d v="2016-07-22T05:26:00"/>
  </r>
  <r>
    <n v="3708"/>
    <x v="3704"/>
    <x v="3706"/>
    <n v="700"/>
    <n v="2100"/>
    <x v="0"/>
    <x v="0"/>
    <x v="0"/>
    <n v="1404444286"/>
    <n v="1403234686"/>
    <b v="0"/>
    <x v="70"/>
    <x v="0"/>
    <s v="theater/plays"/>
    <n v="300"/>
    <x v="2569"/>
    <x v="1"/>
    <s v="plays"/>
    <x v="3708"/>
    <d v="2014-07-04T03:24:46"/>
  </r>
  <r>
    <n v="3709"/>
    <x v="3705"/>
    <x v="3707"/>
    <n v="1000"/>
    <n v="1082.5"/>
    <x v="0"/>
    <x v="1"/>
    <x v="1"/>
    <n v="1403715546"/>
    <n v="1401123546"/>
    <b v="0"/>
    <x v="2"/>
    <x v="0"/>
    <s v="theater/plays"/>
    <n v="108"/>
    <x v="2570"/>
    <x v="1"/>
    <s v="plays"/>
    <x v="3709"/>
    <d v="2014-06-25T16:59:06"/>
  </r>
  <r>
    <n v="3710"/>
    <x v="3706"/>
    <x v="3708"/>
    <n v="1300"/>
    <n v="1835"/>
    <x v="0"/>
    <x v="0"/>
    <x v="0"/>
    <n v="1428068988"/>
    <n v="1425908988"/>
    <b v="0"/>
    <x v="74"/>
    <x v="0"/>
    <s v="theater/plays"/>
    <n v="141"/>
    <x v="2571"/>
    <x v="1"/>
    <s v="plays"/>
    <x v="3710"/>
    <d v="2015-04-03T13:49:48"/>
  </r>
  <r>
    <n v="3711"/>
    <x v="3707"/>
    <x v="3709"/>
    <n v="500"/>
    <n v="570"/>
    <x v="0"/>
    <x v="0"/>
    <x v="0"/>
    <n v="1402848000"/>
    <n v="1400606573"/>
    <b v="0"/>
    <x v="64"/>
    <x v="0"/>
    <s v="theater/plays"/>
    <n v="114"/>
    <x v="2572"/>
    <x v="1"/>
    <s v="plays"/>
    <x v="3711"/>
    <d v="2014-06-15T16:00:00"/>
  </r>
  <r>
    <n v="3712"/>
    <x v="3708"/>
    <x v="3710"/>
    <n v="7500"/>
    <n v="11530"/>
    <x v="0"/>
    <x v="0"/>
    <x v="0"/>
    <n v="1433055540"/>
    <n v="1431230867"/>
    <b v="0"/>
    <x v="201"/>
    <x v="0"/>
    <s v="theater/plays"/>
    <n v="154"/>
    <x v="734"/>
    <x v="1"/>
    <s v="plays"/>
    <x v="3712"/>
    <d v="2015-05-31T06:59:00"/>
  </r>
  <r>
    <n v="3713"/>
    <x v="3709"/>
    <x v="3711"/>
    <n v="2000"/>
    <n v="2030"/>
    <x v="0"/>
    <x v="0"/>
    <x v="0"/>
    <n v="1465062166"/>
    <n v="1463334166"/>
    <b v="0"/>
    <x v="10"/>
    <x v="0"/>
    <s v="theater/plays"/>
    <n v="102"/>
    <x v="2573"/>
    <x v="1"/>
    <s v="plays"/>
    <x v="3713"/>
    <d v="2016-06-04T17:42:46"/>
  </r>
  <r>
    <n v="3714"/>
    <x v="3710"/>
    <x v="3712"/>
    <n v="10000"/>
    <n v="10235"/>
    <x v="0"/>
    <x v="0"/>
    <x v="0"/>
    <n v="1432612740"/>
    <n v="1429881667"/>
    <b v="0"/>
    <x v="174"/>
    <x v="0"/>
    <s v="theater/plays"/>
    <n v="102"/>
    <x v="2574"/>
    <x v="1"/>
    <s v="plays"/>
    <x v="3714"/>
    <d v="2015-05-26T03:59:00"/>
  </r>
  <r>
    <n v="3715"/>
    <x v="3711"/>
    <x v="3713"/>
    <n v="3500"/>
    <n v="3590"/>
    <x v="0"/>
    <x v="1"/>
    <x v="1"/>
    <n v="1427806320"/>
    <n v="1422834819"/>
    <b v="0"/>
    <x v="74"/>
    <x v="0"/>
    <s v="theater/plays"/>
    <n v="103"/>
    <x v="2575"/>
    <x v="1"/>
    <s v="plays"/>
    <x v="3715"/>
    <d v="2015-03-31T12:52:00"/>
  </r>
  <r>
    <n v="3716"/>
    <x v="3712"/>
    <x v="3714"/>
    <n v="800"/>
    <n v="1246"/>
    <x v="0"/>
    <x v="0"/>
    <x v="0"/>
    <n v="1453411109"/>
    <n v="1450819109"/>
    <b v="0"/>
    <x v="54"/>
    <x v="0"/>
    <s v="theater/plays"/>
    <n v="156"/>
    <x v="843"/>
    <x v="1"/>
    <s v="plays"/>
    <x v="3716"/>
    <d v="2016-01-21T21:18:29"/>
  </r>
  <r>
    <n v="3717"/>
    <x v="3713"/>
    <x v="3715"/>
    <n v="4000"/>
    <n v="4030"/>
    <x v="0"/>
    <x v="1"/>
    <x v="1"/>
    <n v="1431204449"/>
    <n v="1428526049"/>
    <b v="0"/>
    <x v="62"/>
    <x v="0"/>
    <s v="theater/plays"/>
    <n v="101"/>
    <x v="2576"/>
    <x v="1"/>
    <s v="plays"/>
    <x v="3717"/>
    <d v="2015-05-09T20:47:29"/>
  </r>
  <r>
    <n v="3718"/>
    <x v="3714"/>
    <x v="3716"/>
    <n v="500"/>
    <n v="1197"/>
    <x v="0"/>
    <x v="1"/>
    <x v="1"/>
    <n v="1425057075"/>
    <n v="1422465075"/>
    <b v="0"/>
    <x v="67"/>
    <x v="0"/>
    <s v="theater/plays"/>
    <n v="239"/>
    <x v="2577"/>
    <x v="1"/>
    <s v="plays"/>
    <x v="3718"/>
    <d v="2015-02-27T17:11:15"/>
  </r>
  <r>
    <n v="3719"/>
    <x v="3715"/>
    <x v="3717"/>
    <n v="200"/>
    <n v="420"/>
    <x v="0"/>
    <x v="1"/>
    <x v="1"/>
    <n v="1434994266"/>
    <n v="1432402266"/>
    <b v="0"/>
    <x v="80"/>
    <x v="0"/>
    <s v="theater/plays"/>
    <n v="210"/>
    <x v="2432"/>
    <x v="1"/>
    <s v="plays"/>
    <x v="3719"/>
    <d v="2015-06-22T17:31:06"/>
  </r>
  <r>
    <n v="3720"/>
    <x v="3716"/>
    <x v="3718"/>
    <n v="3300"/>
    <n v="3449"/>
    <x v="0"/>
    <x v="0"/>
    <x v="0"/>
    <n v="1435881006"/>
    <n v="1433980206"/>
    <b v="0"/>
    <x v="244"/>
    <x v="0"/>
    <s v="theater/plays"/>
    <n v="105"/>
    <x v="2578"/>
    <x v="1"/>
    <s v="plays"/>
    <x v="3720"/>
    <d v="2015-07-02T23:50:06"/>
  </r>
  <r>
    <n v="3721"/>
    <x v="3717"/>
    <x v="3719"/>
    <n v="5000"/>
    <n v="5040"/>
    <x v="0"/>
    <x v="0"/>
    <x v="0"/>
    <n v="1415230084"/>
    <n v="1413412084"/>
    <b v="0"/>
    <x v="34"/>
    <x v="0"/>
    <s v="theater/plays"/>
    <n v="101"/>
    <x v="2579"/>
    <x v="1"/>
    <s v="plays"/>
    <x v="3721"/>
    <d v="2014-11-05T23:28:04"/>
  </r>
  <r>
    <n v="3722"/>
    <x v="3718"/>
    <x v="3720"/>
    <n v="1500"/>
    <n v="1668"/>
    <x v="0"/>
    <x v="5"/>
    <x v="5"/>
    <n v="1455231540"/>
    <n v="1452614847"/>
    <b v="0"/>
    <x v="2"/>
    <x v="0"/>
    <s v="theater/plays"/>
    <n v="111"/>
    <x v="2580"/>
    <x v="1"/>
    <s v="plays"/>
    <x v="3722"/>
    <d v="2016-02-11T22:59:00"/>
  </r>
  <r>
    <n v="3723"/>
    <x v="3719"/>
    <x v="3721"/>
    <n v="4500"/>
    <n v="4592"/>
    <x v="0"/>
    <x v="1"/>
    <x v="1"/>
    <n v="1417374262"/>
    <n v="1414778662"/>
    <b v="0"/>
    <x v="287"/>
    <x v="0"/>
    <s v="theater/plays"/>
    <n v="102"/>
    <x v="2581"/>
    <x v="1"/>
    <s v="plays"/>
    <x v="3723"/>
    <d v="2014-11-30T19:04:22"/>
  </r>
  <r>
    <n v="3724"/>
    <x v="3720"/>
    <x v="3722"/>
    <n v="4300"/>
    <n v="4409.55"/>
    <x v="0"/>
    <x v="1"/>
    <x v="1"/>
    <n v="1462402800"/>
    <n v="1459856860"/>
    <b v="0"/>
    <x v="30"/>
    <x v="0"/>
    <s v="theater/plays"/>
    <n v="103"/>
    <x v="2582"/>
    <x v="1"/>
    <s v="plays"/>
    <x v="3724"/>
    <d v="2016-05-04T23:00:00"/>
  </r>
  <r>
    <n v="3725"/>
    <x v="3721"/>
    <x v="3723"/>
    <n v="300"/>
    <n v="381"/>
    <x v="0"/>
    <x v="1"/>
    <x v="1"/>
    <n v="1455831000"/>
    <n v="1454366467"/>
    <b v="0"/>
    <x v="41"/>
    <x v="0"/>
    <s v="theater/plays"/>
    <n v="127"/>
    <x v="2583"/>
    <x v="1"/>
    <s v="plays"/>
    <x v="3725"/>
    <d v="2016-02-18T21:30:00"/>
  </r>
  <r>
    <n v="3726"/>
    <x v="3722"/>
    <x v="3724"/>
    <n v="850"/>
    <n v="2879"/>
    <x v="0"/>
    <x v="0"/>
    <x v="0"/>
    <n v="1461963600"/>
    <n v="1459567371"/>
    <b v="0"/>
    <x v="67"/>
    <x v="0"/>
    <s v="theater/plays"/>
    <n v="339"/>
    <x v="2584"/>
    <x v="1"/>
    <s v="plays"/>
    <x v="3726"/>
    <d v="2016-04-29T21:00:00"/>
  </r>
  <r>
    <n v="3727"/>
    <x v="3723"/>
    <x v="3725"/>
    <n v="2000"/>
    <n v="2015"/>
    <x v="0"/>
    <x v="0"/>
    <x v="0"/>
    <n v="1476939300"/>
    <n v="1474273294"/>
    <b v="0"/>
    <x v="51"/>
    <x v="0"/>
    <s v="theater/plays"/>
    <n v="101"/>
    <x v="2503"/>
    <x v="1"/>
    <s v="plays"/>
    <x v="3727"/>
    <d v="2016-10-20T04:55:00"/>
  </r>
  <r>
    <n v="3728"/>
    <x v="3724"/>
    <x v="3726"/>
    <n v="20000"/>
    <n v="1862"/>
    <x v="2"/>
    <x v="0"/>
    <x v="0"/>
    <n v="1439957176"/>
    <n v="1437365176"/>
    <b v="0"/>
    <x v="162"/>
    <x v="1"/>
    <s v="theater/plays"/>
    <n v="9"/>
    <x v="2585"/>
    <x v="1"/>
    <s v="plays"/>
    <x v="3728"/>
    <d v="2015-08-19T04:06:16"/>
  </r>
  <r>
    <n v="3729"/>
    <x v="3725"/>
    <x v="3727"/>
    <n v="5000"/>
    <n v="362"/>
    <x v="2"/>
    <x v="0"/>
    <x v="0"/>
    <n v="1427082912"/>
    <n v="1423198512"/>
    <b v="0"/>
    <x v="81"/>
    <x v="1"/>
    <s v="theater/plays"/>
    <n v="7"/>
    <x v="2586"/>
    <x v="1"/>
    <s v="plays"/>
    <x v="3729"/>
    <d v="2015-03-23T03:55:12"/>
  </r>
  <r>
    <n v="3730"/>
    <x v="3726"/>
    <x v="3728"/>
    <n v="1000"/>
    <n v="100"/>
    <x v="2"/>
    <x v="0"/>
    <x v="0"/>
    <n v="1439828159"/>
    <n v="1437236159"/>
    <b v="0"/>
    <x v="29"/>
    <x v="1"/>
    <s v="theater/plays"/>
    <n v="10"/>
    <x v="101"/>
    <x v="1"/>
    <s v="plays"/>
    <x v="3730"/>
    <d v="2015-08-17T16:15:59"/>
  </r>
  <r>
    <n v="3731"/>
    <x v="3727"/>
    <x v="3729"/>
    <n v="5500"/>
    <n v="620"/>
    <x v="2"/>
    <x v="0"/>
    <x v="0"/>
    <n v="1420860180"/>
    <n v="1418234646"/>
    <b v="0"/>
    <x v="8"/>
    <x v="1"/>
    <s v="theater/plays"/>
    <n v="11"/>
    <x v="1237"/>
    <x v="1"/>
    <s v="plays"/>
    <x v="3731"/>
    <d v="2015-01-10T03:23:00"/>
  </r>
  <r>
    <n v="3732"/>
    <x v="3728"/>
    <x v="3730"/>
    <n v="850"/>
    <n v="131"/>
    <x v="2"/>
    <x v="9"/>
    <x v="3"/>
    <n v="1422100800"/>
    <n v="1416932133"/>
    <b v="0"/>
    <x v="80"/>
    <x v="1"/>
    <s v="theater/plays"/>
    <n v="15"/>
    <x v="163"/>
    <x v="1"/>
    <s v="plays"/>
    <x v="3732"/>
    <d v="2015-01-24T12:00:00"/>
  </r>
  <r>
    <n v="3733"/>
    <x v="3729"/>
    <x v="3731"/>
    <n v="1500"/>
    <n v="0"/>
    <x v="2"/>
    <x v="0"/>
    <x v="0"/>
    <n v="1429396200"/>
    <n v="1428539708"/>
    <b v="0"/>
    <x v="78"/>
    <x v="1"/>
    <s v="theater/plays"/>
    <n v="0"/>
    <x v="121"/>
    <x v="1"/>
    <s v="plays"/>
    <x v="3733"/>
    <d v="2015-04-18T22:30:00"/>
  </r>
  <r>
    <n v="3734"/>
    <x v="3730"/>
    <x v="3732"/>
    <n v="1500"/>
    <n v="427"/>
    <x v="2"/>
    <x v="0"/>
    <x v="0"/>
    <n v="1432589896"/>
    <n v="1427405896"/>
    <b v="0"/>
    <x v="63"/>
    <x v="1"/>
    <s v="theater/plays"/>
    <n v="28"/>
    <x v="2254"/>
    <x v="1"/>
    <s v="plays"/>
    <x v="3734"/>
    <d v="2015-05-25T21:38:16"/>
  </r>
  <r>
    <n v="3735"/>
    <x v="3731"/>
    <x v="3733"/>
    <n v="150"/>
    <n v="20"/>
    <x v="2"/>
    <x v="1"/>
    <x v="1"/>
    <n v="1432831089"/>
    <n v="1430239089"/>
    <b v="0"/>
    <x v="84"/>
    <x v="1"/>
    <s v="theater/plays"/>
    <n v="13"/>
    <x v="119"/>
    <x v="1"/>
    <s v="plays"/>
    <x v="3735"/>
    <d v="2015-05-28T16:38:09"/>
  </r>
  <r>
    <n v="3736"/>
    <x v="3732"/>
    <x v="3734"/>
    <n v="1500"/>
    <n v="10"/>
    <x v="2"/>
    <x v="1"/>
    <x v="1"/>
    <n v="1427133600"/>
    <n v="1423847093"/>
    <b v="0"/>
    <x v="29"/>
    <x v="1"/>
    <s v="theater/plays"/>
    <n v="1"/>
    <x v="119"/>
    <x v="1"/>
    <s v="plays"/>
    <x v="3736"/>
    <d v="2015-03-23T18:00:00"/>
  </r>
  <r>
    <n v="3737"/>
    <x v="3476"/>
    <x v="3735"/>
    <n v="700"/>
    <n v="150"/>
    <x v="2"/>
    <x v="0"/>
    <x v="0"/>
    <n v="1447311540"/>
    <n v="1445358903"/>
    <b v="0"/>
    <x v="80"/>
    <x v="1"/>
    <s v="theater/plays"/>
    <n v="21"/>
    <x v="822"/>
    <x v="1"/>
    <s v="plays"/>
    <x v="3737"/>
    <d v="2015-11-12T06:59:00"/>
  </r>
  <r>
    <n v="3738"/>
    <x v="3733"/>
    <x v="3736"/>
    <n v="1500"/>
    <n v="270"/>
    <x v="2"/>
    <x v="1"/>
    <x v="1"/>
    <n v="1405461600"/>
    <n v="1403562705"/>
    <b v="0"/>
    <x v="79"/>
    <x v="1"/>
    <s v="theater/plays"/>
    <n v="18"/>
    <x v="817"/>
    <x v="1"/>
    <s v="plays"/>
    <x v="3738"/>
    <d v="2014-07-15T22:00:00"/>
  </r>
  <r>
    <n v="3739"/>
    <x v="3734"/>
    <x v="3737"/>
    <n v="4000"/>
    <n v="805"/>
    <x v="2"/>
    <x v="1"/>
    <x v="1"/>
    <n v="1468752468"/>
    <n v="1467024468"/>
    <b v="0"/>
    <x v="22"/>
    <x v="1"/>
    <s v="theater/plays"/>
    <n v="20"/>
    <x v="2587"/>
    <x v="1"/>
    <s v="plays"/>
    <x v="3739"/>
    <d v="2016-07-17T10:47:48"/>
  </r>
  <r>
    <n v="3740"/>
    <x v="3735"/>
    <x v="3738"/>
    <n v="2000"/>
    <n v="358"/>
    <x v="2"/>
    <x v="0"/>
    <x v="0"/>
    <n v="1407808438"/>
    <n v="1405217355"/>
    <b v="0"/>
    <x v="25"/>
    <x v="1"/>
    <s v="theater/plays"/>
    <n v="18"/>
    <x v="2588"/>
    <x v="1"/>
    <s v="plays"/>
    <x v="3740"/>
    <d v="2014-08-12T01:53:58"/>
  </r>
  <r>
    <n v="3741"/>
    <x v="3736"/>
    <x v="3739"/>
    <n v="20000"/>
    <n v="0"/>
    <x v="2"/>
    <x v="0"/>
    <x v="0"/>
    <n v="1450389950"/>
    <n v="1447797950"/>
    <b v="0"/>
    <x v="78"/>
    <x v="1"/>
    <s v="theater/plays"/>
    <n v="0"/>
    <x v="121"/>
    <x v="1"/>
    <s v="plays"/>
    <x v="3741"/>
    <d v="2015-12-17T22:05:50"/>
  </r>
  <r>
    <n v="3742"/>
    <x v="3737"/>
    <x v="3740"/>
    <n v="5000"/>
    <n v="100"/>
    <x v="2"/>
    <x v="0"/>
    <x v="0"/>
    <n v="1409980144"/>
    <n v="1407388144"/>
    <b v="0"/>
    <x v="80"/>
    <x v="1"/>
    <s v="theater/plays"/>
    <n v="2"/>
    <x v="380"/>
    <x v="1"/>
    <s v="plays"/>
    <x v="3742"/>
    <d v="2014-09-06T05:09:04"/>
  </r>
  <r>
    <n v="3743"/>
    <x v="3738"/>
    <x v="3741"/>
    <n v="2200"/>
    <n v="0"/>
    <x v="2"/>
    <x v="0"/>
    <x v="0"/>
    <n v="1404406964"/>
    <n v="1401814964"/>
    <b v="0"/>
    <x v="78"/>
    <x v="1"/>
    <s v="theater/plays"/>
    <n v="0"/>
    <x v="121"/>
    <x v="1"/>
    <s v="plays"/>
    <x v="3743"/>
    <d v="2014-07-03T17:02:44"/>
  </r>
  <r>
    <n v="3744"/>
    <x v="3739"/>
    <x v="3742"/>
    <n v="1200"/>
    <n v="0"/>
    <x v="2"/>
    <x v="0"/>
    <x v="0"/>
    <n v="1404532740"/>
    <n v="1401823952"/>
    <b v="0"/>
    <x v="78"/>
    <x v="1"/>
    <s v="theater/plays"/>
    <n v="0"/>
    <x v="121"/>
    <x v="1"/>
    <s v="plays"/>
    <x v="3744"/>
    <d v="2014-07-05T03:59:00"/>
  </r>
  <r>
    <n v="3745"/>
    <x v="3740"/>
    <x v="3743"/>
    <n v="100"/>
    <n v="10"/>
    <x v="2"/>
    <x v="0"/>
    <x v="0"/>
    <n v="1407689102"/>
    <n v="1405097102"/>
    <b v="0"/>
    <x v="29"/>
    <x v="1"/>
    <s v="theater/plays"/>
    <n v="10"/>
    <x v="119"/>
    <x v="1"/>
    <s v="plays"/>
    <x v="3745"/>
    <d v="2014-08-10T16:45:02"/>
  </r>
  <r>
    <n v="3746"/>
    <x v="3741"/>
    <x v="3744"/>
    <n v="8500"/>
    <n v="202"/>
    <x v="2"/>
    <x v="0"/>
    <x v="0"/>
    <n v="1475918439"/>
    <n v="1473326439"/>
    <b v="0"/>
    <x v="29"/>
    <x v="1"/>
    <s v="theater/plays"/>
    <n v="2"/>
    <x v="2589"/>
    <x v="1"/>
    <s v="plays"/>
    <x v="3746"/>
    <d v="2016-10-08T09:20:39"/>
  </r>
  <r>
    <n v="3747"/>
    <x v="3742"/>
    <x v="3745"/>
    <n v="2500"/>
    <n v="25"/>
    <x v="2"/>
    <x v="1"/>
    <x v="1"/>
    <n v="1436137140"/>
    <n v="1433833896"/>
    <b v="0"/>
    <x v="29"/>
    <x v="1"/>
    <s v="theater/plays"/>
    <n v="1"/>
    <x v="380"/>
    <x v="1"/>
    <s v="plays"/>
    <x v="3747"/>
    <d v="2015-07-05T22:59:00"/>
  </r>
  <r>
    <n v="3748"/>
    <x v="3743"/>
    <x v="3746"/>
    <n v="5000"/>
    <n v="5176"/>
    <x v="0"/>
    <x v="0"/>
    <x v="0"/>
    <n v="1455602340"/>
    <n v="1453827436"/>
    <b v="0"/>
    <x v="47"/>
    <x v="0"/>
    <s v="theater/musical"/>
    <n v="104"/>
    <x v="2590"/>
    <x v="1"/>
    <s v="musical"/>
    <x v="3748"/>
    <d v="2016-02-16T05:59:00"/>
  </r>
  <r>
    <n v="3749"/>
    <x v="3744"/>
    <x v="3747"/>
    <n v="500"/>
    <n v="525"/>
    <x v="0"/>
    <x v="0"/>
    <x v="0"/>
    <n v="1461902340"/>
    <n v="1459220588"/>
    <b v="0"/>
    <x v="63"/>
    <x v="0"/>
    <s v="theater/musical"/>
    <n v="105"/>
    <x v="753"/>
    <x v="1"/>
    <s v="musical"/>
    <x v="3749"/>
    <d v="2016-04-29T03:59:00"/>
  </r>
  <r>
    <n v="3750"/>
    <x v="3745"/>
    <x v="3748"/>
    <n v="6000"/>
    <n v="6027"/>
    <x v="0"/>
    <x v="0"/>
    <x v="0"/>
    <n v="1423555140"/>
    <n v="1421105608"/>
    <b v="0"/>
    <x v="33"/>
    <x v="0"/>
    <s v="theater/musical"/>
    <n v="100"/>
    <x v="2591"/>
    <x v="1"/>
    <s v="musical"/>
    <x v="3750"/>
    <d v="2015-02-10T07:59:00"/>
  </r>
  <r>
    <n v="3751"/>
    <x v="3746"/>
    <x v="3749"/>
    <n v="1000"/>
    <n v="1326"/>
    <x v="0"/>
    <x v="0"/>
    <x v="0"/>
    <n v="1459641073"/>
    <n v="1454460673"/>
    <b v="0"/>
    <x v="202"/>
    <x v="0"/>
    <s v="theater/musical"/>
    <n v="133"/>
    <x v="2592"/>
    <x v="1"/>
    <s v="musical"/>
    <x v="3751"/>
    <d v="2016-04-02T23:51:13"/>
  </r>
  <r>
    <n v="3752"/>
    <x v="3747"/>
    <x v="3750"/>
    <n v="500"/>
    <n v="565"/>
    <x v="0"/>
    <x v="1"/>
    <x v="1"/>
    <n v="1476651600"/>
    <n v="1473189335"/>
    <b v="0"/>
    <x v="41"/>
    <x v="0"/>
    <s v="theater/musical"/>
    <n v="113"/>
    <x v="789"/>
    <x v="1"/>
    <s v="musical"/>
    <x v="3752"/>
    <d v="2016-10-16T21:00:00"/>
  </r>
  <r>
    <n v="3753"/>
    <x v="3748"/>
    <x v="3751"/>
    <n v="5000"/>
    <n v="5167"/>
    <x v="0"/>
    <x v="0"/>
    <x v="0"/>
    <n v="1433289600"/>
    <n v="1430768800"/>
    <b v="0"/>
    <x v="209"/>
    <x v="0"/>
    <s v="theater/musical"/>
    <n v="103"/>
    <x v="2593"/>
    <x v="1"/>
    <s v="musical"/>
    <x v="3753"/>
    <d v="2015-06-03T00:00:00"/>
  </r>
  <r>
    <n v="3754"/>
    <x v="3749"/>
    <x v="3752"/>
    <n v="2500"/>
    <n v="3000"/>
    <x v="0"/>
    <x v="0"/>
    <x v="0"/>
    <n v="1406350740"/>
    <n v="1403125737"/>
    <b v="0"/>
    <x v="74"/>
    <x v="0"/>
    <s v="theater/musical"/>
    <n v="120"/>
    <x v="2594"/>
    <x v="1"/>
    <s v="musical"/>
    <x v="3754"/>
    <d v="2014-07-26T04:59:00"/>
  </r>
  <r>
    <n v="3755"/>
    <x v="3750"/>
    <x v="3753"/>
    <n v="550"/>
    <n v="713"/>
    <x v="0"/>
    <x v="1"/>
    <x v="1"/>
    <n v="1460753307"/>
    <n v="1458161307"/>
    <b v="0"/>
    <x v="33"/>
    <x v="0"/>
    <s v="theater/musical"/>
    <n v="130"/>
    <x v="2595"/>
    <x v="1"/>
    <s v="musical"/>
    <x v="3755"/>
    <d v="2016-04-15T20:48:27"/>
  </r>
  <r>
    <n v="3756"/>
    <x v="3751"/>
    <x v="3754"/>
    <n v="4500"/>
    <n v="4550"/>
    <x v="0"/>
    <x v="0"/>
    <x v="0"/>
    <n v="1402515198"/>
    <n v="1399923198"/>
    <b v="0"/>
    <x v="57"/>
    <x v="0"/>
    <s v="theater/musical"/>
    <n v="101"/>
    <x v="2596"/>
    <x v="1"/>
    <s v="musical"/>
    <x v="3756"/>
    <d v="2014-06-11T19:33:18"/>
  </r>
  <r>
    <n v="3757"/>
    <x v="3752"/>
    <x v="3755"/>
    <n v="3500"/>
    <n v="3798"/>
    <x v="0"/>
    <x v="0"/>
    <x v="0"/>
    <n v="1417465515"/>
    <n v="1415737515"/>
    <b v="0"/>
    <x v="133"/>
    <x v="0"/>
    <s v="theater/musical"/>
    <n v="109"/>
    <x v="2597"/>
    <x v="1"/>
    <s v="musical"/>
    <x v="3757"/>
    <d v="2014-12-01T20:25:15"/>
  </r>
  <r>
    <n v="3758"/>
    <x v="3753"/>
    <x v="3756"/>
    <n v="1500"/>
    <n v="1535"/>
    <x v="0"/>
    <x v="0"/>
    <x v="0"/>
    <n v="1400475600"/>
    <n v="1397819938"/>
    <b v="0"/>
    <x v="55"/>
    <x v="0"/>
    <s v="theater/musical"/>
    <n v="102"/>
    <x v="1254"/>
    <x v="1"/>
    <s v="musical"/>
    <x v="3758"/>
    <d v="2014-05-19T05:00:00"/>
  </r>
  <r>
    <n v="3759"/>
    <x v="3754"/>
    <x v="3757"/>
    <n v="4000"/>
    <n v="4409.7700000000004"/>
    <x v="0"/>
    <x v="0"/>
    <x v="0"/>
    <n v="1440556553"/>
    <n v="1435372553"/>
    <b v="0"/>
    <x v="106"/>
    <x v="0"/>
    <s v="theater/musical"/>
    <n v="110"/>
    <x v="2598"/>
    <x v="1"/>
    <s v="musical"/>
    <x v="3759"/>
    <d v="2015-08-26T02:35:53"/>
  </r>
  <r>
    <n v="3760"/>
    <x v="3755"/>
    <x v="3758"/>
    <n v="5000"/>
    <n v="5050.7700000000004"/>
    <x v="0"/>
    <x v="0"/>
    <x v="0"/>
    <n v="1399293386"/>
    <n v="1397133386"/>
    <b v="0"/>
    <x v="110"/>
    <x v="0"/>
    <s v="theater/musical"/>
    <n v="101"/>
    <x v="2599"/>
    <x v="1"/>
    <s v="musical"/>
    <x v="3760"/>
    <d v="2014-05-05T12:36:26"/>
  </r>
  <r>
    <n v="3761"/>
    <x v="3756"/>
    <x v="3759"/>
    <n v="500"/>
    <n v="500"/>
    <x v="0"/>
    <x v="1"/>
    <x v="1"/>
    <n v="1439247600"/>
    <n v="1434625937"/>
    <b v="0"/>
    <x v="83"/>
    <x v="0"/>
    <s v="theater/musical"/>
    <n v="100"/>
    <x v="2600"/>
    <x v="1"/>
    <s v="musical"/>
    <x v="3761"/>
    <d v="2015-08-10T23:00:00"/>
  </r>
  <r>
    <n v="3762"/>
    <x v="3757"/>
    <x v="3760"/>
    <n v="1250"/>
    <n v="1328"/>
    <x v="0"/>
    <x v="1"/>
    <x v="1"/>
    <n v="1438543889"/>
    <n v="1436383889"/>
    <b v="0"/>
    <x v="33"/>
    <x v="0"/>
    <s v="theater/musical"/>
    <n v="106"/>
    <x v="2601"/>
    <x v="1"/>
    <s v="musical"/>
    <x v="3762"/>
    <d v="2015-08-02T19:31:29"/>
  </r>
  <r>
    <n v="3763"/>
    <x v="3758"/>
    <x v="3761"/>
    <n v="5000"/>
    <n v="5000"/>
    <x v="0"/>
    <x v="0"/>
    <x v="0"/>
    <n v="1427907626"/>
    <n v="1425319226"/>
    <b v="0"/>
    <x v="99"/>
    <x v="0"/>
    <s v="theater/musical"/>
    <n v="100"/>
    <x v="2602"/>
    <x v="1"/>
    <s v="musical"/>
    <x v="3763"/>
    <d v="2015-04-01T17:00:26"/>
  </r>
  <r>
    <n v="3764"/>
    <x v="3759"/>
    <x v="3762"/>
    <n v="1500"/>
    <n v="1500"/>
    <x v="0"/>
    <x v="0"/>
    <x v="0"/>
    <n v="1464482160"/>
    <n v="1462824832"/>
    <b v="0"/>
    <x v="74"/>
    <x v="0"/>
    <s v="theater/musical"/>
    <n v="100"/>
    <x v="2480"/>
    <x v="1"/>
    <s v="musical"/>
    <x v="3764"/>
    <d v="2016-05-29T00:36:00"/>
  </r>
  <r>
    <n v="3765"/>
    <x v="3760"/>
    <x v="3763"/>
    <n v="7000"/>
    <n v="7942"/>
    <x v="0"/>
    <x v="0"/>
    <x v="0"/>
    <n v="1406745482"/>
    <n v="1404153482"/>
    <b v="0"/>
    <x v="329"/>
    <x v="0"/>
    <s v="theater/musical"/>
    <n v="113"/>
    <x v="2603"/>
    <x v="1"/>
    <s v="musical"/>
    <x v="3765"/>
    <d v="2014-07-30T18:38:02"/>
  </r>
  <r>
    <n v="3766"/>
    <x v="3761"/>
    <x v="3764"/>
    <n v="10000"/>
    <n v="10265.01"/>
    <x v="0"/>
    <x v="0"/>
    <x v="0"/>
    <n v="1404360045"/>
    <n v="1401336045"/>
    <b v="0"/>
    <x v="93"/>
    <x v="0"/>
    <s v="theater/musical"/>
    <n v="103"/>
    <x v="2604"/>
    <x v="1"/>
    <s v="musical"/>
    <x v="3766"/>
    <d v="2014-07-03T04:00:45"/>
  </r>
  <r>
    <n v="3767"/>
    <x v="3762"/>
    <x v="3765"/>
    <n v="2000"/>
    <n v="2335"/>
    <x v="0"/>
    <x v="0"/>
    <x v="0"/>
    <n v="1425185940"/>
    <n v="1423960097"/>
    <b v="0"/>
    <x v="66"/>
    <x v="0"/>
    <s v="theater/musical"/>
    <n v="117"/>
    <x v="645"/>
    <x v="1"/>
    <s v="musical"/>
    <x v="3767"/>
    <d v="2015-03-01T04:59:00"/>
  </r>
  <r>
    <n v="3768"/>
    <x v="3763"/>
    <x v="3766"/>
    <n v="4000"/>
    <n v="4306.1099999999997"/>
    <x v="0"/>
    <x v="0"/>
    <x v="0"/>
    <n v="1402594090"/>
    <n v="1400002090"/>
    <b v="0"/>
    <x v="6"/>
    <x v="0"/>
    <s v="theater/musical"/>
    <n v="108"/>
    <x v="2605"/>
    <x v="1"/>
    <s v="musical"/>
    <x v="3768"/>
    <d v="2014-06-12T17:28:10"/>
  </r>
  <r>
    <n v="3769"/>
    <x v="3764"/>
    <x v="3767"/>
    <n v="1100"/>
    <n v="1100"/>
    <x v="0"/>
    <x v="0"/>
    <x v="0"/>
    <n v="1460730079"/>
    <n v="1458138079"/>
    <b v="0"/>
    <x v="41"/>
    <x v="0"/>
    <s v="theater/musical"/>
    <n v="100"/>
    <x v="2606"/>
    <x v="1"/>
    <s v="musical"/>
    <x v="3769"/>
    <d v="2016-04-15T14:21:19"/>
  </r>
  <r>
    <n v="3770"/>
    <x v="3765"/>
    <x v="3768"/>
    <n v="2000"/>
    <n v="2000"/>
    <x v="0"/>
    <x v="1"/>
    <x v="1"/>
    <n v="1434234010"/>
    <n v="1431642010"/>
    <b v="0"/>
    <x v="9"/>
    <x v="0"/>
    <s v="theater/musical"/>
    <n v="100"/>
    <x v="101"/>
    <x v="1"/>
    <s v="musical"/>
    <x v="3770"/>
    <d v="2015-06-13T22:20:10"/>
  </r>
  <r>
    <n v="3771"/>
    <x v="3766"/>
    <x v="3769"/>
    <n v="1000"/>
    <n v="1460"/>
    <x v="0"/>
    <x v="0"/>
    <x v="0"/>
    <n v="1463529600"/>
    <n v="1462307652"/>
    <b v="0"/>
    <x v="44"/>
    <x v="0"/>
    <s v="theater/musical"/>
    <n v="146"/>
    <x v="2607"/>
    <x v="1"/>
    <s v="musical"/>
    <x v="3771"/>
    <d v="2016-05-18T00:00:00"/>
  </r>
  <r>
    <n v="3772"/>
    <x v="3767"/>
    <x v="3770"/>
    <n v="5000"/>
    <n v="5510"/>
    <x v="0"/>
    <x v="0"/>
    <x v="0"/>
    <n v="1480399200"/>
    <n v="1478616506"/>
    <b v="0"/>
    <x v="51"/>
    <x v="0"/>
    <s v="theater/musical"/>
    <n v="110"/>
    <x v="2608"/>
    <x v="1"/>
    <s v="musical"/>
    <x v="3772"/>
    <d v="2016-11-29T06:00:00"/>
  </r>
  <r>
    <n v="3773"/>
    <x v="3768"/>
    <x v="3771"/>
    <n v="5000"/>
    <n v="5410"/>
    <x v="0"/>
    <x v="0"/>
    <x v="0"/>
    <n v="1479175680"/>
    <n v="1476317247"/>
    <b v="0"/>
    <x v="7"/>
    <x v="0"/>
    <s v="theater/musical"/>
    <n v="108"/>
    <x v="2609"/>
    <x v="1"/>
    <s v="musical"/>
    <x v="3773"/>
    <d v="2016-11-15T02:08:00"/>
  </r>
  <r>
    <n v="3774"/>
    <x v="3769"/>
    <x v="3772"/>
    <n v="2500"/>
    <n v="2500"/>
    <x v="0"/>
    <x v="5"/>
    <x v="5"/>
    <n v="1428606055"/>
    <n v="1427223655"/>
    <b v="0"/>
    <x v="20"/>
    <x v="0"/>
    <s v="theater/musical"/>
    <n v="100"/>
    <x v="101"/>
    <x v="1"/>
    <s v="musical"/>
    <x v="3774"/>
    <d v="2015-04-09T19:00:55"/>
  </r>
  <r>
    <n v="3775"/>
    <x v="3770"/>
    <x v="3773"/>
    <n v="2000"/>
    <n v="2005"/>
    <x v="0"/>
    <x v="0"/>
    <x v="0"/>
    <n v="1428552000"/>
    <n v="1426199843"/>
    <b v="0"/>
    <x v="25"/>
    <x v="0"/>
    <s v="theater/musical"/>
    <n v="100"/>
    <x v="1451"/>
    <x v="1"/>
    <s v="musical"/>
    <x v="3775"/>
    <d v="2015-04-09T04:00:00"/>
  </r>
  <r>
    <n v="3776"/>
    <x v="3771"/>
    <x v="3774"/>
    <n v="8000"/>
    <n v="8537"/>
    <x v="0"/>
    <x v="0"/>
    <x v="0"/>
    <n v="1406854800"/>
    <n v="1403599778"/>
    <b v="0"/>
    <x v="225"/>
    <x v="0"/>
    <s v="theater/musical"/>
    <n v="107"/>
    <x v="2610"/>
    <x v="1"/>
    <s v="musical"/>
    <x v="3776"/>
    <d v="2014-08-01T01:00:00"/>
  </r>
  <r>
    <n v="3777"/>
    <x v="3772"/>
    <x v="3775"/>
    <n v="2000"/>
    <n v="2864"/>
    <x v="0"/>
    <x v="0"/>
    <x v="0"/>
    <n v="1411790400"/>
    <n v="1409884821"/>
    <b v="0"/>
    <x v="211"/>
    <x v="0"/>
    <s v="theater/musical"/>
    <n v="143"/>
    <x v="1129"/>
    <x v="1"/>
    <s v="musical"/>
    <x v="3777"/>
    <d v="2014-09-27T04:00:00"/>
  </r>
  <r>
    <n v="3778"/>
    <x v="3773"/>
    <x v="3776"/>
    <n v="2400"/>
    <n v="2521"/>
    <x v="0"/>
    <x v="0"/>
    <x v="0"/>
    <n v="1423942780"/>
    <n v="1418758780"/>
    <b v="0"/>
    <x v="17"/>
    <x v="0"/>
    <s v="theater/musical"/>
    <n v="105"/>
    <x v="2611"/>
    <x v="1"/>
    <s v="musical"/>
    <x v="3778"/>
    <d v="2015-02-14T19:39:40"/>
  </r>
  <r>
    <n v="3779"/>
    <x v="3774"/>
    <x v="3777"/>
    <n v="15000"/>
    <n v="15597"/>
    <x v="0"/>
    <x v="0"/>
    <x v="0"/>
    <n v="1459010340"/>
    <n v="1456421940"/>
    <b v="0"/>
    <x v="248"/>
    <x v="0"/>
    <s v="theater/musical"/>
    <n v="104"/>
    <x v="938"/>
    <x v="1"/>
    <s v="musical"/>
    <x v="3779"/>
    <d v="2016-03-26T16:39:00"/>
  </r>
  <r>
    <n v="3780"/>
    <x v="3775"/>
    <x v="3778"/>
    <n v="2500"/>
    <n v="3000"/>
    <x v="0"/>
    <x v="0"/>
    <x v="0"/>
    <n v="1436817960"/>
    <n v="1433999785"/>
    <b v="0"/>
    <x v="209"/>
    <x v="0"/>
    <s v="theater/musical"/>
    <n v="120"/>
    <x v="101"/>
    <x v="1"/>
    <s v="musical"/>
    <x v="3780"/>
    <d v="2015-07-13T20:06:00"/>
  </r>
  <r>
    <n v="3781"/>
    <x v="3776"/>
    <x v="3779"/>
    <n v="4500"/>
    <n v="4935"/>
    <x v="0"/>
    <x v="0"/>
    <x v="0"/>
    <n v="1410210685"/>
    <n v="1408050685"/>
    <b v="0"/>
    <x v="47"/>
    <x v="0"/>
    <s v="theater/musical"/>
    <n v="110"/>
    <x v="2612"/>
    <x v="1"/>
    <s v="musical"/>
    <x v="3781"/>
    <d v="2014-09-08T21:11:25"/>
  </r>
  <r>
    <n v="3782"/>
    <x v="3777"/>
    <x v="3780"/>
    <n v="2000"/>
    <n v="2035"/>
    <x v="0"/>
    <x v="1"/>
    <x v="1"/>
    <n v="1469401200"/>
    <n v="1466887297"/>
    <b v="0"/>
    <x v="74"/>
    <x v="0"/>
    <s v="theater/musical"/>
    <n v="102"/>
    <x v="2613"/>
    <x v="1"/>
    <s v="musical"/>
    <x v="3782"/>
    <d v="2016-07-24T23:00:00"/>
  </r>
  <r>
    <n v="3783"/>
    <x v="3778"/>
    <x v="3781"/>
    <n v="1200"/>
    <n v="1547"/>
    <x v="0"/>
    <x v="0"/>
    <x v="0"/>
    <n v="1458057600"/>
    <n v="1455938520"/>
    <b v="0"/>
    <x v="54"/>
    <x v="0"/>
    <s v="theater/musical"/>
    <n v="129"/>
    <x v="2614"/>
    <x v="1"/>
    <s v="musical"/>
    <x v="3783"/>
    <d v="2016-03-15T16:00:00"/>
  </r>
  <r>
    <n v="3784"/>
    <x v="3779"/>
    <x v="3782"/>
    <n v="1000"/>
    <n v="1150"/>
    <x v="0"/>
    <x v="5"/>
    <x v="5"/>
    <n v="1468193532"/>
    <n v="1465601532"/>
    <b v="0"/>
    <x v="73"/>
    <x v="0"/>
    <s v="theater/musical"/>
    <n v="115"/>
    <x v="2615"/>
    <x v="1"/>
    <s v="musical"/>
    <x v="3784"/>
    <d v="2016-07-10T23:32:12"/>
  </r>
  <r>
    <n v="3785"/>
    <x v="3780"/>
    <x v="3783"/>
    <n v="2000"/>
    <n v="3015"/>
    <x v="0"/>
    <x v="1"/>
    <x v="1"/>
    <n v="1470132180"/>
    <n v="1467040769"/>
    <b v="0"/>
    <x v="209"/>
    <x v="0"/>
    <s v="theater/musical"/>
    <n v="151"/>
    <x v="965"/>
    <x v="1"/>
    <s v="musical"/>
    <x v="3785"/>
    <d v="2016-08-02T10:03:00"/>
  </r>
  <r>
    <n v="3786"/>
    <x v="3781"/>
    <x v="3784"/>
    <n v="6000"/>
    <n v="6658"/>
    <x v="0"/>
    <x v="0"/>
    <x v="0"/>
    <n v="1464310475"/>
    <n v="1461718475"/>
    <b v="0"/>
    <x v="26"/>
    <x v="0"/>
    <s v="theater/musical"/>
    <n v="111"/>
    <x v="2616"/>
    <x v="1"/>
    <s v="musical"/>
    <x v="3786"/>
    <d v="2016-05-27T00:54:35"/>
  </r>
  <r>
    <n v="3787"/>
    <x v="3782"/>
    <x v="3785"/>
    <n v="350"/>
    <n v="351"/>
    <x v="0"/>
    <x v="0"/>
    <x v="0"/>
    <n v="1436587140"/>
    <n v="1434113406"/>
    <b v="0"/>
    <x v="73"/>
    <x v="0"/>
    <s v="theater/musical"/>
    <n v="100"/>
    <x v="2617"/>
    <x v="1"/>
    <s v="musical"/>
    <x v="3787"/>
    <d v="2015-07-11T03:59:00"/>
  </r>
  <r>
    <n v="3788"/>
    <x v="3783"/>
    <x v="3786"/>
    <n v="75000"/>
    <n v="500"/>
    <x v="2"/>
    <x v="0"/>
    <x v="0"/>
    <n v="1450887480"/>
    <n v="1448469719"/>
    <b v="0"/>
    <x v="29"/>
    <x v="1"/>
    <s v="theater/musical"/>
    <n v="1"/>
    <x v="130"/>
    <x v="1"/>
    <s v="musical"/>
    <x v="3788"/>
    <d v="2015-12-23T16:18:00"/>
  </r>
  <r>
    <n v="3789"/>
    <x v="3784"/>
    <x v="3787"/>
    <n v="3550"/>
    <n v="116"/>
    <x v="2"/>
    <x v="1"/>
    <x v="1"/>
    <n v="1434395418"/>
    <n v="1431630618"/>
    <b v="0"/>
    <x v="80"/>
    <x v="1"/>
    <s v="theater/musical"/>
    <n v="3"/>
    <x v="2005"/>
    <x v="1"/>
    <s v="musical"/>
    <x v="3789"/>
    <d v="2015-06-15T19:10:18"/>
  </r>
  <r>
    <n v="3790"/>
    <x v="3785"/>
    <x v="3788"/>
    <n v="15000"/>
    <n v="0"/>
    <x v="2"/>
    <x v="0"/>
    <x v="0"/>
    <n v="1479834023"/>
    <n v="1477238423"/>
    <b v="0"/>
    <x v="78"/>
    <x v="1"/>
    <s v="theater/musical"/>
    <n v="0"/>
    <x v="121"/>
    <x v="1"/>
    <s v="musical"/>
    <x v="3790"/>
    <d v="2016-11-22T17:00:23"/>
  </r>
  <r>
    <n v="3791"/>
    <x v="3786"/>
    <x v="3789"/>
    <n v="1500"/>
    <n v="0"/>
    <x v="2"/>
    <x v="0"/>
    <x v="0"/>
    <n v="1404664592"/>
    <n v="1399480592"/>
    <b v="0"/>
    <x v="78"/>
    <x v="1"/>
    <s v="theater/musical"/>
    <n v="0"/>
    <x v="121"/>
    <x v="1"/>
    <s v="musical"/>
    <x v="3791"/>
    <d v="2014-07-06T16:36:32"/>
  </r>
  <r>
    <n v="3792"/>
    <x v="3787"/>
    <x v="3790"/>
    <n v="12500"/>
    <n v="35"/>
    <x v="2"/>
    <x v="0"/>
    <x v="0"/>
    <n v="1436957022"/>
    <n v="1434365022"/>
    <b v="0"/>
    <x v="84"/>
    <x v="1"/>
    <s v="theater/musical"/>
    <n v="0"/>
    <x v="827"/>
    <x v="1"/>
    <s v="musical"/>
    <x v="3792"/>
    <d v="2015-07-15T10:43:42"/>
  </r>
  <r>
    <n v="3793"/>
    <x v="3788"/>
    <x v="3791"/>
    <n v="7000"/>
    <n v="4176"/>
    <x v="2"/>
    <x v="0"/>
    <x v="0"/>
    <n v="1418769129"/>
    <n v="1416954729"/>
    <b v="0"/>
    <x v="54"/>
    <x v="1"/>
    <s v="theater/musical"/>
    <n v="60"/>
    <x v="2618"/>
    <x v="1"/>
    <s v="musical"/>
    <x v="3793"/>
    <d v="2014-12-16T22:32:09"/>
  </r>
  <r>
    <n v="3794"/>
    <x v="3789"/>
    <x v="3792"/>
    <n v="5000"/>
    <n v="50"/>
    <x v="2"/>
    <x v="1"/>
    <x v="1"/>
    <n v="1433685354"/>
    <n v="1431093354"/>
    <b v="0"/>
    <x v="29"/>
    <x v="1"/>
    <s v="theater/musical"/>
    <n v="1"/>
    <x v="73"/>
    <x v="1"/>
    <s v="musical"/>
    <x v="3794"/>
    <d v="2015-06-07T13:55:54"/>
  </r>
  <r>
    <n v="3795"/>
    <x v="3790"/>
    <x v="3793"/>
    <n v="600"/>
    <n v="10"/>
    <x v="2"/>
    <x v="1"/>
    <x v="1"/>
    <n v="1440801000"/>
    <n v="1437042490"/>
    <b v="0"/>
    <x v="84"/>
    <x v="1"/>
    <s v="theater/musical"/>
    <n v="2"/>
    <x v="144"/>
    <x v="1"/>
    <s v="musical"/>
    <x v="3795"/>
    <d v="2015-08-28T22:30:00"/>
  </r>
  <r>
    <n v="3796"/>
    <x v="3791"/>
    <x v="3794"/>
    <n v="22500"/>
    <n v="1"/>
    <x v="2"/>
    <x v="0"/>
    <x v="0"/>
    <n v="1484354556"/>
    <n v="1479170556"/>
    <b v="0"/>
    <x v="29"/>
    <x v="1"/>
    <s v="theater/musical"/>
    <n v="0"/>
    <x v="120"/>
    <x v="1"/>
    <s v="musical"/>
    <x v="3796"/>
    <d v="2017-01-14T00:42:36"/>
  </r>
  <r>
    <n v="3797"/>
    <x v="3792"/>
    <x v="3795"/>
    <n v="6000"/>
    <n v="5380"/>
    <x v="2"/>
    <x v="0"/>
    <x v="0"/>
    <n v="1429564165"/>
    <n v="1426972165"/>
    <b v="0"/>
    <x v="77"/>
    <x v="1"/>
    <s v="theater/musical"/>
    <n v="90"/>
    <x v="2619"/>
    <x v="1"/>
    <s v="musical"/>
    <x v="3797"/>
    <d v="2015-04-20T21:09:25"/>
  </r>
  <r>
    <n v="3798"/>
    <x v="3793"/>
    <x v="3796"/>
    <n v="70000"/>
    <n v="1025"/>
    <x v="2"/>
    <x v="0"/>
    <x v="0"/>
    <n v="1407691248"/>
    <n v="1405099248"/>
    <b v="0"/>
    <x v="81"/>
    <x v="1"/>
    <s v="theater/musical"/>
    <n v="1"/>
    <x v="1491"/>
    <x v="1"/>
    <s v="musical"/>
    <x v="3798"/>
    <d v="2014-08-10T17:20:48"/>
  </r>
  <r>
    <n v="3799"/>
    <x v="3794"/>
    <x v="3797"/>
    <n v="10000"/>
    <n v="402"/>
    <x v="2"/>
    <x v="0"/>
    <x v="0"/>
    <n v="1457734843"/>
    <n v="1455142843"/>
    <b v="0"/>
    <x v="80"/>
    <x v="1"/>
    <s v="theater/musical"/>
    <n v="4"/>
    <x v="965"/>
    <x v="1"/>
    <s v="musical"/>
    <x v="3799"/>
    <d v="2016-03-11T22:20:43"/>
  </r>
  <r>
    <n v="3800"/>
    <x v="3795"/>
    <x v="3798"/>
    <n v="22000"/>
    <n v="881"/>
    <x v="2"/>
    <x v="0"/>
    <x v="0"/>
    <n v="1420952340"/>
    <n v="1418146883"/>
    <b v="0"/>
    <x v="38"/>
    <x v="1"/>
    <s v="theater/musical"/>
    <n v="4"/>
    <x v="2620"/>
    <x v="1"/>
    <s v="musical"/>
    <x v="3800"/>
    <d v="2015-01-11T04:59:00"/>
  </r>
  <r>
    <n v="3801"/>
    <x v="3796"/>
    <x v="3799"/>
    <n v="5000"/>
    <n v="426"/>
    <x v="2"/>
    <x v="0"/>
    <x v="0"/>
    <n v="1420215216"/>
    <n v="1417536816"/>
    <b v="0"/>
    <x v="82"/>
    <x v="1"/>
    <s v="theater/musical"/>
    <n v="9"/>
    <x v="2621"/>
    <x v="1"/>
    <s v="musical"/>
    <x v="3801"/>
    <d v="2015-01-02T16:13:36"/>
  </r>
  <r>
    <n v="3802"/>
    <x v="3797"/>
    <x v="3800"/>
    <n v="3000"/>
    <n v="0"/>
    <x v="2"/>
    <x v="0"/>
    <x v="0"/>
    <n v="1445482906"/>
    <n v="1442890906"/>
    <b v="0"/>
    <x v="78"/>
    <x v="1"/>
    <s v="theater/musical"/>
    <n v="0"/>
    <x v="121"/>
    <x v="1"/>
    <s v="musical"/>
    <x v="3802"/>
    <d v="2015-10-22T03:01:46"/>
  </r>
  <r>
    <n v="3803"/>
    <x v="3798"/>
    <x v="3801"/>
    <n v="12000"/>
    <n v="2358"/>
    <x v="2"/>
    <x v="0"/>
    <x v="0"/>
    <n v="1457133568"/>
    <n v="1454541568"/>
    <b v="0"/>
    <x v="244"/>
    <x v="1"/>
    <s v="theater/musical"/>
    <n v="20"/>
    <x v="2382"/>
    <x v="1"/>
    <s v="musical"/>
    <x v="3803"/>
    <d v="2016-03-04T23:19:28"/>
  </r>
  <r>
    <n v="3804"/>
    <x v="3799"/>
    <x v="3802"/>
    <n v="8000"/>
    <n v="0"/>
    <x v="2"/>
    <x v="0"/>
    <x v="0"/>
    <n v="1469948400"/>
    <n v="1465172024"/>
    <b v="0"/>
    <x v="78"/>
    <x v="1"/>
    <s v="theater/musical"/>
    <n v="0"/>
    <x v="121"/>
    <x v="1"/>
    <s v="musical"/>
    <x v="3804"/>
    <d v="2016-07-31T07:00:00"/>
  </r>
  <r>
    <n v="3805"/>
    <x v="3800"/>
    <x v="3803"/>
    <n v="150000"/>
    <n v="3"/>
    <x v="2"/>
    <x v="0"/>
    <x v="0"/>
    <n v="1411852640"/>
    <n v="1406668640"/>
    <b v="0"/>
    <x v="84"/>
    <x v="1"/>
    <s v="theater/musical"/>
    <n v="0"/>
    <x v="1720"/>
    <x v="1"/>
    <s v="musical"/>
    <x v="3805"/>
    <d v="2014-09-27T21:17:20"/>
  </r>
  <r>
    <n v="3806"/>
    <x v="3801"/>
    <x v="3804"/>
    <n v="7500"/>
    <n v="5"/>
    <x v="2"/>
    <x v="2"/>
    <x v="2"/>
    <n v="1404022381"/>
    <n v="1402294381"/>
    <b v="0"/>
    <x v="29"/>
    <x v="1"/>
    <s v="theater/musical"/>
    <n v="0"/>
    <x v="144"/>
    <x v="1"/>
    <s v="musical"/>
    <x v="3806"/>
    <d v="2014-06-29T06:13:01"/>
  </r>
  <r>
    <n v="3807"/>
    <x v="3802"/>
    <x v="3805"/>
    <n v="1500"/>
    <n v="455"/>
    <x v="2"/>
    <x v="0"/>
    <x v="0"/>
    <n v="1428097739"/>
    <n v="1427492939"/>
    <b v="0"/>
    <x v="82"/>
    <x v="1"/>
    <s v="theater/musical"/>
    <n v="30"/>
    <x v="2622"/>
    <x v="1"/>
    <s v="musical"/>
    <x v="3807"/>
    <d v="2015-04-03T21:48:59"/>
  </r>
  <r>
    <n v="3808"/>
    <x v="3803"/>
    <x v="3806"/>
    <n v="1000"/>
    <n v="1000"/>
    <x v="0"/>
    <x v="1"/>
    <x v="1"/>
    <n v="1429955619"/>
    <n v="1424775219"/>
    <b v="0"/>
    <x v="54"/>
    <x v="0"/>
    <s v="theater/plays"/>
    <n v="100"/>
    <x v="683"/>
    <x v="1"/>
    <s v="plays"/>
    <x v="3808"/>
    <d v="2015-04-25T09:53:39"/>
  </r>
  <r>
    <n v="3809"/>
    <x v="3804"/>
    <x v="3807"/>
    <n v="2000"/>
    <n v="2025"/>
    <x v="0"/>
    <x v="1"/>
    <x v="1"/>
    <n v="1406761200"/>
    <n v="1402403907"/>
    <b v="0"/>
    <x v="44"/>
    <x v="0"/>
    <s v="theater/plays"/>
    <n v="101"/>
    <x v="1316"/>
    <x v="1"/>
    <s v="plays"/>
    <x v="3809"/>
    <d v="2014-07-30T23:00:00"/>
  </r>
  <r>
    <n v="3810"/>
    <x v="3805"/>
    <x v="3808"/>
    <n v="1500"/>
    <n v="1826"/>
    <x v="0"/>
    <x v="0"/>
    <x v="0"/>
    <n v="1426965758"/>
    <n v="1424377358"/>
    <b v="0"/>
    <x v="55"/>
    <x v="0"/>
    <s v="theater/plays"/>
    <n v="122"/>
    <x v="2623"/>
    <x v="1"/>
    <s v="plays"/>
    <x v="3810"/>
    <d v="2015-03-21T19:22:38"/>
  </r>
  <r>
    <n v="3811"/>
    <x v="3806"/>
    <x v="3809"/>
    <n v="250"/>
    <n v="825"/>
    <x v="0"/>
    <x v="1"/>
    <x v="1"/>
    <n v="1464692400"/>
    <n v="1461769373"/>
    <b v="0"/>
    <x v="10"/>
    <x v="0"/>
    <s v="theater/plays"/>
    <n v="330"/>
    <x v="794"/>
    <x v="1"/>
    <s v="plays"/>
    <x v="3811"/>
    <d v="2016-05-31T11:00:00"/>
  </r>
  <r>
    <n v="3812"/>
    <x v="3807"/>
    <x v="3810"/>
    <n v="2000"/>
    <n v="2191"/>
    <x v="0"/>
    <x v="5"/>
    <x v="5"/>
    <n v="1433131140"/>
    <n v="1429120908"/>
    <b v="0"/>
    <x v="202"/>
    <x v="0"/>
    <s v="theater/plays"/>
    <n v="110"/>
    <x v="2624"/>
    <x v="1"/>
    <s v="plays"/>
    <x v="3812"/>
    <d v="2015-06-01T03:59:00"/>
  </r>
  <r>
    <n v="3813"/>
    <x v="3808"/>
    <x v="3811"/>
    <n v="2100"/>
    <n v="2119.9899999999998"/>
    <x v="0"/>
    <x v="0"/>
    <x v="0"/>
    <n v="1465940580"/>
    <n v="1462603021"/>
    <b v="0"/>
    <x v="74"/>
    <x v="0"/>
    <s v="theater/plays"/>
    <n v="101"/>
    <x v="2625"/>
    <x v="1"/>
    <s v="plays"/>
    <x v="3813"/>
    <d v="2016-06-14T21:43:00"/>
  </r>
  <r>
    <n v="3814"/>
    <x v="3809"/>
    <x v="3812"/>
    <n v="1500"/>
    <n v="2102"/>
    <x v="0"/>
    <x v="0"/>
    <x v="0"/>
    <n v="1427860740"/>
    <n v="1424727712"/>
    <b v="0"/>
    <x v="69"/>
    <x v="0"/>
    <s v="theater/plays"/>
    <n v="140"/>
    <x v="2626"/>
    <x v="1"/>
    <s v="plays"/>
    <x v="3814"/>
    <d v="2015-04-01T03:59:00"/>
  </r>
  <r>
    <n v="3815"/>
    <x v="3810"/>
    <x v="3813"/>
    <n v="1000"/>
    <n v="1000.01"/>
    <x v="0"/>
    <x v="1"/>
    <x v="1"/>
    <n v="1440111600"/>
    <n v="1437545657"/>
    <b v="0"/>
    <x v="9"/>
    <x v="0"/>
    <s v="theater/plays"/>
    <n v="100"/>
    <x v="73"/>
    <x v="1"/>
    <s v="plays"/>
    <x v="3815"/>
    <d v="2015-08-20T23:00:00"/>
  </r>
  <r>
    <n v="3816"/>
    <x v="3811"/>
    <x v="3814"/>
    <n v="1500"/>
    <n v="1788.57"/>
    <x v="0"/>
    <x v="0"/>
    <x v="0"/>
    <n v="1405614823"/>
    <n v="1403022823"/>
    <b v="0"/>
    <x v="77"/>
    <x v="0"/>
    <s v="theater/plays"/>
    <n v="119"/>
    <x v="2627"/>
    <x v="1"/>
    <s v="plays"/>
    <x v="3816"/>
    <d v="2014-07-17T16:33:43"/>
  </r>
  <r>
    <n v="3817"/>
    <x v="3812"/>
    <x v="3815"/>
    <n v="2000"/>
    <n v="2145"/>
    <x v="0"/>
    <x v="0"/>
    <x v="0"/>
    <n v="1445659140"/>
    <n v="1444236216"/>
    <b v="0"/>
    <x v="9"/>
    <x v="0"/>
    <s v="theater/plays"/>
    <n v="107"/>
    <x v="2628"/>
    <x v="1"/>
    <s v="plays"/>
    <x v="3817"/>
    <d v="2015-10-24T03:59:00"/>
  </r>
  <r>
    <n v="3818"/>
    <x v="3813"/>
    <x v="3816"/>
    <n v="250"/>
    <n v="570"/>
    <x v="0"/>
    <x v="0"/>
    <x v="0"/>
    <n v="1426187582"/>
    <n v="1423599182"/>
    <b v="0"/>
    <x v="73"/>
    <x v="0"/>
    <s v="theater/plays"/>
    <n v="228"/>
    <x v="2629"/>
    <x v="1"/>
    <s v="plays"/>
    <x v="3818"/>
    <d v="2015-03-12T19:13:02"/>
  </r>
  <r>
    <n v="3819"/>
    <x v="3814"/>
    <x v="3705"/>
    <n v="1000"/>
    <n v="1064"/>
    <x v="0"/>
    <x v="0"/>
    <x v="0"/>
    <n v="1437166920"/>
    <n v="1435554104"/>
    <b v="0"/>
    <x v="55"/>
    <x v="0"/>
    <s v="theater/plays"/>
    <n v="106"/>
    <x v="2630"/>
    <x v="1"/>
    <s v="plays"/>
    <x v="3819"/>
    <d v="2015-07-17T21:02:00"/>
  </r>
  <r>
    <n v="3820"/>
    <x v="3815"/>
    <x v="3817"/>
    <n v="300"/>
    <n v="430"/>
    <x v="0"/>
    <x v="1"/>
    <x v="1"/>
    <n v="1436110717"/>
    <n v="1433518717"/>
    <b v="0"/>
    <x v="9"/>
    <x v="0"/>
    <s v="theater/plays"/>
    <n v="143"/>
    <x v="1615"/>
    <x v="1"/>
    <s v="plays"/>
    <x v="3820"/>
    <d v="2015-07-05T15:38:37"/>
  </r>
  <r>
    <n v="3821"/>
    <x v="3816"/>
    <x v="3818"/>
    <n v="3500"/>
    <n v="3659"/>
    <x v="0"/>
    <x v="0"/>
    <x v="0"/>
    <n v="1451881207"/>
    <n v="1449116407"/>
    <b v="0"/>
    <x v="67"/>
    <x v="0"/>
    <s v="theater/plays"/>
    <n v="105"/>
    <x v="2631"/>
    <x v="1"/>
    <s v="plays"/>
    <x v="3821"/>
    <d v="2016-01-04T04:20:07"/>
  </r>
  <r>
    <n v="3822"/>
    <x v="3817"/>
    <x v="3819"/>
    <n v="5000"/>
    <n v="5501"/>
    <x v="0"/>
    <x v="12"/>
    <x v="3"/>
    <n v="1453244340"/>
    <n v="1448136417"/>
    <b v="0"/>
    <x v="88"/>
    <x v="0"/>
    <s v="theater/plays"/>
    <n v="110"/>
    <x v="2632"/>
    <x v="1"/>
    <s v="plays"/>
    <x v="3822"/>
    <d v="2016-01-19T22:59:00"/>
  </r>
  <r>
    <n v="3823"/>
    <x v="3818"/>
    <x v="3820"/>
    <n v="2500"/>
    <n v="2650"/>
    <x v="0"/>
    <x v="0"/>
    <x v="0"/>
    <n v="1437364740"/>
    <n v="1434405044"/>
    <b v="0"/>
    <x v="14"/>
    <x v="0"/>
    <s v="theater/plays"/>
    <n v="106"/>
    <x v="1622"/>
    <x v="1"/>
    <s v="plays"/>
    <x v="3823"/>
    <d v="2015-07-20T03:59:00"/>
  </r>
  <r>
    <n v="3824"/>
    <x v="3819"/>
    <x v="3821"/>
    <n v="250"/>
    <n v="270"/>
    <x v="0"/>
    <x v="1"/>
    <x v="1"/>
    <n v="1470058860"/>
    <n v="1469026903"/>
    <b v="0"/>
    <x v="63"/>
    <x v="0"/>
    <s v="theater/plays"/>
    <n v="108"/>
    <x v="2633"/>
    <x v="1"/>
    <s v="plays"/>
    <x v="3824"/>
    <d v="2016-08-01T13:41:00"/>
  </r>
  <r>
    <n v="3825"/>
    <x v="3820"/>
    <x v="3822"/>
    <n v="5000"/>
    <n v="5271"/>
    <x v="0"/>
    <x v="0"/>
    <x v="0"/>
    <n v="1434505214"/>
    <n v="1432690814"/>
    <b v="0"/>
    <x v="72"/>
    <x v="0"/>
    <s v="theater/plays"/>
    <n v="105"/>
    <x v="2634"/>
    <x v="1"/>
    <s v="plays"/>
    <x v="3825"/>
    <d v="2015-06-17T01:40:14"/>
  </r>
  <r>
    <n v="3826"/>
    <x v="3821"/>
    <x v="3823"/>
    <n v="600"/>
    <n v="715"/>
    <x v="0"/>
    <x v="1"/>
    <x v="1"/>
    <n v="1430993394"/>
    <n v="1428401394"/>
    <b v="0"/>
    <x v="55"/>
    <x v="0"/>
    <s v="theater/plays"/>
    <n v="119"/>
    <x v="440"/>
    <x v="1"/>
    <s v="plays"/>
    <x v="3826"/>
    <d v="2015-05-07T10:09:54"/>
  </r>
  <r>
    <n v="3827"/>
    <x v="3822"/>
    <x v="3824"/>
    <n v="3000"/>
    <n v="4580"/>
    <x v="0"/>
    <x v="1"/>
    <x v="1"/>
    <n v="1427414400"/>
    <n v="1422656201"/>
    <b v="0"/>
    <x v="71"/>
    <x v="0"/>
    <s v="theater/plays"/>
    <n v="153"/>
    <x v="2635"/>
    <x v="1"/>
    <s v="plays"/>
    <x v="3827"/>
    <d v="2015-03-27T00:00:00"/>
  </r>
  <r>
    <n v="3828"/>
    <x v="3823"/>
    <x v="3825"/>
    <n v="5000"/>
    <n v="5000"/>
    <x v="0"/>
    <x v="0"/>
    <x v="0"/>
    <n v="1420033187"/>
    <n v="1414845587"/>
    <b v="0"/>
    <x v="33"/>
    <x v="0"/>
    <s v="theater/plays"/>
    <n v="100"/>
    <x v="2636"/>
    <x v="1"/>
    <s v="plays"/>
    <x v="3828"/>
    <d v="2014-12-31T13:39:47"/>
  </r>
  <r>
    <n v="3829"/>
    <x v="3824"/>
    <x v="3826"/>
    <n v="500"/>
    <n v="501"/>
    <x v="0"/>
    <x v="0"/>
    <x v="0"/>
    <n v="1472676371"/>
    <n v="1470948371"/>
    <b v="0"/>
    <x v="22"/>
    <x v="0"/>
    <s v="theater/plays"/>
    <n v="100"/>
    <x v="2637"/>
    <x v="1"/>
    <s v="plays"/>
    <x v="3829"/>
    <d v="2016-08-31T20:46:11"/>
  </r>
  <r>
    <n v="3830"/>
    <x v="3825"/>
    <x v="3827"/>
    <n v="100"/>
    <n v="225"/>
    <x v="0"/>
    <x v="0"/>
    <x v="0"/>
    <n v="1464371211"/>
    <n v="1463161611"/>
    <b v="0"/>
    <x v="83"/>
    <x v="0"/>
    <s v="theater/plays"/>
    <n v="225"/>
    <x v="753"/>
    <x v="1"/>
    <s v="plays"/>
    <x v="3830"/>
    <d v="2016-05-27T17:46:51"/>
  </r>
  <r>
    <n v="3831"/>
    <x v="3826"/>
    <x v="3828"/>
    <n v="500"/>
    <n v="530.11"/>
    <x v="0"/>
    <x v="0"/>
    <x v="0"/>
    <n v="1415222545"/>
    <n v="1413404545"/>
    <b v="0"/>
    <x v="82"/>
    <x v="0"/>
    <s v="theater/plays"/>
    <n v="106"/>
    <x v="2638"/>
    <x v="1"/>
    <s v="plays"/>
    <x v="3831"/>
    <d v="2014-11-05T21:22:25"/>
  </r>
  <r>
    <n v="3832"/>
    <x v="3827"/>
    <x v="3829"/>
    <n v="1200"/>
    <n v="1256"/>
    <x v="0"/>
    <x v="0"/>
    <x v="0"/>
    <n v="1455936335"/>
    <n v="1452048335"/>
    <b v="0"/>
    <x v="82"/>
    <x v="0"/>
    <s v="theater/plays"/>
    <n v="105"/>
    <x v="2639"/>
    <x v="1"/>
    <s v="plays"/>
    <x v="3832"/>
    <d v="2016-02-20T02:45:35"/>
  </r>
  <r>
    <n v="3833"/>
    <x v="3828"/>
    <x v="3830"/>
    <n v="1200"/>
    <n v="1400"/>
    <x v="0"/>
    <x v="5"/>
    <x v="5"/>
    <n v="1417460940"/>
    <n v="1416516972"/>
    <b v="0"/>
    <x v="9"/>
    <x v="0"/>
    <s v="theater/plays"/>
    <n v="117"/>
    <x v="277"/>
    <x v="1"/>
    <s v="plays"/>
    <x v="3833"/>
    <d v="2014-12-01T19:09:00"/>
  </r>
  <r>
    <n v="3834"/>
    <x v="3829"/>
    <x v="3831"/>
    <n v="3000"/>
    <n v="3271"/>
    <x v="0"/>
    <x v="1"/>
    <x v="1"/>
    <n v="1434624067"/>
    <n v="1432032067"/>
    <b v="0"/>
    <x v="7"/>
    <x v="0"/>
    <s v="theater/plays"/>
    <n v="109"/>
    <x v="2640"/>
    <x v="1"/>
    <s v="plays"/>
    <x v="3834"/>
    <d v="2015-06-18T10:41:07"/>
  </r>
  <r>
    <n v="3835"/>
    <x v="3830"/>
    <x v="3832"/>
    <n v="200"/>
    <n v="320"/>
    <x v="0"/>
    <x v="1"/>
    <x v="1"/>
    <n v="1461278208"/>
    <n v="1459463808"/>
    <b v="0"/>
    <x v="22"/>
    <x v="0"/>
    <s v="theater/plays"/>
    <n v="160"/>
    <x v="375"/>
    <x v="1"/>
    <s v="plays"/>
    <x v="3835"/>
    <d v="2016-04-21T22:36:48"/>
  </r>
  <r>
    <n v="3836"/>
    <x v="3831"/>
    <x v="3833"/>
    <n v="800"/>
    <n v="900"/>
    <x v="0"/>
    <x v="0"/>
    <x v="0"/>
    <n v="1470197340"/>
    <n v="1467497652"/>
    <b v="0"/>
    <x v="25"/>
    <x v="0"/>
    <s v="theater/plays"/>
    <n v="113"/>
    <x v="2641"/>
    <x v="1"/>
    <s v="plays"/>
    <x v="3836"/>
    <d v="2016-08-03T04:09:00"/>
  </r>
  <r>
    <n v="3837"/>
    <x v="3832"/>
    <x v="3834"/>
    <n v="2000"/>
    <n v="2042"/>
    <x v="0"/>
    <x v="1"/>
    <x v="1"/>
    <n v="1435947758"/>
    <n v="1432837358"/>
    <b v="0"/>
    <x v="57"/>
    <x v="0"/>
    <s v="theater/plays"/>
    <n v="102"/>
    <x v="2642"/>
    <x v="1"/>
    <s v="plays"/>
    <x v="3837"/>
    <d v="2015-07-03T18:22:38"/>
  </r>
  <r>
    <n v="3838"/>
    <x v="3833"/>
    <x v="3835"/>
    <n v="100000"/>
    <n v="100824"/>
    <x v="0"/>
    <x v="11"/>
    <x v="9"/>
    <n v="1432314209"/>
    <n v="1429722209"/>
    <b v="0"/>
    <x v="61"/>
    <x v="0"/>
    <s v="theater/plays"/>
    <n v="101"/>
    <x v="2643"/>
    <x v="1"/>
    <s v="plays"/>
    <x v="3838"/>
    <d v="2015-05-22T17:03:29"/>
  </r>
  <r>
    <n v="3839"/>
    <x v="3834"/>
    <x v="3836"/>
    <n v="2000"/>
    <n v="2025"/>
    <x v="0"/>
    <x v="0"/>
    <x v="0"/>
    <n v="1438226724"/>
    <n v="1433042724"/>
    <b v="0"/>
    <x v="58"/>
    <x v="0"/>
    <s v="theater/plays"/>
    <n v="101"/>
    <x v="2644"/>
    <x v="1"/>
    <s v="plays"/>
    <x v="3839"/>
    <d v="2015-07-30T03:25:24"/>
  </r>
  <r>
    <n v="3840"/>
    <x v="3835"/>
    <x v="3837"/>
    <n v="1"/>
    <n v="65"/>
    <x v="0"/>
    <x v="1"/>
    <x v="1"/>
    <n v="1459180229"/>
    <n v="1457023829"/>
    <b v="0"/>
    <x v="83"/>
    <x v="0"/>
    <s v="theater/plays"/>
    <n v="6500"/>
    <x v="94"/>
    <x v="1"/>
    <s v="plays"/>
    <x v="3840"/>
    <d v="2016-03-28T15:50:29"/>
  </r>
  <r>
    <n v="3841"/>
    <x v="3836"/>
    <x v="3838"/>
    <n v="10000"/>
    <n v="872"/>
    <x v="2"/>
    <x v="0"/>
    <x v="0"/>
    <n v="1405882287"/>
    <n v="1400698287"/>
    <b v="1"/>
    <x v="69"/>
    <x v="1"/>
    <s v="theater/plays"/>
    <n v="9"/>
    <x v="2645"/>
    <x v="1"/>
    <s v="plays"/>
    <x v="3841"/>
    <d v="2014-07-20T18:51:27"/>
  </r>
  <r>
    <n v="3842"/>
    <x v="3837"/>
    <x v="3839"/>
    <n v="5000"/>
    <n v="1097"/>
    <x v="2"/>
    <x v="1"/>
    <x v="1"/>
    <n v="1399809052"/>
    <n v="1397217052"/>
    <b v="1"/>
    <x v="23"/>
    <x v="1"/>
    <s v="theater/plays"/>
    <n v="22"/>
    <x v="2646"/>
    <x v="1"/>
    <s v="plays"/>
    <x v="3842"/>
    <d v="2014-05-11T11:50:52"/>
  </r>
  <r>
    <n v="3843"/>
    <x v="3838"/>
    <x v="3840"/>
    <n v="5000"/>
    <n v="1065"/>
    <x v="2"/>
    <x v="0"/>
    <x v="0"/>
    <n v="1401587064"/>
    <n v="1399427064"/>
    <b v="1"/>
    <x v="10"/>
    <x v="1"/>
    <s v="theater/plays"/>
    <n v="21"/>
    <x v="2647"/>
    <x v="1"/>
    <s v="plays"/>
    <x v="3843"/>
    <d v="2014-06-01T01:44:24"/>
  </r>
  <r>
    <n v="3844"/>
    <x v="3839"/>
    <x v="3841"/>
    <n v="9800"/>
    <n v="4066"/>
    <x v="2"/>
    <x v="0"/>
    <x v="0"/>
    <n v="1401778740"/>
    <n v="1399474134"/>
    <b v="1"/>
    <x v="133"/>
    <x v="1"/>
    <s v="theater/plays"/>
    <n v="41"/>
    <x v="2648"/>
    <x v="1"/>
    <s v="plays"/>
    <x v="3844"/>
    <d v="2014-06-03T06:59:00"/>
  </r>
  <r>
    <n v="3845"/>
    <x v="3840"/>
    <x v="3842"/>
    <n v="40000"/>
    <n v="842"/>
    <x v="2"/>
    <x v="0"/>
    <x v="0"/>
    <n v="1443711774"/>
    <n v="1441119774"/>
    <b v="1"/>
    <x v="8"/>
    <x v="1"/>
    <s v="theater/plays"/>
    <n v="2"/>
    <x v="2649"/>
    <x v="1"/>
    <s v="plays"/>
    <x v="3845"/>
    <d v="2015-10-01T15:02:54"/>
  </r>
  <r>
    <n v="3846"/>
    <x v="3841"/>
    <x v="3843"/>
    <n v="7000"/>
    <n v="189"/>
    <x v="2"/>
    <x v="0"/>
    <x v="0"/>
    <n v="1412405940"/>
    <n v="1409721542"/>
    <b v="1"/>
    <x v="22"/>
    <x v="1"/>
    <s v="theater/plays"/>
    <n v="3"/>
    <x v="2120"/>
    <x v="1"/>
    <s v="plays"/>
    <x v="3846"/>
    <d v="2014-10-04T06:59:00"/>
  </r>
  <r>
    <n v="3847"/>
    <x v="3842"/>
    <x v="3844"/>
    <n v="10500"/>
    <n v="1697"/>
    <x v="2"/>
    <x v="0"/>
    <x v="0"/>
    <n v="1437283391"/>
    <n v="1433395391"/>
    <b v="1"/>
    <x v="82"/>
    <x v="1"/>
    <s v="theater/plays"/>
    <n v="16"/>
    <x v="2650"/>
    <x v="1"/>
    <s v="plays"/>
    <x v="3847"/>
    <d v="2015-07-19T05:23:11"/>
  </r>
  <r>
    <n v="3848"/>
    <x v="3843"/>
    <x v="3845"/>
    <n v="13000"/>
    <n v="2129"/>
    <x v="2"/>
    <x v="0"/>
    <x v="0"/>
    <n v="1445196989"/>
    <n v="1442604989"/>
    <b v="1"/>
    <x v="68"/>
    <x v="1"/>
    <s v="theater/plays"/>
    <n v="16"/>
    <x v="2651"/>
    <x v="1"/>
    <s v="plays"/>
    <x v="3848"/>
    <d v="2015-10-18T19:36:29"/>
  </r>
  <r>
    <n v="3849"/>
    <x v="3844"/>
    <x v="3846"/>
    <n v="30000"/>
    <n v="2113"/>
    <x v="2"/>
    <x v="12"/>
    <x v="3"/>
    <n v="1434047084"/>
    <n v="1431455084"/>
    <b v="1"/>
    <x v="33"/>
    <x v="1"/>
    <s v="theater/plays"/>
    <n v="7"/>
    <x v="2652"/>
    <x v="1"/>
    <s v="plays"/>
    <x v="3849"/>
    <d v="2015-06-11T18:24:44"/>
  </r>
  <r>
    <n v="3850"/>
    <x v="3845"/>
    <x v="3847"/>
    <n v="1000"/>
    <n v="38"/>
    <x v="2"/>
    <x v="0"/>
    <x v="0"/>
    <n v="1420081143"/>
    <n v="1417489143"/>
    <b v="1"/>
    <x v="80"/>
    <x v="1"/>
    <s v="theater/plays"/>
    <n v="4"/>
    <x v="2653"/>
    <x v="1"/>
    <s v="plays"/>
    <x v="3850"/>
    <d v="2015-01-01T02:59:03"/>
  </r>
  <r>
    <n v="3851"/>
    <x v="3846"/>
    <x v="3848"/>
    <n v="2500"/>
    <n v="852"/>
    <x v="2"/>
    <x v="1"/>
    <x v="1"/>
    <n v="1437129179"/>
    <n v="1434537179"/>
    <b v="1"/>
    <x v="54"/>
    <x v="1"/>
    <s v="theater/plays"/>
    <n v="34"/>
    <x v="2654"/>
    <x v="1"/>
    <s v="plays"/>
    <x v="3851"/>
    <d v="2015-07-17T10:32:59"/>
  </r>
  <r>
    <n v="3852"/>
    <x v="3847"/>
    <x v="3849"/>
    <n v="10000"/>
    <n v="20"/>
    <x v="2"/>
    <x v="0"/>
    <x v="0"/>
    <n v="1427427276"/>
    <n v="1425270876"/>
    <b v="0"/>
    <x v="84"/>
    <x v="1"/>
    <s v="theater/plays"/>
    <n v="0"/>
    <x v="119"/>
    <x v="1"/>
    <s v="plays"/>
    <x v="3852"/>
    <d v="2015-03-27T03:34:36"/>
  </r>
  <r>
    <n v="3853"/>
    <x v="3848"/>
    <x v="3850"/>
    <n v="100000"/>
    <n v="26"/>
    <x v="2"/>
    <x v="0"/>
    <x v="0"/>
    <n v="1409602178"/>
    <n v="1406578178"/>
    <b v="0"/>
    <x v="84"/>
    <x v="1"/>
    <s v="theater/plays"/>
    <n v="0"/>
    <x v="31"/>
    <x v="1"/>
    <s v="plays"/>
    <x v="3853"/>
    <d v="2014-09-01T20:09:38"/>
  </r>
  <r>
    <n v="3854"/>
    <x v="3849"/>
    <x v="3851"/>
    <n v="11000"/>
    <n v="1788"/>
    <x v="2"/>
    <x v="0"/>
    <x v="0"/>
    <n v="1431206058"/>
    <n v="1428614058"/>
    <b v="0"/>
    <x v="9"/>
    <x v="1"/>
    <s v="theater/plays"/>
    <n v="16"/>
    <x v="2655"/>
    <x v="1"/>
    <s v="plays"/>
    <x v="3854"/>
    <d v="2015-05-09T21:14:18"/>
  </r>
  <r>
    <n v="3855"/>
    <x v="3850"/>
    <x v="3852"/>
    <n v="1000"/>
    <n v="25"/>
    <x v="2"/>
    <x v="0"/>
    <x v="0"/>
    <n v="1427408271"/>
    <n v="1424819871"/>
    <b v="0"/>
    <x v="29"/>
    <x v="1"/>
    <s v="theater/plays"/>
    <n v="3"/>
    <x v="380"/>
    <x v="1"/>
    <s v="plays"/>
    <x v="3855"/>
    <d v="2015-03-26T22:17:51"/>
  </r>
  <r>
    <n v="3856"/>
    <x v="3851"/>
    <x v="3853"/>
    <n v="5000"/>
    <n v="1"/>
    <x v="2"/>
    <x v="0"/>
    <x v="0"/>
    <n v="1425833403"/>
    <n v="1423245003"/>
    <b v="0"/>
    <x v="29"/>
    <x v="1"/>
    <s v="theater/plays"/>
    <n v="0"/>
    <x v="120"/>
    <x v="1"/>
    <s v="plays"/>
    <x v="3856"/>
    <d v="2015-03-08T16:50:03"/>
  </r>
  <r>
    <n v="3857"/>
    <x v="3852"/>
    <x v="3854"/>
    <n v="5000"/>
    <n v="260"/>
    <x v="2"/>
    <x v="0"/>
    <x v="0"/>
    <n v="1406913120"/>
    <n v="1404927690"/>
    <b v="0"/>
    <x v="80"/>
    <x v="1"/>
    <s v="theater/plays"/>
    <n v="5"/>
    <x v="177"/>
    <x v="1"/>
    <s v="plays"/>
    <x v="3857"/>
    <d v="2014-08-01T17:12:00"/>
  </r>
  <r>
    <n v="3858"/>
    <x v="3853"/>
    <x v="3855"/>
    <n v="500"/>
    <n v="10"/>
    <x v="2"/>
    <x v="1"/>
    <x v="1"/>
    <n v="1432328400"/>
    <n v="1430734844"/>
    <b v="0"/>
    <x v="29"/>
    <x v="1"/>
    <s v="theater/plays"/>
    <n v="2"/>
    <x v="119"/>
    <x v="1"/>
    <s v="plays"/>
    <x v="3858"/>
    <d v="2015-05-22T21:00:00"/>
  </r>
  <r>
    <n v="3859"/>
    <x v="3854"/>
    <x v="3856"/>
    <n v="2500"/>
    <n v="1"/>
    <x v="2"/>
    <x v="0"/>
    <x v="0"/>
    <n v="1403730000"/>
    <n v="1401485207"/>
    <b v="0"/>
    <x v="29"/>
    <x v="1"/>
    <s v="theater/plays"/>
    <n v="0"/>
    <x v="120"/>
    <x v="1"/>
    <s v="plays"/>
    <x v="3859"/>
    <d v="2014-06-25T21:00:00"/>
  </r>
  <r>
    <n v="3860"/>
    <x v="3855"/>
    <x v="3857"/>
    <n v="6000"/>
    <n v="1060"/>
    <x v="2"/>
    <x v="0"/>
    <x v="0"/>
    <n v="1407858710"/>
    <n v="1405266710"/>
    <b v="0"/>
    <x v="62"/>
    <x v="1"/>
    <s v="theater/plays"/>
    <n v="18"/>
    <x v="2656"/>
    <x v="1"/>
    <s v="plays"/>
    <x v="3860"/>
    <d v="2014-08-12T15:51:50"/>
  </r>
  <r>
    <n v="3861"/>
    <x v="3856"/>
    <x v="3858"/>
    <n v="2000"/>
    <n v="100"/>
    <x v="2"/>
    <x v="0"/>
    <x v="0"/>
    <n v="1415828820"/>
    <n v="1412258977"/>
    <b v="0"/>
    <x v="29"/>
    <x v="1"/>
    <s v="theater/plays"/>
    <n v="5"/>
    <x v="101"/>
    <x v="1"/>
    <s v="plays"/>
    <x v="3861"/>
    <d v="2014-11-12T21:47:00"/>
  </r>
  <r>
    <n v="3862"/>
    <x v="3857"/>
    <x v="3859"/>
    <n v="7500"/>
    <n v="1"/>
    <x v="2"/>
    <x v="0"/>
    <x v="0"/>
    <n v="1473699540"/>
    <n v="1472451356"/>
    <b v="0"/>
    <x v="29"/>
    <x v="1"/>
    <s v="theater/plays"/>
    <n v="0"/>
    <x v="120"/>
    <x v="1"/>
    <s v="plays"/>
    <x v="3862"/>
    <d v="2016-09-12T16:59:00"/>
  </r>
  <r>
    <n v="3863"/>
    <x v="3858"/>
    <x v="3860"/>
    <n v="6000"/>
    <n v="0"/>
    <x v="2"/>
    <x v="0"/>
    <x v="0"/>
    <n v="1446739905"/>
    <n v="1441552305"/>
    <b v="0"/>
    <x v="78"/>
    <x v="1"/>
    <s v="theater/plays"/>
    <n v="0"/>
    <x v="121"/>
    <x v="1"/>
    <s v="plays"/>
    <x v="3863"/>
    <d v="2015-11-05T16:11:45"/>
  </r>
  <r>
    <n v="3864"/>
    <x v="3859"/>
    <x v="3861"/>
    <n v="5000"/>
    <n v="60"/>
    <x v="2"/>
    <x v="0"/>
    <x v="0"/>
    <n v="1447799054"/>
    <n v="1445203454"/>
    <b v="0"/>
    <x v="83"/>
    <x v="1"/>
    <s v="theater/plays"/>
    <n v="1"/>
    <x v="135"/>
    <x v="1"/>
    <s v="plays"/>
    <x v="3864"/>
    <d v="2015-11-17T22:24:14"/>
  </r>
  <r>
    <n v="3865"/>
    <x v="3860"/>
    <x v="3862"/>
    <n v="2413"/>
    <n v="650"/>
    <x v="2"/>
    <x v="5"/>
    <x v="5"/>
    <n v="1409376600"/>
    <n v="1405957098"/>
    <b v="0"/>
    <x v="25"/>
    <x v="1"/>
    <s v="theater/plays"/>
    <n v="27"/>
    <x v="2235"/>
    <x v="1"/>
    <s v="plays"/>
    <x v="3865"/>
    <d v="2014-08-30T05:30:00"/>
  </r>
  <r>
    <n v="3866"/>
    <x v="3861"/>
    <x v="3863"/>
    <n v="2000"/>
    <n v="11"/>
    <x v="2"/>
    <x v="0"/>
    <x v="0"/>
    <n v="1458703740"/>
    <n v="1454453021"/>
    <b v="0"/>
    <x v="84"/>
    <x v="1"/>
    <s v="theater/plays"/>
    <n v="1"/>
    <x v="148"/>
    <x v="1"/>
    <s v="plays"/>
    <x v="3866"/>
    <d v="2016-03-23T03:29:00"/>
  </r>
  <r>
    <n v="3867"/>
    <x v="3862"/>
    <x v="3864"/>
    <n v="2000"/>
    <n v="251"/>
    <x v="2"/>
    <x v="0"/>
    <x v="0"/>
    <n v="1466278339"/>
    <n v="1463686339"/>
    <b v="0"/>
    <x v="81"/>
    <x v="1"/>
    <s v="theater/plays"/>
    <n v="13"/>
    <x v="2214"/>
    <x v="1"/>
    <s v="plays"/>
    <x v="3867"/>
    <d v="2016-06-18T19:32:19"/>
  </r>
  <r>
    <n v="3868"/>
    <x v="3863"/>
    <x v="3865"/>
    <n v="5000"/>
    <n v="10"/>
    <x v="1"/>
    <x v="1"/>
    <x v="1"/>
    <n v="1410191405"/>
    <n v="1408031405"/>
    <b v="0"/>
    <x v="29"/>
    <x v="1"/>
    <s v="theater/musical"/>
    <n v="0"/>
    <x v="119"/>
    <x v="1"/>
    <s v="musical"/>
    <x v="3868"/>
    <d v="2014-09-08T15:50:05"/>
  </r>
  <r>
    <n v="3869"/>
    <x v="3864"/>
    <x v="3866"/>
    <n v="13111"/>
    <n v="452"/>
    <x v="1"/>
    <x v="0"/>
    <x v="0"/>
    <n v="1426302660"/>
    <n v="1423761792"/>
    <b v="0"/>
    <x v="41"/>
    <x v="1"/>
    <s v="theater/musical"/>
    <n v="3"/>
    <x v="882"/>
    <x v="1"/>
    <s v="musical"/>
    <x v="3869"/>
    <d v="2015-03-14T03:11:00"/>
  </r>
  <r>
    <n v="3870"/>
    <x v="3865"/>
    <x v="3867"/>
    <n v="10000"/>
    <n v="1500"/>
    <x v="1"/>
    <x v="0"/>
    <x v="0"/>
    <n v="1404360478"/>
    <n v="1401768478"/>
    <b v="0"/>
    <x v="73"/>
    <x v="1"/>
    <s v="theater/musical"/>
    <n v="15"/>
    <x v="1795"/>
    <x v="1"/>
    <s v="musical"/>
    <x v="3870"/>
    <d v="2014-07-03T04:07:58"/>
  </r>
  <r>
    <n v="3871"/>
    <x v="3866"/>
    <x v="3868"/>
    <n v="1500"/>
    <n v="40"/>
    <x v="1"/>
    <x v="0"/>
    <x v="0"/>
    <n v="1490809450"/>
    <n v="1485629050"/>
    <b v="0"/>
    <x v="83"/>
    <x v="1"/>
    <s v="theater/musical"/>
    <n v="3"/>
    <x v="140"/>
    <x v="1"/>
    <s v="musical"/>
    <x v="3871"/>
    <d v="2017-03-29T17:44:10"/>
  </r>
  <r>
    <n v="3872"/>
    <x v="3867"/>
    <x v="3869"/>
    <n v="15000"/>
    <n v="0"/>
    <x v="1"/>
    <x v="0"/>
    <x v="0"/>
    <n v="1439522996"/>
    <n v="1435202996"/>
    <b v="0"/>
    <x v="78"/>
    <x v="1"/>
    <s v="theater/musical"/>
    <n v="0"/>
    <x v="121"/>
    <x v="1"/>
    <s v="musical"/>
    <x v="3872"/>
    <d v="2015-08-14T03:29:56"/>
  </r>
  <r>
    <n v="3873"/>
    <x v="3868"/>
    <x v="3870"/>
    <n v="5500"/>
    <n v="0"/>
    <x v="1"/>
    <x v="0"/>
    <x v="0"/>
    <n v="1444322535"/>
    <n v="1441730535"/>
    <b v="0"/>
    <x v="78"/>
    <x v="1"/>
    <s v="theater/musical"/>
    <n v="0"/>
    <x v="121"/>
    <x v="1"/>
    <s v="musical"/>
    <x v="3873"/>
    <d v="2015-10-08T16:42:15"/>
  </r>
  <r>
    <n v="3874"/>
    <x v="3869"/>
    <x v="3871"/>
    <n v="620"/>
    <n v="0"/>
    <x v="1"/>
    <x v="4"/>
    <x v="4"/>
    <n v="1422061200"/>
    <n v="1420244622"/>
    <b v="0"/>
    <x v="78"/>
    <x v="1"/>
    <s v="theater/musical"/>
    <n v="0"/>
    <x v="121"/>
    <x v="1"/>
    <s v="musical"/>
    <x v="3874"/>
    <d v="2015-01-24T01:00:00"/>
  </r>
  <r>
    <n v="3875"/>
    <x v="3870"/>
    <x v="3872"/>
    <n v="30000"/>
    <n v="0"/>
    <x v="1"/>
    <x v="8"/>
    <x v="7"/>
    <n v="1472896800"/>
    <n v="1472804365"/>
    <b v="0"/>
    <x v="78"/>
    <x v="1"/>
    <s v="theater/musical"/>
    <n v="0"/>
    <x v="121"/>
    <x v="1"/>
    <s v="musical"/>
    <x v="3875"/>
    <d v="2016-09-03T10:00:00"/>
  </r>
  <r>
    <n v="3876"/>
    <x v="3871"/>
    <x v="3873"/>
    <n v="3900"/>
    <n v="2059"/>
    <x v="1"/>
    <x v="1"/>
    <x v="1"/>
    <n v="1454425128"/>
    <n v="1451833128"/>
    <b v="0"/>
    <x v="67"/>
    <x v="1"/>
    <s v="theater/musical"/>
    <n v="53"/>
    <x v="2355"/>
    <x v="1"/>
    <s v="musical"/>
    <x v="3876"/>
    <d v="2016-02-02T14:58:48"/>
  </r>
  <r>
    <n v="3877"/>
    <x v="3872"/>
    <x v="3874"/>
    <n v="25000"/>
    <n v="1241"/>
    <x v="1"/>
    <x v="0"/>
    <x v="0"/>
    <n v="1481213752"/>
    <n v="1478621752"/>
    <b v="0"/>
    <x v="25"/>
    <x v="1"/>
    <s v="theater/musical"/>
    <n v="5"/>
    <x v="2657"/>
    <x v="1"/>
    <s v="musical"/>
    <x v="3877"/>
    <d v="2016-12-08T16:15:52"/>
  </r>
  <r>
    <n v="3878"/>
    <x v="3873"/>
    <x v="3875"/>
    <n v="18000"/>
    <n v="10"/>
    <x v="1"/>
    <x v="0"/>
    <x v="0"/>
    <n v="1435636740"/>
    <n v="1433014746"/>
    <b v="0"/>
    <x v="29"/>
    <x v="1"/>
    <s v="theater/musical"/>
    <n v="0"/>
    <x v="119"/>
    <x v="1"/>
    <s v="musical"/>
    <x v="3878"/>
    <d v="2015-06-30T03:59:00"/>
  </r>
  <r>
    <n v="3879"/>
    <x v="3874"/>
    <x v="3876"/>
    <n v="15000"/>
    <n v="0"/>
    <x v="1"/>
    <x v="1"/>
    <x v="1"/>
    <n v="1422218396"/>
    <n v="1419626396"/>
    <b v="0"/>
    <x v="78"/>
    <x v="1"/>
    <s v="theater/musical"/>
    <n v="0"/>
    <x v="121"/>
    <x v="1"/>
    <s v="musical"/>
    <x v="3879"/>
    <d v="2015-01-25T20:39:56"/>
  </r>
  <r>
    <n v="3880"/>
    <x v="3875"/>
    <x v="3877"/>
    <n v="7500"/>
    <n v="980"/>
    <x v="1"/>
    <x v="1"/>
    <x v="1"/>
    <n v="1406761200"/>
    <n v="1403724820"/>
    <b v="0"/>
    <x v="57"/>
    <x v="1"/>
    <s v="theater/musical"/>
    <n v="13"/>
    <x v="350"/>
    <x v="1"/>
    <s v="musical"/>
    <x v="3880"/>
    <d v="2014-07-30T23:00:00"/>
  </r>
  <r>
    <n v="3881"/>
    <x v="3876"/>
    <x v="3878"/>
    <n v="500"/>
    <n v="25"/>
    <x v="1"/>
    <x v="0"/>
    <x v="0"/>
    <n v="1487550399"/>
    <n v="1484958399"/>
    <b v="0"/>
    <x v="29"/>
    <x v="1"/>
    <s v="theater/musical"/>
    <n v="5"/>
    <x v="380"/>
    <x v="1"/>
    <s v="musical"/>
    <x v="3881"/>
    <d v="2017-02-20T00:26:39"/>
  </r>
  <r>
    <n v="3882"/>
    <x v="3877"/>
    <x v="3879"/>
    <n v="30000"/>
    <n v="0"/>
    <x v="1"/>
    <x v="2"/>
    <x v="2"/>
    <n v="1454281380"/>
    <n v="1451950570"/>
    <b v="0"/>
    <x v="78"/>
    <x v="1"/>
    <s v="theater/musical"/>
    <n v="0"/>
    <x v="121"/>
    <x v="1"/>
    <s v="musical"/>
    <x v="3882"/>
    <d v="2016-01-31T23:03:00"/>
  </r>
  <r>
    <n v="3883"/>
    <x v="3878"/>
    <x v="3880"/>
    <n v="15000"/>
    <n v="0"/>
    <x v="1"/>
    <x v="1"/>
    <x v="1"/>
    <n v="1409668069"/>
    <n v="1407076069"/>
    <b v="0"/>
    <x v="78"/>
    <x v="1"/>
    <s v="theater/musical"/>
    <n v="0"/>
    <x v="121"/>
    <x v="1"/>
    <s v="musical"/>
    <x v="3883"/>
    <d v="2014-09-02T14:27:49"/>
  </r>
  <r>
    <n v="3884"/>
    <x v="3879"/>
    <x v="3881"/>
    <n v="10000"/>
    <n v="0"/>
    <x v="1"/>
    <x v="0"/>
    <x v="0"/>
    <n v="1427479192"/>
    <n v="1425322792"/>
    <b v="0"/>
    <x v="78"/>
    <x v="1"/>
    <s v="theater/musical"/>
    <n v="0"/>
    <x v="121"/>
    <x v="1"/>
    <s v="musical"/>
    <x v="3884"/>
    <d v="2015-03-27T17:59:52"/>
  </r>
  <r>
    <n v="3885"/>
    <x v="3880"/>
    <x v="3882"/>
    <n v="375000"/>
    <n v="0"/>
    <x v="1"/>
    <x v="0"/>
    <x v="0"/>
    <n v="1462834191"/>
    <n v="1460242191"/>
    <b v="0"/>
    <x v="78"/>
    <x v="1"/>
    <s v="theater/musical"/>
    <n v="0"/>
    <x v="121"/>
    <x v="1"/>
    <s v="musical"/>
    <x v="3885"/>
    <d v="2016-05-09T22:49:51"/>
  </r>
  <r>
    <n v="3886"/>
    <x v="3881"/>
    <x v="3883"/>
    <n v="10000"/>
    <n v="0"/>
    <x v="1"/>
    <x v="2"/>
    <x v="2"/>
    <n v="1418275702"/>
    <n v="1415683702"/>
    <b v="0"/>
    <x v="78"/>
    <x v="1"/>
    <s v="theater/musical"/>
    <n v="0"/>
    <x v="121"/>
    <x v="1"/>
    <s v="musical"/>
    <x v="3886"/>
    <d v="2014-12-11T05:28:22"/>
  </r>
  <r>
    <n v="3887"/>
    <x v="3882"/>
    <x v="3884"/>
    <n v="2000"/>
    <n v="35"/>
    <x v="1"/>
    <x v="0"/>
    <x v="0"/>
    <n v="1430517600"/>
    <n v="1426538129"/>
    <b v="0"/>
    <x v="84"/>
    <x v="1"/>
    <s v="theater/musical"/>
    <n v="2"/>
    <x v="827"/>
    <x v="1"/>
    <s v="musical"/>
    <x v="3887"/>
    <d v="2015-05-01T22:00:00"/>
  </r>
  <r>
    <n v="3888"/>
    <x v="3883"/>
    <x v="3885"/>
    <n v="2000"/>
    <n v="542"/>
    <x v="2"/>
    <x v="1"/>
    <x v="1"/>
    <n v="1488114358"/>
    <n v="1485522358"/>
    <b v="0"/>
    <x v="25"/>
    <x v="1"/>
    <s v="theater/plays"/>
    <n v="27"/>
    <x v="2418"/>
    <x v="1"/>
    <s v="plays"/>
    <x v="3888"/>
    <d v="2017-02-26T13:05:58"/>
  </r>
  <r>
    <n v="3889"/>
    <x v="3884"/>
    <x v="3886"/>
    <n v="8000"/>
    <n v="118"/>
    <x v="2"/>
    <x v="0"/>
    <x v="0"/>
    <n v="1420413960"/>
    <n v="1417651630"/>
    <b v="0"/>
    <x v="82"/>
    <x v="1"/>
    <s v="theater/plays"/>
    <n v="1"/>
    <x v="2658"/>
    <x v="1"/>
    <s v="plays"/>
    <x v="3889"/>
    <d v="2015-01-04T23:26:00"/>
  </r>
  <r>
    <n v="3890"/>
    <x v="3885"/>
    <x v="3887"/>
    <n v="15000"/>
    <n v="2524"/>
    <x v="2"/>
    <x v="0"/>
    <x v="0"/>
    <n v="1439662344"/>
    <n v="1434478344"/>
    <b v="0"/>
    <x v="22"/>
    <x v="1"/>
    <s v="theater/plays"/>
    <n v="17"/>
    <x v="2659"/>
    <x v="1"/>
    <s v="plays"/>
    <x v="3890"/>
    <d v="2015-08-15T18:12:24"/>
  </r>
  <r>
    <n v="3891"/>
    <x v="3886"/>
    <x v="3888"/>
    <n v="800"/>
    <n v="260"/>
    <x v="2"/>
    <x v="0"/>
    <x v="0"/>
    <n v="1427086740"/>
    <n v="1424488244"/>
    <b v="0"/>
    <x v="63"/>
    <x v="1"/>
    <s v="theater/plays"/>
    <n v="33"/>
    <x v="2218"/>
    <x v="1"/>
    <s v="plays"/>
    <x v="3891"/>
    <d v="2015-03-23T04:59:00"/>
  </r>
  <r>
    <n v="3892"/>
    <x v="3887"/>
    <x v="3889"/>
    <n v="1000"/>
    <n v="0"/>
    <x v="2"/>
    <x v="0"/>
    <x v="0"/>
    <n v="1408863600"/>
    <n v="1408203557"/>
    <b v="0"/>
    <x v="78"/>
    <x v="1"/>
    <s v="theater/plays"/>
    <n v="0"/>
    <x v="121"/>
    <x v="1"/>
    <s v="plays"/>
    <x v="3892"/>
    <d v="2014-08-24T07:00:00"/>
  </r>
  <r>
    <n v="3893"/>
    <x v="3888"/>
    <x v="3890"/>
    <n v="50000"/>
    <n v="10775"/>
    <x v="2"/>
    <x v="0"/>
    <x v="0"/>
    <n v="1404194400"/>
    <n v="1400600840"/>
    <b v="0"/>
    <x v="87"/>
    <x v="1"/>
    <s v="theater/plays"/>
    <n v="22"/>
    <x v="2660"/>
    <x v="1"/>
    <s v="plays"/>
    <x v="3893"/>
    <d v="2014-07-01T06:00:00"/>
  </r>
  <r>
    <n v="3894"/>
    <x v="3889"/>
    <x v="3891"/>
    <n v="15000"/>
    <n v="520"/>
    <x v="2"/>
    <x v="0"/>
    <x v="0"/>
    <n v="1481000340"/>
    <n v="1478386812"/>
    <b v="0"/>
    <x v="202"/>
    <x v="1"/>
    <s v="theater/plays"/>
    <n v="3"/>
    <x v="1296"/>
    <x v="1"/>
    <s v="plays"/>
    <x v="3894"/>
    <d v="2016-12-06T04:59:00"/>
  </r>
  <r>
    <n v="3895"/>
    <x v="3890"/>
    <x v="3892"/>
    <n v="1000"/>
    <n v="50"/>
    <x v="2"/>
    <x v="0"/>
    <x v="0"/>
    <n v="1425103218"/>
    <n v="1422424818"/>
    <b v="0"/>
    <x v="29"/>
    <x v="1"/>
    <s v="theater/plays"/>
    <n v="5"/>
    <x v="73"/>
    <x v="1"/>
    <s v="plays"/>
    <x v="3895"/>
    <d v="2015-02-28T06:00:18"/>
  </r>
  <r>
    <n v="3896"/>
    <x v="3891"/>
    <x v="3893"/>
    <n v="1600"/>
    <n v="170"/>
    <x v="2"/>
    <x v="0"/>
    <x v="0"/>
    <n v="1402979778"/>
    <n v="1401770178"/>
    <b v="0"/>
    <x v="80"/>
    <x v="1"/>
    <s v="theater/plays"/>
    <n v="11"/>
    <x v="655"/>
    <x v="1"/>
    <s v="plays"/>
    <x v="3896"/>
    <d v="2014-06-17T04:36:18"/>
  </r>
  <r>
    <n v="3897"/>
    <x v="3892"/>
    <x v="3894"/>
    <n v="2500"/>
    <n v="440"/>
    <x v="2"/>
    <x v="4"/>
    <x v="4"/>
    <n v="1420750683"/>
    <n v="1418158683"/>
    <b v="0"/>
    <x v="73"/>
    <x v="1"/>
    <s v="theater/plays"/>
    <n v="18"/>
    <x v="878"/>
    <x v="1"/>
    <s v="plays"/>
    <x v="3897"/>
    <d v="2015-01-08T20:58:03"/>
  </r>
  <r>
    <n v="3898"/>
    <x v="3893"/>
    <x v="3895"/>
    <n v="2500"/>
    <n v="814"/>
    <x v="2"/>
    <x v="1"/>
    <x v="1"/>
    <n v="1439827200"/>
    <n v="1436355270"/>
    <b v="0"/>
    <x v="38"/>
    <x v="1"/>
    <s v="theater/plays"/>
    <n v="33"/>
    <x v="1302"/>
    <x v="1"/>
    <s v="plays"/>
    <x v="3898"/>
    <d v="2015-08-17T16:00:00"/>
  </r>
  <r>
    <n v="3899"/>
    <x v="3894"/>
    <x v="3896"/>
    <n v="10000"/>
    <n v="125"/>
    <x v="2"/>
    <x v="0"/>
    <x v="0"/>
    <n v="1407868561"/>
    <n v="1406140561"/>
    <b v="0"/>
    <x v="84"/>
    <x v="1"/>
    <s v="theater/plays"/>
    <n v="1"/>
    <x v="368"/>
    <x v="1"/>
    <s v="plays"/>
    <x v="3899"/>
    <d v="2014-08-12T18:36:01"/>
  </r>
  <r>
    <n v="3900"/>
    <x v="3895"/>
    <x v="3897"/>
    <n v="2500"/>
    <n v="135"/>
    <x v="2"/>
    <x v="0"/>
    <x v="0"/>
    <n v="1433988791"/>
    <n v="1431396791"/>
    <b v="0"/>
    <x v="81"/>
    <x v="1"/>
    <s v="theater/plays"/>
    <n v="5"/>
    <x v="2661"/>
    <x v="1"/>
    <s v="plays"/>
    <x v="3900"/>
    <d v="2015-06-11T02:13:11"/>
  </r>
  <r>
    <n v="3901"/>
    <x v="3896"/>
    <x v="3898"/>
    <n v="3000"/>
    <n v="25"/>
    <x v="2"/>
    <x v="0"/>
    <x v="0"/>
    <n v="1450554599"/>
    <n v="1447098599"/>
    <b v="0"/>
    <x v="29"/>
    <x v="1"/>
    <s v="theater/plays"/>
    <n v="1"/>
    <x v="380"/>
    <x v="1"/>
    <s v="plays"/>
    <x v="3901"/>
    <d v="2015-12-19T19:49:59"/>
  </r>
  <r>
    <n v="3902"/>
    <x v="3897"/>
    <x v="3899"/>
    <n v="3000"/>
    <n v="1465"/>
    <x v="2"/>
    <x v="1"/>
    <x v="1"/>
    <n v="1479125642"/>
    <n v="1476962042"/>
    <b v="0"/>
    <x v="162"/>
    <x v="1"/>
    <s v="theater/plays"/>
    <n v="49"/>
    <x v="2662"/>
    <x v="1"/>
    <s v="plays"/>
    <x v="3902"/>
    <d v="2016-11-14T12:14:02"/>
  </r>
  <r>
    <n v="3903"/>
    <x v="3898"/>
    <x v="3900"/>
    <n v="1500"/>
    <n v="0"/>
    <x v="2"/>
    <x v="0"/>
    <x v="0"/>
    <n v="1439581080"/>
    <n v="1435709765"/>
    <b v="0"/>
    <x v="78"/>
    <x v="1"/>
    <s v="theater/plays"/>
    <n v="0"/>
    <x v="121"/>
    <x v="1"/>
    <s v="plays"/>
    <x v="3903"/>
    <d v="2015-08-14T19:38:00"/>
  </r>
  <r>
    <n v="3904"/>
    <x v="3899"/>
    <x v="3901"/>
    <n v="10000"/>
    <n v="3"/>
    <x v="2"/>
    <x v="0"/>
    <x v="0"/>
    <n v="1429074240"/>
    <n v="1427866200"/>
    <b v="0"/>
    <x v="84"/>
    <x v="1"/>
    <s v="theater/plays"/>
    <n v="0"/>
    <x v="1720"/>
    <x v="1"/>
    <s v="plays"/>
    <x v="3904"/>
    <d v="2015-04-15T05:04:00"/>
  </r>
  <r>
    <n v="3905"/>
    <x v="3900"/>
    <x v="3902"/>
    <n v="1500"/>
    <n v="173"/>
    <x v="2"/>
    <x v="1"/>
    <x v="1"/>
    <n v="1434063600"/>
    <n v="1430405903"/>
    <b v="0"/>
    <x v="63"/>
    <x v="1"/>
    <s v="theater/plays"/>
    <n v="12"/>
    <x v="2663"/>
    <x v="1"/>
    <s v="plays"/>
    <x v="3905"/>
    <d v="2015-06-11T23:00:00"/>
  </r>
  <r>
    <n v="3906"/>
    <x v="3901"/>
    <x v="3903"/>
    <n v="1500"/>
    <n v="1010"/>
    <x v="2"/>
    <x v="1"/>
    <x v="1"/>
    <n v="1435325100"/>
    <n v="1432072893"/>
    <b v="0"/>
    <x v="38"/>
    <x v="1"/>
    <s v="theater/plays"/>
    <n v="67"/>
    <x v="2664"/>
    <x v="1"/>
    <s v="plays"/>
    <x v="3906"/>
    <d v="2015-06-26T13:25:00"/>
  </r>
  <r>
    <n v="3907"/>
    <x v="3902"/>
    <x v="3904"/>
    <n v="1000"/>
    <n v="153"/>
    <x v="2"/>
    <x v="0"/>
    <x v="0"/>
    <n v="1414354080"/>
    <n v="1411587606"/>
    <b v="0"/>
    <x v="80"/>
    <x v="1"/>
    <s v="theater/plays"/>
    <n v="15"/>
    <x v="2665"/>
    <x v="1"/>
    <s v="plays"/>
    <x v="3907"/>
    <d v="2014-10-26T20:08:00"/>
  </r>
  <r>
    <n v="3908"/>
    <x v="3903"/>
    <x v="3905"/>
    <n v="750"/>
    <n v="65"/>
    <x v="2"/>
    <x v="0"/>
    <x v="0"/>
    <n v="1406603696"/>
    <n v="1405307696"/>
    <b v="0"/>
    <x v="80"/>
    <x v="1"/>
    <s v="theater/plays"/>
    <n v="9"/>
    <x v="1783"/>
    <x v="1"/>
    <s v="plays"/>
    <x v="3908"/>
    <d v="2014-07-29T03:14:56"/>
  </r>
  <r>
    <n v="3909"/>
    <x v="3904"/>
    <x v="3906"/>
    <n v="60000"/>
    <n v="135"/>
    <x v="2"/>
    <x v="0"/>
    <x v="0"/>
    <n v="1410424642"/>
    <n v="1407832642"/>
    <b v="0"/>
    <x v="80"/>
    <x v="1"/>
    <s v="theater/plays"/>
    <n v="0"/>
    <x v="1178"/>
    <x v="1"/>
    <s v="plays"/>
    <x v="3909"/>
    <d v="2014-09-11T08:37:22"/>
  </r>
  <r>
    <n v="3910"/>
    <x v="3905"/>
    <x v="3907"/>
    <n v="6000"/>
    <n v="185"/>
    <x v="2"/>
    <x v="0"/>
    <x v="0"/>
    <n v="1441649397"/>
    <n v="1439057397"/>
    <b v="0"/>
    <x v="83"/>
    <x v="1"/>
    <s v="theater/plays"/>
    <n v="3"/>
    <x v="2666"/>
    <x v="1"/>
    <s v="plays"/>
    <x v="3910"/>
    <d v="2015-09-07T18:09:57"/>
  </r>
  <r>
    <n v="3911"/>
    <x v="3906"/>
    <x v="3908"/>
    <n v="8000"/>
    <n v="2993"/>
    <x v="2"/>
    <x v="0"/>
    <x v="0"/>
    <n v="1417033777"/>
    <n v="1414438177"/>
    <b v="0"/>
    <x v="17"/>
    <x v="1"/>
    <s v="theater/plays"/>
    <n v="37"/>
    <x v="2417"/>
    <x v="1"/>
    <s v="plays"/>
    <x v="3911"/>
    <d v="2014-11-26T20:29:37"/>
  </r>
  <r>
    <n v="3912"/>
    <x v="3907"/>
    <x v="3909"/>
    <n v="15000"/>
    <n v="1"/>
    <x v="2"/>
    <x v="0"/>
    <x v="0"/>
    <n v="1429936500"/>
    <n v="1424759330"/>
    <b v="0"/>
    <x v="29"/>
    <x v="1"/>
    <s v="theater/plays"/>
    <n v="0"/>
    <x v="120"/>
    <x v="1"/>
    <s v="plays"/>
    <x v="3912"/>
    <d v="2015-04-25T04:35:00"/>
  </r>
  <r>
    <n v="3913"/>
    <x v="3908"/>
    <x v="3910"/>
    <n v="10000"/>
    <n v="1000"/>
    <x v="2"/>
    <x v="0"/>
    <x v="0"/>
    <n v="1448863449"/>
    <n v="1446267849"/>
    <b v="0"/>
    <x v="63"/>
    <x v="1"/>
    <s v="theater/plays"/>
    <n v="10"/>
    <x v="2667"/>
    <x v="1"/>
    <s v="plays"/>
    <x v="3913"/>
    <d v="2015-11-30T06:04:09"/>
  </r>
  <r>
    <n v="3914"/>
    <x v="3909"/>
    <x v="3911"/>
    <n v="2500"/>
    <n v="909"/>
    <x v="2"/>
    <x v="1"/>
    <x v="1"/>
    <n v="1431298740"/>
    <n v="1429558756"/>
    <b v="0"/>
    <x v="74"/>
    <x v="1"/>
    <s v="theater/plays"/>
    <n v="36"/>
    <x v="2274"/>
    <x v="1"/>
    <s v="plays"/>
    <x v="3914"/>
    <d v="2015-05-10T22:59:00"/>
  </r>
  <r>
    <n v="3915"/>
    <x v="3910"/>
    <x v="3912"/>
    <n v="1500"/>
    <n v="5"/>
    <x v="2"/>
    <x v="1"/>
    <x v="1"/>
    <n v="1464824309"/>
    <n v="1462232309"/>
    <b v="0"/>
    <x v="29"/>
    <x v="1"/>
    <s v="theater/plays"/>
    <n v="0"/>
    <x v="144"/>
    <x v="1"/>
    <s v="plays"/>
    <x v="3915"/>
    <d v="2016-06-01T23:38:29"/>
  </r>
  <r>
    <n v="3916"/>
    <x v="3911"/>
    <x v="3913"/>
    <n v="2000"/>
    <n v="0"/>
    <x v="2"/>
    <x v="8"/>
    <x v="7"/>
    <n v="1464952752"/>
    <n v="1462360752"/>
    <b v="0"/>
    <x v="78"/>
    <x v="1"/>
    <s v="theater/plays"/>
    <n v="0"/>
    <x v="121"/>
    <x v="1"/>
    <s v="plays"/>
    <x v="3916"/>
    <d v="2016-06-03T11:19:12"/>
  </r>
  <r>
    <n v="3917"/>
    <x v="3912"/>
    <x v="3914"/>
    <n v="3500"/>
    <n v="10"/>
    <x v="2"/>
    <x v="1"/>
    <x v="1"/>
    <n v="1410439161"/>
    <n v="1407847161"/>
    <b v="0"/>
    <x v="29"/>
    <x v="1"/>
    <s v="theater/plays"/>
    <n v="0"/>
    <x v="119"/>
    <x v="1"/>
    <s v="plays"/>
    <x v="3917"/>
    <d v="2014-09-11T12:39:21"/>
  </r>
  <r>
    <n v="3918"/>
    <x v="3913"/>
    <x v="3915"/>
    <n v="60000"/>
    <n v="120"/>
    <x v="2"/>
    <x v="1"/>
    <x v="1"/>
    <n v="1407168000"/>
    <n v="1406131023"/>
    <b v="0"/>
    <x v="83"/>
    <x v="1"/>
    <s v="theater/plays"/>
    <n v="0"/>
    <x v="375"/>
    <x v="1"/>
    <s v="plays"/>
    <x v="3918"/>
    <d v="2014-08-04T16:00:00"/>
  </r>
  <r>
    <n v="3919"/>
    <x v="3914"/>
    <x v="3916"/>
    <n v="5000"/>
    <n v="90"/>
    <x v="2"/>
    <x v="1"/>
    <x v="1"/>
    <n v="1453075200"/>
    <n v="1450628773"/>
    <b v="0"/>
    <x v="83"/>
    <x v="1"/>
    <s v="theater/plays"/>
    <n v="2"/>
    <x v="179"/>
    <x v="1"/>
    <s v="plays"/>
    <x v="3919"/>
    <d v="2016-01-18T00:00:00"/>
  </r>
  <r>
    <n v="3920"/>
    <x v="3915"/>
    <x v="3917"/>
    <n v="2500"/>
    <n v="135"/>
    <x v="2"/>
    <x v="1"/>
    <x v="1"/>
    <n v="1479032260"/>
    <n v="1476436660"/>
    <b v="0"/>
    <x v="83"/>
    <x v="1"/>
    <s v="theater/plays"/>
    <n v="5"/>
    <x v="817"/>
    <x v="1"/>
    <s v="plays"/>
    <x v="3920"/>
    <d v="2016-11-13T10:17:40"/>
  </r>
  <r>
    <n v="3921"/>
    <x v="3916"/>
    <x v="3918"/>
    <n v="3000"/>
    <n v="0"/>
    <x v="2"/>
    <x v="1"/>
    <x v="1"/>
    <n v="1414346400"/>
    <n v="1413291655"/>
    <b v="0"/>
    <x v="78"/>
    <x v="1"/>
    <s v="theater/plays"/>
    <n v="0"/>
    <x v="121"/>
    <x v="1"/>
    <s v="plays"/>
    <x v="3921"/>
    <d v="2014-10-26T18:00:00"/>
  </r>
  <r>
    <n v="3922"/>
    <x v="3917"/>
    <x v="3919"/>
    <n v="750"/>
    <n v="61"/>
    <x v="2"/>
    <x v="0"/>
    <x v="0"/>
    <n v="1425337200"/>
    <n v="1421432810"/>
    <b v="0"/>
    <x v="79"/>
    <x v="1"/>
    <s v="theater/plays"/>
    <n v="8"/>
    <x v="2668"/>
    <x v="1"/>
    <s v="plays"/>
    <x v="3922"/>
    <d v="2015-03-02T23:00:00"/>
  </r>
  <r>
    <n v="3923"/>
    <x v="3918"/>
    <x v="3920"/>
    <n v="11500"/>
    <n v="1384"/>
    <x v="2"/>
    <x v="1"/>
    <x v="1"/>
    <n v="1428622271"/>
    <n v="1426203071"/>
    <b v="0"/>
    <x v="57"/>
    <x v="1"/>
    <s v="theater/plays"/>
    <n v="12"/>
    <x v="2669"/>
    <x v="1"/>
    <s v="plays"/>
    <x v="3923"/>
    <d v="2015-04-09T23:31:11"/>
  </r>
  <r>
    <n v="3924"/>
    <x v="3919"/>
    <x v="3921"/>
    <n v="15000"/>
    <n v="2290"/>
    <x v="2"/>
    <x v="0"/>
    <x v="0"/>
    <n v="1403823722"/>
    <n v="1401231722"/>
    <b v="0"/>
    <x v="244"/>
    <x v="1"/>
    <s v="theater/plays"/>
    <n v="15"/>
    <x v="1338"/>
    <x v="1"/>
    <s v="plays"/>
    <x v="3924"/>
    <d v="2014-06-26T23:02:02"/>
  </r>
  <r>
    <n v="3925"/>
    <x v="3920"/>
    <x v="3922"/>
    <n v="150"/>
    <n v="15"/>
    <x v="2"/>
    <x v="0"/>
    <x v="0"/>
    <n v="1406753639"/>
    <n v="1404161639"/>
    <b v="0"/>
    <x v="83"/>
    <x v="1"/>
    <s v="theater/plays"/>
    <n v="10"/>
    <x v="144"/>
    <x v="1"/>
    <s v="plays"/>
    <x v="3925"/>
    <d v="2014-07-30T20:53:59"/>
  </r>
  <r>
    <n v="3926"/>
    <x v="3921"/>
    <x v="3923"/>
    <n v="5000"/>
    <n v="15"/>
    <x v="2"/>
    <x v="2"/>
    <x v="2"/>
    <n v="1419645748"/>
    <n v="1417053748"/>
    <b v="0"/>
    <x v="29"/>
    <x v="1"/>
    <s v="theater/plays"/>
    <n v="0"/>
    <x v="2"/>
    <x v="1"/>
    <s v="plays"/>
    <x v="3926"/>
    <d v="2014-12-27T02:02:28"/>
  </r>
  <r>
    <n v="3927"/>
    <x v="3922"/>
    <x v="3924"/>
    <n v="2500"/>
    <n v="25"/>
    <x v="2"/>
    <x v="1"/>
    <x v="1"/>
    <n v="1407565504"/>
    <n v="1404973504"/>
    <b v="0"/>
    <x v="84"/>
    <x v="1"/>
    <s v="theater/plays"/>
    <n v="1"/>
    <x v="381"/>
    <x v="1"/>
    <s v="plays"/>
    <x v="3927"/>
    <d v="2014-08-09T06:25:04"/>
  </r>
  <r>
    <n v="3928"/>
    <x v="3923"/>
    <x v="3925"/>
    <n v="5000"/>
    <n v="651"/>
    <x v="2"/>
    <x v="0"/>
    <x v="0"/>
    <n v="1444971540"/>
    <n v="1442593427"/>
    <b v="0"/>
    <x v="63"/>
    <x v="1"/>
    <s v="theater/plays"/>
    <n v="13"/>
    <x v="2670"/>
    <x v="1"/>
    <s v="plays"/>
    <x v="3928"/>
    <d v="2015-10-16T04:59:00"/>
  </r>
  <r>
    <n v="3929"/>
    <x v="3924"/>
    <x v="3926"/>
    <n v="20000"/>
    <n v="453"/>
    <x v="2"/>
    <x v="0"/>
    <x v="0"/>
    <n v="1474228265"/>
    <n v="1471636265"/>
    <b v="0"/>
    <x v="25"/>
    <x v="1"/>
    <s v="theater/plays"/>
    <n v="2"/>
    <x v="2671"/>
    <x v="1"/>
    <s v="plays"/>
    <x v="3929"/>
    <d v="2016-09-18T19:51:05"/>
  </r>
  <r>
    <n v="3930"/>
    <x v="3925"/>
    <x v="3927"/>
    <n v="10000"/>
    <n v="0"/>
    <x v="2"/>
    <x v="2"/>
    <x v="2"/>
    <n v="1459490400"/>
    <n v="1457078868"/>
    <b v="0"/>
    <x v="78"/>
    <x v="1"/>
    <s v="theater/plays"/>
    <n v="0"/>
    <x v="121"/>
    <x v="1"/>
    <s v="plays"/>
    <x v="3930"/>
    <d v="2016-04-01T06:00:00"/>
  </r>
  <r>
    <n v="3931"/>
    <x v="3926"/>
    <x v="3928"/>
    <n v="8000"/>
    <n v="0"/>
    <x v="2"/>
    <x v="0"/>
    <x v="0"/>
    <n v="1441510707"/>
    <n v="1439350707"/>
    <b v="0"/>
    <x v="78"/>
    <x v="1"/>
    <s v="theater/plays"/>
    <n v="0"/>
    <x v="121"/>
    <x v="1"/>
    <s v="plays"/>
    <x v="3931"/>
    <d v="2015-09-06T03:38:27"/>
  </r>
  <r>
    <n v="3932"/>
    <x v="3927"/>
    <x v="3929"/>
    <n v="12000"/>
    <n v="1"/>
    <x v="2"/>
    <x v="0"/>
    <x v="0"/>
    <n v="1458097364"/>
    <n v="1455508964"/>
    <b v="0"/>
    <x v="29"/>
    <x v="1"/>
    <s v="theater/plays"/>
    <n v="0"/>
    <x v="120"/>
    <x v="1"/>
    <s v="plays"/>
    <x v="3932"/>
    <d v="2016-03-16T03:02:44"/>
  </r>
  <r>
    <n v="3933"/>
    <x v="3928"/>
    <x v="3930"/>
    <n v="7000"/>
    <n v="1102"/>
    <x v="2"/>
    <x v="0"/>
    <x v="0"/>
    <n v="1468716180"/>
    <n v="1466205262"/>
    <b v="0"/>
    <x v="8"/>
    <x v="1"/>
    <s v="theater/plays"/>
    <n v="16"/>
    <x v="1466"/>
    <x v="1"/>
    <s v="plays"/>
    <x v="3933"/>
    <d v="2016-07-17T00:43:00"/>
  </r>
  <r>
    <n v="3934"/>
    <x v="3929"/>
    <x v="3931"/>
    <n v="5000"/>
    <n v="550"/>
    <x v="2"/>
    <x v="0"/>
    <x v="0"/>
    <n v="1443704400"/>
    <n v="1439827639"/>
    <b v="0"/>
    <x v="8"/>
    <x v="1"/>
    <s v="theater/plays"/>
    <n v="11"/>
    <x v="2672"/>
    <x v="1"/>
    <s v="plays"/>
    <x v="3934"/>
    <d v="2015-10-01T13:00:00"/>
  </r>
  <r>
    <n v="3935"/>
    <x v="3930"/>
    <x v="3932"/>
    <n v="3000"/>
    <n v="1315"/>
    <x v="2"/>
    <x v="1"/>
    <x v="1"/>
    <n v="1443973546"/>
    <n v="1438789546"/>
    <b v="0"/>
    <x v="23"/>
    <x v="1"/>
    <s v="theater/plays"/>
    <n v="44"/>
    <x v="2213"/>
    <x v="1"/>
    <s v="plays"/>
    <x v="3935"/>
    <d v="2015-10-04T15:45:46"/>
  </r>
  <r>
    <n v="3936"/>
    <x v="3931"/>
    <x v="3933"/>
    <n v="20000"/>
    <n v="0"/>
    <x v="2"/>
    <x v="0"/>
    <x v="0"/>
    <n v="1480576720"/>
    <n v="1477981120"/>
    <b v="0"/>
    <x v="78"/>
    <x v="1"/>
    <s v="theater/plays"/>
    <n v="0"/>
    <x v="121"/>
    <x v="1"/>
    <s v="plays"/>
    <x v="3936"/>
    <d v="2016-12-01T07:18:40"/>
  </r>
  <r>
    <n v="3937"/>
    <x v="3932"/>
    <x v="3934"/>
    <n v="2885"/>
    <n v="2485"/>
    <x v="2"/>
    <x v="0"/>
    <x v="0"/>
    <n v="1468249760"/>
    <n v="1465830560"/>
    <b v="0"/>
    <x v="73"/>
    <x v="1"/>
    <s v="theater/plays"/>
    <n v="86"/>
    <x v="2673"/>
    <x v="1"/>
    <s v="plays"/>
    <x v="3937"/>
    <d v="2016-07-11T15:09:20"/>
  </r>
  <r>
    <n v="3938"/>
    <x v="3933"/>
    <x v="3935"/>
    <n v="3255"/>
    <n v="397"/>
    <x v="2"/>
    <x v="0"/>
    <x v="0"/>
    <n v="1435441454"/>
    <n v="1432763054"/>
    <b v="0"/>
    <x v="81"/>
    <x v="1"/>
    <s v="theater/plays"/>
    <n v="12"/>
    <x v="295"/>
    <x v="1"/>
    <s v="plays"/>
    <x v="3938"/>
    <d v="2015-06-27T21:44:14"/>
  </r>
  <r>
    <n v="3939"/>
    <x v="3934"/>
    <x v="3936"/>
    <n v="5000"/>
    <n v="5"/>
    <x v="2"/>
    <x v="2"/>
    <x v="2"/>
    <n v="1412656200"/>
    <n v="1412328979"/>
    <b v="0"/>
    <x v="29"/>
    <x v="1"/>
    <s v="theater/plays"/>
    <n v="0"/>
    <x v="144"/>
    <x v="1"/>
    <s v="plays"/>
    <x v="3939"/>
    <d v="2014-10-07T04:30:00"/>
  </r>
  <r>
    <n v="3940"/>
    <x v="3935"/>
    <x v="3937"/>
    <n v="5000"/>
    <n v="11"/>
    <x v="2"/>
    <x v="0"/>
    <x v="0"/>
    <n v="1420199351"/>
    <n v="1416311351"/>
    <b v="0"/>
    <x v="84"/>
    <x v="1"/>
    <s v="theater/plays"/>
    <n v="0"/>
    <x v="148"/>
    <x v="1"/>
    <s v="plays"/>
    <x v="3940"/>
    <d v="2015-01-02T11:49:11"/>
  </r>
  <r>
    <n v="3941"/>
    <x v="3936"/>
    <x v="3938"/>
    <n v="5500"/>
    <n v="50"/>
    <x v="2"/>
    <x v="0"/>
    <x v="0"/>
    <n v="1416877200"/>
    <n v="1414505137"/>
    <b v="0"/>
    <x v="84"/>
    <x v="1"/>
    <s v="theater/plays"/>
    <n v="1"/>
    <x v="380"/>
    <x v="1"/>
    <s v="plays"/>
    <x v="3941"/>
    <d v="2014-11-25T01:00:00"/>
  </r>
  <r>
    <n v="3942"/>
    <x v="3937"/>
    <x v="3939"/>
    <n v="1200"/>
    <n v="0"/>
    <x v="2"/>
    <x v="0"/>
    <x v="0"/>
    <n v="1434490914"/>
    <n v="1429306914"/>
    <b v="0"/>
    <x v="78"/>
    <x v="1"/>
    <s v="theater/plays"/>
    <n v="0"/>
    <x v="121"/>
    <x v="1"/>
    <s v="plays"/>
    <x v="3942"/>
    <d v="2015-06-16T21:41:54"/>
  </r>
  <r>
    <n v="3943"/>
    <x v="3938"/>
    <x v="3940"/>
    <n v="5000"/>
    <n v="1782"/>
    <x v="2"/>
    <x v="0"/>
    <x v="0"/>
    <n v="1446483000"/>
    <n v="1443811268"/>
    <b v="0"/>
    <x v="62"/>
    <x v="1"/>
    <s v="theater/plays"/>
    <n v="36"/>
    <x v="2674"/>
    <x v="1"/>
    <s v="plays"/>
    <x v="3943"/>
    <d v="2015-11-02T16:50:00"/>
  </r>
  <r>
    <n v="3944"/>
    <x v="3939"/>
    <x v="3941"/>
    <n v="5000"/>
    <n v="0"/>
    <x v="2"/>
    <x v="0"/>
    <x v="0"/>
    <n v="1440690875"/>
    <n v="1438098875"/>
    <b v="0"/>
    <x v="78"/>
    <x v="1"/>
    <s v="theater/plays"/>
    <n v="0"/>
    <x v="121"/>
    <x v="1"/>
    <s v="plays"/>
    <x v="3944"/>
    <d v="2015-08-27T15:54:35"/>
  </r>
  <r>
    <n v="3945"/>
    <x v="3940"/>
    <x v="3942"/>
    <n v="2000"/>
    <n v="5"/>
    <x v="2"/>
    <x v="0"/>
    <x v="0"/>
    <n v="1431717268"/>
    <n v="1429125268"/>
    <b v="0"/>
    <x v="29"/>
    <x v="1"/>
    <s v="theater/plays"/>
    <n v="0"/>
    <x v="144"/>
    <x v="1"/>
    <s v="plays"/>
    <x v="3945"/>
    <d v="2015-05-15T19:14:28"/>
  </r>
  <r>
    <n v="3946"/>
    <x v="3941"/>
    <x v="3943"/>
    <n v="6000"/>
    <n v="195"/>
    <x v="2"/>
    <x v="0"/>
    <x v="0"/>
    <n v="1425110400"/>
    <n v="1422388822"/>
    <b v="0"/>
    <x v="81"/>
    <x v="1"/>
    <s v="theater/plays"/>
    <n v="3"/>
    <x v="492"/>
    <x v="1"/>
    <s v="plays"/>
    <x v="3946"/>
    <d v="2015-02-28T08:00:00"/>
  </r>
  <r>
    <n v="3947"/>
    <x v="3942"/>
    <x v="3944"/>
    <n v="3000"/>
    <n v="101"/>
    <x v="2"/>
    <x v="0"/>
    <x v="0"/>
    <n v="1475378744"/>
    <n v="1472786744"/>
    <b v="0"/>
    <x v="84"/>
    <x v="1"/>
    <s v="theater/plays"/>
    <n v="3"/>
    <x v="470"/>
    <x v="1"/>
    <s v="plays"/>
    <x v="3947"/>
    <d v="2016-10-02T03:25:44"/>
  </r>
  <r>
    <n v="3948"/>
    <x v="3943"/>
    <x v="3945"/>
    <n v="30000"/>
    <n v="0"/>
    <x v="2"/>
    <x v="2"/>
    <x v="2"/>
    <n v="1410076123"/>
    <n v="1404892123"/>
    <b v="0"/>
    <x v="78"/>
    <x v="1"/>
    <s v="theater/plays"/>
    <n v="0"/>
    <x v="121"/>
    <x v="1"/>
    <s v="plays"/>
    <x v="3948"/>
    <d v="2014-09-07T07:48:43"/>
  </r>
  <r>
    <n v="3949"/>
    <x v="3944"/>
    <x v="3946"/>
    <n v="10000"/>
    <n v="1577"/>
    <x v="2"/>
    <x v="2"/>
    <x v="2"/>
    <n v="1423623221"/>
    <n v="1421031221"/>
    <b v="0"/>
    <x v="58"/>
    <x v="1"/>
    <s v="theater/plays"/>
    <n v="16"/>
    <x v="2675"/>
    <x v="1"/>
    <s v="plays"/>
    <x v="3949"/>
    <d v="2015-02-11T02:53:41"/>
  </r>
  <r>
    <n v="3950"/>
    <x v="3945"/>
    <x v="3947"/>
    <n v="4000"/>
    <n v="25"/>
    <x v="2"/>
    <x v="0"/>
    <x v="0"/>
    <n v="1460140500"/>
    <n v="1457628680"/>
    <b v="0"/>
    <x v="29"/>
    <x v="1"/>
    <s v="theater/plays"/>
    <n v="1"/>
    <x v="380"/>
    <x v="1"/>
    <s v="plays"/>
    <x v="3950"/>
    <d v="2016-04-08T18:35:00"/>
  </r>
  <r>
    <n v="3951"/>
    <x v="3946"/>
    <x v="2849"/>
    <n v="200000"/>
    <n v="1"/>
    <x v="2"/>
    <x v="17"/>
    <x v="3"/>
    <n v="1462301342"/>
    <n v="1457120942"/>
    <b v="0"/>
    <x v="29"/>
    <x v="1"/>
    <s v="theater/plays"/>
    <n v="0"/>
    <x v="120"/>
    <x v="1"/>
    <s v="plays"/>
    <x v="3951"/>
    <d v="2016-05-03T18:49:02"/>
  </r>
  <r>
    <n v="3952"/>
    <x v="3947"/>
    <x v="3948"/>
    <n v="26000"/>
    <n v="25"/>
    <x v="2"/>
    <x v="0"/>
    <x v="0"/>
    <n v="1445885890"/>
    <n v="1440701890"/>
    <b v="0"/>
    <x v="29"/>
    <x v="1"/>
    <s v="theater/plays"/>
    <n v="0"/>
    <x v="380"/>
    <x v="1"/>
    <s v="plays"/>
    <x v="3952"/>
    <d v="2015-10-26T18:58:10"/>
  </r>
  <r>
    <n v="3953"/>
    <x v="3948"/>
    <x v="3949"/>
    <n v="17600"/>
    <n v="0"/>
    <x v="2"/>
    <x v="0"/>
    <x v="0"/>
    <n v="1469834940"/>
    <n v="1467162586"/>
    <b v="0"/>
    <x v="78"/>
    <x v="1"/>
    <s v="theater/plays"/>
    <n v="0"/>
    <x v="121"/>
    <x v="1"/>
    <s v="plays"/>
    <x v="3953"/>
    <d v="2016-07-29T23:29:00"/>
  </r>
  <r>
    <n v="3954"/>
    <x v="3949"/>
    <x v="3950"/>
    <n v="25000"/>
    <n v="0"/>
    <x v="2"/>
    <x v="5"/>
    <x v="5"/>
    <n v="1405352264"/>
    <n v="1400168264"/>
    <b v="0"/>
    <x v="78"/>
    <x v="1"/>
    <s v="theater/plays"/>
    <n v="0"/>
    <x v="121"/>
    <x v="1"/>
    <s v="plays"/>
    <x v="3954"/>
    <d v="2014-07-14T15:37:44"/>
  </r>
  <r>
    <n v="3955"/>
    <x v="3950"/>
    <x v="3951"/>
    <n v="1750"/>
    <n v="425"/>
    <x v="2"/>
    <x v="0"/>
    <x v="0"/>
    <n v="1448745741"/>
    <n v="1446150141"/>
    <b v="0"/>
    <x v="22"/>
    <x v="1"/>
    <s v="theater/plays"/>
    <n v="24"/>
    <x v="97"/>
    <x v="1"/>
    <s v="plays"/>
    <x v="3955"/>
    <d v="2015-11-28T21:22:21"/>
  </r>
  <r>
    <n v="3956"/>
    <x v="3951"/>
    <x v="3952"/>
    <n v="5500"/>
    <n v="0"/>
    <x v="2"/>
    <x v="0"/>
    <x v="0"/>
    <n v="1461543600"/>
    <n v="1459203727"/>
    <b v="0"/>
    <x v="78"/>
    <x v="1"/>
    <s v="theater/plays"/>
    <n v="0"/>
    <x v="121"/>
    <x v="1"/>
    <s v="plays"/>
    <x v="3956"/>
    <d v="2016-04-25T00:20:00"/>
  </r>
  <r>
    <n v="3957"/>
    <x v="3952"/>
    <x v="3953"/>
    <n v="28000"/>
    <n v="7"/>
    <x v="2"/>
    <x v="0"/>
    <x v="0"/>
    <n v="1468020354"/>
    <n v="1464045954"/>
    <b v="0"/>
    <x v="29"/>
    <x v="1"/>
    <s v="theater/plays"/>
    <n v="0"/>
    <x v="582"/>
    <x v="1"/>
    <s v="plays"/>
    <x v="3957"/>
    <d v="2016-07-08T23:25:54"/>
  </r>
  <r>
    <n v="3958"/>
    <x v="3953"/>
    <x v="3954"/>
    <n v="2000"/>
    <n v="641"/>
    <x v="2"/>
    <x v="0"/>
    <x v="0"/>
    <n v="1406988000"/>
    <n v="1403822912"/>
    <b v="0"/>
    <x v="38"/>
    <x v="1"/>
    <s v="theater/plays"/>
    <n v="32"/>
    <x v="2676"/>
    <x v="1"/>
    <s v="plays"/>
    <x v="3958"/>
    <d v="2014-08-02T14:00:00"/>
  </r>
  <r>
    <n v="3959"/>
    <x v="3954"/>
    <x v="3955"/>
    <n v="1200"/>
    <n v="292"/>
    <x v="2"/>
    <x v="0"/>
    <x v="0"/>
    <n v="1411930556"/>
    <n v="1409338556"/>
    <b v="0"/>
    <x v="8"/>
    <x v="1"/>
    <s v="theater/plays"/>
    <n v="24"/>
    <x v="821"/>
    <x v="1"/>
    <s v="plays"/>
    <x v="3959"/>
    <d v="2014-09-28T18:55:56"/>
  </r>
  <r>
    <n v="3960"/>
    <x v="3955"/>
    <x v="3956"/>
    <n v="3000"/>
    <n v="45"/>
    <x v="2"/>
    <x v="0"/>
    <x v="0"/>
    <n v="1451852256"/>
    <n v="1449260256"/>
    <b v="0"/>
    <x v="80"/>
    <x v="1"/>
    <s v="theater/plays"/>
    <n v="2"/>
    <x v="784"/>
    <x v="1"/>
    <s v="plays"/>
    <x v="3960"/>
    <d v="2016-01-03T20:17:36"/>
  </r>
  <r>
    <n v="3961"/>
    <x v="3956"/>
    <x v="3957"/>
    <n v="5000"/>
    <n v="21"/>
    <x v="2"/>
    <x v="1"/>
    <x v="1"/>
    <n v="1399584210"/>
    <n v="1397683410"/>
    <b v="0"/>
    <x v="84"/>
    <x v="1"/>
    <s v="theater/plays"/>
    <n v="0"/>
    <x v="678"/>
    <x v="1"/>
    <s v="plays"/>
    <x v="3961"/>
    <d v="2014-05-08T21:23:30"/>
  </r>
  <r>
    <n v="3962"/>
    <x v="3957"/>
    <x v="3958"/>
    <n v="1400"/>
    <n v="45"/>
    <x v="2"/>
    <x v="1"/>
    <x v="1"/>
    <n v="1448722494"/>
    <n v="1446562494"/>
    <b v="0"/>
    <x v="83"/>
    <x v="1"/>
    <s v="theater/plays"/>
    <n v="3"/>
    <x v="2"/>
    <x v="1"/>
    <s v="plays"/>
    <x v="3962"/>
    <d v="2015-11-28T14:54:54"/>
  </r>
  <r>
    <n v="3963"/>
    <x v="3958"/>
    <x v="3959"/>
    <n v="10000"/>
    <n v="0"/>
    <x v="2"/>
    <x v="5"/>
    <x v="5"/>
    <n v="1447821717"/>
    <n v="1445226117"/>
    <b v="0"/>
    <x v="78"/>
    <x v="1"/>
    <s v="theater/plays"/>
    <n v="0"/>
    <x v="121"/>
    <x v="1"/>
    <s v="plays"/>
    <x v="3963"/>
    <d v="2015-11-18T04:41:57"/>
  </r>
  <r>
    <n v="3964"/>
    <x v="3959"/>
    <x v="3960"/>
    <n v="2000"/>
    <n v="126"/>
    <x v="2"/>
    <x v="0"/>
    <x v="0"/>
    <n v="1429460386"/>
    <n v="1424279986"/>
    <b v="0"/>
    <x v="83"/>
    <x v="1"/>
    <s v="theater/plays"/>
    <n v="6"/>
    <x v="823"/>
    <x v="1"/>
    <s v="plays"/>
    <x v="3964"/>
    <d v="2015-04-19T16:19:46"/>
  </r>
  <r>
    <n v="3965"/>
    <x v="3960"/>
    <x v="3961"/>
    <n v="2000"/>
    <n v="285"/>
    <x v="2"/>
    <x v="0"/>
    <x v="0"/>
    <n v="1460608780"/>
    <n v="1455428380"/>
    <b v="0"/>
    <x v="80"/>
    <x v="1"/>
    <s v="theater/plays"/>
    <n v="14"/>
    <x v="367"/>
    <x v="1"/>
    <s v="plays"/>
    <x v="3965"/>
    <d v="2016-04-14T04:39:40"/>
  </r>
  <r>
    <n v="3966"/>
    <x v="3961"/>
    <x v="3962"/>
    <n v="7500"/>
    <n v="45"/>
    <x v="2"/>
    <x v="0"/>
    <x v="0"/>
    <n v="1406170740"/>
    <n v="1402506278"/>
    <b v="0"/>
    <x v="84"/>
    <x v="1"/>
    <s v="theater/plays"/>
    <n v="1"/>
    <x v="377"/>
    <x v="1"/>
    <s v="plays"/>
    <x v="3966"/>
    <d v="2014-07-24T02:59:00"/>
  </r>
  <r>
    <n v="3967"/>
    <x v="3962"/>
    <x v="3963"/>
    <n v="1700"/>
    <n v="410"/>
    <x v="2"/>
    <x v="0"/>
    <x v="0"/>
    <n v="1488783507"/>
    <n v="1486191507"/>
    <b v="0"/>
    <x v="73"/>
    <x v="1"/>
    <s v="theater/plays"/>
    <n v="24"/>
    <x v="2121"/>
    <x v="1"/>
    <s v="plays"/>
    <x v="3967"/>
    <d v="2017-03-06T06:58:27"/>
  </r>
  <r>
    <n v="3968"/>
    <x v="3963"/>
    <x v="3964"/>
    <n v="5000"/>
    <n v="527"/>
    <x v="2"/>
    <x v="0"/>
    <x v="0"/>
    <n v="1463945673"/>
    <n v="1458761673"/>
    <b v="0"/>
    <x v="202"/>
    <x v="1"/>
    <s v="theater/plays"/>
    <n v="11"/>
    <x v="1447"/>
    <x v="1"/>
    <s v="plays"/>
    <x v="3968"/>
    <d v="2016-05-22T19:34:33"/>
  </r>
  <r>
    <n v="3969"/>
    <x v="3964"/>
    <x v="3965"/>
    <n v="2825"/>
    <n v="211"/>
    <x v="2"/>
    <x v="0"/>
    <x v="0"/>
    <n v="1472442900"/>
    <n v="1471638646"/>
    <b v="0"/>
    <x v="79"/>
    <x v="1"/>
    <s v="theater/plays"/>
    <n v="7"/>
    <x v="2677"/>
    <x v="1"/>
    <s v="plays"/>
    <x v="3969"/>
    <d v="2016-08-29T03:55:00"/>
  </r>
  <r>
    <n v="3970"/>
    <x v="3965"/>
    <x v="3966"/>
    <n v="15000"/>
    <n v="11"/>
    <x v="2"/>
    <x v="0"/>
    <x v="0"/>
    <n v="1460925811"/>
    <n v="1458333811"/>
    <b v="0"/>
    <x v="84"/>
    <x v="1"/>
    <s v="theater/plays"/>
    <n v="0"/>
    <x v="148"/>
    <x v="1"/>
    <s v="plays"/>
    <x v="3970"/>
    <d v="2016-04-17T20:43:31"/>
  </r>
  <r>
    <n v="3971"/>
    <x v="3966"/>
    <x v="3967"/>
    <n v="14000"/>
    <n v="136"/>
    <x v="2"/>
    <x v="0"/>
    <x v="0"/>
    <n v="1405947126"/>
    <n v="1403355126"/>
    <b v="0"/>
    <x v="79"/>
    <x v="1"/>
    <s v="theater/plays"/>
    <n v="1"/>
    <x v="2678"/>
    <x v="1"/>
    <s v="plays"/>
    <x v="3971"/>
    <d v="2014-07-21T12:52:06"/>
  </r>
  <r>
    <n v="3972"/>
    <x v="3967"/>
    <x v="3968"/>
    <n v="1000"/>
    <n v="211"/>
    <x v="2"/>
    <x v="0"/>
    <x v="0"/>
    <n v="1423186634"/>
    <n v="1418002634"/>
    <b v="0"/>
    <x v="22"/>
    <x v="1"/>
    <s v="theater/plays"/>
    <n v="21"/>
    <x v="2679"/>
    <x v="1"/>
    <s v="plays"/>
    <x v="3972"/>
    <d v="2015-02-06T01:37:14"/>
  </r>
  <r>
    <n v="3973"/>
    <x v="3968"/>
    <x v="3969"/>
    <n v="5000"/>
    <n v="3905"/>
    <x v="2"/>
    <x v="0"/>
    <x v="0"/>
    <n v="1462766400"/>
    <n v="1460219110"/>
    <b v="0"/>
    <x v="77"/>
    <x v="1"/>
    <s v="theater/plays"/>
    <n v="78"/>
    <x v="2680"/>
    <x v="1"/>
    <s v="plays"/>
    <x v="3973"/>
    <d v="2016-05-09T04:00:00"/>
  </r>
  <r>
    <n v="3974"/>
    <x v="3969"/>
    <x v="3970"/>
    <n v="1000"/>
    <n v="320"/>
    <x v="2"/>
    <x v="1"/>
    <x v="1"/>
    <n v="1464872848"/>
    <n v="1462280848"/>
    <b v="0"/>
    <x v="202"/>
    <x v="1"/>
    <s v="theater/plays"/>
    <n v="32"/>
    <x v="2681"/>
    <x v="1"/>
    <s v="plays"/>
    <x v="3974"/>
    <d v="2016-06-02T13:07:28"/>
  </r>
  <r>
    <n v="3975"/>
    <x v="3970"/>
    <x v="3971"/>
    <n v="678"/>
    <n v="0"/>
    <x v="2"/>
    <x v="0"/>
    <x v="0"/>
    <n v="1468442898"/>
    <n v="1465850898"/>
    <b v="0"/>
    <x v="78"/>
    <x v="1"/>
    <s v="theater/plays"/>
    <n v="0"/>
    <x v="121"/>
    <x v="1"/>
    <s v="plays"/>
    <x v="3975"/>
    <d v="2016-07-13T20:48:18"/>
  </r>
  <r>
    <n v="3976"/>
    <x v="3971"/>
    <x v="3972"/>
    <n v="1300"/>
    <n v="620"/>
    <x v="2"/>
    <x v="0"/>
    <x v="0"/>
    <n v="1406876400"/>
    <n v="1405024561"/>
    <b v="0"/>
    <x v="73"/>
    <x v="1"/>
    <s v="theater/plays"/>
    <n v="48"/>
    <x v="2682"/>
    <x v="1"/>
    <s v="plays"/>
    <x v="3976"/>
    <d v="2014-08-01T07:00:00"/>
  </r>
  <r>
    <n v="3977"/>
    <x v="3972"/>
    <x v="3973"/>
    <n v="90000"/>
    <n v="1305"/>
    <x v="2"/>
    <x v="0"/>
    <x v="0"/>
    <n v="1469213732"/>
    <n v="1466621732"/>
    <b v="0"/>
    <x v="79"/>
    <x v="1"/>
    <s v="theater/plays"/>
    <n v="1"/>
    <x v="2683"/>
    <x v="1"/>
    <s v="plays"/>
    <x v="3977"/>
    <d v="2016-07-22T18:55:32"/>
  </r>
  <r>
    <n v="3978"/>
    <x v="3973"/>
    <x v="3974"/>
    <n v="2000"/>
    <n v="214"/>
    <x v="2"/>
    <x v="0"/>
    <x v="0"/>
    <n v="1422717953"/>
    <n v="1417533953"/>
    <b v="0"/>
    <x v="22"/>
    <x v="1"/>
    <s v="theater/plays"/>
    <n v="11"/>
    <x v="1261"/>
    <x v="1"/>
    <s v="plays"/>
    <x v="3978"/>
    <d v="2015-01-31T15:25:53"/>
  </r>
  <r>
    <n v="3979"/>
    <x v="3974"/>
    <x v="3975"/>
    <n v="6000"/>
    <n v="110"/>
    <x v="2"/>
    <x v="1"/>
    <x v="1"/>
    <n v="1427659200"/>
    <n v="1425678057"/>
    <b v="0"/>
    <x v="79"/>
    <x v="1"/>
    <s v="theater/plays"/>
    <n v="2"/>
    <x v="1714"/>
    <x v="1"/>
    <s v="plays"/>
    <x v="3979"/>
    <d v="2015-03-29T20:00:00"/>
  </r>
  <r>
    <n v="3980"/>
    <x v="3975"/>
    <x v="3976"/>
    <n v="2500"/>
    <n v="450"/>
    <x v="2"/>
    <x v="0"/>
    <x v="0"/>
    <n v="1404570147"/>
    <n v="1401978147"/>
    <b v="0"/>
    <x v="63"/>
    <x v="1"/>
    <s v="theater/plays"/>
    <n v="18"/>
    <x v="2641"/>
    <x v="1"/>
    <s v="plays"/>
    <x v="3980"/>
    <d v="2014-07-05T14:22:27"/>
  </r>
  <r>
    <n v="3981"/>
    <x v="3357"/>
    <x v="3357"/>
    <n v="30000"/>
    <n v="1225"/>
    <x v="2"/>
    <x v="0"/>
    <x v="0"/>
    <n v="1468729149"/>
    <n v="1463545149"/>
    <b v="0"/>
    <x v="63"/>
    <x v="1"/>
    <s v="theater/plays"/>
    <n v="4"/>
    <x v="628"/>
    <x v="1"/>
    <s v="plays"/>
    <x v="3981"/>
    <d v="2016-07-17T04:19:09"/>
  </r>
  <r>
    <n v="3982"/>
    <x v="3976"/>
    <x v="3977"/>
    <n v="850"/>
    <n v="170"/>
    <x v="2"/>
    <x v="1"/>
    <x v="1"/>
    <n v="1436297180"/>
    <n v="1431113180"/>
    <b v="0"/>
    <x v="81"/>
    <x v="1"/>
    <s v="theater/plays"/>
    <n v="20"/>
    <x v="441"/>
    <x v="1"/>
    <s v="plays"/>
    <x v="3982"/>
    <d v="2015-07-07T19:26:20"/>
  </r>
  <r>
    <n v="3983"/>
    <x v="3977"/>
    <x v="3978"/>
    <n v="11140"/>
    <n v="3877"/>
    <x v="2"/>
    <x v="0"/>
    <x v="0"/>
    <n v="1400569140"/>
    <n v="1397854356"/>
    <b v="0"/>
    <x v="67"/>
    <x v="1"/>
    <s v="theater/plays"/>
    <n v="35"/>
    <x v="2684"/>
    <x v="1"/>
    <s v="plays"/>
    <x v="3983"/>
    <d v="2014-05-20T06:59:00"/>
  </r>
  <r>
    <n v="3984"/>
    <x v="3978"/>
    <x v="3979"/>
    <n v="1500"/>
    <n v="95"/>
    <x v="2"/>
    <x v="1"/>
    <x v="1"/>
    <n v="1415404800"/>
    <n v="1412809644"/>
    <b v="0"/>
    <x v="73"/>
    <x v="1"/>
    <s v="theater/plays"/>
    <n v="6"/>
    <x v="2653"/>
    <x v="1"/>
    <s v="plays"/>
    <x v="3984"/>
    <d v="2014-11-08T00:00:00"/>
  </r>
  <r>
    <n v="3985"/>
    <x v="3979"/>
    <x v="3980"/>
    <n v="2000"/>
    <n v="641"/>
    <x v="2"/>
    <x v="0"/>
    <x v="0"/>
    <n v="1456002300"/>
    <n v="1454173120"/>
    <b v="0"/>
    <x v="10"/>
    <x v="1"/>
    <s v="theater/plays"/>
    <n v="32"/>
    <x v="2685"/>
    <x v="1"/>
    <s v="plays"/>
    <x v="3985"/>
    <d v="2016-02-20T21:05:00"/>
  </r>
  <r>
    <n v="3986"/>
    <x v="3980"/>
    <x v="3981"/>
    <n v="5000"/>
    <n v="488"/>
    <x v="2"/>
    <x v="1"/>
    <x v="1"/>
    <n v="1462539840"/>
    <n v="1460034594"/>
    <b v="0"/>
    <x v="62"/>
    <x v="1"/>
    <s v="theater/plays"/>
    <n v="10"/>
    <x v="2686"/>
    <x v="1"/>
    <s v="plays"/>
    <x v="3986"/>
    <d v="2016-05-06T13:04:00"/>
  </r>
  <r>
    <n v="3987"/>
    <x v="3981"/>
    <x v="3982"/>
    <n v="400"/>
    <n v="151"/>
    <x v="2"/>
    <x v="1"/>
    <x v="1"/>
    <n v="1400278290"/>
    <n v="1399414290"/>
    <b v="0"/>
    <x v="62"/>
    <x v="1"/>
    <s v="theater/plays"/>
    <n v="38"/>
    <x v="2687"/>
    <x v="1"/>
    <s v="plays"/>
    <x v="3987"/>
    <d v="2014-05-16T22:11:30"/>
  </r>
  <r>
    <n v="3988"/>
    <x v="3982"/>
    <x v="3983"/>
    <n v="1500"/>
    <n v="32"/>
    <x v="2"/>
    <x v="0"/>
    <x v="0"/>
    <n v="1440813413"/>
    <n v="1439517413"/>
    <b v="0"/>
    <x v="80"/>
    <x v="1"/>
    <s v="theater/plays"/>
    <n v="2"/>
    <x v="1729"/>
    <x v="1"/>
    <s v="plays"/>
    <x v="3988"/>
    <d v="2015-08-29T01:56:53"/>
  </r>
  <r>
    <n v="3989"/>
    <x v="3983"/>
    <x v="3984"/>
    <n v="3000"/>
    <n v="0"/>
    <x v="2"/>
    <x v="0"/>
    <x v="0"/>
    <n v="1447009181"/>
    <n v="1444413581"/>
    <b v="0"/>
    <x v="78"/>
    <x v="1"/>
    <s v="theater/plays"/>
    <n v="0"/>
    <x v="121"/>
    <x v="1"/>
    <s v="plays"/>
    <x v="3989"/>
    <d v="2015-11-08T18:59:41"/>
  </r>
  <r>
    <n v="3990"/>
    <x v="3984"/>
    <x v="3985"/>
    <n v="1650"/>
    <n v="69"/>
    <x v="2"/>
    <x v="1"/>
    <x v="1"/>
    <n v="1456934893"/>
    <n v="1454342893"/>
    <b v="0"/>
    <x v="83"/>
    <x v="1"/>
    <s v="theater/plays"/>
    <n v="4"/>
    <x v="1534"/>
    <x v="1"/>
    <s v="plays"/>
    <x v="3990"/>
    <d v="2016-03-02T16:08:13"/>
  </r>
  <r>
    <n v="3991"/>
    <x v="3985"/>
    <x v="3986"/>
    <n v="500"/>
    <n v="100"/>
    <x v="2"/>
    <x v="0"/>
    <x v="0"/>
    <n v="1433086082"/>
    <n v="1430494082"/>
    <b v="0"/>
    <x v="29"/>
    <x v="1"/>
    <s v="theater/plays"/>
    <n v="20"/>
    <x v="101"/>
    <x v="1"/>
    <s v="plays"/>
    <x v="3991"/>
    <d v="2015-05-31T15:28:02"/>
  </r>
  <r>
    <n v="3992"/>
    <x v="3986"/>
    <x v="3987"/>
    <n v="10000"/>
    <n v="541"/>
    <x v="2"/>
    <x v="0"/>
    <x v="0"/>
    <n v="1449876859"/>
    <n v="1444689259"/>
    <b v="0"/>
    <x v="82"/>
    <x v="1"/>
    <s v="theater/plays"/>
    <n v="5"/>
    <x v="2688"/>
    <x v="1"/>
    <s v="plays"/>
    <x v="3992"/>
    <d v="2015-12-11T23:34:19"/>
  </r>
  <r>
    <n v="3993"/>
    <x v="3987"/>
    <x v="3988"/>
    <n v="50000"/>
    <n v="3"/>
    <x v="2"/>
    <x v="0"/>
    <x v="0"/>
    <n v="1431549912"/>
    <n v="1428957912"/>
    <b v="0"/>
    <x v="29"/>
    <x v="1"/>
    <s v="theater/plays"/>
    <n v="0"/>
    <x v="362"/>
    <x v="1"/>
    <s v="plays"/>
    <x v="3993"/>
    <d v="2015-05-13T20:45:12"/>
  </r>
  <r>
    <n v="3994"/>
    <x v="3988"/>
    <x v="3989"/>
    <n v="2000"/>
    <n v="5"/>
    <x v="2"/>
    <x v="0"/>
    <x v="0"/>
    <n v="1405761690"/>
    <n v="1403169690"/>
    <b v="0"/>
    <x v="29"/>
    <x v="1"/>
    <s v="theater/plays"/>
    <n v="0"/>
    <x v="144"/>
    <x v="1"/>
    <s v="plays"/>
    <x v="3994"/>
    <d v="2014-07-19T09:21:30"/>
  </r>
  <r>
    <n v="3995"/>
    <x v="3989"/>
    <x v="3990"/>
    <n v="200"/>
    <n v="70"/>
    <x v="2"/>
    <x v="1"/>
    <x v="1"/>
    <n v="1423913220"/>
    <n v="1421339077"/>
    <b v="0"/>
    <x v="80"/>
    <x v="1"/>
    <s v="theater/plays"/>
    <n v="35"/>
    <x v="827"/>
    <x v="1"/>
    <s v="plays"/>
    <x v="3995"/>
    <d v="2015-02-14T11:27:00"/>
  </r>
  <r>
    <n v="3996"/>
    <x v="3990"/>
    <x v="3991"/>
    <n v="3000"/>
    <n v="497"/>
    <x v="2"/>
    <x v="0"/>
    <x v="0"/>
    <n v="1416499440"/>
    <n v="1415341464"/>
    <b v="0"/>
    <x v="57"/>
    <x v="1"/>
    <s v="theater/plays"/>
    <n v="17"/>
    <x v="779"/>
    <x v="1"/>
    <s v="plays"/>
    <x v="3996"/>
    <d v="2014-11-20T16:04:00"/>
  </r>
  <r>
    <n v="3997"/>
    <x v="3991"/>
    <x v="3992"/>
    <n v="3000"/>
    <n v="0"/>
    <x v="2"/>
    <x v="1"/>
    <x v="1"/>
    <n v="1428222221"/>
    <n v="1425633821"/>
    <b v="0"/>
    <x v="78"/>
    <x v="1"/>
    <s v="theater/plays"/>
    <n v="0"/>
    <x v="121"/>
    <x v="1"/>
    <s v="plays"/>
    <x v="3997"/>
    <d v="2015-04-05T08:23:41"/>
  </r>
  <r>
    <n v="3998"/>
    <x v="3992"/>
    <x v="3993"/>
    <n v="1250"/>
    <n v="715"/>
    <x v="2"/>
    <x v="0"/>
    <x v="0"/>
    <n v="1427580426"/>
    <n v="1424992026"/>
    <b v="0"/>
    <x v="8"/>
    <x v="1"/>
    <s v="theater/plays"/>
    <n v="57"/>
    <x v="2689"/>
    <x v="1"/>
    <s v="plays"/>
    <x v="3998"/>
    <d v="2015-03-28T22:07:06"/>
  </r>
  <r>
    <n v="3999"/>
    <x v="3993"/>
    <x v="3994"/>
    <n v="7000"/>
    <n v="1156"/>
    <x v="2"/>
    <x v="0"/>
    <x v="0"/>
    <n v="1409514709"/>
    <n v="1406058798"/>
    <b v="0"/>
    <x v="25"/>
    <x v="1"/>
    <s v="theater/plays"/>
    <n v="17"/>
    <x v="2690"/>
    <x v="1"/>
    <s v="plays"/>
    <x v="3999"/>
    <d v="2014-08-31T19:51:49"/>
  </r>
  <r>
    <n v="4000"/>
    <x v="3994"/>
    <x v="3995"/>
    <n v="8000"/>
    <n v="10"/>
    <x v="2"/>
    <x v="0"/>
    <x v="0"/>
    <n v="1462631358"/>
    <n v="1457450958"/>
    <b v="0"/>
    <x v="29"/>
    <x v="1"/>
    <s v="theater/plays"/>
    <n v="0"/>
    <x v="119"/>
    <x v="1"/>
    <s v="plays"/>
    <x v="4000"/>
    <d v="2016-05-07T14:29:18"/>
  </r>
  <r>
    <n v="4001"/>
    <x v="3995"/>
    <x v="3996"/>
    <n v="1200"/>
    <n v="453"/>
    <x v="2"/>
    <x v="1"/>
    <x v="1"/>
    <n v="1488394800"/>
    <n v="1486681708"/>
    <b v="0"/>
    <x v="25"/>
    <x v="1"/>
    <s v="theater/plays"/>
    <n v="38"/>
    <x v="2671"/>
    <x v="1"/>
    <s v="plays"/>
    <x v="4001"/>
    <d v="2017-03-01T19:00:00"/>
  </r>
  <r>
    <n v="4002"/>
    <x v="3996"/>
    <x v="3997"/>
    <n v="1250"/>
    <n v="23"/>
    <x v="2"/>
    <x v="0"/>
    <x v="0"/>
    <n v="1411779761"/>
    <n v="1409187761"/>
    <b v="0"/>
    <x v="80"/>
    <x v="1"/>
    <s v="theater/plays"/>
    <n v="2"/>
    <x v="2012"/>
    <x v="1"/>
    <s v="plays"/>
    <x v="4002"/>
    <d v="2014-09-27T01:02:41"/>
  </r>
  <r>
    <n v="4003"/>
    <x v="3997"/>
    <x v="3960"/>
    <n v="2000"/>
    <n v="201"/>
    <x v="2"/>
    <x v="0"/>
    <x v="0"/>
    <n v="1424009147"/>
    <n v="1421417147"/>
    <b v="0"/>
    <x v="84"/>
    <x v="1"/>
    <s v="theater/plays"/>
    <n v="10"/>
    <x v="965"/>
    <x v="1"/>
    <s v="plays"/>
    <x v="4003"/>
    <d v="2015-02-15T14:05:47"/>
  </r>
  <r>
    <n v="4004"/>
    <x v="3998"/>
    <x v="3998"/>
    <n v="500"/>
    <n v="1"/>
    <x v="2"/>
    <x v="0"/>
    <x v="0"/>
    <n v="1412740457"/>
    <n v="1410148457"/>
    <b v="0"/>
    <x v="29"/>
    <x v="1"/>
    <s v="theater/plays"/>
    <n v="0"/>
    <x v="120"/>
    <x v="1"/>
    <s v="plays"/>
    <x v="4004"/>
    <d v="2014-10-08T03:54:17"/>
  </r>
  <r>
    <n v="4005"/>
    <x v="3999"/>
    <x v="3999"/>
    <n v="3000"/>
    <n v="40"/>
    <x v="2"/>
    <x v="0"/>
    <x v="0"/>
    <n v="1413832985"/>
    <n v="1408648985"/>
    <b v="0"/>
    <x v="84"/>
    <x v="1"/>
    <s v="theater/plays"/>
    <n v="1"/>
    <x v="135"/>
    <x v="1"/>
    <s v="plays"/>
    <x v="4005"/>
    <d v="2014-10-20T19:23:05"/>
  </r>
  <r>
    <n v="4006"/>
    <x v="4000"/>
    <x v="4000"/>
    <n v="30000"/>
    <n v="2"/>
    <x v="2"/>
    <x v="0"/>
    <x v="0"/>
    <n v="1455647587"/>
    <n v="1453487587"/>
    <b v="0"/>
    <x v="29"/>
    <x v="1"/>
    <s v="theater/plays"/>
    <n v="0"/>
    <x v="447"/>
    <x v="1"/>
    <s v="plays"/>
    <x v="4006"/>
    <d v="2016-02-16T18:33:07"/>
  </r>
  <r>
    <n v="4007"/>
    <x v="3988"/>
    <x v="4001"/>
    <n v="2000"/>
    <n v="5"/>
    <x v="2"/>
    <x v="0"/>
    <x v="0"/>
    <n v="1409070480"/>
    <n v="1406572381"/>
    <b v="0"/>
    <x v="29"/>
    <x v="1"/>
    <s v="theater/plays"/>
    <n v="0"/>
    <x v="144"/>
    <x v="1"/>
    <s v="plays"/>
    <x v="4007"/>
    <d v="2014-08-26T16:28:00"/>
  </r>
  <r>
    <n v="4008"/>
    <x v="4001"/>
    <x v="4002"/>
    <n v="1000"/>
    <n v="60"/>
    <x v="2"/>
    <x v="1"/>
    <x v="1"/>
    <n v="1437606507"/>
    <n v="1435014507"/>
    <b v="0"/>
    <x v="80"/>
    <x v="1"/>
    <s v="theater/plays"/>
    <n v="6"/>
    <x v="2"/>
    <x v="1"/>
    <s v="plays"/>
    <x v="4008"/>
    <d v="2015-07-22T23:08:27"/>
  </r>
  <r>
    <n v="4009"/>
    <x v="4002"/>
    <x v="4003"/>
    <n v="1930"/>
    <n v="75"/>
    <x v="2"/>
    <x v="1"/>
    <x v="1"/>
    <n v="1410281360"/>
    <n v="1406825360"/>
    <b v="0"/>
    <x v="83"/>
    <x v="1"/>
    <s v="theater/plays"/>
    <n v="4"/>
    <x v="380"/>
    <x v="1"/>
    <s v="plays"/>
    <x v="4009"/>
    <d v="2014-09-09T16:49:20"/>
  </r>
  <r>
    <n v="4010"/>
    <x v="4003"/>
    <x v="4004"/>
    <n v="7200"/>
    <n v="1742"/>
    <x v="2"/>
    <x v="0"/>
    <x v="0"/>
    <n v="1414348166"/>
    <n v="1412879366"/>
    <b v="0"/>
    <x v="44"/>
    <x v="1"/>
    <s v="theater/plays"/>
    <n v="24"/>
    <x v="2691"/>
    <x v="1"/>
    <s v="plays"/>
    <x v="4010"/>
    <d v="2014-10-26T18:29:26"/>
  </r>
  <r>
    <n v="4011"/>
    <x v="4004"/>
    <x v="4005"/>
    <n v="250"/>
    <n v="19"/>
    <x v="2"/>
    <x v="1"/>
    <x v="1"/>
    <n v="1422450278"/>
    <n v="1419858278"/>
    <b v="0"/>
    <x v="80"/>
    <x v="1"/>
    <s v="theater/plays"/>
    <n v="8"/>
    <x v="2692"/>
    <x v="1"/>
    <s v="plays"/>
    <x v="4011"/>
    <d v="2015-01-28T13:04:38"/>
  </r>
  <r>
    <n v="4012"/>
    <x v="4005"/>
    <x v="4006"/>
    <n v="575"/>
    <n v="0"/>
    <x v="2"/>
    <x v="1"/>
    <x v="1"/>
    <n v="1430571849"/>
    <n v="1427979849"/>
    <b v="0"/>
    <x v="78"/>
    <x v="1"/>
    <s v="theater/plays"/>
    <n v="0"/>
    <x v="121"/>
    <x v="1"/>
    <s v="plays"/>
    <x v="4012"/>
    <d v="2015-05-02T13:04:09"/>
  </r>
  <r>
    <n v="4013"/>
    <x v="4006"/>
    <x v="4007"/>
    <n v="2000"/>
    <n v="26"/>
    <x v="2"/>
    <x v="0"/>
    <x v="0"/>
    <n v="1424070823"/>
    <n v="1421478823"/>
    <b v="0"/>
    <x v="84"/>
    <x v="1"/>
    <s v="theater/plays"/>
    <n v="1"/>
    <x v="31"/>
    <x v="1"/>
    <s v="plays"/>
    <x v="4013"/>
    <d v="2015-02-16T07:13:43"/>
  </r>
  <r>
    <n v="4014"/>
    <x v="4007"/>
    <x v="4008"/>
    <n v="9000"/>
    <n v="0"/>
    <x v="2"/>
    <x v="0"/>
    <x v="0"/>
    <n v="1457157269"/>
    <n v="1455861269"/>
    <b v="0"/>
    <x v="78"/>
    <x v="1"/>
    <s v="theater/plays"/>
    <n v="0"/>
    <x v="121"/>
    <x v="1"/>
    <s v="plays"/>
    <x v="4014"/>
    <d v="2016-03-05T05:54:29"/>
  </r>
  <r>
    <n v="4015"/>
    <x v="4008"/>
    <x v="4009"/>
    <n v="7000"/>
    <n v="1"/>
    <x v="2"/>
    <x v="0"/>
    <x v="0"/>
    <n v="1437331463"/>
    <n v="1434739463"/>
    <b v="0"/>
    <x v="29"/>
    <x v="1"/>
    <s v="theater/plays"/>
    <n v="0"/>
    <x v="120"/>
    <x v="1"/>
    <s v="plays"/>
    <x v="4015"/>
    <d v="2015-07-19T18:44:23"/>
  </r>
  <r>
    <n v="4016"/>
    <x v="4009"/>
    <x v="4010"/>
    <n v="500"/>
    <n v="70"/>
    <x v="2"/>
    <x v="1"/>
    <x v="1"/>
    <n v="1410987400"/>
    <n v="1408395400"/>
    <b v="0"/>
    <x v="63"/>
    <x v="1"/>
    <s v="theater/plays"/>
    <n v="14"/>
    <x v="119"/>
    <x v="1"/>
    <s v="plays"/>
    <x v="4016"/>
    <d v="2014-09-17T20:56:40"/>
  </r>
  <r>
    <n v="4017"/>
    <x v="4010"/>
    <x v="4011"/>
    <n v="10000"/>
    <n v="105"/>
    <x v="2"/>
    <x v="0"/>
    <x v="0"/>
    <n v="1409846874"/>
    <n v="1407254874"/>
    <b v="0"/>
    <x v="84"/>
    <x v="1"/>
    <s v="theater/plays"/>
    <n v="1"/>
    <x v="1780"/>
    <x v="1"/>
    <s v="plays"/>
    <x v="4017"/>
    <d v="2014-09-04T16:07:54"/>
  </r>
  <r>
    <n v="4018"/>
    <x v="4011"/>
    <x v="4012"/>
    <n v="1500"/>
    <n v="130"/>
    <x v="2"/>
    <x v="1"/>
    <x v="1"/>
    <n v="1475877108"/>
    <n v="1473285108"/>
    <b v="0"/>
    <x v="80"/>
    <x v="1"/>
    <s v="theater/plays"/>
    <n v="9"/>
    <x v="151"/>
    <x v="1"/>
    <s v="plays"/>
    <x v="4018"/>
    <d v="2016-10-07T21:51:48"/>
  </r>
  <r>
    <n v="4019"/>
    <x v="4012"/>
    <x v="4013"/>
    <n v="3500"/>
    <n v="29"/>
    <x v="2"/>
    <x v="0"/>
    <x v="0"/>
    <n v="1460737680"/>
    <n v="1455725596"/>
    <b v="0"/>
    <x v="80"/>
    <x v="1"/>
    <s v="theater/plays"/>
    <n v="1"/>
    <x v="1797"/>
    <x v="1"/>
    <s v="plays"/>
    <x v="4019"/>
    <d v="2016-04-15T16:28:00"/>
  </r>
  <r>
    <n v="4020"/>
    <x v="4013"/>
    <x v="4014"/>
    <n v="600"/>
    <n v="100"/>
    <x v="2"/>
    <x v="0"/>
    <x v="0"/>
    <n v="1427168099"/>
    <n v="1424579699"/>
    <b v="0"/>
    <x v="83"/>
    <x v="1"/>
    <s v="theater/plays"/>
    <n v="17"/>
    <x v="836"/>
    <x v="1"/>
    <s v="plays"/>
    <x v="4020"/>
    <d v="2015-03-24T03:34:59"/>
  </r>
  <r>
    <n v="4021"/>
    <x v="4014"/>
    <x v="4015"/>
    <n v="15000"/>
    <n v="125"/>
    <x v="2"/>
    <x v="0"/>
    <x v="0"/>
    <n v="1414360358"/>
    <n v="1409176358"/>
    <b v="0"/>
    <x v="84"/>
    <x v="1"/>
    <s v="theater/plays"/>
    <n v="1"/>
    <x v="368"/>
    <x v="1"/>
    <s v="plays"/>
    <x v="4021"/>
    <d v="2014-10-26T21:52:38"/>
  </r>
  <r>
    <n v="4022"/>
    <x v="4015"/>
    <x v="4016"/>
    <n v="18000"/>
    <n v="12521"/>
    <x v="2"/>
    <x v="0"/>
    <x v="0"/>
    <n v="1422759240"/>
    <n v="1418824867"/>
    <b v="0"/>
    <x v="438"/>
    <x v="1"/>
    <s v="theater/plays"/>
    <n v="70"/>
    <x v="2693"/>
    <x v="1"/>
    <s v="plays"/>
    <x v="4022"/>
    <d v="2015-02-01T02:54:00"/>
  </r>
  <r>
    <n v="4023"/>
    <x v="4016"/>
    <x v="4017"/>
    <n v="7000"/>
    <n v="0"/>
    <x v="2"/>
    <x v="0"/>
    <x v="0"/>
    <n v="1458860363"/>
    <n v="1454975963"/>
    <b v="0"/>
    <x v="78"/>
    <x v="1"/>
    <s v="theater/plays"/>
    <n v="0"/>
    <x v="121"/>
    <x v="1"/>
    <s v="plays"/>
    <x v="4023"/>
    <d v="2016-03-24T22:59:23"/>
  </r>
  <r>
    <n v="4024"/>
    <x v="4017"/>
    <x v="4018"/>
    <n v="800"/>
    <n v="10"/>
    <x v="2"/>
    <x v="0"/>
    <x v="0"/>
    <n v="1441037097"/>
    <n v="1438445097"/>
    <b v="0"/>
    <x v="29"/>
    <x v="1"/>
    <s v="theater/plays"/>
    <n v="1"/>
    <x v="119"/>
    <x v="1"/>
    <s v="plays"/>
    <x v="4024"/>
    <d v="2015-08-31T16:04:57"/>
  </r>
  <r>
    <n v="4025"/>
    <x v="4018"/>
    <x v="4019"/>
    <n v="5000"/>
    <n v="250"/>
    <x v="2"/>
    <x v="6"/>
    <x v="3"/>
    <n v="1437889336"/>
    <n v="1432705336"/>
    <b v="0"/>
    <x v="80"/>
    <x v="1"/>
    <s v="theater/plays"/>
    <n v="5"/>
    <x v="368"/>
    <x v="1"/>
    <s v="plays"/>
    <x v="4025"/>
    <d v="2015-07-26T05:42:16"/>
  </r>
  <r>
    <n v="4026"/>
    <x v="4019"/>
    <x v="4020"/>
    <n v="4000"/>
    <n v="0"/>
    <x v="2"/>
    <x v="0"/>
    <x v="0"/>
    <n v="1449247439"/>
    <n v="1444059839"/>
    <b v="0"/>
    <x v="78"/>
    <x v="1"/>
    <s v="theater/plays"/>
    <n v="0"/>
    <x v="121"/>
    <x v="1"/>
    <s v="plays"/>
    <x v="4026"/>
    <d v="2015-12-04T16:43:59"/>
  </r>
  <r>
    <n v="4027"/>
    <x v="4020"/>
    <x v="4021"/>
    <n v="3000"/>
    <n v="215"/>
    <x v="2"/>
    <x v="0"/>
    <x v="0"/>
    <n v="1487811600"/>
    <n v="1486077481"/>
    <b v="0"/>
    <x v="63"/>
    <x v="1"/>
    <s v="theater/plays"/>
    <n v="7"/>
    <x v="2557"/>
    <x v="1"/>
    <s v="plays"/>
    <x v="4027"/>
    <d v="2017-02-23T01:00:00"/>
  </r>
  <r>
    <n v="4028"/>
    <x v="4021"/>
    <x v="4022"/>
    <n v="2000"/>
    <n v="561"/>
    <x v="2"/>
    <x v="0"/>
    <x v="0"/>
    <n v="1402007500"/>
    <n v="1399415500"/>
    <b v="0"/>
    <x v="202"/>
    <x v="1"/>
    <s v="theater/plays"/>
    <n v="28"/>
    <x v="2534"/>
    <x v="1"/>
    <s v="plays"/>
    <x v="4028"/>
    <d v="2014-06-05T22:31:40"/>
  </r>
  <r>
    <n v="4029"/>
    <x v="4022"/>
    <x v="4023"/>
    <n v="20000"/>
    <n v="0"/>
    <x v="2"/>
    <x v="0"/>
    <x v="0"/>
    <n v="1450053370"/>
    <n v="1447461370"/>
    <b v="0"/>
    <x v="78"/>
    <x v="1"/>
    <s v="theater/plays"/>
    <n v="0"/>
    <x v="121"/>
    <x v="1"/>
    <s v="plays"/>
    <x v="4029"/>
    <d v="2015-12-14T00:36:10"/>
  </r>
  <r>
    <n v="4030"/>
    <x v="4023"/>
    <x v="4024"/>
    <n v="2500"/>
    <n v="400"/>
    <x v="2"/>
    <x v="0"/>
    <x v="0"/>
    <n v="1454525340"/>
    <n v="1452008599"/>
    <b v="0"/>
    <x v="79"/>
    <x v="1"/>
    <s v="theater/plays"/>
    <n v="16"/>
    <x v="583"/>
    <x v="1"/>
    <s v="plays"/>
    <x v="4030"/>
    <d v="2016-02-03T18:49:00"/>
  </r>
  <r>
    <n v="4031"/>
    <x v="4024"/>
    <x v="4025"/>
    <n v="5000"/>
    <n v="0"/>
    <x v="2"/>
    <x v="0"/>
    <x v="0"/>
    <n v="1418914964"/>
    <n v="1414591364"/>
    <b v="0"/>
    <x v="78"/>
    <x v="1"/>
    <s v="theater/plays"/>
    <n v="0"/>
    <x v="121"/>
    <x v="1"/>
    <s v="plays"/>
    <x v="4031"/>
    <d v="2014-12-18T15:02:44"/>
  </r>
  <r>
    <n v="4032"/>
    <x v="4025"/>
    <x v="4026"/>
    <n v="6048"/>
    <n v="413"/>
    <x v="2"/>
    <x v="0"/>
    <x v="0"/>
    <n v="1450211116"/>
    <n v="1445023516"/>
    <b v="0"/>
    <x v="63"/>
    <x v="1"/>
    <s v="theater/plays"/>
    <n v="7"/>
    <x v="578"/>
    <x v="1"/>
    <s v="plays"/>
    <x v="4032"/>
    <d v="2015-12-15T20:25:16"/>
  </r>
  <r>
    <n v="4033"/>
    <x v="4026"/>
    <x v="4027"/>
    <n v="23900"/>
    <n v="6141.99"/>
    <x v="2"/>
    <x v="1"/>
    <x v="1"/>
    <n v="1475398800"/>
    <n v="1472711224"/>
    <b v="0"/>
    <x v="225"/>
    <x v="1"/>
    <s v="theater/plays"/>
    <n v="26"/>
    <x v="2694"/>
    <x v="1"/>
    <s v="plays"/>
    <x v="4033"/>
    <d v="2016-10-02T09:00:00"/>
  </r>
  <r>
    <n v="4034"/>
    <x v="4027"/>
    <x v="4028"/>
    <n v="13500"/>
    <n v="200"/>
    <x v="2"/>
    <x v="0"/>
    <x v="0"/>
    <n v="1428097450"/>
    <n v="1425509050"/>
    <b v="0"/>
    <x v="84"/>
    <x v="1"/>
    <s v="theater/plays"/>
    <n v="1"/>
    <x v="101"/>
    <x v="1"/>
    <s v="plays"/>
    <x v="4034"/>
    <d v="2015-04-03T21:44:10"/>
  </r>
  <r>
    <n v="4035"/>
    <x v="4028"/>
    <x v="4029"/>
    <n v="10000"/>
    <n v="3685"/>
    <x v="2"/>
    <x v="0"/>
    <x v="0"/>
    <n v="1413925887"/>
    <n v="1411333887"/>
    <b v="0"/>
    <x v="20"/>
    <x v="1"/>
    <s v="theater/plays"/>
    <n v="37"/>
    <x v="2695"/>
    <x v="1"/>
    <s v="plays"/>
    <x v="4035"/>
    <d v="2014-10-21T21:11:27"/>
  </r>
  <r>
    <n v="4036"/>
    <x v="4029"/>
    <x v="3326"/>
    <n v="6000"/>
    <n v="2823"/>
    <x v="2"/>
    <x v="0"/>
    <x v="0"/>
    <n v="1404253800"/>
    <n v="1402784964"/>
    <b v="0"/>
    <x v="57"/>
    <x v="1"/>
    <s v="theater/plays"/>
    <n v="47"/>
    <x v="2696"/>
    <x v="1"/>
    <s v="plays"/>
    <x v="4036"/>
    <d v="2014-07-01T22:30:00"/>
  </r>
  <r>
    <n v="4037"/>
    <x v="4030"/>
    <x v="4030"/>
    <n v="700"/>
    <n v="80"/>
    <x v="2"/>
    <x v="0"/>
    <x v="0"/>
    <n v="1464099900"/>
    <n v="1462585315"/>
    <b v="0"/>
    <x v="84"/>
    <x v="1"/>
    <s v="theater/plays"/>
    <n v="11"/>
    <x v="375"/>
    <x v="1"/>
    <s v="plays"/>
    <x v="4037"/>
    <d v="2016-05-24T14:25:00"/>
  </r>
  <r>
    <n v="4038"/>
    <x v="4031"/>
    <x v="4031"/>
    <n v="2500"/>
    <n v="301"/>
    <x v="2"/>
    <x v="0"/>
    <x v="0"/>
    <n v="1413573010"/>
    <n v="1408389010"/>
    <b v="0"/>
    <x v="80"/>
    <x v="1"/>
    <s v="theater/plays"/>
    <n v="12"/>
    <x v="2697"/>
    <x v="1"/>
    <s v="plays"/>
    <x v="4038"/>
    <d v="2014-10-17T19:10:10"/>
  </r>
  <r>
    <n v="4039"/>
    <x v="4032"/>
    <x v="4032"/>
    <n v="500"/>
    <n v="300"/>
    <x v="2"/>
    <x v="0"/>
    <x v="0"/>
    <n v="1448949540"/>
    <n v="1446048367"/>
    <b v="0"/>
    <x v="81"/>
    <x v="1"/>
    <s v="theater/plays"/>
    <n v="60"/>
    <x v="88"/>
    <x v="1"/>
    <s v="plays"/>
    <x v="4039"/>
    <d v="2015-12-01T05:59:00"/>
  </r>
  <r>
    <n v="4040"/>
    <x v="4033"/>
    <x v="4033"/>
    <n v="8000"/>
    <n v="2500"/>
    <x v="2"/>
    <x v="0"/>
    <x v="0"/>
    <n v="1437188400"/>
    <n v="1432100004"/>
    <b v="0"/>
    <x v="84"/>
    <x v="1"/>
    <s v="theater/plays"/>
    <n v="31"/>
    <x v="2698"/>
    <x v="1"/>
    <s v="plays"/>
    <x v="4040"/>
    <d v="2015-07-18T03:00:00"/>
  </r>
  <r>
    <n v="4041"/>
    <x v="4034"/>
    <x v="4034"/>
    <n v="5000"/>
    <n v="21"/>
    <x v="2"/>
    <x v="1"/>
    <x v="1"/>
    <n v="1473160954"/>
    <n v="1467976954"/>
    <b v="0"/>
    <x v="84"/>
    <x v="1"/>
    <s v="theater/plays"/>
    <n v="0"/>
    <x v="678"/>
    <x v="1"/>
    <s v="plays"/>
    <x v="4041"/>
    <d v="2016-09-06T11:22:34"/>
  </r>
  <r>
    <n v="4042"/>
    <x v="4035"/>
    <x v="4035"/>
    <n v="10000"/>
    <n v="21"/>
    <x v="2"/>
    <x v="0"/>
    <x v="0"/>
    <n v="1421781360"/>
    <n v="1419213664"/>
    <b v="0"/>
    <x v="83"/>
    <x v="1"/>
    <s v="theater/plays"/>
    <n v="0"/>
    <x v="582"/>
    <x v="1"/>
    <s v="plays"/>
    <x v="4042"/>
    <d v="2015-01-20T19:16:00"/>
  </r>
  <r>
    <n v="4043"/>
    <x v="4036"/>
    <x v="4036"/>
    <n v="300"/>
    <n v="0"/>
    <x v="2"/>
    <x v="5"/>
    <x v="5"/>
    <n v="1416524325"/>
    <n v="1415228325"/>
    <b v="0"/>
    <x v="78"/>
    <x v="1"/>
    <s v="theater/plays"/>
    <n v="0"/>
    <x v="121"/>
    <x v="1"/>
    <s v="plays"/>
    <x v="4043"/>
    <d v="2014-11-20T22:58:45"/>
  </r>
  <r>
    <n v="4044"/>
    <x v="4037"/>
    <x v="4037"/>
    <n v="600"/>
    <n v="225"/>
    <x v="2"/>
    <x v="0"/>
    <x v="0"/>
    <n v="1428642000"/>
    <n v="1426050982"/>
    <b v="0"/>
    <x v="80"/>
    <x v="1"/>
    <s v="theater/plays"/>
    <n v="38"/>
    <x v="690"/>
    <x v="1"/>
    <s v="plays"/>
    <x v="4044"/>
    <d v="2015-04-10T05:00:00"/>
  </r>
  <r>
    <n v="4045"/>
    <x v="4038"/>
    <x v="4038"/>
    <n v="5000"/>
    <n v="1"/>
    <x v="2"/>
    <x v="2"/>
    <x v="2"/>
    <n v="1408596589"/>
    <n v="1406004589"/>
    <b v="0"/>
    <x v="29"/>
    <x v="1"/>
    <s v="theater/plays"/>
    <n v="0"/>
    <x v="120"/>
    <x v="1"/>
    <s v="plays"/>
    <x v="4045"/>
    <d v="2014-08-21T04:49:49"/>
  </r>
  <r>
    <n v="4046"/>
    <x v="4039"/>
    <x v="4039"/>
    <n v="5600"/>
    <n v="460"/>
    <x v="2"/>
    <x v="0"/>
    <x v="0"/>
    <n v="1413992210"/>
    <n v="1411400210"/>
    <b v="0"/>
    <x v="8"/>
    <x v="1"/>
    <s v="theater/plays"/>
    <n v="8"/>
    <x v="134"/>
    <x v="1"/>
    <s v="plays"/>
    <x v="4046"/>
    <d v="2014-10-22T15:36:50"/>
  </r>
  <r>
    <n v="4047"/>
    <x v="4040"/>
    <x v="4040"/>
    <n v="5000"/>
    <n v="110"/>
    <x v="2"/>
    <x v="0"/>
    <x v="0"/>
    <n v="1420938000"/>
    <n v="1418862743"/>
    <b v="0"/>
    <x v="80"/>
    <x v="1"/>
    <s v="theater/plays"/>
    <n v="2"/>
    <x v="440"/>
    <x v="1"/>
    <s v="plays"/>
    <x v="4047"/>
    <d v="2015-01-11T01:00:00"/>
  </r>
  <r>
    <n v="4048"/>
    <x v="4041"/>
    <x v="4041"/>
    <n v="17000"/>
    <n v="3001"/>
    <x v="2"/>
    <x v="1"/>
    <x v="1"/>
    <n v="1460373187"/>
    <n v="1457352787"/>
    <b v="0"/>
    <x v="110"/>
    <x v="1"/>
    <s v="theater/plays"/>
    <n v="18"/>
    <x v="2699"/>
    <x v="1"/>
    <s v="plays"/>
    <x v="4048"/>
    <d v="2016-04-11T11:13:07"/>
  </r>
  <r>
    <n v="4049"/>
    <x v="4042"/>
    <x v="4042"/>
    <n v="20000"/>
    <n v="16"/>
    <x v="2"/>
    <x v="0"/>
    <x v="0"/>
    <n v="1436914815"/>
    <n v="1434322815"/>
    <b v="0"/>
    <x v="29"/>
    <x v="1"/>
    <s v="theater/plays"/>
    <n v="0"/>
    <x v="580"/>
    <x v="1"/>
    <s v="plays"/>
    <x v="4049"/>
    <d v="2015-07-14T23:00:15"/>
  </r>
  <r>
    <n v="4050"/>
    <x v="4043"/>
    <x v="4043"/>
    <n v="1500"/>
    <n v="1"/>
    <x v="2"/>
    <x v="0"/>
    <x v="0"/>
    <n v="1414077391"/>
    <n v="1411485391"/>
    <b v="0"/>
    <x v="29"/>
    <x v="1"/>
    <s v="theater/plays"/>
    <n v="0"/>
    <x v="120"/>
    <x v="1"/>
    <s v="plays"/>
    <x v="4050"/>
    <d v="2014-10-23T15:16:31"/>
  </r>
  <r>
    <n v="4051"/>
    <x v="4044"/>
    <x v="4044"/>
    <n v="500"/>
    <n v="0"/>
    <x v="2"/>
    <x v="0"/>
    <x v="0"/>
    <n v="1399618380"/>
    <n v="1399058797"/>
    <b v="0"/>
    <x v="78"/>
    <x v="1"/>
    <s v="theater/plays"/>
    <n v="0"/>
    <x v="121"/>
    <x v="1"/>
    <s v="plays"/>
    <x v="4051"/>
    <d v="2014-05-09T06:53:00"/>
  </r>
  <r>
    <n v="4052"/>
    <x v="4045"/>
    <x v="4045"/>
    <n v="3000"/>
    <n v="1126"/>
    <x v="2"/>
    <x v="0"/>
    <x v="0"/>
    <n v="1413234316"/>
    <n v="1408050316"/>
    <b v="0"/>
    <x v="62"/>
    <x v="1"/>
    <s v="theater/plays"/>
    <n v="38"/>
    <x v="2700"/>
    <x v="1"/>
    <s v="plays"/>
    <x v="4052"/>
    <d v="2014-10-13T21:05:16"/>
  </r>
  <r>
    <n v="4053"/>
    <x v="4046"/>
    <x v="4046"/>
    <n v="500"/>
    <n v="110"/>
    <x v="2"/>
    <x v="1"/>
    <x v="1"/>
    <n v="1416081600"/>
    <n v="1413477228"/>
    <b v="0"/>
    <x v="84"/>
    <x v="1"/>
    <s v="theater/plays"/>
    <n v="22"/>
    <x v="687"/>
    <x v="1"/>
    <s v="plays"/>
    <x v="4053"/>
    <d v="2014-11-15T20:00:00"/>
  </r>
  <r>
    <n v="4054"/>
    <x v="4047"/>
    <x v="4047"/>
    <n v="8880"/>
    <n v="0"/>
    <x v="2"/>
    <x v="0"/>
    <x v="0"/>
    <n v="1475294400"/>
    <n v="1472674285"/>
    <b v="0"/>
    <x v="78"/>
    <x v="1"/>
    <s v="theater/plays"/>
    <n v="0"/>
    <x v="121"/>
    <x v="1"/>
    <s v="plays"/>
    <x v="4054"/>
    <d v="2016-10-01T04:00:00"/>
  </r>
  <r>
    <n v="4055"/>
    <x v="4048"/>
    <x v="4048"/>
    <n v="5000"/>
    <n v="881"/>
    <x v="2"/>
    <x v="1"/>
    <x v="1"/>
    <n v="1403192031"/>
    <n v="1400600031"/>
    <b v="0"/>
    <x v="64"/>
    <x v="1"/>
    <s v="theater/plays"/>
    <n v="18"/>
    <x v="2701"/>
    <x v="1"/>
    <s v="plays"/>
    <x v="4055"/>
    <d v="2014-06-19T15:33:51"/>
  </r>
  <r>
    <n v="4056"/>
    <x v="4049"/>
    <x v="4049"/>
    <n v="1500"/>
    <n v="795"/>
    <x v="2"/>
    <x v="0"/>
    <x v="0"/>
    <n v="1467575940"/>
    <n v="1465856639"/>
    <b v="0"/>
    <x v="82"/>
    <x v="1"/>
    <s v="theater/plays"/>
    <n v="53"/>
    <x v="596"/>
    <x v="1"/>
    <s v="plays"/>
    <x v="4056"/>
    <d v="2016-07-03T19:59:00"/>
  </r>
  <r>
    <n v="4057"/>
    <x v="4050"/>
    <x v="4050"/>
    <n v="3500"/>
    <n v="775"/>
    <x v="2"/>
    <x v="1"/>
    <x v="1"/>
    <n v="1448492400"/>
    <n v="1446506080"/>
    <b v="0"/>
    <x v="79"/>
    <x v="1"/>
    <s v="theater/plays"/>
    <n v="22"/>
    <x v="947"/>
    <x v="1"/>
    <s v="plays"/>
    <x v="4057"/>
    <d v="2015-11-25T23:00:00"/>
  </r>
  <r>
    <n v="4058"/>
    <x v="4051"/>
    <x v="4051"/>
    <n v="3750"/>
    <n v="95"/>
    <x v="2"/>
    <x v="0"/>
    <x v="0"/>
    <n v="1459483140"/>
    <n v="1458178044"/>
    <b v="0"/>
    <x v="80"/>
    <x v="1"/>
    <s v="theater/plays"/>
    <n v="3"/>
    <x v="2702"/>
    <x v="1"/>
    <s v="plays"/>
    <x v="4058"/>
    <d v="2016-04-01T03:59:00"/>
  </r>
  <r>
    <n v="4059"/>
    <x v="4052"/>
    <x v="4052"/>
    <n v="10000"/>
    <n v="250"/>
    <x v="2"/>
    <x v="5"/>
    <x v="5"/>
    <n v="1410836400"/>
    <n v="1408116152"/>
    <b v="0"/>
    <x v="63"/>
    <x v="1"/>
    <s v="theater/plays"/>
    <n v="3"/>
    <x v="669"/>
    <x v="1"/>
    <s v="plays"/>
    <x v="4059"/>
    <d v="2014-09-16T03:00:00"/>
  </r>
  <r>
    <n v="4060"/>
    <x v="4053"/>
    <x v="4053"/>
    <n v="10000"/>
    <n v="285"/>
    <x v="2"/>
    <x v="5"/>
    <x v="5"/>
    <n v="1403539200"/>
    <n v="1400604056"/>
    <b v="0"/>
    <x v="81"/>
    <x v="1"/>
    <s v="theater/plays"/>
    <n v="3"/>
    <x v="2629"/>
    <x v="1"/>
    <s v="plays"/>
    <x v="4060"/>
    <d v="2014-06-23T16:00:00"/>
  </r>
  <r>
    <n v="4061"/>
    <x v="4054"/>
    <x v="4054"/>
    <n v="525"/>
    <n v="0"/>
    <x v="2"/>
    <x v="0"/>
    <x v="0"/>
    <n v="1461205423"/>
    <n v="1456025023"/>
    <b v="0"/>
    <x v="78"/>
    <x v="1"/>
    <s v="theater/plays"/>
    <n v="0"/>
    <x v="121"/>
    <x v="1"/>
    <s v="plays"/>
    <x v="4061"/>
    <d v="2016-04-21T02:23:43"/>
  </r>
  <r>
    <n v="4062"/>
    <x v="4055"/>
    <x v="4055"/>
    <n v="20000"/>
    <n v="490"/>
    <x v="2"/>
    <x v="0"/>
    <x v="0"/>
    <n v="1467481468"/>
    <n v="1464889468"/>
    <b v="0"/>
    <x v="83"/>
    <x v="1"/>
    <s v="theater/plays"/>
    <n v="2"/>
    <x v="2703"/>
    <x v="1"/>
    <s v="plays"/>
    <x v="4062"/>
    <d v="2016-07-02T17:44:28"/>
  </r>
  <r>
    <n v="4063"/>
    <x v="4056"/>
    <x v="4056"/>
    <n v="9500"/>
    <n v="135"/>
    <x v="2"/>
    <x v="1"/>
    <x v="1"/>
    <n v="1403886084"/>
    <n v="1401294084"/>
    <b v="0"/>
    <x v="82"/>
    <x v="1"/>
    <s v="theater/plays"/>
    <n v="1"/>
    <x v="2"/>
    <x v="1"/>
    <s v="plays"/>
    <x v="4063"/>
    <d v="2014-06-27T16:21:24"/>
  </r>
  <r>
    <n v="4064"/>
    <x v="4057"/>
    <x v="4057"/>
    <n v="2000"/>
    <n v="385"/>
    <x v="2"/>
    <x v="2"/>
    <x v="2"/>
    <n v="1430316426"/>
    <n v="1427724426"/>
    <b v="0"/>
    <x v="79"/>
    <x v="1"/>
    <s v="theater/plays"/>
    <n v="19"/>
    <x v="1057"/>
    <x v="1"/>
    <s v="plays"/>
    <x v="4064"/>
    <d v="2015-04-29T14:07:06"/>
  </r>
  <r>
    <n v="4065"/>
    <x v="4058"/>
    <x v="4058"/>
    <n v="4000"/>
    <n v="27"/>
    <x v="2"/>
    <x v="0"/>
    <x v="0"/>
    <n v="1407883811"/>
    <n v="1405291811"/>
    <b v="0"/>
    <x v="80"/>
    <x v="1"/>
    <s v="theater/plays"/>
    <n v="1"/>
    <x v="2704"/>
    <x v="1"/>
    <s v="plays"/>
    <x v="4065"/>
    <d v="2014-08-12T22:50:11"/>
  </r>
  <r>
    <n v="4066"/>
    <x v="4059"/>
    <x v="4059"/>
    <n v="15000"/>
    <n v="25"/>
    <x v="2"/>
    <x v="0"/>
    <x v="0"/>
    <n v="1463619388"/>
    <n v="1461027388"/>
    <b v="0"/>
    <x v="29"/>
    <x v="1"/>
    <s v="theater/plays"/>
    <n v="0"/>
    <x v="380"/>
    <x v="1"/>
    <s v="plays"/>
    <x v="4066"/>
    <d v="2016-05-19T00:56:28"/>
  </r>
  <r>
    <n v="4067"/>
    <x v="4060"/>
    <x v="3887"/>
    <n v="5000"/>
    <n v="3045"/>
    <x v="2"/>
    <x v="0"/>
    <x v="0"/>
    <n v="1443408550"/>
    <n v="1439952550"/>
    <b v="0"/>
    <x v="57"/>
    <x v="1"/>
    <s v="theater/plays"/>
    <n v="61"/>
    <x v="2705"/>
    <x v="1"/>
    <s v="plays"/>
    <x v="4067"/>
    <d v="2015-09-28T02:49:10"/>
  </r>
  <r>
    <n v="4068"/>
    <x v="4061"/>
    <x v="4060"/>
    <n v="3495"/>
    <n v="34.950000000000003"/>
    <x v="2"/>
    <x v="0"/>
    <x v="0"/>
    <n v="1484348700"/>
    <n v="1481756855"/>
    <b v="0"/>
    <x v="29"/>
    <x v="1"/>
    <s v="theater/plays"/>
    <n v="1"/>
    <x v="2706"/>
    <x v="1"/>
    <s v="plays"/>
    <x v="4068"/>
    <d v="2017-01-13T23:05:00"/>
  </r>
  <r>
    <n v="4069"/>
    <x v="4062"/>
    <x v="4061"/>
    <n v="1250"/>
    <n v="430"/>
    <x v="2"/>
    <x v="1"/>
    <x v="1"/>
    <n v="1425124800"/>
    <n v="1421596356"/>
    <b v="0"/>
    <x v="62"/>
    <x v="1"/>
    <s v="theater/plays"/>
    <n v="34"/>
    <x v="2707"/>
    <x v="1"/>
    <s v="plays"/>
    <x v="4069"/>
    <d v="2015-02-28T12:00:00"/>
  </r>
  <r>
    <n v="4070"/>
    <x v="4063"/>
    <x v="4062"/>
    <n v="1000"/>
    <n v="165"/>
    <x v="2"/>
    <x v="0"/>
    <x v="0"/>
    <n v="1425178800"/>
    <n v="1422374420"/>
    <b v="0"/>
    <x v="79"/>
    <x v="1"/>
    <s v="theater/plays"/>
    <n v="17"/>
    <x v="440"/>
    <x v="1"/>
    <s v="plays"/>
    <x v="4070"/>
    <d v="2015-03-01T03:00:00"/>
  </r>
  <r>
    <n v="4071"/>
    <x v="4064"/>
    <x v="4063"/>
    <n v="20000"/>
    <n v="0"/>
    <x v="2"/>
    <x v="14"/>
    <x v="10"/>
    <n v="1482779931"/>
    <n v="1480187931"/>
    <b v="0"/>
    <x v="78"/>
    <x v="1"/>
    <s v="theater/plays"/>
    <n v="0"/>
    <x v="121"/>
    <x v="1"/>
    <s v="plays"/>
    <x v="4071"/>
    <d v="2016-12-26T19:18:51"/>
  </r>
  <r>
    <n v="4072"/>
    <x v="4065"/>
    <x v="4064"/>
    <n v="1000"/>
    <n v="4"/>
    <x v="2"/>
    <x v="1"/>
    <x v="1"/>
    <n v="1408646111"/>
    <n v="1403462111"/>
    <b v="0"/>
    <x v="84"/>
    <x v="1"/>
    <s v="theater/plays"/>
    <n v="0"/>
    <x v="447"/>
    <x v="1"/>
    <s v="plays"/>
    <x v="4072"/>
    <d v="2014-08-21T18:35:11"/>
  </r>
  <r>
    <n v="4073"/>
    <x v="4066"/>
    <x v="4065"/>
    <n v="3500"/>
    <n v="37"/>
    <x v="2"/>
    <x v="0"/>
    <x v="0"/>
    <n v="1431144000"/>
    <n v="1426407426"/>
    <b v="0"/>
    <x v="84"/>
    <x v="1"/>
    <s v="theater/plays"/>
    <n v="1"/>
    <x v="2708"/>
    <x v="1"/>
    <s v="plays"/>
    <x v="4073"/>
    <d v="2015-05-09T04:00:00"/>
  </r>
  <r>
    <n v="4074"/>
    <x v="4067"/>
    <x v="4066"/>
    <n v="2750"/>
    <n v="735"/>
    <x v="2"/>
    <x v="1"/>
    <x v="1"/>
    <n v="1446732975"/>
    <n v="1444137375"/>
    <b v="0"/>
    <x v="64"/>
    <x v="1"/>
    <s v="theater/plays"/>
    <n v="27"/>
    <x v="431"/>
    <x v="1"/>
    <s v="plays"/>
    <x v="4074"/>
    <d v="2015-11-05T14:16:15"/>
  </r>
  <r>
    <n v="4075"/>
    <x v="4068"/>
    <x v="4067"/>
    <n v="2000"/>
    <n v="576"/>
    <x v="2"/>
    <x v="1"/>
    <x v="1"/>
    <n v="1404149280"/>
    <n v="1400547969"/>
    <b v="0"/>
    <x v="62"/>
    <x v="1"/>
    <s v="theater/plays"/>
    <n v="29"/>
    <x v="2709"/>
    <x v="1"/>
    <s v="plays"/>
    <x v="4075"/>
    <d v="2014-06-30T17:28:00"/>
  </r>
  <r>
    <n v="4076"/>
    <x v="4069"/>
    <x v="4068"/>
    <n v="700"/>
    <n v="0"/>
    <x v="2"/>
    <x v="0"/>
    <x v="0"/>
    <n v="1413921060"/>
    <n v="1411499149"/>
    <b v="0"/>
    <x v="78"/>
    <x v="1"/>
    <s v="theater/plays"/>
    <n v="0"/>
    <x v="121"/>
    <x v="1"/>
    <s v="plays"/>
    <x v="4076"/>
    <d v="2014-10-21T19:51:00"/>
  </r>
  <r>
    <n v="4077"/>
    <x v="4070"/>
    <x v="4069"/>
    <n v="15000"/>
    <n v="1335"/>
    <x v="2"/>
    <x v="0"/>
    <x v="0"/>
    <n v="1482339794"/>
    <n v="1479747794"/>
    <b v="0"/>
    <x v="79"/>
    <x v="1"/>
    <s v="theater/plays"/>
    <n v="9"/>
    <x v="2710"/>
    <x v="1"/>
    <s v="plays"/>
    <x v="4077"/>
    <d v="2016-12-21T17:03:14"/>
  </r>
  <r>
    <n v="4078"/>
    <x v="4071"/>
    <x v="4070"/>
    <n v="250"/>
    <n v="0"/>
    <x v="2"/>
    <x v="1"/>
    <x v="1"/>
    <n v="1485543242"/>
    <n v="1482951242"/>
    <b v="0"/>
    <x v="78"/>
    <x v="1"/>
    <s v="theater/plays"/>
    <n v="0"/>
    <x v="121"/>
    <x v="1"/>
    <s v="plays"/>
    <x v="4078"/>
    <d v="2017-01-27T18:54:02"/>
  </r>
  <r>
    <n v="4079"/>
    <x v="4072"/>
    <x v="4071"/>
    <n v="3000"/>
    <n v="5"/>
    <x v="2"/>
    <x v="0"/>
    <x v="0"/>
    <n v="1466375521"/>
    <n v="1463783521"/>
    <b v="0"/>
    <x v="29"/>
    <x v="1"/>
    <s v="theater/plays"/>
    <n v="0"/>
    <x v="144"/>
    <x v="1"/>
    <s v="plays"/>
    <x v="4079"/>
    <d v="2016-06-19T22:32:01"/>
  </r>
  <r>
    <n v="4080"/>
    <x v="4073"/>
    <x v="4072"/>
    <n v="3000"/>
    <n v="0"/>
    <x v="2"/>
    <x v="0"/>
    <x v="0"/>
    <n v="1465930440"/>
    <n v="1463849116"/>
    <b v="0"/>
    <x v="78"/>
    <x v="1"/>
    <s v="theater/plays"/>
    <n v="0"/>
    <x v="121"/>
    <x v="1"/>
    <s v="plays"/>
    <x v="4080"/>
    <d v="2016-06-14T18:54:00"/>
  </r>
  <r>
    <n v="4081"/>
    <x v="4074"/>
    <x v="4073"/>
    <n v="2224"/>
    <n v="350"/>
    <x v="2"/>
    <x v="0"/>
    <x v="0"/>
    <n v="1425819425"/>
    <n v="1423231025"/>
    <b v="0"/>
    <x v="8"/>
    <x v="1"/>
    <s v="theater/plays"/>
    <n v="16"/>
    <x v="2242"/>
    <x v="1"/>
    <s v="plays"/>
    <x v="4081"/>
    <d v="2015-03-08T12:57:05"/>
  </r>
  <r>
    <n v="4082"/>
    <x v="4075"/>
    <x v="4074"/>
    <n v="150"/>
    <n v="3"/>
    <x v="2"/>
    <x v="0"/>
    <x v="0"/>
    <n v="1447542000"/>
    <n v="1446179553"/>
    <b v="0"/>
    <x v="84"/>
    <x v="1"/>
    <s v="theater/plays"/>
    <n v="2"/>
    <x v="1720"/>
    <x v="1"/>
    <s v="plays"/>
    <x v="4082"/>
    <d v="2015-11-14T23:00:00"/>
  </r>
  <r>
    <n v="4083"/>
    <x v="4076"/>
    <x v="4075"/>
    <n v="3500"/>
    <n v="759"/>
    <x v="2"/>
    <x v="0"/>
    <x v="0"/>
    <n v="1452795416"/>
    <n v="1450203416"/>
    <b v="0"/>
    <x v="79"/>
    <x v="1"/>
    <s v="theater/plays"/>
    <n v="22"/>
    <x v="2711"/>
    <x v="1"/>
    <s v="plays"/>
    <x v="4083"/>
    <d v="2016-01-14T18:16:56"/>
  </r>
  <r>
    <n v="4084"/>
    <x v="4077"/>
    <x v="4076"/>
    <n v="3000"/>
    <n v="10"/>
    <x v="2"/>
    <x v="13"/>
    <x v="3"/>
    <n v="1476008906"/>
    <n v="1473416906"/>
    <b v="0"/>
    <x v="29"/>
    <x v="1"/>
    <s v="theater/plays"/>
    <n v="0"/>
    <x v="119"/>
    <x v="1"/>
    <s v="plays"/>
    <x v="4084"/>
    <d v="2016-10-09T10:28:26"/>
  </r>
  <r>
    <n v="4085"/>
    <x v="4078"/>
    <x v="4077"/>
    <n v="3500"/>
    <n v="10"/>
    <x v="2"/>
    <x v="0"/>
    <x v="0"/>
    <n v="1427169540"/>
    <n v="1424701775"/>
    <b v="0"/>
    <x v="29"/>
    <x v="1"/>
    <s v="theater/plays"/>
    <n v="0"/>
    <x v="119"/>
    <x v="1"/>
    <s v="plays"/>
    <x v="4085"/>
    <d v="2015-03-24T03:59:00"/>
  </r>
  <r>
    <n v="4086"/>
    <x v="4079"/>
    <x v="4078"/>
    <n v="1000"/>
    <n v="47"/>
    <x v="2"/>
    <x v="0"/>
    <x v="0"/>
    <n v="1448078400"/>
    <n v="1445985299"/>
    <b v="0"/>
    <x v="81"/>
    <x v="1"/>
    <s v="theater/plays"/>
    <n v="5"/>
    <x v="2712"/>
    <x v="1"/>
    <s v="plays"/>
    <x v="4086"/>
    <d v="2015-11-21T04:00:00"/>
  </r>
  <r>
    <n v="4087"/>
    <x v="4080"/>
    <x v="4079"/>
    <n v="9600"/>
    <n v="0"/>
    <x v="2"/>
    <x v="0"/>
    <x v="0"/>
    <n v="1468777786"/>
    <n v="1466185786"/>
    <b v="0"/>
    <x v="78"/>
    <x v="1"/>
    <s v="theater/plays"/>
    <n v="0"/>
    <x v="121"/>
    <x v="1"/>
    <s v="plays"/>
    <x v="4087"/>
    <d v="2016-07-17T17:49:46"/>
  </r>
  <r>
    <n v="4088"/>
    <x v="4081"/>
    <x v="4080"/>
    <n v="2000"/>
    <n v="216"/>
    <x v="2"/>
    <x v="1"/>
    <x v="1"/>
    <n v="1421403960"/>
    <n v="1418827324"/>
    <b v="0"/>
    <x v="83"/>
    <x v="1"/>
    <s v="theater/plays"/>
    <n v="11"/>
    <x v="2561"/>
    <x v="1"/>
    <s v="plays"/>
    <x v="4088"/>
    <d v="2015-01-16T10:26:00"/>
  </r>
  <r>
    <n v="4089"/>
    <x v="4082"/>
    <x v="4081"/>
    <n v="5000"/>
    <n v="240"/>
    <x v="2"/>
    <x v="0"/>
    <x v="0"/>
    <n v="1433093700"/>
    <n v="1430242488"/>
    <b v="0"/>
    <x v="22"/>
    <x v="1"/>
    <s v="theater/plays"/>
    <n v="5"/>
    <x v="179"/>
    <x v="1"/>
    <s v="plays"/>
    <x v="4089"/>
    <d v="2015-05-31T17:35:00"/>
  </r>
  <r>
    <n v="4090"/>
    <x v="4083"/>
    <x v="4082"/>
    <n v="1000"/>
    <n v="32"/>
    <x v="2"/>
    <x v="0"/>
    <x v="0"/>
    <n v="1438959600"/>
    <n v="1437754137"/>
    <b v="0"/>
    <x v="83"/>
    <x v="1"/>
    <s v="theater/plays"/>
    <n v="3"/>
    <x v="1545"/>
    <x v="1"/>
    <s v="plays"/>
    <x v="4090"/>
    <d v="2015-08-07T15:00:00"/>
  </r>
  <r>
    <n v="4091"/>
    <x v="4084"/>
    <x v="4083"/>
    <n v="1600"/>
    <n v="204"/>
    <x v="2"/>
    <x v="0"/>
    <x v="0"/>
    <n v="1421410151"/>
    <n v="1418818151"/>
    <b v="0"/>
    <x v="22"/>
    <x v="1"/>
    <s v="theater/plays"/>
    <n v="13"/>
    <x v="156"/>
    <x v="1"/>
    <s v="plays"/>
    <x v="4091"/>
    <d v="2015-01-16T12:09:11"/>
  </r>
  <r>
    <n v="4092"/>
    <x v="4085"/>
    <x v="4084"/>
    <n v="110000"/>
    <n v="20"/>
    <x v="2"/>
    <x v="0"/>
    <x v="0"/>
    <n v="1428205247"/>
    <n v="1423024847"/>
    <b v="0"/>
    <x v="29"/>
    <x v="1"/>
    <s v="theater/plays"/>
    <n v="0"/>
    <x v="135"/>
    <x v="1"/>
    <s v="plays"/>
    <x v="4092"/>
    <d v="2015-04-05T03:40:47"/>
  </r>
  <r>
    <n v="4093"/>
    <x v="4086"/>
    <x v="4085"/>
    <n v="2500"/>
    <n v="60"/>
    <x v="2"/>
    <x v="1"/>
    <x v="1"/>
    <n v="1440272093"/>
    <n v="1435088093"/>
    <b v="0"/>
    <x v="80"/>
    <x v="1"/>
    <s v="theater/plays"/>
    <n v="2"/>
    <x v="2"/>
    <x v="1"/>
    <s v="plays"/>
    <x v="4093"/>
    <d v="2015-08-22T19:34:53"/>
  </r>
  <r>
    <n v="4094"/>
    <x v="4087"/>
    <x v="4086"/>
    <n v="2000"/>
    <n v="730"/>
    <x v="2"/>
    <x v="0"/>
    <x v="0"/>
    <n v="1413953940"/>
    <n v="1410141900"/>
    <b v="0"/>
    <x v="22"/>
    <x v="1"/>
    <s v="theater/plays"/>
    <n v="37"/>
    <x v="2713"/>
    <x v="1"/>
    <s v="plays"/>
    <x v="4094"/>
    <d v="2014-10-22T04:59:00"/>
  </r>
  <r>
    <n v="4095"/>
    <x v="4088"/>
    <x v="4087"/>
    <n v="30000"/>
    <n v="800"/>
    <x v="2"/>
    <x v="14"/>
    <x v="10"/>
    <n v="1482108350"/>
    <n v="1479516350"/>
    <b v="0"/>
    <x v="29"/>
    <x v="1"/>
    <s v="theater/plays"/>
    <n v="3"/>
    <x v="2714"/>
    <x v="1"/>
    <s v="plays"/>
    <x v="4095"/>
    <d v="2016-12-19T00:45:50"/>
  </r>
  <r>
    <n v="4096"/>
    <x v="4089"/>
    <x v="4088"/>
    <n v="3500"/>
    <n v="400"/>
    <x v="2"/>
    <x v="1"/>
    <x v="1"/>
    <n v="1488271860"/>
    <n v="1484484219"/>
    <b v="0"/>
    <x v="81"/>
    <x v="1"/>
    <s v="theater/plays"/>
    <n v="11"/>
    <x v="2715"/>
    <x v="1"/>
    <s v="plays"/>
    <x v="4096"/>
    <d v="2017-02-28T08:51:00"/>
  </r>
  <r>
    <n v="4097"/>
    <x v="4090"/>
    <x v="4089"/>
    <n v="10000"/>
    <n v="0"/>
    <x v="2"/>
    <x v="1"/>
    <x v="1"/>
    <n v="1454284500"/>
    <n v="1449431237"/>
    <b v="0"/>
    <x v="78"/>
    <x v="1"/>
    <s v="theater/plays"/>
    <n v="0"/>
    <x v="121"/>
    <x v="1"/>
    <s v="plays"/>
    <x v="4097"/>
    <d v="2016-01-31T23:55:00"/>
  </r>
  <r>
    <n v="4098"/>
    <x v="4091"/>
    <x v="4090"/>
    <n v="75000"/>
    <n v="0"/>
    <x v="2"/>
    <x v="0"/>
    <x v="0"/>
    <n v="1465060797"/>
    <n v="1462468797"/>
    <b v="0"/>
    <x v="78"/>
    <x v="1"/>
    <s v="theater/plays"/>
    <n v="0"/>
    <x v="121"/>
    <x v="1"/>
    <s v="plays"/>
    <x v="4098"/>
    <d v="2016-06-04T17:19:57"/>
  </r>
  <r>
    <n v="4099"/>
    <x v="4092"/>
    <x v="4091"/>
    <n v="4500"/>
    <n v="50"/>
    <x v="2"/>
    <x v="0"/>
    <x v="0"/>
    <n v="1472847873"/>
    <n v="1468959873"/>
    <b v="0"/>
    <x v="29"/>
    <x v="1"/>
    <s v="theater/plays"/>
    <n v="1"/>
    <x v="73"/>
    <x v="1"/>
    <s v="plays"/>
    <x v="4099"/>
    <d v="2016-09-02T20:24:33"/>
  </r>
  <r>
    <n v="4100"/>
    <x v="4093"/>
    <x v="4092"/>
    <n v="270"/>
    <n v="0"/>
    <x v="2"/>
    <x v="0"/>
    <x v="0"/>
    <n v="1414205990"/>
    <n v="1413341990"/>
    <b v="0"/>
    <x v="78"/>
    <x v="1"/>
    <s v="theater/plays"/>
    <n v="0"/>
    <x v="121"/>
    <x v="1"/>
    <s v="plays"/>
    <x v="4100"/>
    <d v="2014-10-25T02:59:50"/>
  </r>
  <r>
    <n v="4101"/>
    <x v="4094"/>
    <x v="4093"/>
    <n v="600"/>
    <n v="0"/>
    <x v="2"/>
    <x v="0"/>
    <x v="0"/>
    <n v="1485380482"/>
    <n v="1482788482"/>
    <b v="0"/>
    <x v="78"/>
    <x v="1"/>
    <s v="theater/plays"/>
    <n v="0"/>
    <x v="121"/>
    <x v="1"/>
    <s v="plays"/>
    <x v="4101"/>
    <d v="2017-01-25T21:41:22"/>
  </r>
  <r>
    <n v="4102"/>
    <x v="4095"/>
    <x v="4094"/>
    <n v="500"/>
    <n v="137"/>
    <x v="2"/>
    <x v="0"/>
    <x v="0"/>
    <n v="1463343673"/>
    <n v="1460751673"/>
    <b v="0"/>
    <x v="79"/>
    <x v="1"/>
    <s v="theater/plays"/>
    <n v="27"/>
    <x v="2716"/>
    <x v="1"/>
    <s v="plays"/>
    <x v="4102"/>
    <d v="2016-05-15T20:21:13"/>
  </r>
  <r>
    <n v="4103"/>
    <x v="4096"/>
    <x v="4095"/>
    <n v="1000"/>
    <n v="100"/>
    <x v="2"/>
    <x v="0"/>
    <x v="0"/>
    <n v="1440613920"/>
    <n v="1435953566"/>
    <b v="0"/>
    <x v="79"/>
    <x v="1"/>
    <s v="theater/plays"/>
    <n v="10"/>
    <x v="407"/>
    <x v="1"/>
    <s v="plays"/>
    <x v="4103"/>
    <d v="2015-08-26T18:32:00"/>
  </r>
  <r>
    <n v="4104"/>
    <x v="4097"/>
    <x v="4096"/>
    <n v="3000"/>
    <n v="641"/>
    <x v="2"/>
    <x v="2"/>
    <x v="2"/>
    <n v="1477550434"/>
    <n v="1474958434"/>
    <b v="0"/>
    <x v="25"/>
    <x v="1"/>
    <s v="theater/plays"/>
    <n v="21"/>
    <x v="2717"/>
    <x v="1"/>
    <s v="plays"/>
    <x v="4104"/>
    <d v="2016-10-27T06:40:34"/>
  </r>
  <r>
    <n v="4105"/>
    <x v="4098"/>
    <x v="4097"/>
    <n v="33000"/>
    <n v="2300"/>
    <x v="2"/>
    <x v="14"/>
    <x v="10"/>
    <n v="1482711309"/>
    <n v="1479860109"/>
    <b v="0"/>
    <x v="79"/>
    <x v="1"/>
    <s v="theater/plays"/>
    <n v="7"/>
    <x v="2718"/>
    <x v="1"/>
    <s v="plays"/>
    <x v="4105"/>
    <d v="2016-12-26T00:15:09"/>
  </r>
  <r>
    <n v="4106"/>
    <x v="4099"/>
    <x v="4098"/>
    <n v="5000"/>
    <n v="3530"/>
    <x v="2"/>
    <x v="0"/>
    <x v="0"/>
    <n v="1427936400"/>
    <n v="1424221866"/>
    <b v="0"/>
    <x v="51"/>
    <x v="1"/>
    <s v="theater/plays"/>
    <n v="71"/>
    <x v="2719"/>
    <x v="1"/>
    <s v="plays"/>
    <x v="4106"/>
    <d v="2015-04-02T01:00:00"/>
  </r>
  <r>
    <n v="4107"/>
    <x v="4100"/>
    <x v="4099"/>
    <n v="2000"/>
    <n v="41"/>
    <x v="2"/>
    <x v="0"/>
    <x v="0"/>
    <n v="1411596001"/>
    <n v="1409608801"/>
    <b v="0"/>
    <x v="80"/>
    <x v="1"/>
    <s v="theater/plays"/>
    <n v="2"/>
    <x v="2150"/>
    <x v="1"/>
    <s v="plays"/>
    <x v="4107"/>
    <d v="2014-09-24T22:00:01"/>
  </r>
  <r>
    <n v="4108"/>
    <x v="4101"/>
    <x v="4100"/>
    <n v="3000"/>
    <n v="59"/>
    <x v="2"/>
    <x v="0"/>
    <x v="0"/>
    <n v="1488517200"/>
    <n v="1485909937"/>
    <b v="0"/>
    <x v="29"/>
    <x v="1"/>
    <s v="theater/plays"/>
    <n v="2"/>
    <x v="578"/>
    <x v="1"/>
    <s v="plays"/>
    <x v="4108"/>
    <d v="2017-03-03T05:00:00"/>
  </r>
  <r>
    <n v="4109"/>
    <x v="4102"/>
    <x v="4101"/>
    <n v="500"/>
    <n v="0"/>
    <x v="2"/>
    <x v="1"/>
    <x v="1"/>
    <n v="1448805404"/>
    <n v="1446209804"/>
    <b v="0"/>
    <x v="78"/>
    <x v="1"/>
    <s v="theater/plays"/>
    <n v="0"/>
    <x v="121"/>
    <x v="1"/>
    <s v="plays"/>
    <x v="4109"/>
    <d v="2015-11-29T13:56:44"/>
  </r>
  <r>
    <n v="4110"/>
    <x v="4103"/>
    <x v="4102"/>
    <n v="300"/>
    <n v="86"/>
    <x v="2"/>
    <x v="1"/>
    <x v="1"/>
    <n v="1469113351"/>
    <n v="1463929351"/>
    <b v="0"/>
    <x v="79"/>
    <x v="1"/>
    <s v="theater/plays"/>
    <n v="29"/>
    <x v="2720"/>
    <x v="1"/>
    <s v="plays"/>
    <x v="4110"/>
    <d v="2016-07-21T15:02:31"/>
  </r>
  <r>
    <n v="4111"/>
    <x v="4104"/>
    <x v="4103"/>
    <n v="3000"/>
    <n v="94"/>
    <x v="2"/>
    <x v="0"/>
    <x v="0"/>
    <n v="1424747740"/>
    <n v="1422155740"/>
    <b v="0"/>
    <x v="79"/>
    <x v="1"/>
    <s v="theater/plays"/>
    <n v="3"/>
    <x v="2721"/>
    <x v="1"/>
    <s v="plays"/>
    <x v="4111"/>
    <d v="2015-02-24T03:15:40"/>
  </r>
  <r>
    <n v="4112"/>
    <x v="4105"/>
    <x v="2849"/>
    <n v="2500"/>
    <n v="1"/>
    <x v="2"/>
    <x v="17"/>
    <x v="3"/>
    <n v="1456617600"/>
    <n v="1454280186"/>
    <b v="0"/>
    <x v="29"/>
    <x v="1"/>
    <s v="theater/plays"/>
    <n v="0"/>
    <x v="120"/>
    <x v="1"/>
    <s v="plays"/>
    <x v="4112"/>
    <d v="2016-02-28T00:00:00"/>
  </r>
  <r>
    <n v="4113"/>
    <x v="4106"/>
    <x v="4104"/>
    <n v="1500"/>
    <n v="3"/>
    <x v="2"/>
    <x v="0"/>
    <x v="0"/>
    <n v="1452234840"/>
    <n v="1450619123"/>
    <b v="0"/>
    <x v="83"/>
    <x v="1"/>
    <s v="theater/plays"/>
    <n v="0"/>
    <x v="120"/>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x v="0"/>
    <n v="8500"/>
    <n v="11633"/>
    <x v="0"/>
    <x v="0"/>
    <x v="0"/>
    <n v="1437620400"/>
    <n v="1434931811"/>
    <b v="0"/>
    <x v="0"/>
    <x v="0"/>
    <s v="film &amp; video/television"/>
    <n v="137"/>
    <x v="0"/>
    <x v="0"/>
    <s v="television"/>
    <x v="0"/>
    <d v="2015-07-23T03:00:00"/>
  </r>
  <r>
    <n v="1"/>
    <x v="1"/>
    <x v="1"/>
    <n v="10275"/>
    <n v="14653"/>
    <x v="0"/>
    <x v="0"/>
    <x v="0"/>
    <n v="1488464683"/>
    <n v="1485872683"/>
    <b v="0"/>
    <x v="1"/>
    <x v="0"/>
    <s v="film &amp; video/television"/>
    <n v="143"/>
    <x v="1"/>
    <x v="0"/>
    <s v="television"/>
    <x v="1"/>
    <d v="2017-03-02T14:24:43"/>
  </r>
  <r>
    <n v="2"/>
    <x v="2"/>
    <x v="2"/>
    <n v="500"/>
    <n v="525"/>
    <x v="0"/>
    <x v="1"/>
    <x v="1"/>
    <n v="1455555083"/>
    <n v="1454691083"/>
    <b v="0"/>
    <x v="2"/>
    <x v="0"/>
    <s v="film &amp; video/television"/>
    <n v="105"/>
    <x v="2"/>
    <x v="0"/>
    <s v="television"/>
    <x v="2"/>
    <d v="2016-02-15T16:51:23"/>
  </r>
  <r>
    <n v="3"/>
    <x v="3"/>
    <x v="3"/>
    <n v="10000"/>
    <n v="10390"/>
    <x v="0"/>
    <x v="0"/>
    <x v="0"/>
    <n v="1407414107"/>
    <n v="1404822107"/>
    <b v="0"/>
    <x v="3"/>
    <x v="0"/>
    <s v="film &amp; video/television"/>
    <n v="104"/>
    <x v="3"/>
    <x v="0"/>
    <s v="television"/>
    <x v="3"/>
    <d v="2014-08-07T12:21:47"/>
  </r>
  <r>
    <n v="4"/>
    <x v="4"/>
    <x v="4"/>
    <n v="44000"/>
    <n v="54116.28"/>
    <x v="0"/>
    <x v="0"/>
    <x v="0"/>
    <n v="1450555279"/>
    <n v="1447963279"/>
    <b v="0"/>
    <x v="4"/>
    <x v="0"/>
    <s v="film &amp; video/television"/>
    <n v="123"/>
    <x v="4"/>
    <x v="0"/>
    <s v="television"/>
    <x v="4"/>
    <d v="2015-12-19T20:01:19"/>
  </r>
  <r>
    <n v="5"/>
    <x v="5"/>
    <x v="5"/>
    <n v="3999"/>
    <n v="4390"/>
    <x v="0"/>
    <x v="0"/>
    <x v="0"/>
    <n v="1469770500"/>
    <n v="1468362207"/>
    <b v="0"/>
    <x v="5"/>
    <x v="0"/>
    <s v="film &amp; video/television"/>
    <n v="110"/>
    <x v="5"/>
    <x v="0"/>
    <s v="television"/>
    <x v="5"/>
    <d v="2016-07-29T05:35:00"/>
  </r>
  <r>
    <n v="6"/>
    <x v="6"/>
    <x v="6"/>
    <n v="8000"/>
    <n v="8519"/>
    <x v="0"/>
    <x v="0"/>
    <x v="0"/>
    <n v="1402710250"/>
    <n v="1401846250"/>
    <b v="0"/>
    <x v="6"/>
    <x v="0"/>
    <s v="film &amp; video/television"/>
    <n v="106"/>
    <x v="6"/>
    <x v="0"/>
    <s v="television"/>
    <x v="6"/>
    <d v="2014-06-14T01:44:10"/>
  </r>
  <r>
    <n v="7"/>
    <x v="7"/>
    <x v="7"/>
    <n v="9000"/>
    <n v="9110"/>
    <x v="0"/>
    <x v="0"/>
    <x v="0"/>
    <n v="1467680867"/>
    <n v="1464224867"/>
    <b v="0"/>
    <x v="7"/>
    <x v="0"/>
    <s v="film &amp; video/television"/>
    <n v="101"/>
    <x v="7"/>
    <x v="0"/>
    <s v="television"/>
    <x v="7"/>
    <d v="2016-07-05T01:07:47"/>
  </r>
  <r>
    <n v="8"/>
    <x v="8"/>
    <x v="8"/>
    <n v="3500"/>
    <n v="3501.52"/>
    <x v="0"/>
    <x v="0"/>
    <x v="0"/>
    <n v="1460754000"/>
    <n v="1460155212"/>
    <b v="0"/>
    <x v="8"/>
    <x v="0"/>
    <s v="film &amp; video/television"/>
    <n v="100"/>
    <x v="8"/>
    <x v="0"/>
    <s v="television"/>
    <x v="8"/>
    <d v="2016-04-15T21:00:00"/>
  </r>
  <r>
    <n v="9"/>
    <x v="9"/>
    <x v="9"/>
    <n v="500"/>
    <n v="629.99"/>
    <x v="0"/>
    <x v="0"/>
    <x v="0"/>
    <n v="1460860144"/>
    <n v="1458268144"/>
    <b v="0"/>
    <x v="9"/>
    <x v="0"/>
    <s v="film &amp; video/television"/>
    <n v="126"/>
    <x v="9"/>
    <x v="0"/>
    <s v="television"/>
    <x v="9"/>
    <d v="2016-04-17T02:29:04"/>
  </r>
  <r>
    <n v="10"/>
    <x v="10"/>
    <x v="10"/>
    <n v="3000"/>
    <n v="3015"/>
    <x v="0"/>
    <x v="0"/>
    <x v="0"/>
    <n v="1403660279"/>
    <n v="1400636279"/>
    <b v="0"/>
    <x v="10"/>
    <x v="0"/>
    <s v="film &amp; video/television"/>
    <n v="101"/>
    <x v="10"/>
    <x v="0"/>
    <s v="television"/>
    <x v="10"/>
    <d v="2014-06-25T01:37:59"/>
  </r>
  <r>
    <n v="11"/>
    <x v="11"/>
    <x v="11"/>
    <n v="5000"/>
    <n v="6025"/>
    <x v="0"/>
    <x v="0"/>
    <x v="0"/>
    <n v="1471834800"/>
    <n v="1469126462"/>
    <b v="0"/>
    <x v="11"/>
    <x v="0"/>
    <s v="film &amp; video/television"/>
    <n v="121"/>
    <x v="11"/>
    <x v="0"/>
    <s v="television"/>
    <x v="11"/>
    <d v="2016-08-22T03:00:00"/>
  </r>
  <r>
    <n v="12"/>
    <x v="12"/>
    <x v="12"/>
    <n v="30000"/>
    <n v="49588"/>
    <x v="0"/>
    <x v="0"/>
    <x v="0"/>
    <n v="1405479600"/>
    <n v="1401642425"/>
    <b v="0"/>
    <x v="12"/>
    <x v="0"/>
    <s v="film &amp; video/television"/>
    <n v="165"/>
    <x v="12"/>
    <x v="0"/>
    <s v="television"/>
    <x v="12"/>
    <d v="2014-07-16T03:00:00"/>
  </r>
  <r>
    <n v="13"/>
    <x v="13"/>
    <x v="13"/>
    <n v="3500"/>
    <n v="5599"/>
    <x v="0"/>
    <x v="0"/>
    <x v="0"/>
    <n v="1466713620"/>
    <n v="1463588109"/>
    <b v="0"/>
    <x v="13"/>
    <x v="0"/>
    <s v="film &amp; video/television"/>
    <n v="160"/>
    <x v="13"/>
    <x v="0"/>
    <s v="television"/>
    <x v="13"/>
    <d v="2016-06-23T20:27:00"/>
  </r>
  <r>
    <n v="14"/>
    <x v="14"/>
    <x v="14"/>
    <n v="6000"/>
    <n v="6056"/>
    <x v="0"/>
    <x v="2"/>
    <x v="2"/>
    <n v="1405259940"/>
    <n v="1403051888"/>
    <b v="0"/>
    <x v="14"/>
    <x v="0"/>
    <s v="film &amp; video/television"/>
    <n v="101"/>
    <x v="14"/>
    <x v="0"/>
    <s v="television"/>
    <x v="14"/>
    <d v="2014-07-13T13:59:00"/>
  </r>
  <r>
    <n v="15"/>
    <x v="15"/>
    <x v="15"/>
    <n v="2000"/>
    <n v="2132"/>
    <x v="0"/>
    <x v="3"/>
    <x v="3"/>
    <n v="1443384840"/>
    <n v="1441790658"/>
    <b v="0"/>
    <x v="15"/>
    <x v="0"/>
    <s v="film &amp; video/television"/>
    <n v="107"/>
    <x v="15"/>
    <x v="0"/>
    <s v="television"/>
    <x v="15"/>
    <d v="2015-09-27T20:14:00"/>
  </r>
  <r>
    <n v="16"/>
    <x v="16"/>
    <x v="16"/>
    <n v="12000"/>
    <n v="12029"/>
    <x v="0"/>
    <x v="0"/>
    <x v="0"/>
    <n v="1402896600"/>
    <n v="1398971211"/>
    <b v="0"/>
    <x v="16"/>
    <x v="0"/>
    <s v="film &amp; video/television"/>
    <n v="100"/>
    <x v="16"/>
    <x v="0"/>
    <s v="television"/>
    <x v="16"/>
    <d v="2014-06-16T05:30:00"/>
  </r>
  <r>
    <n v="17"/>
    <x v="17"/>
    <x v="17"/>
    <n v="1500"/>
    <n v="1510"/>
    <x v="0"/>
    <x v="1"/>
    <x v="1"/>
    <n v="1415126022"/>
    <n v="1412530422"/>
    <b v="0"/>
    <x v="17"/>
    <x v="0"/>
    <s v="film &amp; video/television"/>
    <n v="101"/>
    <x v="17"/>
    <x v="0"/>
    <s v="television"/>
    <x v="17"/>
    <d v="2014-11-04T18:33:42"/>
  </r>
  <r>
    <n v="18"/>
    <x v="18"/>
    <x v="18"/>
    <n v="30000"/>
    <n v="31896.33"/>
    <x v="0"/>
    <x v="0"/>
    <x v="0"/>
    <n v="1410958856"/>
    <n v="1408366856"/>
    <b v="0"/>
    <x v="18"/>
    <x v="0"/>
    <s v="film &amp; video/television"/>
    <n v="106"/>
    <x v="18"/>
    <x v="0"/>
    <s v="television"/>
    <x v="18"/>
    <d v="2014-09-17T13:00:56"/>
  </r>
  <r>
    <n v="19"/>
    <x v="19"/>
    <x v="19"/>
    <n v="850"/>
    <n v="1235"/>
    <x v="0"/>
    <x v="0"/>
    <x v="0"/>
    <n v="1437420934"/>
    <n v="1434828934"/>
    <b v="0"/>
    <x v="19"/>
    <x v="0"/>
    <s v="film &amp; video/television"/>
    <n v="145"/>
    <x v="19"/>
    <x v="0"/>
    <s v="television"/>
    <x v="19"/>
    <d v="2015-07-20T19:35:34"/>
  </r>
  <r>
    <n v="20"/>
    <x v="20"/>
    <x v="20"/>
    <n v="2000"/>
    <n v="2004"/>
    <x v="0"/>
    <x v="0"/>
    <x v="0"/>
    <n v="1442167912"/>
    <n v="1436983912"/>
    <b v="0"/>
    <x v="20"/>
    <x v="0"/>
    <s v="film &amp; video/television"/>
    <n v="100"/>
    <x v="20"/>
    <x v="0"/>
    <s v="television"/>
    <x v="20"/>
    <d v="2015-09-13T18:11:52"/>
  </r>
  <r>
    <n v="21"/>
    <x v="21"/>
    <x v="21"/>
    <n v="18500"/>
    <n v="20190"/>
    <x v="0"/>
    <x v="0"/>
    <x v="0"/>
    <n v="1411743789"/>
    <n v="1409151789"/>
    <b v="0"/>
    <x v="21"/>
    <x v="0"/>
    <s v="film &amp; video/television"/>
    <n v="109"/>
    <x v="21"/>
    <x v="0"/>
    <s v="television"/>
    <x v="21"/>
    <d v="2014-09-26T15:03:09"/>
  </r>
  <r>
    <n v="22"/>
    <x v="22"/>
    <x v="22"/>
    <n v="350"/>
    <n v="410"/>
    <x v="0"/>
    <x v="0"/>
    <x v="0"/>
    <n v="1420099140"/>
    <n v="1418766740"/>
    <b v="0"/>
    <x v="22"/>
    <x v="0"/>
    <s v="film &amp; video/television"/>
    <n v="117"/>
    <x v="22"/>
    <x v="0"/>
    <s v="television"/>
    <x v="22"/>
    <d v="2015-01-01T07:59:00"/>
  </r>
  <r>
    <n v="23"/>
    <x v="23"/>
    <x v="23"/>
    <n v="2000"/>
    <n v="2370"/>
    <x v="0"/>
    <x v="0"/>
    <x v="0"/>
    <n v="1430407200"/>
    <n v="1428086501"/>
    <b v="0"/>
    <x v="23"/>
    <x v="0"/>
    <s v="film &amp; video/television"/>
    <n v="119"/>
    <x v="23"/>
    <x v="0"/>
    <s v="television"/>
    <x v="23"/>
    <d v="2015-04-30T15:20:00"/>
  </r>
  <r>
    <n v="24"/>
    <x v="24"/>
    <x v="24"/>
    <n v="35000"/>
    <n v="38082.69"/>
    <x v="0"/>
    <x v="0"/>
    <x v="0"/>
    <n v="1442345940"/>
    <n v="1439494863"/>
    <b v="0"/>
    <x v="24"/>
    <x v="0"/>
    <s v="film &amp; video/television"/>
    <n v="109"/>
    <x v="24"/>
    <x v="0"/>
    <s v="television"/>
    <x v="24"/>
    <d v="2015-09-15T19:39:00"/>
  </r>
  <r>
    <n v="25"/>
    <x v="25"/>
    <x v="25"/>
    <n v="600"/>
    <n v="800"/>
    <x v="0"/>
    <x v="0"/>
    <x v="0"/>
    <n v="1452299761"/>
    <n v="1447115761"/>
    <b v="0"/>
    <x v="25"/>
    <x v="0"/>
    <s v="film &amp; video/television"/>
    <n v="133"/>
    <x v="25"/>
    <x v="0"/>
    <s v="television"/>
    <x v="25"/>
    <d v="2016-01-09T00:36:01"/>
  </r>
  <r>
    <n v="26"/>
    <x v="26"/>
    <x v="26"/>
    <n v="1250"/>
    <n v="1940"/>
    <x v="0"/>
    <x v="0"/>
    <x v="0"/>
    <n v="1408278144"/>
    <n v="1404822144"/>
    <b v="0"/>
    <x v="10"/>
    <x v="0"/>
    <s v="film &amp; video/television"/>
    <n v="155"/>
    <x v="26"/>
    <x v="0"/>
    <s v="television"/>
    <x v="26"/>
    <d v="2014-08-17T12:22:24"/>
  </r>
  <r>
    <n v="27"/>
    <x v="27"/>
    <x v="27"/>
    <n v="20000"/>
    <n v="22345"/>
    <x v="0"/>
    <x v="4"/>
    <x v="4"/>
    <n v="1416113833"/>
    <n v="1413518233"/>
    <b v="0"/>
    <x v="3"/>
    <x v="0"/>
    <s v="film &amp; video/television"/>
    <n v="112"/>
    <x v="27"/>
    <x v="0"/>
    <s v="television"/>
    <x v="27"/>
    <d v="2014-11-16T04:57:13"/>
  </r>
  <r>
    <n v="28"/>
    <x v="28"/>
    <x v="28"/>
    <n v="12000"/>
    <n v="12042"/>
    <x v="0"/>
    <x v="0"/>
    <x v="0"/>
    <n v="1450307284"/>
    <n v="1447715284"/>
    <b v="0"/>
    <x v="26"/>
    <x v="0"/>
    <s v="film &amp; video/television"/>
    <n v="100"/>
    <x v="28"/>
    <x v="0"/>
    <s v="television"/>
    <x v="28"/>
    <d v="2015-12-16T23:08:04"/>
  </r>
  <r>
    <n v="29"/>
    <x v="29"/>
    <x v="29"/>
    <n v="3000"/>
    <n v="3700"/>
    <x v="0"/>
    <x v="1"/>
    <x v="1"/>
    <n v="1406045368"/>
    <n v="1403453368"/>
    <b v="0"/>
    <x v="27"/>
    <x v="0"/>
    <s v="film &amp; video/television"/>
    <n v="123"/>
    <x v="29"/>
    <x v="0"/>
    <s v="television"/>
    <x v="29"/>
    <d v="2014-07-22T16:09:28"/>
  </r>
  <r>
    <n v="30"/>
    <x v="30"/>
    <x v="30"/>
    <n v="4000"/>
    <n v="4051.99"/>
    <x v="0"/>
    <x v="0"/>
    <x v="0"/>
    <n v="1408604515"/>
    <n v="1406012515"/>
    <b v="0"/>
    <x v="28"/>
    <x v="0"/>
    <s v="film &amp; video/television"/>
    <n v="101"/>
    <x v="30"/>
    <x v="0"/>
    <s v="television"/>
    <x v="30"/>
    <d v="2014-08-21T07:01:55"/>
  </r>
  <r>
    <n v="31"/>
    <x v="31"/>
    <x v="31"/>
    <n v="13"/>
    <n v="13"/>
    <x v="0"/>
    <x v="0"/>
    <x v="0"/>
    <n v="1453748434"/>
    <n v="1452193234"/>
    <b v="0"/>
    <x v="29"/>
    <x v="0"/>
    <s v="film &amp; video/television"/>
    <n v="100"/>
    <x v="31"/>
    <x v="0"/>
    <s v="television"/>
    <x v="31"/>
    <d v="2016-01-25T19:00:34"/>
  </r>
  <r>
    <n v="32"/>
    <x v="32"/>
    <x v="32"/>
    <n v="28450"/>
    <n v="28520"/>
    <x v="0"/>
    <x v="0"/>
    <x v="0"/>
    <n v="1463111940"/>
    <n v="1459523017"/>
    <b v="0"/>
    <x v="30"/>
    <x v="0"/>
    <s v="film &amp; video/television"/>
    <n v="100"/>
    <x v="32"/>
    <x v="0"/>
    <s v="television"/>
    <x v="32"/>
    <d v="2016-05-13T03:59:00"/>
  </r>
  <r>
    <n v="33"/>
    <x v="33"/>
    <x v="33"/>
    <n v="5250"/>
    <n v="5360"/>
    <x v="0"/>
    <x v="0"/>
    <x v="0"/>
    <n v="1447001501"/>
    <n v="1444405901"/>
    <b v="0"/>
    <x v="31"/>
    <x v="0"/>
    <s v="film &amp; video/television"/>
    <n v="102"/>
    <x v="33"/>
    <x v="0"/>
    <s v="television"/>
    <x v="33"/>
    <d v="2015-11-08T16:51:41"/>
  </r>
  <r>
    <n v="34"/>
    <x v="34"/>
    <x v="34"/>
    <n v="2600"/>
    <n v="3392"/>
    <x v="0"/>
    <x v="0"/>
    <x v="0"/>
    <n v="1407224601"/>
    <n v="1405928601"/>
    <b v="0"/>
    <x v="32"/>
    <x v="0"/>
    <s v="film &amp; video/television"/>
    <n v="130"/>
    <x v="34"/>
    <x v="0"/>
    <s v="television"/>
    <x v="34"/>
    <d v="2014-08-05T07:43:21"/>
  </r>
  <r>
    <n v="35"/>
    <x v="35"/>
    <x v="35"/>
    <n v="1000"/>
    <n v="1665"/>
    <x v="0"/>
    <x v="0"/>
    <x v="0"/>
    <n v="1430179200"/>
    <n v="1428130814"/>
    <b v="0"/>
    <x v="33"/>
    <x v="0"/>
    <s v="film &amp; video/television"/>
    <n v="167"/>
    <x v="35"/>
    <x v="0"/>
    <s v="television"/>
    <x v="35"/>
    <d v="2015-04-28T00:00:00"/>
  </r>
  <r>
    <n v="36"/>
    <x v="36"/>
    <x v="36"/>
    <n v="6000"/>
    <n v="8529"/>
    <x v="0"/>
    <x v="0"/>
    <x v="0"/>
    <n v="1428128525"/>
    <n v="1425540125"/>
    <b v="0"/>
    <x v="34"/>
    <x v="0"/>
    <s v="film &amp; video/television"/>
    <n v="142"/>
    <x v="36"/>
    <x v="0"/>
    <s v="television"/>
    <x v="36"/>
    <d v="2015-04-04T06:22:05"/>
  </r>
  <r>
    <n v="37"/>
    <x v="37"/>
    <x v="37"/>
    <n v="22000"/>
    <n v="40357"/>
    <x v="0"/>
    <x v="0"/>
    <x v="0"/>
    <n v="1425055079"/>
    <n v="1422463079"/>
    <b v="0"/>
    <x v="35"/>
    <x v="0"/>
    <s v="film &amp; video/television"/>
    <n v="183"/>
    <x v="37"/>
    <x v="0"/>
    <s v="television"/>
    <x v="37"/>
    <d v="2015-02-27T16:37:59"/>
  </r>
  <r>
    <n v="38"/>
    <x v="38"/>
    <x v="38"/>
    <n v="2500"/>
    <n v="2751"/>
    <x v="0"/>
    <x v="0"/>
    <x v="0"/>
    <n v="1368235344"/>
    <n v="1365643344"/>
    <b v="0"/>
    <x v="36"/>
    <x v="0"/>
    <s v="film &amp; video/television"/>
    <n v="110"/>
    <x v="38"/>
    <x v="0"/>
    <s v="television"/>
    <x v="38"/>
    <d v="2013-05-11T01:22:24"/>
  </r>
  <r>
    <n v="39"/>
    <x v="39"/>
    <x v="39"/>
    <n v="25000"/>
    <n v="32745"/>
    <x v="0"/>
    <x v="1"/>
    <x v="1"/>
    <n v="1401058740"/>
    <n v="1398388068"/>
    <b v="0"/>
    <x v="37"/>
    <x v="0"/>
    <s v="film &amp; video/television"/>
    <n v="131"/>
    <x v="39"/>
    <x v="0"/>
    <s v="television"/>
    <x v="39"/>
    <d v="2014-05-25T22:59:00"/>
  </r>
  <r>
    <n v="40"/>
    <x v="40"/>
    <x v="40"/>
    <n v="2000"/>
    <n v="2027"/>
    <x v="0"/>
    <x v="0"/>
    <x v="0"/>
    <n v="1403150400"/>
    <n v="1401426488"/>
    <b v="0"/>
    <x v="38"/>
    <x v="0"/>
    <s v="film &amp; video/television"/>
    <n v="101"/>
    <x v="40"/>
    <x v="0"/>
    <s v="television"/>
    <x v="40"/>
    <d v="2014-06-19T04:00:00"/>
  </r>
  <r>
    <n v="41"/>
    <x v="41"/>
    <x v="41"/>
    <n v="2000"/>
    <n v="2000"/>
    <x v="0"/>
    <x v="0"/>
    <x v="0"/>
    <n v="1412516354"/>
    <n v="1409924354"/>
    <b v="0"/>
    <x v="10"/>
    <x v="0"/>
    <s v="film &amp; video/television"/>
    <n v="100"/>
    <x v="41"/>
    <x v="0"/>
    <s v="television"/>
    <x v="41"/>
    <d v="2014-10-05T13:39:14"/>
  </r>
  <r>
    <n v="42"/>
    <x v="42"/>
    <x v="42"/>
    <n v="14000"/>
    <n v="19860"/>
    <x v="0"/>
    <x v="0"/>
    <x v="0"/>
    <n v="1419780026"/>
    <n v="1417188026"/>
    <b v="0"/>
    <x v="39"/>
    <x v="0"/>
    <s v="film &amp; video/television"/>
    <n v="142"/>
    <x v="42"/>
    <x v="0"/>
    <s v="television"/>
    <x v="42"/>
    <d v="2014-12-28T15:20:26"/>
  </r>
  <r>
    <n v="43"/>
    <x v="43"/>
    <x v="43"/>
    <n v="10000"/>
    <n v="30866"/>
    <x v="0"/>
    <x v="0"/>
    <x v="0"/>
    <n v="1405209600"/>
    <n v="1402599486"/>
    <b v="0"/>
    <x v="40"/>
    <x v="0"/>
    <s v="film &amp; video/television"/>
    <n v="309"/>
    <x v="43"/>
    <x v="0"/>
    <s v="television"/>
    <x v="43"/>
    <d v="2014-07-13T00:00:00"/>
  </r>
  <r>
    <n v="44"/>
    <x v="44"/>
    <x v="44"/>
    <n v="2000"/>
    <n v="2000"/>
    <x v="0"/>
    <x v="0"/>
    <x v="0"/>
    <n v="1412648537"/>
    <n v="1408760537"/>
    <b v="0"/>
    <x v="41"/>
    <x v="0"/>
    <s v="film &amp; video/television"/>
    <n v="100"/>
    <x v="44"/>
    <x v="0"/>
    <s v="television"/>
    <x v="44"/>
    <d v="2014-10-07T02:22:17"/>
  </r>
  <r>
    <n v="45"/>
    <x v="45"/>
    <x v="45"/>
    <n v="5000"/>
    <n v="6000"/>
    <x v="0"/>
    <x v="0"/>
    <x v="0"/>
    <n v="1461769107"/>
    <n v="1459177107"/>
    <b v="0"/>
    <x v="42"/>
    <x v="0"/>
    <s v="film &amp; video/television"/>
    <n v="120"/>
    <x v="45"/>
    <x v="0"/>
    <s v="television"/>
    <x v="45"/>
    <d v="2016-04-27T14:58:27"/>
  </r>
  <r>
    <n v="46"/>
    <x v="46"/>
    <x v="46"/>
    <n v="8400"/>
    <n v="8750"/>
    <x v="0"/>
    <x v="2"/>
    <x v="2"/>
    <n v="1450220974"/>
    <n v="1447628974"/>
    <b v="0"/>
    <x v="43"/>
    <x v="0"/>
    <s v="film &amp; video/television"/>
    <n v="104"/>
    <x v="46"/>
    <x v="0"/>
    <s v="television"/>
    <x v="46"/>
    <d v="2015-12-15T23:09:34"/>
  </r>
  <r>
    <n v="47"/>
    <x v="47"/>
    <x v="47"/>
    <n v="5000"/>
    <n v="5380.55"/>
    <x v="0"/>
    <x v="0"/>
    <x v="0"/>
    <n v="1419021607"/>
    <n v="1413834007"/>
    <b v="0"/>
    <x v="16"/>
    <x v="0"/>
    <s v="film &amp; video/television"/>
    <n v="108"/>
    <x v="47"/>
    <x v="0"/>
    <s v="television"/>
    <x v="47"/>
    <d v="2014-12-19T20:40:07"/>
  </r>
  <r>
    <n v="48"/>
    <x v="48"/>
    <x v="48"/>
    <n v="2000"/>
    <n v="2159"/>
    <x v="0"/>
    <x v="1"/>
    <x v="1"/>
    <n v="1425211200"/>
    <n v="1422534260"/>
    <b v="0"/>
    <x v="44"/>
    <x v="0"/>
    <s v="film &amp; video/television"/>
    <n v="108"/>
    <x v="48"/>
    <x v="0"/>
    <s v="television"/>
    <x v="48"/>
    <d v="2015-03-01T12:00:00"/>
  </r>
  <r>
    <n v="49"/>
    <x v="49"/>
    <x v="49"/>
    <n v="12000"/>
    <n v="12000"/>
    <x v="0"/>
    <x v="0"/>
    <x v="0"/>
    <n v="1445660045"/>
    <n v="1443068045"/>
    <b v="0"/>
    <x v="45"/>
    <x v="0"/>
    <s v="film &amp; video/television"/>
    <n v="100"/>
    <x v="49"/>
    <x v="0"/>
    <s v="television"/>
    <x v="49"/>
    <d v="2015-10-24T04:14:05"/>
  </r>
  <r>
    <n v="50"/>
    <x v="50"/>
    <x v="50"/>
    <n v="600"/>
    <n v="600"/>
    <x v="0"/>
    <x v="1"/>
    <x v="1"/>
    <n v="1422637200"/>
    <n v="1419271458"/>
    <b v="0"/>
    <x v="19"/>
    <x v="0"/>
    <s v="film &amp; video/television"/>
    <n v="100"/>
    <x v="50"/>
    <x v="0"/>
    <s v="television"/>
    <x v="50"/>
    <d v="2015-01-30T17:00:00"/>
  </r>
  <r>
    <n v="51"/>
    <x v="51"/>
    <x v="51"/>
    <n v="11000"/>
    <n v="14082"/>
    <x v="0"/>
    <x v="0"/>
    <x v="0"/>
    <n v="1439245037"/>
    <n v="1436653037"/>
    <b v="0"/>
    <x v="46"/>
    <x v="0"/>
    <s v="film &amp; video/television"/>
    <n v="128"/>
    <x v="51"/>
    <x v="0"/>
    <s v="television"/>
    <x v="51"/>
    <d v="2015-08-10T22:17:17"/>
  </r>
  <r>
    <n v="52"/>
    <x v="52"/>
    <x v="52"/>
    <n v="10000"/>
    <n v="11621"/>
    <x v="0"/>
    <x v="0"/>
    <x v="0"/>
    <n v="1405615846"/>
    <n v="1403023846"/>
    <b v="0"/>
    <x v="47"/>
    <x v="0"/>
    <s v="film &amp; video/television"/>
    <n v="116"/>
    <x v="52"/>
    <x v="0"/>
    <s v="television"/>
    <x v="52"/>
    <d v="2014-07-17T16:50:46"/>
  </r>
  <r>
    <n v="53"/>
    <x v="53"/>
    <x v="53"/>
    <n v="3000"/>
    <n v="3289"/>
    <x v="0"/>
    <x v="0"/>
    <x v="0"/>
    <n v="1396648800"/>
    <n v="1395407445"/>
    <b v="0"/>
    <x v="27"/>
    <x v="0"/>
    <s v="film &amp; video/television"/>
    <n v="110"/>
    <x v="53"/>
    <x v="0"/>
    <s v="television"/>
    <x v="53"/>
    <d v="2014-04-04T22:00:00"/>
  </r>
  <r>
    <n v="54"/>
    <x v="54"/>
    <x v="54"/>
    <n v="10000"/>
    <n v="10100"/>
    <x v="0"/>
    <x v="0"/>
    <x v="0"/>
    <n v="1451063221"/>
    <n v="1448471221"/>
    <b v="0"/>
    <x v="47"/>
    <x v="0"/>
    <s v="film &amp; video/television"/>
    <n v="101"/>
    <x v="54"/>
    <x v="0"/>
    <s v="television"/>
    <x v="54"/>
    <d v="2015-12-25T17:07:01"/>
  </r>
  <r>
    <n v="55"/>
    <x v="55"/>
    <x v="55"/>
    <n v="8600"/>
    <n v="11090"/>
    <x v="0"/>
    <x v="0"/>
    <x v="0"/>
    <n v="1464390916"/>
    <n v="1462576516"/>
    <b v="0"/>
    <x v="48"/>
    <x v="0"/>
    <s v="film &amp; video/television"/>
    <n v="129"/>
    <x v="55"/>
    <x v="0"/>
    <s v="television"/>
    <x v="55"/>
    <d v="2016-05-27T23:15:16"/>
  </r>
  <r>
    <n v="56"/>
    <x v="56"/>
    <x v="56"/>
    <n v="8000"/>
    <n v="8581"/>
    <x v="0"/>
    <x v="1"/>
    <x v="1"/>
    <n v="1433779200"/>
    <n v="1432559424"/>
    <b v="0"/>
    <x v="49"/>
    <x v="0"/>
    <s v="film &amp; video/television"/>
    <n v="107"/>
    <x v="56"/>
    <x v="0"/>
    <s v="television"/>
    <x v="56"/>
    <d v="2015-06-08T16:00:00"/>
  </r>
  <r>
    <n v="57"/>
    <x v="57"/>
    <x v="57"/>
    <n v="15000"/>
    <n v="15285"/>
    <x v="0"/>
    <x v="0"/>
    <x v="0"/>
    <n v="1429991962"/>
    <n v="1427399962"/>
    <b v="0"/>
    <x v="50"/>
    <x v="0"/>
    <s v="film &amp; video/television"/>
    <n v="102"/>
    <x v="57"/>
    <x v="0"/>
    <s v="television"/>
    <x v="57"/>
    <d v="2015-04-25T19:59:22"/>
  </r>
  <r>
    <n v="58"/>
    <x v="58"/>
    <x v="58"/>
    <n v="10000"/>
    <n v="10291"/>
    <x v="0"/>
    <x v="0"/>
    <x v="0"/>
    <n v="1416423172"/>
    <n v="1413827572"/>
    <b v="0"/>
    <x v="11"/>
    <x v="0"/>
    <s v="film &amp; video/television"/>
    <n v="103"/>
    <x v="58"/>
    <x v="0"/>
    <s v="television"/>
    <x v="58"/>
    <d v="2014-11-19T18:52:52"/>
  </r>
  <r>
    <n v="59"/>
    <x v="59"/>
    <x v="59"/>
    <n v="20000"/>
    <n v="20025.14"/>
    <x v="0"/>
    <x v="0"/>
    <x v="0"/>
    <n v="1442264400"/>
    <n v="1439530776"/>
    <b v="0"/>
    <x v="51"/>
    <x v="0"/>
    <s v="film &amp; video/television"/>
    <n v="100"/>
    <x v="59"/>
    <x v="0"/>
    <s v="television"/>
    <x v="59"/>
    <d v="2015-09-14T21:00:00"/>
  </r>
  <r>
    <n v="60"/>
    <x v="60"/>
    <x v="60"/>
    <n v="4500"/>
    <n v="4648.33"/>
    <x v="0"/>
    <x v="1"/>
    <x v="1"/>
    <n v="1395532800"/>
    <n v="1393882717"/>
    <b v="0"/>
    <x v="52"/>
    <x v="0"/>
    <s v="film &amp; video/shorts"/>
    <n v="103"/>
    <x v="60"/>
    <x v="0"/>
    <s v="shorts"/>
    <x v="60"/>
    <d v="2014-03-23T00:00:00"/>
  </r>
  <r>
    <n v="61"/>
    <x v="61"/>
    <x v="61"/>
    <n v="5000"/>
    <n v="7415"/>
    <x v="0"/>
    <x v="0"/>
    <x v="0"/>
    <n v="1370547157"/>
    <n v="1368646357"/>
    <b v="0"/>
    <x v="23"/>
    <x v="0"/>
    <s v="film &amp; video/shorts"/>
    <n v="148"/>
    <x v="61"/>
    <x v="0"/>
    <s v="shorts"/>
    <x v="61"/>
    <d v="2013-06-06T19:32:37"/>
  </r>
  <r>
    <n v="62"/>
    <x v="62"/>
    <x v="62"/>
    <n v="3000"/>
    <n v="4642"/>
    <x v="0"/>
    <x v="0"/>
    <x v="0"/>
    <n v="1362337878"/>
    <n v="1360177878"/>
    <b v="0"/>
    <x v="53"/>
    <x v="0"/>
    <s v="film &amp; video/shorts"/>
    <n v="155"/>
    <x v="62"/>
    <x v="0"/>
    <s v="shorts"/>
    <x v="62"/>
    <d v="2013-03-03T19:11:18"/>
  </r>
  <r>
    <n v="63"/>
    <x v="63"/>
    <x v="63"/>
    <n v="2000"/>
    <n v="2270.37"/>
    <x v="0"/>
    <x v="0"/>
    <x v="0"/>
    <n v="1388206740"/>
    <n v="1386194013"/>
    <b v="0"/>
    <x v="31"/>
    <x v="0"/>
    <s v="film &amp; video/shorts"/>
    <n v="114"/>
    <x v="63"/>
    <x v="0"/>
    <s v="shorts"/>
    <x v="63"/>
    <d v="2013-12-28T04:59:00"/>
  </r>
  <r>
    <n v="64"/>
    <x v="64"/>
    <x v="64"/>
    <n v="1200"/>
    <n v="2080"/>
    <x v="0"/>
    <x v="0"/>
    <x v="0"/>
    <n v="1373243181"/>
    <n v="1370651181"/>
    <b v="0"/>
    <x v="54"/>
    <x v="0"/>
    <s v="film &amp; video/shorts"/>
    <n v="173"/>
    <x v="64"/>
    <x v="0"/>
    <s v="shorts"/>
    <x v="64"/>
    <d v="2013-07-08T00:26:21"/>
  </r>
  <r>
    <n v="65"/>
    <x v="65"/>
    <x v="65"/>
    <n v="7000"/>
    <n v="7527"/>
    <x v="0"/>
    <x v="5"/>
    <x v="5"/>
    <n v="1407736740"/>
    <n v="1405453354"/>
    <b v="0"/>
    <x v="7"/>
    <x v="0"/>
    <s v="film &amp; video/shorts"/>
    <n v="108"/>
    <x v="65"/>
    <x v="0"/>
    <s v="shorts"/>
    <x v="65"/>
    <d v="2014-08-11T05:59:00"/>
  </r>
  <r>
    <n v="66"/>
    <x v="66"/>
    <x v="66"/>
    <n v="2000"/>
    <n v="2372"/>
    <x v="0"/>
    <x v="0"/>
    <x v="0"/>
    <n v="1468873420"/>
    <n v="1466281420"/>
    <b v="0"/>
    <x v="55"/>
    <x v="0"/>
    <s v="film &amp; video/shorts"/>
    <n v="119"/>
    <x v="66"/>
    <x v="0"/>
    <s v="shorts"/>
    <x v="66"/>
    <d v="2016-07-18T20:23:40"/>
  </r>
  <r>
    <n v="67"/>
    <x v="67"/>
    <x v="67"/>
    <n v="2000"/>
    <n v="2325"/>
    <x v="0"/>
    <x v="0"/>
    <x v="0"/>
    <n v="1342360804"/>
    <n v="1339768804"/>
    <b v="0"/>
    <x v="9"/>
    <x v="0"/>
    <s v="film &amp; video/shorts"/>
    <n v="116"/>
    <x v="67"/>
    <x v="0"/>
    <s v="shorts"/>
    <x v="67"/>
    <d v="2012-07-15T14:00:04"/>
  </r>
  <r>
    <n v="68"/>
    <x v="68"/>
    <x v="68"/>
    <n v="600"/>
    <n v="763"/>
    <x v="0"/>
    <x v="1"/>
    <x v="1"/>
    <n v="1393162791"/>
    <n v="1390570791"/>
    <b v="0"/>
    <x v="17"/>
    <x v="0"/>
    <s v="film &amp; video/shorts"/>
    <n v="127"/>
    <x v="68"/>
    <x v="0"/>
    <s v="shorts"/>
    <x v="68"/>
    <d v="2014-02-23T13:39:51"/>
  </r>
  <r>
    <n v="69"/>
    <x v="69"/>
    <x v="69"/>
    <n v="10000"/>
    <n v="11094.23"/>
    <x v="0"/>
    <x v="0"/>
    <x v="0"/>
    <n v="1317538740"/>
    <n v="1314765025"/>
    <b v="0"/>
    <x v="56"/>
    <x v="0"/>
    <s v="film &amp; video/shorts"/>
    <n v="111"/>
    <x v="69"/>
    <x v="0"/>
    <s v="shorts"/>
    <x v="69"/>
    <d v="2011-10-02T06:59:00"/>
  </r>
  <r>
    <n v="70"/>
    <x v="70"/>
    <x v="70"/>
    <n v="500"/>
    <n v="636"/>
    <x v="0"/>
    <x v="0"/>
    <x v="0"/>
    <n v="1315171845"/>
    <n v="1309987845"/>
    <b v="0"/>
    <x v="57"/>
    <x v="0"/>
    <s v="film &amp; video/shorts"/>
    <n v="127"/>
    <x v="70"/>
    <x v="0"/>
    <s v="shorts"/>
    <x v="70"/>
    <d v="2011-09-04T21:30:45"/>
  </r>
  <r>
    <n v="71"/>
    <x v="71"/>
    <x v="71"/>
    <n v="1800"/>
    <n v="2231"/>
    <x v="0"/>
    <x v="0"/>
    <x v="0"/>
    <n v="1338186657"/>
    <n v="1333002657"/>
    <b v="0"/>
    <x v="58"/>
    <x v="0"/>
    <s v="film &amp; video/shorts"/>
    <n v="124"/>
    <x v="71"/>
    <x v="0"/>
    <s v="shorts"/>
    <x v="71"/>
    <d v="2012-05-28T06:30:57"/>
  </r>
  <r>
    <n v="72"/>
    <x v="72"/>
    <x v="72"/>
    <n v="2200"/>
    <n v="2385"/>
    <x v="0"/>
    <x v="0"/>
    <x v="0"/>
    <n v="1352937600"/>
    <n v="1351210481"/>
    <b v="0"/>
    <x v="14"/>
    <x v="0"/>
    <s v="film &amp; video/shorts"/>
    <n v="108"/>
    <x v="72"/>
    <x v="0"/>
    <s v="shorts"/>
    <x v="72"/>
    <d v="2012-11-15T00:00:00"/>
  </r>
  <r>
    <n v="73"/>
    <x v="73"/>
    <x v="73"/>
    <n v="900"/>
    <n v="900"/>
    <x v="0"/>
    <x v="0"/>
    <x v="0"/>
    <n v="1304395140"/>
    <n v="1297620584"/>
    <b v="0"/>
    <x v="59"/>
    <x v="0"/>
    <s v="film &amp; video/shorts"/>
    <n v="100"/>
    <x v="73"/>
    <x v="0"/>
    <s v="shorts"/>
    <x v="73"/>
    <d v="2011-05-03T03:59:00"/>
  </r>
  <r>
    <n v="74"/>
    <x v="74"/>
    <x v="74"/>
    <n v="500"/>
    <n v="564.66"/>
    <x v="0"/>
    <x v="6"/>
    <x v="3"/>
    <n v="1453376495"/>
    <n v="1450784495"/>
    <b v="0"/>
    <x v="60"/>
    <x v="0"/>
    <s v="film &amp; video/shorts"/>
    <n v="113"/>
    <x v="74"/>
    <x v="0"/>
    <s v="shorts"/>
    <x v="74"/>
    <d v="2016-01-21T11:41:35"/>
  </r>
  <r>
    <n v="75"/>
    <x v="75"/>
    <x v="75"/>
    <n v="3500"/>
    <n v="4040"/>
    <x v="0"/>
    <x v="0"/>
    <x v="0"/>
    <n v="1366693272"/>
    <n v="1364101272"/>
    <b v="0"/>
    <x v="5"/>
    <x v="0"/>
    <s v="film &amp; video/shorts"/>
    <n v="115"/>
    <x v="75"/>
    <x v="0"/>
    <s v="shorts"/>
    <x v="75"/>
    <d v="2013-04-23T05:01:12"/>
  </r>
  <r>
    <n v="76"/>
    <x v="76"/>
    <x v="76"/>
    <n v="300"/>
    <n v="460"/>
    <x v="0"/>
    <x v="0"/>
    <x v="0"/>
    <n v="1325007358"/>
    <n v="1319819758"/>
    <b v="0"/>
    <x v="41"/>
    <x v="0"/>
    <s v="film &amp; video/shorts"/>
    <n v="153"/>
    <x v="76"/>
    <x v="0"/>
    <s v="shorts"/>
    <x v="76"/>
    <d v="2011-12-27T17:35:58"/>
  </r>
  <r>
    <n v="77"/>
    <x v="77"/>
    <x v="77"/>
    <n v="400"/>
    <n v="1570"/>
    <x v="0"/>
    <x v="0"/>
    <x v="0"/>
    <n v="1337569140"/>
    <n v="1332991717"/>
    <b v="0"/>
    <x v="55"/>
    <x v="0"/>
    <s v="film &amp; video/shorts"/>
    <n v="393"/>
    <x v="77"/>
    <x v="0"/>
    <s v="shorts"/>
    <x v="77"/>
    <d v="2012-05-21T02:59:00"/>
  </r>
  <r>
    <n v="78"/>
    <x v="78"/>
    <x v="78"/>
    <n v="50"/>
    <n v="1351"/>
    <x v="0"/>
    <x v="6"/>
    <x v="3"/>
    <n v="1472751121"/>
    <n v="1471887121"/>
    <b v="0"/>
    <x v="2"/>
    <x v="0"/>
    <s v="film &amp; video/shorts"/>
    <n v="2702"/>
    <x v="78"/>
    <x v="0"/>
    <s v="shorts"/>
    <x v="78"/>
    <d v="2016-09-01T17:32:01"/>
  </r>
  <r>
    <n v="79"/>
    <x v="79"/>
    <x v="79"/>
    <n v="1300"/>
    <n v="1651"/>
    <x v="0"/>
    <x v="1"/>
    <x v="1"/>
    <n v="1398451093"/>
    <n v="1395859093"/>
    <b v="0"/>
    <x v="14"/>
    <x v="0"/>
    <s v="film &amp; video/shorts"/>
    <n v="127"/>
    <x v="79"/>
    <x v="0"/>
    <s v="shorts"/>
    <x v="79"/>
    <d v="2014-04-25T18:38:13"/>
  </r>
  <r>
    <n v="80"/>
    <x v="80"/>
    <x v="80"/>
    <n v="12000"/>
    <n v="12870"/>
    <x v="0"/>
    <x v="0"/>
    <x v="0"/>
    <n v="1386640856"/>
    <n v="1383616856"/>
    <b v="0"/>
    <x v="5"/>
    <x v="0"/>
    <s v="film &amp; video/shorts"/>
    <n v="107"/>
    <x v="80"/>
    <x v="0"/>
    <s v="shorts"/>
    <x v="80"/>
    <d v="2013-12-10T02:00:56"/>
  </r>
  <r>
    <n v="81"/>
    <x v="81"/>
    <x v="81"/>
    <n v="750"/>
    <n v="1485"/>
    <x v="0"/>
    <x v="0"/>
    <x v="0"/>
    <n v="1342234920"/>
    <n v="1341892127"/>
    <b v="0"/>
    <x v="33"/>
    <x v="0"/>
    <s v="film &amp; video/shorts"/>
    <n v="198"/>
    <x v="81"/>
    <x v="0"/>
    <s v="shorts"/>
    <x v="81"/>
    <d v="2012-07-14T03:02:00"/>
  </r>
  <r>
    <n v="82"/>
    <x v="82"/>
    <x v="82"/>
    <n v="4000"/>
    <n v="4000.5"/>
    <x v="0"/>
    <x v="0"/>
    <x v="0"/>
    <n v="1318189261"/>
    <n v="1315597261"/>
    <b v="0"/>
    <x v="61"/>
    <x v="0"/>
    <s v="film &amp; video/shorts"/>
    <n v="100"/>
    <x v="82"/>
    <x v="0"/>
    <s v="shorts"/>
    <x v="82"/>
    <d v="2011-10-09T19:41:01"/>
  </r>
  <r>
    <n v="83"/>
    <x v="83"/>
    <x v="83"/>
    <n v="200"/>
    <n v="205"/>
    <x v="0"/>
    <x v="1"/>
    <x v="1"/>
    <n v="1424604600"/>
    <n v="1423320389"/>
    <b v="0"/>
    <x v="62"/>
    <x v="0"/>
    <s v="film &amp; video/shorts"/>
    <n v="103"/>
    <x v="83"/>
    <x v="0"/>
    <s v="shorts"/>
    <x v="83"/>
    <d v="2015-02-22T11:30:00"/>
  </r>
  <r>
    <n v="84"/>
    <x v="84"/>
    <x v="84"/>
    <n v="500"/>
    <n v="500"/>
    <x v="0"/>
    <x v="0"/>
    <x v="0"/>
    <n v="1305483086"/>
    <n v="1302891086"/>
    <b v="0"/>
    <x v="63"/>
    <x v="0"/>
    <s v="film &amp; video/shorts"/>
    <n v="100"/>
    <x v="84"/>
    <x v="0"/>
    <s v="shorts"/>
    <x v="84"/>
    <d v="2011-05-15T18:11:26"/>
  </r>
  <r>
    <n v="85"/>
    <x v="85"/>
    <x v="85"/>
    <n v="1200"/>
    <n v="1506"/>
    <x v="0"/>
    <x v="0"/>
    <x v="0"/>
    <n v="1316746837"/>
    <n v="1314154837"/>
    <b v="0"/>
    <x v="64"/>
    <x v="0"/>
    <s v="film &amp; video/shorts"/>
    <n v="126"/>
    <x v="85"/>
    <x v="0"/>
    <s v="shorts"/>
    <x v="85"/>
    <d v="2011-09-23T03:00:37"/>
  </r>
  <r>
    <n v="86"/>
    <x v="86"/>
    <x v="86"/>
    <n v="6000"/>
    <n v="6388"/>
    <x v="0"/>
    <x v="6"/>
    <x v="3"/>
    <n v="1451226045"/>
    <n v="1444828845"/>
    <b v="0"/>
    <x v="57"/>
    <x v="0"/>
    <s v="film &amp; video/shorts"/>
    <n v="106"/>
    <x v="86"/>
    <x v="0"/>
    <s v="shorts"/>
    <x v="86"/>
    <d v="2015-12-27T14:20:45"/>
  </r>
  <r>
    <n v="87"/>
    <x v="87"/>
    <x v="87"/>
    <n v="2500"/>
    <n v="2615"/>
    <x v="0"/>
    <x v="0"/>
    <x v="0"/>
    <n v="1275529260"/>
    <n v="1274705803"/>
    <b v="0"/>
    <x v="20"/>
    <x v="0"/>
    <s v="film &amp; video/shorts"/>
    <n v="105"/>
    <x v="87"/>
    <x v="0"/>
    <s v="shorts"/>
    <x v="87"/>
    <d v="2010-06-03T01:41:00"/>
  </r>
  <r>
    <n v="88"/>
    <x v="88"/>
    <x v="88"/>
    <n v="3500"/>
    <n v="3600"/>
    <x v="0"/>
    <x v="0"/>
    <x v="0"/>
    <n v="1403452131"/>
    <n v="1401205731"/>
    <b v="0"/>
    <x v="65"/>
    <x v="0"/>
    <s v="film &amp; video/shorts"/>
    <n v="103"/>
    <x v="88"/>
    <x v="0"/>
    <s v="shorts"/>
    <x v="88"/>
    <d v="2014-06-22T15:48:51"/>
  </r>
  <r>
    <n v="89"/>
    <x v="89"/>
    <x v="89"/>
    <n v="6000"/>
    <n v="6904"/>
    <x v="0"/>
    <x v="0"/>
    <x v="0"/>
    <n v="1370196192"/>
    <n v="1368036192"/>
    <b v="0"/>
    <x v="66"/>
    <x v="0"/>
    <s v="film &amp; video/shorts"/>
    <n v="115"/>
    <x v="89"/>
    <x v="0"/>
    <s v="shorts"/>
    <x v="89"/>
    <d v="2013-06-02T18:03:12"/>
  </r>
  <r>
    <n v="90"/>
    <x v="90"/>
    <x v="90"/>
    <n v="500"/>
    <n v="502"/>
    <x v="0"/>
    <x v="0"/>
    <x v="0"/>
    <n v="1310454499"/>
    <n v="1307862499"/>
    <b v="0"/>
    <x v="38"/>
    <x v="0"/>
    <s v="film &amp; video/shorts"/>
    <n v="100"/>
    <x v="90"/>
    <x v="0"/>
    <s v="shorts"/>
    <x v="90"/>
    <d v="2011-07-12T07:08:19"/>
  </r>
  <r>
    <n v="91"/>
    <x v="91"/>
    <x v="91"/>
    <n v="3000"/>
    <n v="3600"/>
    <x v="0"/>
    <x v="0"/>
    <x v="0"/>
    <n v="1305625164"/>
    <n v="1300354764"/>
    <b v="0"/>
    <x v="67"/>
    <x v="0"/>
    <s v="film &amp; video/shorts"/>
    <n v="120"/>
    <x v="91"/>
    <x v="0"/>
    <s v="shorts"/>
    <x v="91"/>
    <d v="2011-05-17T09:39:24"/>
  </r>
  <r>
    <n v="92"/>
    <x v="92"/>
    <x v="92"/>
    <n v="5000"/>
    <n v="5260"/>
    <x v="0"/>
    <x v="5"/>
    <x v="5"/>
    <n v="1485936000"/>
    <n v="1481949983"/>
    <b v="0"/>
    <x v="68"/>
    <x v="0"/>
    <s v="film &amp; video/shorts"/>
    <n v="105"/>
    <x v="92"/>
    <x v="0"/>
    <s v="shorts"/>
    <x v="92"/>
    <d v="2017-02-01T08:00:00"/>
  </r>
  <r>
    <n v="93"/>
    <x v="93"/>
    <x v="93"/>
    <n v="1000"/>
    <n v="1106"/>
    <x v="0"/>
    <x v="0"/>
    <x v="0"/>
    <n v="1341349200"/>
    <n v="1338928537"/>
    <b v="0"/>
    <x v="41"/>
    <x v="0"/>
    <s v="film &amp; video/shorts"/>
    <n v="111"/>
    <x v="93"/>
    <x v="0"/>
    <s v="shorts"/>
    <x v="93"/>
    <d v="2012-07-03T21:00:00"/>
  </r>
  <r>
    <n v="94"/>
    <x v="94"/>
    <x v="94"/>
    <n v="250"/>
    <n v="260"/>
    <x v="0"/>
    <x v="1"/>
    <x v="1"/>
    <n v="1396890822"/>
    <n v="1395162822"/>
    <b v="0"/>
    <x v="8"/>
    <x v="0"/>
    <s v="film &amp; video/shorts"/>
    <n v="104"/>
    <x v="94"/>
    <x v="0"/>
    <s v="shorts"/>
    <x v="94"/>
    <d v="2014-04-07T17:13:42"/>
  </r>
  <r>
    <n v="95"/>
    <x v="95"/>
    <x v="95"/>
    <n v="350"/>
    <n v="460"/>
    <x v="0"/>
    <x v="0"/>
    <x v="0"/>
    <n v="1330214841"/>
    <n v="1327622841"/>
    <b v="0"/>
    <x v="64"/>
    <x v="0"/>
    <s v="film &amp; video/shorts"/>
    <n v="131"/>
    <x v="95"/>
    <x v="0"/>
    <s v="shorts"/>
    <x v="95"/>
    <d v="2012-02-26T00:07:21"/>
  </r>
  <r>
    <n v="96"/>
    <x v="96"/>
    <x v="96"/>
    <n v="1500"/>
    <n v="1720"/>
    <x v="0"/>
    <x v="0"/>
    <x v="0"/>
    <n v="1280631600"/>
    <n v="1274889241"/>
    <b v="0"/>
    <x v="69"/>
    <x v="0"/>
    <s v="film &amp; video/shorts"/>
    <n v="115"/>
    <x v="96"/>
    <x v="0"/>
    <s v="shorts"/>
    <x v="96"/>
    <d v="2010-08-01T03:00:00"/>
  </r>
  <r>
    <n v="97"/>
    <x v="97"/>
    <x v="97"/>
    <n v="400"/>
    <n v="425"/>
    <x v="0"/>
    <x v="0"/>
    <x v="0"/>
    <n v="1310440482"/>
    <n v="1307848482"/>
    <b v="0"/>
    <x v="22"/>
    <x v="0"/>
    <s v="film &amp; video/shorts"/>
    <n v="106"/>
    <x v="97"/>
    <x v="0"/>
    <s v="shorts"/>
    <x v="97"/>
    <d v="2011-07-12T03:14:42"/>
  </r>
  <r>
    <n v="98"/>
    <x v="98"/>
    <x v="98"/>
    <n v="3200"/>
    <n v="3400"/>
    <x v="0"/>
    <x v="0"/>
    <x v="0"/>
    <n v="1354923000"/>
    <n v="1351796674"/>
    <b v="0"/>
    <x v="65"/>
    <x v="0"/>
    <s v="film &amp; video/shorts"/>
    <n v="106"/>
    <x v="98"/>
    <x v="0"/>
    <s v="shorts"/>
    <x v="98"/>
    <d v="2012-12-07T23:30:00"/>
  </r>
  <r>
    <n v="99"/>
    <x v="99"/>
    <x v="99"/>
    <n v="1500"/>
    <n v="1590.29"/>
    <x v="0"/>
    <x v="0"/>
    <x v="0"/>
    <n v="1390426799"/>
    <n v="1387834799"/>
    <b v="0"/>
    <x v="70"/>
    <x v="0"/>
    <s v="film &amp; video/shorts"/>
    <n v="106"/>
    <x v="99"/>
    <x v="0"/>
    <s v="shorts"/>
    <x v="99"/>
    <d v="2014-01-22T21:39:59"/>
  </r>
  <r>
    <n v="100"/>
    <x v="100"/>
    <x v="100"/>
    <n v="5000"/>
    <n v="5000"/>
    <x v="0"/>
    <x v="0"/>
    <x v="0"/>
    <n v="1352055886"/>
    <n v="1350324286"/>
    <b v="0"/>
    <x v="55"/>
    <x v="0"/>
    <s v="film &amp; video/shorts"/>
    <n v="100"/>
    <x v="100"/>
    <x v="0"/>
    <s v="shorts"/>
    <x v="100"/>
    <d v="2012-11-04T19:04:46"/>
  </r>
  <r>
    <n v="101"/>
    <x v="101"/>
    <x v="101"/>
    <n v="3500"/>
    <n v="3500"/>
    <x v="0"/>
    <x v="0"/>
    <x v="0"/>
    <n v="1359052710"/>
    <n v="1356979110"/>
    <b v="0"/>
    <x v="2"/>
    <x v="0"/>
    <s v="film &amp; video/shorts"/>
    <n v="100"/>
    <x v="101"/>
    <x v="0"/>
    <s v="shorts"/>
    <x v="101"/>
    <d v="2013-01-24T18:38:30"/>
  </r>
  <r>
    <n v="102"/>
    <x v="102"/>
    <x v="102"/>
    <n v="6000"/>
    <n v="7665"/>
    <x v="0"/>
    <x v="0"/>
    <x v="0"/>
    <n v="1293073733"/>
    <n v="1290481733"/>
    <b v="0"/>
    <x v="71"/>
    <x v="0"/>
    <s v="film &amp; video/shorts"/>
    <n v="128"/>
    <x v="102"/>
    <x v="0"/>
    <s v="shorts"/>
    <x v="102"/>
    <d v="2010-12-23T03:08:53"/>
  </r>
  <r>
    <n v="103"/>
    <x v="103"/>
    <x v="103"/>
    <n v="1300"/>
    <n v="1367"/>
    <x v="0"/>
    <x v="1"/>
    <x v="1"/>
    <n v="1394220030"/>
    <n v="1392232830"/>
    <b v="0"/>
    <x v="72"/>
    <x v="0"/>
    <s v="film &amp; video/shorts"/>
    <n v="105"/>
    <x v="103"/>
    <x v="0"/>
    <s v="shorts"/>
    <x v="103"/>
    <d v="2014-03-07T19:20:30"/>
  </r>
  <r>
    <n v="104"/>
    <x v="104"/>
    <x v="104"/>
    <n v="500"/>
    <n v="600"/>
    <x v="0"/>
    <x v="0"/>
    <x v="0"/>
    <n v="1301792400"/>
    <n v="1299775266"/>
    <b v="0"/>
    <x v="73"/>
    <x v="0"/>
    <s v="film &amp; video/shorts"/>
    <n v="120"/>
    <x v="88"/>
    <x v="0"/>
    <s v="shorts"/>
    <x v="104"/>
    <d v="2011-04-03T01:00:00"/>
  </r>
  <r>
    <n v="105"/>
    <x v="105"/>
    <x v="105"/>
    <n v="2200"/>
    <n v="2363"/>
    <x v="0"/>
    <x v="0"/>
    <x v="0"/>
    <n v="1463184000"/>
    <n v="1461605020"/>
    <b v="0"/>
    <x v="65"/>
    <x v="0"/>
    <s v="film &amp; video/shorts"/>
    <n v="107"/>
    <x v="104"/>
    <x v="0"/>
    <s v="shorts"/>
    <x v="105"/>
    <d v="2016-05-14T00:00:00"/>
  </r>
  <r>
    <n v="106"/>
    <x v="106"/>
    <x v="106"/>
    <n v="5000"/>
    <n v="5025"/>
    <x v="0"/>
    <x v="0"/>
    <x v="0"/>
    <n v="1333391901"/>
    <n v="1332182301"/>
    <b v="0"/>
    <x v="74"/>
    <x v="0"/>
    <s v="film &amp; video/shorts"/>
    <n v="101"/>
    <x v="105"/>
    <x v="0"/>
    <s v="shorts"/>
    <x v="106"/>
    <d v="2012-04-02T18:38:21"/>
  </r>
  <r>
    <n v="107"/>
    <x v="107"/>
    <x v="107"/>
    <n v="7500"/>
    <n v="7685"/>
    <x v="0"/>
    <x v="0"/>
    <x v="0"/>
    <n v="1303688087"/>
    <n v="1301787287"/>
    <b v="0"/>
    <x v="50"/>
    <x v="0"/>
    <s v="film &amp; video/shorts"/>
    <n v="102"/>
    <x v="106"/>
    <x v="0"/>
    <s v="shorts"/>
    <x v="107"/>
    <d v="2011-04-24T23:34:47"/>
  </r>
  <r>
    <n v="108"/>
    <x v="108"/>
    <x v="108"/>
    <n v="1500"/>
    <n v="3700"/>
    <x v="0"/>
    <x v="0"/>
    <x v="0"/>
    <n v="1370011370"/>
    <n v="1364827370"/>
    <b v="0"/>
    <x v="5"/>
    <x v="0"/>
    <s v="film &amp; video/shorts"/>
    <n v="247"/>
    <x v="107"/>
    <x v="0"/>
    <s v="shorts"/>
    <x v="108"/>
    <d v="2013-05-31T14:42:50"/>
  </r>
  <r>
    <n v="109"/>
    <x v="109"/>
    <x v="109"/>
    <n v="1000"/>
    <n v="2195"/>
    <x v="0"/>
    <x v="0"/>
    <x v="0"/>
    <n v="1298680630"/>
    <n v="1296088630"/>
    <b v="0"/>
    <x v="5"/>
    <x v="0"/>
    <s v="film &amp; video/shorts"/>
    <n v="220"/>
    <x v="108"/>
    <x v="0"/>
    <s v="shorts"/>
    <x v="109"/>
    <d v="2011-02-26T00:37:10"/>
  </r>
  <r>
    <n v="110"/>
    <x v="110"/>
    <x v="110"/>
    <n v="1300"/>
    <n v="1700"/>
    <x v="0"/>
    <x v="0"/>
    <x v="0"/>
    <n v="1384408740"/>
    <n v="1381445253"/>
    <b v="0"/>
    <x v="55"/>
    <x v="0"/>
    <s v="film &amp; video/shorts"/>
    <n v="131"/>
    <x v="109"/>
    <x v="0"/>
    <s v="shorts"/>
    <x v="110"/>
    <d v="2013-11-14T05:59:00"/>
  </r>
  <r>
    <n v="111"/>
    <x v="111"/>
    <x v="111"/>
    <n v="3500"/>
    <n v="5410"/>
    <x v="0"/>
    <x v="2"/>
    <x v="2"/>
    <n v="1433059187"/>
    <n v="1430467187"/>
    <b v="0"/>
    <x v="28"/>
    <x v="0"/>
    <s v="film &amp; video/shorts"/>
    <n v="155"/>
    <x v="110"/>
    <x v="0"/>
    <s v="shorts"/>
    <x v="111"/>
    <d v="2015-05-31T07:59:47"/>
  </r>
  <r>
    <n v="112"/>
    <x v="112"/>
    <x v="112"/>
    <n v="5000"/>
    <n v="5200"/>
    <x v="0"/>
    <x v="0"/>
    <x v="0"/>
    <n v="1397354400"/>
    <n v="1395277318"/>
    <b v="0"/>
    <x v="75"/>
    <x v="0"/>
    <s v="film &amp; video/shorts"/>
    <n v="104"/>
    <x v="111"/>
    <x v="0"/>
    <s v="shorts"/>
    <x v="112"/>
    <d v="2014-04-13T02:00:00"/>
  </r>
  <r>
    <n v="113"/>
    <x v="113"/>
    <x v="113"/>
    <n v="5000"/>
    <n v="7050"/>
    <x v="0"/>
    <x v="0"/>
    <x v="0"/>
    <n v="1312642800"/>
    <n v="1311963128"/>
    <b v="0"/>
    <x v="76"/>
    <x v="0"/>
    <s v="film &amp; video/shorts"/>
    <n v="141"/>
    <x v="112"/>
    <x v="0"/>
    <s v="shorts"/>
    <x v="113"/>
    <d v="2011-08-06T15:00:00"/>
  </r>
  <r>
    <n v="114"/>
    <x v="114"/>
    <x v="114"/>
    <n v="3000"/>
    <n v="3100"/>
    <x v="0"/>
    <x v="0"/>
    <x v="0"/>
    <n v="1326436488"/>
    <n v="1321252488"/>
    <b v="0"/>
    <x v="2"/>
    <x v="0"/>
    <s v="film &amp; video/shorts"/>
    <n v="103"/>
    <x v="113"/>
    <x v="0"/>
    <s v="shorts"/>
    <x v="114"/>
    <d v="2012-01-13T06:34:48"/>
  </r>
  <r>
    <n v="115"/>
    <x v="115"/>
    <x v="115"/>
    <n v="450"/>
    <n v="632"/>
    <x v="0"/>
    <x v="0"/>
    <x v="0"/>
    <n v="1328377444"/>
    <n v="1326217444"/>
    <b v="0"/>
    <x v="19"/>
    <x v="0"/>
    <s v="film &amp; video/shorts"/>
    <n v="140"/>
    <x v="114"/>
    <x v="0"/>
    <s v="shorts"/>
    <x v="115"/>
    <d v="2012-02-04T17:44:04"/>
  </r>
  <r>
    <n v="116"/>
    <x v="116"/>
    <x v="116"/>
    <n v="3500"/>
    <n v="3978"/>
    <x v="0"/>
    <x v="0"/>
    <x v="0"/>
    <n v="1302260155"/>
    <n v="1298289355"/>
    <b v="0"/>
    <x v="7"/>
    <x v="0"/>
    <s v="film &amp; video/shorts"/>
    <n v="114"/>
    <x v="115"/>
    <x v="0"/>
    <s v="shorts"/>
    <x v="116"/>
    <d v="2011-04-08T10:55:55"/>
  </r>
  <r>
    <n v="117"/>
    <x v="117"/>
    <x v="117"/>
    <n v="4500"/>
    <n v="4522.22"/>
    <x v="0"/>
    <x v="0"/>
    <x v="0"/>
    <n v="1276110000"/>
    <n v="1268337744"/>
    <b v="0"/>
    <x v="74"/>
    <x v="0"/>
    <s v="film &amp; video/shorts"/>
    <n v="100"/>
    <x v="116"/>
    <x v="0"/>
    <s v="shorts"/>
    <x v="117"/>
    <d v="2010-06-09T19:00:00"/>
  </r>
  <r>
    <n v="118"/>
    <x v="118"/>
    <x v="118"/>
    <n v="5000"/>
    <n v="5651.58"/>
    <x v="0"/>
    <x v="0"/>
    <x v="0"/>
    <n v="1311902236"/>
    <n v="1309310236"/>
    <b v="0"/>
    <x v="70"/>
    <x v="0"/>
    <s v="film &amp; video/shorts"/>
    <n v="113"/>
    <x v="117"/>
    <x v="0"/>
    <s v="shorts"/>
    <x v="118"/>
    <d v="2011-07-29T01:17:16"/>
  </r>
  <r>
    <n v="119"/>
    <x v="119"/>
    <x v="119"/>
    <n v="3250"/>
    <n v="3398.1"/>
    <x v="0"/>
    <x v="0"/>
    <x v="0"/>
    <n v="1313276400"/>
    <n v="1310693986"/>
    <b v="0"/>
    <x v="77"/>
    <x v="0"/>
    <s v="film &amp; video/shorts"/>
    <n v="105"/>
    <x v="118"/>
    <x v="0"/>
    <s v="shorts"/>
    <x v="119"/>
    <d v="2011-08-13T23:00:00"/>
  </r>
  <r>
    <n v="120"/>
    <x v="120"/>
    <x v="120"/>
    <n v="70000"/>
    <n v="10"/>
    <x v="1"/>
    <x v="7"/>
    <x v="6"/>
    <n v="1475457107"/>
    <n v="1472865107"/>
    <b v="0"/>
    <x v="29"/>
    <x v="1"/>
    <s v="film &amp; video/science fiction"/>
    <n v="0"/>
    <x v="119"/>
    <x v="0"/>
    <s v="science fiction"/>
    <x v="120"/>
    <d v="2016-10-03T01:11:47"/>
  </r>
  <r>
    <n v="121"/>
    <x v="121"/>
    <x v="121"/>
    <n v="3000"/>
    <n v="1"/>
    <x v="1"/>
    <x v="0"/>
    <x v="0"/>
    <n v="1429352160"/>
    <n v="1427993710"/>
    <b v="0"/>
    <x v="29"/>
    <x v="1"/>
    <s v="film &amp; video/science fiction"/>
    <n v="0"/>
    <x v="120"/>
    <x v="0"/>
    <s v="science fiction"/>
    <x v="121"/>
    <d v="2015-04-18T10:16:00"/>
  </r>
  <r>
    <n v="122"/>
    <x v="122"/>
    <x v="122"/>
    <n v="100000000"/>
    <n v="0"/>
    <x v="1"/>
    <x v="0"/>
    <x v="0"/>
    <n v="1476094907"/>
    <n v="1470910907"/>
    <b v="0"/>
    <x v="78"/>
    <x v="1"/>
    <s v="film &amp; video/science fiction"/>
    <n v="0"/>
    <x v="121"/>
    <x v="0"/>
    <s v="science fiction"/>
    <x v="122"/>
    <d v="2016-10-10T10:21:47"/>
  </r>
  <r>
    <n v="123"/>
    <x v="123"/>
    <x v="123"/>
    <n v="55000"/>
    <n v="151"/>
    <x v="1"/>
    <x v="0"/>
    <x v="0"/>
    <n v="1414533600"/>
    <n v="1411411564"/>
    <b v="0"/>
    <x v="79"/>
    <x v="1"/>
    <s v="film &amp; video/science fiction"/>
    <n v="0"/>
    <x v="122"/>
    <x v="0"/>
    <s v="science fiction"/>
    <x v="123"/>
    <d v="2014-10-28T22:00:00"/>
  </r>
  <r>
    <n v="124"/>
    <x v="124"/>
    <x v="124"/>
    <n v="4000"/>
    <n v="0"/>
    <x v="1"/>
    <x v="0"/>
    <x v="0"/>
    <n v="1431728242"/>
    <n v="1429568242"/>
    <b v="0"/>
    <x v="78"/>
    <x v="1"/>
    <s v="film &amp; video/science fiction"/>
    <n v="0"/>
    <x v="121"/>
    <x v="0"/>
    <s v="science fiction"/>
    <x v="124"/>
    <d v="2015-05-15T22:17:22"/>
  </r>
  <r>
    <n v="125"/>
    <x v="125"/>
    <x v="125"/>
    <n v="500"/>
    <n v="70"/>
    <x v="1"/>
    <x v="5"/>
    <x v="5"/>
    <n v="1486165880"/>
    <n v="1480981880"/>
    <b v="0"/>
    <x v="79"/>
    <x v="1"/>
    <s v="film &amp; video/science fiction"/>
    <n v="14"/>
    <x v="123"/>
    <x v="0"/>
    <s v="science fiction"/>
    <x v="125"/>
    <d v="2017-02-03T23:51:20"/>
  </r>
  <r>
    <n v="126"/>
    <x v="126"/>
    <x v="126"/>
    <n v="25000"/>
    <n v="1387"/>
    <x v="1"/>
    <x v="0"/>
    <x v="0"/>
    <n v="1433988000"/>
    <n v="1431353337"/>
    <b v="0"/>
    <x v="62"/>
    <x v="1"/>
    <s v="film &amp; video/science fiction"/>
    <n v="6"/>
    <x v="124"/>
    <x v="0"/>
    <s v="science fiction"/>
    <x v="126"/>
    <d v="2015-06-11T02:00:00"/>
  </r>
  <r>
    <n v="127"/>
    <x v="127"/>
    <x v="127"/>
    <n v="8000"/>
    <n v="190"/>
    <x v="1"/>
    <x v="0"/>
    <x v="0"/>
    <n v="1428069541"/>
    <n v="1425481141"/>
    <b v="0"/>
    <x v="80"/>
    <x v="1"/>
    <s v="film &amp; video/science fiction"/>
    <n v="2"/>
    <x v="125"/>
    <x v="0"/>
    <s v="science fiction"/>
    <x v="127"/>
    <d v="2015-04-03T13:59:01"/>
  </r>
  <r>
    <n v="128"/>
    <x v="128"/>
    <x v="128"/>
    <n v="100000"/>
    <n v="1867"/>
    <x v="1"/>
    <x v="0"/>
    <x v="0"/>
    <n v="1476941293"/>
    <n v="1473917293"/>
    <b v="0"/>
    <x v="79"/>
    <x v="1"/>
    <s v="film &amp; video/science fiction"/>
    <n v="2"/>
    <x v="126"/>
    <x v="0"/>
    <s v="science fiction"/>
    <x v="128"/>
    <d v="2016-10-20T05:28:13"/>
  </r>
  <r>
    <n v="129"/>
    <x v="129"/>
    <x v="129"/>
    <n v="20000"/>
    <n v="0"/>
    <x v="1"/>
    <x v="0"/>
    <x v="0"/>
    <n v="1414708183"/>
    <n v="1409524183"/>
    <b v="0"/>
    <x v="78"/>
    <x v="1"/>
    <s v="film &amp; video/science fiction"/>
    <n v="0"/>
    <x v="121"/>
    <x v="0"/>
    <s v="science fiction"/>
    <x v="129"/>
    <d v="2014-10-30T22:29:43"/>
  </r>
  <r>
    <n v="130"/>
    <x v="130"/>
    <x v="130"/>
    <n v="600"/>
    <n v="0"/>
    <x v="1"/>
    <x v="1"/>
    <x v="1"/>
    <n v="1402949760"/>
    <n v="1400536692"/>
    <b v="0"/>
    <x v="78"/>
    <x v="1"/>
    <s v="film &amp; video/science fiction"/>
    <n v="0"/>
    <x v="121"/>
    <x v="0"/>
    <s v="science fiction"/>
    <x v="130"/>
    <d v="2014-06-16T20:16:00"/>
  </r>
  <r>
    <n v="131"/>
    <x v="131"/>
    <x v="131"/>
    <n v="1200"/>
    <n v="0"/>
    <x v="1"/>
    <x v="0"/>
    <x v="0"/>
    <n v="1467763200"/>
    <n v="1466453161"/>
    <b v="0"/>
    <x v="78"/>
    <x v="1"/>
    <s v="film &amp; video/science fiction"/>
    <n v="0"/>
    <x v="121"/>
    <x v="0"/>
    <s v="science fiction"/>
    <x v="131"/>
    <d v="2016-07-06T00:00:00"/>
  </r>
  <r>
    <n v="132"/>
    <x v="132"/>
    <x v="132"/>
    <n v="80000"/>
    <n v="7655"/>
    <x v="1"/>
    <x v="0"/>
    <x v="0"/>
    <n v="1415392207"/>
    <n v="1411500607"/>
    <b v="0"/>
    <x v="75"/>
    <x v="1"/>
    <s v="film &amp; video/science fiction"/>
    <n v="10"/>
    <x v="127"/>
    <x v="0"/>
    <s v="science fiction"/>
    <x v="132"/>
    <d v="2014-11-07T20:30:07"/>
  </r>
  <r>
    <n v="133"/>
    <x v="133"/>
    <x v="133"/>
    <n v="71764"/>
    <n v="0"/>
    <x v="1"/>
    <x v="0"/>
    <x v="0"/>
    <n v="1464715860"/>
    <n v="1462130584"/>
    <b v="0"/>
    <x v="78"/>
    <x v="1"/>
    <s v="film &amp; video/science fiction"/>
    <n v="0"/>
    <x v="121"/>
    <x v="0"/>
    <s v="science fiction"/>
    <x v="133"/>
    <d v="2016-05-31T17:31:00"/>
  </r>
  <r>
    <n v="134"/>
    <x v="134"/>
    <x v="134"/>
    <n v="5000"/>
    <n v="0"/>
    <x v="1"/>
    <x v="0"/>
    <x v="0"/>
    <n v="1441386000"/>
    <n v="1438811418"/>
    <b v="0"/>
    <x v="78"/>
    <x v="1"/>
    <s v="film &amp; video/science fiction"/>
    <n v="0"/>
    <x v="121"/>
    <x v="0"/>
    <s v="science fiction"/>
    <x v="134"/>
    <d v="2015-09-04T17:00:00"/>
  </r>
  <r>
    <n v="135"/>
    <x v="135"/>
    <x v="135"/>
    <n v="3000"/>
    <n v="403"/>
    <x v="1"/>
    <x v="0"/>
    <x v="0"/>
    <n v="1404241200"/>
    <n v="1401354597"/>
    <b v="0"/>
    <x v="81"/>
    <x v="1"/>
    <s v="film &amp; video/science fiction"/>
    <n v="13"/>
    <x v="128"/>
    <x v="0"/>
    <s v="science fiction"/>
    <x v="135"/>
    <d v="2014-07-01T19:00:00"/>
  </r>
  <r>
    <n v="136"/>
    <x v="136"/>
    <x v="121"/>
    <n v="3000"/>
    <n v="0"/>
    <x v="1"/>
    <x v="0"/>
    <x v="0"/>
    <n v="1431771360"/>
    <n v="1427968234"/>
    <b v="0"/>
    <x v="78"/>
    <x v="1"/>
    <s v="film &amp; video/science fiction"/>
    <n v="0"/>
    <x v="121"/>
    <x v="0"/>
    <s v="science fiction"/>
    <x v="136"/>
    <d v="2015-05-16T10:16:00"/>
  </r>
  <r>
    <n v="137"/>
    <x v="137"/>
    <x v="136"/>
    <n v="55000"/>
    <n v="0"/>
    <x v="1"/>
    <x v="8"/>
    <x v="7"/>
    <n v="1444657593"/>
    <n v="1440337593"/>
    <b v="0"/>
    <x v="78"/>
    <x v="1"/>
    <s v="film &amp; video/science fiction"/>
    <n v="0"/>
    <x v="121"/>
    <x v="0"/>
    <s v="science fiction"/>
    <x v="137"/>
    <d v="2015-10-12T13:46:33"/>
  </r>
  <r>
    <n v="138"/>
    <x v="138"/>
    <x v="137"/>
    <n v="150000"/>
    <n v="4712"/>
    <x v="1"/>
    <x v="0"/>
    <x v="0"/>
    <n v="1438405140"/>
    <n v="1435731041"/>
    <b v="0"/>
    <x v="6"/>
    <x v="1"/>
    <s v="film &amp; video/science fiction"/>
    <n v="3"/>
    <x v="129"/>
    <x v="0"/>
    <s v="science fiction"/>
    <x v="138"/>
    <d v="2015-08-01T04:59:00"/>
  </r>
  <r>
    <n v="139"/>
    <x v="139"/>
    <x v="138"/>
    <n v="500"/>
    <n v="500"/>
    <x v="1"/>
    <x v="0"/>
    <x v="0"/>
    <n v="1436738772"/>
    <n v="1435874772"/>
    <b v="0"/>
    <x v="29"/>
    <x v="1"/>
    <s v="film &amp; video/science fiction"/>
    <n v="100"/>
    <x v="130"/>
    <x v="0"/>
    <s v="science fiction"/>
    <x v="139"/>
    <d v="2015-07-12T22:06:12"/>
  </r>
  <r>
    <n v="140"/>
    <x v="140"/>
    <x v="139"/>
    <n v="200000"/>
    <n v="0"/>
    <x v="1"/>
    <x v="0"/>
    <x v="0"/>
    <n v="1426823132"/>
    <n v="1424234732"/>
    <b v="0"/>
    <x v="78"/>
    <x v="1"/>
    <s v="film &amp; video/science fiction"/>
    <n v="0"/>
    <x v="121"/>
    <x v="0"/>
    <s v="science fiction"/>
    <x v="140"/>
    <d v="2015-03-20T03:45:32"/>
  </r>
  <r>
    <n v="141"/>
    <x v="141"/>
    <x v="140"/>
    <n v="12000"/>
    <n v="1293"/>
    <x v="1"/>
    <x v="0"/>
    <x v="0"/>
    <n v="1433043623"/>
    <n v="1429155623"/>
    <b v="0"/>
    <x v="33"/>
    <x v="1"/>
    <s v="film &amp; video/science fiction"/>
    <n v="11"/>
    <x v="131"/>
    <x v="0"/>
    <s v="science fiction"/>
    <x v="141"/>
    <d v="2015-05-31T03:40:23"/>
  </r>
  <r>
    <n v="142"/>
    <x v="142"/>
    <x v="141"/>
    <n v="3000"/>
    <n v="10"/>
    <x v="1"/>
    <x v="0"/>
    <x v="0"/>
    <n v="1416176778"/>
    <n v="1414358778"/>
    <b v="0"/>
    <x v="29"/>
    <x v="1"/>
    <s v="film &amp; video/science fiction"/>
    <n v="0"/>
    <x v="119"/>
    <x v="0"/>
    <s v="science fiction"/>
    <x v="142"/>
    <d v="2014-11-16T22:26:18"/>
  </r>
  <r>
    <n v="143"/>
    <x v="143"/>
    <x v="142"/>
    <n v="5500"/>
    <n v="0"/>
    <x v="1"/>
    <x v="2"/>
    <x v="2"/>
    <n v="1472882100"/>
    <n v="1467941542"/>
    <b v="0"/>
    <x v="78"/>
    <x v="1"/>
    <s v="film &amp; video/science fiction"/>
    <n v="0"/>
    <x v="121"/>
    <x v="0"/>
    <s v="science fiction"/>
    <x v="143"/>
    <d v="2016-09-03T05:55:00"/>
  </r>
  <r>
    <n v="144"/>
    <x v="144"/>
    <x v="143"/>
    <n v="7500"/>
    <n v="2070"/>
    <x v="1"/>
    <x v="5"/>
    <x v="5"/>
    <n v="1428945472"/>
    <n v="1423765072"/>
    <b v="0"/>
    <x v="77"/>
    <x v="1"/>
    <s v="film &amp; video/science fiction"/>
    <n v="28"/>
    <x v="132"/>
    <x v="0"/>
    <s v="science fiction"/>
    <x v="144"/>
    <d v="2015-04-13T17:17:52"/>
  </r>
  <r>
    <n v="145"/>
    <x v="145"/>
    <x v="144"/>
    <n v="4500"/>
    <n v="338"/>
    <x v="1"/>
    <x v="0"/>
    <x v="0"/>
    <n v="1439298052"/>
    <n v="1436965252"/>
    <b v="0"/>
    <x v="82"/>
    <x v="1"/>
    <s v="film &amp; video/science fiction"/>
    <n v="8"/>
    <x v="133"/>
    <x v="0"/>
    <s v="science fiction"/>
    <x v="145"/>
    <d v="2015-08-11T13:00:52"/>
  </r>
  <r>
    <n v="146"/>
    <x v="146"/>
    <x v="145"/>
    <n v="20000"/>
    <n v="115"/>
    <x v="1"/>
    <x v="0"/>
    <x v="0"/>
    <n v="1484698998"/>
    <n v="1479514998"/>
    <b v="0"/>
    <x v="83"/>
    <x v="1"/>
    <s v="film &amp; video/science fiction"/>
    <n v="1"/>
    <x v="134"/>
    <x v="0"/>
    <s v="science fiction"/>
    <x v="146"/>
    <d v="2017-01-18T00:23:18"/>
  </r>
  <r>
    <n v="147"/>
    <x v="147"/>
    <x v="146"/>
    <n v="7000"/>
    <n v="0"/>
    <x v="1"/>
    <x v="1"/>
    <x v="1"/>
    <n v="1420741080"/>
    <n v="1417026340"/>
    <b v="0"/>
    <x v="78"/>
    <x v="1"/>
    <s v="film &amp; video/science fiction"/>
    <n v="0"/>
    <x v="121"/>
    <x v="0"/>
    <s v="science fiction"/>
    <x v="147"/>
    <d v="2015-01-08T18:18:00"/>
  </r>
  <r>
    <n v="148"/>
    <x v="148"/>
    <x v="147"/>
    <n v="50000"/>
    <n v="40"/>
    <x v="1"/>
    <x v="0"/>
    <x v="0"/>
    <n v="1456555536"/>
    <n v="1453963536"/>
    <b v="0"/>
    <x v="84"/>
    <x v="1"/>
    <s v="film &amp; video/science fiction"/>
    <n v="0"/>
    <x v="135"/>
    <x v="0"/>
    <s v="science fiction"/>
    <x v="148"/>
    <d v="2016-02-27T06:45:36"/>
  </r>
  <r>
    <n v="149"/>
    <x v="149"/>
    <x v="148"/>
    <n v="10000"/>
    <n v="92"/>
    <x v="1"/>
    <x v="0"/>
    <x v="0"/>
    <n v="1419494400"/>
    <n v="1416888470"/>
    <b v="0"/>
    <x v="79"/>
    <x v="1"/>
    <s v="film &amp; video/science fiction"/>
    <n v="1"/>
    <x v="136"/>
    <x v="0"/>
    <s v="science fiction"/>
    <x v="149"/>
    <d v="2014-12-25T08:00:00"/>
  </r>
  <r>
    <n v="150"/>
    <x v="150"/>
    <x v="149"/>
    <n v="130000"/>
    <n v="30112"/>
    <x v="1"/>
    <x v="0"/>
    <x v="0"/>
    <n v="1432612382"/>
    <n v="1427428382"/>
    <b v="0"/>
    <x v="85"/>
    <x v="1"/>
    <s v="film &amp; video/science fiction"/>
    <n v="23"/>
    <x v="137"/>
    <x v="0"/>
    <s v="science fiction"/>
    <x v="150"/>
    <d v="2015-05-26T03:53:02"/>
  </r>
  <r>
    <n v="151"/>
    <x v="151"/>
    <x v="150"/>
    <n v="250000"/>
    <n v="140"/>
    <x v="1"/>
    <x v="2"/>
    <x v="2"/>
    <n v="1434633191"/>
    <n v="1429449191"/>
    <b v="0"/>
    <x v="81"/>
    <x v="1"/>
    <s v="film &amp; video/science fiction"/>
    <n v="0"/>
    <x v="138"/>
    <x v="0"/>
    <s v="science fiction"/>
    <x v="151"/>
    <d v="2015-06-18T13:13:11"/>
  </r>
  <r>
    <n v="152"/>
    <x v="152"/>
    <x v="151"/>
    <n v="380000"/>
    <n v="30"/>
    <x v="1"/>
    <x v="0"/>
    <x v="0"/>
    <n v="1411437100"/>
    <n v="1408845100"/>
    <b v="0"/>
    <x v="84"/>
    <x v="1"/>
    <s v="film &amp; video/science fiction"/>
    <n v="0"/>
    <x v="2"/>
    <x v="0"/>
    <s v="science fiction"/>
    <x v="152"/>
    <d v="2014-09-23T01:51:40"/>
  </r>
  <r>
    <n v="153"/>
    <x v="153"/>
    <x v="152"/>
    <n v="50000"/>
    <n v="359"/>
    <x v="1"/>
    <x v="0"/>
    <x v="0"/>
    <n v="1417532644"/>
    <n v="1413900244"/>
    <b v="0"/>
    <x v="73"/>
    <x v="1"/>
    <s v="film &amp; video/science fiction"/>
    <n v="1"/>
    <x v="139"/>
    <x v="0"/>
    <s v="science fiction"/>
    <x v="153"/>
    <d v="2014-12-02T15:04:04"/>
  </r>
  <r>
    <n v="154"/>
    <x v="154"/>
    <x v="153"/>
    <n v="1500"/>
    <n v="40"/>
    <x v="1"/>
    <x v="0"/>
    <x v="0"/>
    <n v="1433336895"/>
    <n v="1429621695"/>
    <b v="0"/>
    <x v="83"/>
    <x v="1"/>
    <s v="film &amp; video/science fiction"/>
    <n v="3"/>
    <x v="140"/>
    <x v="0"/>
    <s v="science fiction"/>
    <x v="154"/>
    <d v="2015-06-03T13:08:15"/>
  </r>
  <r>
    <n v="155"/>
    <x v="155"/>
    <x v="154"/>
    <n v="1350000"/>
    <n v="81"/>
    <x v="1"/>
    <x v="0"/>
    <x v="0"/>
    <n v="1437657935"/>
    <n v="1434201935"/>
    <b v="0"/>
    <x v="80"/>
    <x v="1"/>
    <s v="film &amp; video/science fiction"/>
    <n v="0"/>
    <x v="141"/>
    <x v="0"/>
    <s v="science fiction"/>
    <x v="155"/>
    <d v="2015-07-23T13:25:35"/>
  </r>
  <r>
    <n v="156"/>
    <x v="156"/>
    <x v="155"/>
    <n v="35000"/>
    <n v="1785"/>
    <x v="1"/>
    <x v="5"/>
    <x v="5"/>
    <n v="1407034796"/>
    <n v="1401850796"/>
    <b v="0"/>
    <x v="41"/>
    <x v="1"/>
    <s v="film &amp; video/science fiction"/>
    <n v="5"/>
    <x v="142"/>
    <x v="0"/>
    <s v="science fiction"/>
    <x v="156"/>
    <d v="2014-08-03T02:59:56"/>
  </r>
  <r>
    <n v="157"/>
    <x v="157"/>
    <x v="156"/>
    <n v="2995"/>
    <n v="8"/>
    <x v="1"/>
    <x v="0"/>
    <x v="0"/>
    <n v="1456523572"/>
    <n v="1453931572"/>
    <b v="0"/>
    <x v="84"/>
    <x v="1"/>
    <s v="film &amp; video/science fiction"/>
    <n v="0"/>
    <x v="143"/>
    <x v="0"/>
    <s v="science fiction"/>
    <x v="157"/>
    <d v="2016-02-26T21:52:52"/>
  </r>
  <r>
    <n v="158"/>
    <x v="158"/>
    <x v="157"/>
    <n v="5000"/>
    <n v="0"/>
    <x v="1"/>
    <x v="0"/>
    <x v="0"/>
    <n v="1413942628"/>
    <n v="1411350628"/>
    <b v="0"/>
    <x v="78"/>
    <x v="1"/>
    <s v="film &amp; video/science fiction"/>
    <n v="0"/>
    <x v="121"/>
    <x v="0"/>
    <s v="science fiction"/>
    <x v="158"/>
    <d v="2014-10-22T01:50:28"/>
  </r>
  <r>
    <n v="159"/>
    <x v="159"/>
    <x v="158"/>
    <n v="500000"/>
    <n v="10"/>
    <x v="1"/>
    <x v="0"/>
    <x v="0"/>
    <n v="1467541545"/>
    <n v="1464085545"/>
    <b v="0"/>
    <x v="29"/>
    <x v="1"/>
    <s v="film &amp; video/science fiction"/>
    <n v="0"/>
    <x v="119"/>
    <x v="0"/>
    <s v="science fiction"/>
    <x v="159"/>
    <d v="2016-07-03T10:25:45"/>
  </r>
  <r>
    <n v="160"/>
    <x v="160"/>
    <x v="159"/>
    <n v="5000"/>
    <n v="0"/>
    <x v="2"/>
    <x v="0"/>
    <x v="0"/>
    <n v="1439675691"/>
    <n v="1434491691"/>
    <b v="0"/>
    <x v="78"/>
    <x v="1"/>
    <s v="film &amp; video/drama"/>
    <n v="0"/>
    <x v="121"/>
    <x v="0"/>
    <s v="drama"/>
    <x v="160"/>
    <d v="2015-08-15T21:54:51"/>
  </r>
  <r>
    <n v="161"/>
    <x v="161"/>
    <x v="160"/>
    <n v="50000"/>
    <n v="5"/>
    <x v="2"/>
    <x v="0"/>
    <x v="0"/>
    <n v="1404318595"/>
    <n v="1401726595"/>
    <b v="0"/>
    <x v="29"/>
    <x v="1"/>
    <s v="film &amp; video/drama"/>
    <n v="0"/>
    <x v="144"/>
    <x v="0"/>
    <s v="drama"/>
    <x v="161"/>
    <d v="2014-07-02T16:29:55"/>
  </r>
  <r>
    <n v="162"/>
    <x v="162"/>
    <x v="161"/>
    <n v="2800"/>
    <n v="435"/>
    <x v="2"/>
    <x v="0"/>
    <x v="0"/>
    <n v="1408232520"/>
    <n v="1405393356"/>
    <b v="0"/>
    <x v="73"/>
    <x v="1"/>
    <s v="film &amp; video/drama"/>
    <n v="16"/>
    <x v="145"/>
    <x v="0"/>
    <s v="drama"/>
    <x v="162"/>
    <d v="2014-08-16T23:42:00"/>
  </r>
  <r>
    <n v="163"/>
    <x v="163"/>
    <x v="162"/>
    <n v="2000000"/>
    <n v="0"/>
    <x v="2"/>
    <x v="0"/>
    <x v="0"/>
    <n v="1443657600"/>
    <n v="1440716654"/>
    <b v="0"/>
    <x v="78"/>
    <x v="1"/>
    <s v="film &amp; video/drama"/>
    <n v="0"/>
    <x v="121"/>
    <x v="0"/>
    <s v="drama"/>
    <x v="163"/>
    <d v="2015-10-01T00:00:00"/>
  </r>
  <r>
    <n v="164"/>
    <x v="164"/>
    <x v="163"/>
    <n v="120000"/>
    <n v="640"/>
    <x v="2"/>
    <x v="0"/>
    <x v="0"/>
    <n v="1411150701"/>
    <n v="1405966701"/>
    <b v="0"/>
    <x v="63"/>
    <x v="1"/>
    <s v="film &amp; video/drama"/>
    <n v="1"/>
    <x v="146"/>
    <x v="0"/>
    <s v="drama"/>
    <x v="164"/>
    <d v="2014-09-19T18:18:21"/>
  </r>
  <r>
    <n v="165"/>
    <x v="165"/>
    <x v="164"/>
    <n v="17000"/>
    <n v="0"/>
    <x v="2"/>
    <x v="1"/>
    <x v="1"/>
    <n v="1452613724"/>
    <n v="1450021724"/>
    <b v="0"/>
    <x v="78"/>
    <x v="1"/>
    <s v="film &amp; video/drama"/>
    <n v="0"/>
    <x v="121"/>
    <x v="0"/>
    <s v="drama"/>
    <x v="165"/>
    <d v="2016-01-12T15:48:44"/>
  </r>
  <r>
    <n v="166"/>
    <x v="166"/>
    <x v="165"/>
    <n v="5000"/>
    <n v="3000"/>
    <x v="2"/>
    <x v="0"/>
    <x v="0"/>
    <n v="1484531362"/>
    <n v="1481939362"/>
    <b v="0"/>
    <x v="29"/>
    <x v="1"/>
    <s v="film &amp; video/drama"/>
    <n v="60"/>
    <x v="147"/>
    <x v="0"/>
    <s v="drama"/>
    <x v="166"/>
    <d v="2017-01-16T01:49:22"/>
  </r>
  <r>
    <n v="167"/>
    <x v="167"/>
    <x v="166"/>
    <n v="110000"/>
    <n v="11"/>
    <x v="2"/>
    <x v="0"/>
    <x v="0"/>
    <n v="1438726535"/>
    <n v="1433542535"/>
    <b v="0"/>
    <x v="84"/>
    <x v="1"/>
    <s v="film &amp; video/drama"/>
    <n v="0"/>
    <x v="148"/>
    <x v="0"/>
    <s v="drama"/>
    <x v="167"/>
    <d v="2015-08-04T22:15:35"/>
  </r>
  <r>
    <n v="168"/>
    <x v="168"/>
    <x v="167"/>
    <n v="8000"/>
    <n v="325"/>
    <x v="2"/>
    <x v="0"/>
    <x v="0"/>
    <n v="1426791770"/>
    <n v="1424203370"/>
    <b v="0"/>
    <x v="83"/>
    <x v="1"/>
    <s v="film &amp; video/drama"/>
    <n v="4"/>
    <x v="149"/>
    <x v="0"/>
    <s v="drama"/>
    <x v="168"/>
    <d v="2015-03-19T19:02:50"/>
  </r>
  <r>
    <n v="169"/>
    <x v="169"/>
    <x v="168"/>
    <n v="2500"/>
    <n v="560"/>
    <x v="2"/>
    <x v="1"/>
    <x v="1"/>
    <n v="1413634059"/>
    <n v="1411042059"/>
    <b v="0"/>
    <x v="73"/>
    <x v="1"/>
    <s v="film &amp; video/drama"/>
    <n v="22"/>
    <x v="150"/>
    <x v="0"/>
    <s v="drama"/>
    <x v="169"/>
    <d v="2014-10-18T12:07:39"/>
  </r>
  <r>
    <n v="170"/>
    <x v="170"/>
    <x v="169"/>
    <n v="10000"/>
    <n v="325"/>
    <x v="2"/>
    <x v="0"/>
    <x v="0"/>
    <n v="1440912480"/>
    <n v="1438385283"/>
    <b v="0"/>
    <x v="73"/>
    <x v="1"/>
    <s v="film &amp; video/drama"/>
    <n v="3"/>
    <x v="151"/>
    <x v="0"/>
    <s v="drama"/>
    <x v="170"/>
    <d v="2015-08-30T05:28:00"/>
  </r>
  <r>
    <n v="171"/>
    <x v="171"/>
    <x v="170"/>
    <n v="50000"/>
    <n v="1"/>
    <x v="2"/>
    <x v="0"/>
    <x v="0"/>
    <n v="1470975614"/>
    <n v="1465791614"/>
    <b v="0"/>
    <x v="29"/>
    <x v="1"/>
    <s v="film &amp; video/drama"/>
    <n v="0"/>
    <x v="120"/>
    <x v="0"/>
    <s v="drama"/>
    <x v="171"/>
    <d v="2016-08-12T04:20:14"/>
  </r>
  <r>
    <n v="172"/>
    <x v="172"/>
    <x v="171"/>
    <n v="95000"/>
    <n v="0"/>
    <x v="2"/>
    <x v="0"/>
    <x v="0"/>
    <n v="1426753723"/>
    <n v="1423733323"/>
    <b v="0"/>
    <x v="78"/>
    <x v="1"/>
    <s v="film &amp; video/drama"/>
    <n v="0"/>
    <x v="121"/>
    <x v="0"/>
    <s v="drama"/>
    <x v="172"/>
    <d v="2015-03-19T08:28:43"/>
  </r>
  <r>
    <n v="173"/>
    <x v="173"/>
    <x v="172"/>
    <n v="1110"/>
    <n v="0"/>
    <x v="2"/>
    <x v="1"/>
    <x v="1"/>
    <n v="1425131108"/>
    <n v="1422539108"/>
    <b v="0"/>
    <x v="78"/>
    <x v="1"/>
    <s v="film &amp; video/drama"/>
    <n v="0"/>
    <x v="121"/>
    <x v="0"/>
    <s v="drama"/>
    <x v="173"/>
    <d v="2015-02-28T13:45:08"/>
  </r>
  <r>
    <n v="174"/>
    <x v="174"/>
    <x v="173"/>
    <n v="6000"/>
    <n v="0"/>
    <x v="2"/>
    <x v="9"/>
    <x v="3"/>
    <n v="1431108776"/>
    <n v="1425924776"/>
    <b v="0"/>
    <x v="78"/>
    <x v="1"/>
    <s v="film &amp; video/drama"/>
    <n v="0"/>
    <x v="121"/>
    <x v="0"/>
    <s v="drama"/>
    <x v="174"/>
    <d v="2015-05-08T18:12:56"/>
  </r>
  <r>
    <n v="175"/>
    <x v="175"/>
    <x v="174"/>
    <n v="20000"/>
    <n v="1297"/>
    <x v="2"/>
    <x v="1"/>
    <x v="1"/>
    <n v="1409337611"/>
    <n v="1407177611"/>
    <b v="0"/>
    <x v="55"/>
    <x v="1"/>
    <s v="film &amp; video/drama"/>
    <n v="6"/>
    <x v="34"/>
    <x v="0"/>
    <s v="drama"/>
    <x v="175"/>
    <d v="2014-08-29T18:40:11"/>
  </r>
  <r>
    <n v="176"/>
    <x v="176"/>
    <x v="175"/>
    <n v="1500"/>
    <n v="0"/>
    <x v="2"/>
    <x v="0"/>
    <x v="0"/>
    <n v="1438803999"/>
    <n v="1436211999"/>
    <b v="0"/>
    <x v="78"/>
    <x v="1"/>
    <s v="film &amp; video/drama"/>
    <n v="0"/>
    <x v="121"/>
    <x v="0"/>
    <s v="drama"/>
    <x v="176"/>
    <d v="2015-08-05T19:46:39"/>
  </r>
  <r>
    <n v="177"/>
    <x v="177"/>
    <x v="176"/>
    <n v="450"/>
    <n v="180"/>
    <x v="2"/>
    <x v="0"/>
    <x v="0"/>
    <n v="1427155726"/>
    <n v="1425690526"/>
    <b v="0"/>
    <x v="63"/>
    <x v="1"/>
    <s v="film &amp; video/drama"/>
    <n v="40"/>
    <x v="152"/>
    <x v="0"/>
    <s v="drama"/>
    <x v="177"/>
    <d v="2015-03-24T00:08:46"/>
  </r>
  <r>
    <n v="178"/>
    <x v="178"/>
    <x v="177"/>
    <n v="500000"/>
    <n v="0"/>
    <x v="2"/>
    <x v="3"/>
    <x v="3"/>
    <n v="1448582145"/>
    <n v="1445986545"/>
    <b v="0"/>
    <x v="78"/>
    <x v="1"/>
    <s v="film &amp; video/drama"/>
    <n v="0"/>
    <x v="121"/>
    <x v="0"/>
    <s v="drama"/>
    <x v="178"/>
    <d v="2015-11-26T23:55:45"/>
  </r>
  <r>
    <n v="179"/>
    <x v="179"/>
    <x v="178"/>
    <n v="1000"/>
    <n v="200"/>
    <x v="2"/>
    <x v="0"/>
    <x v="0"/>
    <n v="1457056555"/>
    <n v="1454464555"/>
    <b v="0"/>
    <x v="84"/>
    <x v="1"/>
    <s v="film &amp; video/drama"/>
    <n v="20"/>
    <x v="101"/>
    <x v="0"/>
    <s v="drama"/>
    <x v="179"/>
    <d v="2016-03-04T01:55:55"/>
  </r>
  <r>
    <n v="180"/>
    <x v="180"/>
    <x v="179"/>
    <n v="1200"/>
    <n v="401"/>
    <x v="2"/>
    <x v="1"/>
    <x v="1"/>
    <n v="1428951600"/>
    <n v="1425512843"/>
    <b v="0"/>
    <x v="62"/>
    <x v="1"/>
    <s v="film &amp; video/drama"/>
    <n v="33"/>
    <x v="153"/>
    <x v="0"/>
    <s v="drama"/>
    <x v="180"/>
    <d v="2015-04-13T19:00:00"/>
  </r>
  <r>
    <n v="181"/>
    <x v="181"/>
    <x v="180"/>
    <n v="3423"/>
    <n v="722"/>
    <x v="2"/>
    <x v="1"/>
    <x v="1"/>
    <n v="1434995295"/>
    <n v="1432403295"/>
    <b v="0"/>
    <x v="80"/>
    <x v="1"/>
    <s v="film &amp; video/drama"/>
    <n v="21"/>
    <x v="154"/>
    <x v="0"/>
    <s v="drama"/>
    <x v="181"/>
    <d v="2015-06-22T17:48:15"/>
  </r>
  <r>
    <n v="182"/>
    <x v="182"/>
    <x v="181"/>
    <n v="1000"/>
    <n v="0"/>
    <x v="2"/>
    <x v="0"/>
    <x v="0"/>
    <n v="1483748232"/>
    <n v="1481156232"/>
    <b v="0"/>
    <x v="78"/>
    <x v="1"/>
    <s v="film &amp; video/drama"/>
    <n v="0"/>
    <x v="121"/>
    <x v="0"/>
    <s v="drama"/>
    <x v="182"/>
    <d v="2017-01-07T00:17:12"/>
  </r>
  <r>
    <n v="183"/>
    <x v="183"/>
    <x v="182"/>
    <n v="12500"/>
    <n v="4482"/>
    <x v="2"/>
    <x v="1"/>
    <x v="1"/>
    <n v="1417033610"/>
    <n v="1414438010"/>
    <b v="0"/>
    <x v="8"/>
    <x v="1"/>
    <s v="film &amp; video/drama"/>
    <n v="36"/>
    <x v="155"/>
    <x v="0"/>
    <s v="drama"/>
    <x v="183"/>
    <d v="2014-11-26T20:26:50"/>
  </r>
  <r>
    <n v="184"/>
    <x v="184"/>
    <x v="183"/>
    <n v="1500"/>
    <n v="51"/>
    <x v="2"/>
    <x v="5"/>
    <x v="5"/>
    <n v="1409543940"/>
    <n v="1404586762"/>
    <b v="0"/>
    <x v="84"/>
    <x v="1"/>
    <s v="film &amp; video/drama"/>
    <n v="3"/>
    <x v="156"/>
    <x v="0"/>
    <s v="drama"/>
    <x v="184"/>
    <d v="2014-09-01T03:59:00"/>
  </r>
  <r>
    <n v="185"/>
    <x v="185"/>
    <x v="184"/>
    <n v="40000"/>
    <n v="2200"/>
    <x v="2"/>
    <x v="10"/>
    <x v="8"/>
    <n v="1471557139"/>
    <n v="1468965139"/>
    <b v="0"/>
    <x v="73"/>
    <x v="1"/>
    <s v="film &amp; video/drama"/>
    <n v="6"/>
    <x v="157"/>
    <x v="0"/>
    <s v="drama"/>
    <x v="185"/>
    <d v="2016-08-18T21:52:19"/>
  </r>
  <r>
    <n v="186"/>
    <x v="186"/>
    <x v="185"/>
    <n v="5000"/>
    <n v="0"/>
    <x v="2"/>
    <x v="0"/>
    <x v="0"/>
    <n v="1488571200"/>
    <n v="1485977434"/>
    <b v="0"/>
    <x v="78"/>
    <x v="1"/>
    <s v="film &amp; video/drama"/>
    <n v="0"/>
    <x v="121"/>
    <x v="0"/>
    <s v="drama"/>
    <x v="186"/>
    <d v="2017-03-03T20:00:00"/>
  </r>
  <r>
    <n v="187"/>
    <x v="187"/>
    <x v="186"/>
    <n v="5000"/>
    <n v="800"/>
    <x v="2"/>
    <x v="0"/>
    <x v="0"/>
    <n v="1437461940"/>
    <n v="1435383457"/>
    <b v="0"/>
    <x v="81"/>
    <x v="1"/>
    <s v="film &amp; video/drama"/>
    <n v="16"/>
    <x v="158"/>
    <x v="0"/>
    <s v="drama"/>
    <x v="187"/>
    <d v="2015-07-21T06:59:00"/>
  </r>
  <r>
    <n v="188"/>
    <x v="188"/>
    <x v="187"/>
    <n v="1500"/>
    <n v="0"/>
    <x v="2"/>
    <x v="0"/>
    <x v="0"/>
    <n v="1409891015"/>
    <n v="1407299015"/>
    <b v="0"/>
    <x v="78"/>
    <x v="1"/>
    <s v="film &amp; video/drama"/>
    <n v="0"/>
    <x v="121"/>
    <x v="0"/>
    <s v="drama"/>
    <x v="188"/>
    <d v="2014-09-05T04:23:35"/>
  </r>
  <r>
    <n v="189"/>
    <x v="189"/>
    <x v="188"/>
    <n v="500000"/>
    <n v="345"/>
    <x v="2"/>
    <x v="0"/>
    <x v="0"/>
    <n v="1472920477"/>
    <n v="1467736477"/>
    <b v="0"/>
    <x v="81"/>
    <x v="1"/>
    <s v="film &amp; video/drama"/>
    <n v="0"/>
    <x v="159"/>
    <x v="0"/>
    <s v="drama"/>
    <x v="189"/>
    <d v="2016-09-03T16:34:37"/>
  </r>
  <r>
    <n v="190"/>
    <x v="190"/>
    <x v="189"/>
    <n v="12000"/>
    <n v="50"/>
    <x v="2"/>
    <x v="0"/>
    <x v="0"/>
    <n v="1466091446"/>
    <n v="1465227446"/>
    <b v="0"/>
    <x v="29"/>
    <x v="1"/>
    <s v="film &amp; video/drama"/>
    <n v="0"/>
    <x v="73"/>
    <x v="0"/>
    <s v="drama"/>
    <x v="190"/>
    <d v="2016-06-16T15:37:26"/>
  </r>
  <r>
    <n v="191"/>
    <x v="191"/>
    <x v="190"/>
    <n v="5000"/>
    <n v="250"/>
    <x v="2"/>
    <x v="2"/>
    <x v="2"/>
    <n v="1443782138"/>
    <n v="1440326138"/>
    <b v="0"/>
    <x v="83"/>
    <x v="1"/>
    <s v="film &amp; video/drama"/>
    <n v="5"/>
    <x v="160"/>
    <x v="0"/>
    <s v="drama"/>
    <x v="191"/>
    <d v="2015-10-02T10:35:38"/>
  </r>
  <r>
    <n v="192"/>
    <x v="192"/>
    <x v="191"/>
    <n v="1000000"/>
    <n v="17"/>
    <x v="2"/>
    <x v="0"/>
    <x v="0"/>
    <n v="1413572432"/>
    <n v="1410980432"/>
    <b v="0"/>
    <x v="83"/>
    <x v="1"/>
    <s v="film &amp; video/drama"/>
    <n v="0"/>
    <x v="161"/>
    <x v="0"/>
    <s v="drama"/>
    <x v="192"/>
    <d v="2014-10-17T19:00:32"/>
  </r>
  <r>
    <n v="193"/>
    <x v="193"/>
    <x v="192"/>
    <n v="1000"/>
    <n v="0"/>
    <x v="2"/>
    <x v="1"/>
    <x v="1"/>
    <n v="1417217166"/>
    <n v="1412029566"/>
    <b v="0"/>
    <x v="78"/>
    <x v="1"/>
    <s v="film &amp; video/drama"/>
    <n v="0"/>
    <x v="121"/>
    <x v="0"/>
    <s v="drama"/>
    <x v="193"/>
    <d v="2014-11-28T23:26:06"/>
  </r>
  <r>
    <n v="194"/>
    <x v="194"/>
    <x v="193"/>
    <n v="2500"/>
    <n v="3"/>
    <x v="2"/>
    <x v="1"/>
    <x v="1"/>
    <n v="1457308531"/>
    <n v="1452124531"/>
    <b v="0"/>
    <x v="83"/>
    <x v="1"/>
    <s v="film &amp; video/drama"/>
    <n v="0"/>
    <x v="120"/>
    <x v="0"/>
    <s v="drama"/>
    <x v="194"/>
    <d v="2016-03-06T23:55:31"/>
  </r>
  <r>
    <n v="195"/>
    <x v="195"/>
    <x v="194"/>
    <n v="2000000"/>
    <n v="0"/>
    <x v="2"/>
    <x v="0"/>
    <x v="0"/>
    <n v="1436544332"/>
    <n v="1431360332"/>
    <b v="0"/>
    <x v="78"/>
    <x v="1"/>
    <s v="film &amp; video/drama"/>
    <n v="0"/>
    <x v="121"/>
    <x v="0"/>
    <s v="drama"/>
    <x v="195"/>
    <d v="2015-07-10T16:05:32"/>
  </r>
  <r>
    <n v="196"/>
    <x v="196"/>
    <x v="195"/>
    <n v="3500"/>
    <n v="1465"/>
    <x v="2"/>
    <x v="1"/>
    <x v="1"/>
    <n v="1444510800"/>
    <n v="1442062898"/>
    <b v="0"/>
    <x v="10"/>
    <x v="1"/>
    <s v="film &amp; video/drama"/>
    <n v="42"/>
    <x v="162"/>
    <x v="0"/>
    <s v="drama"/>
    <x v="196"/>
    <d v="2015-10-10T21:00:00"/>
  </r>
  <r>
    <n v="197"/>
    <x v="197"/>
    <x v="196"/>
    <n v="2500"/>
    <n v="262"/>
    <x v="2"/>
    <x v="1"/>
    <x v="1"/>
    <n v="1487365200"/>
    <n v="1483734100"/>
    <b v="0"/>
    <x v="22"/>
    <x v="1"/>
    <s v="film &amp; video/drama"/>
    <n v="10"/>
    <x v="163"/>
    <x v="0"/>
    <s v="drama"/>
    <x v="197"/>
    <d v="2017-02-17T21:00:00"/>
  </r>
  <r>
    <n v="198"/>
    <x v="198"/>
    <x v="197"/>
    <n v="25000"/>
    <n v="279"/>
    <x v="2"/>
    <x v="0"/>
    <x v="0"/>
    <n v="1412500322"/>
    <n v="1409908322"/>
    <b v="0"/>
    <x v="79"/>
    <x v="1"/>
    <s v="film &amp; video/drama"/>
    <n v="1"/>
    <x v="164"/>
    <x v="0"/>
    <s v="drama"/>
    <x v="198"/>
    <d v="2014-10-05T09:12:02"/>
  </r>
  <r>
    <n v="199"/>
    <x v="199"/>
    <x v="198"/>
    <n v="10000"/>
    <n v="0"/>
    <x v="2"/>
    <x v="0"/>
    <x v="0"/>
    <n v="1472698702"/>
    <n v="1470106702"/>
    <b v="0"/>
    <x v="78"/>
    <x v="1"/>
    <s v="film &amp; video/drama"/>
    <n v="0"/>
    <x v="121"/>
    <x v="0"/>
    <s v="drama"/>
    <x v="199"/>
    <d v="2016-09-01T02:58:22"/>
  </r>
  <r>
    <n v="200"/>
    <x v="200"/>
    <x v="199"/>
    <n v="6000"/>
    <n v="1571.55"/>
    <x v="2"/>
    <x v="0"/>
    <x v="0"/>
    <n v="1410746403"/>
    <n v="1408154403"/>
    <b v="0"/>
    <x v="59"/>
    <x v="1"/>
    <s v="film &amp; video/drama"/>
    <n v="26"/>
    <x v="165"/>
    <x v="0"/>
    <s v="drama"/>
    <x v="200"/>
    <d v="2014-09-15T02:00:03"/>
  </r>
  <r>
    <n v="201"/>
    <x v="201"/>
    <x v="200"/>
    <n v="650"/>
    <n v="380"/>
    <x v="2"/>
    <x v="0"/>
    <x v="0"/>
    <n v="1423424329"/>
    <n v="1421696329"/>
    <b v="0"/>
    <x v="63"/>
    <x v="1"/>
    <s v="film &amp; video/drama"/>
    <n v="58"/>
    <x v="166"/>
    <x v="0"/>
    <s v="drama"/>
    <x v="201"/>
    <d v="2015-02-08T19:38:49"/>
  </r>
  <r>
    <n v="202"/>
    <x v="202"/>
    <x v="201"/>
    <n v="6000"/>
    <n v="0"/>
    <x v="2"/>
    <x v="0"/>
    <x v="0"/>
    <n v="1444337940"/>
    <n v="1441750564"/>
    <b v="0"/>
    <x v="78"/>
    <x v="1"/>
    <s v="film &amp; video/drama"/>
    <n v="0"/>
    <x v="121"/>
    <x v="0"/>
    <s v="drama"/>
    <x v="202"/>
    <d v="2015-10-08T20:59:00"/>
  </r>
  <r>
    <n v="203"/>
    <x v="203"/>
    <x v="202"/>
    <n v="2500"/>
    <n v="746"/>
    <x v="2"/>
    <x v="1"/>
    <x v="1"/>
    <n v="1422562864"/>
    <n v="1417378864"/>
    <b v="0"/>
    <x v="22"/>
    <x v="1"/>
    <s v="film &amp; video/drama"/>
    <n v="30"/>
    <x v="167"/>
    <x v="0"/>
    <s v="drama"/>
    <x v="203"/>
    <d v="2015-01-29T20:21:04"/>
  </r>
  <r>
    <n v="204"/>
    <x v="204"/>
    <x v="203"/>
    <n v="300000"/>
    <n v="152165"/>
    <x v="2"/>
    <x v="2"/>
    <x v="2"/>
    <n v="1470319203"/>
    <n v="1467727203"/>
    <b v="0"/>
    <x v="86"/>
    <x v="1"/>
    <s v="film &amp; video/drama"/>
    <n v="51"/>
    <x v="168"/>
    <x v="0"/>
    <s v="drama"/>
    <x v="204"/>
    <d v="2016-08-04T14:00:03"/>
  </r>
  <r>
    <n v="205"/>
    <x v="205"/>
    <x v="204"/>
    <n v="8000"/>
    <n v="1300"/>
    <x v="2"/>
    <x v="0"/>
    <x v="0"/>
    <n v="1444144222"/>
    <n v="1441120222"/>
    <b v="0"/>
    <x v="57"/>
    <x v="1"/>
    <s v="film &amp; video/drama"/>
    <n v="16"/>
    <x v="169"/>
    <x v="0"/>
    <s v="drama"/>
    <x v="205"/>
    <d v="2015-10-06T15:10:22"/>
  </r>
  <r>
    <n v="206"/>
    <x v="206"/>
    <x v="205"/>
    <n v="12700"/>
    <n v="0"/>
    <x v="2"/>
    <x v="0"/>
    <x v="0"/>
    <n v="1470441983"/>
    <n v="1468627583"/>
    <b v="0"/>
    <x v="78"/>
    <x v="1"/>
    <s v="film &amp; video/drama"/>
    <n v="0"/>
    <x v="121"/>
    <x v="0"/>
    <s v="drama"/>
    <x v="206"/>
    <d v="2016-08-06T00:06:23"/>
  </r>
  <r>
    <n v="207"/>
    <x v="207"/>
    <x v="206"/>
    <n v="14000"/>
    <n v="2130"/>
    <x v="2"/>
    <x v="5"/>
    <x v="5"/>
    <n v="1420346638"/>
    <n v="1417754638"/>
    <b v="0"/>
    <x v="62"/>
    <x v="1"/>
    <s v="film &amp; video/drama"/>
    <n v="15"/>
    <x v="170"/>
    <x v="0"/>
    <s v="drama"/>
    <x v="207"/>
    <d v="2015-01-04T04:43:58"/>
  </r>
  <r>
    <n v="208"/>
    <x v="208"/>
    <x v="207"/>
    <n v="50000"/>
    <n v="0"/>
    <x v="2"/>
    <x v="2"/>
    <x v="2"/>
    <n v="1418719967"/>
    <n v="1416127967"/>
    <b v="0"/>
    <x v="78"/>
    <x v="1"/>
    <s v="film &amp; video/drama"/>
    <n v="0"/>
    <x v="121"/>
    <x v="0"/>
    <s v="drama"/>
    <x v="208"/>
    <d v="2014-12-16T08:52:47"/>
  </r>
  <r>
    <n v="209"/>
    <x v="209"/>
    <x v="208"/>
    <n v="25000"/>
    <n v="0"/>
    <x v="2"/>
    <x v="0"/>
    <x v="0"/>
    <n v="1436566135"/>
    <n v="1433974135"/>
    <b v="0"/>
    <x v="78"/>
    <x v="1"/>
    <s v="film &amp; video/drama"/>
    <n v="0"/>
    <x v="121"/>
    <x v="0"/>
    <s v="drama"/>
    <x v="209"/>
    <d v="2015-07-10T22:08:55"/>
  </r>
  <r>
    <n v="210"/>
    <x v="210"/>
    <x v="209"/>
    <n v="12000"/>
    <n v="3030"/>
    <x v="2"/>
    <x v="0"/>
    <x v="0"/>
    <n v="1443675600"/>
    <n v="1441157592"/>
    <b v="0"/>
    <x v="51"/>
    <x v="1"/>
    <s v="film &amp; video/drama"/>
    <n v="25"/>
    <x v="171"/>
    <x v="0"/>
    <s v="drama"/>
    <x v="210"/>
    <d v="2015-10-01T05:00:00"/>
  </r>
  <r>
    <n v="211"/>
    <x v="211"/>
    <x v="210"/>
    <n v="5000"/>
    <n v="2230"/>
    <x v="2"/>
    <x v="0"/>
    <x v="0"/>
    <n v="1442634617"/>
    <n v="1440042617"/>
    <b v="0"/>
    <x v="8"/>
    <x v="1"/>
    <s v="film &amp; video/drama"/>
    <n v="45"/>
    <x v="172"/>
    <x v="0"/>
    <s v="drama"/>
    <x v="211"/>
    <d v="2015-09-19T03:50:17"/>
  </r>
  <r>
    <n v="212"/>
    <x v="212"/>
    <x v="211"/>
    <n v="6300"/>
    <n v="1"/>
    <x v="2"/>
    <x v="0"/>
    <x v="0"/>
    <n v="1460837320"/>
    <n v="1455656920"/>
    <b v="0"/>
    <x v="29"/>
    <x v="1"/>
    <s v="film &amp; video/drama"/>
    <n v="0"/>
    <x v="120"/>
    <x v="0"/>
    <s v="drama"/>
    <x v="212"/>
    <d v="2016-04-16T20:08:40"/>
  </r>
  <r>
    <n v="213"/>
    <x v="213"/>
    <x v="212"/>
    <n v="50000"/>
    <n v="20"/>
    <x v="2"/>
    <x v="0"/>
    <x v="0"/>
    <n v="1439734001"/>
    <n v="1437142547"/>
    <b v="0"/>
    <x v="29"/>
    <x v="1"/>
    <s v="film &amp; video/drama"/>
    <n v="0"/>
    <x v="135"/>
    <x v="0"/>
    <s v="drama"/>
    <x v="213"/>
    <d v="2015-08-16T14:06:41"/>
  </r>
  <r>
    <n v="214"/>
    <x v="214"/>
    <x v="213"/>
    <n v="12500"/>
    <n v="1"/>
    <x v="2"/>
    <x v="0"/>
    <x v="0"/>
    <n v="1425655349"/>
    <n v="1420471349"/>
    <b v="0"/>
    <x v="29"/>
    <x v="1"/>
    <s v="film &amp; video/drama"/>
    <n v="0"/>
    <x v="120"/>
    <x v="0"/>
    <s v="drama"/>
    <x v="214"/>
    <d v="2015-03-06T15:22:29"/>
  </r>
  <r>
    <n v="215"/>
    <x v="215"/>
    <x v="214"/>
    <n v="4400"/>
    <n v="10"/>
    <x v="2"/>
    <x v="1"/>
    <x v="1"/>
    <n v="1455753540"/>
    <n v="1452058282"/>
    <b v="0"/>
    <x v="29"/>
    <x v="1"/>
    <s v="film &amp; video/drama"/>
    <n v="0"/>
    <x v="119"/>
    <x v="0"/>
    <s v="drama"/>
    <x v="215"/>
    <d v="2016-02-17T23:59:00"/>
  </r>
  <r>
    <n v="216"/>
    <x v="216"/>
    <x v="215"/>
    <n v="50000"/>
    <n v="27849.22"/>
    <x v="2"/>
    <x v="0"/>
    <x v="0"/>
    <n v="1429740037"/>
    <n v="1425423637"/>
    <b v="0"/>
    <x v="87"/>
    <x v="1"/>
    <s v="film &amp; video/drama"/>
    <n v="56"/>
    <x v="173"/>
    <x v="0"/>
    <s v="drama"/>
    <x v="216"/>
    <d v="2015-04-22T22:00:37"/>
  </r>
  <r>
    <n v="217"/>
    <x v="217"/>
    <x v="216"/>
    <n v="100000"/>
    <n v="11943"/>
    <x v="2"/>
    <x v="11"/>
    <x v="9"/>
    <n v="1419780149"/>
    <n v="1417101749"/>
    <b v="0"/>
    <x v="44"/>
    <x v="1"/>
    <s v="film &amp; video/drama"/>
    <n v="12"/>
    <x v="174"/>
    <x v="0"/>
    <s v="drama"/>
    <x v="217"/>
    <d v="2014-12-28T15:22:29"/>
  </r>
  <r>
    <n v="218"/>
    <x v="218"/>
    <x v="217"/>
    <n v="5000"/>
    <n v="100"/>
    <x v="2"/>
    <x v="0"/>
    <x v="0"/>
    <n v="1431702289"/>
    <n v="1426518289"/>
    <b v="0"/>
    <x v="29"/>
    <x v="1"/>
    <s v="film &amp; video/drama"/>
    <n v="2"/>
    <x v="101"/>
    <x v="0"/>
    <s v="drama"/>
    <x v="218"/>
    <d v="2015-05-15T15:04:49"/>
  </r>
  <r>
    <n v="219"/>
    <x v="219"/>
    <x v="218"/>
    <n v="50000"/>
    <n v="8815"/>
    <x v="2"/>
    <x v="0"/>
    <x v="0"/>
    <n v="1459493940"/>
    <n v="1456732225"/>
    <b v="0"/>
    <x v="88"/>
    <x v="1"/>
    <s v="film &amp; video/drama"/>
    <n v="18"/>
    <x v="175"/>
    <x v="0"/>
    <s v="drama"/>
    <x v="219"/>
    <d v="2016-04-01T06:59:00"/>
  </r>
  <r>
    <n v="220"/>
    <x v="220"/>
    <x v="219"/>
    <n v="50000"/>
    <n v="360"/>
    <x v="2"/>
    <x v="0"/>
    <x v="0"/>
    <n v="1440101160"/>
    <n v="1436542030"/>
    <b v="0"/>
    <x v="83"/>
    <x v="1"/>
    <s v="film &amp; video/drama"/>
    <n v="1"/>
    <x v="176"/>
    <x v="0"/>
    <s v="drama"/>
    <x v="220"/>
    <d v="2015-08-20T20:06:00"/>
  </r>
  <r>
    <n v="221"/>
    <x v="221"/>
    <x v="220"/>
    <n v="50000"/>
    <n v="0"/>
    <x v="2"/>
    <x v="0"/>
    <x v="0"/>
    <n v="1427569564"/>
    <n v="1422389164"/>
    <b v="0"/>
    <x v="78"/>
    <x v="1"/>
    <s v="film &amp; video/drama"/>
    <n v="0"/>
    <x v="121"/>
    <x v="0"/>
    <s v="drama"/>
    <x v="221"/>
    <d v="2015-03-28T19:06:04"/>
  </r>
  <r>
    <n v="222"/>
    <x v="222"/>
    <x v="221"/>
    <n v="1000"/>
    <n v="130"/>
    <x v="2"/>
    <x v="0"/>
    <x v="0"/>
    <n v="1427423940"/>
    <n v="1422383318"/>
    <b v="0"/>
    <x v="84"/>
    <x v="1"/>
    <s v="film &amp; video/drama"/>
    <n v="13"/>
    <x v="177"/>
    <x v="0"/>
    <s v="drama"/>
    <x v="222"/>
    <d v="2015-03-27T02:39:00"/>
  </r>
  <r>
    <n v="223"/>
    <x v="223"/>
    <x v="222"/>
    <n v="1500000"/>
    <n v="0"/>
    <x v="2"/>
    <x v="0"/>
    <x v="0"/>
    <n v="1463879100"/>
    <n v="1461287350"/>
    <b v="0"/>
    <x v="78"/>
    <x v="1"/>
    <s v="film &amp; video/drama"/>
    <n v="0"/>
    <x v="121"/>
    <x v="0"/>
    <s v="drama"/>
    <x v="223"/>
    <d v="2016-05-22T01:05:00"/>
  </r>
  <r>
    <n v="224"/>
    <x v="224"/>
    <x v="223"/>
    <n v="6000000"/>
    <n v="0"/>
    <x v="2"/>
    <x v="2"/>
    <x v="2"/>
    <n v="1436506726"/>
    <n v="1431322726"/>
    <b v="0"/>
    <x v="78"/>
    <x v="1"/>
    <s v="film &amp; video/drama"/>
    <n v="0"/>
    <x v="121"/>
    <x v="0"/>
    <s v="drama"/>
    <x v="224"/>
    <d v="2015-07-10T05:38:46"/>
  </r>
  <r>
    <n v="225"/>
    <x v="225"/>
    <x v="224"/>
    <n v="200"/>
    <n v="0"/>
    <x v="2"/>
    <x v="0"/>
    <x v="0"/>
    <n v="1460153054"/>
    <n v="1457564654"/>
    <b v="0"/>
    <x v="78"/>
    <x v="1"/>
    <s v="film &amp; video/drama"/>
    <n v="0"/>
    <x v="121"/>
    <x v="0"/>
    <s v="drama"/>
    <x v="225"/>
    <d v="2016-04-08T22:04:14"/>
  </r>
  <r>
    <n v="226"/>
    <x v="226"/>
    <x v="225"/>
    <n v="29000"/>
    <n v="250"/>
    <x v="2"/>
    <x v="1"/>
    <x v="1"/>
    <n v="1433064540"/>
    <n v="1428854344"/>
    <b v="0"/>
    <x v="84"/>
    <x v="1"/>
    <s v="film &amp; video/drama"/>
    <n v="1"/>
    <x v="178"/>
    <x v="0"/>
    <s v="drama"/>
    <x v="226"/>
    <d v="2015-05-31T09:29:00"/>
  </r>
  <r>
    <n v="227"/>
    <x v="227"/>
    <x v="226"/>
    <n v="28000"/>
    <n v="0"/>
    <x v="2"/>
    <x v="0"/>
    <x v="0"/>
    <n v="1436477241"/>
    <n v="1433885241"/>
    <b v="0"/>
    <x v="78"/>
    <x v="1"/>
    <s v="film &amp; video/drama"/>
    <n v="0"/>
    <x v="121"/>
    <x v="0"/>
    <s v="drama"/>
    <x v="227"/>
    <d v="2015-07-09T21:27:21"/>
  </r>
  <r>
    <n v="228"/>
    <x v="228"/>
    <x v="227"/>
    <n v="8000"/>
    <n v="0"/>
    <x v="2"/>
    <x v="1"/>
    <x v="1"/>
    <n v="1433176105"/>
    <n v="1427992105"/>
    <b v="0"/>
    <x v="78"/>
    <x v="1"/>
    <s v="film &amp; video/drama"/>
    <n v="0"/>
    <x v="121"/>
    <x v="0"/>
    <s v="drama"/>
    <x v="228"/>
    <d v="2015-06-01T16:28:25"/>
  </r>
  <r>
    <n v="229"/>
    <x v="229"/>
    <x v="228"/>
    <n v="3000"/>
    <n v="0"/>
    <x v="2"/>
    <x v="12"/>
    <x v="3"/>
    <n v="1455402297"/>
    <n v="1452810297"/>
    <b v="0"/>
    <x v="78"/>
    <x v="1"/>
    <s v="film &amp; video/drama"/>
    <n v="0"/>
    <x v="121"/>
    <x v="0"/>
    <s v="drama"/>
    <x v="229"/>
    <d v="2016-02-13T22:24:57"/>
  </r>
  <r>
    <n v="230"/>
    <x v="230"/>
    <x v="229"/>
    <n v="15000"/>
    <n v="60"/>
    <x v="2"/>
    <x v="0"/>
    <x v="0"/>
    <n v="1433443151"/>
    <n v="1430851151"/>
    <b v="0"/>
    <x v="84"/>
    <x v="1"/>
    <s v="film &amp; video/drama"/>
    <n v="0"/>
    <x v="179"/>
    <x v="0"/>
    <s v="drama"/>
    <x v="230"/>
    <d v="2015-06-04T18:39:11"/>
  </r>
  <r>
    <n v="231"/>
    <x v="231"/>
    <x v="230"/>
    <n v="1500000"/>
    <n v="0"/>
    <x v="2"/>
    <x v="0"/>
    <x v="0"/>
    <n v="1451775651"/>
    <n v="1449183651"/>
    <b v="0"/>
    <x v="78"/>
    <x v="1"/>
    <s v="film &amp; video/drama"/>
    <n v="0"/>
    <x v="121"/>
    <x v="0"/>
    <s v="drama"/>
    <x v="231"/>
    <d v="2016-01-02T23:00:51"/>
  </r>
  <r>
    <n v="232"/>
    <x v="232"/>
    <x v="231"/>
    <n v="4000"/>
    <n v="110"/>
    <x v="2"/>
    <x v="1"/>
    <x v="1"/>
    <n v="1425066546"/>
    <n v="1422474546"/>
    <b v="0"/>
    <x v="63"/>
    <x v="1"/>
    <s v="film &amp; video/drama"/>
    <n v="3"/>
    <x v="180"/>
    <x v="0"/>
    <s v="drama"/>
    <x v="232"/>
    <d v="2015-02-27T19:49:06"/>
  </r>
  <r>
    <n v="233"/>
    <x v="233"/>
    <x v="232"/>
    <n v="350000"/>
    <n v="0"/>
    <x v="2"/>
    <x v="0"/>
    <x v="0"/>
    <n v="1475185972"/>
    <n v="1472593972"/>
    <b v="0"/>
    <x v="78"/>
    <x v="1"/>
    <s v="film &amp; video/drama"/>
    <n v="0"/>
    <x v="121"/>
    <x v="0"/>
    <s v="drama"/>
    <x v="233"/>
    <d v="2016-09-29T21:52:52"/>
  </r>
  <r>
    <n v="234"/>
    <x v="234"/>
    <x v="233"/>
    <n v="1000"/>
    <n v="401"/>
    <x v="2"/>
    <x v="0"/>
    <x v="0"/>
    <n v="1434847859"/>
    <n v="1431391859"/>
    <b v="0"/>
    <x v="81"/>
    <x v="1"/>
    <s v="film &amp; video/drama"/>
    <n v="40"/>
    <x v="181"/>
    <x v="0"/>
    <s v="drama"/>
    <x v="234"/>
    <d v="2015-06-21T00:50:59"/>
  </r>
  <r>
    <n v="235"/>
    <x v="235"/>
    <x v="234"/>
    <n v="10000"/>
    <n v="0"/>
    <x v="2"/>
    <x v="0"/>
    <x v="0"/>
    <n v="1436478497"/>
    <n v="1433886497"/>
    <b v="0"/>
    <x v="78"/>
    <x v="1"/>
    <s v="film &amp; video/drama"/>
    <n v="0"/>
    <x v="121"/>
    <x v="0"/>
    <s v="drama"/>
    <x v="235"/>
    <d v="2015-07-09T21:48:17"/>
  </r>
  <r>
    <n v="236"/>
    <x v="236"/>
    <x v="235"/>
    <n v="150000"/>
    <n v="0"/>
    <x v="2"/>
    <x v="0"/>
    <x v="0"/>
    <n v="1451952000"/>
    <n v="1447380099"/>
    <b v="0"/>
    <x v="78"/>
    <x v="1"/>
    <s v="film &amp; video/drama"/>
    <n v="0"/>
    <x v="121"/>
    <x v="0"/>
    <s v="drama"/>
    <x v="236"/>
    <d v="2016-01-05T00:00:00"/>
  </r>
  <r>
    <n v="237"/>
    <x v="237"/>
    <x v="236"/>
    <n v="15000"/>
    <n v="50"/>
    <x v="2"/>
    <x v="0"/>
    <x v="0"/>
    <n v="1457445069"/>
    <n v="1452261069"/>
    <b v="0"/>
    <x v="29"/>
    <x v="1"/>
    <s v="film &amp; video/drama"/>
    <n v="0"/>
    <x v="73"/>
    <x v="0"/>
    <s v="drama"/>
    <x v="237"/>
    <d v="2016-03-08T13:51:09"/>
  </r>
  <r>
    <n v="238"/>
    <x v="238"/>
    <x v="237"/>
    <n v="26000"/>
    <n v="0"/>
    <x v="2"/>
    <x v="0"/>
    <x v="0"/>
    <n v="1483088400"/>
    <n v="1481324760"/>
    <b v="0"/>
    <x v="78"/>
    <x v="1"/>
    <s v="film &amp; video/drama"/>
    <n v="0"/>
    <x v="121"/>
    <x v="0"/>
    <s v="drama"/>
    <x v="238"/>
    <d v="2016-12-30T09:00:00"/>
  </r>
  <r>
    <n v="239"/>
    <x v="239"/>
    <x v="238"/>
    <n v="1000"/>
    <n v="250"/>
    <x v="2"/>
    <x v="2"/>
    <x v="2"/>
    <n v="1446984000"/>
    <n v="1445308730"/>
    <b v="0"/>
    <x v="81"/>
    <x v="1"/>
    <s v="film &amp; video/drama"/>
    <n v="25"/>
    <x v="73"/>
    <x v="0"/>
    <s v="drama"/>
    <x v="239"/>
    <d v="2015-11-08T12:00:00"/>
  </r>
  <r>
    <n v="240"/>
    <x v="240"/>
    <x v="239"/>
    <n v="15000"/>
    <n v="16145.12"/>
    <x v="0"/>
    <x v="0"/>
    <x v="0"/>
    <n v="1367773211"/>
    <n v="1363885211"/>
    <b v="1"/>
    <x v="89"/>
    <x v="0"/>
    <s v="film &amp; video/documentary"/>
    <n v="108"/>
    <x v="182"/>
    <x v="0"/>
    <s v="documentary"/>
    <x v="240"/>
    <d v="2013-05-05T17:00:11"/>
  </r>
  <r>
    <n v="241"/>
    <x v="241"/>
    <x v="240"/>
    <n v="36400"/>
    <n v="41000"/>
    <x v="0"/>
    <x v="0"/>
    <x v="0"/>
    <n v="1419180304"/>
    <n v="1415292304"/>
    <b v="1"/>
    <x v="90"/>
    <x v="0"/>
    <s v="film &amp; video/documentary"/>
    <n v="113"/>
    <x v="183"/>
    <x v="0"/>
    <s v="documentary"/>
    <x v="241"/>
    <d v="2014-12-21T16:45:04"/>
  </r>
  <r>
    <n v="242"/>
    <x v="242"/>
    <x v="241"/>
    <n v="13000"/>
    <n v="14750"/>
    <x v="0"/>
    <x v="0"/>
    <x v="0"/>
    <n v="1324381790"/>
    <n v="1321357790"/>
    <b v="1"/>
    <x v="91"/>
    <x v="0"/>
    <s v="film &amp; video/documentary"/>
    <n v="113"/>
    <x v="184"/>
    <x v="0"/>
    <s v="documentary"/>
    <x v="242"/>
    <d v="2011-12-20T11:49:50"/>
  </r>
  <r>
    <n v="243"/>
    <x v="243"/>
    <x v="242"/>
    <n v="25000"/>
    <n v="25648"/>
    <x v="0"/>
    <x v="0"/>
    <x v="0"/>
    <n v="1393031304"/>
    <n v="1390439304"/>
    <b v="1"/>
    <x v="92"/>
    <x v="0"/>
    <s v="film &amp; video/documentary"/>
    <n v="103"/>
    <x v="185"/>
    <x v="0"/>
    <s v="documentary"/>
    <x v="243"/>
    <d v="2014-02-22T01:08:24"/>
  </r>
  <r>
    <n v="244"/>
    <x v="244"/>
    <x v="243"/>
    <n v="3500"/>
    <n v="3981.5"/>
    <x v="0"/>
    <x v="0"/>
    <x v="0"/>
    <n v="1268723160"/>
    <n v="1265269559"/>
    <b v="1"/>
    <x v="87"/>
    <x v="0"/>
    <s v="film &amp; video/documentary"/>
    <n v="114"/>
    <x v="186"/>
    <x v="0"/>
    <s v="documentary"/>
    <x v="244"/>
    <d v="2010-03-16T07:06:00"/>
  </r>
  <r>
    <n v="245"/>
    <x v="245"/>
    <x v="244"/>
    <n v="5000"/>
    <n v="5186"/>
    <x v="0"/>
    <x v="0"/>
    <x v="0"/>
    <n v="1345079785"/>
    <n v="1342487785"/>
    <b v="1"/>
    <x v="93"/>
    <x v="0"/>
    <s v="film &amp; video/documentary"/>
    <n v="104"/>
    <x v="187"/>
    <x v="0"/>
    <s v="documentary"/>
    <x v="245"/>
    <d v="2012-08-16T01:16:25"/>
  </r>
  <r>
    <n v="246"/>
    <x v="246"/>
    <x v="245"/>
    <n v="5000"/>
    <n v="15273"/>
    <x v="0"/>
    <x v="0"/>
    <x v="0"/>
    <n v="1292665405"/>
    <n v="1288341805"/>
    <b v="1"/>
    <x v="94"/>
    <x v="0"/>
    <s v="film &amp; video/documentary"/>
    <n v="305"/>
    <x v="188"/>
    <x v="0"/>
    <s v="documentary"/>
    <x v="246"/>
    <d v="2010-12-18T09:43:25"/>
  </r>
  <r>
    <n v="247"/>
    <x v="247"/>
    <x v="246"/>
    <n v="5000"/>
    <n v="6705"/>
    <x v="0"/>
    <x v="0"/>
    <x v="0"/>
    <n v="1287200340"/>
    <n v="1284042614"/>
    <b v="1"/>
    <x v="95"/>
    <x v="0"/>
    <s v="film &amp; video/documentary"/>
    <n v="134"/>
    <x v="189"/>
    <x v="0"/>
    <s v="documentary"/>
    <x v="247"/>
    <d v="2010-10-16T03:39:00"/>
  </r>
  <r>
    <n v="248"/>
    <x v="248"/>
    <x v="247"/>
    <n v="85000"/>
    <n v="86133"/>
    <x v="0"/>
    <x v="0"/>
    <x v="0"/>
    <n v="1325961309"/>
    <n v="1322073309"/>
    <b v="1"/>
    <x v="96"/>
    <x v="0"/>
    <s v="film &amp; video/documentary"/>
    <n v="101"/>
    <x v="190"/>
    <x v="0"/>
    <s v="documentary"/>
    <x v="248"/>
    <d v="2012-01-07T18:35:09"/>
  </r>
  <r>
    <n v="249"/>
    <x v="249"/>
    <x v="248"/>
    <n v="10000"/>
    <n v="11292"/>
    <x v="0"/>
    <x v="0"/>
    <x v="0"/>
    <n v="1282498800"/>
    <n v="1275603020"/>
    <b v="1"/>
    <x v="97"/>
    <x v="0"/>
    <s v="film &amp; video/documentary"/>
    <n v="113"/>
    <x v="191"/>
    <x v="0"/>
    <s v="documentary"/>
    <x v="249"/>
    <d v="2010-08-22T17:40:00"/>
  </r>
  <r>
    <n v="250"/>
    <x v="250"/>
    <x v="249"/>
    <n v="30000"/>
    <n v="31675"/>
    <x v="0"/>
    <x v="0"/>
    <x v="0"/>
    <n v="1370525691"/>
    <n v="1367933691"/>
    <b v="1"/>
    <x v="98"/>
    <x v="0"/>
    <s v="film &amp; video/documentary"/>
    <n v="106"/>
    <x v="192"/>
    <x v="0"/>
    <s v="documentary"/>
    <x v="250"/>
    <d v="2013-06-06T13:34:51"/>
  </r>
  <r>
    <n v="251"/>
    <x v="251"/>
    <x v="250"/>
    <n v="3500"/>
    <n v="4395"/>
    <x v="0"/>
    <x v="0"/>
    <x v="0"/>
    <n v="1337194800"/>
    <n v="1334429646"/>
    <b v="1"/>
    <x v="99"/>
    <x v="0"/>
    <s v="film &amp; video/documentary"/>
    <n v="126"/>
    <x v="193"/>
    <x v="0"/>
    <s v="documentary"/>
    <x v="251"/>
    <d v="2012-05-16T19:00:00"/>
  </r>
  <r>
    <n v="252"/>
    <x v="252"/>
    <x v="251"/>
    <n v="5000"/>
    <n v="9228"/>
    <x v="0"/>
    <x v="0"/>
    <x v="0"/>
    <n v="1275364740"/>
    <n v="1269878058"/>
    <b v="1"/>
    <x v="52"/>
    <x v="0"/>
    <s v="film &amp; video/documentary"/>
    <n v="185"/>
    <x v="194"/>
    <x v="0"/>
    <s v="documentary"/>
    <x v="252"/>
    <d v="2010-06-01T03:59:00"/>
  </r>
  <r>
    <n v="253"/>
    <x v="253"/>
    <x v="252"/>
    <n v="1500"/>
    <n v="1511"/>
    <x v="0"/>
    <x v="0"/>
    <x v="0"/>
    <n v="1329320235"/>
    <n v="1326728235"/>
    <b v="1"/>
    <x v="63"/>
    <x v="0"/>
    <s v="film &amp; video/documentary"/>
    <n v="101"/>
    <x v="195"/>
    <x v="0"/>
    <s v="documentary"/>
    <x v="253"/>
    <d v="2012-02-15T15:37:15"/>
  </r>
  <r>
    <n v="254"/>
    <x v="254"/>
    <x v="253"/>
    <n v="24000"/>
    <n v="28067.34"/>
    <x v="0"/>
    <x v="0"/>
    <x v="0"/>
    <n v="1445047200"/>
    <n v="1442443910"/>
    <b v="1"/>
    <x v="100"/>
    <x v="0"/>
    <s v="film &amp; video/documentary"/>
    <n v="117"/>
    <x v="196"/>
    <x v="0"/>
    <s v="documentary"/>
    <x v="254"/>
    <d v="2015-10-17T02:00:00"/>
  </r>
  <r>
    <n v="255"/>
    <x v="255"/>
    <x v="254"/>
    <n v="8000"/>
    <n v="8538.66"/>
    <x v="0"/>
    <x v="0"/>
    <x v="0"/>
    <n v="1300275482"/>
    <n v="1297687082"/>
    <b v="1"/>
    <x v="101"/>
    <x v="0"/>
    <s v="film &amp; video/documentary"/>
    <n v="107"/>
    <x v="197"/>
    <x v="0"/>
    <s v="documentary"/>
    <x v="255"/>
    <d v="2011-03-16T11:38:02"/>
  </r>
  <r>
    <n v="256"/>
    <x v="256"/>
    <x v="255"/>
    <n v="13000"/>
    <n v="18083"/>
    <x v="0"/>
    <x v="0"/>
    <x v="0"/>
    <n v="1363458467"/>
    <n v="1360866467"/>
    <b v="1"/>
    <x v="102"/>
    <x v="0"/>
    <s v="film &amp; video/documentary"/>
    <n v="139"/>
    <x v="198"/>
    <x v="0"/>
    <s v="documentary"/>
    <x v="256"/>
    <d v="2013-03-16T18:27:47"/>
  </r>
  <r>
    <n v="257"/>
    <x v="257"/>
    <x v="256"/>
    <n v="35000"/>
    <n v="37354.269999999997"/>
    <x v="0"/>
    <x v="0"/>
    <x v="0"/>
    <n v="1463670162"/>
    <n v="1461078162"/>
    <b v="1"/>
    <x v="103"/>
    <x v="0"/>
    <s v="film &amp; video/documentary"/>
    <n v="107"/>
    <x v="199"/>
    <x v="0"/>
    <s v="documentary"/>
    <x v="257"/>
    <d v="2016-05-19T15:02:42"/>
  </r>
  <r>
    <n v="258"/>
    <x v="258"/>
    <x v="257"/>
    <n v="30000"/>
    <n v="57342"/>
    <x v="0"/>
    <x v="0"/>
    <x v="0"/>
    <n v="1308359666"/>
    <n v="1305767666"/>
    <b v="1"/>
    <x v="104"/>
    <x v="0"/>
    <s v="film &amp; video/documentary"/>
    <n v="191"/>
    <x v="200"/>
    <x v="0"/>
    <s v="documentary"/>
    <x v="258"/>
    <d v="2011-06-18T01:14:26"/>
  </r>
  <r>
    <n v="259"/>
    <x v="259"/>
    <x v="258"/>
    <n v="75000"/>
    <n v="98953.42"/>
    <x v="0"/>
    <x v="0"/>
    <x v="0"/>
    <n v="1428514969"/>
    <n v="1425922969"/>
    <b v="1"/>
    <x v="105"/>
    <x v="0"/>
    <s v="film &amp; video/documentary"/>
    <n v="132"/>
    <x v="201"/>
    <x v="0"/>
    <s v="documentary"/>
    <x v="259"/>
    <d v="2015-04-08T17:42:49"/>
  </r>
  <r>
    <n v="260"/>
    <x v="260"/>
    <x v="259"/>
    <n v="10000"/>
    <n v="10640"/>
    <x v="0"/>
    <x v="0"/>
    <x v="0"/>
    <n v="1279360740"/>
    <n v="1275415679"/>
    <b v="1"/>
    <x v="106"/>
    <x v="0"/>
    <s v="film &amp; video/documentary"/>
    <n v="106"/>
    <x v="202"/>
    <x v="0"/>
    <s v="documentary"/>
    <x v="260"/>
    <d v="2010-07-17T09:59:00"/>
  </r>
  <r>
    <n v="261"/>
    <x v="261"/>
    <x v="260"/>
    <n v="20000"/>
    <n v="21480"/>
    <x v="0"/>
    <x v="0"/>
    <x v="0"/>
    <n v="1339080900"/>
    <n v="1334783704"/>
    <b v="1"/>
    <x v="107"/>
    <x v="0"/>
    <s v="film &amp; video/documentary"/>
    <n v="107"/>
    <x v="203"/>
    <x v="0"/>
    <s v="documentary"/>
    <x v="261"/>
    <d v="2012-06-07T14:55:00"/>
  </r>
  <r>
    <n v="262"/>
    <x v="262"/>
    <x v="261"/>
    <n v="2500"/>
    <n v="6000"/>
    <x v="0"/>
    <x v="0"/>
    <x v="0"/>
    <n v="1298699828"/>
    <n v="1294811828"/>
    <b v="1"/>
    <x v="108"/>
    <x v="0"/>
    <s v="film &amp; video/documentary"/>
    <n v="240"/>
    <x v="204"/>
    <x v="0"/>
    <s v="documentary"/>
    <x v="262"/>
    <d v="2011-02-26T05:57:08"/>
  </r>
  <r>
    <n v="263"/>
    <x v="263"/>
    <x v="262"/>
    <n v="25000"/>
    <n v="29520.27"/>
    <x v="0"/>
    <x v="0"/>
    <x v="0"/>
    <n v="1348786494"/>
    <n v="1346194494"/>
    <b v="1"/>
    <x v="109"/>
    <x v="0"/>
    <s v="film &amp; video/documentary"/>
    <n v="118"/>
    <x v="205"/>
    <x v="0"/>
    <s v="documentary"/>
    <x v="263"/>
    <d v="2012-09-27T22:54:54"/>
  </r>
  <r>
    <n v="264"/>
    <x v="264"/>
    <x v="263"/>
    <n v="5000"/>
    <n v="5910"/>
    <x v="0"/>
    <x v="0"/>
    <x v="0"/>
    <n v="1336747995"/>
    <n v="1334155995"/>
    <b v="1"/>
    <x v="110"/>
    <x v="0"/>
    <s v="film &amp; video/documentary"/>
    <n v="118"/>
    <x v="206"/>
    <x v="0"/>
    <s v="documentary"/>
    <x v="264"/>
    <d v="2012-05-11T14:53:15"/>
  </r>
  <r>
    <n v="265"/>
    <x v="265"/>
    <x v="264"/>
    <n v="5000"/>
    <n v="5555"/>
    <x v="0"/>
    <x v="0"/>
    <x v="0"/>
    <n v="1273522560"/>
    <n v="1269928430"/>
    <b v="1"/>
    <x v="6"/>
    <x v="0"/>
    <s v="film &amp; video/documentary"/>
    <n v="111"/>
    <x v="207"/>
    <x v="0"/>
    <s v="documentary"/>
    <x v="265"/>
    <d v="2010-05-10T20:16:00"/>
  </r>
  <r>
    <n v="266"/>
    <x v="266"/>
    <x v="265"/>
    <n v="1000"/>
    <n v="1455"/>
    <x v="0"/>
    <x v="0"/>
    <x v="0"/>
    <n v="1271994660"/>
    <n v="1264565507"/>
    <b v="1"/>
    <x v="17"/>
    <x v="0"/>
    <s v="film &amp; video/documentary"/>
    <n v="146"/>
    <x v="208"/>
    <x v="0"/>
    <s v="documentary"/>
    <x v="266"/>
    <d v="2010-04-23T03:51:00"/>
  </r>
  <r>
    <n v="267"/>
    <x v="267"/>
    <x v="266"/>
    <n v="9850"/>
    <n v="12965.44"/>
    <x v="0"/>
    <x v="1"/>
    <x v="1"/>
    <n v="1403693499"/>
    <n v="1401101499"/>
    <b v="1"/>
    <x v="111"/>
    <x v="0"/>
    <s v="film &amp; video/documentary"/>
    <n v="132"/>
    <x v="209"/>
    <x v="0"/>
    <s v="documentary"/>
    <x v="267"/>
    <d v="2014-06-25T10:51:39"/>
  </r>
  <r>
    <n v="268"/>
    <x v="268"/>
    <x v="267"/>
    <n v="5000"/>
    <n v="5570"/>
    <x v="0"/>
    <x v="0"/>
    <x v="0"/>
    <n v="1320640778"/>
    <n v="1316749178"/>
    <b v="1"/>
    <x v="112"/>
    <x v="0"/>
    <s v="film &amp; video/documentary"/>
    <n v="111"/>
    <x v="210"/>
    <x v="0"/>
    <s v="documentary"/>
    <x v="268"/>
    <d v="2011-11-07T04:39:38"/>
  </r>
  <r>
    <n v="269"/>
    <x v="269"/>
    <x v="268"/>
    <n v="100000"/>
    <n v="147233.76999999999"/>
    <x v="0"/>
    <x v="2"/>
    <x v="2"/>
    <n v="1487738622"/>
    <n v="1485146622"/>
    <b v="1"/>
    <x v="113"/>
    <x v="0"/>
    <s v="film &amp; video/documentary"/>
    <n v="147"/>
    <x v="211"/>
    <x v="0"/>
    <s v="documentary"/>
    <x v="269"/>
    <d v="2017-02-22T04:43:42"/>
  </r>
  <r>
    <n v="270"/>
    <x v="270"/>
    <x v="269"/>
    <n v="2300"/>
    <n v="3510"/>
    <x v="0"/>
    <x v="0"/>
    <x v="0"/>
    <n v="1306296000"/>
    <n v="1301950070"/>
    <b v="1"/>
    <x v="42"/>
    <x v="0"/>
    <s v="film &amp; video/documentary"/>
    <n v="153"/>
    <x v="212"/>
    <x v="0"/>
    <s v="documentary"/>
    <x v="270"/>
    <d v="2011-05-25T04:00:00"/>
  </r>
  <r>
    <n v="271"/>
    <x v="271"/>
    <x v="270"/>
    <n v="30000"/>
    <n v="31404"/>
    <x v="0"/>
    <x v="0"/>
    <x v="0"/>
    <n v="1388649600"/>
    <n v="1386123861"/>
    <b v="1"/>
    <x v="114"/>
    <x v="0"/>
    <s v="film &amp; video/documentary"/>
    <n v="105"/>
    <x v="213"/>
    <x v="0"/>
    <s v="documentary"/>
    <x v="271"/>
    <d v="2014-01-02T08:00:00"/>
  </r>
  <r>
    <n v="272"/>
    <x v="272"/>
    <x v="271"/>
    <n v="3000"/>
    <n v="5323.01"/>
    <x v="0"/>
    <x v="0"/>
    <x v="0"/>
    <n v="1272480540"/>
    <n v="1267220191"/>
    <b v="1"/>
    <x v="71"/>
    <x v="0"/>
    <s v="film &amp; video/documentary"/>
    <n v="177"/>
    <x v="214"/>
    <x v="0"/>
    <s v="documentary"/>
    <x v="272"/>
    <d v="2010-04-28T18:49:00"/>
  </r>
  <r>
    <n v="273"/>
    <x v="273"/>
    <x v="272"/>
    <n v="5000"/>
    <n v="5388.79"/>
    <x v="0"/>
    <x v="0"/>
    <x v="0"/>
    <n v="1309694266"/>
    <n v="1307102266"/>
    <b v="1"/>
    <x v="115"/>
    <x v="0"/>
    <s v="film &amp; video/documentary"/>
    <n v="108"/>
    <x v="215"/>
    <x v="0"/>
    <s v="documentary"/>
    <x v="273"/>
    <d v="2011-07-03T11:57:46"/>
  </r>
  <r>
    <n v="274"/>
    <x v="274"/>
    <x v="273"/>
    <n v="4000"/>
    <n v="6240"/>
    <x v="0"/>
    <x v="0"/>
    <x v="0"/>
    <n v="1333609140"/>
    <n v="1330638829"/>
    <b v="1"/>
    <x v="116"/>
    <x v="0"/>
    <s v="film &amp; video/documentary"/>
    <n v="156"/>
    <x v="216"/>
    <x v="0"/>
    <s v="documentary"/>
    <x v="274"/>
    <d v="2012-04-05T06:59:00"/>
  </r>
  <r>
    <n v="275"/>
    <x v="275"/>
    <x v="274"/>
    <n v="20000"/>
    <n v="21679"/>
    <x v="0"/>
    <x v="0"/>
    <x v="0"/>
    <n v="1352511966"/>
    <n v="1349916366"/>
    <b v="1"/>
    <x v="117"/>
    <x v="0"/>
    <s v="film &amp; video/documentary"/>
    <n v="108"/>
    <x v="217"/>
    <x v="0"/>
    <s v="documentary"/>
    <x v="275"/>
    <d v="2012-11-10T01:46:06"/>
  </r>
  <r>
    <n v="276"/>
    <x v="276"/>
    <x v="275"/>
    <n v="4000"/>
    <n v="5904"/>
    <x v="0"/>
    <x v="0"/>
    <x v="0"/>
    <n v="1335574674"/>
    <n v="1330394274"/>
    <b v="1"/>
    <x v="95"/>
    <x v="0"/>
    <s v="film &amp; video/documentary"/>
    <n v="148"/>
    <x v="218"/>
    <x v="0"/>
    <s v="documentary"/>
    <x v="276"/>
    <d v="2012-04-28T00:57:54"/>
  </r>
  <r>
    <n v="277"/>
    <x v="277"/>
    <x v="276"/>
    <n v="65000"/>
    <n v="71748"/>
    <x v="0"/>
    <x v="0"/>
    <x v="0"/>
    <n v="1432416219"/>
    <n v="1429824219"/>
    <b v="1"/>
    <x v="118"/>
    <x v="0"/>
    <s v="film &amp; video/documentary"/>
    <n v="110"/>
    <x v="219"/>
    <x v="0"/>
    <s v="documentary"/>
    <x v="277"/>
    <d v="2015-05-23T21:23:39"/>
  </r>
  <r>
    <n v="278"/>
    <x v="278"/>
    <x v="277"/>
    <n v="27000"/>
    <n v="40594"/>
    <x v="0"/>
    <x v="0"/>
    <x v="0"/>
    <n v="1350003539"/>
    <n v="1347411539"/>
    <b v="1"/>
    <x v="119"/>
    <x v="0"/>
    <s v="film &amp; video/documentary"/>
    <n v="150"/>
    <x v="220"/>
    <x v="0"/>
    <s v="documentary"/>
    <x v="278"/>
    <d v="2012-10-12T00:58:59"/>
  </r>
  <r>
    <n v="279"/>
    <x v="279"/>
    <x v="278"/>
    <n v="17000"/>
    <n v="26744.11"/>
    <x v="0"/>
    <x v="0"/>
    <x v="0"/>
    <n v="1488160860"/>
    <n v="1485237096"/>
    <b v="1"/>
    <x v="120"/>
    <x v="0"/>
    <s v="film &amp; video/documentary"/>
    <n v="157"/>
    <x v="221"/>
    <x v="0"/>
    <s v="documentary"/>
    <x v="279"/>
    <d v="2017-02-27T02:01:00"/>
  </r>
  <r>
    <n v="280"/>
    <x v="280"/>
    <x v="279"/>
    <n v="75000"/>
    <n v="117108"/>
    <x v="0"/>
    <x v="0"/>
    <x v="0"/>
    <n v="1401459035"/>
    <n v="1397571035"/>
    <b v="1"/>
    <x v="121"/>
    <x v="0"/>
    <s v="film &amp; video/documentary"/>
    <n v="156"/>
    <x v="222"/>
    <x v="0"/>
    <s v="documentary"/>
    <x v="280"/>
    <d v="2014-05-30T14:10:35"/>
  </r>
  <r>
    <n v="281"/>
    <x v="281"/>
    <x v="280"/>
    <n v="5500"/>
    <n v="6632.32"/>
    <x v="0"/>
    <x v="0"/>
    <x v="0"/>
    <n v="1249932360"/>
    <n v="1242532513"/>
    <b v="1"/>
    <x v="1"/>
    <x v="0"/>
    <s v="film &amp; video/documentary"/>
    <n v="121"/>
    <x v="223"/>
    <x v="0"/>
    <s v="documentary"/>
    <x v="281"/>
    <d v="2009-08-10T19:26:00"/>
  </r>
  <r>
    <n v="282"/>
    <x v="282"/>
    <x v="281"/>
    <n v="45000"/>
    <n v="45535"/>
    <x v="0"/>
    <x v="0"/>
    <x v="0"/>
    <n v="1266876000"/>
    <n v="1263679492"/>
    <b v="1"/>
    <x v="122"/>
    <x v="0"/>
    <s v="film &amp; video/documentary"/>
    <n v="101"/>
    <x v="224"/>
    <x v="0"/>
    <s v="documentary"/>
    <x v="282"/>
    <d v="2010-02-22T22:00:00"/>
  </r>
  <r>
    <n v="283"/>
    <x v="283"/>
    <x v="282"/>
    <n v="18000"/>
    <n v="20569.05"/>
    <x v="0"/>
    <x v="0"/>
    <x v="0"/>
    <n v="1306904340"/>
    <n v="1305219744"/>
    <b v="1"/>
    <x v="91"/>
    <x v="0"/>
    <s v="film &amp; video/documentary"/>
    <n v="114"/>
    <x v="225"/>
    <x v="0"/>
    <s v="documentary"/>
    <x v="283"/>
    <d v="2011-06-01T04:59:00"/>
  </r>
  <r>
    <n v="284"/>
    <x v="284"/>
    <x v="283"/>
    <n v="40000"/>
    <n v="41850.46"/>
    <x v="0"/>
    <x v="0"/>
    <x v="0"/>
    <n v="1327167780"/>
    <n v="1325007780"/>
    <b v="1"/>
    <x v="123"/>
    <x v="0"/>
    <s v="film &amp; video/documentary"/>
    <n v="105"/>
    <x v="226"/>
    <x v="0"/>
    <s v="documentary"/>
    <x v="284"/>
    <d v="2012-01-21T17:43:00"/>
  </r>
  <r>
    <n v="285"/>
    <x v="285"/>
    <x v="284"/>
    <n v="14000"/>
    <n v="32035.51"/>
    <x v="0"/>
    <x v="0"/>
    <x v="0"/>
    <n v="1379614128"/>
    <n v="1377022128"/>
    <b v="1"/>
    <x v="124"/>
    <x v="0"/>
    <s v="film &amp; video/documentary"/>
    <n v="229"/>
    <x v="227"/>
    <x v="0"/>
    <s v="documentary"/>
    <x v="285"/>
    <d v="2013-09-19T18:08:48"/>
  </r>
  <r>
    <n v="286"/>
    <x v="286"/>
    <x v="285"/>
    <n v="15000"/>
    <n v="16373"/>
    <x v="0"/>
    <x v="0"/>
    <x v="0"/>
    <n v="1364236524"/>
    <n v="1360352124"/>
    <b v="1"/>
    <x v="125"/>
    <x v="0"/>
    <s v="film &amp; video/documentary"/>
    <n v="109"/>
    <x v="228"/>
    <x v="0"/>
    <s v="documentary"/>
    <x v="286"/>
    <d v="2013-03-25T18:35:24"/>
  </r>
  <r>
    <n v="287"/>
    <x v="287"/>
    <x v="286"/>
    <n v="15000"/>
    <n v="26445"/>
    <x v="0"/>
    <x v="0"/>
    <x v="0"/>
    <n v="1351828800"/>
    <n v="1349160018"/>
    <b v="1"/>
    <x v="126"/>
    <x v="0"/>
    <s v="film &amp; video/documentary"/>
    <n v="176"/>
    <x v="229"/>
    <x v="0"/>
    <s v="documentary"/>
    <x v="287"/>
    <d v="2012-11-02T04:00:00"/>
  </r>
  <r>
    <n v="288"/>
    <x v="288"/>
    <x v="287"/>
    <n v="50000"/>
    <n v="51605.31"/>
    <x v="0"/>
    <x v="0"/>
    <x v="0"/>
    <n v="1340683393"/>
    <n v="1337659393"/>
    <b v="1"/>
    <x v="127"/>
    <x v="0"/>
    <s v="film &amp; video/documentary"/>
    <n v="103"/>
    <x v="230"/>
    <x v="0"/>
    <s v="documentary"/>
    <x v="288"/>
    <d v="2012-06-26T04:03:13"/>
  </r>
  <r>
    <n v="289"/>
    <x v="289"/>
    <x v="288"/>
    <n v="15000"/>
    <n v="15723"/>
    <x v="0"/>
    <x v="1"/>
    <x v="1"/>
    <n v="1383389834"/>
    <n v="1380797834"/>
    <b v="1"/>
    <x v="128"/>
    <x v="0"/>
    <s v="film &amp; video/documentary"/>
    <n v="105"/>
    <x v="231"/>
    <x v="0"/>
    <s v="documentary"/>
    <x v="289"/>
    <d v="2013-11-02T10:57:14"/>
  </r>
  <r>
    <n v="290"/>
    <x v="290"/>
    <x v="289"/>
    <n v="4500"/>
    <n v="4800.8"/>
    <x v="0"/>
    <x v="0"/>
    <x v="0"/>
    <n v="1296633540"/>
    <n v="1292316697"/>
    <b v="1"/>
    <x v="129"/>
    <x v="0"/>
    <s v="film &amp; video/documentary"/>
    <n v="107"/>
    <x v="232"/>
    <x v="0"/>
    <s v="documentary"/>
    <x v="290"/>
    <d v="2011-02-02T07:59:00"/>
  </r>
  <r>
    <n v="291"/>
    <x v="291"/>
    <x v="290"/>
    <n v="5000"/>
    <n v="6001"/>
    <x v="0"/>
    <x v="0"/>
    <x v="0"/>
    <n v="1367366460"/>
    <n v="1365791246"/>
    <b v="1"/>
    <x v="130"/>
    <x v="0"/>
    <s v="film &amp; video/documentary"/>
    <n v="120"/>
    <x v="233"/>
    <x v="0"/>
    <s v="documentary"/>
    <x v="291"/>
    <d v="2013-05-01T00:01:00"/>
  </r>
  <r>
    <n v="292"/>
    <x v="292"/>
    <x v="291"/>
    <n v="75000"/>
    <n v="76130.2"/>
    <x v="0"/>
    <x v="0"/>
    <x v="0"/>
    <n v="1319860740"/>
    <n v="1317064599"/>
    <b v="1"/>
    <x v="131"/>
    <x v="0"/>
    <s v="film &amp; video/documentary"/>
    <n v="102"/>
    <x v="234"/>
    <x v="0"/>
    <s v="documentary"/>
    <x v="292"/>
    <d v="2011-10-29T03:59:00"/>
  </r>
  <r>
    <n v="293"/>
    <x v="293"/>
    <x v="292"/>
    <n v="26000"/>
    <n v="26360"/>
    <x v="0"/>
    <x v="0"/>
    <x v="0"/>
    <n v="1398009714"/>
    <n v="1395417714"/>
    <b v="1"/>
    <x v="132"/>
    <x v="0"/>
    <s v="film &amp; video/documentary"/>
    <n v="101"/>
    <x v="235"/>
    <x v="0"/>
    <s v="documentary"/>
    <x v="293"/>
    <d v="2014-04-20T16:01:54"/>
  </r>
  <r>
    <n v="294"/>
    <x v="294"/>
    <x v="293"/>
    <n v="5000"/>
    <n v="5000"/>
    <x v="0"/>
    <x v="0"/>
    <x v="0"/>
    <n v="1279555200"/>
    <n v="1276480894"/>
    <b v="1"/>
    <x v="133"/>
    <x v="0"/>
    <s v="film &amp; video/documentary"/>
    <n v="100"/>
    <x v="101"/>
    <x v="0"/>
    <s v="documentary"/>
    <x v="294"/>
    <d v="2010-07-19T16:00:00"/>
  </r>
  <r>
    <n v="295"/>
    <x v="295"/>
    <x v="294"/>
    <n v="50000"/>
    <n v="66554.559999999998"/>
    <x v="0"/>
    <x v="0"/>
    <x v="0"/>
    <n v="1383264000"/>
    <n v="1378080409"/>
    <b v="1"/>
    <x v="134"/>
    <x v="0"/>
    <s v="film &amp; video/documentary"/>
    <n v="133"/>
    <x v="236"/>
    <x v="0"/>
    <s v="documentary"/>
    <x v="295"/>
    <d v="2013-11-01T00:00:00"/>
  </r>
  <r>
    <n v="296"/>
    <x v="296"/>
    <x v="295"/>
    <n v="25000"/>
    <n v="29681.55"/>
    <x v="0"/>
    <x v="0"/>
    <x v="0"/>
    <n v="1347017083"/>
    <n v="1344857083"/>
    <b v="1"/>
    <x v="135"/>
    <x v="0"/>
    <s v="film &amp; video/documentary"/>
    <n v="119"/>
    <x v="237"/>
    <x v="0"/>
    <s v="documentary"/>
    <x v="296"/>
    <d v="2012-09-07T11:24:43"/>
  </r>
  <r>
    <n v="297"/>
    <x v="297"/>
    <x v="296"/>
    <n v="20000"/>
    <n v="20128"/>
    <x v="0"/>
    <x v="0"/>
    <x v="0"/>
    <n v="1430452740"/>
    <n v="1427390901"/>
    <b v="1"/>
    <x v="136"/>
    <x v="0"/>
    <s v="film &amp; video/documentary"/>
    <n v="101"/>
    <x v="238"/>
    <x v="0"/>
    <s v="documentary"/>
    <x v="297"/>
    <d v="2015-05-01T03:59:00"/>
  </r>
  <r>
    <n v="298"/>
    <x v="298"/>
    <x v="297"/>
    <n v="126000"/>
    <n v="137254.84"/>
    <x v="0"/>
    <x v="0"/>
    <x v="0"/>
    <n v="1399669200"/>
    <n v="1394536048"/>
    <b v="1"/>
    <x v="137"/>
    <x v="0"/>
    <s v="film &amp; video/documentary"/>
    <n v="109"/>
    <x v="239"/>
    <x v="0"/>
    <s v="documentary"/>
    <x v="298"/>
    <d v="2014-05-09T21:00:00"/>
  </r>
  <r>
    <n v="299"/>
    <x v="299"/>
    <x v="298"/>
    <n v="10000"/>
    <n v="17895.25"/>
    <x v="0"/>
    <x v="0"/>
    <x v="0"/>
    <n v="1289975060"/>
    <n v="1287379460"/>
    <b v="1"/>
    <x v="138"/>
    <x v="0"/>
    <s v="film &amp; video/documentary"/>
    <n v="179"/>
    <x v="240"/>
    <x v="0"/>
    <s v="documentary"/>
    <x v="299"/>
    <d v="2010-11-17T06:24:20"/>
  </r>
  <r>
    <n v="300"/>
    <x v="300"/>
    <x v="299"/>
    <n v="25000"/>
    <n v="25430.66"/>
    <x v="0"/>
    <x v="0"/>
    <x v="0"/>
    <n v="1303686138"/>
    <n v="1301007738"/>
    <b v="1"/>
    <x v="139"/>
    <x v="0"/>
    <s v="film &amp; video/documentary"/>
    <n v="102"/>
    <x v="241"/>
    <x v="0"/>
    <s v="documentary"/>
    <x v="300"/>
    <d v="2011-04-24T23:02:18"/>
  </r>
  <r>
    <n v="301"/>
    <x v="301"/>
    <x v="300"/>
    <n v="13000"/>
    <n v="15435.55"/>
    <x v="0"/>
    <x v="0"/>
    <x v="0"/>
    <n v="1363711335"/>
    <n v="1360258935"/>
    <b v="1"/>
    <x v="140"/>
    <x v="0"/>
    <s v="film &amp; video/documentary"/>
    <n v="119"/>
    <x v="242"/>
    <x v="0"/>
    <s v="documentary"/>
    <x v="301"/>
    <d v="2013-03-19T16:42:15"/>
  </r>
  <r>
    <n v="302"/>
    <x v="302"/>
    <x v="301"/>
    <n v="10000"/>
    <n v="10046"/>
    <x v="0"/>
    <x v="0"/>
    <x v="0"/>
    <n v="1330115638"/>
    <n v="1327523638"/>
    <b v="1"/>
    <x v="52"/>
    <x v="0"/>
    <s v="film &amp; video/documentary"/>
    <n v="100"/>
    <x v="243"/>
    <x v="0"/>
    <s v="documentary"/>
    <x v="302"/>
    <d v="2012-02-24T20:33:58"/>
  </r>
  <r>
    <n v="303"/>
    <x v="303"/>
    <x v="302"/>
    <n v="3000"/>
    <n v="4124"/>
    <x v="0"/>
    <x v="0"/>
    <x v="0"/>
    <n v="1338601346"/>
    <n v="1336009346"/>
    <b v="1"/>
    <x v="141"/>
    <x v="0"/>
    <s v="film &amp; video/documentary"/>
    <n v="137"/>
    <x v="244"/>
    <x v="0"/>
    <s v="documentary"/>
    <x v="303"/>
    <d v="2012-06-02T01:42:26"/>
  </r>
  <r>
    <n v="304"/>
    <x v="304"/>
    <x v="303"/>
    <n v="3400"/>
    <n v="7876"/>
    <x v="0"/>
    <x v="0"/>
    <x v="0"/>
    <n v="1346464800"/>
    <n v="1343096197"/>
    <b v="1"/>
    <x v="142"/>
    <x v="0"/>
    <s v="film &amp; video/documentary"/>
    <n v="232"/>
    <x v="245"/>
    <x v="0"/>
    <s v="documentary"/>
    <x v="304"/>
    <d v="2012-09-01T02:00:00"/>
  </r>
  <r>
    <n v="305"/>
    <x v="305"/>
    <x v="304"/>
    <n v="7500"/>
    <n v="9775"/>
    <x v="0"/>
    <x v="0"/>
    <x v="0"/>
    <n v="1331392049"/>
    <n v="1328800049"/>
    <b v="1"/>
    <x v="143"/>
    <x v="0"/>
    <s v="film &amp; video/documentary"/>
    <n v="130"/>
    <x v="246"/>
    <x v="0"/>
    <s v="documentary"/>
    <x v="305"/>
    <d v="2012-03-10T15:07:29"/>
  </r>
  <r>
    <n v="306"/>
    <x v="306"/>
    <x v="305"/>
    <n v="1000"/>
    <n v="2929"/>
    <x v="0"/>
    <x v="0"/>
    <x v="0"/>
    <n v="1363806333"/>
    <n v="1362081933"/>
    <b v="1"/>
    <x v="144"/>
    <x v="0"/>
    <s v="film &amp; video/documentary"/>
    <n v="293"/>
    <x v="247"/>
    <x v="0"/>
    <s v="documentary"/>
    <x v="306"/>
    <d v="2013-03-20T19:05:33"/>
  </r>
  <r>
    <n v="307"/>
    <x v="307"/>
    <x v="306"/>
    <n v="22000"/>
    <n v="24490"/>
    <x v="0"/>
    <x v="0"/>
    <x v="0"/>
    <n v="1360276801"/>
    <n v="1357684801"/>
    <b v="1"/>
    <x v="145"/>
    <x v="0"/>
    <s v="film &amp; video/documentary"/>
    <n v="111"/>
    <x v="248"/>
    <x v="0"/>
    <s v="documentary"/>
    <x v="307"/>
    <d v="2013-02-07T22:40:01"/>
  </r>
  <r>
    <n v="308"/>
    <x v="308"/>
    <x v="307"/>
    <n v="12000"/>
    <n v="12668"/>
    <x v="0"/>
    <x v="0"/>
    <x v="0"/>
    <n v="1299775210"/>
    <n v="1295887210"/>
    <b v="1"/>
    <x v="91"/>
    <x v="0"/>
    <s v="film &amp; video/documentary"/>
    <n v="106"/>
    <x v="249"/>
    <x v="0"/>
    <s v="documentary"/>
    <x v="308"/>
    <d v="2011-03-10T16:40:10"/>
  </r>
  <r>
    <n v="309"/>
    <x v="309"/>
    <x v="308"/>
    <n v="18000"/>
    <n v="21410"/>
    <x v="0"/>
    <x v="0"/>
    <x v="0"/>
    <n v="1346695334"/>
    <n v="1344880934"/>
    <b v="1"/>
    <x v="146"/>
    <x v="0"/>
    <s v="film &amp; video/documentary"/>
    <n v="119"/>
    <x v="250"/>
    <x v="0"/>
    <s v="documentary"/>
    <x v="309"/>
    <d v="2012-09-03T18:02:14"/>
  </r>
  <r>
    <n v="310"/>
    <x v="310"/>
    <x v="309"/>
    <n v="1000"/>
    <n v="1041.29"/>
    <x v="0"/>
    <x v="0"/>
    <x v="0"/>
    <n v="1319076000"/>
    <n v="1317788623"/>
    <b v="1"/>
    <x v="17"/>
    <x v="0"/>
    <s v="film &amp; video/documentary"/>
    <n v="104"/>
    <x v="251"/>
    <x v="0"/>
    <s v="documentary"/>
    <x v="310"/>
    <d v="2011-10-20T02:00:00"/>
  </r>
  <r>
    <n v="311"/>
    <x v="311"/>
    <x v="310"/>
    <n v="20000"/>
    <n v="20820.330000000002"/>
    <x v="0"/>
    <x v="0"/>
    <x v="0"/>
    <n v="1325404740"/>
    <n v="1321852592"/>
    <b v="1"/>
    <x v="3"/>
    <x v="0"/>
    <s v="film &amp; video/documentary"/>
    <n v="104"/>
    <x v="252"/>
    <x v="0"/>
    <s v="documentary"/>
    <x v="311"/>
    <d v="2012-01-01T07:59:00"/>
  </r>
  <r>
    <n v="312"/>
    <x v="312"/>
    <x v="311"/>
    <n v="8000"/>
    <n v="8950"/>
    <x v="0"/>
    <x v="0"/>
    <x v="0"/>
    <n v="1365973432"/>
    <n v="1363381432"/>
    <b v="1"/>
    <x v="96"/>
    <x v="0"/>
    <s v="film &amp; video/documentary"/>
    <n v="112"/>
    <x v="253"/>
    <x v="0"/>
    <s v="documentary"/>
    <x v="312"/>
    <d v="2013-04-14T21:03:52"/>
  </r>
  <r>
    <n v="313"/>
    <x v="313"/>
    <x v="312"/>
    <n v="17000"/>
    <n v="17805"/>
    <x v="0"/>
    <x v="0"/>
    <x v="0"/>
    <n v="1281542340"/>
    <n v="1277702894"/>
    <b v="1"/>
    <x v="147"/>
    <x v="0"/>
    <s v="film &amp; video/documentary"/>
    <n v="105"/>
    <x v="181"/>
    <x v="0"/>
    <s v="documentary"/>
    <x v="313"/>
    <d v="2010-08-11T15:59:00"/>
  </r>
  <r>
    <n v="314"/>
    <x v="314"/>
    <x v="313"/>
    <n v="1000"/>
    <n v="3851.5"/>
    <x v="0"/>
    <x v="0"/>
    <x v="0"/>
    <n v="1362167988"/>
    <n v="1359575988"/>
    <b v="1"/>
    <x v="148"/>
    <x v="0"/>
    <s v="film &amp; video/documentary"/>
    <n v="385"/>
    <x v="254"/>
    <x v="0"/>
    <s v="documentary"/>
    <x v="314"/>
    <d v="2013-03-01T19:59:48"/>
  </r>
  <r>
    <n v="315"/>
    <x v="315"/>
    <x v="314"/>
    <n v="25000"/>
    <n v="25312"/>
    <x v="0"/>
    <x v="0"/>
    <x v="0"/>
    <n v="1345660334"/>
    <n v="1343068334"/>
    <b v="1"/>
    <x v="149"/>
    <x v="0"/>
    <s v="film &amp; video/documentary"/>
    <n v="101"/>
    <x v="255"/>
    <x v="0"/>
    <s v="documentary"/>
    <x v="315"/>
    <d v="2012-08-22T18:32:14"/>
  </r>
  <r>
    <n v="316"/>
    <x v="316"/>
    <x v="315"/>
    <n v="15000"/>
    <n v="17066"/>
    <x v="0"/>
    <x v="5"/>
    <x v="5"/>
    <n v="1418273940"/>
    <n v="1415398197"/>
    <b v="1"/>
    <x v="150"/>
    <x v="0"/>
    <s v="film &amp; video/documentary"/>
    <n v="114"/>
    <x v="256"/>
    <x v="0"/>
    <s v="documentary"/>
    <x v="316"/>
    <d v="2014-12-11T04:59:00"/>
  </r>
  <r>
    <n v="317"/>
    <x v="317"/>
    <x v="316"/>
    <n v="30000"/>
    <n v="30241"/>
    <x v="0"/>
    <x v="0"/>
    <x v="0"/>
    <n v="1386778483"/>
    <n v="1384186483"/>
    <b v="1"/>
    <x v="151"/>
    <x v="0"/>
    <s v="film &amp; video/documentary"/>
    <n v="101"/>
    <x v="257"/>
    <x v="0"/>
    <s v="documentary"/>
    <x v="317"/>
    <d v="2013-12-11T16:14:43"/>
  </r>
  <r>
    <n v="318"/>
    <x v="318"/>
    <x v="317"/>
    <n v="5000"/>
    <n v="14166"/>
    <x v="0"/>
    <x v="0"/>
    <x v="0"/>
    <n v="1364342151"/>
    <n v="1361753751"/>
    <b v="1"/>
    <x v="4"/>
    <x v="0"/>
    <s v="film &amp; video/documentary"/>
    <n v="283"/>
    <x v="34"/>
    <x v="0"/>
    <s v="documentary"/>
    <x v="318"/>
    <d v="2013-03-26T23:55:51"/>
  </r>
  <r>
    <n v="319"/>
    <x v="319"/>
    <x v="318"/>
    <n v="5000"/>
    <n v="5634"/>
    <x v="0"/>
    <x v="0"/>
    <x v="0"/>
    <n v="1265097540"/>
    <n v="1257538029"/>
    <b v="1"/>
    <x v="13"/>
    <x v="0"/>
    <s v="film &amp; video/documentary"/>
    <n v="113"/>
    <x v="258"/>
    <x v="0"/>
    <s v="documentary"/>
    <x v="319"/>
    <d v="2010-02-02T07:59:00"/>
  </r>
  <r>
    <n v="320"/>
    <x v="320"/>
    <x v="319"/>
    <n v="20000"/>
    <n v="21316"/>
    <x v="0"/>
    <x v="1"/>
    <x v="1"/>
    <n v="1450825200"/>
    <n v="1448284433"/>
    <b v="1"/>
    <x v="150"/>
    <x v="0"/>
    <s v="film &amp; video/documentary"/>
    <n v="107"/>
    <x v="259"/>
    <x v="0"/>
    <s v="documentary"/>
    <x v="320"/>
    <d v="2015-12-22T23:00:00"/>
  </r>
  <r>
    <n v="321"/>
    <x v="321"/>
    <x v="320"/>
    <n v="35000"/>
    <n v="35932"/>
    <x v="0"/>
    <x v="12"/>
    <x v="3"/>
    <n v="1478605386"/>
    <n v="1475577786"/>
    <b v="1"/>
    <x v="152"/>
    <x v="0"/>
    <s v="film &amp; video/documentary"/>
    <n v="103"/>
    <x v="260"/>
    <x v="0"/>
    <s v="documentary"/>
    <x v="321"/>
    <d v="2016-11-08T11:43:06"/>
  </r>
  <r>
    <n v="322"/>
    <x v="322"/>
    <x v="321"/>
    <n v="25000"/>
    <n v="26978"/>
    <x v="0"/>
    <x v="0"/>
    <x v="0"/>
    <n v="1463146848"/>
    <n v="1460554848"/>
    <b v="1"/>
    <x v="153"/>
    <x v="0"/>
    <s v="film &amp; video/documentary"/>
    <n v="108"/>
    <x v="261"/>
    <x v="0"/>
    <s v="documentary"/>
    <x v="322"/>
    <d v="2016-05-13T13:40:48"/>
  </r>
  <r>
    <n v="323"/>
    <x v="323"/>
    <x v="322"/>
    <n v="5400"/>
    <n v="6646"/>
    <x v="0"/>
    <x v="0"/>
    <x v="0"/>
    <n v="1482307140"/>
    <n v="1479886966"/>
    <b v="1"/>
    <x v="6"/>
    <x v="0"/>
    <s v="film &amp; video/documentary"/>
    <n v="123"/>
    <x v="262"/>
    <x v="0"/>
    <s v="documentary"/>
    <x v="323"/>
    <d v="2016-12-21T07:59:00"/>
  </r>
  <r>
    <n v="324"/>
    <x v="324"/>
    <x v="323"/>
    <n v="8500"/>
    <n v="8636"/>
    <x v="0"/>
    <x v="0"/>
    <x v="0"/>
    <n v="1438441308"/>
    <n v="1435590108"/>
    <b v="1"/>
    <x v="141"/>
    <x v="0"/>
    <s v="film &amp; video/documentary"/>
    <n v="102"/>
    <x v="263"/>
    <x v="0"/>
    <s v="documentary"/>
    <x v="324"/>
    <d v="2015-08-01T15:01:48"/>
  </r>
  <r>
    <n v="325"/>
    <x v="325"/>
    <x v="324"/>
    <n v="50000"/>
    <n v="52198"/>
    <x v="0"/>
    <x v="0"/>
    <x v="0"/>
    <n v="1482208233"/>
    <n v="1479184233"/>
    <b v="1"/>
    <x v="154"/>
    <x v="0"/>
    <s v="film &amp; video/documentary"/>
    <n v="104"/>
    <x v="264"/>
    <x v="0"/>
    <s v="documentary"/>
    <x v="325"/>
    <d v="2016-12-20T04:30:33"/>
  </r>
  <r>
    <n v="326"/>
    <x v="326"/>
    <x v="325"/>
    <n v="150000"/>
    <n v="169394.6"/>
    <x v="0"/>
    <x v="0"/>
    <x v="0"/>
    <n v="1489532220"/>
    <n v="1486625606"/>
    <b v="1"/>
    <x v="155"/>
    <x v="0"/>
    <s v="film &amp; video/documentary"/>
    <n v="113"/>
    <x v="265"/>
    <x v="0"/>
    <s v="documentary"/>
    <x v="326"/>
    <d v="2017-03-14T22:57:00"/>
  </r>
  <r>
    <n v="327"/>
    <x v="327"/>
    <x v="326"/>
    <n v="4000"/>
    <n v="5456"/>
    <x v="0"/>
    <x v="0"/>
    <x v="0"/>
    <n v="1427011200"/>
    <n v="1424669929"/>
    <b v="1"/>
    <x v="69"/>
    <x v="0"/>
    <s v="film &amp; video/documentary"/>
    <n v="136"/>
    <x v="266"/>
    <x v="0"/>
    <s v="documentary"/>
    <x v="327"/>
    <d v="2015-03-22T08:00:00"/>
  </r>
  <r>
    <n v="328"/>
    <x v="328"/>
    <x v="327"/>
    <n v="75000"/>
    <n v="77710.8"/>
    <x v="0"/>
    <x v="0"/>
    <x v="0"/>
    <n v="1446350400"/>
    <n v="1443739388"/>
    <b v="1"/>
    <x v="156"/>
    <x v="0"/>
    <s v="film &amp; video/documentary"/>
    <n v="104"/>
    <x v="267"/>
    <x v="0"/>
    <s v="documentary"/>
    <x v="328"/>
    <d v="2015-11-01T04:00:00"/>
  </r>
  <r>
    <n v="329"/>
    <x v="329"/>
    <x v="328"/>
    <n v="10000"/>
    <n v="10550"/>
    <x v="0"/>
    <x v="0"/>
    <x v="0"/>
    <n v="1446868800"/>
    <n v="1444821127"/>
    <b v="1"/>
    <x v="157"/>
    <x v="0"/>
    <s v="film &amp; video/documentary"/>
    <n v="106"/>
    <x v="268"/>
    <x v="0"/>
    <s v="documentary"/>
    <x v="329"/>
    <d v="2015-11-07T04:00:00"/>
  </r>
  <r>
    <n v="330"/>
    <x v="330"/>
    <x v="329"/>
    <n v="35000"/>
    <n v="35640"/>
    <x v="0"/>
    <x v="0"/>
    <x v="0"/>
    <n v="1368763140"/>
    <n v="1366028563"/>
    <b v="1"/>
    <x v="158"/>
    <x v="0"/>
    <s v="film &amp; video/documentary"/>
    <n v="102"/>
    <x v="269"/>
    <x v="0"/>
    <s v="documentary"/>
    <x v="330"/>
    <d v="2013-05-17T03:59:00"/>
  </r>
  <r>
    <n v="331"/>
    <x v="331"/>
    <x v="330"/>
    <n v="40000"/>
    <n v="42642"/>
    <x v="0"/>
    <x v="0"/>
    <x v="0"/>
    <n v="1466171834"/>
    <n v="1463493434"/>
    <b v="1"/>
    <x v="159"/>
    <x v="0"/>
    <s v="film &amp; video/documentary"/>
    <n v="107"/>
    <x v="270"/>
    <x v="0"/>
    <s v="documentary"/>
    <x v="331"/>
    <d v="2016-06-17T13:57:14"/>
  </r>
  <r>
    <n v="332"/>
    <x v="332"/>
    <x v="331"/>
    <n v="100000"/>
    <n v="113015"/>
    <x v="0"/>
    <x v="0"/>
    <x v="0"/>
    <n v="1446019200"/>
    <n v="1442420377"/>
    <b v="1"/>
    <x v="160"/>
    <x v="0"/>
    <s v="film &amp; video/documentary"/>
    <n v="113"/>
    <x v="271"/>
    <x v="0"/>
    <s v="documentary"/>
    <x v="332"/>
    <d v="2015-10-28T08:00:00"/>
  </r>
  <r>
    <n v="333"/>
    <x v="333"/>
    <x v="332"/>
    <n v="40000"/>
    <n v="50091"/>
    <x v="0"/>
    <x v="0"/>
    <x v="0"/>
    <n v="1460038591"/>
    <n v="1457450191"/>
    <b v="1"/>
    <x v="161"/>
    <x v="0"/>
    <s v="film &amp; video/documentary"/>
    <n v="125"/>
    <x v="272"/>
    <x v="0"/>
    <s v="documentary"/>
    <x v="333"/>
    <d v="2016-04-07T14:16:31"/>
  </r>
  <r>
    <n v="334"/>
    <x v="334"/>
    <x v="333"/>
    <n v="10000"/>
    <n v="10119"/>
    <x v="0"/>
    <x v="0"/>
    <x v="0"/>
    <n v="1431716400"/>
    <n v="1428423757"/>
    <b v="1"/>
    <x v="50"/>
    <x v="0"/>
    <s v="film &amp; video/documentary"/>
    <n v="101"/>
    <x v="273"/>
    <x v="0"/>
    <s v="documentary"/>
    <x v="334"/>
    <d v="2015-05-15T19:00:00"/>
  </r>
  <r>
    <n v="335"/>
    <x v="335"/>
    <x v="334"/>
    <n v="8500"/>
    <n v="8735"/>
    <x v="0"/>
    <x v="0"/>
    <x v="0"/>
    <n v="1431122400"/>
    <n v="1428428515"/>
    <b v="1"/>
    <x v="144"/>
    <x v="0"/>
    <s v="film &amp; video/documentary"/>
    <n v="103"/>
    <x v="274"/>
    <x v="0"/>
    <s v="documentary"/>
    <x v="335"/>
    <d v="2015-05-08T22:00:00"/>
  </r>
  <r>
    <n v="336"/>
    <x v="336"/>
    <x v="335"/>
    <n v="25000"/>
    <n v="29209.78"/>
    <x v="0"/>
    <x v="0"/>
    <x v="0"/>
    <n v="1447427918"/>
    <n v="1444832318"/>
    <b v="1"/>
    <x v="131"/>
    <x v="0"/>
    <s v="film &amp; video/documentary"/>
    <n v="117"/>
    <x v="275"/>
    <x v="0"/>
    <s v="documentary"/>
    <x v="336"/>
    <d v="2015-11-13T15:18:38"/>
  </r>
  <r>
    <n v="337"/>
    <x v="337"/>
    <x v="336"/>
    <n v="3000"/>
    <n v="3035.05"/>
    <x v="0"/>
    <x v="0"/>
    <x v="0"/>
    <n v="1426298708"/>
    <n v="1423710308"/>
    <b v="1"/>
    <x v="162"/>
    <x v="0"/>
    <s v="film &amp; video/documentary"/>
    <n v="101"/>
    <x v="276"/>
    <x v="0"/>
    <s v="documentary"/>
    <x v="337"/>
    <d v="2015-03-14T02:05:08"/>
  </r>
  <r>
    <n v="338"/>
    <x v="338"/>
    <x v="337"/>
    <n v="15000"/>
    <n v="16520.04"/>
    <x v="0"/>
    <x v="0"/>
    <x v="0"/>
    <n v="1472864400"/>
    <n v="1468001290"/>
    <b v="1"/>
    <x v="163"/>
    <x v="0"/>
    <s v="film &amp; video/documentary"/>
    <n v="110"/>
    <x v="277"/>
    <x v="0"/>
    <s v="documentary"/>
    <x v="338"/>
    <d v="2016-09-03T01:00:00"/>
  </r>
  <r>
    <n v="339"/>
    <x v="339"/>
    <x v="338"/>
    <n v="6000"/>
    <n v="6485"/>
    <x v="0"/>
    <x v="0"/>
    <x v="0"/>
    <n v="1430331268"/>
    <n v="1427739268"/>
    <b v="1"/>
    <x v="30"/>
    <x v="0"/>
    <s v="film &amp; video/documentary"/>
    <n v="108"/>
    <x v="278"/>
    <x v="0"/>
    <s v="documentary"/>
    <x v="339"/>
    <d v="2015-04-29T18:14:28"/>
  </r>
  <r>
    <n v="340"/>
    <x v="340"/>
    <x v="339"/>
    <n v="35000"/>
    <n v="43758"/>
    <x v="0"/>
    <x v="0"/>
    <x v="0"/>
    <n v="1489006800"/>
    <n v="1486397007"/>
    <b v="1"/>
    <x v="164"/>
    <x v="0"/>
    <s v="film &amp; video/documentary"/>
    <n v="125"/>
    <x v="279"/>
    <x v="0"/>
    <s v="documentary"/>
    <x v="340"/>
    <d v="2017-03-08T21:00:00"/>
  </r>
  <r>
    <n v="341"/>
    <x v="341"/>
    <x v="340"/>
    <n v="3500"/>
    <n v="3735"/>
    <x v="0"/>
    <x v="0"/>
    <x v="0"/>
    <n v="1412135940"/>
    <n v="1410555998"/>
    <b v="1"/>
    <x v="165"/>
    <x v="0"/>
    <s v="film &amp; video/documentary"/>
    <n v="107"/>
    <x v="280"/>
    <x v="0"/>
    <s v="documentary"/>
    <x v="341"/>
    <d v="2014-10-01T03:59:00"/>
  </r>
  <r>
    <n v="342"/>
    <x v="342"/>
    <x v="341"/>
    <n v="55000"/>
    <n v="55201.52"/>
    <x v="0"/>
    <x v="0"/>
    <x v="0"/>
    <n v="1461955465"/>
    <n v="1459363465"/>
    <b v="1"/>
    <x v="166"/>
    <x v="0"/>
    <s v="film &amp; video/documentary"/>
    <n v="100"/>
    <x v="281"/>
    <x v="0"/>
    <s v="documentary"/>
    <x v="342"/>
    <d v="2016-04-29T18:44:25"/>
  </r>
  <r>
    <n v="343"/>
    <x v="343"/>
    <x v="342"/>
    <n v="30000"/>
    <n v="30608.59"/>
    <x v="0"/>
    <x v="0"/>
    <x v="0"/>
    <n v="1415934000"/>
    <n v="1413308545"/>
    <b v="1"/>
    <x v="167"/>
    <x v="0"/>
    <s v="film &amp; video/documentary"/>
    <n v="102"/>
    <x v="282"/>
    <x v="0"/>
    <s v="documentary"/>
    <x v="343"/>
    <d v="2014-11-14T03:00:00"/>
  </r>
  <r>
    <n v="344"/>
    <x v="344"/>
    <x v="343"/>
    <n v="33500"/>
    <n v="34198"/>
    <x v="0"/>
    <x v="0"/>
    <x v="0"/>
    <n v="1433125200"/>
    <n v="1429312694"/>
    <b v="1"/>
    <x v="168"/>
    <x v="0"/>
    <s v="film &amp; video/documentary"/>
    <n v="102"/>
    <x v="283"/>
    <x v="0"/>
    <s v="documentary"/>
    <x v="344"/>
    <d v="2015-06-01T02:20:00"/>
  </r>
  <r>
    <n v="345"/>
    <x v="345"/>
    <x v="344"/>
    <n v="14500"/>
    <n v="17875"/>
    <x v="0"/>
    <x v="0"/>
    <x v="0"/>
    <n v="1432161590"/>
    <n v="1429569590"/>
    <b v="1"/>
    <x v="122"/>
    <x v="0"/>
    <s v="film &amp; video/documentary"/>
    <n v="123"/>
    <x v="284"/>
    <x v="0"/>
    <s v="documentary"/>
    <x v="345"/>
    <d v="2015-05-20T22:39:50"/>
  </r>
  <r>
    <n v="346"/>
    <x v="346"/>
    <x v="345"/>
    <n v="10000"/>
    <n v="17028.88"/>
    <x v="0"/>
    <x v="0"/>
    <x v="0"/>
    <n v="1444824021"/>
    <n v="1442232021"/>
    <b v="1"/>
    <x v="101"/>
    <x v="0"/>
    <s v="film &amp; video/documentary"/>
    <n v="170"/>
    <x v="285"/>
    <x v="0"/>
    <s v="documentary"/>
    <x v="346"/>
    <d v="2015-10-14T12:00:21"/>
  </r>
  <r>
    <n v="347"/>
    <x v="347"/>
    <x v="346"/>
    <n v="40000"/>
    <n v="44636.2"/>
    <x v="0"/>
    <x v="0"/>
    <x v="0"/>
    <n v="1447505609"/>
    <n v="1444910009"/>
    <b v="1"/>
    <x v="169"/>
    <x v="0"/>
    <s v="film &amp; video/documentary"/>
    <n v="112"/>
    <x v="286"/>
    <x v="0"/>
    <s v="documentary"/>
    <x v="347"/>
    <d v="2015-11-14T12:53:29"/>
  </r>
  <r>
    <n v="348"/>
    <x v="348"/>
    <x v="347"/>
    <n v="10000"/>
    <n v="10300"/>
    <x v="0"/>
    <x v="0"/>
    <x v="0"/>
    <n v="1440165916"/>
    <n v="1437573916"/>
    <b v="1"/>
    <x v="46"/>
    <x v="0"/>
    <s v="film &amp; video/documentary"/>
    <n v="103"/>
    <x v="287"/>
    <x v="0"/>
    <s v="documentary"/>
    <x v="348"/>
    <d v="2015-08-21T14:05:16"/>
  </r>
  <r>
    <n v="349"/>
    <x v="349"/>
    <x v="348"/>
    <n v="11260"/>
    <n v="12007.18"/>
    <x v="0"/>
    <x v="0"/>
    <x v="0"/>
    <n v="1487937508"/>
    <n v="1485345508"/>
    <b v="1"/>
    <x v="157"/>
    <x v="0"/>
    <s v="film &amp; video/documentary"/>
    <n v="107"/>
    <x v="288"/>
    <x v="0"/>
    <s v="documentary"/>
    <x v="349"/>
    <d v="2017-02-24T11:58:28"/>
  </r>
  <r>
    <n v="350"/>
    <x v="350"/>
    <x v="349"/>
    <n v="25000"/>
    <n v="28690"/>
    <x v="0"/>
    <x v="0"/>
    <x v="0"/>
    <n v="1473566340"/>
    <n v="1470274509"/>
    <b v="1"/>
    <x v="170"/>
    <x v="0"/>
    <s v="film &amp; video/documentary"/>
    <n v="115"/>
    <x v="289"/>
    <x v="0"/>
    <s v="documentary"/>
    <x v="350"/>
    <d v="2016-09-11T03:59:00"/>
  </r>
  <r>
    <n v="351"/>
    <x v="351"/>
    <x v="350"/>
    <n v="34000"/>
    <n v="43296"/>
    <x v="0"/>
    <x v="3"/>
    <x v="3"/>
    <n v="1460066954"/>
    <n v="1456614554"/>
    <b v="1"/>
    <x v="171"/>
    <x v="0"/>
    <s v="film &amp; video/documentary"/>
    <n v="127"/>
    <x v="290"/>
    <x v="0"/>
    <s v="documentary"/>
    <x v="351"/>
    <d v="2016-04-07T22:09:14"/>
  </r>
  <r>
    <n v="352"/>
    <x v="352"/>
    <x v="351"/>
    <n v="10000"/>
    <n v="11656"/>
    <x v="0"/>
    <x v="0"/>
    <x v="0"/>
    <n v="1412740868"/>
    <n v="1410148868"/>
    <b v="1"/>
    <x v="172"/>
    <x v="0"/>
    <s v="film &amp; video/documentary"/>
    <n v="117"/>
    <x v="291"/>
    <x v="0"/>
    <s v="documentary"/>
    <x v="352"/>
    <d v="2014-10-08T04:01:08"/>
  </r>
  <r>
    <n v="353"/>
    <x v="353"/>
    <x v="352"/>
    <n v="58425"/>
    <n v="63460.18"/>
    <x v="0"/>
    <x v="0"/>
    <x v="0"/>
    <n v="1447963219"/>
    <n v="1445367619"/>
    <b v="1"/>
    <x v="173"/>
    <x v="0"/>
    <s v="film &amp; video/documentary"/>
    <n v="109"/>
    <x v="292"/>
    <x v="0"/>
    <s v="documentary"/>
    <x v="353"/>
    <d v="2015-11-19T20:00:19"/>
  </r>
  <r>
    <n v="354"/>
    <x v="354"/>
    <x v="353"/>
    <n v="3500"/>
    <n v="3638"/>
    <x v="0"/>
    <x v="0"/>
    <x v="0"/>
    <n v="1460141521"/>
    <n v="1457553121"/>
    <b v="1"/>
    <x v="60"/>
    <x v="0"/>
    <s v="film &amp; video/documentary"/>
    <n v="104"/>
    <x v="293"/>
    <x v="0"/>
    <s v="documentary"/>
    <x v="354"/>
    <d v="2016-04-08T18:52:01"/>
  </r>
  <r>
    <n v="355"/>
    <x v="355"/>
    <x v="354"/>
    <n v="35000"/>
    <n v="40690"/>
    <x v="0"/>
    <x v="0"/>
    <x v="0"/>
    <n v="1417420994"/>
    <n v="1414738994"/>
    <b v="1"/>
    <x v="111"/>
    <x v="0"/>
    <s v="film &amp; video/documentary"/>
    <n v="116"/>
    <x v="294"/>
    <x v="0"/>
    <s v="documentary"/>
    <x v="355"/>
    <d v="2014-12-01T08:03:14"/>
  </r>
  <r>
    <n v="356"/>
    <x v="356"/>
    <x v="355"/>
    <n v="7500"/>
    <n v="7701.93"/>
    <x v="0"/>
    <x v="0"/>
    <x v="0"/>
    <n v="1458152193"/>
    <n v="1455563793"/>
    <b v="1"/>
    <x v="174"/>
    <x v="0"/>
    <s v="film &amp; video/documentary"/>
    <n v="103"/>
    <x v="295"/>
    <x v="0"/>
    <s v="documentary"/>
    <x v="356"/>
    <d v="2016-03-16T18:16:33"/>
  </r>
  <r>
    <n v="357"/>
    <x v="357"/>
    <x v="356"/>
    <n v="15000"/>
    <n v="26100"/>
    <x v="0"/>
    <x v="0"/>
    <x v="0"/>
    <n v="1429852797"/>
    <n v="1426396797"/>
    <b v="1"/>
    <x v="175"/>
    <x v="0"/>
    <s v="film &amp; video/documentary"/>
    <n v="174"/>
    <x v="296"/>
    <x v="0"/>
    <s v="documentary"/>
    <x v="357"/>
    <d v="2015-04-24T05:19:57"/>
  </r>
  <r>
    <n v="358"/>
    <x v="358"/>
    <x v="357"/>
    <n v="50000"/>
    <n v="51544"/>
    <x v="0"/>
    <x v="0"/>
    <x v="0"/>
    <n v="1466002800"/>
    <n v="1463517521"/>
    <b v="1"/>
    <x v="176"/>
    <x v="0"/>
    <s v="film &amp; video/documentary"/>
    <n v="103"/>
    <x v="297"/>
    <x v="0"/>
    <s v="documentary"/>
    <x v="358"/>
    <d v="2016-06-15T15:00:00"/>
  </r>
  <r>
    <n v="359"/>
    <x v="359"/>
    <x v="358"/>
    <n v="24200"/>
    <n v="25375"/>
    <x v="0"/>
    <x v="0"/>
    <x v="0"/>
    <n v="1415941920"/>
    <n v="1414028490"/>
    <b v="1"/>
    <x v="177"/>
    <x v="0"/>
    <s v="film &amp; video/documentary"/>
    <n v="105"/>
    <x v="298"/>
    <x v="0"/>
    <s v="documentary"/>
    <x v="359"/>
    <d v="2014-11-14T05:12:00"/>
  </r>
  <r>
    <n v="360"/>
    <x v="360"/>
    <x v="359"/>
    <n v="12000"/>
    <n v="12165"/>
    <x v="0"/>
    <x v="0"/>
    <x v="0"/>
    <n v="1437621060"/>
    <n v="1433799180"/>
    <b v="0"/>
    <x v="45"/>
    <x v="0"/>
    <s v="film &amp; video/documentary"/>
    <n v="101"/>
    <x v="299"/>
    <x v="0"/>
    <s v="documentary"/>
    <x v="360"/>
    <d v="2015-07-23T03:11:00"/>
  </r>
  <r>
    <n v="361"/>
    <x v="361"/>
    <x v="360"/>
    <n v="35000"/>
    <n v="38876.949999999997"/>
    <x v="0"/>
    <x v="0"/>
    <x v="0"/>
    <n v="1416704506"/>
    <n v="1414108906"/>
    <b v="0"/>
    <x v="178"/>
    <x v="0"/>
    <s v="film &amp; video/documentary"/>
    <n v="111"/>
    <x v="300"/>
    <x v="0"/>
    <s v="documentary"/>
    <x v="361"/>
    <d v="2014-11-23T01:01:46"/>
  </r>
  <r>
    <n v="362"/>
    <x v="362"/>
    <x v="361"/>
    <n v="9665"/>
    <n v="12000"/>
    <x v="0"/>
    <x v="0"/>
    <x v="0"/>
    <n v="1407456000"/>
    <n v="1405573391"/>
    <b v="0"/>
    <x v="48"/>
    <x v="0"/>
    <s v="film &amp; video/documentary"/>
    <n v="124"/>
    <x v="301"/>
    <x v="0"/>
    <s v="documentary"/>
    <x v="362"/>
    <d v="2014-08-08T00:00:00"/>
  </r>
  <r>
    <n v="363"/>
    <x v="363"/>
    <x v="362"/>
    <n v="8925"/>
    <n v="9044"/>
    <x v="0"/>
    <x v="0"/>
    <x v="0"/>
    <n v="1272828120"/>
    <n v="1268934736"/>
    <b v="0"/>
    <x v="55"/>
    <x v="0"/>
    <s v="film &amp; video/documentary"/>
    <n v="101"/>
    <x v="302"/>
    <x v="0"/>
    <s v="documentary"/>
    <x v="363"/>
    <d v="2010-05-02T19:22:00"/>
  </r>
  <r>
    <n v="364"/>
    <x v="364"/>
    <x v="363"/>
    <n v="7000"/>
    <n v="7711.3"/>
    <x v="0"/>
    <x v="0"/>
    <x v="0"/>
    <n v="1403323140"/>
    <n v="1400704672"/>
    <b v="0"/>
    <x v="116"/>
    <x v="0"/>
    <s v="film &amp; video/documentary"/>
    <n v="110"/>
    <x v="303"/>
    <x v="0"/>
    <s v="documentary"/>
    <x v="364"/>
    <d v="2014-06-21T03:59:00"/>
  </r>
  <r>
    <n v="365"/>
    <x v="365"/>
    <x v="364"/>
    <n v="15000"/>
    <n v="15596"/>
    <x v="0"/>
    <x v="1"/>
    <x v="1"/>
    <n v="1393597999"/>
    <n v="1391005999"/>
    <b v="0"/>
    <x v="71"/>
    <x v="0"/>
    <s v="film &amp; video/documentary"/>
    <n v="104"/>
    <x v="304"/>
    <x v="0"/>
    <s v="documentary"/>
    <x v="365"/>
    <d v="2014-02-28T14:33:19"/>
  </r>
  <r>
    <n v="366"/>
    <x v="366"/>
    <x v="365"/>
    <n v="38000"/>
    <n v="38500"/>
    <x v="0"/>
    <x v="0"/>
    <x v="0"/>
    <n v="1337540518"/>
    <n v="1334948518"/>
    <b v="0"/>
    <x v="179"/>
    <x v="0"/>
    <s v="film &amp; video/documentary"/>
    <n v="101"/>
    <x v="305"/>
    <x v="0"/>
    <s v="documentary"/>
    <x v="366"/>
    <d v="2012-05-20T19:01:58"/>
  </r>
  <r>
    <n v="367"/>
    <x v="367"/>
    <x v="366"/>
    <n v="10000"/>
    <n v="10335.01"/>
    <x v="0"/>
    <x v="0"/>
    <x v="0"/>
    <n v="1367384340"/>
    <n v="1363960278"/>
    <b v="0"/>
    <x v="46"/>
    <x v="0"/>
    <s v="film &amp; video/documentary"/>
    <n v="103"/>
    <x v="306"/>
    <x v="0"/>
    <s v="documentary"/>
    <x v="367"/>
    <d v="2013-05-01T04:59:00"/>
  </r>
  <r>
    <n v="368"/>
    <x v="368"/>
    <x v="367"/>
    <n v="12500"/>
    <n v="13014"/>
    <x v="0"/>
    <x v="0"/>
    <x v="0"/>
    <n v="1426426322"/>
    <n v="1423405922"/>
    <b v="0"/>
    <x v="180"/>
    <x v="0"/>
    <s v="film &amp; video/documentary"/>
    <n v="104"/>
    <x v="307"/>
    <x v="0"/>
    <s v="documentary"/>
    <x v="368"/>
    <d v="2015-03-15T13:32:02"/>
  </r>
  <r>
    <n v="369"/>
    <x v="369"/>
    <x v="368"/>
    <n v="6500"/>
    <n v="7160.12"/>
    <x v="0"/>
    <x v="0"/>
    <x v="0"/>
    <n v="1326633269"/>
    <n v="1324041269"/>
    <b v="0"/>
    <x v="157"/>
    <x v="0"/>
    <s v="film &amp; video/documentary"/>
    <n v="110"/>
    <x v="308"/>
    <x v="0"/>
    <s v="documentary"/>
    <x v="369"/>
    <d v="2012-01-15T13:14:29"/>
  </r>
  <r>
    <n v="370"/>
    <x v="370"/>
    <x v="369"/>
    <n v="25000"/>
    <n v="30505"/>
    <x v="0"/>
    <x v="0"/>
    <x v="0"/>
    <n v="1483729500"/>
    <n v="1481137500"/>
    <b v="0"/>
    <x v="68"/>
    <x v="0"/>
    <s v="film &amp; video/documentary"/>
    <n v="122"/>
    <x v="309"/>
    <x v="0"/>
    <s v="documentary"/>
    <x v="370"/>
    <d v="2017-01-06T19:05:00"/>
  </r>
  <r>
    <n v="371"/>
    <x v="371"/>
    <x v="370"/>
    <n v="150000"/>
    <n v="171253"/>
    <x v="0"/>
    <x v="0"/>
    <x v="0"/>
    <n v="1359743139"/>
    <n v="1355855139"/>
    <b v="0"/>
    <x v="181"/>
    <x v="0"/>
    <s v="film &amp; video/documentary"/>
    <n v="114"/>
    <x v="310"/>
    <x v="0"/>
    <s v="documentary"/>
    <x v="371"/>
    <d v="2013-02-01T18:25:39"/>
  </r>
  <r>
    <n v="372"/>
    <x v="372"/>
    <x v="371"/>
    <n v="300"/>
    <n v="376"/>
    <x v="0"/>
    <x v="1"/>
    <x v="1"/>
    <n v="1459872000"/>
    <n v="1456408244"/>
    <b v="0"/>
    <x v="82"/>
    <x v="0"/>
    <s v="film &amp; video/documentary"/>
    <n v="125"/>
    <x v="311"/>
    <x v="0"/>
    <s v="documentary"/>
    <x v="372"/>
    <d v="2016-04-05T16:00:00"/>
  </r>
  <r>
    <n v="373"/>
    <x v="373"/>
    <x v="372"/>
    <n v="7500"/>
    <n v="8000"/>
    <x v="0"/>
    <x v="0"/>
    <x v="0"/>
    <n v="1342648398"/>
    <n v="1340056398"/>
    <b v="0"/>
    <x v="30"/>
    <x v="0"/>
    <s v="film &amp; video/documentary"/>
    <n v="107"/>
    <x v="312"/>
    <x v="0"/>
    <s v="documentary"/>
    <x v="373"/>
    <d v="2012-07-18T21:53:18"/>
  </r>
  <r>
    <n v="374"/>
    <x v="374"/>
    <x v="373"/>
    <n v="6000"/>
    <n v="7839"/>
    <x v="0"/>
    <x v="0"/>
    <x v="0"/>
    <n v="1316208031"/>
    <n v="1312320031"/>
    <b v="0"/>
    <x v="49"/>
    <x v="0"/>
    <s v="film &amp; video/documentary"/>
    <n v="131"/>
    <x v="313"/>
    <x v="0"/>
    <s v="documentary"/>
    <x v="374"/>
    <d v="2011-09-16T21:20:31"/>
  </r>
  <r>
    <n v="375"/>
    <x v="375"/>
    <x v="374"/>
    <n v="500"/>
    <n v="600"/>
    <x v="0"/>
    <x v="0"/>
    <x v="0"/>
    <n v="1393694280"/>
    <n v="1390088311"/>
    <b v="0"/>
    <x v="25"/>
    <x v="0"/>
    <s v="film &amp; video/documentary"/>
    <n v="120"/>
    <x v="314"/>
    <x v="0"/>
    <s v="documentary"/>
    <x v="375"/>
    <d v="2014-03-01T17:18:00"/>
  </r>
  <r>
    <n v="376"/>
    <x v="376"/>
    <x v="375"/>
    <n v="2450"/>
    <n v="2596"/>
    <x v="0"/>
    <x v="1"/>
    <x v="1"/>
    <n v="1472122316"/>
    <n v="1469443916"/>
    <b v="0"/>
    <x v="53"/>
    <x v="0"/>
    <s v="film &amp; video/documentary"/>
    <n v="106"/>
    <x v="315"/>
    <x v="0"/>
    <s v="documentary"/>
    <x v="376"/>
    <d v="2016-08-25T10:51:56"/>
  </r>
  <r>
    <n v="377"/>
    <x v="377"/>
    <x v="376"/>
    <n v="12000"/>
    <n v="13728"/>
    <x v="0"/>
    <x v="0"/>
    <x v="0"/>
    <n v="1447484460"/>
    <n v="1444888868"/>
    <b v="0"/>
    <x v="182"/>
    <x v="0"/>
    <s v="film &amp; video/documentary"/>
    <n v="114"/>
    <x v="316"/>
    <x v="0"/>
    <s v="documentary"/>
    <x v="377"/>
    <d v="2015-11-14T07:01:00"/>
  </r>
  <r>
    <n v="378"/>
    <x v="378"/>
    <x v="377"/>
    <n v="3000"/>
    <n v="3353"/>
    <x v="0"/>
    <x v="5"/>
    <x v="5"/>
    <n v="1453765920"/>
    <n v="1451655808"/>
    <b v="0"/>
    <x v="183"/>
    <x v="0"/>
    <s v="film &amp; video/documentary"/>
    <n v="112"/>
    <x v="317"/>
    <x v="0"/>
    <s v="documentary"/>
    <x v="378"/>
    <d v="2016-01-25T23:52:00"/>
  </r>
  <r>
    <n v="379"/>
    <x v="379"/>
    <x v="378"/>
    <n v="15000"/>
    <n v="17412"/>
    <x v="0"/>
    <x v="0"/>
    <x v="0"/>
    <n v="1336062672"/>
    <n v="1332174672"/>
    <b v="0"/>
    <x v="184"/>
    <x v="0"/>
    <s v="film &amp; video/documentary"/>
    <n v="116"/>
    <x v="318"/>
    <x v="0"/>
    <s v="documentary"/>
    <x v="379"/>
    <d v="2012-05-03T16:31:12"/>
  </r>
  <r>
    <n v="380"/>
    <x v="380"/>
    <x v="379"/>
    <n v="4000"/>
    <n v="5660"/>
    <x v="0"/>
    <x v="0"/>
    <x v="0"/>
    <n v="1453569392"/>
    <n v="1451409392"/>
    <b v="0"/>
    <x v="72"/>
    <x v="0"/>
    <s v="film &amp; video/documentary"/>
    <n v="142"/>
    <x v="319"/>
    <x v="0"/>
    <s v="documentary"/>
    <x v="380"/>
    <d v="2016-01-23T17:16:32"/>
  </r>
  <r>
    <n v="381"/>
    <x v="381"/>
    <x v="380"/>
    <n v="25000"/>
    <n v="26182.5"/>
    <x v="0"/>
    <x v="0"/>
    <x v="0"/>
    <n v="1343624400"/>
    <n v="1340642717"/>
    <b v="0"/>
    <x v="140"/>
    <x v="0"/>
    <s v="film &amp; video/documentary"/>
    <n v="105"/>
    <x v="320"/>
    <x v="0"/>
    <s v="documentary"/>
    <x v="381"/>
    <d v="2012-07-30T05:00:00"/>
  </r>
  <r>
    <n v="382"/>
    <x v="382"/>
    <x v="381"/>
    <n v="600"/>
    <n v="1535"/>
    <x v="0"/>
    <x v="0"/>
    <x v="0"/>
    <n v="1346950900"/>
    <n v="1345741300"/>
    <b v="0"/>
    <x v="19"/>
    <x v="0"/>
    <s v="film &amp; video/documentary"/>
    <n v="256"/>
    <x v="321"/>
    <x v="0"/>
    <s v="documentary"/>
    <x v="382"/>
    <d v="2012-09-06T17:01:40"/>
  </r>
  <r>
    <n v="383"/>
    <x v="383"/>
    <x v="382"/>
    <n v="999"/>
    <n v="2065"/>
    <x v="0"/>
    <x v="0"/>
    <x v="0"/>
    <n v="1400467759"/>
    <n v="1398480559"/>
    <b v="0"/>
    <x v="53"/>
    <x v="0"/>
    <s v="film &amp; video/documentary"/>
    <n v="207"/>
    <x v="322"/>
    <x v="0"/>
    <s v="documentary"/>
    <x v="383"/>
    <d v="2014-05-19T02:49:19"/>
  </r>
  <r>
    <n v="384"/>
    <x v="384"/>
    <x v="383"/>
    <n v="20000"/>
    <n v="22421"/>
    <x v="0"/>
    <x v="0"/>
    <x v="0"/>
    <n v="1420569947"/>
    <n v="1417977947"/>
    <b v="0"/>
    <x v="185"/>
    <x v="0"/>
    <s v="film &amp; video/documentary"/>
    <n v="112"/>
    <x v="323"/>
    <x v="0"/>
    <s v="documentary"/>
    <x v="384"/>
    <d v="2015-01-06T18:45:47"/>
  </r>
  <r>
    <n v="385"/>
    <x v="385"/>
    <x v="384"/>
    <n v="25000"/>
    <n v="26495.5"/>
    <x v="0"/>
    <x v="0"/>
    <x v="0"/>
    <n v="1416582101"/>
    <n v="1413986501"/>
    <b v="0"/>
    <x v="186"/>
    <x v="0"/>
    <s v="film &amp; video/documentary"/>
    <n v="106"/>
    <x v="324"/>
    <x v="0"/>
    <s v="documentary"/>
    <x v="385"/>
    <d v="2014-11-21T15:01:41"/>
  </r>
  <r>
    <n v="386"/>
    <x v="386"/>
    <x v="385"/>
    <n v="600"/>
    <n v="601"/>
    <x v="0"/>
    <x v="0"/>
    <x v="0"/>
    <n v="1439246991"/>
    <n v="1437950991"/>
    <b v="0"/>
    <x v="62"/>
    <x v="0"/>
    <s v="film &amp; video/documentary"/>
    <n v="100"/>
    <x v="325"/>
    <x v="0"/>
    <s v="documentary"/>
    <x v="386"/>
    <d v="2015-08-10T22:49:51"/>
  </r>
  <r>
    <n v="387"/>
    <x v="387"/>
    <x v="386"/>
    <n v="38000"/>
    <n v="81316"/>
    <x v="0"/>
    <x v="0"/>
    <x v="0"/>
    <n v="1439618400"/>
    <n v="1436976858"/>
    <b v="0"/>
    <x v="187"/>
    <x v="0"/>
    <s v="film &amp; video/documentary"/>
    <n v="214"/>
    <x v="326"/>
    <x v="0"/>
    <s v="documentary"/>
    <x v="387"/>
    <d v="2015-08-15T06:00:00"/>
  </r>
  <r>
    <n v="388"/>
    <x v="388"/>
    <x v="387"/>
    <n v="5000"/>
    <n v="6308"/>
    <x v="0"/>
    <x v="0"/>
    <x v="0"/>
    <n v="1469670580"/>
    <n v="1467078580"/>
    <b v="0"/>
    <x v="26"/>
    <x v="0"/>
    <s v="film &amp; video/documentary"/>
    <n v="126"/>
    <x v="327"/>
    <x v="0"/>
    <s v="documentary"/>
    <x v="388"/>
    <d v="2016-07-28T01:49:40"/>
  </r>
  <r>
    <n v="389"/>
    <x v="389"/>
    <x v="388"/>
    <n v="68000"/>
    <n v="123444.12"/>
    <x v="0"/>
    <x v="0"/>
    <x v="0"/>
    <n v="1394233140"/>
    <n v="1391477450"/>
    <b v="0"/>
    <x v="188"/>
    <x v="0"/>
    <s v="film &amp; video/documentary"/>
    <n v="182"/>
    <x v="328"/>
    <x v="0"/>
    <s v="documentary"/>
    <x v="389"/>
    <d v="2014-03-07T22:59:00"/>
  </r>
  <r>
    <n v="390"/>
    <x v="390"/>
    <x v="389"/>
    <n v="1000"/>
    <n v="1000"/>
    <x v="0"/>
    <x v="0"/>
    <x v="0"/>
    <n v="1431046372"/>
    <n v="1429318372"/>
    <b v="0"/>
    <x v="25"/>
    <x v="0"/>
    <s v="film &amp; video/documentary"/>
    <n v="100"/>
    <x v="84"/>
    <x v="0"/>
    <s v="documentary"/>
    <x v="390"/>
    <d v="2015-05-08T00:52:52"/>
  </r>
  <r>
    <n v="391"/>
    <x v="391"/>
    <x v="390"/>
    <n v="20000"/>
    <n v="20122"/>
    <x v="0"/>
    <x v="0"/>
    <x v="0"/>
    <n v="1324169940"/>
    <n v="1321578051"/>
    <b v="0"/>
    <x v="189"/>
    <x v="0"/>
    <s v="film &amp; video/documentary"/>
    <n v="101"/>
    <x v="329"/>
    <x v="0"/>
    <s v="documentary"/>
    <x v="391"/>
    <d v="2011-12-18T00:59:00"/>
  </r>
  <r>
    <n v="392"/>
    <x v="392"/>
    <x v="391"/>
    <n v="18500"/>
    <n v="18667"/>
    <x v="0"/>
    <x v="0"/>
    <x v="0"/>
    <n v="1315450800"/>
    <n v="1312823571"/>
    <b v="0"/>
    <x v="190"/>
    <x v="0"/>
    <s v="film &amp; video/documentary"/>
    <n v="101"/>
    <x v="330"/>
    <x v="0"/>
    <s v="documentary"/>
    <x v="392"/>
    <d v="2011-09-08T03:00:00"/>
  </r>
  <r>
    <n v="393"/>
    <x v="393"/>
    <x v="392"/>
    <n v="50000"/>
    <n v="55223"/>
    <x v="0"/>
    <x v="0"/>
    <x v="0"/>
    <n v="1381424452"/>
    <n v="1378746052"/>
    <b v="0"/>
    <x v="191"/>
    <x v="0"/>
    <s v="film &amp; video/documentary"/>
    <n v="110"/>
    <x v="331"/>
    <x v="0"/>
    <s v="documentary"/>
    <x v="393"/>
    <d v="2013-10-10T17:00:52"/>
  </r>
  <r>
    <n v="394"/>
    <x v="394"/>
    <x v="393"/>
    <n v="4700"/>
    <n v="5259"/>
    <x v="0"/>
    <x v="3"/>
    <x v="3"/>
    <n v="1460918282"/>
    <n v="1455737882"/>
    <b v="0"/>
    <x v="133"/>
    <x v="0"/>
    <s v="film &amp; video/documentary"/>
    <n v="112"/>
    <x v="332"/>
    <x v="0"/>
    <s v="documentary"/>
    <x v="394"/>
    <d v="2016-04-17T18:38:02"/>
  </r>
  <r>
    <n v="395"/>
    <x v="395"/>
    <x v="394"/>
    <n v="10000"/>
    <n v="10804.45"/>
    <x v="0"/>
    <x v="0"/>
    <x v="0"/>
    <n v="1335562320"/>
    <n v="1332452960"/>
    <b v="0"/>
    <x v="192"/>
    <x v="0"/>
    <s v="film &amp; video/documentary"/>
    <n v="108"/>
    <x v="333"/>
    <x v="0"/>
    <s v="documentary"/>
    <x v="395"/>
    <d v="2012-04-27T21:32:00"/>
  </r>
  <r>
    <n v="396"/>
    <x v="396"/>
    <x v="395"/>
    <n v="15000"/>
    <n v="16000"/>
    <x v="0"/>
    <x v="0"/>
    <x v="0"/>
    <n v="1341668006"/>
    <n v="1340372006"/>
    <b v="0"/>
    <x v="193"/>
    <x v="0"/>
    <s v="film &amp; video/documentary"/>
    <n v="107"/>
    <x v="334"/>
    <x v="0"/>
    <s v="documentary"/>
    <x v="396"/>
    <d v="2012-07-07T13:33:26"/>
  </r>
  <r>
    <n v="397"/>
    <x v="397"/>
    <x v="396"/>
    <n v="12444"/>
    <n v="12929.35"/>
    <x v="0"/>
    <x v="0"/>
    <x v="0"/>
    <n v="1283312640"/>
    <n v="1279651084"/>
    <b v="0"/>
    <x v="194"/>
    <x v="0"/>
    <s v="film &amp; video/documentary"/>
    <n v="104"/>
    <x v="335"/>
    <x v="0"/>
    <s v="documentary"/>
    <x v="397"/>
    <d v="2010-09-01T03:44:00"/>
  </r>
  <r>
    <n v="398"/>
    <x v="398"/>
    <x v="397"/>
    <n v="7500"/>
    <n v="9387"/>
    <x v="0"/>
    <x v="0"/>
    <x v="0"/>
    <n v="1430334126"/>
    <n v="1426446126"/>
    <b v="0"/>
    <x v="85"/>
    <x v="0"/>
    <s v="film &amp; video/documentary"/>
    <n v="125"/>
    <x v="336"/>
    <x v="0"/>
    <s v="documentary"/>
    <x v="398"/>
    <d v="2015-04-29T19:02:06"/>
  </r>
  <r>
    <n v="399"/>
    <x v="399"/>
    <x v="398"/>
    <n v="20000"/>
    <n v="21361"/>
    <x v="0"/>
    <x v="1"/>
    <x v="1"/>
    <n v="1481716800"/>
    <n v="1479070867"/>
    <b v="0"/>
    <x v="195"/>
    <x v="0"/>
    <s v="film &amp; video/documentary"/>
    <n v="107"/>
    <x v="337"/>
    <x v="0"/>
    <s v="documentary"/>
    <x v="399"/>
    <d v="2016-12-14T12:00:00"/>
  </r>
  <r>
    <n v="400"/>
    <x v="400"/>
    <x v="399"/>
    <n v="10000"/>
    <n v="11230.25"/>
    <x v="0"/>
    <x v="0"/>
    <x v="0"/>
    <n v="1400297400"/>
    <n v="1397661347"/>
    <b v="0"/>
    <x v="95"/>
    <x v="0"/>
    <s v="film &amp; video/documentary"/>
    <n v="112"/>
    <x v="338"/>
    <x v="0"/>
    <s v="documentary"/>
    <x v="400"/>
    <d v="2014-05-17T03:30:00"/>
  </r>
  <r>
    <n v="401"/>
    <x v="401"/>
    <x v="400"/>
    <n v="50000"/>
    <n v="51906"/>
    <x v="0"/>
    <x v="0"/>
    <x v="0"/>
    <n v="1312747970"/>
    <n v="1310155970"/>
    <b v="0"/>
    <x v="196"/>
    <x v="0"/>
    <s v="film &amp; video/documentary"/>
    <n v="104"/>
    <x v="339"/>
    <x v="0"/>
    <s v="documentary"/>
    <x v="401"/>
    <d v="2011-08-07T20:12:50"/>
  </r>
  <r>
    <n v="402"/>
    <x v="402"/>
    <x v="401"/>
    <n v="2000"/>
    <n v="2833"/>
    <x v="0"/>
    <x v="0"/>
    <x v="0"/>
    <n v="1446731817"/>
    <n v="1444913817"/>
    <b v="0"/>
    <x v="68"/>
    <x v="0"/>
    <s v="film &amp; video/documentary"/>
    <n v="142"/>
    <x v="340"/>
    <x v="0"/>
    <s v="documentary"/>
    <x v="402"/>
    <d v="2015-11-05T13:56:57"/>
  </r>
  <r>
    <n v="403"/>
    <x v="403"/>
    <x v="402"/>
    <n v="5000"/>
    <n v="5263"/>
    <x v="0"/>
    <x v="0"/>
    <x v="0"/>
    <n v="1312960080"/>
    <n v="1308900441"/>
    <b v="0"/>
    <x v="16"/>
    <x v="0"/>
    <s v="film &amp; video/documentary"/>
    <n v="105"/>
    <x v="341"/>
    <x v="0"/>
    <s v="documentary"/>
    <x v="403"/>
    <d v="2011-08-10T07:08:00"/>
  </r>
  <r>
    <n v="404"/>
    <x v="404"/>
    <x v="403"/>
    <n v="35000"/>
    <n v="36082"/>
    <x v="0"/>
    <x v="0"/>
    <x v="0"/>
    <n v="1391641440"/>
    <n v="1389107062"/>
    <b v="0"/>
    <x v="197"/>
    <x v="0"/>
    <s v="film &amp; video/documentary"/>
    <n v="103"/>
    <x v="342"/>
    <x v="0"/>
    <s v="documentary"/>
    <x v="404"/>
    <d v="2014-02-05T23:04:00"/>
  </r>
  <r>
    <n v="405"/>
    <x v="405"/>
    <x v="404"/>
    <n v="2820"/>
    <n v="3036"/>
    <x v="0"/>
    <x v="0"/>
    <x v="0"/>
    <n v="1394071339"/>
    <n v="1391479339"/>
    <b v="0"/>
    <x v="165"/>
    <x v="0"/>
    <s v="film &amp; video/documentary"/>
    <n v="108"/>
    <x v="343"/>
    <x v="0"/>
    <s v="documentary"/>
    <x v="405"/>
    <d v="2014-03-06T02:02:19"/>
  </r>
  <r>
    <n v="406"/>
    <x v="406"/>
    <x v="405"/>
    <n v="2800"/>
    <n v="3015.73"/>
    <x v="0"/>
    <x v="0"/>
    <x v="0"/>
    <n v="1304920740"/>
    <n v="1301975637"/>
    <b v="0"/>
    <x v="2"/>
    <x v="0"/>
    <s v="film &amp; video/documentary"/>
    <n v="108"/>
    <x v="344"/>
    <x v="0"/>
    <s v="documentary"/>
    <x v="406"/>
    <d v="2011-05-09T05:59:00"/>
  </r>
  <r>
    <n v="407"/>
    <x v="407"/>
    <x v="406"/>
    <n v="2000"/>
    <n v="2031"/>
    <x v="0"/>
    <x v="0"/>
    <x v="0"/>
    <n v="1321739650"/>
    <n v="1316552050"/>
    <b v="0"/>
    <x v="19"/>
    <x v="0"/>
    <s v="film &amp; video/documentary"/>
    <n v="102"/>
    <x v="345"/>
    <x v="0"/>
    <s v="documentary"/>
    <x v="407"/>
    <d v="2011-11-19T21:54:10"/>
  </r>
  <r>
    <n v="408"/>
    <x v="408"/>
    <x v="407"/>
    <n v="6000"/>
    <n v="6086.26"/>
    <x v="0"/>
    <x v="0"/>
    <x v="0"/>
    <n v="1383676790"/>
    <n v="1380217190"/>
    <b v="0"/>
    <x v="44"/>
    <x v="0"/>
    <s v="film &amp; video/documentary"/>
    <n v="101"/>
    <x v="346"/>
    <x v="0"/>
    <s v="documentary"/>
    <x v="408"/>
    <d v="2013-11-05T18:39:50"/>
  </r>
  <r>
    <n v="409"/>
    <x v="409"/>
    <x v="408"/>
    <n v="500"/>
    <n v="684"/>
    <x v="0"/>
    <x v="1"/>
    <x v="1"/>
    <n v="1469220144"/>
    <n v="1466628144"/>
    <b v="0"/>
    <x v="41"/>
    <x v="0"/>
    <s v="film &amp; video/documentary"/>
    <n v="137"/>
    <x v="347"/>
    <x v="0"/>
    <s v="documentary"/>
    <x v="409"/>
    <d v="2016-07-22T20:42:24"/>
  </r>
  <r>
    <n v="410"/>
    <x v="410"/>
    <x v="409"/>
    <n v="1000"/>
    <n v="1283"/>
    <x v="0"/>
    <x v="5"/>
    <x v="5"/>
    <n v="1434670397"/>
    <n v="1429486397"/>
    <b v="0"/>
    <x v="63"/>
    <x v="0"/>
    <s v="film &amp; video/documentary"/>
    <n v="128"/>
    <x v="348"/>
    <x v="0"/>
    <s v="documentary"/>
    <x v="410"/>
    <d v="2015-06-18T23:33:17"/>
  </r>
  <r>
    <n v="411"/>
    <x v="411"/>
    <x v="410"/>
    <n v="30000"/>
    <n v="30315"/>
    <x v="0"/>
    <x v="0"/>
    <x v="0"/>
    <n v="1387688400"/>
    <n v="1384920804"/>
    <b v="0"/>
    <x v="198"/>
    <x v="0"/>
    <s v="film &amp; video/documentary"/>
    <n v="101"/>
    <x v="349"/>
    <x v="0"/>
    <s v="documentary"/>
    <x v="411"/>
    <d v="2013-12-22T05:00:00"/>
  </r>
  <r>
    <n v="412"/>
    <x v="412"/>
    <x v="411"/>
    <n v="2500"/>
    <n v="3171"/>
    <x v="0"/>
    <x v="0"/>
    <x v="0"/>
    <n v="1343238578"/>
    <n v="1341856178"/>
    <b v="0"/>
    <x v="165"/>
    <x v="0"/>
    <s v="film &amp; video/documentary"/>
    <n v="127"/>
    <x v="350"/>
    <x v="0"/>
    <s v="documentary"/>
    <x v="412"/>
    <d v="2012-07-25T17:49:38"/>
  </r>
  <r>
    <n v="413"/>
    <x v="413"/>
    <x v="412"/>
    <n v="12800"/>
    <n v="13451"/>
    <x v="0"/>
    <x v="0"/>
    <x v="0"/>
    <n v="1342731811"/>
    <n v="1340139811"/>
    <b v="0"/>
    <x v="199"/>
    <x v="0"/>
    <s v="film &amp; video/documentary"/>
    <n v="105"/>
    <x v="351"/>
    <x v="0"/>
    <s v="documentary"/>
    <x v="413"/>
    <d v="2012-07-19T21:03:31"/>
  </r>
  <r>
    <n v="414"/>
    <x v="414"/>
    <x v="413"/>
    <n v="18500"/>
    <n v="19028"/>
    <x v="0"/>
    <x v="0"/>
    <x v="0"/>
    <n v="1381541465"/>
    <n v="1378949465"/>
    <b v="0"/>
    <x v="200"/>
    <x v="0"/>
    <s v="film &amp; video/documentary"/>
    <n v="103"/>
    <x v="352"/>
    <x v="0"/>
    <s v="documentary"/>
    <x v="414"/>
    <d v="2013-10-12T01:31:05"/>
  </r>
  <r>
    <n v="415"/>
    <x v="415"/>
    <x v="414"/>
    <n v="1400"/>
    <n v="1430.06"/>
    <x v="0"/>
    <x v="5"/>
    <x v="5"/>
    <n v="1413547200"/>
    <n v="1411417602"/>
    <b v="0"/>
    <x v="64"/>
    <x v="0"/>
    <s v="film &amp; video/documentary"/>
    <n v="102"/>
    <x v="353"/>
    <x v="0"/>
    <s v="documentary"/>
    <x v="415"/>
    <d v="2014-10-17T12:00:00"/>
  </r>
  <r>
    <n v="416"/>
    <x v="416"/>
    <x v="415"/>
    <n v="1000"/>
    <n v="1202.17"/>
    <x v="0"/>
    <x v="0"/>
    <x v="0"/>
    <n v="1391851831"/>
    <n v="1389259831"/>
    <b v="0"/>
    <x v="20"/>
    <x v="0"/>
    <s v="film &amp; video/documentary"/>
    <n v="120"/>
    <x v="354"/>
    <x v="0"/>
    <s v="documentary"/>
    <x v="416"/>
    <d v="2014-02-08T09:30:31"/>
  </r>
  <r>
    <n v="417"/>
    <x v="417"/>
    <x v="416"/>
    <n v="10500"/>
    <n v="10526"/>
    <x v="0"/>
    <x v="0"/>
    <x v="0"/>
    <n v="1365395580"/>
    <n v="1364426260"/>
    <b v="0"/>
    <x v="47"/>
    <x v="0"/>
    <s v="film &amp; video/documentary"/>
    <n v="100"/>
    <x v="355"/>
    <x v="0"/>
    <s v="documentary"/>
    <x v="417"/>
    <d v="2013-04-08T04:33:00"/>
  </r>
  <r>
    <n v="418"/>
    <x v="418"/>
    <x v="417"/>
    <n v="22400"/>
    <n v="22542"/>
    <x v="0"/>
    <x v="0"/>
    <x v="0"/>
    <n v="1437633997"/>
    <n v="1435041997"/>
    <b v="0"/>
    <x v="201"/>
    <x v="0"/>
    <s v="film &amp; video/documentary"/>
    <n v="101"/>
    <x v="356"/>
    <x v="0"/>
    <s v="documentary"/>
    <x v="418"/>
    <d v="2015-07-23T06:46:37"/>
  </r>
  <r>
    <n v="419"/>
    <x v="419"/>
    <x v="418"/>
    <n v="8000"/>
    <n v="8035"/>
    <x v="0"/>
    <x v="0"/>
    <x v="0"/>
    <n v="1372536787"/>
    <n v="1367352787"/>
    <b v="0"/>
    <x v="196"/>
    <x v="0"/>
    <s v="film &amp; video/documentary"/>
    <n v="100"/>
    <x v="357"/>
    <x v="0"/>
    <s v="documentary"/>
    <x v="419"/>
    <d v="2013-06-29T20:13:07"/>
  </r>
  <r>
    <n v="420"/>
    <x v="420"/>
    <x v="419"/>
    <n v="3300"/>
    <n v="14.5"/>
    <x v="2"/>
    <x v="0"/>
    <x v="0"/>
    <n v="1394772031"/>
    <n v="1392183631"/>
    <b v="0"/>
    <x v="83"/>
    <x v="1"/>
    <s v="film &amp; video/animation"/>
    <n v="0"/>
    <x v="358"/>
    <x v="0"/>
    <s v="animation"/>
    <x v="420"/>
    <d v="2014-03-14T04:40:31"/>
  </r>
  <r>
    <n v="421"/>
    <x v="421"/>
    <x v="420"/>
    <n v="15000"/>
    <n v="301"/>
    <x v="2"/>
    <x v="0"/>
    <x v="0"/>
    <n v="1440157656"/>
    <n v="1434973656"/>
    <b v="0"/>
    <x v="79"/>
    <x v="1"/>
    <s v="film &amp; video/animation"/>
    <n v="2"/>
    <x v="359"/>
    <x v="0"/>
    <s v="animation"/>
    <x v="421"/>
    <d v="2015-08-21T11:47:36"/>
  </r>
  <r>
    <n v="422"/>
    <x v="422"/>
    <x v="421"/>
    <n v="40000"/>
    <n v="430"/>
    <x v="2"/>
    <x v="0"/>
    <x v="0"/>
    <n v="1410416097"/>
    <n v="1407824097"/>
    <b v="0"/>
    <x v="8"/>
    <x v="1"/>
    <s v="film &amp; video/animation"/>
    <n v="1"/>
    <x v="360"/>
    <x v="0"/>
    <s v="animation"/>
    <x v="422"/>
    <d v="2014-09-11T06:14:57"/>
  </r>
  <r>
    <n v="423"/>
    <x v="423"/>
    <x v="422"/>
    <n v="20000"/>
    <n v="153"/>
    <x v="2"/>
    <x v="0"/>
    <x v="0"/>
    <n v="1370470430"/>
    <n v="1367878430"/>
    <b v="0"/>
    <x v="62"/>
    <x v="1"/>
    <s v="film &amp; video/animation"/>
    <n v="1"/>
    <x v="361"/>
    <x v="0"/>
    <s v="animation"/>
    <x v="423"/>
    <d v="2013-06-05T22:13:50"/>
  </r>
  <r>
    <n v="424"/>
    <x v="424"/>
    <x v="423"/>
    <n v="3000"/>
    <n v="203.9"/>
    <x v="2"/>
    <x v="0"/>
    <x v="0"/>
    <n v="1332748899"/>
    <n v="1327568499"/>
    <b v="0"/>
    <x v="81"/>
    <x v="1"/>
    <s v="film &amp; video/animation"/>
    <n v="7"/>
    <x v="99"/>
    <x v="0"/>
    <s v="animation"/>
    <x v="424"/>
    <d v="2012-03-26T08:01:39"/>
  </r>
  <r>
    <n v="425"/>
    <x v="425"/>
    <x v="424"/>
    <n v="50000"/>
    <n v="6"/>
    <x v="2"/>
    <x v="0"/>
    <x v="0"/>
    <n v="1448660404"/>
    <n v="1443472804"/>
    <b v="0"/>
    <x v="84"/>
    <x v="1"/>
    <s v="film &amp; video/animation"/>
    <n v="0"/>
    <x v="362"/>
    <x v="0"/>
    <s v="animation"/>
    <x v="425"/>
    <d v="2015-11-27T21:40:04"/>
  </r>
  <r>
    <n v="426"/>
    <x v="426"/>
    <x v="425"/>
    <n v="10000"/>
    <n v="133"/>
    <x v="2"/>
    <x v="0"/>
    <x v="0"/>
    <n v="1456851914"/>
    <n v="1454259914"/>
    <b v="0"/>
    <x v="22"/>
    <x v="1"/>
    <s v="film &amp; video/animation"/>
    <n v="1"/>
    <x v="363"/>
    <x v="0"/>
    <s v="animation"/>
    <x v="426"/>
    <d v="2016-03-01T17:05:14"/>
  </r>
  <r>
    <n v="427"/>
    <x v="427"/>
    <x v="426"/>
    <n v="6500"/>
    <n v="0"/>
    <x v="2"/>
    <x v="0"/>
    <x v="0"/>
    <n v="1445540340"/>
    <n v="1444340940"/>
    <b v="0"/>
    <x v="78"/>
    <x v="1"/>
    <s v="film &amp; video/animation"/>
    <n v="0"/>
    <x v="121"/>
    <x v="0"/>
    <s v="animation"/>
    <x v="427"/>
    <d v="2015-10-22T18:59:00"/>
  </r>
  <r>
    <n v="428"/>
    <x v="428"/>
    <x v="427"/>
    <n v="12000"/>
    <n v="676"/>
    <x v="2"/>
    <x v="0"/>
    <x v="0"/>
    <n v="1402956000"/>
    <n v="1400523845"/>
    <b v="0"/>
    <x v="62"/>
    <x v="1"/>
    <s v="film &amp; video/animation"/>
    <n v="6"/>
    <x v="364"/>
    <x v="0"/>
    <s v="animation"/>
    <x v="428"/>
    <d v="2014-06-16T22:00:00"/>
  </r>
  <r>
    <n v="429"/>
    <x v="429"/>
    <x v="428"/>
    <n v="5000"/>
    <n v="0"/>
    <x v="2"/>
    <x v="0"/>
    <x v="0"/>
    <n v="1259297940"/>
    <n v="1252964282"/>
    <b v="0"/>
    <x v="78"/>
    <x v="1"/>
    <s v="film &amp; video/animation"/>
    <n v="0"/>
    <x v="121"/>
    <x v="0"/>
    <s v="animation"/>
    <x v="429"/>
    <d v="2009-11-27T04:59:00"/>
  </r>
  <r>
    <n v="430"/>
    <x v="430"/>
    <x v="429"/>
    <n v="1000"/>
    <n v="24"/>
    <x v="2"/>
    <x v="0"/>
    <x v="0"/>
    <n v="1378866867"/>
    <n v="1377570867"/>
    <b v="0"/>
    <x v="81"/>
    <x v="1"/>
    <s v="film &amp; video/animation"/>
    <n v="2"/>
    <x v="365"/>
    <x v="0"/>
    <s v="animation"/>
    <x v="430"/>
    <d v="2013-09-11T02:34:27"/>
  </r>
  <r>
    <n v="431"/>
    <x v="431"/>
    <x v="430"/>
    <n v="3000"/>
    <n v="415"/>
    <x v="2"/>
    <x v="1"/>
    <x v="1"/>
    <n v="1467752083"/>
    <n v="1465160083"/>
    <b v="0"/>
    <x v="22"/>
    <x v="1"/>
    <s v="film &amp; video/animation"/>
    <n v="14"/>
    <x v="366"/>
    <x v="0"/>
    <s v="animation"/>
    <x v="431"/>
    <d v="2016-07-05T20:54:43"/>
  </r>
  <r>
    <n v="432"/>
    <x v="432"/>
    <x v="431"/>
    <n v="6000"/>
    <n v="570"/>
    <x v="2"/>
    <x v="0"/>
    <x v="0"/>
    <n v="1445448381"/>
    <n v="1440264381"/>
    <b v="0"/>
    <x v="22"/>
    <x v="1"/>
    <s v="film &amp; video/animation"/>
    <n v="10"/>
    <x v="367"/>
    <x v="0"/>
    <s v="animation"/>
    <x v="432"/>
    <d v="2015-10-21T17:26:21"/>
  </r>
  <r>
    <n v="433"/>
    <x v="433"/>
    <x v="432"/>
    <n v="3000"/>
    <n v="0"/>
    <x v="2"/>
    <x v="0"/>
    <x v="0"/>
    <n v="1444576022"/>
    <n v="1439392022"/>
    <b v="0"/>
    <x v="78"/>
    <x v="1"/>
    <s v="film &amp; video/animation"/>
    <n v="0"/>
    <x v="121"/>
    <x v="0"/>
    <s v="animation"/>
    <x v="433"/>
    <d v="2015-10-11T15:07:02"/>
  </r>
  <r>
    <n v="434"/>
    <x v="434"/>
    <x v="433"/>
    <n v="2500"/>
    <n v="125"/>
    <x v="2"/>
    <x v="0"/>
    <x v="0"/>
    <n v="1385931702"/>
    <n v="1383076902"/>
    <b v="0"/>
    <x v="84"/>
    <x v="1"/>
    <s v="film &amp; video/animation"/>
    <n v="5"/>
    <x v="368"/>
    <x v="0"/>
    <s v="animation"/>
    <x v="434"/>
    <d v="2013-12-01T21:01:42"/>
  </r>
  <r>
    <n v="435"/>
    <x v="435"/>
    <x v="434"/>
    <n v="110000"/>
    <n v="3"/>
    <x v="2"/>
    <x v="0"/>
    <x v="0"/>
    <n v="1379094980"/>
    <n v="1376502980"/>
    <b v="0"/>
    <x v="83"/>
    <x v="1"/>
    <s v="film &amp; video/animation"/>
    <n v="0"/>
    <x v="120"/>
    <x v="0"/>
    <s v="animation"/>
    <x v="435"/>
    <d v="2013-09-13T17:56:20"/>
  </r>
  <r>
    <n v="436"/>
    <x v="436"/>
    <x v="435"/>
    <n v="1000"/>
    <n v="0"/>
    <x v="2"/>
    <x v="0"/>
    <x v="0"/>
    <n v="1375260113"/>
    <n v="1372668113"/>
    <b v="0"/>
    <x v="78"/>
    <x v="1"/>
    <s v="film &amp; video/animation"/>
    <n v="0"/>
    <x v="121"/>
    <x v="0"/>
    <s v="animation"/>
    <x v="436"/>
    <d v="2013-07-31T08:41:53"/>
  </r>
  <r>
    <n v="437"/>
    <x v="437"/>
    <x v="436"/>
    <n v="7000"/>
    <n v="0"/>
    <x v="2"/>
    <x v="5"/>
    <x v="5"/>
    <n v="1475912326"/>
    <n v="1470728326"/>
    <b v="0"/>
    <x v="78"/>
    <x v="1"/>
    <s v="film &amp; video/animation"/>
    <n v="0"/>
    <x v="121"/>
    <x v="0"/>
    <s v="animation"/>
    <x v="437"/>
    <d v="2016-10-08T07:38:46"/>
  </r>
  <r>
    <n v="438"/>
    <x v="438"/>
    <x v="437"/>
    <n v="20000"/>
    <n v="1876"/>
    <x v="2"/>
    <x v="0"/>
    <x v="0"/>
    <n v="1447830958"/>
    <n v="1445235358"/>
    <b v="0"/>
    <x v="202"/>
    <x v="1"/>
    <s v="film &amp; video/animation"/>
    <n v="9"/>
    <x v="369"/>
    <x v="0"/>
    <s v="animation"/>
    <x v="438"/>
    <d v="2015-11-18T07:15:58"/>
  </r>
  <r>
    <n v="439"/>
    <x v="439"/>
    <x v="438"/>
    <n v="450"/>
    <n v="0"/>
    <x v="2"/>
    <x v="0"/>
    <x v="0"/>
    <n v="1413569818"/>
    <n v="1412705818"/>
    <b v="0"/>
    <x v="78"/>
    <x v="1"/>
    <s v="film &amp; video/animation"/>
    <n v="0"/>
    <x v="121"/>
    <x v="0"/>
    <s v="animation"/>
    <x v="439"/>
    <d v="2014-10-17T18:16:58"/>
  </r>
  <r>
    <n v="440"/>
    <x v="440"/>
    <x v="439"/>
    <n v="5000"/>
    <n v="5"/>
    <x v="2"/>
    <x v="0"/>
    <x v="0"/>
    <n v="1458859153"/>
    <n v="1456270753"/>
    <b v="0"/>
    <x v="29"/>
    <x v="1"/>
    <s v="film &amp; video/animation"/>
    <n v="0"/>
    <x v="144"/>
    <x v="0"/>
    <s v="animation"/>
    <x v="440"/>
    <d v="2016-03-24T22:39:13"/>
  </r>
  <r>
    <n v="441"/>
    <x v="441"/>
    <x v="440"/>
    <n v="400"/>
    <n v="0"/>
    <x v="2"/>
    <x v="1"/>
    <x v="1"/>
    <n v="1383418996"/>
    <n v="1380826996"/>
    <b v="0"/>
    <x v="78"/>
    <x v="1"/>
    <s v="film &amp; video/animation"/>
    <n v="0"/>
    <x v="121"/>
    <x v="0"/>
    <s v="animation"/>
    <x v="441"/>
    <d v="2013-11-02T19:03:16"/>
  </r>
  <r>
    <n v="442"/>
    <x v="442"/>
    <x v="441"/>
    <n v="17000"/>
    <n v="6691"/>
    <x v="2"/>
    <x v="0"/>
    <x v="0"/>
    <n v="1424380783"/>
    <n v="1421788783"/>
    <b v="0"/>
    <x v="57"/>
    <x v="1"/>
    <s v="film &amp; video/animation"/>
    <n v="39"/>
    <x v="370"/>
    <x v="0"/>
    <s v="animation"/>
    <x v="442"/>
    <d v="2015-02-19T21:19:43"/>
  </r>
  <r>
    <n v="443"/>
    <x v="443"/>
    <x v="442"/>
    <n v="10000"/>
    <n v="10"/>
    <x v="2"/>
    <x v="5"/>
    <x v="5"/>
    <n v="1391991701"/>
    <n v="1389399701"/>
    <b v="0"/>
    <x v="84"/>
    <x v="1"/>
    <s v="film &amp; video/animation"/>
    <n v="0"/>
    <x v="144"/>
    <x v="0"/>
    <s v="animation"/>
    <x v="443"/>
    <d v="2014-02-10T00:21:41"/>
  </r>
  <r>
    <n v="444"/>
    <x v="444"/>
    <x v="443"/>
    <n v="1000"/>
    <n v="50"/>
    <x v="2"/>
    <x v="0"/>
    <x v="0"/>
    <n v="1329342361"/>
    <n v="1324158361"/>
    <b v="0"/>
    <x v="29"/>
    <x v="1"/>
    <s v="film &amp; video/animation"/>
    <n v="5"/>
    <x v="73"/>
    <x v="0"/>
    <s v="animation"/>
    <x v="444"/>
    <d v="2012-02-15T21:46:01"/>
  </r>
  <r>
    <n v="445"/>
    <x v="445"/>
    <x v="444"/>
    <n v="60000"/>
    <n v="2"/>
    <x v="2"/>
    <x v="0"/>
    <x v="0"/>
    <n v="1432195375"/>
    <n v="1430899375"/>
    <b v="0"/>
    <x v="84"/>
    <x v="1"/>
    <s v="film &amp; video/animation"/>
    <n v="0"/>
    <x v="120"/>
    <x v="0"/>
    <s v="animation"/>
    <x v="445"/>
    <d v="2015-05-21T08:02:55"/>
  </r>
  <r>
    <n v="446"/>
    <x v="446"/>
    <x v="445"/>
    <n v="10500"/>
    <n v="766"/>
    <x v="2"/>
    <x v="0"/>
    <x v="0"/>
    <n v="1425434420"/>
    <n v="1422842420"/>
    <b v="0"/>
    <x v="38"/>
    <x v="1"/>
    <s v="film &amp; video/animation"/>
    <n v="7"/>
    <x v="371"/>
    <x v="0"/>
    <s v="animation"/>
    <x v="446"/>
    <d v="2015-03-04T02:00:20"/>
  </r>
  <r>
    <n v="447"/>
    <x v="447"/>
    <x v="446"/>
    <n v="30000"/>
    <n v="5"/>
    <x v="2"/>
    <x v="1"/>
    <x v="1"/>
    <n v="1364041163"/>
    <n v="1361884763"/>
    <b v="0"/>
    <x v="29"/>
    <x v="1"/>
    <s v="film &amp; video/animation"/>
    <n v="0"/>
    <x v="144"/>
    <x v="0"/>
    <s v="animation"/>
    <x v="447"/>
    <d v="2013-03-23T12:19:23"/>
  </r>
  <r>
    <n v="448"/>
    <x v="448"/>
    <x v="447"/>
    <n v="2500"/>
    <n v="82.01"/>
    <x v="2"/>
    <x v="0"/>
    <x v="0"/>
    <n v="1400091095"/>
    <n v="1398363095"/>
    <b v="0"/>
    <x v="80"/>
    <x v="1"/>
    <s v="film &amp; video/animation"/>
    <n v="3"/>
    <x v="372"/>
    <x v="0"/>
    <s v="animation"/>
    <x v="448"/>
    <d v="2014-05-14T18:11:35"/>
  </r>
  <r>
    <n v="449"/>
    <x v="449"/>
    <x v="448"/>
    <n v="2000"/>
    <n v="45"/>
    <x v="2"/>
    <x v="1"/>
    <x v="1"/>
    <n v="1382017085"/>
    <n v="1379425085"/>
    <b v="0"/>
    <x v="81"/>
    <x v="1"/>
    <s v="film &amp; video/animation"/>
    <n v="2"/>
    <x v="373"/>
    <x v="0"/>
    <s v="animation"/>
    <x v="449"/>
    <d v="2013-10-17T13:38:05"/>
  </r>
  <r>
    <n v="450"/>
    <x v="450"/>
    <x v="449"/>
    <n v="50000"/>
    <n v="396"/>
    <x v="2"/>
    <x v="0"/>
    <x v="0"/>
    <n v="1392417800"/>
    <n v="1389825800"/>
    <b v="0"/>
    <x v="63"/>
    <x v="1"/>
    <s v="film &amp; video/animation"/>
    <n v="1"/>
    <x v="374"/>
    <x v="0"/>
    <s v="animation"/>
    <x v="450"/>
    <d v="2014-02-14T22:43:20"/>
  </r>
  <r>
    <n v="451"/>
    <x v="451"/>
    <x v="450"/>
    <n v="20000"/>
    <n v="0"/>
    <x v="2"/>
    <x v="0"/>
    <x v="0"/>
    <n v="1390669791"/>
    <n v="1388077791"/>
    <b v="0"/>
    <x v="78"/>
    <x v="1"/>
    <s v="film &amp; video/animation"/>
    <n v="0"/>
    <x v="121"/>
    <x v="0"/>
    <s v="animation"/>
    <x v="451"/>
    <d v="2014-01-25T17:09:51"/>
  </r>
  <r>
    <n v="452"/>
    <x v="452"/>
    <x v="451"/>
    <n v="750"/>
    <n v="480"/>
    <x v="2"/>
    <x v="0"/>
    <x v="0"/>
    <n v="1431536015"/>
    <n v="1428944015"/>
    <b v="0"/>
    <x v="8"/>
    <x v="1"/>
    <s v="film &amp; video/animation"/>
    <n v="64"/>
    <x v="375"/>
    <x v="0"/>
    <s v="animation"/>
    <x v="452"/>
    <d v="2015-05-13T16:53:35"/>
  </r>
  <r>
    <n v="453"/>
    <x v="453"/>
    <x v="452"/>
    <n v="94875"/>
    <n v="26"/>
    <x v="2"/>
    <x v="0"/>
    <x v="0"/>
    <n v="1424375279"/>
    <n v="1422992879"/>
    <b v="0"/>
    <x v="84"/>
    <x v="1"/>
    <s v="film &amp; video/animation"/>
    <n v="0"/>
    <x v="31"/>
    <x v="0"/>
    <s v="animation"/>
    <x v="453"/>
    <d v="2015-02-19T19:47:59"/>
  </r>
  <r>
    <n v="454"/>
    <x v="454"/>
    <x v="453"/>
    <n v="10000"/>
    <n v="82"/>
    <x v="2"/>
    <x v="0"/>
    <x v="0"/>
    <n v="1417007640"/>
    <n v="1414343571"/>
    <b v="0"/>
    <x v="81"/>
    <x v="1"/>
    <s v="film &amp; video/animation"/>
    <n v="1"/>
    <x v="376"/>
    <x v="0"/>
    <s v="animation"/>
    <x v="454"/>
    <d v="2014-11-26T13:14:00"/>
  </r>
  <r>
    <n v="455"/>
    <x v="455"/>
    <x v="454"/>
    <n v="65000"/>
    <n v="45"/>
    <x v="2"/>
    <x v="0"/>
    <x v="0"/>
    <n v="1334622660"/>
    <n v="1330733022"/>
    <b v="0"/>
    <x v="84"/>
    <x v="1"/>
    <s v="film &amp; video/animation"/>
    <n v="0"/>
    <x v="377"/>
    <x v="0"/>
    <s v="animation"/>
    <x v="455"/>
    <d v="2012-04-17T00:31:00"/>
  </r>
  <r>
    <n v="456"/>
    <x v="456"/>
    <x v="455"/>
    <n v="8888"/>
    <n v="61"/>
    <x v="2"/>
    <x v="0"/>
    <x v="0"/>
    <n v="1382414340"/>
    <n v="1380559201"/>
    <b v="0"/>
    <x v="83"/>
    <x v="1"/>
    <s v="film &amp; video/animation"/>
    <n v="1"/>
    <x v="378"/>
    <x v="0"/>
    <s v="animation"/>
    <x v="456"/>
    <d v="2013-10-22T03:59:00"/>
  </r>
  <r>
    <n v="457"/>
    <x v="457"/>
    <x v="456"/>
    <n v="20000"/>
    <n v="0"/>
    <x v="2"/>
    <x v="5"/>
    <x v="5"/>
    <n v="1408213512"/>
    <n v="1405621512"/>
    <b v="0"/>
    <x v="78"/>
    <x v="1"/>
    <s v="film &amp; video/animation"/>
    <n v="0"/>
    <x v="121"/>
    <x v="0"/>
    <s v="animation"/>
    <x v="457"/>
    <d v="2014-08-16T18:25:12"/>
  </r>
  <r>
    <n v="458"/>
    <x v="458"/>
    <x v="457"/>
    <n v="10000"/>
    <n v="821"/>
    <x v="2"/>
    <x v="1"/>
    <x v="1"/>
    <n v="1368550060"/>
    <n v="1365958060"/>
    <b v="0"/>
    <x v="72"/>
    <x v="1"/>
    <s v="film &amp; video/animation"/>
    <n v="8"/>
    <x v="379"/>
    <x v="0"/>
    <s v="animation"/>
    <x v="458"/>
    <d v="2013-05-14T16:47:40"/>
  </r>
  <r>
    <n v="459"/>
    <x v="459"/>
    <x v="458"/>
    <n v="39000"/>
    <n v="25"/>
    <x v="2"/>
    <x v="0"/>
    <x v="0"/>
    <n v="1321201327"/>
    <n v="1316013727"/>
    <b v="0"/>
    <x v="29"/>
    <x v="1"/>
    <s v="film &amp; video/animation"/>
    <n v="0"/>
    <x v="380"/>
    <x v="0"/>
    <s v="animation"/>
    <x v="459"/>
    <d v="2011-11-13T16:22:07"/>
  </r>
  <r>
    <n v="460"/>
    <x v="460"/>
    <x v="459"/>
    <n v="8500"/>
    <n v="25"/>
    <x v="2"/>
    <x v="0"/>
    <x v="0"/>
    <n v="1401595200"/>
    <n v="1398862875"/>
    <b v="0"/>
    <x v="84"/>
    <x v="1"/>
    <s v="film &amp; video/animation"/>
    <n v="0"/>
    <x v="381"/>
    <x v="0"/>
    <s v="animation"/>
    <x v="460"/>
    <d v="2014-06-01T04:00:00"/>
  </r>
  <r>
    <n v="461"/>
    <x v="461"/>
    <x v="460"/>
    <n v="550"/>
    <n v="0"/>
    <x v="2"/>
    <x v="1"/>
    <x v="1"/>
    <n v="1370204367"/>
    <n v="1368476367"/>
    <b v="0"/>
    <x v="78"/>
    <x v="1"/>
    <s v="film &amp; video/animation"/>
    <n v="0"/>
    <x v="121"/>
    <x v="0"/>
    <s v="animation"/>
    <x v="461"/>
    <d v="2013-06-02T20:19:27"/>
  </r>
  <r>
    <n v="462"/>
    <x v="462"/>
    <x v="461"/>
    <n v="100000"/>
    <n v="0"/>
    <x v="2"/>
    <x v="0"/>
    <x v="0"/>
    <n v="1312945341"/>
    <n v="1307761341"/>
    <b v="0"/>
    <x v="78"/>
    <x v="1"/>
    <s v="film &amp; video/animation"/>
    <n v="0"/>
    <x v="121"/>
    <x v="0"/>
    <s v="animation"/>
    <x v="462"/>
    <d v="2011-08-10T03:02:21"/>
  </r>
  <r>
    <n v="463"/>
    <x v="463"/>
    <x v="462"/>
    <n v="55000"/>
    <n v="1250"/>
    <x v="2"/>
    <x v="0"/>
    <x v="0"/>
    <n v="1316883753"/>
    <n v="1311699753"/>
    <b v="0"/>
    <x v="202"/>
    <x v="1"/>
    <s v="film &amp; video/animation"/>
    <n v="2"/>
    <x v="382"/>
    <x v="0"/>
    <s v="animation"/>
    <x v="463"/>
    <d v="2011-09-24T17:02:33"/>
  </r>
  <r>
    <n v="464"/>
    <x v="464"/>
    <x v="463"/>
    <n v="1010"/>
    <n v="1"/>
    <x v="2"/>
    <x v="12"/>
    <x v="3"/>
    <n v="1463602935"/>
    <n v="1461874935"/>
    <b v="0"/>
    <x v="29"/>
    <x v="1"/>
    <s v="film &amp; video/animation"/>
    <n v="0"/>
    <x v="120"/>
    <x v="0"/>
    <s v="animation"/>
    <x v="464"/>
    <d v="2016-05-18T20:22:15"/>
  </r>
  <r>
    <n v="465"/>
    <x v="465"/>
    <x v="464"/>
    <n v="512"/>
    <n v="138"/>
    <x v="2"/>
    <x v="0"/>
    <x v="0"/>
    <n v="1403837574"/>
    <n v="1402455174"/>
    <b v="0"/>
    <x v="22"/>
    <x v="1"/>
    <s v="film &amp; video/animation"/>
    <n v="27"/>
    <x v="383"/>
    <x v="0"/>
    <s v="animation"/>
    <x v="465"/>
    <d v="2014-06-27T02:52:54"/>
  </r>
  <r>
    <n v="466"/>
    <x v="466"/>
    <x v="465"/>
    <n v="10000"/>
    <n v="76"/>
    <x v="2"/>
    <x v="0"/>
    <x v="0"/>
    <n v="1347057464"/>
    <n v="1344465464"/>
    <b v="0"/>
    <x v="81"/>
    <x v="1"/>
    <s v="film &amp; video/animation"/>
    <n v="1"/>
    <x v="384"/>
    <x v="0"/>
    <s v="animation"/>
    <x v="466"/>
    <d v="2012-09-07T22:37:44"/>
  </r>
  <r>
    <n v="467"/>
    <x v="467"/>
    <x v="466"/>
    <n v="20000"/>
    <n v="4315"/>
    <x v="2"/>
    <x v="0"/>
    <x v="0"/>
    <n v="1348849134"/>
    <n v="1344961134"/>
    <b v="0"/>
    <x v="70"/>
    <x v="1"/>
    <s v="film &amp; video/animation"/>
    <n v="22"/>
    <x v="385"/>
    <x v="0"/>
    <s v="animation"/>
    <x v="467"/>
    <d v="2012-09-28T16:18:54"/>
  </r>
  <r>
    <n v="468"/>
    <x v="468"/>
    <x v="467"/>
    <n v="7500"/>
    <n v="0"/>
    <x v="2"/>
    <x v="0"/>
    <x v="0"/>
    <n v="1341978665"/>
    <n v="1336795283"/>
    <b v="0"/>
    <x v="78"/>
    <x v="1"/>
    <s v="film &amp; video/animation"/>
    <n v="0"/>
    <x v="121"/>
    <x v="0"/>
    <s v="animation"/>
    <x v="468"/>
    <d v="2012-07-11T03:51:05"/>
  </r>
  <r>
    <n v="469"/>
    <x v="469"/>
    <x v="468"/>
    <n v="6000"/>
    <n v="0"/>
    <x v="2"/>
    <x v="1"/>
    <x v="1"/>
    <n v="1409960724"/>
    <n v="1404776724"/>
    <b v="0"/>
    <x v="78"/>
    <x v="1"/>
    <s v="film &amp; video/animation"/>
    <n v="0"/>
    <x v="121"/>
    <x v="0"/>
    <s v="animation"/>
    <x v="469"/>
    <d v="2014-09-05T23:45:24"/>
  </r>
  <r>
    <n v="470"/>
    <x v="470"/>
    <x v="469"/>
    <n v="5000"/>
    <n v="51"/>
    <x v="2"/>
    <x v="0"/>
    <x v="0"/>
    <n v="1389844800"/>
    <n v="1385524889"/>
    <b v="0"/>
    <x v="84"/>
    <x v="1"/>
    <s v="film &amp; video/animation"/>
    <n v="1"/>
    <x v="156"/>
    <x v="0"/>
    <s v="animation"/>
    <x v="470"/>
    <d v="2014-01-16T04:00:00"/>
  </r>
  <r>
    <n v="471"/>
    <x v="471"/>
    <x v="470"/>
    <n v="55000"/>
    <n v="6541"/>
    <x v="2"/>
    <x v="0"/>
    <x v="0"/>
    <n v="1397924379"/>
    <n v="1394039979"/>
    <b v="0"/>
    <x v="203"/>
    <x v="1"/>
    <s v="film &amp; video/animation"/>
    <n v="12"/>
    <x v="386"/>
    <x v="0"/>
    <s v="animation"/>
    <x v="471"/>
    <d v="2014-04-19T16:19:39"/>
  </r>
  <r>
    <n v="472"/>
    <x v="472"/>
    <x v="471"/>
    <n v="800"/>
    <n v="141"/>
    <x v="2"/>
    <x v="0"/>
    <x v="0"/>
    <n v="1408831718"/>
    <n v="1406239718"/>
    <b v="0"/>
    <x v="81"/>
    <x v="1"/>
    <s v="film &amp; video/animation"/>
    <n v="18"/>
    <x v="387"/>
    <x v="0"/>
    <s v="animation"/>
    <x v="472"/>
    <d v="2014-08-23T22:08:38"/>
  </r>
  <r>
    <n v="473"/>
    <x v="473"/>
    <x v="472"/>
    <n v="30000"/>
    <n v="861"/>
    <x v="2"/>
    <x v="0"/>
    <x v="0"/>
    <n v="1410972319"/>
    <n v="1408380319"/>
    <b v="0"/>
    <x v="25"/>
    <x v="1"/>
    <s v="film &amp; video/animation"/>
    <n v="3"/>
    <x v="242"/>
    <x v="0"/>
    <s v="animation"/>
    <x v="473"/>
    <d v="2014-09-17T16:45:19"/>
  </r>
  <r>
    <n v="474"/>
    <x v="474"/>
    <x v="473"/>
    <n v="3300"/>
    <n v="1"/>
    <x v="2"/>
    <x v="0"/>
    <x v="0"/>
    <n v="1487318029"/>
    <n v="1484726029"/>
    <b v="0"/>
    <x v="29"/>
    <x v="1"/>
    <s v="film &amp; video/animation"/>
    <n v="0"/>
    <x v="120"/>
    <x v="0"/>
    <s v="animation"/>
    <x v="474"/>
    <d v="2017-02-17T07:53:49"/>
  </r>
  <r>
    <n v="475"/>
    <x v="475"/>
    <x v="474"/>
    <n v="2000"/>
    <n v="0"/>
    <x v="2"/>
    <x v="0"/>
    <x v="0"/>
    <n v="1430877843"/>
    <n v="1428285843"/>
    <b v="0"/>
    <x v="78"/>
    <x v="1"/>
    <s v="film &amp; video/animation"/>
    <n v="0"/>
    <x v="121"/>
    <x v="0"/>
    <s v="animation"/>
    <x v="475"/>
    <d v="2015-05-06T02:04:03"/>
  </r>
  <r>
    <n v="476"/>
    <x v="476"/>
    <x v="475"/>
    <n v="220000"/>
    <n v="4906.59"/>
    <x v="2"/>
    <x v="0"/>
    <x v="0"/>
    <n v="1401767940"/>
    <n v="1398727441"/>
    <b v="0"/>
    <x v="204"/>
    <x v="1"/>
    <s v="film &amp; video/animation"/>
    <n v="2"/>
    <x v="388"/>
    <x v="0"/>
    <s v="animation"/>
    <x v="476"/>
    <d v="2014-06-03T03:59:00"/>
  </r>
  <r>
    <n v="477"/>
    <x v="477"/>
    <x v="476"/>
    <n v="1500"/>
    <n v="0"/>
    <x v="2"/>
    <x v="0"/>
    <x v="0"/>
    <n v="1337371334"/>
    <n v="1332187334"/>
    <b v="0"/>
    <x v="78"/>
    <x v="1"/>
    <s v="film &amp; video/animation"/>
    <n v="0"/>
    <x v="121"/>
    <x v="0"/>
    <s v="animation"/>
    <x v="477"/>
    <d v="2012-05-18T20:02:14"/>
  </r>
  <r>
    <n v="478"/>
    <x v="478"/>
    <x v="477"/>
    <n v="10000"/>
    <n v="0"/>
    <x v="2"/>
    <x v="0"/>
    <x v="0"/>
    <n v="1427921509"/>
    <n v="1425333109"/>
    <b v="0"/>
    <x v="78"/>
    <x v="1"/>
    <s v="film &amp; video/animation"/>
    <n v="0"/>
    <x v="121"/>
    <x v="0"/>
    <s v="animation"/>
    <x v="478"/>
    <d v="2015-04-01T20:51:49"/>
  </r>
  <r>
    <n v="479"/>
    <x v="479"/>
    <x v="478"/>
    <n v="15000"/>
    <n v="4884"/>
    <x v="2"/>
    <x v="0"/>
    <x v="0"/>
    <n v="1416566835"/>
    <n v="1411379235"/>
    <b v="0"/>
    <x v="165"/>
    <x v="1"/>
    <s v="film &amp; video/animation"/>
    <n v="33"/>
    <x v="389"/>
    <x v="0"/>
    <s v="animation"/>
    <x v="479"/>
    <d v="2014-11-21T10:47:15"/>
  </r>
  <r>
    <n v="480"/>
    <x v="480"/>
    <x v="479"/>
    <n v="40000"/>
    <n v="7764"/>
    <x v="2"/>
    <x v="0"/>
    <x v="0"/>
    <n v="1376049615"/>
    <n v="1373457615"/>
    <b v="0"/>
    <x v="205"/>
    <x v="1"/>
    <s v="film &amp; video/animation"/>
    <n v="19"/>
    <x v="390"/>
    <x v="0"/>
    <s v="animation"/>
    <x v="480"/>
    <d v="2013-08-09T12:00:15"/>
  </r>
  <r>
    <n v="481"/>
    <x v="481"/>
    <x v="480"/>
    <n v="30000"/>
    <n v="1830"/>
    <x v="2"/>
    <x v="0"/>
    <x v="0"/>
    <n v="1349885289"/>
    <n v="1347293289"/>
    <b v="0"/>
    <x v="64"/>
    <x v="1"/>
    <s v="film &amp; video/animation"/>
    <n v="6"/>
    <x v="391"/>
    <x v="0"/>
    <s v="animation"/>
    <x v="481"/>
    <d v="2012-10-10T16:08:09"/>
  </r>
  <r>
    <n v="482"/>
    <x v="482"/>
    <x v="481"/>
    <n v="10000"/>
    <n v="10"/>
    <x v="2"/>
    <x v="0"/>
    <x v="0"/>
    <n v="1460644440"/>
    <n v="1458336690"/>
    <b v="0"/>
    <x v="29"/>
    <x v="1"/>
    <s v="film &amp; video/animation"/>
    <n v="0"/>
    <x v="119"/>
    <x v="0"/>
    <s v="animation"/>
    <x v="482"/>
    <d v="2016-04-14T14:34:00"/>
  </r>
  <r>
    <n v="483"/>
    <x v="483"/>
    <x v="482"/>
    <n v="15000"/>
    <n v="7530"/>
    <x v="2"/>
    <x v="1"/>
    <x v="1"/>
    <n v="1359434672"/>
    <n v="1354250672"/>
    <b v="0"/>
    <x v="206"/>
    <x v="1"/>
    <s v="film &amp; video/animation"/>
    <n v="50"/>
    <x v="392"/>
    <x v="0"/>
    <s v="animation"/>
    <x v="483"/>
    <d v="2013-01-29T04:44:32"/>
  </r>
  <r>
    <n v="484"/>
    <x v="484"/>
    <x v="483"/>
    <n v="80000"/>
    <n v="149"/>
    <x v="2"/>
    <x v="1"/>
    <x v="1"/>
    <n v="1446766372"/>
    <n v="1443220372"/>
    <b v="0"/>
    <x v="202"/>
    <x v="1"/>
    <s v="film &amp; video/animation"/>
    <n v="0"/>
    <x v="393"/>
    <x v="0"/>
    <s v="animation"/>
    <x v="484"/>
    <d v="2015-11-05T23:32:52"/>
  </r>
  <r>
    <n v="485"/>
    <x v="485"/>
    <x v="484"/>
    <n v="37956"/>
    <n v="8315.01"/>
    <x v="2"/>
    <x v="1"/>
    <x v="1"/>
    <n v="1368792499"/>
    <n v="1366200499"/>
    <b v="0"/>
    <x v="207"/>
    <x v="1"/>
    <s v="film &amp; video/animation"/>
    <n v="22"/>
    <x v="394"/>
    <x v="0"/>
    <s v="animation"/>
    <x v="485"/>
    <d v="2013-05-17T12:08:19"/>
  </r>
  <r>
    <n v="486"/>
    <x v="486"/>
    <x v="485"/>
    <n v="550000"/>
    <n v="50"/>
    <x v="2"/>
    <x v="2"/>
    <x v="2"/>
    <n v="1401662239"/>
    <n v="1399070239"/>
    <b v="0"/>
    <x v="29"/>
    <x v="1"/>
    <s v="film &amp; video/animation"/>
    <n v="0"/>
    <x v="73"/>
    <x v="0"/>
    <s v="animation"/>
    <x v="486"/>
    <d v="2014-06-01T22:37:19"/>
  </r>
  <r>
    <n v="487"/>
    <x v="487"/>
    <x v="486"/>
    <n v="50000"/>
    <n v="0"/>
    <x v="2"/>
    <x v="5"/>
    <x v="5"/>
    <n v="1482678994"/>
    <n v="1477491394"/>
    <b v="0"/>
    <x v="78"/>
    <x v="1"/>
    <s v="film &amp; video/animation"/>
    <n v="0"/>
    <x v="121"/>
    <x v="0"/>
    <s v="animation"/>
    <x v="487"/>
    <d v="2016-12-25T15:16:34"/>
  </r>
  <r>
    <n v="488"/>
    <x v="488"/>
    <x v="487"/>
    <n v="12000"/>
    <n v="0"/>
    <x v="2"/>
    <x v="0"/>
    <x v="0"/>
    <n v="1483924700"/>
    <n v="1481332700"/>
    <b v="0"/>
    <x v="78"/>
    <x v="1"/>
    <s v="film &amp; video/animation"/>
    <n v="0"/>
    <x v="121"/>
    <x v="0"/>
    <s v="animation"/>
    <x v="488"/>
    <d v="2017-01-09T01:18:20"/>
  </r>
  <r>
    <n v="489"/>
    <x v="489"/>
    <x v="488"/>
    <n v="74997"/>
    <n v="215"/>
    <x v="2"/>
    <x v="0"/>
    <x v="0"/>
    <n v="1325763180"/>
    <n v="1323084816"/>
    <b v="0"/>
    <x v="83"/>
    <x v="1"/>
    <s v="film &amp; video/animation"/>
    <n v="0"/>
    <x v="395"/>
    <x v="0"/>
    <s v="animation"/>
    <x v="489"/>
    <d v="2012-01-05T11:33:00"/>
  </r>
  <r>
    <n v="490"/>
    <x v="490"/>
    <x v="489"/>
    <n v="1000"/>
    <n v="0"/>
    <x v="2"/>
    <x v="0"/>
    <x v="0"/>
    <n v="1345677285"/>
    <n v="1343085285"/>
    <b v="0"/>
    <x v="78"/>
    <x v="1"/>
    <s v="film &amp; video/animation"/>
    <n v="0"/>
    <x v="121"/>
    <x v="0"/>
    <s v="animation"/>
    <x v="490"/>
    <d v="2012-08-22T23:14:45"/>
  </r>
  <r>
    <n v="491"/>
    <x v="491"/>
    <x v="490"/>
    <n v="10000"/>
    <n v="0"/>
    <x v="2"/>
    <x v="0"/>
    <x v="0"/>
    <n v="1453937699"/>
    <n v="1451345699"/>
    <b v="0"/>
    <x v="78"/>
    <x v="1"/>
    <s v="film &amp; video/animation"/>
    <n v="0"/>
    <x v="121"/>
    <x v="0"/>
    <s v="animation"/>
    <x v="491"/>
    <d v="2016-01-27T23:34:59"/>
  </r>
  <r>
    <n v="492"/>
    <x v="492"/>
    <x v="491"/>
    <n v="10000000"/>
    <n v="0"/>
    <x v="2"/>
    <x v="11"/>
    <x v="9"/>
    <n v="1476319830"/>
    <n v="1471135830"/>
    <b v="0"/>
    <x v="78"/>
    <x v="1"/>
    <s v="film &amp; video/animation"/>
    <n v="0"/>
    <x v="121"/>
    <x v="0"/>
    <s v="animation"/>
    <x v="492"/>
    <d v="2016-10-13T00:50:30"/>
  </r>
  <r>
    <n v="493"/>
    <x v="493"/>
    <x v="492"/>
    <n v="30000"/>
    <n v="0"/>
    <x v="2"/>
    <x v="1"/>
    <x v="1"/>
    <n v="1432142738"/>
    <n v="1429550738"/>
    <b v="0"/>
    <x v="78"/>
    <x v="1"/>
    <s v="film &amp; video/animation"/>
    <n v="0"/>
    <x v="121"/>
    <x v="0"/>
    <s v="animation"/>
    <x v="493"/>
    <d v="2015-05-20T17:25:38"/>
  </r>
  <r>
    <n v="494"/>
    <x v="494"/>
    <x v="493"/>
    <n v="20000"/>
    <n v="31"/>
    <x v="2"/>
    <x v="0"/>
    <x v="0"/>
    <n v="1404356400"/>
    <n v="1402343765"/>
    <b v="0"/>
    <x v="83"/>
    <x v="1"/>
    <s v="film &amp; video/animation"/>
    <n v="0"/>
    <x v="396"/>
    <x v="0"/>
    <s v="animation"/>
    <x v="494"/>
    <d v="2014-07-03T03:00:00"/>
  </r>
  <r>
    <n v="495"/>
    <x v="495"/>
    <x v="494"/>
    <n v="7000"/>
    <n v="0"/>
    <x v="2"/>
    <x v="0"/>
    <x v="0"/>
    <n v="1437076305"/>
    <n v="1434484305"/>
    <b v="0"/>
    <x v="78"/>
    <x v="1"/>
    <s v="film &amp; video/animation"/>
    <n v="0"/>
    <x v="121"/>
    <x v="0"/>
    <s v="animation"/>
    <x v="495"/>
    <d v="2015-07-16T19:51:45"/>
  </r>
  <r>
    <n v="496"/>
    <x v="496"/>
    <x v="495"/>
    <n v="60000"/>
    <n v="1"/>
    <x v="2"/>
    <x v="0"/>
    <x v="0"/>
    <n v="1392070874"/>
    <n v="1386886874"/>
    <b v="0"/>
    <x v="29"/>
    <x v="1"/>
    <s v="film &amp; video/animation"/>
    <n v="0"/>
    <x v="120"/>
    <x v="0"/>
    <s v="animation"/>
    <x v="496"/>
    <d v="2014-02-10T22:21:14"/>
  </r>
  <r>
    <n v="497"/>
    <x v="497"/>
    <x v="496"/>
    <n v="4480"/>
    <n v="30"/>
    <x v="2"/>
    <x v="0"/>
    <x v="0"/>
    <n v="1419483600"/>
    <n v="1414889665"/>
    <b v="0"/>
    <x v="83"/>
    <x v="1"/>
    <s v="film &amp; video/animation"/>
    <n v="1"/>
    <x v="119"/>
    <x v="0"/>
    <s v="animation"/>
    <x v="497"/>
    <d v="2014-12-25T05:00:00"/>
  </r>
  <r>
    <n v="498"/>
    <x v="498"/>
    <x v="497"/>
    <n v="65108"/>
    <n v="2994"/>
    <x v="2"/>
    <x v="0"/>
    <x v="0"/>
    <n v="1324664249"/>
    <n v="1321035449"/>
    <b v="0"/>
    <x v="19"/>
    <x v="1"/>
    <s v="film &amp; video/animation"/>
    <n v="5"/>
    <x v="397"/>
    <x v="0"/>
    <s v="animation"/>
    <x v="498"/>
    <d v="2011-12-23T18:17:29"/>
  </r>
  <r>
    <n v="499"/>
    <x v="499"/>
    <x v="498"/>
    <n v="20000"/>
    <n v="1910"/>
    <x v="2"/>
    <x v="0"/>
    <x v="0"/>
    <n v="1255381140"/>
    <n v="1250630968"/>
    <b v="0"/>
    <x v="55"/>
    <x v="1"/>
    <s v="film &amp; video/animation"/>
    <n v="10"/>
    <x v="398"/>
    <x v="0"/>
    <s v="animation"/>
    <x v="499"/>
    <d v="2009-10-12T20:59:00"/>
  </r>
  <r>
    <n v="500"/>
    <x v="500"/>
    <x v="499"/>
    <n v="6500"/>
    <n v="215"/>
    <x v="2"/>
    <x v="0"/>
    <x v="0"/>
    <n v="1273356960"/>
    <n v="1268255751"/>
    <b v="0"/>
    <x v="80"/>
    <x v="1"/>
    <s v="film &amp; video/animation"/>
    <n v="3"/>
    <x v="399"/>
    <x v="0"/>
    <s v="animation"/>
    <x v="500"/>
    <d v="2010-05-08T22:16:00"/>
  </r>
  <r>
    <n v="501"/>
    <x v="501"/>
    <x v="500"/>
    <n v="10000"/>
    <n v="0"/>
    <x v="2"/>
    <x v="0"/>
    <x v="0"/>
    <n v="1310189851"/>
    <n v="1307597851"/>
    <b v="0"/>
    <x v="78"/>
    <x v="1"/>
    <s v="film &amp; video/animation"/>
    <n v="0"/>
    <x v="121"/>
    <x v="0"/>
    <s v="animation"/>
    <x v="501"/>
    <d v="2011-07-09T05:37:31"/>
  </r>
  <r>
    <n v="502"/>
    <x v="502"/>
    <x v="501"/>
    <n v="20000"/>
    <n v="230"/>
    <x v="2"/>
    <x v="0"/>
    <x v="0"/>
    <n v="1332073025"/>
    <n v="1329484625"/>
    <b v="0"/>
    <x v="80"/>
    <x v="1"/>
    <s v="film &amp; video/animation"/>
    <n v="1"/>
    <x v="400"/>
    <x v="0"/>
    <s v="animation"/>
    <x v="502"/>
    <d v="2012-03-18T12:17:05"/>
  </r>
  <r>
    <n v="503"/>
    <x v="503"/>
    <x v="502"/>
    <n v="6500"/>
    <n v="114"/>
    <x v="2"/>
    <x v="1"/>
    <x v="1"/>
    <n v="1421498303"/>
    <n v="1418906303"/>
    <b v="0"/>
    <x v="82"/>
    <x v="1"/>
    <s v="film &amp; video/animation"/>
    <n v="2"/>
    <x v="401"/>
    <x v="0"/>
    <s v="animation"/>
    <x v="503"/>
    <d v="2015-01-17T12:38:23"/>
  </r>
  <r>
    <n v="504"/>
    <x v="504"/>
    <x v="503"/>
    <n v="24500"/>
    <n v="335"/>
    <x v="2"/>
    <x v="0"/>
    <x v="0"/>
    <n v="1334097387"/>
    <n v="1328916987"/>
    <b v="0"/>
    <x v="81"/>
    <x v="1"/>
    <s v="film &amp; video/animation"/>
    <n v="1"/>
    <x v="402"/>
    <x v="0"/>
    <s v="animation"/>
    <x v="504"/>
    <d v="2012-04-10T22:36:27"/>
  </r>
  <r>
    <n v="505"/>
    <x v="505"/>
    <x v="504"/>
    <n v="12000"/>
    <n v="52"/>
    <x v="2"/>
    <x v="0"/>
    <x v="0"/>
    <n v="1451010086"/>
    <n v="1447122086"/>
    <b v="0"/>
    <x v="25"/>
    <x v="1"/>
    <s v="film &amp; video/animation"/>
    <n v="0"/>
    <x v="403"/>
    <x v="0"/>
    <s v="animation"/>
    <x v="505"/>
    <d v="2015-12-25T02:21:26"/>
  </r>
  <r>
    <n v="506"/>
    <x v="506"/>
    <x v="505"/>
    <n v="200000"/>
    <n v="250"/>
    <x v="2"/>
    <x v="0"/>
    <x v="0"/>
    <n v="1376140520"/>
    <n v="1373548520"/>
    <b v="0"/>
    <x v="29"/>
    <x v="1"/>
    <s v="film &amp; video/animation"/>
    <n v="0"/>
    <x v="404"/>
    <x v="0"/>
    <s v="animation"/>
    <x v="506"/>
    <d v="2013-08-10T13:15:20"/>
  </r>
  <r>
    <n v="507"/>
    <x v="507"/>
    <x v="506"/>
    <n v="20000"/>
    <n v="640"/>
    <x v="2"/>
    <x v="0"/>
    <x v="0"/>
    <n v="1350687657"/>
    <n v="1346799657"/>
    <b v="0"/>
    <x v="73"/>
    <x v="1"/>
    <s v="film &amp; video/animation"/>
    <n v="3"/>
    <x v="405"/>
    <x v="0"/>
    <s v="animation"/>
    <x v="507"/>
    <d v="2012-10-19T23:00:57"/>
  </r>
  <r>
    <n v="508"/>
    <x v="508"/>
    <x v="507"/>
    <n v="50000"/>
    <n v="400"/>
    <x v="2"/>
    <x v="0"/>
    <x v="0"/>
    <n v="1337955240"/>
    <n v="1332808501"/>
    <b v="0"/>
    <x v="83"/>
    <x v="1"/>
    <s v="film &amp; video/animation"/>
    <n v="1"/>
    <x v="44"/>
    <x v="0"/>
    <s v="animation"/>
    <x v="508"/>
    <d v="2012-05-25T14:14:00"/>
  </r>
  <r>
    <n v="509"/>
    <x v="509"/>
    <x v="508"/>
    <n v="5000"/>
    <n v="10"/>
    <x v="2"/>
    <x v="1"/>
    <x v="1"/>
    <n v="1435504170"/>
    <n v="1432912170"/>
    <b v="0"/>
    <x v="29"/>
    <x v="1"/>
    <s v="film &amp; video/animation"/>
    <n v="0"/>
    <x v="119"/>
    <x v="0"/>
    <s v="animation"/>
    <x v="509"/>
    <d v="2015-06-28T15:09:30"/>
  </r>
  <r>
    <n v="510"/>
    <x v="510"/>
    <x v="509"/>
    <n v="14000"/>
    <n v="0"/>
    <x v="2"/>
    <x v="0"/>
    <x v="0"/>
    <n v="1456805639"/>
    <n v="1454213639"/>
    <b v="0"/>
    <x v="78"/>
    <x v="1"/>
    <s v="film &amp; video/animation"/>
    <n v="0"/>
    <x v="121"/>
    <x v="0"/>
    <s v="animation"/>
    <x v="510"/>
    <d v="2016-03-01T04:13:59"/>
  </r>
  <r>
    <n v="511"/>
    <x v="511"/>
    <x v="510"/>
    <n v="5000"/>
    <n v="150"/>
    <x v="2"/>
    <x v="0"/>
    <x v="0"/>
    <n v="1365228982"/>
    <n v="1362640582"/>
    <b v="0"/>
    <x v="81"/>
    <x v="1"/>
    <s v="film &amp; video/animation"/>
    <n v="3"/>
    <x v="179"/>
    <x v="0"/>
    <s v="animation"/>
    <x v="511"/>
    <d v="2013-04-06T06:16:22"/>
  </r>
  <r>
    <n v="512"/>
    <x v="512"/>
    <x v="511"/>
    <n v="8000"/>
    <n v="11"/>
    <x v="2"/>
    <x v="0"/>
    <x v="0"/>
    <n v="1479667727"/>
    <n v="1475776127"/>
    <b v="0"/>
    <x v="84"/>
    <x v="1"/>
    <s v="film &amp; video/animation"/>
    <n v="0"/>
    <x v="148"/>
    <x v="0"/>
    <s v="animation"/>
    <x v="512"/>
    <d v="2016-11-20T18:48:47"/>
  </r>
  <r>
    <n v="513"/>
    <x v="513"/>
    <x v="512"/>
    <n v="50000"/>
    <n v="6962"/>
    <x v="2"/>
    <x v="0"/>
    <x v="0"/>
    <n v="1471244400"/>
    <n v="1467387705"/>
    <b v="0"/>
    <x v="32"/>
    <x v="1"/>
    <s v="film &amp; video/animation"/>
    <n v="14"/>
    <x v="406"/>
    <x v="0"/>
    <s v="animation"/>
    <x v="513"/>
    <d v="2016-08-15T07:00:00"/>
  </r>
  <r>
    <n v="514"/>
    <x v="514"/>
    <x v="513"/>
    <n v="1500"/>
    <n v="50"/>
    <x v="2"/>
    <x v="5"/>
    <x v="5"/>
    <n v="1407595447"/>
    <n v="1405003447"/>
    <b v="0"/>
    <x v="83"/>
    <x v="1"/>
    <s v="film &amp; video/animation"/>
    <n v="3"/>
    <x v="407"/>
    <x v="0"/>
    <s v="animation"/>
    <x v="514"/>
    <d v="2014-08-09T14:44:07"/>
  </r>
  <r>
    <n v="515"/>
    <x v="515"/>
    <x v="514"/>
    <n v="97000"/>
    <n v="24651"/>
    <x v="2"/>
    <x v="0"/>
    <x v="0"/>
    <n v="1451389601"/>
    <n v="1447933601"/>
    <b v="0"/>
    <x v="69"/>
    <x v="1"/>
    <s v="film &amp; video/animation"/>
    <n v="25"/>
    <x v="408"/>
    <x v="0"/>
    <s v="animation"/>
    <x v="515"/>
    <d v="2015-12-29T11:46:41"/>
  </r>
  <r>
    <n v="516"/>
    <x v="516"/>
    <x v="515"/>
    <n v="5000"/>
    <n v="0"/>
    <x v="2"/>
    <x v="1"/>
    <x v="1"/>
    <n v="1432752080"/>
    <n v="1427568080"/>
    <b v="0"/>
    <x v="78"/>
    <x v="1"/>
    <s v="film &amp; video/animation"/>
    <n v="0"/>
    <x v="121"/>
    <x v="0"/>
    <s v="animation"/>
    <x v="516"/>
    <d v="2015-05-27T18:41:20"/>
  </r>
  <r>
    <n v="517"/>
    <x v="517"/>
    <x v="516"/>
    <n v="15000"/>
    <n v="205"/>
    <x v="2"/>
    <x v="0"/>
    <x v="0"/>
    <n v="1486046761"/>
    <n v="1483454761"/>
    <b v="0"/>
    <x v="83"/>
    <x v="1"/>
    <s v="film &amp; video/animation"/>
    <n v="1"/>
    <x v="409"/>
    <x v="0"/>
    <s v="animation"/>
    <x v="517"/>
    <d v="2017-02-02T14:46:01"/>
  </r>
  <r>
    <n v="518"/>
    <x v="518"/>
    <x v="517"/>
    <n v="7175"/>
    <n v="0"/>
    <x v="2"/>
    <x v="0"/>
    <x v="0"/>
    <n v="1441550760"/>
    <n v="1438958824"/>
    <b v="0"/>
    <x v="78"/>
    <x v="1"/>
    <s v="film &amp; video/animation"/>
    <n v="0"/>
    <x v="121"/>
    <x v="0"/>
    <s v="animation"/>
    <x v="518"/>
    <d v="2015-09-06T14:46:00"/>
  </r>
  <r>
    <n v="519"/>
    <x v="519"/>
    <x v="518"/>
    <n v="12001"/>
    <n v="2746"/>
    <x v="2"/>
    <x v="0"/>
    <x v="0"/>
    <n v="1354699421"/>
    <n v="1352107421"/>
    <b v="0"/>
    <x v="16"/>
    <x v="1"/>
    <s v="film &amp; video/animation"/>
    <n v="23"/>
    <x v="410"/>
    <x v="0"/>
    <s v="animation"/>
    <x v="519"/>
    <d v="2012-12-05T09:23:41"/>
  </r>
  <r>
    <n v="520"/>
    <x v="520"/>
    <x v="519"/>
    <n v="5000"/>
    <n v="5105"/>
    <x v="0"/>
    <x v="1"/>
    <x v="1"/>
    <n v="1449766261"/>
    <n v="1447174261"/>
    <b v="0"/>
    <x v="69"/>
    <x v="0"/>
    <s v="theater/plays"/>
    <n v="102"/>
    <x v="411"/>
    <x v="1"/>
    <s v="plays"/>
    <x v="520"/>
    <d v="2015-12-10T16:51:01"/>
  </r>
  <r>
    <n v="521"/>
    <x v="521"/>
    <x v="520"/>
    <n v="5000"/>
    <n v="5232"/>
    <x v="0"/>
    <x v="0"/>
    <x v="0"/>
    <n v="1477976340"/>
    <n v="1475460819"/>
    <b v="0"/>
    <x v="66"/>
    <x v="0"/>
    <s v="theater/plays"/>
    <n v="105"/>
    <x v="412"/>
    <x v="1"/>
    <s v="plays"/>
    <x v="521"/>
    <d v="2016-11-01T04:59:00"/>
  </r>
  <r>
    <n v="522"/>
    <x v="522"/>
    <x v="521"/>
    <n v="3000"/>
    <n v="3440"/>
    <x v="0"/>
    <x v="0"/>
    <x v="0"/>
    <n v="1458518325"/>
    <n v="1456793925"/>
    <b v="0"/>
    <x v="162"/>
    <x v="0"/>
    <s v="theater/plays"/>
    <n v="115"/>
    <x v="413"/>
    <x v="1"/>
    <s v="plays"/>
    <x v="522"/>
    <d v="2016-03-20T23:58:45"/>
  </r>
  <r>
    <n v="523"/>
    <x v="523"/>
    <x v="522"/>
    <n v="5000"/>
    <n v="6030"/>
    <x v="0"/>
    <x v="0"/>
    <x v="0"/>
    <n v="1442805076"/>
    <n v="1440213076"/>
    <b v="0"/>
    <x v="87"/>
    <x v="0"/>
    <s v="theater/plays"/>
    <n v="121"/>
    <x v="414"/>
    <x v="1"/>
    <s v="plays"/>
    <x v="523"/>
    <d v="2015-09-21T03:11:16"/>
  </r>
  <r>
    <n v="524"/>
    <x v="524"/>
    <x v="523"/>
    <n v="3500"/>
    <n v="3803.55"/>
    <x v="0"/>
    <x v="1"/>
    <x v="1"/>
    <n v="1464801169"/>
    <n v="1462209169"/>
    <b v="0"/>
    <x v="208"/>
    <x v="0"/>
    <s v="theater/plays"/>
    <n v="109"/>
    <x v="415"/>
    <x v="1"/>
    <s v="plays"/>
    <x v="524"/>
    <d v="2016-06-01T17:12:49"/>
  </r>
  <r>
    <n v="525"/>
    <x v="525"/>
    <x v="524"/>
    <n v="12000"/>
    <n v="12000"/>
    <x v="0"/>
    <x v="0"/>
    <x v="0"/>
    <n v="1410601041"/>
    <n v="1406713041"/>
    <b v="0"/>
    <x v="8"/>
    <x v="0"/>
    <s v="theater/plays"/>
    <n v="100"/>
    <x v="416"/>
    <x v="1"/>
    <s v="plays"/>
    <x v="525"/>
    <d v="2014-09-13T09:37:21"/>
  </r>
  <r>
    <n v="526"/>
    <x v="526"/>
    <x v="525"/>
    <n v="1500"/>
    <n v="1710"/>
    <x v="0"/>
    <x v="1"/>
    <x v="1"/>
    <n v="1438966800"/>
    <n v="1436278344"/>
    <b v="0"/>
    <x v="23"/>
    <x v="0"/>
    <s v="theater/plays"/>
    <n v="114"/>
    <x v="417"/>
    <x v="1"/>
    <s v="plays"/>
    <x v="526"/>
    <d v="2015-08-07T17:00:00"/>
  </r>
  <r>
    <n v="527"/>
    <x v="527"/>
    <x v="526"/>
    <n v="10000"/>
    <n v="10085"/>
    <x v="0"/>
    <x v="0"/>
    <x v="0"/>
    <n v="1487347500"/>
    <n v="1484715366"/>
    <b v="0"/>
    <x v="150"/>
    <x v="0"/>
    <s v="theater/plays"/>
    <n v="101"/>
    <x v="418"/>
    <x v="1"/>
    <s v="plays"/>
    <x v="527"/>
    <d v="2017-02-17T16:05:00"/>
  </r>
  <r>
    <n v="528"/>
    <x v="528"/>
    <x v="527"/>
    <n v="1150"/>
    <n v="1330"/>
    <x v="0"/>
    <x v="0"/>
    <x v="0"/>
    <n v="1434921600"/>
    <n v="1433109907"/>
    <b v="0"/>
    <x v="209"/>
    <x v="0"/>
    <s v="theater/plays"/>
    <n v="116"/>
    <x v="419"/>
    <x v="1"/>
    <s v="plays"/>
    <x v="528"/>
    <d v="2015-06-21T21:20:00"/>
  </r>
  <r>
    <n v="529"/>
    <x v="529"/>
    <x v="528"/>
    <n v="1200"/>
    <n v="1565"/>
    <x v="0"/>
    <x v="5"/>
    <x v="5"/>
    <n v="1484110800"/>
    <n v="1482281094"/>
    <b v="0"/>
    <x v="59"/>
    <x v="0"/>
    <s v="theater/plays"/>
    <n v="130"/>
    <x v="420"/>
    <x v="1"/>
    <s v="plays"/>
    <x v="529"/>
    <d v="2017-01-11T05:00:00"/>
  </r>
  <r>
    <n v="530"/>
    <x v="530"/>
    <x v="529"/>
    <n v="3405"/>
    <n v="3670"/>
    <x v="0"/>
    <x v="0"/>
    <x v="0"/>
    <n v="1435111200"/>
    <n v="1433254268"/>
    <b v="0"/>
    <x v="60"/>
    <x v="0"/>
    <s v="theater/plays"/>
    <n v="108"/>
    <x v="421"/>
    <x v="1"/>
    <s v="plays"/>
    <x v="530"/>
    <d v="2015-06-24T02:00:00"/>
  </r>
  <r>
    <n v="531"/>
    <x v="531"/>
    <x v="530"/>
    <n v="4000"/>
    <n v="4000"/>
    <x v="0"/>
    <x v="0"/>
    <x v="0"/>
    <n v="1481957940"/>
    <n v="1478050429"/>
    <b v="0"/>
    <x v="162"/>
    <x v="0"/>
    <s v="theater/plays"/>
    <n v="100"/>
    <x v="422"/>
    <x v="1"/>
    <s v="plays"/>
    <x v="531"/>
    <d v="2016-12-17T06:59:00"/>
  </r>
  <r>
    <n v="532"/>
    <x v="532"/>
    <x v="531"/>
    <n v="10000"/>
    <n v="12325"/>
    <x v="0"/>
    <x v="0"/>
    <x v="0"/>
    <n v="1463098208"/>
    <n v="1460506208"/>
    <b v="0"/>
    <x v="210"/>
    <x v="0"/>
    <s v="theater/plays"/>
    <n v="123"/>
    <x v="423"/>
    <x v="1"/>
    <s v="plays"/>
    <x v="532"/>
    <d v="2016-05-13T00:10:08"/>
  </r>
  <r>
    <n v="533"/>
    <x v="533"/>
    <x v="532"/>
    <n v="2000"/>
    <n v="2004"/>
    <x v="0"/>
    <x v="1"/>
    <x v="1"/>
    <n v="1463394365"/>
    <n v="1461320765"/>
    <b v="0"/>
    <x v="57"/>
    <x v="0"/>
    <s v="theater/plays"/>
    <n v="100"/>
    <x v="424"/>
    <x v="1"/>
    <s v="plays"/>
    <x v="533"/>
    <d v="2016-05-16T10:26:05"/>
  </r>
  <r>
    <n v="534"/>
    <x v="534"/>
    <x v="533"/>
    <n v="15000"/>
    <n v="15700"/>
    <x v="0"/>
    <x v="10"/>
    <x v="8"/>
    <n v="1446418800"/>
    <n v="1443036470"/>
    <b v="0"/>
    <x v="53"/>
    <x v="0"/>
    <s v="theater/plays"/>
    <n v="105"/>
    <x v="425"/>
    <x v="1"/>
    <s v="plays"/>
    <x v="534"/>
    <d v="2015-11-01T23:00:00"/>
  </r>
  <r>
    <n v="535"/>
    <x v="535"/>
    <x v="534"/>
    <n v="2000"/>
    <n v="2050"/>
    <x v="0"/>
    <x v="1"/>
    <x v="1"/>
    <n v="1483707905"/>
    <n v="1481115905"/>
    <b v="0"/>
    <x v="211"/>
    <x v="0"/>
    <s v="theater/plays"/>
    <n v="103"/>
    <x v="426"/>
    <x v="1"/>
    <s v="plays"/>
    <x v="535"/>
    <d v="2017-01-06T13:05:05"/>
  </r>
  <r>
    <n v="536"/>
    <x v="536"/>
    <x v="535"/>
    <n v="3300"/>
    <n v="3902.5"/>
    <x v="0"/>
    <x v="1"/>
    <x v="1"/>
    <n v="1438624800"/>
    <n v="1435133807"/>
    <b v="0"/>
    <x v="70"/>
    <x v="0"/>
    <s v="theater/plays"/>
    <n v="118"/>
    <x v="427"/>
    <x v="1"/>
    <s v="plays"/>
    <x v="536"/>
    <d v="2015-08-03T18:00:00"/>
  </r>
  <r>
    <n v="537"/>
    <x v="537"/>
    <x v="536"/>
    <n v="2000"/>
    <n v="2410"/>
    <x v="0"/>
    <x v="0"/>
    <x v="0"/>
    <n v="1446665191"/>
    <n v="1444069591"/>
    <b v="0"/>
    <x v="211"/>
    <x v="0"/>
    <s v="theater/plays"/>
    <n v="121"/>
    <x v="428"/>
    <x v="1"/>
    <s v="plays"/>
    <x v="537"/>
    <d v="2015-11-04T19:26:31"/>
  </r>
  <r>
    <n v="538"/>
    <x v="538"/>
    <x v="537"/>
    <n v="5000"/>
    <n v="15121"/>
    <x v="0"/>
    <x v="0"/>
    <x v="0"/>
    <n v="1463166263"/>
    <n v="1460574263"/>
    <b v="0"/>
    <x v="65"/>
    <x v="0"/>
    <s v="theater/plays"/>
    <n v="302"/>
    <x v="429"/>
    <x v="1"/>
    <s v="plays"/>
    <x v="538"/>
    <d v="2016-05-13T19:04:23"/>
  </r>
  <r>
    <n v="539"/>
    <x v="539"/>
    <x v="538"/>
    <n v="500"/>
    <n v="503.22"/>
    <x v="0"/>
    <x v="1"/>
    <x v="1"/>
    <n v="1467681107"/>
    <n v="1465866707"/>
    <b v="0"/>
    <x v="9"/>
    <x v="0"/>
    <s v="theater/plays"/>
    <n v="101"/>
    <x v="430"/>
    <x v="1"/>
    <s v="plays"/>
    <x v="539"/>
    <d v="2016-07-05T01:11:47"/>
  </r>
  <r>
    <n v="540"/>
    <x v="540"/>
    <x v="539"/>
    <n v="15000"/>
    <n v="1"/>
    <x v="2"/>
    <x v="0"/>
    <x v="0"/>
    <n v="1423078606"/>
    <n v="1420486606"/>
    <b v="0"/>
    <x v="29"/>
    <x v="1"/>
    <s v="technology/web"/>
    <n v="0"/>
    <x v="120"/>
    <x v="2"/>
    <s v="web"/>
    <x v="540"/>
    <d v="2015-02-04T19:36:46"/>
  </r>
  <r>
    <n v="541"/>
    <x v="541"/>
    <x v="540"/>
    <n v="4500"/>
    <n v="25"/>
    <x v="2"/>
    <x v="0"/>
    <x v="0"/>
    <n v="1446080834"/>
    <n v="1443488834"/>
    <b v="0"/>
    <x v="29"/>
    <x v="1"/>
    <s v="technology/web"/>
    <n v="1"/>
    <x v="380"/>
    <x v="2"/>
    <s v="web"/>
    <x v="541"/>
    <d v="2015-10-29T01:07:14"/>
  </r>
  <r>
    <n v="542"/>
    <x v="542"/>
    <x v="541"/>
    <n v="250000"/>
    <n v="1"/>
    <x v="2"/>
    <x v="0"/>
    <x v="0"/>
    <n v="1462293716"/>
    <n v="1457113316"/>
    <b v="0"/>
    <x v="29"/>
    <x v="1"/>
    <s v="technology/web"/>
    <n v="0"/>
    <x v="120"/>
    <x v="2"/>
    <s v="web"/>
    <x v="542"/>
    <d v="2016-05-03T16:41:56"/>
  </r>
  <r>
    <n v="543"/>
    <x v="543"/>
    <x v="542"/>
    <n v="22000"/>
    <n v="70"/>
    <x v="2"/>
    <x v="2"/>
    <x v="2"/>
    <n v="1414807962"/>
    <n v="1412215962"/>
    <b v="0"/>
    <x v="84"/>
    <x v="1"/>
    <s v="technology/web"/>
    <n v="0"/>
    <x v="431"/>
    <x v="2"/>
    <s v="web"/>
    <x v="543"/>
    <d v="2014-11-01T02:12:42"/>
  </r>
  <r>
    <n v="544"/>
    <x v="544"/>
    <x v="543"/>
    <n v="500"/>
    <n v="6"/>
    <x v="2"/>
    <x v="0"/>
    <x v="0"/>
    <n v="1467647160"/>
    <n v="1465055160"/>
    <b v="0"/>
    <x v="84"/>
    <x v="1"/>
    <s v="technology/web"/>
    <n v="1"/>
    <x v="362"/>
    <x v="2"/>
    <s v="web"/>
    <x v="544"/>
    <d v="2016-07-04T15:46:00"/>
  </r>
  <r>
    <n v="545"/>
    <x v="545"/>
    <x v="544"/>
    <n v="50000"/>
    <n v="13692"/>
    <x v="2"/>
    <x v="6"/>
    <x v="3"/>
    <n v="1447600389"/>
    <n v="1444140789"/>
    <b v="0"/>
    <x v="69"/>
    <x v="1"/>
    <s v="technology/web"/>
    <n v="27"/>
    <x v="432"/>
    <x v="2"/>
    <s v="web"/>
    <x v="545"/>
    <d v="2015-11-15T15:13:09"/>
  </r>
  <r>
    <n v="546"/>
    <x v="546"/>
    <x v="545"/>
    <n v="60000"/>
    <n v="52"/>
    <x v="2"/>
    <x v="0"/>
    <x v="0"/>
    <n v="1445097715"/>
    <n v="1441209715"/>
    <b v="0"/>
    <x v="84"/>
    <x v="1"/>
    <s v="technology/web"/>
    <n v="0"/>
    <x v="433"/>
    <x v="2"/>
    <s v="web"/>
    <x v="546"/>
    <d v="2015-10-17T16:01:55"/>
  </r>
  <r>
    <n v="547"/>
    <x v="547"/>
    <x v="546"/>
    <n v="7500"/>
    <n v="0"/>
    <x v="2"/>
    <x v="1"/>
    <x v="1"/>
    <n v="1455122564"/>
    <n v="1452530564"/>
    <b v="0"/>
    <x v="78"/>
    <x v="1"/>
    <s v="technology/web"/>
    <n v="0"/>
    <x v="121"/>
    <x v="2"/>
    <s v="web"/>
    <x v="547"/>
    <d v="2016-02-10T16:42:44"/>
  </r>
  <r>
    <n v="548"/>
    <x v="548"/>
    <x v="547"/>
    <n v="10000"/>
    <n v="9"/>
    <x v="2"/>
    <x v="1"/>
    <x v="1"/>
    <n v="1446154848"/>
    <n v="1443562848"/>
    <b v="0"/>
    <x v="29"/>
    <x v="1"/>
    <s v="technology/web"/>
    <n v="0"/>
    <x v="373"/>
    <x v="2"/>
    <s v="web"/>
    <x v="548"/>
    <d v="2015-10-29T21:40:48"/>
  </r>
  <r>
    <n v="549"/>
    <x v="549"/>
    <x v="548"/>
    <n v="2500"/>
    <n v="68"/>
    <x v="2"/>
    <x v="1"/>
    <x v="1"/>
    <n v="1436368622"/>
    <n v="1433776622"/>
    <b v="0"/>
    <x v="22"/>
    <x v="1"/>
    <s v="technology/web"/>
    <n v="3"/>
    <x v="434"/>
    <x v="2"/>
    <s v="web"/>
    <x v="549"/>
    <d v="2015-07-08T15:17:02"/>
  </r>
  <r>
    <n v="550"/>
    <x v="550"/>
    <x v="549"/>
    <n v="5000"/>
    <n v="35"/>
    <x v="2"/>
    <x v="5"/>
    <x v="5"/>
    <n v="1485838800"/>
    <n v="1484756245"/>
    <b v="0"/>
    <x v="80"/>
    <x v="1"/>
    <s v="technology/web"/>
    <n v="1"/>
    <x v="435"/>
    <x v="2"/>
    <s v="web"/>
    <x v="550"/>
    <d v="2017-01-31T05:00:00"/>
  </r>
  <r>
    <n v="551"/>
    <x v="551"/>
    <x v="550"/>
    <n v="75000"/>
    <n v="3781"/>
    <x v="2"/>
    <x v="0"/>
    <x v="0"/>
    <n v="1438451580"/>
    <n v="1434609424"/>
    <b v="0"/>
    <x v="33"/>
    <x v="1"/>
    <s v="technology/web"/>
    <n v="5"/>
    <x v="436"/>
    <x v="2"/>
    <s v="web"/>
    <x v="551"/>
    <d v="2015-08-01T17:53:00"/>
  </r>
  <r>
    <n v="552"/>
    <x v="552"/>
    <x v="551"/>
    <n v="45000"/>
    <n v="0"/>
    <x v="2"/>
    <x v="5"/>
    <x v="5"/>
    <n v="1452350896"/>
    <n v="1447166896"/>
    <b v="0"/>
    <x v="78"/>
    <x v="1"/>
    <s v="technology/web"/>
    <n v="0"/>
    <x v="121"/>
    <x v="2"/>
    <s v="web"/>
    <x v="552"/>
    <d v="2016-01-09T14:48:16"/>
  </r>
  <r>
    <n v="553"/>
    <x v="553"/>
    <x v="552"/>
    <n v="25000"/>
    <n v="123"/>
    <x v="2"/>
    <x v="0"/>
    <x v="0"/>
    <n v="1415988991"/>
    <n v="1413393391"/>
    <b v="0"/>
    <x v="79"/>
    <x v="1"/>
    <s v="technology/web"/>
    <n v="0"/>
    <x v="372"/>
    <x v="2"/>
    <s v="web"/>
    <x v="553"/>
    <d v="2014-11-14T18:16:31"/>
  </r>
  <r>
    <n v="554"/>
    <x v="554"/>
    <x v="553"/>
    <n v="3870"/>
    <n v="1416"/>
    <x v="2"/>
    <x v="0"/>
    <x v="0"/>
    <n v="1413735972"/>
    <n v="1411143972"/>
    <b v="0"/>
    <x v="19"/>
    <x v="1"/>
    <s v="technology/web"/>
    <n v="37"/>
    <x v="437"/>
    <x v="2"/>
    <s v="web"/>
    <x v="554"/>
    <d v="2014-10-19T16:26:12"/>
  </r>
  <r>
    <n v="555"/>
    <x v="555"/>
    <x v="554"/>
    <n v="7500"/>
    <n v="0"/>
    <x v="2"/>
    <x v="1"/>
    <x v="1"/>
    <n v="1465720143"/>
    <n v="1463128143"/>
    <b v="0"/>
    <x v="78"/>
    <x v="1"/>
    <s v="technology/web"/>
    <n v="0"/>
    <x v="121"/>
    <x v="2"/>
    <s v="web"/>
    <x v="555"/>
    <d v="2016-06-12T08:29:03"/>
  </r>
  <r>
    <n v="556"/>
    <x v="556"/>
    <x v="555"/>
    <n v="8000"/>
    <n v="200"/>
    <x v="2"/>
    <x v="0"/>
    <x v="0"/>
    <n v="1452112717"/>
    <n v="1449520717"/>
    <b v="0"/>
    <x v="29"/>
    <x v="1"/>
    <s v="technology/web"/>
    <n v="3"/>
    <x v="438"/>
    <x v="2"/>
    <s v="web"/>
    <x v="556"/>
    <d v="2016-01-06T20:38:37"/>
  </r>
  <r>
    <n v="557"/>
    <x v="557"/>
    <x v="556"/>
    <n v="150000"/>
    <n v="1366"/>
    <x v="2"/>
    <x v="12"/>
    <x v="3"/>
    <n v="1480721803"/>
    <n v="1478126203"/>
    <b v="0"/>
    <x v="9"/>
    <x v="1"/>
    <s v="technology/web"/>
    <n v="1"/>
    <x v="439"/>
    <x v="2"/>
    <s v="web"/>
    <x v="557"/>
    <d v="2016-12-02T23:36:43"/>
  </r>
  <r>
    <n v="558"/>
    <x v="558"/>
    <x v="557"/>
    <n v="750"/>
    <n v="0"/>
    <x v="2"/>
    <x v="0"/>
    <x v="0"/>
    <n v="1427227905"/>
    <n v="1424639505"/>
    <b v="0"/>
    <x v="78"/>
    <x v="1"/>
    <s v="technology/web"/>
    <n v="0"/>
    <x v="121"/>
    <x v="2"/>
    <s v="web"/>
    <x v="558"/>
    <d v="2015-03-24T20:11:45"/>
  </r>
  <r>
    <n v="559"/>
    <x v="559"/>
    <x v="558"/>
    <n v="240000"/>
    <n v="50"/>
    <x v="2"/>
    <x v="0"/>
    <x v="0"/>
    <n v="1449989260"/>
    <n v="1447397260"/>
    <b v="0"/>
    <x v="29"/>
    <x v="1"/>
    <s v="technology/web"/>
    <n v="0"/>
    <x v="73"/>
    <x v="2"/>
    <s v="web"/>
    <x v="559"/>
    <d v="2015-12-13T06:47:40"/>
  </r>
  <r>
    <n v="560"/>
    <x v="560"/>
    <x v="559"/>
    <n v="100000"/>
    <n v="12"/>
    <x v="2"/>
    <x v="5"/>
    <x v="5"/>
    <n v="1418841045"/>
    <n v="1416249045"/>
    <b v="0"/>
    <x v="83"/>
    <x v="1"/>
    <s v="technology/web"/>
    <n v="0"/>
    <x v="143"/>
    <x v="2"/>
    <s v="web"/>
    <x v="560"/>
    <d v="2014-12-17T18:30:45"/>
  </r>
  <r>
    <n v="561"/>
    <x v="561"/>
    <x v="560"/>
    <n v="15000"/>
    <n v="55"/>
    <x v="2"/>
    <x v="0"/>
    <x v="0"/>
    <n v="1445874513"/>
    <n v="1442850513"/>
    <b v="0"/>
    <x v="84"/>
    <x v="1"/>
    <s v="technology/web"/>
    <n v="0"/>
    <x v="440"/>
    <x v="2"/>
    <s v="web"/>
    <x v="561"/>
    <d v="2015-10-26T15:48:33"/>
  </r>
  <r>
    <n v="562"/>
    <x v="562"/>
    <x v="561"/>
    <n v="50000"/>
    <n v="0"/>
    <x v="2"/>
    <x v="9"/>
    <x v="3"/>
    <n v="1482052815"/>
    <n v="1479460815"/>
    <b v="0"/>
    <x v="78"/>
    <x v="1"/>
    <s v="technology/web"/>
    <n v="0"/>
    <x v="121"/>
    <x v="2"/>
    <s v="web"/>
    <x v="562"/>
    <d v="2016-12-18T09:20:15"/>
  </r>
  <r>
    <n v="563"/>
    <x v="563"/>
    <x v="562"/>
    <n v="75000"/>
    <n v="68"/>
    <x v="2"/>
    <x v="2"/>
    <x v="2"/>
    <n v="1424137247"/>
    <n v="1421545247"/>
    <b v="0"/>
    <x v="84"/>
    <x v="1"/>
    <s v="technology/web"/>
    <n v="0"/>
    <x v="441"/>
    <x v="2"/>
    <s v="web"/>
    <x v="563"/>
    <d v="2015-02-17T01:40:47"/>
  </r>
  <r>
    <n v="564"/>
    <x v="564"/>
    <x v="563"/>
    <n v="18000"/>
    <n v="1"/>
    <x v="2"/>
    <x v="6"/>
    <x v="3"/>
    <n v="1457822275"/>
    <n v="1455230275"/>
    <b v="0"/>
    <x v="29"/>
    <x v="1"/>
    <s v="technology/web"/>
    <n v="0"/>
    <x v="120"/>
    <x v="2"/>
    <s v="web"/>
    <x v="564"/>
    <d v="2016-03-12T22:37:55"/>
  </r>
  <r>
    <n v="565"/>
    <x v="565"/>
    <x v="564"/>
    <n v="25000"/>
    <n v="0"/>
    <x v="2"/>
    <x v="1"/>
    <x v="1"/>
    <n v="1436554249"/>
    <n v="1433962249"/>
    <b v="0"/>
    <x v="78"/>
    <x v="1"/>
    <s v="technology/web"/>
    <n v="0"/>
    <x v="121"/>
    <x v="2"/>
    <s v="web"/>
    <x v="565"/>
    <d v="2015-07-10T18:50:49"/>
  </r>
  <r>
    <n v="566"/>
    <x v="566"/>
    <x v="565"/>
    <n v="5000"/>
    <n v="1"/>
    <x v="2"/>
    <x v="0"/>
    <x v="0"/>
    <n v="1468513533"/>
    <n v="1465921533"/>
    <b v="0"/>
    <x v="29"/>
    <x v="1"/>
    <s v="technology/web"/>
    <n v="0"/>
    <x v="120"/>
    <x v="2"/>
    <s v="web"/>
    <x v="566"/>
    <d v="2016-07-14T16:25:33"/>
  </r>
  <r>
    <n v="567"/>
    <x v="567"/>
    <x v="566"/>
    <n v="10000"/>
    <n v="0"/>
    <x v="2"/>
    <x v="0"/>
    <x v="0"/>
    <n v="1420143194"/>
    <n v="1417551194"/>
    <b v="0"/>
    <x v="78"/>
    <x v="1"/>
    <s v="technology/web"/>
    <n v="0"/>
    <x v="121"/>
    <x v="2"/>
    <s v="web"/>
    <x v="567"/>
    <d v="2015-01-01T20:13:14"/>
  </r>
  <r>
    <n v="568"/>
    <x v="568"/>
    <x v="567"/>
    <n v="24500"/>
    <n v="245"/>
    <x v="2"/>
    <x v="4"/>
    <x v="4"/>
    <n v="1452942000"/>
    <n v="1449785223"/>
    <b v="0"/>
    <x v="81"/>
    <x v="1"/>
    <s v="technology/web"/>
    <n v="1"/>
    <x v="442"/>
    <x v="2"/>
    <s v="web"/>
    <x v="568"/>
    <d v="2016-01-16T11:00:00"/>
  </r>
  <r>
    <n v="569"/>
    <x v="569"/>
    <x v="568"/>
    <n v="2500"/>
    <n v="20"/>
    <x v="2"/>
    <x v="5"/>
    <x v="5"/>
    <n v="1451679612"/>
    <n v="1449087612"/>
    <b v="0"/>
    <x v="29"/>
    <x v="1"/>
    <s v="technology/web"/>
    <n v="1"/>
    <x v="135"/>
    <x v="2"/>
    <s v="web"/>
    <x v="569"/>
    <d v="2016-01-01T20:20:12"/>
  </r>
  <r>
    <n v="570"/>
    <x v="570"/>
    <x v="569"/>
    <n v="85000"/>
    <n v="142"/>
    <x v="2"/>
    <x v="0"/>
    <x v="0"/>
    <n v="1455822569"/>
    <n v="1453230569"/>
    <b v="0"/>
    <x v="29"/>
    <x v="1"/>
    <s v="technology/web"/>
    <n v="0"/>
    <x v="443"/>
    <x v="2"/>
    <s v="web"/>
    <x v="570"/>
    <d v="2016-02-18T19:09:29"/>
  </r>
  <r>
    <n v="571"/>
    <x v="571"/>
    <x v="570"/>
    <n v="25000"/>
    <n v="106"/>
    <x v="2"/>
    <x v="0"/>
    <x v="0"/>
    <n v="1437969540"/>
    <n v="1436297723"/>
    <b v="0"/>
    <x v="84"/>
    <x v="1"/>
    <s v="technology/web"/>
    <n v="0"/>
    <x v="444"/>
    <x v="2"/>
    <s v="web"/>
    <x v="571"/>
    <d v="2015-07-27T03:59:00"/>
  </r>
  <r>
    <n v="572"/>
    <x v="572"/>
    <x v="571"/>
    <n v="2500"/>
    <n v="0"/>
    <x v="2"/>
    <x v="0"/>
    <x v="0"/>
    <n v="1446660688"/>
    <n v="1444065088"/>
    <b v="0"/>
    <x v="78"/>
    <x v="1"/>
    <s v="technology/web"/>
    <n v="0"/>
    <x v="121"/>
    <x v="2"/>
    <s v="web"/>
    <x v="572"/>
    <d v="2015-11-04T18:11:28"/>
  </r>
  <r>
    <n v="573"/>
    <x v="573"/>
    <x v="572"/>
    <n v="88888"/>
    <n v="346"/>
    <x v="2"/>
    <x v="0"/>
    <x v="0"/>
    <n v="1421543520"/>
    <n v="1416445931"/>
    <b v="0"/>
    <x v="82"/>
    <x v="1"/>
    <s v="technology/web"/>
    <n v="0"/>
    <x v="445"/>
    <x v="2"/>
    <s v="web"/>
    <x v="573"/>
    <d v="2015-01-18T01:12:00"/>
  </r>
  <r>
    <n v="574"/>
    <x v="574"/>
    <x v="573"/>
    <n v="11180"/>
    <n v="80"/>
    <x v="2"/>
    <x v="1"/>
    <x v="1"/>
    <n v="1476873507"/>
    <n v="1474281507"/>
    <b v="0"/>
    <x v="80"/>
    <x v="1"/>
    <s v="technology/web"/>
    <n v="1"/>
    <x v="135"/>
    <x v="2"/>
    <s v="web"/>
    <x v="574"/>
    <d v="2016-10-19T10:38:27"/>
  </r>
  <r>
    <n v="575"/>
    <x v="575"/>
    <x v="574"/>
    <n v="60000"/>
    <n v="259"/>
    <x v="2"/>
    <x v="12"/>
    <x v="3"/>
    <n v="1434213443"/>
    <n v="1431621443"/>
    <b v="0"/>
    <x v="80"/>
    <x v="1"/>
    <s v="technology/web"/>
    <n v="0"/>
    <x v="446"/>
    <x v="2"/>
    <s v="web"/>
    <x v="575"/>
    <d v="2015-06-13T16:37:23"/>
  </r>
  <r>
    <n v="576"/>
    <x v="576"/>
    <x v="575"/>
    <n v="80000"/>
    <n v="1"/>
    <x v="2"/>
    <x v="0"/>
    <x v="0"/>
    <n v="1427537952"/>
    <n v="1422357552"/>
    <b v="0"/>
    <x v="29"/>
    <x v="1"/>
    <s v="technology/web"/>
    <n v="0"/>
    <x v="120"/>
    <x v="2"/>
    <s v="web"/>
    <x v="576"/>
    <d v="2015-03-28T10:19:12"/>
  </r>
  <r>
    <n v="577"/>
    <x v="577"/>
    <x v="576"/>
    <n v="5000"/>
    <n v="10"/>
    <x v="2"/>
    <x v="0"/>
    <x v="0"/>
    <n v="1463753302"/>
    <n v="1458569302"/>
    <b v="0"/>
    <x v="29"/>
    <x v="1"/>
    <s v="technology/web"/>
    <n v="0"/>
    <x v="119"/>
    <x v="2"/>
    <s v="web"/>
    <x v="577"/>
    <d v="2016-05-20T14:08:22"/>
  </r>
  <r>
    <n v="578"/>
    <x v="578"/>
    <x v="577"/>
    <n v="125000"/>
    <n v="14"/>
    <x v="2"/>
    <x v="1"/>
    <x v="1"/>
    <n v="1441633993"/>
    <n v="1439560393"/>
    <b v="0"/>
    <x v="63"/>
    <x v="1"/>
    <s v="technology/web"/>
    <n v="0"/>
    <x v="447"/>
    <x v="2"/>
    <s v="web"/>
    <x v="578"/>
    <d v="2015-09-07T13:53:13"/>
  </r>
  <r>
    <n v="579"/>
    <x v="579"/>
    <x v="578"/>
    <n v="12000"/>
    <n v="175"/>
    <x v="2"/>
    <x v="0"/>
    <x v="0"/>
    <n v="1419539223"/>
    <n v="1416947223"/>
    <b v="0"/>
    <x v="81"/>
    <x v="1"/>
    <s v="technology/web"/>
    <n v="1"/>
    <x v="431"/>
    <x v="2"/>
    <s v="web"/>
    <x v="579"/>
    <d v="2014-12-25T20:27:03"/>
  </r>
  <r>
    <n v="580"/>
    <x v="580"/>
    <x v="579"/>
    <n v="3000"/>
    <n v="1"/>
    <x v="2"/>
    <x v="0"/>
    <x v="0"/>
    <n v="1474580867"/>
    <n v="1471988867"/>
    <b v="0"/>
    <x v="29"/>
    <x v="1"/>
    <s v="technology/web"/>
    <n v="0"/>
    <x v="120"/>
    <x v="2"/>
    <s v="web"/>
    <x v="580"/>
    <d v="2016-09-22T21:47:47"/>
  </r>
  <r>
    <n v="581"/>
    <x v="581"/>
    <x v="580"/>
    <n v="400"/>
    <n v="0"/>
    <x v="2"/>
    <x v="0"/>
    <x v="0"/>
    <n v="1438474704"/>
    <n v="1435882704"/>
    <b v="0"/>
    <x v="78"/>
    <x v="1"/>
    <s v="technology/web"/>
    <n v="0"/>
    <x v="121"/>
    <x v="2"/>
    <s v="web"/>
    <x v="581"/>
    <d v="2015-08-02T00:18:24"/>
  </r>
  <r>
    <n v="582"/>
    <x v="582"/>
    <x v="581"/>
    <n v="100000"/>
    <n v="0"/>
    <x v="2"/>
    <x v="0"/>
    <x v="0"/>
    <n v="1426442400"/>
    <n v="1424454319"/>
    <b v="0"/>
    <x v="78"/>
    <x v="1"/>
    <s v="technology/web"/>
    <n v="0"/>
    <x v="121"/>
    <x v="2"/>
    <s v="web"/>
    <x v="582"/>
    <d v="2015-03-15T18:00:00"/>
  </r>
  <r>
    <n v="583"/>
    <x v="583"/>
    <x v="582"/>
    <n v="9000"/>
    <n v="1"/>
    <x v="2"/>
    <x v="0"/>
    <x v="0"/>
    <n v="1426800687"/>
    <n v="1424212287"/>
    <b v="0"/>
    <x v="29"/>
    <x v="1"/>
    <s v="technology/web"/>
    <n v="0"/>
    <x v="120"/>
    <x v="2"/>
    <s v="web"/>
    <x v="583"/>
    <d v="2015-03-19T21:31:27"/>
  </r>
  <r>
    <n v="584"/>
    <x v="584"/>
    <x v="583"/>
    <n v="1000"/>
    <n v="10"/>
    <x v="2"/>
    <x v="0"/>
    <x v="0"/>
    <n v="1426522316"/>
    <n v="1423933916"/>
    <b v="0"/>
    <x v="84"/>
    <x v="1"/>
    <s v="technology/web"/>
    <n v="1"/>
    <x v="144"/>
    <x v="2"/>
    <s v="web"/>
    <x v="584"/>
    <d v="2015-03-16T16:11:56"/>
  </r>
  <r>
    <n v="585"/>
    <x v="585"/>
    <x v="584"/>
    <n v="9000"/>
    <n v="0"/>
    <x v="2"/>
    <x v="1"/>
    <x v="1"/>
    <n v="1448928000"/>
    <n v="1444123377"/>
    <b v="0"/>
    <x v="78"/>
    <x v="1"/>
    <s v="technology/web"/>
    <n v="0"/>
    <x v="121"/>
    <x v="2"/>
    <s v="web"/>
    <x v="585"/>
    <d v="2015-12-01T00:00:00"/>
  </r>
  <r>
    <n v="586"/>
    <x v="586"/>
    <x v="585"/>
    <n v="10000"/>
    <n v="56"/>
    <x v="2"/>
    <x v="0"/>
    <x v="0"/>
    <n v="1424032207"/>
    <n v="1421440207"/>
    <b v="0"/>
    <x v="80"/>
    <x v="1"/>
    <s v="technology/web"/>
    <n v="1"/>
    <x v="448"/>
    <x v="2"/>
    <s v="web"/>
    <x v="586"/>
    <d v="2015-02-15T20:30:07"/>
  </r>
  <r>
    <n v="587"/>
    <x v="587"/>
    <x v="586"/>
    <n v="30000"/>
    <n v="2725"/>
    <x v="2"/>
    <x v="5"/>
    <x v="5"/>
    <n v="1429207833"/>
    <n v="1426615833"/>
    <b v="0"/>
    <x v="63"/>
    <x v="1"/>
    <s v="technology/web"/>
    <n v="9"/>
    <x v="449"/>
    <x v="2"/>
    <s v="web"/>
    <x v="587"/>
    <d v="2015-04-16T18:10:33"/>
  </r>
  <r>
    <n v="588"/>
    <x v="588"/>
    <x v="587"/>
    <n v="9000"/>
    <n v="301"/>
    <x v="2"/>
    <x v="13"/>
    <x v="3"/>
    <n v="1479410886"/>
    <n v="1474223286"/>
    <b v="0"/>
    <x v="84"/>
    <x v="1"/>
    <s v="technology/web"/>
    <n v="3"/>
    <x v="450"/>
    <x v="2"/>
    <s v="web"/>
    <x v="588"/>
    <d v="2016-11-17T19:28:06"/>
  </r>
  <r>
    <n v="589"/>
    <x v="589"/>
    <x v="588"/>
    <n v="7500"/>
    <n v="1"/>
    <x v="2"/>
    <x v="0"/>
    <x v="0"/>
    <n v="1436366699"/>
    <n v="1435070699"/>
    <b v="0"/>
    <x v="29"/>
    <x v="1"/>
    <s v="technology/web"/>
    <n v="0"/>
    <x v="120"/>
    <x v="2"/>
    <s v="web"/>
    <x v="589"/>
    <d v="2015-07-08T14:44:59"/>
  </r>
  <r>
    <n v="590"/>
    <x v="590"/>
    <x v="589"/>
    <n v="5000"/>
    <n v="223"/>
    <x v="2"/>
    <x v="1"/>
    <x v="1"/>
    <n v="1454936460"/>
    <n v="1452259131"/>
    <b v="0"/>
    <x v="82"/>
    <x v="1"/>
    <s v="technology/web"/>
    <n v="4"/>
    <x v="451"/>
    <x v="2"/>
    <s v="web"/>
    <x v="590"/>
    <d v="2016-02-08T13:01:00"/>
  </r>
  <r>
    <n v="591"/>
    <x v="591"/>
    <x v="590"/>
    <n v="100000"/>
    <n v="61"/>
    <x v="2"/>
    <x v="0"/>
    <x v="0"/>
    <n v="1437570130"/>
    <n v="1434978130"/>
    <b v="0"/>
    <x v="84"/>
    <x v="1"/>
    <s v="technology/web"/>
    <n v="0"/>
    <x v="452"/>
    <x v="2"/>
    <s v="web"/>
    <x v="591"/>
    <d v="2015-07-22T13:02:10"/>
  </r>
  <r>
    <n v="592"/>
    <x v="592"/>
    <x v="591"/>
    <n v="7500"/>
    <n v="250"/>
    <x v="2"/>
    <x v="0"/>
    <x v="0"/>
    <n v="1417584860"/>
    <n v="1414992860"/>
    <b v="0"/>
    <x v="29"/>
    <x v="1"/>
    <s v="technology/web"/>
    <n v="3"/>
    <x v="404"/>
    <x v="2"/>
    <s v="web"/>
    <x v="592"/>
    <d v="2014-12-03T05:34:20"/>
  </r>
  <r>
    <n v="593"/>
    <x v="593"/>
    <x v="592"/>
    <n v="500"/>
    <n v="115"/>
    <x v="2"/>
    <x v="1"/>
    <x v="1"/>
    <n v="1428333345"/>
    <n v="1425744945"/>
    <b v="0"/>
    <x v="63"/>
    <x v="1"/>
    <s v="technology/web"/>
    <n v="23"/>
    <x v="453"/>
    <x v="2"/>
    <s v="web"/>
    <x v="593"/>
    <d v="2015-04-06T15:15:45"/>
  </r>
  <r>
    <n v="594"/>
    <x v="594"/>
    <x v="593"/>
    <n v="25000"/>
    <n v="26"/>
    <x v="2"/>
    <x v="0"/>
    <x v="0"/>
    <n v="1460832206"/>
    <n v="1458240206"/>
    <b v="0"/>
    <x v="84"/>
    <x v="1"/>
    <s v="technology/web"/>
    <n v="0"/>
    <x v="31"/>
    <x v="2"/>
    <s v="web"/>
    <x v="594"/>
    <d v="2016-04-16T18:43:26"/>
  </r>
  <r>
    <n v="595"/>
    <x v="595"/>
    <x v="594"/>
    <n v="100000"/>
    <n v="426"/>
    <x v="2"/>
    <x v="0"/>
    <x v="0"/>
    <n v="1430703638"/>
    <n v="1426815638"/>
    <b v="0"/>
    <x v="22"/>
    <x v="1"/>
    <s v="technology/web"/>
    <n v="0"/>
    <x v="454"/>
    <x v="2"/>
    <s v="web"/>
    <x v="595"/>
    <d v="2015-05-04T01:40:38"/>
  </r>
  <r>
    <n v="596"/>
    <x v="596"/>
    <x v="595"/>
    <n v="20000"/>
    <n v="6"/>
    <x v="2"/>
    <x v="0"/>
    <x v="0"/>
    <n v="1478122292"/>
    <n v="1475530292"/>
    <b v="0"/>
    <x v="84"/>
    <x v="1"/>
    <s v="technology/web"/>
    <n v="0"/>
    <x v="362"/>
    <x v="2"/>
    <s v="web"/>
    <x v="596"/>
    <d v="2016-11-02T21:31:32"/>
  </r>
  <r>
    <n v="597"/>
    <x v="597"/>
    <x v="596"/>
    <n v="7500"/>
    <n v="20"/>
    <x v="2"/>
    <x v="0"/>
    <x v="0"/>
    <n v="1469980800"/>
    <n v="1466787335"/>
    <b v="0"/>
    <x v="84"/>
    <x v="1"/>
    <s v="technology/web"/>
    <n v="0"/>
    <x v="119"/>
    <x v="2"/>
    <s v="web"/>
    <x v="597"/>
    <d v="2016-07-31T16:00:00"/>
  </r>
  <r>
    <n v="598"/>
    <x v="598"/>
    <x v="597"/>
    <n v="2500"/>
    <n v="850"/>
    <x v="2"/>
    <x v="0"/>
    <x v="0"/>
    <n v="1417737781"/>
    <n v="1415145781"/>
    <b v="0"/>
    <x v="63"/>
    <x v="1"/>
    <s v="technology/web"/>
    <n v="34"/>
    <x v="455"/>
    <x v="2"/>
    <s v="web"/>
    <x v="598"/>
    <d v="2014-12-05T00:03:01"/>
  </r>
  <r>
    <n v="599"/>
    <x v="599"/>
    <x v="598"/>
    <n v="50000"/>
    <n v="31"/>
    <x v="2"/>
    <x v="0"/>
    <x v="0"/>
    <n v="1425827760"/>
    <n v="1423769402"/>
    <b v="0"/>
    <x v="84"/>
    <x v="1"/>
    <s v="technology/web"/>
    <n v="0"/>
    <x v="456"/>
    <x v="2"/>
    <s v="web"/>
    <x v="599"/>
    <d v="2015-03-08T15:16:00"/>
  </r>
  <r>
    <n v="600"/>
    <x v="600"/>
    <x v="599"/>
    <n v="5000"/>
    <n v="100"/>
    <x v="1"/>
    <x v="0"/>
    <x v="0"/>
    <n v="1431198562"/>
    <n v="1426014562"/>
    <b v="0"/>
    <x v="29"/>
    <x v="1"/>
    <s v="technology/web"/>
    <n v="2"/>
    <x v="101"/>
    <x v="2"/>
    <s v="web"/>
    <x v="600"/>
    <d v="2015-05-09T19:09:22"/>
  </r>
  <r>
    <n v="601"/>
    <x v="601"/>
    <x v="600"/>
    <n v="10000"/>
    <n v="140"/>
    <x v="1"/>
    <x v="5"/>
    <x v="5"/>
    <n v="1419626139"/>
    <n v="1417034139"/>
    <b v="0"/>
    <x v="79"/>
    <x v="1"/>
    <s v="technology/web"/>
    <n v="1"/>
    <x v="457"/>
    <x v="2"/>
    <s v="web"/>
    <x v="601"/>
    <d v="2014-12-26T20:35:39"/>
  </r>
  <r>
    <n v="602"/>
    <x v="602"/>
    <x v="601"/>
    <n v="70000"/>
    <n v="0"/>
    <x v="1"/>
    <x v="0"/>
    <x v="0"/>
    <n v="1434654215"/>
    <n v="1432062215"/>
    <b v="0"/>
    <x v="78"/>
    <x v="1"/>
    <s v="technology/web"/>
    <n v="0"/>
    <x v="121"/>
    <x v="2"/>
    <s v="web"/>
    <x v="602"/>
    <d v="2015-06-18T19:03:35"/>
  </r>
  <r>
    <n v="603"/>
    <x v="603"/>
    <x v="602"/>
    <n v="15000"/>
    <n v="590.02"/>
    <x v="1"/>
    <x v="0"/>
    <x v="0"/>
    <n v="1408029623"/>
    <n v="1405437623"/>
    <b v="0"/>
    <x v="62"/>
    <x v="1"/>
    <s v="technology/web"/>
    <n v="4"/>
    <x v="458"/>
    <x v="2"/>
    <s v="web"/>
    <x v="603"/>
    <d v="2014-08-14T15:20:23"/>
  </r>
  <r>
    <n v="604"/>
    <x v="604"/>
    <x v="603"/>
    <n v="1500"/>
    <n v="0"/>
    <x v="1"/>
    <x v="0"/>
    <x v="0"/>
    <n v="1409187056"/>
    <n v="1406595056"/>
    <b v="0"/>
    <x v="78"/>
    <x v="1"/>
    <s v="technology/web"/>
    <n v="0"/>
    <x v="121"/>
    <x v="2"/>
    <s v="web"/>
    <x v="604"/>
    <d v="2014-08-28T00:50:56"/>
  </r>
  <r>
    <n v="605"/>
    <x v="605"/>
    <x v="604"/>
    <n v="5000"/>
    <n v="131"/>
    <x v="1"/>
    <x v="0"/>
    <x v="0"/>
    <n v="1440318908"/>
    <n v="1436430908"/>
    <b v="0"/>
    <x v="22"/>
    <x v="1"/>
    <s v="technology/web"/>
    <n v="3"/>
    <x v="459"/>
    <x v="2"/>
    <s v="web"/>
    <x v="605"/>
    <d v="2015-08-23T08:35:08"/>
  </r>
  <r>
    <n v="606"/>
    <x v="606"/>
    <x v="605"/>
    <n v="5000"/>
    <n v="10"/>
    <x v="1"/>
    <x v="9"/>
    <x v="3"/>
    <n v="1432479600"/>
    <n v="1428507409"/>
    <b v="0"/>
    <x v="29"/>
    <x v="1"/>
    <s v="technology/web"/>
    <n v="0"/>
    <x v="119"/>
    <x v="2"/>
    <s v="web"/>
    <x v="606"/>
    <d v="2015-05-24T15:00:00"/>
  </r>
  <r>
    <n v="607"/>
    <x v="607"/>
    <x v="606"/>
    <n v="250"/>
    <n v="0"/>
    <x v="1"/>
    <x v="0"/>
    <x v="0"/>
    <n v="1448225336"/>
    <n v="1445629736"/>
    <b v="0"/>
    <x v="78"/>
    <x v="1"/>
    <s v="technology/web"/>
    <n v="0"/>
    <x v="121"/>
    <x v="2"/>
    <s v="web"/>
    <x v="607"/>
    <d v="2015-11-22T20:48:56"/>
  </r>
  <r>
    <n v="608"/>
    <x v="608"/>
    <x v="607"/>
    <n v="150000"/>
    <n v="1461"/>
    <x v="1"/>
    <x v="0"/>
    <x v="0"/>
    <n v="1434405980"/>
    <n v="1431813980"/>
    <b v="0"/>
    <x v="81"/>
    <x v="1"/>
    <s v="technology/web"/>
    <n v="1"/>
    <x v="460"/>
    <x v="2"/>
    <s v="web"/>
    <x v="608"/>
    <d v="2015-06-15T22:06:20"/>
  </r>
  <r>
    <n v="609"/>
    <x v="609"/>
    <x v="608"/>
    <n v="780"/>
    <n v="5"/>
    <x v="1"/>
    <x v="1"/>
    <x v="1"/>
    <n v="1448761744"/>
    <n v="1446166144"/>
    <b v="0"/>
    <x v="29"/>
    <x v="1"/>
    <s v="technology/web"/>
    <n v="1"/>
    <x v="144"/>
    <x v="2"/>
    <s v="web"/>
    <x v="609"/>
    <d v="2015-11-29T01:49:04"/>
  </r>
  <r>
    <n v="610"/>
    <x v="610"/>
    <x v="609"/>
    <n v="13803"/>
    <n v="0"/>
    <x v="1"/>
    <x v="0"/>
    <x v="0"/>
    <n v="1429732586"/>
    <n v="1427140586"/>
    <b v="0"/>
    <x v="78"/>
    <x v="1"/>
    <s v="technology/web"/>
    <n v="0"/>
    <x v="121"/>
    <x v="2"/>
    <s v="web"/>
    <x v="610"/>
    <d v="2015-04-22T19:56:26"/>
  </r>
  <r>
    <n v="611"/>
    <x v="611"/>
    <x v="610"/>
    <n v="80000"/>
    <n v="0"/>
    <x v="1"/>
    <x v="6"/>
    <x v="3"/>
    <n v="1453210037"/>
    <n v="1448026037"/>
    <b v="0"/>
    <x v="78"/>
    <x v="1"/>
    <s v="technology/web"/>
    <n v="0"/>
    <x v="121"/>
    <x v="2"/>
    <s v="web"/>
    <x v="611"/>
    <d v="2016-01-19T13:27:17"/>
  </r>
  <r>
    <n v="612"/>
    <x v="612"/>
    <x v="611"/>
    <n v="10000"/>
    <n v="0"/>
    <x v="1"/>
    <x v="13"/>
    <x v="3"/>
    <n v="1472777146"/>
    <n v="1470185146"/>
    <b v="0"/>
    <x v="78"/>
    <x v="1"/>
    <s v="technology/web"/>
    <n v="0"/>
    <x v="121"/>
    <x v="2"/>
    <s v="web"/>
    <x v="612"/>
    <d v="2016-09-02T00:45:46"/>
  </r>
  <r>
    <n v="613"/>
    <x v="613"/>
    <x v="612"/>
    <n v="60000"/>
    <n v="12818"/>
    <x v="1"/>
    <x v="0"/>
    <x v="0"/>
    <n v="1443675540"/>
    <n v="1441022120"/>
    <b v="0"/>
    <x v="212"/>
    <x v="1"/>
    <s v="technology/web"/>
    <n v="21"/>
    <x v="461"/>
    <x v="2"/>
    <s v="web"/>
    <x v="613"/>
    <d v="2015-10-01T04:59:00"/>
  </r>
  <r>
    <n v="614"/>
    <x v="614"/>
    <x v="613"/>
    <n v="10000"/>
    <n v="0"/>
    <x v="1"/>
    <x v="0"/>
    <x v="0"/>
    <n v="1466731740"/>
    <n v="1464139740"/>
    <b v="0"/>
    <x v="78"/>
    <x v="1"/>
    <s v="technology/web"/>
    <n v="0"/>
    <x v="121"/>
    <x v="2"/>
    <s v="web"/>
    <x v="614"/>
    <d v="2016-06-24T01:29:00"/>
  </r>
  <r>
    <n v="615"/>
    <x v="615"/>
    <x v="614"/>
    <n v="515"/>
    <n v="0"/>
    <x v="1"/>
    <x v="4"/>
    <x v="4"/>
    <n v="1443149759"/>
    <n v="1440557759"/>
    <b v="0"/>
    <x v="78"/>
    <x v="1"/>
    <s v="technology/web"/>
    <n v="0"/>
    <x v="121"/>
    <x v="2"/>
    <s v="web"/>
    <x v="615"/>
    <d v="2015-09-25T02:55:59"/>
  </r>
  <r>
    <n v="616"/>
    <x v="616"/>
    <x v="615"/>
    <n v="5000"/>
    <n v="0"/>
    <x v="1"/>
    <x v="6"/>
    <x v="3"/>
    <n v="1488013307"/>
    <n v="1485421307"/>
    <b v="0"/>
    <x v="78"/>
    <x v="1"/>
    <s v="technology/web"/>
    <n v="0"/>
    <x v="121"/>
    <x v="2"/>
    <s v="web"/>
    <x v="616"/>
    <d v="2017-02-25T09:01:47"/>
  </r>
  <r>
    <n v="617"/>
    <x v="617"/>
    <x v="616"/>
    <n v="2000"/>
    <n v="60"/>
    <x v="1"/>
    <x v="1"/>
    <x v="1"/>
    <n v="1431072843"/>
    <n v="1427184843"/>
    <b v="0"/>
    <x v="83"/>
    <x v="1"/>
    <s v="technology/web"/>
    <n v="3"/>
    <x v="135"/>
    <x v="2"/>
    <s v="web"/>
    <x v="617"/>
    <d v="2015-05-08T08:14:03"/>
  </r>
  <r>
    <n v="618"/>
    <x v="618"/>
    <x v="617"/>
    <n v="400"/>
    <n v="0"/>
    <x v="1"/>
    <x v="0"/>
    <x v="0"/>
    <n v="1449689203"/>
    <n v="1447097203"/>
    <b v="0"/>
    <x v="78"/>
    <x v="1"/>
    <s v="technology/web"/>
    <n v="0"/>
    <x v="121"/>
    <x v="2"/>
    <s v="web"/>
    <x v="618"/>
    <d v="2015-12-09T19:26:43"/>
  </r>
  <r>
    <n v="619"/>
    <x v="619"/>
    <x v="618"/>
    <n v="2500000"/>
    <n v="1"/>
    <x v="1"/>
    <x v="0"/>
    <x v="0"/>
    <n v="1416933390"/>
    <n v="1411745790"/>
    <b v="0"/>
    <x v="29"/>
    <x v="1"/>
    <s v="technology/web"/>
    <n v="0"/>
    <x v="120"/>
    <x v="2"/>
    <s v="web"/>
    <x v="619"/>
    <d v="2014-11-25T16:36:30"/>
  </r>
  <r>
    <n v="620"/>
    <x v="620"/>
    <x v="619"/>
    <n v="30000"/>
    <n v="300"/>
    <x v="1"/>
    <x v="5"/>
    <x v="5"/>
    <n v="1408986738"/>
    <n v="1405098738"/>
    <b v="0"/>
    <x v="29"/>
    <x v="1"/>
    <s v="technology/web"/>
    <n v="1"/>
    <x v="462"/>
    <x v="2"/>
    <s v="web"/>
    <x v="620"/>
    <d v="2014-08-25T17:12:18"/>
  </r>
  <r>
    <n v="621"/>
    <x v="621"/>
    <x v="620"/>
    <n v="25000"/>
    <n v="261"/>
    <x v="1"/>
    <x v="0"/>
    <x v="0"/>
    <n v="1467934937"/>
    <n v="1465342937"/>
    <b v="0"/>
    <x v="83"/>
    <x v="1"/>
    <s v="technology/web"/>
    <n v="1"/>
    <x v="463"/>
    <x v="2"/>
    <s v="web"/>
    <x v="621"/>
    <d v="2016-07-07T23:42:17"/>
  </r>
  <r>
    <n v="622"/>
    <x v="622"/>
    <x v="621"/>
    <n v="6000"/>
    <n v="341"/>
    <x v="1"/>
    <x v="0"/>
    <x v="0"/>
    <n v="1467398138"/>
    <n v="1465670138"/>
    <b v="0"/>
    <x v="82"/>
    <x v="1"/>
    <s v="technology/web"/>
    <n v="6"/>
    <x v="464"/>
    <x v="2"/>
    <s v="web"/>
    <x v="622"/>
    <d v="2016-07-01T18:35:38"/>
  </r>
  <r>
    <n v="623"/>
    <x v="623"/>
    <x v="622"/>
    <n v="75000"/>
    <n v="0"/>
    <x v="1"/>
    <x v="2"/>
    <x v="2"/>
    <n v="1432771997"/>
    <n v="1430179997"/>
    <b v="0"/>
    <x v="78"/>
    <x v="1"/>
    <s v="technology/web"/>
    <n v="0"/>
    <x v="121"/>
    <x v="2"/>
    <s v="web"/>
    <x v="623"/>
    <d v="2015-05-28T00:13:17"/>
  </r>
  <r>
    <n v="624"/>
    <x v="624"/>
    <x v="623"/>
    <n v="5000"/>
    <n v="0"/>
    <x v="1"/>
    <x v="0"/>
    <x v="0"/>
    <n v="1431647041"/>
    <n v="1429055041"/>
    <b v="0"/>
    <x v="78"/>
    <x v="1"/>
    <s v="technology/web"/>
    <n v="0"/>
    <x v="121"/>
    <x v="2"/>
    <s v="web"/>
    <x v="624"/>
    <d v="2015-05-14T23:44:01"/>
  </r>
  <r>
    <n v="625"/>
    <x v="625"/>
    <x v="624"/>
    <n v="25000"/>
    <n v="0"/>
    <x v="1"/>
    <x v="5"/>
    <x v="5"/>
    <n v="1490560177"/>
    <n v="1487971777"/>
    <b v="0"/>
    <x v="78"/>
    <x v="1"/>
    <s v="technology/web"/>
    <n v="0"/>
    <x v="121"/>
    <x v="2"/>
    <s v="web"/>
    <x v="625"/>
    <d v="2017-03-26T20:29:37"/>
  </r>
  <r>
    <n v="626"/>
    <x v="626"/>
    <x v="625"/>
    <n v="25000"/>
    <n v="4345"/>
    <x v="1"/>
    <x v="0"/>
    <x v="0"/>
    <n v="1439644920"/>
    <n v="1436793939"/>
    <b v="0"/>
    <x v="70"/>
    <x v="1"/>
    <s v="technology/web"/>
    <n v="17"/>
    <x v="465"/>
    <x v="2"/>
    <s v="web"/>
    <x v="626"/>
    <d v="2015-08-15T13:22:00"/>
  </r>
  <r>
    <n v="627"/>
    <x v="627"/>
    <x v="626"/>
    <n v="450000"/>
    <n v="90"/>
    <x v="1"/>
    <x v="11"/>
    <x v="9"/>
    <n v="1457996400"/>
    <n v="1452842511"/>
    <b v="0"/>
    <x v="29"/>
    <x v="1"/>
    <s v="technology/web"/>
    <n v="0"/>
    <x v="466"/>
    <x v="2"/>
    <s v="web"/>
    <x v="627"/>
    <d v="2016-03-14T23:00:00"/>
  </r>
  <r>
    <n v="628"/>
    <x v="628"/>
    <x v="627"/>
    <n v="5000"/>
    <n v="0"/>
    <x v="1"/>
    <x v="0"/>
    <x v="0"/>
    <n v="1405269457"/>
    <n v="1402677457"/>
    <b v="0"/>
    <x v="78"/>
    <x v="1"/>
    <s v="technology/web"/>
    <n v="0"/>
    <x v="121"/>
    <x v="2"/>
    <s v="web"/>
    <x v="628"/>
    <d v="2014-07-13T16:37:37"/>
  </r>
  <r>
    <n v="629"/>
    <x v="629"/>
    <x v="628"/>
    <n v="200000"/>
    <n v="350"/>
    <x v="1"/>
    <x v="2"/>
    <x v="2"/>
    <n v="1463239108"/>
    <n v="1460647108"/>
    <b v="0"/>
    <x v="83"/>
    <x v="1"/>
    <s v="technology/web"/>
    <n v="0"/>
    <x v="467"/>
    <x v="2"/>
    <s v="web"/>
    <x v="629"/>
    <d v="2016-05-14T15:18:28"/>
  </r>
  <r>
    <n v="630"/>
    <x v="630"/>
    <x v="629"/>
    <n v="11999"/>
    <n v="10"/>
    <x v="1"/>
    <x v="0"/>
    <x v="0"/>
    <n v="1441516200"/>
    <n v="1438959121"/>
    <b v="0"/>
    <x v="29"/>
    <x v="1"/>
    <s v="technology/web"/>
    <n v="0"/>
    <x v="119"/>
    <x v="2"/>
    <s v="web"/>
    <x v="630"/>
    <d v="2015-09-06T05:10:00"/>
  </r>
  <r>
    <n v="631"/>
    <x v="631"/>
    <x v="630"/>
    <n v="50000"/>
    <n v="690"/>
    <x v="1"/>
    <x v="5"/>
    <x v="5"/>
    <n v="1464460329"/>
    <n v="1461954729"/>
    <b v="0"/>
    <x v="82"/>
    <x v="1"/>
    <s v="technology/web"/>
    <n v="1"/>
    <x v="468"/>
    <x v="2"/>
    <s v="web"/>
    <x v="631"/>
    <d v="2016-05-28T18:32:09"/>
  </r>
  <r>
    <n v="632"/>
    <x v="632"/>
    <x v="631"/>
    <n v="20000"/>
    <n v="0"/>
    <x v="1"/>
    <x v="9"/>
    <x v="3"/>
    <n v="1448470165"/>
    <n v="1445874565"/>
    <b v="0"/>
    <x v="78"/>
    <x v="1"/>
    <s v="technology/web"/>
    <n v="0"/>
    <x v="121"/>
    <x v="2"/>
    <s v="web"/>
    <x v="632"/>
    <d v="2015-11-25T16:49:25"/>
  </r>
  <r>
    <n v="633"/>
    <x v="633"/>
    <x v="632"/>
    <n v="10000"/>
    <n v="1245"/>
    <x v="1"/>
    <x v="0"/>
    <x v="0"/>
    <n v="1466204400"/>
    <n v="1463469062"/>
    <b v="0"/>
    <x v="20"/>
    <x v="1"/>
    <s v="technology/web"/>
    <n v="12"/>
    <x v="469"/>
    <x v="2"/>
    <s v="web"/>
    <x v="633"/>
    <d v="2016-06-17T23:00:00"/>
  </r>
  <r>
    <n v="634"/>
    <x v="634"/>
    <x v="633"/>
    <n v="5000"/>
    <n v="1"/>
    <x v="1"/>
    <x v="0"/>
    <x v="0"/>
    <n v="1424989029"/>
    <n v="1422397029"/>
    <b v="0"/>
    <x v="29"/>
    <x v="1"/>
    <s v="technology/web"/>
    <n v="0"/>
    <x v="120"/>
    <x v="2"/>
    <s v="web"/>
    <x v="634"/>
    <d v="2015-02-26T22:17:09"/>
  </r>
  <r>
    <n v="635"/>
    <x v="635"/>
    <x v="634"/>
    <n v="25000"/>
    <n v="2"/>
    <x v="1"/>
    <x v="0"/>
    <x v="0"/>
    <n v="1428804762"/>
    <n v="1426212762"/>
    <b v="0"/>
    <x v="29"/>
    <x v="1"/>
    <s v="technology/web"/>
    <n v="0"/>
    <x v="447"/>
    <x v="2"/>
    <s v="web"/>
    <x v="635"/>
    <d v="2015-04-12T02:12:42"/>
  </r>
  <r>
    <n v="636"/>
    <x v="636"/>
    <x v="635"/>
    <n v="2000"/>
    <n v="4"/>
    <x v="1"/>
    <x v="1"/>
    <x v="1"/>
    <n v="1433587620"/>
    <n v="1430996150"/>
    <b v="0"/>
    <x v="29"/>
    <x v="1"/>
    <s v="technology/web"/>
    <n v="0"/>
    <x v="143"/>
    <x v="2"/>
    <s v="web"/>
    <x v="636"/>
    <d v="2015-06-06T10:47:00"/>
  </r>
  <r>
    <n v="637"/>
    <x v="637"/>
    <x v="636"/>
    <n v="100000"/>
    <n v="0"/>
    <x v="1"/>
    <x v="1"/>
    <x v="1"/>
    <n v="1488063840"/>
    <n v="1485558318"/>
    <b v="0"/>
    <x v="78"/>
    <x v="1"/>
    <s v="technology/web"/>
    <n v="0"/>
    <x v="121"/>
    <x v="2"/>
    <s v="web"/>
    <x v="637"/>
    <d v="2017-02-25T23:04:00"/>
  </r>
  <r>
    <n v="638"/>
    <x v="638"/>
    <x v="637"/>
    <n v="200000"/>
    <n v="18"/>
    <x v="1"/>
    <x v="12"/>
    <x v="3"/>
    <n v="1490447662"/>
    <n v="1485267262"/>
    <b v="0"/>
    <x v="79"/>
    <x v="1"/>
    <s v="technology/web"/>
    <n v="0"/>
    <x v="362"/>
    <x v="2"/>
    <s v="web"/>
    <x v="638"/>
    <d v="2017-03-25T13:14:22"/>
  </r>
  <r>
    <n v="639"/>
    <x v="639"/>
    <x v="638"/>
    <n v="1000000"/>
    <n v="1"/>
    <x v="1"/>
    <x v="0"/>
    <x v="0"/>
    <n v="1413208795"/>
    <n v="1408024795"/>
    <b v="0"/>
    <x v="29"/>
    <x v="1"/>
    <s v="technology/web"/>
    <n v="0"/>
    <x v="120"/>
    <x v="2"/>
    <s v="web"/>
    <x v="639"/>
    <d v="2014-10-13T13:59:55"/>
  </r>
  <r>
    <n v="640"/>
    <x v="640"/>
    <x v="639"/>
    <n v="70"/>
    <n v="101"/>
    <x v="0"/>
    <x v="6"/>
    <x v="3"/>
    <n v="1480028400"/>
    <n v="1478685915"/>
    <b v="0"/>
    <x v="84"/>
    <x v="0"/>
    <s v="technology/wearables"/>
    <n v="144"/>
    <x v="470"/>
    <x v="2"/>
    <s v="wearables"/>
    <x v="640"/>
    <d v="2016-11-24T23:00:00"/>
  </r>
  <r>
    <n v="641"/>
    <x v="641"/>
    <x v="640"/>
    <n v="40000"/>
    <n v="47665"/>
    <x v="0"/>
    <x v="0"/>
    <x v="0"/>
    <n v="1439473248"/>
    <n v="1436881248"/>
    <b v="0"/>
    <x v="213"/>
    <x v="0"/>
    <s v="technology/wearables"/>
    <n v="119"/>
    <x v="471"/>
    <x v="2"/>
    <s v="wearables"/>
    <x v="641"/>
    <d v="2015-08-13T13:40:48"/>
  </r>
  <r>
    <n v="642"/>
    <x v="642"/>
    <x v="641"/>
    <n v="20000"/>
    <n v="292097"/>
    <x v="0"/>
    <x v="12"/>
    <x v="3"/>
    <n v="1439998674"/>
    <n v="1436888274"/>
    <b v="0"/>
    <x v="214"/>
    <x v="0"/>
    <s v="technology/wearables"/>
    <n v="1460"/>
    <x v="472"/>
    <x v="2"/>
    <s v="wearables"/>
    <x v="642"/>
    <d v="2015-08-19T15:37:54"/>
  </r>
  <r>
    <n v="643"/>
    <x v="643"/>
    <x v="642"/>
    <n v="25000"/>
    <n v="26452"/>
    <x v="0"/>
    <x v="0"/>
    <x v="0"/>
    <n v="1433085875"/>
    <n v="1428333875"/>
    <b v="0"/>
    <x v="215"/>
    <x v="0"/>
    <s v="technology/wearables"/>
    <n v="106"/>
    <x v="473"/>
    <x v="2"/>
    <s v="wearables"/>
    <x v="643"/>
    <d v="2015-05-31T15:24:35"/>
  </r>
  <r>
    <n v="644"/>
    <x v="644"/>
    <x v="643"/>
    <n v="25000"/>
    <n v="75029.48"/>
    <x v="0"/>
    <x v="0"/>
    <x v="0"/>
    <n v="1414544400"/>
    <n v="1410883139"/>
    <b v="0"/>
    <x v="216"/>
    <x v="0"/>
    <s v="technology/wearables"/>
    <n v="300"/>
    <x v="474"/>
    <x v="2"/>
    <s v="wearables"/>
    <x v="644"/>
    <d v="2014-10-29T01:00:00"/>
  </r>
  <r>
    <n v="645"/>
    <x v="645"/>
    <x v="644"/>
    <n v="2000"/>
    <n v="5574"/>
    <x v="0"/>
    <x v="0"/>
    <x v="0"/>
    <n v="1470962274"/>
    <n v="1468370274"/>
    <b v="0"/>
    <x v="186"/>
    <x v="0"/>
    <s v="technology/wearables"/>
    <n v="279"/>
    <x v="475"/>
    <x v="2"/>
    <s v="wearables"/>
    <x v="645"/>
    <d v="2016-08-12T00:37:54"/>
  </r>
  <r>
    <n v="646"/>
    <x v="646"/>
    <x v="645"/>
    <n v="800"/>
    <n v="1055.01"/>
    <x v="0"/>
    <x v="0"/>
    <x v="0"/>
    <n v="1407788867"/>
    <n v="1405196867"/>
    <b v="0"/>
    <x v="74"/>
    <x v="0"/>
    <s v="technology/wearables"/>
    <n v="132"/>
    <x v="476"/>
    <x v="2"/>
    <s v="wearables"/>
    <x v="646"/>
    <d v="2014-08-11T20:27:47"/>
  </r>
  <r>
    <n v="647"/>
    <x v="647"/>
    <x v="646"/>
    <n v="2000"/>
    <n v="2141"/>
    <x v="0"/>
    <x v="5"/>
    <x v="5"/>
    <n v="1458235549"/>
    <n v="1455647149"/>
    <b v="0"/>
    <x v="57"/>
    <x v="0"/>
    <s v="technology/wearables"/>
    <n v="107"/>
    <x v="477"/>
    <x v="2"/>
    <s v="wearables"/>
    <x v="647"/>
    <d v="2016-03-17T17:25:49"/>
  </r>
  <r>
    <n v="648"/>
    <x v="648"/>
    <x v="647"/>
    <n v="35000"/>
    <n v="44388"/>
    <x v="0"/>
    <x v="0"/>
    <x v="0"/>
    <n v="1413304708"/>
    <n v="1410280708"/>
    <b v="0"/>
    <x v="74"/>
    <x v="0"/>
    <s v="technology/wearables"/>
    <n v="127"/>
    <x v="478"/>
    <x v="2"/>
    <s v="wearables"/>
    <x v="648"/>
    <d v="2014-10-14T16:38:28"/>
  </r>
  <r>
    <n v="649"/>
    <x v="649"/>
    <x v="648"/>
    <n v="2500"/>
    <n v="3499"/>
    <x v="0"/>
    <x v="0"/>
    <x v="0"/>
    <n v="1410904413"/>
    <n v="1409090013"/>
    <b v="0"/>
    <x v="141"/>
    <x v="0"/>
    <s v="technology/wearables"/>
    <n v="140"/>
    <x v="479"/>
    <x v="2"/>
    <s v="wearables"/>
    <x v="649"/>
    <d v="2014-09-16T21:53:33"/>
  </r>
  <r>
    <n v="650"/>
    <x v="650"/>
    <x v="649"/>
    <n v="1500"/>
    <n v="1686"/>
    <x v="0"/>
    <x v="0"/>
    <x v="0"/>
    <n v="1418953984"/>
    <n v="1413766384"/>
    <b v="0"/>
    <x v="53"/>
    <x v="0"/>
    <s v="technology/wearables"/>
    <n v="112"/>
    <x v="480"/>
    <x v="2"/>
    <s v="wearables"/>
    <x v="650"/>
    <d v="2014-12-19T01:53:04"/>
  </r>
  <r>
    <n v="651"/>
    <x v="651"/>
    <x v="650"/>
    <n v="25000"/>
    <n v="25132"/>
    <x v="0"/>
    <x v="0"/>
    <x v="0"/>
    <n v="1418430311"/>
    <n v="1415838311"/>
    <b v="0"/>
    <x v="217"/>
    <x v="0"/>
    <s v="technology/wearables"/>
    <n v="101"/>
    <x v="481"/>
    <x v="2"/>
    <s v="wearables"/>
    <x v="651"/>
    <d v="2014-12-13T00:25:11"/>
  </r>
  <r>
    <n v="652"/>
    <x v="652"/>
    <x v="651"/>
    <n v="3000"/>
    <n v="3014"/>
    <x v="0"/>
    <x v="0"/>
    <x v="0"/>
    <n v="1480613650"/>
    <n v="1478018050"/>
    <b v="0"/>
    <x v="33"/>
    <x v="0"/>
    <s v="technology/wearables"/>
    <n v="100"/>
    <x v="482"/>
    <x v="2"/>
    <s v="wearables"/>
    <x v="652"/>
    <d v="2016-12-01T17:34:10"/>
  </r>
  <r>
    <n v="653"/>
    <x v="653"/>
    <x v="652"/>
    <n v="75000"/>
    <n v="106084.5"/>
    <x v="0"/>
    <x v="0"/>
    <x v="0"/>
    <n v="1440082240"/>
    <n v="1436885440"/>
    <b v="0"/>
    <x v="218"/>
    <x v="0"/>
    <s v="technology/wearables"/>
    <n v="141"/>
    <x v="483"/>
    <x v="2"/>
    <s v="wearables"/>
    <x v="653"/>
    <d v="2015-08-20T14:50:40"/>
  </r>
  <r>
    <n v="654"/>
    <x v="654"/>
    <x v="653"/>
    <n v="12000"/>
    <n v="32075"/>
    <x v="0"/>
    <x v="0"/>
    <x v="0"/>
    <n v="1436396313"/>
    <n v="1433804313"/>
    <b v="0"/>
    <x v="219"/>
    <x v="0"/>
    <s v="technology/wearables"/>
    <n v="267"/>
    <x v="484"/>
    <x v="2"/>
    <s v="wearables"/>
    <x v="654"/>
    <d v="2015-07-08T22:58:33"/>
  </r>
  <r>
    <n v="655"/>
    <x v="655"/>
    <x v="654"/>
    <n v="8000"/>
    <n v="11751"/>
    <x v="0"/>
    <x v="0"/>
    <x v="0"/>
    <n v="1426197512"/>
    <n v="1423609112"/>
    <b v="0"/>
    <x v="220"/>
    <x v="0"/>
    <s v="technology/wearables"/>
    <n v="147"/>
    <x v="485"/>
    <x v="2"/>
    <s v="wearables"/>
    <x v="655"/>
    <d v="2015-03-12T21:58:32"/>
  </r>
  <r>
    <n v="656"/>
    <x v="656"/>
    <x v="655"/>
    <n v="5000"/>
    <n v="10678"/>
    <x v="0"/>
    <x v="0"/>
    <x v="0"/>
    <n v="1460917119"/>
    <n v="1455736719"/>
    <b v="0"/>
    <x v="45"/>
    <x v="0"/>
    <s v="technology/wearables"/>
    <n v="214"/>
    <x v="486"/>
    <x v="2"/>
    <s v="wearables"/>
    <x v="656"/>
    <d v="2016-04-17T18:18:39"/>
  </r>
  <r>
    <n v="657"/>
    <x v="657"/>
    <x v="656"/>
    <n v="15000"/>
    <n v="18855"/>
    <x v="0"/>
    <x v="0"/>
    <x v="0"/>
    <n v="1450901872"/>
    <n v="1448309872"/>
    <b v="0"/>
    <x v="221"/>
    <x v="0"/>
    <s v="technology/wearables"/>
    <n v="126"/>
    <x v="487"/>
    <x v="2"/>
    <s v="wearables"/>
    <x v="657"/>
    <d v="2015-12-23T20:17:52"/>
  </r>
  <r>
    <n v="658"/>
    <x v="658"/>
    <x v="657"/>
    <n v="28888"/>
    <n v="30177"/>
    <x v="0"/>
    <x v="0"/>
    <x v="0"/>
    <n v="1437933600"/>
    <n v="1435117889"/>
    <b v="0"/>
    <x v="222"/>
    <x v="0"/>
    <s v="technology/wearables"/>
    <n v="104"/>
    <x v="488"/>
    <x v="2"/>
    <s v="wearables"/>
    <x v="658"/>
    <d v="2015-07-26T18:00:00"/>
  </r>
  <r>
    <n v="659"/>
    <x v="659"/>
    <x v="658"/>
    <n v="3000"/>
    <n v="3017"/>
    <x v="0"/>
    <x v="0"/>
    <x v="0"/>
    <n v="1440339295"/>
    <n v="1437747295"/>
    <b v="0"/>
    <x v="64"/>
    <x v="0"/>
    <s v="technology/wearables"/>
    <n v="101"/>
    <x v="489"/>
    <x v="2"/>
    <s v="wearables"/>
    <x v="659"/>
    <d v="2015-08-23T14:14:55"/>
  </r>
  <r>
    <n v="660"/>
    <x v="660"/>
    <x v="659"/>
    <n v="50000"/>
    <n v="1529"/>
    <x v="2"/>
    <x v="0"/>
    <x v="0"/>
    <n v="1415558879"/>
    <n v="1412963279"/>
    <b v="0"/>
    <x v="59"/>
    <x v="1"/>
    <s v="technology/wearables"/>
    <n v="3"/>
    <x v="490"/>
    <x v="2"/>
    <s v="wearables"/>
    <x v="660"/>
    <d v="2014-11-09T18:47:59"/>
  </r>
  <r>
    <n v="661"/>
    <x v="661"/>
    <x v="660"/>
    <n v="10000"/>
    <n v="95"/>
    <x v="2"/>
    <x v="0"/>
    <x v="0"/>
    <n v="1477236559"/>
    <n v="1474644559"/>
    <b v="0"/>
    <x v="82"/>
    <x v="1"/>
    <s v="technology/wearables"/>
    <n v="1"/>
    <x v="491"/>
    <x v="2"/>
    <s v="wearables"/>
    <x v="661"/>
    <d v="2016-10-23T15:29:19"/>
  </r>
  <r>
    <n v="662"/>
    <x v="662"/>
    <x v="661"/>
    <n v="39000"/>
    <n v="156"/>
    <x v="2"/>
    <x v="0"/>
    <x v="0"/>
    <n v="1421404247"/>
    <n v="1418812247"/>
    <b v="0"/>
    <x v="80"/>
    <x v="1"/>
    <s v="technology/wearables"/>
    <n v="0"/>
    <x v="492"/>
    <x v="2"/>
    <s v="wearables"/>
    <x v="662"/>
    <d v="2015-01-16T10:30:47"/>
  </r>
  <r>
    <n v="663"/>
    <x v="663"/>
    <x v="662"/>
    <n v="200000"/>
    <n v="700"/>
    <x v="2"/>
    <x v="8"/>
    <x v="7"/>
    <n v="1437250456"/>
    <n v="1434658456"/>
    <b v="0"/>
    <x v="63"/>
    <x v="1"/>
    <s v="technology/wearables"/>
    <n v="0"/>
    <x v="101"/>
    <x v="2"/>
    <s v="wearables"/>
    <x v="663"/>
    <d v="2015-07-18T20:14:16"/>
  </r>
  <r>
    <n v="664"/>
    <x v="664"/>
    <x v="663"/>
    <n v="12000"/>
    <n v="904"/>
    <x v="2"/>
    <x v="0"/>
    <x v="0"/>
    <n v="1428940775"/>
    <n v="1426348775"/>
    <b v="0"/>
    <x v="60"/>
    <x v="1"/>
    <s v="technology/wearables"/>
    <n v="8"/>
    <x v="493"/>
    <x v="2"/>
    <s v="wearables"/>
    <x v="664"/>
    <d v="2015-04-13T15:59:35"/>
  </r>
  <r>
    <n v="665"/>
    <x v="665"/>
    <x v="664"/>
    <n v="10000"/>
    <n v="1864"/>
    <x v="2"/>
    <x v="0"/>
    <x v="0"/>
    <n v="1484327061"/>
    <n v="1479143061"/>
    <b v="0"/>
    <x v="8"/>
    <x v="1"/>
    <s v="technology/wearables"/>
    <n v="19"/>
    <x v="494"/>
    <x v="2"/>
    <s v="wearables"/>
    <x v="665"/>
    <d v="2017-01-13T17:04:21"/>
  </r>
  <r>
    <n v="666"/>
    <x v="666"/>
    <x v="665"/>
    <n v="200000"/>
    <n v="8"/>
    <x v="2"/>
    <x v="0"/>
    <x v="0"/>
    <n v="1408305498"/>
    <n v="1405713498"/>
    <b v="0"/>
    <x v="80"/>
    <x v="1"/>
    <s v="technology/wearables"/>
    <n v="0"/>
    <x v="447"/>
    <x v="2"/>
    <s v="wearables"/>
    <x v="666"/>
    <d v="2014-08-17T19:58:18"/>
  </r>
  <r>
    <n v="667"/>
    <x v="667"/>
    <x v="666"/>
    <n v="50000"/>
    <n v="5010"/>
    <x v="2"/>
    <x v="13"/>
    <x v="3"/>
    <n v="1477731463"/>
    <n v="1474275463"/>
    <b v="0"/>
    <x v="33"/>
    <x v="1"/>
    <s v="technology/wearables"/>
    <n v="10"/>
    <x v="495"/>
    <x v="2"/>
    <s v="wearables"/>
    <x v="667"/>
    <d v="2016-10-29T08:57:43"/>
  </r>
  <r>
    <n v="668"/>
    <x v="668"/>
    <x v="667"/>
    <n v="15000"/>
    <n v="684"/>
    <x v="2"/>
    <x v="0"/>
    <x v="0"/>
    <n v="1431374222"/>
    <n v="1427486222"/>
    <b v="0"/>
    <x v="20"/>
    <x v="1"/>
    <s v="technology/wearables"/>
    <n v="5"/>
    <x v="496"/>
    <x v="2"/>
    <s v="wearables"/>
    <x v="668"/>
    <d v="2015-05-11T19:57:02"/>
  </r>
  <r>
    <n v="669"/>
    <x v="669"/>
    <x v="668"/>
    <n v="200000"/>
    <n v="43015"/>
    <x v="2"/>
    <x v="11"/>
    <x v="9"/>
    <n v="1467817258"/>
    <n v="1465225258"/>
    <b v="0"/>
    <x v="33"/>
    <x v="1"/>
    <s v="technology/wearables"/>
    <n v="22"/>
    <x v="497"/>
    <x v="2"/>
    <s v="wearables"/>
    <x v="669"/>
    <d v="2016-07-06T15:00:58"/>
  </r>
  <r>
    <n v="670"/>
    <x v="670"/>
    <x v="669"/>
    <n v="90000"/>
    <n v="26349"/>
    <x v="2"/>
    <x v="13"/>
    <x v="3"/>
    <n v="1466323800"/>
    <n v="1463418120"/>
    <b v="0"/>
    <x v="223"/>
    <x v="1"/>
    <s v="technology/wearables"/>
    <n v="29"/>
    <x v="498"/>
    <x v="2"/>
    <s v="wearables"/>
    <x v="670"/>
    <d v="2016-06-19T08:10:00"/>
  </r>
  <r>
    <n v="671"/>
    <x v="671"/>
    <x v="670"/>
    <n v="30000"/>
    <n v="11828"/>
    <x v="2"/>
    <x v="0"/>
    <x v="0"/>
    <n v="1421208000"/>
    <n v="1418315852"/>
    <b v="0"/>
    <x v="41"/>
    <x v="1"/>
    <s v="technology/wearables"/>
    <n v="39"/>
    <x v="499"/>
    <x v="2"/>
    <s v="wearables"/>
    <x v="671"/>
    <d v="2015-01-14T04:00:00"/>
  </r>
  <r>
    <n v="672"/>
    <x v="672"/>
    <x v="671"/>
    <n v="50000"/>
    <n v="10814"/>
    <x v="2"/>
    <x v="0"/>
    <x v="0"/>
    <n v="1420088340"/>
    <n v="1417410964"/>
    <b v="0"/>
    <x v="224"/>
    <x v="1"/>
    <s v="technology/wearables"/>
    <n v="22"/>
    <x v="500"/>
    <x v="2"/>
    <s v="wearables"/>
    <x v="672"/>
    <d v="2015-01-01T04:59:00"/>
  </r>
  <r>
    <n v="673"/>
    <x v="673"/>
    <x v="672"/>
    <n v="100000"/>
    <n v="205"/>
    <x v="2"/>
    <x v="0"/>
    <x v="0"/>
    <n v="1409602217"/>
    <n v="1405714217"/>
    <b v="0"/>
    <x v="83"/>
    <x v="1"/>
    <s v="technology/wearables"/>
    <n v="0"/>
    <x v="409"/>
    <x v="2"/>
    <s v="wearables"/>
    <x v="673"/>
    <d v="2014-09-01T20:10:17"/>
  </r>
  <r>
    <n v="674"/>
    <x v="674"/>
    <x v="673"/>
    <n v="50000"/>
    <n v="15"/>
    <x v="2"/>
    <x v="0"/>
    <x v="0"/>
    <n v="1407811627"/>
    <n v="1402627627"/>
    <b v="0"/>
    <x v="84"/>
    <x v="1"/>
    <s v="technology/wearables"/>
    <n v="0"/>
    <x v="501"/>
    <x v="2"/>
    <s v="wearables"/>
    <x v="674"/>
    <d v="2014-08-12T02:47:07"/>
  </r>
  <r>
    <n v="675"/>
    <x v="675"/>
    <x v="674"/>
    <n v="6000"/>
    <n v="891"/>
    <x v="2"/>
    <x v="0"/>
    <x v="0"/>
    <n v="1420095540"/>
    <n v="1417558804"/>
    <b v="0"/>
    <x v="55"/>
    <x v="1"/>
    <s v="technology/wearables"/>
    <n v="15"/>
    <x v="502"/>
    <x v="2"/>
    <s v="wearables"/>
    <x v="675"/>
    <d v="2015-01-01T06:59:00"/>
  </r>
  <r>
    <n v="676"/>
    <x v="676"/>
    <x v="675"/>
    <n v="100000"/>
    <n v="1471"/>
    <x v="2"/>
    <x v="5"/>
    <x v="5"/>
    <n v="1423333581"/>
    <n v="1420741581"/>
    <b v="0"/>
    <x v="54"/>
    <x v="1"/>
    <s v="technology/wearables"/>
    <n v="1"/>
    <x v="503"/>
    <x v="2"/>
    <s v="wearables"/>
    <x v="676"/>
    <d v="2015-02-07T18:26:21"/>
  </r>
  <r>
    <n v="677"/>
    <x v="677"/>
    <x v="676"/>
    <n v="50000"/>
    <n v="12792"/>
    <x v="2"/>
    <x v="13"/>
    <x v="3"/>
    <n v="1467106895"/>
    <n v="1463218895"/>
    <b v="0"/>
    <x v="93"/>
    <x v="1"/>
    <s v="technology/wearables"/>
    <n v="26"/>
    <x v="504"/>
    <x v="2"/>
    <s v="wearables"/>
    <x v="677"/>
    <d v="2016-06-28T09:41:35"/>
  </r>
  <r>
    <n v="678"/>
    <x v="678"/>
    <x v="677"/>
    <n v="29000"/>
    <n v="1108"/>
    <x v="2"/>
    <x v="0"/>
    <x v="0"/>
    <n v="1463821338"/>
    <n v="1461229338"/>
    <b v="0"/>
    <x v="57"/>
    <x v="1"/>
    <s v="technology/wearables"/>
    <n v="4"/>
    <x v="505"/>
    <x v="2"/>
    <s v="wearables"/>
    <x v="678"/>
    <d v="2016-05-21T09:02:18"/>
  </r>
  <r>
    <n v="679"/>
    <x v="679"/>
    <x v="678"/>
    <n v="57000"/>
    <n v="8827"/>
    <x v="2"/>
    <x v="0"/>
    <x v="0"/>
    <n v="1472920909"/>
    <n v="1467736909"/>
    <b v="0"/>
    <x v="225"/>
    <x v="1"/>
    <s v="technology/wearables"/>
    <n v="15"/>
    <x v="506"/>
    <x v="2"/>
    <s v="wearables"/>
    <x v="679"/>
    <d v="2016-09-03T16:41:49"/>
  </r>
  <r>
    <n v="680"/>
    <x v="680"/>
    <x v="679"/>
    <n v="75000"/>
    <n v="19434"/>
    <x v="2"/>
    <x v="0"/>
    <x v="0"/>
    <n v="1410955331"/>
    <n v="1407931331"/>
    <b v="0"/>
    <x v="135"/>
    <x v="1"/>
    <s v="technology/wearables"/>
    <n v="26"/>
    <x v="507"/>
    <x v="2"/>
    <s v="wearables"/>
    <x v="680"/>
    <d v="2014-09-17T12:02:11"/>
  </r>
  <r>
    <n v="681"/>
    <x v="681"/>
    <x v="680"/>
    <n v="2500"/>
    <n v="1"/>
    <x v="2"/>
    <x v="0"/>
    <x v="0"/>
    <n v="1477509604"/>
    <n v="1474917604"/>
    <b v="0"/>
    <x v="29"/>
    <x v="1"/>
    <s v="technology/wearables"/>
    <n v="0"/>
    <x v="120"/>
    <x v="2"/>
    <s v="wearables"/>
    <x v="681"/>
    <d v="2016-10-26T19:20:04"/>
  </r>
  <r>
    <n v="682"/>
    <x v="682"/>
    <x v="681"/>
    <n v="50000"/>
    <n v="53"/>
    <x v="2"/>
    <x v="0"/>
    <x v="0"/>
    <n v="1489512122"/>
    <n v="1486923722"/>
    <b v="0"/>
    <x v="80"/>
    <x v="1"/>
    <s v="technology/wearables"/>
    <n v="0"/>
    <x v="508"/>
    <x v="2"/>
    <s v="wearables"/>
    <x v="682"/>
    <d v="2017-03-14T17:22:02"/>
  </r>
  <r>
    <n v="683"/>
    <x v="683"/>
    <x v="682"/>
    <n v="35000"/>
    <n v="298"/>
    <x v="2"/>
    <x v="0"/>
    <x v="0"/>
    <n v="1477949764"/>
    <n v="1474493764"/>
    <b v="0"/>
    <x v="83"/>
    <x v="1"/>
    <s v="technology/wearables"/>
    <n v="1"/>
    <x v="509"/>
    <x v="2"/>
    <s v="wearables"/>
    <x v="683"/>
    <d v="2016-10-31T21:36:04"/>
  </r>
  <r>
    <n v="684"/>
    <x v="684"/>
    <x v="683"/>
    <n v="320000"/>
    <n v="23948"/>
    <x v="2"/>
    <x v="0"/>
    <x v="0"/>
    <n v="1406257200"/>
    <n v="1403176891"/>
    <b v="0"/>
    <x v="125"/>
    <x v="1"/>
    <s v="technology/wearables"/>
    <n v="7"/>
    <x v="510"/>
    <x v="2"/>
    <s v="wearables"/>
    <x v="684"/>
    <d v="2014-07-25T03:00:00"/>
  </r>
  <r>
    <n v="685"/>
    <x v="685"/>
    <x v="684"/>
    <n v="2000"/>
    <n v="553"/>
    <x v="2"/>
    <x v="0"/>
    <x v="0"/>
    <n v="1421095672"/>
    <n v="1417207672"/>
    <b v="0"/>
    <x v="73"/>
    <x v="1"/>
    <s v="technology/wearables"/>
    <n v="28"/>
    <x v="511"/>
    <x v="2"/>
    <s v="wearables"/>
    <x v="685"/>
    <d v="2015-01-12T20:47:52"/>
  </r>
  <r>
    <n v="686"/>
    <x v="686"/>
    <x v="685"/>
    <n v="500000"/>
    <n v="0"/>
    <x v="2"/>
    <x v="13"/>
    <x v="3"/>
    <n v="1438618170"/>
    <n v="1436026170"/>
    <b v="0"/>
    <x v="78"/>
    <x v="1"/>
    <s v="technology/wearables"/>
    <n v="0"/>
    <x v="121"/>
    <x v="2"/>
    <s v="wearables"/>
    <x v="686"/>
    <d v="2015-08-03T16:09:30"/>
  </r>
  <r>
    <n v="687"/>
    <x v="687"/>
    <x v="686"/>
    <n v="100000"/>
    <n v="3550"/>
    <x v="2"/>
    <x v="14"/>
    <x v="10"/>
    <n v="1486317653"/>
    <n v="1481133653"/>
    <b v="0"/>
    <x v="79"/>
    <x v="1"/>
    <s v="technology/wearables"/>
    <n v="4"/>
    <x v="512"/>
    <x v="2"/>
    <s v="wearables"/>
    <x v="687"/>
    <d v="2017-02-05T18:00:53"/>
  </r>
  <r>
    <n v="688"/>
    <x v="688"/>
    <x v="687"/>
    <n v="20000"/>
    <n v="14598"/>
    <x v="2"/>
    <x v="0"/>
    <x v="0"/>
    <n v="1444876253"/>
    <n v="1442284253"/>
    <b v="0"/>
    <x v="17"/>
    <x v="1"/>
    <s v="technology/wearables"/>
    <n v="73"/>
    <x v="513"/>
    <x v="2"/>
    <s v="wearables"/>
    <x v="688"/>
    <d v="2015-10-15T02:30:53"/>
  </r>
  <r>
    <n v="689"/>
    <x v="689"/>
    <x v="688"/>
    <n v="200000"/>
    <n v="115297.5"/>
    <x v="2"/>
    <x v="0"/>
    <x v="0"/>
    <n v="1481173140"/>
    <n v="1478016097"/>
    <b v="0"/>
    <x v="226"/>
    <x v="1"/>
    <s v="technology/wearables"/>
    <n v="58"/>
    <x v="514"/>
    <x v="2"/>
    <s v="wearables"/>
    <x v="689"/>
    <d v="2016-12-08T04:59:00"/>
  </r>
  <r>
    <n v="690"/>
    <x v="690"/>
    <x v="689"/>
    <n v="20000"/>
    <n v="2468"/>
    <x v="2"/>
    <x v="0"/>
    <x v="0"/>
    <n v="1473400800"/>
    <n v="1469718841"/>
    <b v="0"/>
    <x v="69"/>
    <x v="1"/>
    <s v="technology/wearables"/>
    <n v="12"/>
    <x v="515"/>
    <x v="2"/>
    <s v="wearables"/>
    <x v="690"/>
    <d v="2016-09-09T06:00:00"/>
  </r>
  <r>
    <n v="691"/>
    <x v="691"/>
    <x v="690"/>
    <n v="50000"/>
    <n v="260"/>
    <x v="2"/>
    <x v="0"/>
    <x v="0"/>
    <n v="1435711246"/>
    <n v="1433292046"/>
    <b v="0"/>
    <x v="73"/>
    <x v="1"/>
    <s v="technology/wearables"/>
    <n v="1"/>
    <x v="433"/>
    <x v="2"/>
    <s v="wearables"/>
    <x v="691"/>
    <d v="2015-07-01T00:40:46"/>
  </r>
  <r>
    <n v="692"/>
    <x v="692"/>
    <x v="691"/>
    <n v="20000"/>
    <n v="1306"/>
    <x v="2"/>
    <x v="1"/>
    <x v="1"/>
    <n v="1482397263"/>
    <n v="1479805263"/>
    <b v="0"/>
    <x v="227"/>
    <x v="1"/>
    <s v="technology/wearables"/>
    <n v="7"/>
    <x v="516"/>
    <x v="2"/>
    <s v="wearables"/>
    <x v="692"/>
    <d v="2016-12-22T09:01:03"/>
  </r>
  <r>
    <n v="693"/>
    <x v="693"/>
    <x v="692"/>
    <n v="100000"/>
    <n v="35338"/>
    <x v="2"/>
    <x v="0"/>
    <x v="0"/>
    <n v="1430421827"/>
    <n v="1427829827"/>
    <b v="0"/>
    <x v="228"/>
    <x v="1"/>
    <s v="technology/wearables"/>
    <n v="35"/>
    <x v="517"/>
    <x v="2"/>
    <s v="wearables"/>
    <x v="693"/>
    <d v="2015-04-30T19:23:47"/>
  </r>
  <r>
    <n v="694"/>
    <x v="694"/>
    <x v="693"/>
    <n v="150000"/>
    <n v="590"/>
    <x v="2"/>
    <x v="0"/>
    <x v="0"/>
    <n v="1485964559"/>
    <n v="1483372559"/>
    <b v="0"/>
    <x v="63"/>
    <x v="1"/>
    <s v="technology/wearables"/>
    <n v="0"/>
    <x v="518"/>
    <x v="2"/>
    <s v="wearables"/>
    <x v="694"/>
    <d v="2017-02-01T15:55:59"/>
  </r>
  <r>
    <n v="695"/>
    <x v="695"/>
    <x v="694"/>
    <n v="60000"/>
    <n v="636"/>
    <x v="2"/>
    <x v="0"/>
    <x v="0"/>
    <n v="1414758620"/>
    <n v="1412166620"/>
    <b v="0"/>
    <x v="63"/>
    <x v="1"/>
    <s v="technology/wearables"/>
    <n v="1"/>
    <x v="519"/>
    <x v="2"/>
    <s v="wearables"/>
    <x v="695"/>
    <d v="2014-10-31T12:30:20"/>
  </r>
  <r>
    <n v="696"/>
    <x v="696"/>
    <x v="695"/>
    <n v="175000"/>
    <n v="1"/>
    <x v="2"/>
    <x v="9"/>
    <x v="3"/>
    <n v="1406326502"/>
    <n v="1403734502"/>
    <b v="0"/>
    <x v="29"/>
    <x v="1"/>
    <s v="technology/wearables"/>
    <n v="0"/>
    <x v="120"/>
    <x v="2"/>
    <s v="wearables"/>
    <x v="696"/>
    <d v="2014-07-25T22:15:02"/>
  </r>
  <r>
    <n v="697"/>
    <x v="697"/>
    <x v="696"/>
    <n v="5000"/>
    <n v="2319"/>
    <x v="2"/>
    <x v="12"/>
    <x v="3"/>
    <n v="1454502789"/>
    <n v="1453206789"/>
    <b v="0"/>
    <x v="229"/>
    <x v="1"/>
    <s v="technology/wearables"/>
    <n v="46"/>
    <x v="520"/>
    <x v="2"/>
    <s v="wearables"/>
    <x v="697"/>
    <d v="2016-02-03T12:33:09"/>
  </r>
  <r>
    <n v="698"/>
    <x v="698"/>
    <x v="697"/>
    <n v="100000"/>
    <n v="15390"/>
    <x v="2"/>
    <x v="0"/>
    <x v="0"/>
    <n v="1411005600"/>
    <n v="1408141245"/>
    <b v="0"/>
    <x v="60"/>
    <x v="1"/>
    <s v="technology/wearables"/>
    <n v="15"/>
    <x v="521"/>
    <x v="2"/>
    <s v="wearables"/>
    <x v="698"/>
    <d v="2014-09-18T02:00:00"/>
  </r>
  <r>
    <n v="699"/>
    <x v="699"/>
    <x v="698"/>
    <n v="130000"/>
    <n v="107148.74"/>
    <x v="2"/>
    <x v="0"/>
    <x v="0"/>
    <n v="1385136000"/>
    <n v="1381923548"/>
    <b v="0"/>
    <x v="230"/>
    <x v="1"/>
    <s v="technology/wearables"/>
    <n v="82"/>
    <x v="522"/>
    <x v="2"/>
    <s v="wearables"/>
    <x v="699"/>
    <d v="2013-11-22T16:00:00"/>
  </r>
  <r>
    <n v="700"/>
    <x v="700"/>
    <x v="699"/>
    <n v="15000"/>
    <n v="403"/>
    <x v="2"/>
    <x v="3"/>
    <x v="3"/>
    <n v="1484065881"/>
    <n v="1481473881"/>
    <b v="0"/>
    <x v="162"/>
    <x v="1"/>
    <s v="technology/wearables"/>
    <n v="3"/>
    <x v="31"/>
    <x v="2"/>
    <s v="wearables"/>
    <x v="700"/>
    <d v="2017-01-10T16:31:21"/>
  </r>
  <r>
    <n v="701"/>
    <x v="701"/>
    <x v="700"/>
    <n v="23000"/>
    <n v="6118"/>
    <x v="2"/>
    <x v="1"/>
    <x v="1"/>
    <n v="1406130880"/>
    <n v="1403538880"/>
    <b v="0"/>
    <x v="64"/>
    <x v="1"/>
    <s v="technology/wearables"/>
    <n v="27"/>
    <x v="523"/>
    <x v="2"/>
    <s v="wearables"/>
    <x v="701"/>
    <d v="2014-07-23T15:54:40"/>
  </r>
  <r>
    <n v="702"/>
    <x v="702"/>
    <x v="701"/>
    <n v="15000"/>
    <n v="4622.01"/>
    <x v="2"/>
    <x v="0"/>
    <x v="0"/>
    <n v="1480011987"/>
    <n v="1477416387"/>
    <b v="0"/>
    <x v="77"/>
    <x v="1"/>
    <s v="technology/wearables"/>
    <n v="31"/>
    <x v="524"/>
    <x v="2"/>
    <s v="wearables"/>
    <x v="702"/>
    <d v="2016-11-24T18:26:27"/>
  </r>
  <r>
    <n v="703"/>
    <x v="703"/>
    <x v="702"/>
    <n v="15000"/>
    <n v="837"/>
    <x v="2"/>
    <x v="0"/>
    <x v="0"/>
    <n v="1485905520"/>
    <n v="1481150949"/>
    <b v="0"/>
    <x v="63"/>
    <x v="1"/>
    <s v="technology/wearables"/>
    <n v="6"/>
    <x v="525"/>
    <x v="2"/>
    <s v="wearables"/>
    <x v="703"/>
    <d v="2017-01-31T23:32:00"/>
  </r>
  <r>
    <n v="704"/>
    <x v="704"/>
    <x v="703"/>
    <n v="55000"/>
    <n v="481"/>
    <x v="2"/>
    <x v="5"/>
    <x v="5"/>
    <n v="1487565468"/>
    <n v="1482381468"/>
    <b v="0"/>
    <x v="80"/>
    <x v="1"/>
    <s v="technology/wearables"/>
    <n v="1"/>
    <x v="526"/>
    <x v="2"/>
    <s v="wearables"/>
    <x v="704"/>
    <d v="2017-02-20T04:37:48"/>
  </r>
  <r>
    <n v="705"/>
    <x v="705"/>
    <x v="704"/>
    <n v="100000"/>
    <n v="977"/>
    <x v="2"/>
    <x v="9"/>
    <x v="3"/>
    <n v="1484999278"/>
    <n v="1482407278"/>
    <b v="0"/>
    <x v="81"/>
    <x v="1"/>
    <s v="technology/wearables"/>
    <n v="1"/>
    <x v="527"/>
    <x v="2"/>
    <s v="wearables"/>
    <x v="705"/>
    <d v="2017-01-21T11:47:58"/>
  </r>
  <r>
    <n v="706"/>
    <x v="706"/>
    <x v="705"/>
    <n v="100000"/>
    <n v="0"/>
    <x v="2"/>
    <x v="3"/>
    <x v="3"/>
    <n v="1481740740"/>
    <n v="1478130783"/>
    <b v="0"/>
    <x v="78"/>
    <x v="1"/>
    <s v="technology/wearables"/>
    <n v="0"/>
    <x v="121"/>
    <x v="2"/>
    <s v="wearables"/>
    <x v="706"/>
    <d v="2016-12-14T18:39:00"/>
  </r>
  <r>
    <n v="707"/>
    <x v="707"/>
    <x v="706"/>
    <n v="68000"/>
    <n v="53670.6"/>
    <x v="2"/>
    <x v="1"/>
    <x v="1"/>
    <n v="1483286127"/>
    <n v="1479830127"/>
    <b v="0"/>
    <x v="231"/>
    <x v="1"/>
    <s v="technology/wearables"/>
    <n v="79"/>
    <x v="528"/>
    <x v="2"/>
    <s v="wearables"/>
    <x v="707"/>
    <d v="2017-01-01T15:55:27"/>
  </r>
  <r>
    <n v="708"/>
    <x v="708"/>
    <x v="707"/>
    <n v="40000"/>
    <n v="8837"/>
    <x v="2"/>
    <x v="1"/>
    <x v="1"/>
    <n v="1410616600"/>
    <n v="1405432600"/>
    <b v="0"/>
    <x v="232"/>
    <x v="1"/>
    <s v="technology/wearables"/>
    <n v="22"/>
    <x v="529"/>
    <x v="2"/>
    <s v="wearables"/>
    <x v="708"/>
    <d v="2014-09-13T13:56:40"/>
  </r>
  <r>
    <n v="709"/>
    <x v="709"/>
    <x v="708"/>
    <n v="15000"/>
    <n v="61"/>
    <x v="2"/>
    <x v="0"/>
    <x v="0"/>
    <n v="1417741159"/>
    <n v="1415149159"/>
    <b v="0"/>
    <x v="84"/>
    <x v="1"/>
    <s v="technology/wearables"/>
    <n v="0"/>
    <x v="452"/>
    <x v="2"/>
    <s v="wearables"/>
    <x v="709"/>
    <d v="2014-12-05T00:59:19"/>
  </r>
  <r>
    <n v="710"/>
    <x v="710"/>
    <x v="709"/>
    <n v="1200"/>
    <n v="0"/>
    <x v="2"/>
    <x v="5"/>
    <x v="5"/>
    <n v="1408495440"/>
    <n v="1405640302"/>
    <b v="0"/>
    <x v="78"/>
    <x v="1"/>
    <s v="technology/wearables"/>
    <n v="0"/>
    <x v="121"/>
    <x v="2"/>
    <s v="wearables"/>
    <x v="710"/>
    <d v="2014-08-20T00:44:00"/>
  </r>
  <r>
    <n v="711"/>
    <x v="711"/>
    <x v="710"/>
    <n v="100000"/>
    <n v="33791"/>
    <x v="2"/>
    <x v="9"/>
    <x v="3"/>
    <n v="1481716868"/>
    <n v="1478257268"/>
    <b v="0"/>
    <x v="233"/>
    <x v="1"/>
    <s v="technology/wearables"/>
    <n v="34"/>
    <x v="530"/>
    <x v="2"/>
    <s v="wearables"/>
    <x v="711"/>
    <d v="2016-12-14T12:01:08"/>
  </r>
  <r>
    <n v="712"/>
    <x v="712"/>
    <x v="711"/>
    <n v="48500"/>
    <n v="105"/>
    <x v="2"/>
    <x v="0"/>
    <x v="0"/>
    <n v="1455466832"/>
    <n v="1452874832"/>
    <b v="0"/>
    <x v="80"/>
    <x v="1"/>
    <s v="technology/wearables"/>
    <n v="0"/>
    <x v="531"/>
    <x v="2"/>
    <s v="wearables"/>
    <x v="712"/>
    <d v="2016-02-14T16:20:32"/>
  </r>
  <r>
    <n v="713"/>
    <x v="713"/>
    <x v="712"/>
    <n v="25000"/>
    <n v="199"/>
    <x v="2"/>
    <x v="13"/>
    <x v="3"/>
    <n v="1465130532"/>
    <n v="1462538532"/>
    <b v="0"/>
    <x v="29"/>
    <x v="1"/>
    <s v="technology/wearables"/>
    <n v="1"/>
    <x v="532"/>
    <x v="2"/>
    <s v="wearables"/>
    <x v="713"/>
    <d v="2016-06-05T12:42:12"/>
  </r>
  <r>
    <n v="714"/>
    <x v="714"/>
    <x v="713"/>
    <n v="15000"/>
    <n v="2249"/>
    <x v="2"/>
    <x v="0"/>
    <x v="0"/>
    <n v="1488308082"/>
    <n v="1483124082"/>
    <b v="0"/>
    <x v="33"/>
    <x v="1"/>
    <s v="technology/wearables"/>
    <n v="15"/>
    <x v="533"/>
    <x v="2"/>
    <s v="wearables"/>
    <x v="714"/>
    <d v="2017-02-28T18:54:42"/>
  </r>
  <r>
    <n v="715"/>
    <x v="715"/>
    <x v="714"/>
    <n v="27500"/>
    <n v="1389"/>
    <x v="2"/>
    <x v="0"/>
    <x v="0"/>
    <n v="1446693040"/>
    <n v="1443233440"/>
    <b v="0"/>
    <x v="8"/>
    <x v="1"/>
    <s v="technology/wearables"/>
    <n v="5"/>
    <x v="534"/>
    <x v="2"/>
    <s v="wearables"/>
    <x v="715"/>
    <d v="2015-11-05T03:10:40"/>
  </r>
  <r>
    <n v="716"/>
    <x v="716"/>
    <x v="715"/>
    <n v="7000"/>
    <n v="715"/>
    <x v="2"/>
    <x v="0"/>
    <x v="0"/>
    <n v="1417392000"/>
    <n v="1414511307"/>
    <b v="0"/>
    <x v="38"/>
    <x v="1"/>
    <s v="technology/wearables"/>
    <n v="10"/>
    <x v="535"/>
    <x v="2"/>
    <s v="wearables"/>
    <x v="716"/>
    <d v="2014-12-01T00:00:00"/>
  </r>
  <r>
    <n v="717"/>
    <x v="717"/>
    <x v="716"/>
    <n v="100000"/>
    <n v="305"/>
    <x v="2"/>
    <x v="0"/>
    <x v="0"/>
    <n v="1409949002"/>
    <n v="1407357002"/>
    <b v="0"/>
    <x v="80"/>
    <x v="1"/>
    <s v="technology/wearables"/>
    <n v="0"/>
    <x v="536"/>
    <x v="2"/>
    <s v="wearables"/>
    <x v="717"/>
    <d v="2014-09-05T20:30:02"/>
  </r>
  <r>
    <n v="718"/>
    <x v="718"/>
    <x v="717"/>
    <n v="12000"/>
    <n v="90"/>
    <x v="2"/>
    <x v="0"/>
    <x v="0"/>
    <n v="1487397540"/>
    <n v="1484684247"/>
    <b v="0"/>
    <x v="80"/>
    <x v="1"/>
    <s v="technology/wearables"/>
    <n v="1"/>
    <x v="377"/>
    <x v="2"/>
    <s v="wearables"/>
    <x v="718"/>
    <d v="2017-02-18T05:59:00"/>
  </r>
  <r>
    <n v="719"/>
    <x v="719"/>
    <x v="718"/>
    <n v="15000"/>
    <n v="194"/>
    <x v="2"/>
    <x v="0"/>
    <x v="0"/>
    <n v="1456189076"/>
    <n v="1454979476"/>
    <b v="0"/>
    <x v="73"/>
    <x v="1"/>
    <s v="technology/wearables"/>
    <n v="1"/>
    <x v="537"/>
    <x v="2"/>
    <s v="wearables"/>
    <x v="719"/>
    <d v="2016-02-23T00:57:56"/>
  </r>
  <r>
    <n v="720"/>
    <x v="720"/>
    <x v="719"/>
    <n v="1900"/>
    <n v="2735"/>
    <x v="0"/>
    <x v="0"/>
    <x v="0"/>
    <n v="1327851291"/>
    <n v="1325432091"/>
    <b v="0"/>
    <x v="14"/>
    <x v="0"/>
    <s v="publishing/nonfiction"/>
    <n v="144"/>
    <x v="538"/>
    <x v="3"/>
    <s v="nonfiction"/>
    <x v="720"/>
    <d v="2012-01-29T15:34:51"/>
  </r>
  <r>
    <n v="721"/>
    <x v="721"/>
    <x v="720"/>
    <n v="8200"/>
    <n v="10013"/>
    <x v="0"/>
    <x v="0"/>
    <x v="0"/>
    <n v="1406900607"/>
    <n v="1403012607"/>
    <b v="0"/>
    <x v="46"/>
    <x v="0"/>
    <s v="publishing/nonfiction"/>
    <n v="122"/>
    <x v="539"/>
    <x v="3"/>
    <s v="nonfiction"/>
    <x v="721"/>
    <d v="2014-08-01T13:43:27"/>
  </r>
  <r>
    <n v="722"/>
    <x v="722"/>
    <x v="721"/>
    <n v="25000"/>
    <n v="33006"/>
    <x v="0"/>
    <x v="0"/>
    <x v="0"/>
    <n v="1333909178"/>
    <n v="1331320778"/>
    <b v="0"/>
    <x v="234"/>
    <x v="0"/>
    <s v="publishing/nonfiction"/>
    <n v="132"/>
    <x v="540"/>
    <x v="3"/>
    <s v="nonfiction"/>
    <x v="722"/>
    <d v="2012-04-08T18:19:38"/>
  </r>
  <r>
    <n v="723"/>
    <x v="723"/>
    <x v="722"/>
    <n v="5000"/>
    <n v="5469"/>
    <x v="0"/>
    <x v="0"/>
    <x v="0"/>
    <n v="1438228740"/>
    <n v="1435606549"/>
    <b v="0"/>
    <x v="61"/>
    <x v="0"/>
    <s v="publishing/nonfiction"/>
    <n v="109"/>
    <x v="541"/>
    <x v="3"/>
    <s v="nonfiction"/>
    <x v="723"/>
    <d v="2015-07-30T03:59:00"/>
  </r>
  <r>
    <n v="724"/>
    <x v="724"/>
    <x v="723"/>
    <n v="7000"/>
    <n v="7383.01"/>
    <x v="0"/>
    <x v="0"/>
    <x v="0"/>
    <n v="1309447163"/>
    <n v="1306855163"/>
    <b v="0"/>
    <x v="235"/>
    <x v="0"/>
    <s v="publishing/nonfiction"/>
    <n v="105"/>
    <x v="542"/>
    <x v="3"/>
    <s v="nonfiction"/>
    <x v="724"/>
    <d v="2011-06-30T15:19:23"/>
  </r>
  <r>
    <n v="725"/>
    <x v="725"/>
    <x v="724"/>
    <n v="20000"/>
    <n v="20070"/>
    <x v="0"/>
    <x v="0"/>
    <x v="0"/>
    <n v="1450018912"/>
    <n v="1447426912"/>
    <b v="0"/>
    <x v="205"/>
    <x v="0"/>
    <s v="publishing/nonfiction"/>
    <n v="100"/>
    <x v="543"/>
    <x v="3"/>
    <s v="nonfiction"/>
    <x v="725"/>
    <d v="2015-12-13T15:01:52"/>
  </r>
  <r>
    <n v="726"/>
    <x v="726"/>
    <x v="725"/>
    <n v="2500"/>
    <n v="2535"/>
    <x v="0"/>
    <x v="0"/>
    <x v="0"/>
    <n v="1365728487"/>
    <n v="1363136487"/>
    <b v="0"/>
    <x v="2"/>
    <x v="0"/>
    <s v="publishing/nonfiction"/>
    <n v="101"/>
    <x v="544"/>
    <x v="3"/>
    <s v="nonfiction"/>
    <x v="726"/>
    <d v="2013-04-12T01:01:27"/>
  </r>
  <r>
    <n v="727"/>
    <x v="727"/>
    <x v="726"/>
    <n v="3500"/>
    <n v="5443"/>
    <x v="0"/>
    <x v="0"/>
    <x v="0"/>
    <n v="1358198400"/>
    <n v="1354580949"/>
    <b v="0"/>
    <x v="184"/>
    <x v="0"/>
    <s v="publishing/nonfiction"/>
    <n v="156"/>
    <x v="545"/>
    <x v="3"/>
    <s v="nonfiction"/>
    <x v="727"/>
    <d v="2013-01-14T21:20:00"/>
  </r>
  <r>
    <n v="728"/>
    <x v="728"/>
    <x v="727"/>
    <n v="7500"/>
    <n v="7917.45"/>
    <x v="0"/>
    <x v="0"/>
    <x v="0"/>
    <n v="1313957157"/>
    <n v="1310069157"/>
    <b v="0"/>
    <x v="208"/>
    <x v="0"/>
    <s v="publishing/nonfiction"/>
    <n v="106"/>
    <x v="546"/>
    <x v="3"/>
    <s v="nonfiction"/>
    <x v="728"/>
    <d v="2011-08-21T20:05:57"/>
  </r>
  <r>
    <n v="729"/>
    <x v="729"/>
    <x v="728"/>
    <n v="4000"/>
    <n v="5226"/>
    <x v="0"/>
    <x v="0"/>
    <x v="0"/>
    <n v="1348028861"/>
    <n v="1342844861"/>
    <b v="0"/>
    <x v="148"/>
    <x v="0"/>
    <s v="publishing/nonfiction"/>
    <n v="131"/>
    <x v="547"/>
    <x v="3"/>
    <s v="nonfiction"/>
    <x v="729"/>
    <d v="2012-09-19T04:27:41"/>
  </r>
  <r>
    <n v="730"/>
    <x v="730"/>
    <x v="729"/>
    <n v="20000"/>
    <n v="26438"/>
    <x v="0"/>
    <x v="0"/>
    <x v="0"/>
    <n v="1323280391"/>
    <n v="1320688391"/>
    <b v="0"/>
    <x v="236"/>
    <x v="0"/>
    <s v="publishing/nonfiction"/>
    <n v="132"/>
    <x v="548"/>
    <x v="3"/>
    <s v="nonfiction"/>
    <x v="730"/>
    <d v="2011-12-07T17:53:11"/>
  </r>
  <r>
    <n v="731"/>
    <x v="731"/>
    <x v="730"/>
    <n v="5000"/>
    <n v="6300"/>
    <x v="0"/>
    <x v="0"/>
    <x v="0"/>
    <n v="1327212000"/>
    <n v="1322852747"/>
    <b v="0"/>
    <x v="26"/>
    <x v="0"/>
    <s v="publishing/nonfiction"/>
    <n v="126"/>
    <x v="549"/>
    <x v="3"/>
    <s v="nonfiction"/>
    <x v="731"/>
    <d v="2012-01-22T06:00:00"/>
  </r>
  <r>
    <n v="732"/>
    <x v="732"/>
    <x v="731"/>
    <n v="40"/>
    <n v="64"/>
    <x v="0"/>
    <x v="1"/>
    <x v="1"/>
    <n v="1380449461"/>
    <n v="1375265461"/>
    <b v="0"/>
    <x v="62"/>
    <x v="0"/>
    <s v="publishing/nonfiction"/>
    <n v="160"/>
    <x v="550"/>
    <x v="3"/>
    <s v="nonfiction"/>
    <x v="732"/>
    <d v="2013-09-29T10:11:01"/>
  </r>
  <r>
    <n v="733"/>
    <x v="733"/>
    <x v="732"/>
    <n v="2500"/>
    <n v="3012"/>
    <x v="0"/>
    <x v="1"/>
    <x v="1"/>
    <n v="1387533892"/>
    <n v="1384941892"/>
    <b v="0"/>
    <x v="39"/>
    <x v="0"/>
    <s v="publishing/nonfiction"/>
    <n v="120"/>
    <x v="551"/>
    <x v="3"/>
    <s v="nonfiction"/>
    <x v="733"/>
    <d v="2013-12-20T10:04:52"/>
  </r>
  <r>
    <n v="734"/>
    <x v="734"/>
    <x v="733"/>
    <n v="8500"/>
    <n v="10670"/>
    <x v="0"/>
    <x v="5"/>
    <x v="5"/>
    <n v="1431147600"/>
    <n v="1428465420"/>
    <b v="0"/>
    <x v="7"/>
    <x v="0"/>
    <s v="publishing/nonfiction"/>
    <n v="126"/>
    <x v="552"/>
    <x v="3"/>
    <s v="nonfiction"/>
    <x v="734"/>
    <d v="2015-05-09T05:00:00"/>
  </r>
  <r>
    <n v="735"/>
    <x v="735"/>
    <x v="734"/>
    <n v="47000"/>
    <n v="53771"/>
    <x v="0"/>
    <x v="0"/>
    <x v="0"/>
    <n v="1417653540"/>
    <n v="1414975346"/>
    <b v="0"/>
    <x v="194"/>
    <x v="0"/>
    <s v="publishing/nonfiction"/>
    <n v="114"/>
    <x v="553"/>
    <x v="3"/>
    <s v="nonfiction"/>
    <x v="735"/>
    <d v="2014-12-04T00:39:00"/>
  </r>
  <r>
    <n v="736"/>
    <x v="736"/>
    <x v="735"/>
    <n v="3600"/>
    <n v="11345"/>
    <x v="0"/>
    <x v="0"/>
    <x v="0"/>
    <n v="1385009940"/>
    <n v="1383327440"/>
    <b v="0"/>
    <x v="52"/>
    <x v="0"/>
    <s v="publishing/nonfiction"/>
    <n v="315"/>
    <x v="201"/>
    <x v="3"/>
    <s v="nonfiction"/>
    <x v="736"/>
    <d v="2013-11-21T04:59:00"/>
  </r>
  <r>
    <n v="737"/>
    <x v="737"/>
    <x v="736"/>
    <n v="5000"/>
    <n v="6120"/>
    <x v="0"/>
    <x v="0"/>
    <x v="0"/>
    <n v="1392408000"/>
    <n v="1390890987"/>
    <b v="0"/>
    <x v="52"/>
    <x v="0"/>
    <s v="publishing/nonfiction"/>
    <n v="122"/>
    <x v="98"/>
    <x v="3"/>
    <s v="nonfiction"/>
    <x v="737"/>
    <d v="2014-02-14T20:00:00"/>
  </r>
  <r>
    <n v="738"/>
    <x v="738"/>
    <x v="737"/>
    <n v="1500"/>
    <n v="1601"/>
    <x v="0"/>
    <x v="0"/>
    <x v="0"/>
    <n v="1417409940"/>
    <n v="1414765794"/>
    <b v="0"/>
    <x v="14"/>
    <x v="0"/>
    <s v="publishing/nonfiction"/>
    <n v="107"/>
    <x v="554"/>
    <x v="3"/>
    <s v="nonfiction"/>
    <x v="738"/>
    <d v="2014-12-01T04:59:00"/>
  </r>
  <r>
    <n v="739"/>
    <x v="739"/>
    <x v="738"/>
    <n v="6000"/>
    <n v="9500"/>
    <x v="0"/>
    <x v="0"/>
    <x v="0"/>
    <n v="1407758629"/>
    <n v="1404907429"/>
    <b v="0"/>
    <x v="237"/>
    <x v="0"/>
    <s v="publishing/nonfiction"/>
    <n v="158"/>
    <x v="555"/>
    <x v="3"/>
    <s v="nonfiction"/>
    <x v="739"/>
    <d v="2014-08-11T12:03:49"/>
  </r>
  <r>
    <n v="740"/>
    <x v="740"/>
    <x v="739"/>
    <n v="3000"/>
    <n v="3222"/>
    <x v="0"/>
    <x v="0"/>
    <x v="0"/>
    <n v="1434857482"/>
    <n v="1433647882"/>
    <b v="0"/>
    <x v="10"/>
    <x v="0"/>
    <s v="publishing/nonfiction"/>
    <n v="107"/>
    <x v="556"/>
    <x v="3"/>
    <s v="nonfiction"/>
    <x v="740"/>
    <d v="2015-06-21T03:31:22"/>
  </r>
  <r>
    <n v="741"/>
    <x v="741"/>
    <x v="740"/>
    <n v="13000"/>
    <n v="13293.8"/>
    <x v="0"/>
    <x v="0"/>
    <x v="0"/>
    <n v="1370964806"/>
    <n v="1367940806"/>
    <b v="0"/>
    <x v="225"/>
    <x v="0"/>
    <s v="publishing/nonfiction"/>
    <n v="102"/>
    <x v="557"/>
    <x v="3"/>
    <s v="nonfiction"/>
    <x v="741"/>
    <d v="2013-06-11T15:33:26"/>
  </r>
  <r>
    <n v="742"/>
    <x v="742"/>
    <x v="741"/>
    <n v="1400"/>
    <n v="1550"/>
    <x v="0"/>
    <x v="0"/>
    <x v="0"/>
    <n v="1395435712"/>
    <n v="1392847312"/>
    <b v="0"/>
    <x v="23"/>
    <x v="0"/>
    <s v="publishing/nonfiction"/>
    <n v="111"/>
    <x v="558"/>
    <x v="3"/>
    <s v="nonfiction"/>
    <x v="742"/>
    <d v="2014-03-21T21:01:52"/>
  </r>
  <r>
    <n v="743"/>
    <x v="743"/>
    <x v="742"/>
    <n v="550"/>
    <n v="814"/>
    <x v="0"/>
    <x v="0"/>
    <x v="0"/>
    <n v="1334610000"/>
    <n v="1332435685"/>
    <b v="0"/>
    <x v="41"/>
    <x v="0"/>
    <s v="publishing/nonfiction"/>
    <n v="148"/>
    <x v="559"/>
    <x v="3"/>
    <s v="nonfiction"/>
    <x v="743"/>
    <d v="2012-04-16T21:00:00"/>
  </r>
  <r>
    <n v="744"/>
    <x v="744"/>
    <x v="743"/>
    <n v="5000"/>
    <n v="5116"/>
    <x v="0"/>
    <x v="0"/>
    <x v="0"/>
    <n v="1355439503"/>
    <n v="1352847503"/>
    <b v="0"/>
    <x v="95"/>
    <x v="0"/>
    <s v="publishing/nonfiction"/>
    <n v="102"/>
    <x v="560"/>
    <x v="3"/>
    <s v="nonfiction"/>
    <x v="744"/>
    <d v="2012-12-13T22:58:23"/>
  </r>
  <r>
    <n v="745"/>
    <x v="745"/>
    <x v="744"/>
    <n v="2220"/>
    <n v="3976"/>
    <x v="0"/>
    <x v="0"/>
    <x v="0"/>
    <n v="1367588645"/>
    <n v="1364996645"/>
    <b v="0"/>
    <x v="142"/>
    <x v="0"/>
    <s v="publishing/nonfiction"/>
    <n v="179"/>
    <x v="561"/>
    <x v="3"/>
    <s v="nonfiction"/>
    <x v="745"/>
    <d v="2013-05-03T13:44:05"/>
  </r>
  <r>
    <n v="746"/>
    <x v="746"/>
    <x v="745"/>
    <n v="2987"/>
    <n v="3318"/>
    <x v="0"/>
    <x v="0"/>
    <x v="0"/>
    <n v="1348372740"/>
    <n v="1346806909"/>
    <b v="0"/>
    <x v="174"/>
    <x v="0"/>
    <s v="publishing/nonfiction"/>
    <n v="111"/>
    <x v="562"/>
    <x v="3"/>
    <s v="nonfiction"/>
    <x v="746"/>
    <d v="2012-09-23T03:59:00"/>
  </r>
  <r>
    <n v="747"/>
    <x v="747"/>
    <x v="746"/>
    <n v="7000"/>
    <n v="7003"/>
    <x v="0"/>
    <x v="9"/>
    <x v="3"/>
    <n v="1421319240"/>
    <n v="1418649019"/>
    <b v="0"/>
    <x v="165"/>
    <x v="0"/>
    <s v="publishing/nonfiction"/>
    <n v="100"/>
    <x v="563"/>
    <x v="3"/>
    <s v="nonfiction"/>
    <x v="747"/>
    <d v="2015-01-15T10:54:00"/>
  </r>
  <r>
    <n v="748"/>
    <x v="748"/>
    <x v="747"/>
    <n v="2000"/>
    <n v="2005"/>
    <x v="0"/>
    <x v="0"/>
    <x v="0"/>
    <n v="1407701966"/>
    <n v="1405109966"/>
    <b v="0"/>
    <x v="34"/>
    <x v="0"/>
    <s v="publishing/nonfiction"/>
    <n v="100"/>
    <x v="564"/>
    <x v="3"/>
    <s v="nonfiction"/>
    <x v="748"/>
    <d v="2014-08-10T20:19:26"/>
  </r>
  <r>
    <n v="749"/>
    <x v="749"/>
    <x v="748"/>
    <n v="10000"/>
    <n v="10556"/>
    <x v="0"/>
    <x v="0"/>
    <x v="0"/>
    <n v="1485642930"/>
    <n v="1483050930"/>
    <b v="0"/>
    <x v="238"/>
    <x v="0"/>
    <s v="publishing/nonfiction"/>
    <n v="106"/>
    <x v="565"/>
    <x v="3"/>
    <s v="nonfiction"/>
    <x v="749"/>
    <d v="2017-01-28T22:35:30"/>
  </r>
  <r>
    <n v="750"/>
    <x v="750"/>
    <x v="749"/>
    <n v="4444"/>
    <n v="4559"/>
    <x v="0"/>
    <x v="0"/>
    <x v="0"/>
    <n v="1361739872"/>
    <n v="1359147872"/>
    <b v="0"/>
    <x v="211"/>
    <x v="0"/>
    <s v="publishing/nonfiction"/>
    <n v="103"/>
    <x v="566"/>
    <x v="3"/>
    <s v="nonfiction"/>
    <x v="750"/>
    <d v="2013-02-24T21:04:32"/>
  </r>
  <r>
    <n v="751"/>
    <x v="751"/>
    <x v="750"/>
    <n v="3000"/>
    <n v="3555"/>
    <x v="0"/>
    <x v="0"/>
    <x v="0"/>
    <n v="1312470475"/>
    <n v="1308496075"/>
    <b v="0"/>
    <x v="95"/>
    <x v="0"/>
    <s v="publishing/nonfiction"/>
    <n v="119"/>
    <x v="567"/>
    <x v="3"/>
    <s v="nonfiction"/>
    <x v="751"/>
    <d v="2011-08-04T15:07:55"/>
  </r>
  <r>
    <n v="752"/>
    <x v="752"/>
    <x v="751"/>
    <n v="5000"/>
    <n v="5585"/>
    <x v="0"/>
    <x v="2"/>
    <x v="2"/>
    <n v="1476615600"/>
    <n v="1474884417"/>
    <b v="0"/>
    <x v="217"/>
    <x v="0"/>
    <s v="publishing/nonfiction"/>
    <n v="112"/>
    <x v="568"/>
    <x v="3"/>
    <s v="nonfiction"/>
    <x v="752"/>
    <d v="2016-10-16T11:00:00"/>
  </r>
  <r>
    <n v="753"/>
    <x v="753"/>
    <x v="752"/>
    <n v="10000"/>
    <n v="12800"/>
    <x v="0"/>
    <x v="0"/>
    <x v="0"/>
    <n v="1423922991"/>
    <n v="1421330991"/>
    <b v="0"/>
    <x v="55"/>
    <x v="0"/>
    <s v="publishing/nonfiction"/>
    <n v="128"/>
    <x v="569"/>
    <x v="3"/>
    <s v="nonfiction"/>
    <x v="753"/>
    <d v="2015-02-14T14:09:51"/>
  </r>
  <r>
    <n v="754"/>
    <x v="754"/>
    <x v="753"/>
    <n v="2000"/>
    <n v="2075"/>
    <x v="0"/>
    <x v="0"/>
    <x v="0"/>
    <n v="1357408721"/>
    <n v="1354816721"/>
    <b v="0"/>
    <x v="72"/>
    <x v="0"/>
    <s v="publishing/nonfiction"/>
    <n v="104"/>
    <x v="570"/>
    <x v="3"/>
    <s v="nonfiction"/>
    <x v="754"/>
    <d v="2013-01-05T17:58:41"/>
  </r>
  <r>
    <n v="755"/>
    <x v="755"/>
    <x v="754"/>
    <n v="2500"/>
    <n v="2547.69"/>
    <x v="0"/>
    <x v="0"/>
    <x v="0"/>
    <n v="1369010460"/>
    <n v="1366381877"/>
    <b v="0"/>
    <x v="32"/>
    <x v="0"/>
    <s v="publishing/nonfiction"/>
    <n v="102"/>
    <x v="571"/>
    <x v="3"/>
    <s v="nonfiction"/>
    <x v="755"/>
    <d v="2013-05-20T00:41:00"/>
  </r>
  <r>
    <n v="756"/>
    <x v="756"/>
    <x v="755"/>
    <n v="700"/>
    <n v="824"/>
    <x v="0"/>
    <x v="0"/>
    <x v="0"/>
    <n v="1303147459"/>
    <n v="1297880659"/>
    <b v="0"/>
    <x v="19"/>
    <x v="0"/>
    <s v="publishing/nonfiction"/>
    <n v="118"/>
    <x v="572"/>
    <x v="3"/>
    <s v="nonfiction"/>
    <x v="756"/>
    <d v="2011-04-18T17:24:19"/>
  </r>
  <r>
    <n v="757"/>
    <x v="757"/>
    <x v="756"/>
    <n v="250"/>
    <n v="595"/>
    <x v="0"/>
    <x v="0"/>
    <x v="0"/>
    <n v="1354756714"/>
    <n v="1353547114"/>
    <b v="0"/>
    <x v="59"/>
    <x v="0"/>
    <s v="publishing/nonfiction"/>
    <n v="238"/>
    <x v="573"/>
    <x v="3"/>
    <s v="nonfiction"/>
    <x v="757"/>
    <d v="2012-12-06T01:18:34"/>
  </r>
  <r>
    <n v="758"/>
    <x v="758"/>
    <x v="757"/>
    <n v="2500"/>
    <n v="2550"/>
    <x v="0"/>
    <x v="0"/>
    <x v="0"/>
    <n v="1286568268"/>
    <n v="1283976268"/>
    <b v="0"/>
    <x v="10"/>
    <x v="0"/>
    <s v="publishing/nonfiction"/>
    <n v="102"/>
    <x v="574"/>
    <x v="3"/>
    <s v="nonfiction"/>
    <x v="758"/>
    <d v="2010-10-08T20:04:28"/>
  </r>
  <r>
    <n v="759"/>
    <x v="759"/>
    <x v="758"/>
    <n v="5000"/>
    <n v="5096"/>
    <x v="0"/>
    <x v="1"/>
    <x v="1"/>
    <n v="1404892539"/>
    <n v="1401436539"/>
    <b v="0"/>
    <x v="221"/>
    <x v="0"/>
    <s v="publishing/nonfiction"/>
    <n v="102"/>
    <x v="575"/>
    <x v="3"/>
    <s v="nonfiction"/>
    <x v="759"/>
    <d v="2014-07-09T07:55:39"/>
  </r>
  <r>
    <n v="760"/>
    <x v="760"/>
    <x v="759"/>
    <n v="2200"/>
    <n v="0"/>
    <x v="2"/>
    <x v="0"/>
    <x v="0"/>
    <n v="1480188013"/>
    <n v="1477592413"/>
    <b v="0"/>
    <x v="78"/>
    <x v="1"/>
    <s v="publishing/fiction"/>
    <n v="0"/>
    <x v="121"/>
    <x v="3"/>
    <s v="fiction"/>
    <x v="760"/>
    <d v="2016-11-26T19:20:13"/>
  </r>
  <r>
    <n v="761"/>
    <x v="761"/>
    <x v="760"/>
    <n v="5000"/>
    <n v="235"/>
    <x v="2"/>
    <x v="0"/>
    <x v="0"/>
    <n v="1391364126"/>
    <n v="1388772126"/>
    <b v="0"/>
    <x v="79"/>
    <x v="1"/>
    <s v="publishing/fiction"/>
    <n v="5"/>
    <x v="576"/>
    <x v="3"/>
    <s v="fiction"/>
    <x v="761"/>
    <d v="2014-02-02T18:02:06"/>
  </r>
  <r>
    <n v="762"/>
    <x v="762"/>
    <x v="761"/>
    <n v="3500"/>
    <n v="0"/>
    <x v="2"/>
    <x v="14"/>
    <x v="10"/>
    <n v="1480831200"/>
    <n v="1479328570"/>
    <b v="0"/>
    <x v="78"/>
    <x v="1"/>
    <s v="publishing/fiction"/>
    <n v="0"/>
    <x v="121"/>
    <x v="3"/>
    <s v="fiction"/>
    <x v="762"/>
    <d v="2016-12-04T06:00:00"/>
  </r>
  <r>
    <n v="763"/>
    <x v="763"/>
    <x v="762"/>
    <n v="4290"/>
    <n v="5"/>
    <x v="2"/>
    <x v="1"/>
    <x v="1"/>
    <n v="1376563408"/>
    <n v="1373971408"/>
    <b v="0"/>
    <x v="29"/>
    <x v="1"/>
    <s v="publishing/fiction"/>
    <n v="0"/>
    <x v="144"/>
    <x v="3"/>
    <s v="fiction"/>
    <x v="763"/>
    <d v="2013-08-15T10:43:28"/>
  </r>
  <r>
    <n v="764"/>
    <x v="764"/>
    <x v="763"/>
    <n v="5000"/>
    <n v="0"/>
    <x v="2"/>
    <x v="0"/>
    <x v="0"/>
    <n v="1441858161"/>
    <n v="1439266161"/>
    <b v="0"/>
    <x v="78"/>
    <x v="1"/>
    <s v="publishing/fiction"/>
    <n v="0"/>
    <x v="121"/>
    <x v="3"/>
    <s v="fiction"/>
    <x v="764"/>
    <d v="2015-09-10T04:09:21"/>
  </r>
  <r>
    <n v="765"/>
    <x v="765"/>
    <x v="764"/>
    <n v="7000"/>
    <n v="2521"/>
    <x v="2"/>
    <x v="0"/>
    <x v="0"/>
    <n v="1413723684"/>
    <n v="1411131684"/>
    <b v="0"/>
    <x v="34"/>
    <x v="1"/>
    <s v="publishing/fiction"/>
    <n v="36"/>
    <x v="577"/>
    <x v="3"/>
    <s v="fiction"/>
    <x v="765"/>
    <d v="2014-10-19T13:01:24"/>
  </r>
  <r>
    <n v="766"/>
    <x v="766"/>
    <x v="765"/>
    <n v="4000"/>
    <n v="0"/>
    <x v="2"/>
    <x v="5"/>
    <x v="5"/>
    <n v="1424112483"/>
    <n v="1421520483"/>
    <b v="0"/>
    <x v="78"/>
    <x v="1"/>
    <s v="publishing/fiction"/>
    <n v="0"/>
    <x v="121"/>
    <x v="3"/>
    <s v="fiction"/>
    <x v="766"/>
    <d v="2015-02-16T18:48:03"/>
  </r>
  <r>
    <n v="767"/>
    <x v="767"/>
    <x v="766"/>
    <n v="5000"/>
    <n v="177"/>
    <x v="2"/>
    <x v="0"/>
    <x v="0"/>
    <n v="1432178810"/>
    <n v="1429586810"/>
    <b v="0"/>
    <x v="83"/>
    <x v="1"/>
    <s v="publishing/fiction"/>
    <n v="4"/>
    <x v="578"/>
    <x v="3"/>
    <s v="fiction"/>
    <x v="767"/>
    <d v="2015-05-21T03:26:50"/>
  </r>
  <r>
    <n v="768"/>
    <x v="768"/>
    <x v="767"/>
    <n v="2500"/>
    <n v="0"/>
    <x v="2"/>
    <x v="0"/>
    <x v="0"/>
    <n v="1387169890"/>
    <n v="1384577890"/>
    <b v="0"/>
    <x v="78"/>
    <x v="1"/>
    <s v="publishing/fiction"/>
    <n v="0"/>
    <x v="121"/>
    <x v="3"/>
    <s v="fiction"/>
    <x v="768"/>
    <d v="2013-12-16T04:58:10"/>
  </r>
  <r>
    <n v="769"/>
    <x v="769"/>
    <x v="768"/>
    <n v="4000"/>
    <n v="1656"/>
    <x v="2"/>
    <x v="0"/>
    <x v="0"/>
    <n v="1388102094"/>
    <n v="1385510094"/>
    <b v="0"/>
    <x v="47"/>
    <x v="1"/>
    <s v="publishing/fiction"/>
    <n v="41"/>
    <x v="579"/>
    <x v="3"/>
    <s v="fiction"/>
    <x v="769"/>
    <d v="2013-12-26T23:54:54"/>
  </r>
  <r>
    <n v="770"/>
    <x v="770"/>
    <x v="769"/>
    <n v="17500"/>
    <n v="0"/>
    <x v="2"/>
    <x v="0"/>
    <x v="0"/>
    <n v="1361750369"/>
    <n v="1358294369"/>
    <b v="0"/>
    <x v="78"/>
    <x v="1"/>
    <s v="publishing/fiction"/>
    <n v="0"/>
    <x v="121"/>
    <x v="3"/>
    <s v="fiction"/>
    <x v="770"/>
    <d v="2013-02-24T23:59:29"/>
  </r>
  <r>
    <n v="771"/>
    <x v="771"/>
    <x v="770"/>
    <n v="38000"/>
    <n v="10"/>
    <x v="2"/>
    <x v="0"/>
    <x v="0"/>
    <n v="1454183202"/>
    <n v="1449863202"/>
    <b v="0"/>
    <x v="29"/>
    <x v="1"/>
    <s v="publishing/fiction"/>
    <n v="0"/>
    <x v="119"/>
    <x v="3"/>
    <s v="fiction"/>
    <x v="771"/>
    <d v="2016-01-30T19:46:42"/>
  </r>
  <r>
    <n v="772"/>
    <x v="772"/>
    <x v="771"/>
    <n v="1500"/>
    <n v="50"/>
    <x v="2"/>
    <x v="0"/>
    <x v="0"/>
    <n v="1257047940"/>
    <n v="1252718519"/>
    <b v="0"/>
    <x v="29"/>
    <x v="1"/>
    <s v="publishing/fiction"/>
    <n v="3"/>
    <x v="73"/>
    <x v="3"/>
    <s v="fiction"/>
    <x v="772"/>
    <d v="2009-11-01T03:59:00"/>
  </r>
  <r>
    <n v="773"/>
    <x v="773"/>
    <x v="772"/>
    <n v="3759"/>
    <n v="32"/>
    <x v="2"/>
    <x v="1"/>
    <x v="1"/>
    <n v="1431298860"/>
    <n v="1428341985"/>
    <b v="0"/>
    <x v="84"/>
    <x v="1"/>
    <s v="publishing/fiction"/>
    <n v="1"/>
    <x v="580"/>
    <x v="3"/>
    <s v="fiction"/>
    <x v="773"/>
    <d v="2015-05-10T23:01:00"/>
  </r>
  <r>
    <n v="774"/>
    <x v="774"/>
    <x v="773"/>
    <n v="500"/>
    <n v="351"/>
    <x v="2"/>
    <x v="0"/>
    <x v="0"/>
    <n v="1393181018"/>
    <n v="1390589018"/>
    <b v="0"/>
    <x v="82"/>
    <x v="1"/>
    <s v="publishing/fiction"/>
    <n v="70"/>
    <x v="492"/>
    <x v="3"/>
    <s v="fiction"/>
    <x v="774"/>
    <d v="2014-02-23T18:43:38"/>
  </r>
  <r>
    <n v="775"/>
    <x v="775"/>
    <x v="774"/>
    <n v="10000"/>
    <n v="170"/>
    <x v="2"/>
    <x v="0"/>
    <x v="0"/>
    <n v="1323998795"/>
    <n v="1321406795"/>
    <b v="0"/>
    <x v="81"/>
    <x v="1"/>
    <s v="publishing/fiction"/>
    <n v="2"/>
    <x v="441"/>
    <x v="3"/>
    <s v="fiction"/>
    <x v="775"/>
    <d v="2011-12-16T01:26:35"/>
  </r>
  <r>
    <n v="776"/>
    <x v="776"/>
    <x v="775"/>
    <n v="7000"/>
    <n v="3598"/>
    <x v="2"/>
    <x v="0"/>
    <x v="0"/>
    <n v="1444539600"/>
    <n v="1441297645"/>
    <b v="0"/>
    <x v="7"/>
    <x v="1"/>
    <s v="publishing/fiction"/>
    <n v="51"/>
    <x v="581"/>
    <x v="3"/>
    <s v="fiction"/>
    <x v="776"/>
    <d v="2015-10-11T05:00:00"/>
  </r>
  <r>
    <n v="777"/>
    <x v="777"/>
    <x v="776"/>
    <n v="3000"/>
    <n v="21"/>
    <x v="2"/>
    <x v="0"/>
    <x v="0"/>
    <n v="1375313577"/>
    <n v="1372721577"/>
    <b v="0"/>
    <x v="83"/>
    <x v="1"/>
    <s v="publishing/fiction"/>
    <n v="1"/>
    <x v="582"/>
    <x v="3"/>
    <s v="fiction"/>
    <x v="777"/>
    <d v="2013-07-31T23:32:57"/>
  </r>
  <r>
    <n v="778"/>
    <x v="778"/>
    <x v="777"/>
    <n v="500"/>
    <n v="2"/>
    <x v="2"/>
    <x v="0"/>
    <x v="0"/>
    <n v="1398876680"/>
    <n v="1396284680"/>
    <b v="0"/>
    <x v="29"/>
    <x v="1"/>
    <s v="publishing/fiction"/>
    <n v="0"/>
    <x v="447"/>
    <x v="3"/>
    <s v="fiction"/>
    <x v="778"/>
    <d v="2014-04-30T16:51:20"/>
  </r>
  <r>
    <n v="779"/>
    <x v="779"/>
    <x v="778"/>
    <n v="15000"/>
    <n v="400"/>
    <x v="2"/>
    <x v="0"/>
    <x v="0"/>
    <n v="1287115200"/>
    <n v="1284567905"/>
    <b v="0"/>
    <x v="79"/>
    <x v="1"/>
    <s v="publishing/fiction"/>
    <n v="3"/>
    <x v="583"/>
    <x v="3"/>
    <s v="fiction"/>
    <x v="779"/>
    <d v="2010-10-15T04:00:00"/>
  </r>
  <r>
    <n v="780"/>
    <x v="780"/>
    <x v="779"/>
    <n v="1000"/>
    <n v="1040"/>
    <x v="0"/>
    <x v="0"/>
    <x v="0"/>
    <n v="1304439025"/>
    <n v="1301847025"/>
    <b v="0"/>
    <x v="74"/>
    <x v="0"/>
    <s v="music/rock"/>
    <n v="104"/>
    <x v="584"/>
    <x v="4"/>
    <s v="rock"/>
    <x v="780"/>
    <d v="2011-05-03T16:10:25"/>
  </r>
  <r>
    <n v="781"/>
    <x v="781"/>
    <x v="780"/>
    <n v="800"/>
    <n v="1065.23"/>
    <x v="0"/>
    <x v="0"/>
    <x v="0"/>
    <n v="1370649674"/>
    <n v="1368057674"/>
    <b v="0"/>
    <x v="20"/>
    <x v="0"/>
    <s v="music/rock"/>
    <n v="133"/>
    <x v="585"/>
    <x v="4"/>
    <s v="rock"/>
    <x v="781"/>
    <d v="2013-06-08T00:01:14"/>
  </r>
  <r>
    <n v="782"/>
    <x v="782"/>
    <x v="781"/>
    <n v="700"/>
    <n v="700"/>
    <x v="0"/>
    <x v="0"/>
    <x v="0"/>
    <n v="1345918302"/>
    <n v="1343326302"/>
    <b v="0"/>
    <x v="25"/>
    <x v="0"/>
    <s v="music/rock"/>
    <n v="100"/>
    <x v="73"/>
    <x v="4"/>
    <s v="rock"/>
    <x v="782"/>
    <d v="2012-08-25T18:11:42"/>
  </r>
  <r>
    <n v="783"/>
    <x v="783"/>
    <x v="782"/>
    <n v="1500"/>
    <n v="2222"/>
    <x v="0"/>
    <x v="0"/>
    <x v="0"/>
    <n v="1335564000"/>
    <n v="1332182049"/>
    <b v="0"/>
    <x v="2"/>
    <x v="0"/>
    <s v="music/rock"/>
    <n v="148"/>
    <x v="586"/>
    <x v="4"/>
    <s v="rock"/>
    <x v="783"/>
    <d v="2012-04-27T22:00:00"/>
  </r>
  <r>
    <n v="784"/>
    <x v="784"/>
    <x v="783"/>
    <n v="1000"/>
    <n v="1025"/>
    <x v="0"/>
    <x v="0"/>
    <x v="0"/>
    <n v="1395023719"/>
    <n v="1391571319"/>
    <b v="0"/>
    <x v="73"/>
    <x v="0"/>
    <s v="music/rock"/>
    <n v="103"/>
    <x v="587"/>
    <x v="4"/>
    <s v="rock"/>
    <x v="784"/>
    <d v="2014-03-17T02:35:19"/>
  </r>
  <r>
    <n v="785"/>
    <x v="785"/>
    <x v="784"/>
    <n v="500"/>
    <n v="903.14"/>
    <x v="0"/>
    <x v="0"/>
    <x v="0"/>
    <n v="1362060915"/>
    <n v="1359468915"/>
    <b v="0"/>
    <x v="60"/>
    <x v="0"/>
    <s v="music/rock"/>
    <n v="181"/>
    <x v="588"/>
    <x v="4"/>
    <s v="rock"/>
    <x v="785"/>
    <d v="2013-02-28T14:15:15"/>
  </r>
  <r>
    <n v="786"/>
    <x v="786"/>
    <x v="785"/>
    <n v="5000"/>
    <n v="7140"/>
    <x v="0"/>
    <x v="0"/>
    <x v="0"/>
    <n v="1336751220"/>
    <n v="1331774434"/>
    <b v="0"/>
    <x v="34"/>
    <x v="0"/>
    <s v="music/rock"/>
    <n v="143"/>
    <x v="589"/>
    <x v="4"/>
    <s v="rock"/>
    <x v="786"/>
    <d v="2012-05-11T15:47:00"/>
  </r>
  <r>
    <n v="787"/>
    <x v="787"/>
    <x v="786"/>
    <n v="1200"/>
    <n v="1370"/>
    <x v="0"/>
    <x v="0"/>
    <x v="0"/>
    <n v="1383318226"/>
    <n v="1380726226"/>
    <b v="0"/>
    <x v="57"/>
    <x v="0"/>
    <s v="music/rock"/>
    <n v="114"/>
    <x v="590"/>
    <x v="4"/>
    <s v="rock"/>
    <x v="787"/>
    <d v="2013-11-01T15:03:46"/>
  </r>
  <r>
    <n v="788"/>
    <x v="788"/>
    <x v="787"/>
    <n v="1000"/>
    <n v="2035.05"/>
    <x v="0"/>
    <x v="0"/>
    <x v="0"/>
    <n v="1341633540"/>
    <n v="1338336588"/>
    <b v="0"/>
    <x v="69"/>
    <x v="0"/>
    <s v="music/rock"/>
    <n v="204"/>
    <x v="591"/>
    <x v="4"/>
    <s v="rock"/>
    <x v="788"/>
    <d v="2012-07-07T03:59:00"/>
  </r>
  <r>
    <n v="789"/>
    <x v="789"/>
    <x v="788"/>
    <n v="1700"/>
    <n v="1860"/>
    <x v="0"/>
    <x v="0"/>
    <x v="0"/>
    <n v="1358755140"/>
    <n v="1357187280"/>
    <b v="0"/>
    <x v="25"/>
    <x v="0"/>
    <s v="music/rock"/>
    <n v="109"/>
    <x v="592"/>
    <x v="4"/>
    <s v="rock"/>
    <x v="789"/>
    <d v="2013-01-21T07:59:00"/>
  </r>
  <r>
    <n v="790"/>
    <x v="790"/>
    <x v="789"/>
    <n v="10000"/>
    <n v="14437.46"/>
    <x v="0"/>
    <x v="0"/>
    <x v="0"/>
    <n v="1359680939"/>
    <n v="1357088939"/>
    <b v="0"/>
    <x v="239"/>
    <x v="0"/>
    <s v="music/rock"/>
    <n v="144"/>
    <x v="593"/>
    <x v="4"/>
    <s v="rock"/>
    <x v="790"/>
    <d v="2013-02-01T01:08:59"/>
  </r>
  <r>
    <n v="791"/>
    <x v="791"/>
    <x v="790"/>
    <n v="7500"/>
    <n v="7790"/>
    <x v="0"/>
    <x v="0"/>
    <x v="0"/>
    <n v="1384322340"/>
    <n v="1381430646"/>
    <b v="0"/>
    <x v="130"/>
    <x v="0"/>
    <s v="music/rock"/>
    <n v="104"/>
    <x v="594"/>
    <x v="4"/>
    <s v="rock"/>
    <x v="791"/>
    <d v="2013-11-13T05:59:00"/>
  </r>
  <r>
    <n v="792"/>
    <x v="792"/>
    <x v="791"/>
    <n v="2500"/>
    <n v="2511.11"/>
    <x v="0"/>
    <x v="0"/>
    <x v="0"/>
    <n v="1383861483"/>
    <n v="1381265883"/>
    <b v="0"/>
    <x v="65"/>
    <x v="0"/>
    <s v="music/rock"/>
    <n v="100"/>
    <x v="595"/>
    <x v="4"/>
    <s v="rock"/>
    <x v="792"/>
    <d v="2013-11-07T21:58:03"/>
  </r>
  <r>
    <n v="793"/>
    <x v="793"/>
    <x v="792"/>
    <n v="2750"/>
    <n v="2826.43"/>
    <x v="0"/>
    <x v="0"/>
    <x v="0"/>
    <n v="1372827540"/>
    <n v="1371491244"/>
    <b v="0"/>
    <x v="58"/>
    <x v="0"/>
    <s v="music/rock"/>
    <n v="103"/>
    <x v="596"/>
    <x v="4"/>
    <s v="rock"/>
    <x v="793"/>
    <d v="2013-07-03T04:59:00"/>
  </r>
  <r>
    <n v="794"/>
    <x v="794"/>
    <x v="793"/>
    <n v="8000"/>
    <n v="8425"/>
    <x v="0"/>
    <x v="0"/>
    <x v="0"/>
    <n v="1315242360"/>
    <n v="1310438737"/>
    <b v="0"/>
    <x v="28"/>
    <x v="0"/>
    <s v="music/rock"/>
    <n v="105"/>
    <x v="597"/>
    <x v="4"/>
    <s v="rock"/>
    <x v="794"/>
    <d v="2011-09-05T17:06:00"/>
  </r>
  <r>
    <n v="795"/>
    <x v="795"/>
    <x v="794"/>
    <n v="14000"/>
    <n v="15650"/>
    <x v="0"/>
    <x v="0"/>
    <x v="0"/>
    <n v="1333774740"/>
    <n v="1330094566"/>
    <b v="0"/>
    <x v="192"/>
    <x v="0"/>
    <s v="music/rock"/>
    <n v="112"/>
    <x v="598"/>
    <x v="4"/>
    <s v="rock"/>
    <x v="795"/>
    <d v="2012-04-07T04:59:00"/>
  </r>
  <r>
    <n v="796"/>
    <x v="796"/>
    <x v="795"/>
    <n v="10000"/>
    <n v="10135"/>
    <x v="0"/>
    <x v="0"/>
    <x v="0"/>
    <n v="1379279400"/>
    <n v="1376687485"/>
    <b v="0"/>
    <x v="240"/>
    <x v="0"/>
    <s v="music/rock"/>
    <n v="101"/>
    <x v="599"/>
    <x v="4"/>
    <s v="rock"/>
    <x v="796"/>
    <d v="2013-09-15T21:10:00"/>
  </r>
  <r>
    <n v="797"/>
    <x v="797"/>
    <x v="796"/>
    <n v="3000"/>
    <n v="3226"/>
    <x v="0"/>
    <x v="0"/>
    <x v="0"/>
    <n v="1335672000"/>
    <n v="1332978688"/>
    <b v="0"/>
    <x v="26"/>
    <x v="0"/>
    <s v="music/rock"/>
    <n v="108"/>
    <x v="600"/>
    <x v="4"/>
    <s v="rock"/>
    <x v="797"/>
    <d v="2012-04-29T04:00:00"/>
  </r>
  <r>
    <n v="798"/>
    <x v="798"/>
    <x v="797"/>
    <n v="3500"/>
    <n v="4021"/>
    <x v="0"/>
    <x v="0"/>
    <x v="0"/>
    <n v="1412086187"/>
    <n v="1409494187"/>
    <b v="0"/>
    <x v="45"/>
    <x v="0"/>
    <s v="music/rock"/>
    <n v="115"/>
    <x v="601"/>
    <x v="4"/>
    <s v="rock"/>
    <x v="798"/>
    <d v="2014-09-30T14:09:47"/>
  </r>
  <r>
    <n v="799"/>
    <x v="799"/>
    <x v="798"/>
    <n v="5000"/>
    <n v="5001"/>
    <x v="0"/>
    <x v="0"/>
    <x v="0"/>
    <n v="1335542446"/>
    <n v="1332950446"/>
    <b v="0"/>
    <x v="33"/>
    <x v="0"/>
    <s v="music/rock"/>
    <n v="100"/>
    <x v="602"/>
    <x v="4"/>
    <s v="rock"/>
    <x v="799"/>
    <d v="2012-04-27T16:00:46"/>
  </r>
  <r>
    <n v="800"/>
    <x v="800"/>
    <x v="799"/>
    <n v="1500"/>
    <n v="2282"/>
    <x v="0"/>
    <x v="1"/>
    <x v="1"/>
    <n v="1410431054"/>
    <n v="1407839054"/>
    <b v="0"/>
    <x v="66"/>
    <x v="0"/>
    <s v="music/rock"/>
    <n v="152"/>
    <x v="603"/>
    <x v="4"/>
    <s v="rock"/>
    <x v="800"/>
    <d v="2014-09-11T10:24:14"/>
  </r>
  <r>
    <n v="801"/>
    <x v="801"/>
    <x v="800"/>
    <n v="2000"/>
    <n v="2230.4299999999998"/>
    <x v="0"/>
    <x v="0"/>
    <x v="0"/>
    <n v="1309547120"/>
    <n v="1306955120"/>
    <b v="0"/>
    <x v="13"/>
    <x v="0"/>
    <s v="music/rock"/>
    <n v="112"/>
    <x v="604"/>
    <x v="4"/>
    <s v="rock"/>
    <x v="801"/>
    <d v="2011-07-01T19:05:20"/>
  </r>
  <r>
    <n v="802"/>
    <x v="802"/>
    <x v="801"/>
    <n v="6000"/>
    <n v="6080"/>
    <x v="0"/>
    <x v="0"/>
    <x v="0"/>
    <n v="1347854700"/>
    <n v="1343867524"/>
    <b v="0"/>
    <x v="11"/>
    <x v="0"/>
    <s v="music/rock"/>
    <n v="101"/>
    <x v="605"/>
    <x v="4"/>
    <s v="rock"/>
    <x v="802"/>
    <d v="2012-09-17T04:05:00"/>
  </r>
  <r>
    <n v="803"/>
    <x v="803"/>
    <x v="802"/>
    <n v="2300"/>
    <n v="2835"/>
    <x v="0"/>
    <x v="0"/>
    <x v="0"/>
    <n v="1306630800"/>
    <n v="1304376478"/>
    <b v="0"/>
    <x v="44"/>
    <x v="0"/>
    <s v="music/rock"/>
    <n v="123"/>
    <x v="606"/>
    <x v="4"/>
    <s v="rock"/>
    <x v="803"/>
    <d v="2011-05-29T01:00:00"/>
  </r>
  <r>
    <n v="804"/>
    <x v="804"/>
    <x v="803"/>
    <n v="5500"/>
    <n v="5500"/>
    <x v="0"/>
    <x v="0"/>
    <x v="0"/>
    <n v="1311393540"/>
    <n v="1309919526"/>
    <b v="0"/>
    <x v="59"/>
    <x v="0"/>
    <s v="music/rock"/>
    <n v="100"/>
    <x v="607"/>
    <x v="4"/>
    <s v="rock"/>
    <x v="804"/>
    <d v="2011-07-23T03:59:00"/>
  </r>
  <r>
    <n v="805"/>
    <x v="805"/>
    <x v="804"/>
    <n v="3000"/>
    <n v="3150"/>
    <x v="0"/>
    <x v="0"/>
    <x v="0"/>
    <n v="1310857200"/>
    <n v="1306525512"/>
    <b v="0"/>
    <x v="241"/>
    <x v="0"/>
    <s v="music/rock"/>
    <n v="105"/>
    <x v="608"/>
    <x v="4"/>
    <s v="rock"/>
    <x v="805"/>
    <d v="2011-07-16T23:00:00"/>
  </r>
  <r>
    <n v="806"/>
    <x v="806"/>
    <x v="805"/>
    <n v="8000"/>
    <n v="8355"/>
    <x v="0"/>
    <x v="0"/>
    <x v="0"/>
    <n v="1315413339"/>
    <n v="1312821339"/>
    <b v="0"/>
    <x v="26"/>
    <x v="0"/>
    <s v="music/rock"/>
    <n v="104"/>
    <x v="168"/>
    <x v="4"/>
    <s v="rock"/>
    <x v="806"/>
    <d v="2011-09-07T16:35:39"/>
  </r>
  <r>
    <n v="807"/>
    <x v="807"/>
    <x v="806"/>
    <n v="4000"/>
    <n v="4205"/>
    <x v="0"/>
    <x v="0"/>
    <x v="0"/>
    <n v="1488333600"/>
    <n v="1485270311"/>
    <b v="0"/>
    <x v="7"/>
    <x v="0"/>
    <s v="music/rock"/>
    <n v="105"/>
    <x v="609"/>
    <x v="4"/>
    <s v="rock"/>
    <x v="807"/>
    <d v="2017-03-01T02:00:00"/>
  </r>
  <r>
    <n v="808"/>
    <x v="808"/>
    <x v="807"/>
    <n v="4500"/>
    <n v="4500"/>
    <x v="0"/>
    <x v="5"/>
    <x v="5"/>
    <n v="1419224340"/>
    <n v="1416363886"/>
    <b v="0"/>
    <x v="68"/>
    <x v="0"/>
    <s v="music/rock"/>
    <n v="100"/>
    <x v="610"/>
    <x v="4"/>
    <s v="rock"/>
    <x v="808"/>
    <d v="2014-12-22T04:59:00"/>
  </r>
  <r>
    <n v="809"/>
    <x v="809"/>
    <x v="808"/>
    <n v="4000"/>
    <n v="4151"/>
    <x v="0"/>
    <x v="0"/>
    <x v="0"/>
    <n v="1390161630"/>
    <n v="1387569630"/>
    <b v="0"/>
    <x v="47"/>
    <x v="0"/>
    <s v="music/rock"/>
    <n v="104"/>
    <x v="611"/>
    <x v="4"/>
    <s v="rock"/>
    <x v="809"/>
    <d v="2014-01-19T20:00:30"/>
  </r>
  <r>
    <n v="810"/>
    <x v="810"/>
    <x v="809"/>
    <n v="1500"/>
    <n v="1575"/>
    <x v="0"/>
    <x v="0"/>
    <x v="0"/>
    <n v="1346462462"/>
    <n v="1343870462"/>
    <b v="0"/>
    <x v="74"/>
    <x v="0"/>
    <s v="music/rock"/>
    <n v="105"/>
    <x v="608"/>
    <x v="4"/>
    <s v="rock"/>
    <x v="810"/>
    <d v="2012-09-01T01:21:02"/>
  </r>
  <r>
    <n v="811"/>
    <x v="811"/>
    <x v="810"/>
    <n v="1000"/>
    <n v="1040"/>
    <x v="0"/>
    <x v="0"/>
    <x v="0"/>
    <n v="1373475120"/>
    <n v="1371569202"/>
    <b v="0"/>
    <x v="8"/>
    <x v="0"/>
    <s v="music/rock"/>
    <n v="104"/>
    <x v="64"/>
    <x v="4"/>
    <s v="rock"/>
    <x v="811"/>
    <d v="2013-07-10T16:52:00"/>
  </r>
  <r>
    <n v="812"/>
    <x v="812"/>
    <x v="811"/>
    <n v="600"/>
    <n v="911"/>
    <x v="0"/>
    <x v="0"/>
    <x v="0"/>
    <n v="1362146280"/>
    <n v="1357604752"/>
    <b v="0"/>
    <x v="51"/>
    <x v="0"/>
    <s v="music/rock"/>
    <n v="152"/>
    <x v="612"/>
    <x v="4"/>
    <s v="rock"/>
    <x v="812"/>
    <d v="2013-03-01T13:58:00"/>
  </r>
  <r>
    <n v="813"/>
    <x v="813"/>
    <x v="812"/>
    <n v="1500"/>
    <n v="2399.94"/>
    <x v="0"/>
    <x v="0"/>
    <x v="0"/>
    <n v="1342825365"/>
    <n v="1340233365"/>
    <b v="0"/>
    <x v="93"/>
    <x v="0"/>
    <s v="music/rock"/>
    <n v="160"/>
    <x v="380"/>
    <x v="4"/>
    <s v="rock"/>
    <x v="813"/>
    <d v="2012-07-20T23:02:45"/>
  </r>
  <r>
    <n v="814"/>
    <x v="814"/>
    <x v="813"/>
    <n v="1000"/>
    <n v="1273"/>
    <x v="0"/>
    <x v="0"/>
    <x v="0"/>
    <n v="1306865040"/>
    <n v="1305568201"/>
    <b v="0"/>
    <x v="33"/>
    <x v="0"/>
    <s v="music/rock"/>
    <n v="127"/>
    <x v="613"/>
    <x v="4"/>
    <s v="rock"/>
    <x v="814"/>
    <d v="2011-05-31T18:04:00"/>
  </r>
  <r>
    <n v="815"/>
    <x v="815"/>
    <x v="814"/>
    <n v="4000"/>
    <n v="4280"/>
    <x v="0"/>
    <x v="0"/>
    <x v="0"/>
    <n v="1414879303"/>
    <n v="1412287303"/>
    <b v="0"/>
    <x v="68"/>
    <x v="0"/>
    <s v="music/rock"/>
    <n v="107"/>
    <x v="614"/>
    <x v="4"/>
    <s v="rock"/>
    <x v="815"/>
    <d v="2014-11-01T22:01:43"/>
  </r>
  <r>
    <n v="816"/>
    <x v="816"/>
    <x v="815"/>
    <n v="7000"/>
    <n v="8058.55"/>
    <x v="0"/>
    <x v="0"/>
    <x v="0"/>
    <n v="1365489000"/>
    <n v="1362776043"/>
    <b v="0"/>
    <x v="242"/>
    <x v="0"/>
    <s v="music/rock"/>
    <n v="115"/>
    <x v="615"/>
    <x v="4"/>
    <s v="rock"/>
    <x v="816"/>
    <d v="2013-04-09T06:30:00"/>
  </r>
  <r>
    <n v="817"/>
    <x v="817"/>
    <x v="816"/>
    <n v="1500"/>
    <n v="2056.66"/>
    <x v="0"/>
    <x v="0"/>
    <x v="0"/>
    <n v="1331441940"/>
    <n v="1326810211"/>
    <b v="0"/>
    <x v="23"/>
    <x v="0"/>
    <s v="music/rock"/>
    <n v="137"/>
    <x v="616"/>
    <x v="4"/>
    <s v="rock"/>
    <x v="817"/>
    <d v="2012-03-11T04:59:00"/>
  </r>
  <r>
    <n v="818"/>
    <x v="818"/>
    <x v="817"/>
    <n v="350"/>
    <n v="545"/>
    <x v="0"/>
    <x v="0"/>
    <x v="0"/>
    <n v="1344358860"/>
    <n v="1343682681"/>
    <b v="0"/>
    <x v="10"/>
    <x v="0"/>
    <s v="music/rock"/>
    <n v="156"/>
    <x v="617"/>
    <x v="4"/>
    <s v="rock"/>
    <x v="818"/>
    <d v="2012-08-07T17:01:00"/>
  </r>
  <r>
    <n v="819"/>
    <x v="819"/>
    <x v="818"/>
    <n v="400"/>
    <n v="435"/>
    <x v="0"/>
    <x v="0"/>
    <x v="0"/>
    <n v="1387601040"/>
    <n v="1386806254"/>
    <b v="0"/>
    <x v="25"/>
    <x v="0"/>
    <s v="music/rock"/>
    <n v="109"/>
    <x v="618"/>
    <x v="4"/>
    <s v="rock"/>
    <x v="819"/>
    <d v="2013-12-21T04:44:00"/>
  </r>
  <r>
    <n v="820"/>
    <x v="820"/>
    <x v="819"/>
    <n v="2000"/>
    <n v="2681"/>
    <x v="0"/>
    <x v="0"/>
    <x v="0"/>
    <n v="1402290000"/>
    <n v="1399666342"/>
    <b v="0"/>
    <x v="44"/>
    <x v="0"/>
    <s v="music/rock"/>
    <n v="134"/>
    <x v="619"/>
    <x v="4"/>
    <s v="rock"/>
    <x v="820"/>
    <d v="2014-06-09T05:00:00"/>
  </r>
  <r>
    <n v="821"/>
    <x v="821"/>
    <x v="820"/>
    <n v="17482"/>
    <n v="17482"/>
    <x v="0"/>
    <x v="0"/>
    <x v="0"/>
    <n v="1430712060"/>
    <n v="1427753265"/>
    <b v="0"/>
    <x v="76"/>
    <x v="0"/>
    <s v="music/rock"/>
    <n v="100"/>
    <x v="620"/>
    <x v="4"/>
    <s v="rock"/>
    <x v="821"/>
    <d v="2015-05-04T04:01:00"/>
  </r>
  <r>
    <n v="822"/>
    <x v="822"/>
    <x v="821"/>
    <n v="3000"/>
    <n v="3575"/>
    <x v="0"/>
    <x v="0"/>
    <x v="0"/>
    <n v="1349477050"/>
    <n v="1346885050"/>
    <b v="0"/>
    <x v="50"/>
    <x v="0"/>
    <s v="music/rock"/>
    <n v="119"/>
    <x v="621"/>
    <x v="4"/>
    <s v="rock"/>
    <x v="822"/>
    <d v="2012-10-05T22:44:10"/>
  </r>
  <r>
    <n v="823"/>
    <x v="823"/>
    <x v="822"/>
    <n v="800"/>
    <n v="1436"/>
    <x v="0"/>
    <x v="0"/>
    <x v="0"/>
    <n v="1427062852"/>
    <n v="1424474452"/>
    <b v="0"/>
    <x v="51"/>
    <x v="0"/>
    <s v="music/rock"/>
    <n v="180"/>
    <x v="622"/>
    <x v="4"/>
    <s v="rock"/>
    <x v="823"/>
    <d v="2015-03-22T22:20:52"/>
  </r>
  <r>
    <n v="824"/>
    <x v="824"/>
    <x v="823"/>
    <n v="1600"/>
    <n v="2150.1"/>
    <x v="0"/>
    <x v="0"/>
    <x v="0"/>
    <n v="1271573940"/>
    <n v="1268459318"/>
    <b v="0"/>
    <x v="241"/>
    <x v="0"/>
    <s v="music/rock"/>
    <n v="134"/>
    <x v="623"/>
    <x v="4"/>
    <s v="rock"/>
    <x v="824"/>
    <d v="2010-04-18T06:59:00"/>
  </r>
  <r>
    <n v="825"/>
    <x v="825"/>
    <x v="824"/>
    <n v="12500"/>
    <n v="12554"/>
    <x v="0"/>
    <x v="0"/>
    <x v="0"/>
    <n v="1351495284"/>
    <n v="1349335284"/>
    <b v="0"/>
    <x v="221"/>
    <x v="0"/>
    <s v="music/rock"/>
    <n v="100"/>
    <x v="624"/>
    <x v="4"/>
    <s v="rock"/>
    <x v="825"/>
    <d v="2012-10-29T07:21:24"/>
  </r>
  <r>
    <n v="826"/>
    <x v="826"/>
    <x v="825"/>
    <n v="5500"/>
    <n v="5580"/>
    <x v="0"/>
    <x v="0"/>
    <x v="0"/>
    <n v="1332719730"/>
    <n v="1330908930"/>
    <b v="0"/>
    <x v="72"/>
    <x v="0"/>
    <s v="music/rock"/>
    <n v="101"/>
    <x v="625"/>
    <x v="4"/>
    <s v="rock"/>
    <x v="826"/>
    <d v="2012-03-25T23:55:30"/>
  </r>
  <r>
    <n v="827"/>
    <x v="827"/>
    <x v="826"/>
    <n v="300"/>
    <n v="310"/>
    <x v="0"/>
    <x v="0"/>
    <x v="0"/>
    <n v="1329248940"/>
    <n v="1326972107"/>
    <b v="0"/>
    <x v="202"/>
    <x v="0"/>
    <s v="music/rock"/>
    <n v="103"/>
    <x v="626"/>
    <x v="4"/>
    <s v="rock"/>
    <x v="827"/>
    <d v="2012-02-14T19:49:00"/>
  </r>
  <r>
    <n v="828"/>
    <x v="828"/>
    <x v="827"/>
    <n v="1300"/>
    <n v="1391"/>
    <x v="0"/>
    <x v="0"/>
    <x v="0"/>
    <n v="1340641440"/>
    <n v="1339549982"/>
    <b v="0"/>
    <x v="44"/>
    <x v="0"/>
    <s v="music/rock"/>
    <n v="107"/>
    <x v="247"/>
    <x v="4"/>
    <s v="rock"/>
    <x v="828"/>
    <d v="2012-06-25T16:24:00"/>
  </r>
  <r>
    <n v="829"/>
    <x v="829"/>
    <x v="828"/>
    <n v="500"/>
    <n v="520"/>
    <x v="0"/>
    <x v="1"/>
    <x v="1"/>
    <n v="1468437240"/>
    <n v="1463253240"/>
    <b v="0"/>
    <x v="38"/>
    <x v="0"/>
    <s v="music/rock"/>
    <n v="104"/>
    <x v="151"/>
    <x v="4"/>
    <s v="rock"/>
    <x v="829"/>
    <d v="2016-07-13T19:14:00"/>
  </r>
  <r>
    <n v="830"/>
    <x v="830"/>
    <x v="829"/>
    <n v="1800"/>
    <n v="1941"/>
    <x v="0"/>
    <x v="0"/>
    <x v="0"/>
    <n v="1363952225"/>
    <n v="1361363825"/>
    <b v="0"/>
    <x v="58"/>
    <x v="0"/>
    <s v="music/rock"/>
    <n v="108"/>
    <x v="627"/>
    <x v="4"/>
    <s v="rock"/>
    <x v="830"/>
    <d v="2013-03-22T11:37:05"/>
  </r>
  <r>
    <n v="831"/>
    <x v="831"/>
    <x v="830"/>
    <n v="1500"/>
    <n v="3500"/>
    <x v="0"/>
    <x v="0"/>
    <x v="0"/>
    <n v="1335540694"/>
    <n v="1332948694"/>
    <b v="0"/>
    <x v="9"/>
    <x v="0"/>
    <s v="music/rock"/>
    <n v="233"/>
    <x v="628"/>
    <x v="4"/>
    <s v="rock"/>
    <x v="831"/>
    <d v="2012-04-27T15:31:34"/>
  </r>
  <r>
    <n v="832"/>
    <x v="832"/>
    <x v="831"/>
    <n v="15000"/>
    <n v="15091.06"/>
    <x v="0"/>
    <x v="0"/>
    <x v="0"/>
    <n v="1327133580"/>
    <n v="1321978335"/>
    <b v="0"/>
    <x v="243"/>
    <x v="0"/>
    <s v="music/rock"/>
    <n v="101"/>
    <x v="629"/>
    <x v="4"/>
    <s v="rock"/>
    <x v="832"/>
    <d v="2012-01-21T08:13:00"/>
  </r>
  <r>
    <n v="833"/>
    <x v="833"/>
    <x v="832"/>
    <n v="6000"/>
    <n v="6100"/>
    <x v="0"/>
    <x v="0"/>
    <x v="0"/>
    <n v="1397941475"/>
    <n v="1395349475"/>
    <b v="0"/>
    <x v="14"/>
    <x v="0"/>
    <s v="music/rock"/>
    <n v="102"/>
    <x v="630"/>
    <x v="4"/>
    <s v="rock"/>
    <x v="833"/>
    <d v="2014-04-19T21:04:35"/>
  </r>
  <r>
    <n v="834"/>
    <x v="834"/>
    <x v="833"/>
    <n v="5500"/>
    <n v="7206"/>
    <x v="0"/>
    <x v="0"/>
    <x v="0"/>
    <n v="1372651140"/>
    <n v="1369770292"/>
    <b v="0"/>
    <x v="11"/>
    <x v="0"/>
    <s v="music/rock"/>
    <n v="131"/>
    <x v="631"/>
    <x v="4"/>
    <s v="rock"/>
    <x v="834"/>
    <d v="2013-07-01T03:59:00"/>
  </r>
  <r>
    <n v="835"/>
    <x v="835"/>
    <x v="834"/>
    <n v="2000"/>
    <n v="2345"/>
    <x v="0"/>
    <x v="0"/>
    <x v="0"/>
    <n v="1337396400"/>
    <n v="1333709958"/>
    <b v="0"/>
    <x v="244"/>
    <x v="0"/>
    <s v="music/rock"/>
    <n v="117"/>
    <x v="632"/>
    <x v="4"/>
    <s v="rock"/>
    <x v="835"/>
    <d v="2012-05-19T03:00:00"/>
  </r>
  <r>
    <n v="836"/>
    <x v="836"/>
    <x v="835"/>
    <n v="5000"/>
    <n v="5046.5200000000004"/>
    <x v="0"/>
    <x v="0"/>
    <x v="0"/>
    <n v="1381108918"/>
    <n v="1378516918"/>
    <b v="0"/>
    <x v="67"/>
    <x v="0"/>
    <s v="music/rock"/>
    <n v="101"/>
    <x v="633"/>
    <x v="4"/>
    <s v="rock"/>
    <x v="836"/>
    <d v="2013-10-07T01:21:58"/>
  </r>
  <r>
    <n v="837"/>
    <x v="837"/>
    <x v="836"/>
    <n v="2500"/>
    <n v="3045"/>
    <x v="0"/>
    <x v="0"/>
    <x v="0"/>
    <n v="1398988662"/>
    <n v="1396396662"/>
    <b v="0"/>
    <x v="95"/>
    <x v="0"/>
    <s v="music/rock"/>
    <n v="122"/>
    <x v="634"/>
    <x v="4"/>
    <s v="rock"/>
    <x v="837"/>
    <d v="2014-05-01T23:57:42"/>
  </r>
  <r>
    <n v="838"/>
    <x v="838"/>
    <x v="837"/>
    <n v="2000"/>
    <n v="2908"/>
    <x v="0"/>
    <x v="0"/>
    <x v="0"/>
    <n v="1326835985"/>
    <n v="1324243985"/>
    <b v="0"/>
    <x v="42"/>
    <x v="0"/>
    <s v="music/rock"/>
    <n v="145"/>
    <x v="635"/>
    <x v="4"/>
    <s v="rock"/>
    <x v="838"/>
    <d v="2012-01-17T21:33:05"/>
  </r>
  <r>
    <n v="839"/>
    <x v="839"/>
    <x v="838"/>
    <n v="5000"/>
    <n v="5830.83"/>
    <x v="0"/>
    <x v="0"/>
    <x v="0"/>
    <n v="1348337956"/>
    <n v="1345745956"/>
    <b v="0"/>
    <x v="93"/>
    <x v="0"/>
    <s v="music/rock"/>
    <n v="117"/>
    <x v="636"/>
    <x v="4"/>
    <s v="rock"/>
    <x v="839"/>
    <d v="2012-09-22T18:19:16"/>
  </r>
  <r>
    <n v="840"/>
    <x v="840"/>
    <x v="839"/>
    <n v="10000"/>
    <n v="12041.66"/>
    <x v="0"/>
    <x v="0"/>
    <x v="0"/>
    <n v="1474694787"/>
    <n v="1472102787"/>
    <b v="0"/>
    <x v="245"/>
    <x v="0"/>
    <s v="music/metal"/>
    <n v="120"/>
    <x v="637"/>
    <x v="4"/>
    <s v="metal"/>
    <x v="840"/>
    <d v="2016-09-24T05:26:27"/>
  </r>
  <r>
    <n v="841"/>
    <x v="841"/>
    <x v="840"/>
    <n v="5000"/>
    <n v="5066"/>
    <x v="0"/>
    <x v="0"/>
    <x v="0"/>
    <n v="1415653663"/>
    <n v="1413058063"/>
    <b v="1"/>
    <x v="225"/>
    <x v="0"/>
    <s v="music/metal"/>
    <n v="101"/>
    <x v="638"/>
    <x v="4"/>
    <s v="metal"/>
    <x v="841"/>
    <d v="2014-11-10T21:07:43"/>
  </r>
  <r>
    <n v="842"/>
    <x v="842"/>
    <x v="841"/>
    <n v="2500"/>
    <n v="2608"/>
    <x v="0"/>
    <x v="5"/>
    <x v="5"/>
    <n v="1381723140"/>
    <n v="1378735983"/>
    <b v="1"/>
    <x v="70"/>
    <x v="0"/>
    <s v="music/metal"/>
    <n v="104"/>
    <x v="639"/>
    <x v="4"/>
    <s v="metal"/>
    <x v="842"/>
    <d v="2013-10-14T03:59:00"/>
  </r>
  <r>
    <n v="843"/>
    <x v="843"/>
    <x v="842"/>
    <n v="3000"/>
    <n v="8014"/>
    <x v="0"/>
    <x v="0"/>
    <x v="0"/>
    <n v="1481184000"/>
    <n v="1479708680"/>
    <b v="0"/>
    <x v="246"/>
    <x v="0"/>
    <s v="music/metal"/>
    <n v="267"/>
    <x v="640"/>
    <x v="4"/>
    <s v="metal"/>
    <x v="843"/>
    <d v="2016-12-08T08:00:00"/>
  </r>
  <r>
    <n v="844"/>
    <x v="844"/>
    <x v="843"/>
    <n v="3000"/>
    <n v="5824"/>
    <x v="0"/>
    <x v="0"/>
    <x v="0"/>
    <n v="1414817940"/>
    <n v="1411489552"/>
    <b v="1"/>
    <x v="180"/>
    <x v="0"/>
    <s v="music/metal"/>
    <n v="194"/>
    <x v="641"/>
    <x v="4"/>
    <s v="metal"/>
    <x v="844"/>
    <d v="2014-11-01T04:59:00"/>
  </r>
  <r>
    <n v="845"/>
    <x v="845"/>
    <x v="844"/>
    <n v="5000"/>
    <n v="6019.01"/>
    <x v="0"/>
    <x v="0"/>
    <x v="0"/>
    <n v="1473047940"/>
    <n v="1469595396"/>
    <b v="0"/>
    <x v="247"/>
    <x v="0"/>
    <s v="music/metal"/>
    <n v="120"/>
    <x v="642"/>
    <x v="4"/>
    <s v="metal"/>
    <x v="845"/>
    <d v="2016-09-05T03:59:00"/>
  </r>
  <r>
    <n v="846"/>
    <x v="846"/>
    <x v="845"/>
    <n v="1100"/>
    <n v="1342.01"/>
    <x v="0"/>
    <x v="1"/>
    <x v="1"/>
    <n v="1394460000"/>
    <n v="1393233855"/>
    <b v="0"/>
    <x v="5"/>
    <x v="0"/>
    <s v="music/metal"/>
    <n v="122"/>
    <x v="643"/>
    <x v="4"/>
    <s v="metal"/>
    <x v="846"/>
    <d v="2014-03-10T14:00:00"/>
  </r>
  <r>
    <n v="847"/>
    <x v="847"/>
    <x v="846"/>
    <n v="10"/>
    <n v="10"/>
    <x v="0"/>
    <x v="0"/>
    <x v="0"/>
    <n v="1436555376"/>
    <n v="1433963376"/>
    <b v="0"/>
    <x v="29"/>
    <x v="0"/>
    <s v="music/metal"/>
    <n v="100"/>
    <x v="119"/>
    <x v="4"/>
    <s v="metal"/>
    <x v="847"/>
    <d v="2015-07-10T19:09:36"/>
  </r>
  <r>
    <n v="848"/>
    <x v="848"/>
    <x v="847"/>
    <n v="300"/>
    <n v="300"/>
    <x v="0"/>
    <x v="0"/>
    <x v="0"/>
    <n v="1429038033"/>
    <n v="1426446033"/>
    <b v="0"/>
    <x v="38"/>
    <x v="0"/>
    <s v="music/metal"/>
    <n v="100"/>
    <x v="644"/>
    <x v="4"/>
    <s v="metal"/>
    <x v="848"/>
    <d v="2015-04-14T19:00:33"/>
  </r>
  <r>
    <n v="849"/>
    <x v="849"/>
    <x v="848"/>
    <n v="4000"/>
    <n v="4796"/>
    <x v="0"/>
    <x v="0"/>
    <x v="0"/>
    <n v="1426473264"/>
    <n v="1424057664"/>
    <b v="0"/>
    <x v="248"/>
    <x v="0"/>
    <s v="music/metal"/>
    <n v="120"/>
    <x v="645"/>
    <x v="4"/>
    <s v="metal"/>
    <x v="849"/>
    <d v="2015-03-16T02:34:24"/>
  </r>
  <r>
    <n v="850"/>
    <x v="850"/>
    <x v="849"/>
    <n v="4000"/>
    <n v="6207"/>
    <x v="0"/>
    <x v="0"/>
    <x v="0"/>
    <n v="1461560340"/>
    <n v="1458762717"/>
    <b v="0"/>
    <x v="182"/>
    <x v="0"/>
    <s v="music/metal"/>
    <n v="155"/>
    <x v="646"/>
    <x v="4"/>
    <s v="metal"/>
    <x v="850"/>
    <d v="2016-04-25T04:59:00"/>
  </r>
  <r>
    <n v="851"/>
    <x v="851"/>
    <x v="850"/>
    <n v="2000"/>
    <n v="2609"/>
    <x v="0"/>
    <x v="6"/>
    <x v="3"/>
    <n v="1469994300"/>
    <n v="1464815253"/>
    <b v="0"/>
    <x v="16"/>
    <x v="0"/>
    <s v="music/metal"/>
    <n v="130"/>
    <x v="647"/>
    <x v="4"/>
    <s v="metal"/>
    <x v="851"/>
    <d v="2016-07-31T19:45:00"/>
  </r>
  <r>
    <n v="852"/>
    <x v="852"/>
    <x v="851"/>
    <n v="3500"/>
    <n v="3674"/>
    <x v="0"/>
    <x v="0"/>
    <x v="0"/>
    <n v="1477342800"/>
    <n v="1476386395"/>
    <b v="0"/>
    <x v="95"/>
    <x v="0"/>
    <s v="music/metal"/>
    <n v="105"/>
    <x v="648"/>
    <x v="4"/>
    <s v="metal"/>
    <x v="852"/>
    <d v="2016-10-24T21:00:00"/>
  </r>
  <r>
    <n v="853"/>
    <x v="853"/>
    <x v="852"/>
    <n v="300"/>
    <n v="300"/>
    <x v="0"/>
    <x v="0"/>
    <x v="0"/>
    <n v="1424116709"/>
    <n v="1421524709"/>
    <b v="0"/>
    <x v="73"/>
    <x v="0"/>
    <s v="music/metal"/>
    <n v="100"/>
    <x v="179"/>
    <x v="4"/>
    <s v="metal"/>
    <x v="853"/>
    <d v="2015-02-16T19:58:29"/>
  </r>
  <r>
    <n v="854"/>
    <x v="854"/>
    <x v="853"/>
    <n v="27800"/>
    <n v="32865.300000000003"/>
    <x v="0"/>
    <x v="0"/>
    <x v="0"/>
    <n v="1482901546"/>
    <n v="1480309546"/>
    <b v="0"/>
    <x v="249"/>
    <x v="0"/>
    <s v="music/metal"/>
    <n v="118"/>
    <x v="649"/>
    <x v="4"/>
    <s v="metal"/>
    <x v="854"/>
    <d v="2016-12-28T05:05:46"/>
  </r>
  <r>
    <n v="855"/>
    <x v="855"/>
    <x v="854"/>
    <n v="1450"/>
    <n v="1500"/>
    <x v="0"/>
    <x v="0"/>
    <x v="0"/>
    <n v="1469329217"/>
    <n v="1466737217"/>
    <b v="0"/>
    <x v="5"/>
    <x v="0"/>
    <s v="music/metal"/>
    <n v="103"/>
    <x v="650"/>
    <x v="4"/>
    <s v="metal"/>
    <x v="855"/>
    <d v="2016-07-24T03:00:17"/>
  </r>
  <r>
    <n v="856"/>
    <x v="856"/>
    <x v="855"/>
    <n v="250"/>
    <n v="545"/>
    <x v="0"/>
    <x v="12"/>
    <x v="3"/>
    <n v="1477422000"/>
    <n v="1472282956"/>
    <b v="0"/>
    <x v="33"/>
    <x v="0"/>
    <s v="music/metal"/>
    <n v="218"/>
    <x v="651"/>
    <x v="4"/>
    <s v="metal"/>
    <x v="856"/>
    <d v="2016-10-25T19:00:00"/>
  </r>
  <r>
    <n v="857"/>
    <x v="857"/>
    <x v="856"/>
    <n v="1200"/>
    <n v="1200"/>
    <x v="0"/>
    <x v="3"/>
    <x v="3"/>
    <n v="1448463431"/>
    <n v="1444831031"/>
    <b v="0"/>
    <x v="54"/>
    <x v="0"/>
    <s v="music/metal"/>
    <n v="100"/>
    <x v="73"/>
    <x v="4"/>
    <s v="metal"/>
    <x v="857"/>
    <d v="2015-11-25T14:57:11"/>
  </r>
  <r>
    <n v="858"/>
    <x v="858"/>
    <x v="857"/>
    <n v="1200"/>
    <n v="1728.07"/>
    <x v="0"/>
    <x v="1"/>
    <x v="1"/>
    <n v="1429138740"/>
    <n v="1426528418"/>
    <b v="0"/>
    <x v="88"/>
    <x v="0"/>
    <s v="music/metal"/>
    <n v="144"/>
    <x v="652"/>
    <x v="4"/>
    <s v="metal"/>
    <x v="858"/>
    <d v="2015-04-15T22:59:00"/>
  </r>
  <r>
    <n v="859"/>
    <x v="859"/>
    <x v="858"/>
    <n v="4000"/>
    <n v="4187"/>
    <x v="0"/>
    <x v="0"/>
    <x v="0"/>
    <n v="1433376000"/>
    <n v="1430768468"/>
    <b v="0"/>
    <x v="15"/>
    <x v="0"/>
    <s v="music/metal"/>
    <n v="105"/>
    <x v="653"/>
    <x v="4"/>
    <s v="metal"/>
    <x v="859"/>
    <d v="2015-06-04T00:00:00"/>
  </r>
  <r>
    <n v="860"/>
    <x v="860"/>
    <x v="859"/>
    <n v="14000"/>
    <n v="2540"/>
    <x v="2"/>
    <x v="0"/>
    <x v="0"/>
    <n v="1385123713"/>
    <n v="1382528113"/>
    <b v="0"/>
    <x v="53"/>
    <x v="1"/>
    <s v="music/jazz"/>
    <n v="18"/>
    <x v="654"/>
    <x v="4"/>
    <s v="jazz"/>
    <x v="860"/>
    <d v="2013-11-22T12:35:13"/>
  </r>
  <r>
    <n v="861"/>
    <x v="861"/>
    <x v="860"/>
    <n v="4500"/>
    <n v="101"/>
    <x v="2"/>
    <x v="0"/>
    <x v="0"/>
    <n v="1474067404"/>
    <n v="1471475404"/>
    <b v="0"/>
    <x v="84"/>
    <x v="1"/>
    <s v="music/jazz"/>
    <n v="2"/>
    <x v="470"/>
    <x v="4"/>
    <s v="jazz"/>
    <x v="861"/>
    <d v="2016-09-16T23:10:04"/>
  </r>
  <r>
    <n v="862"/>
    <x v="862"/>
    <x v="861"/>
    <n v="50000"/>
    <n v="170"/>
    <x v="2"/>
    <x v="1"/>
    <x v="1"/>
    <n v="1384179548"/>
    <n v="1381583948"/>
    <b v="0"/>
    <x v="80"/>
    <x v="1"/>
    <s v="music/jazz"/>
    <n v="0"/>
    <x v="655"/>
    <x v="4"/>
    <s v="jazz"/>
    <x v="862"/>
    <d v="2013-11-11T14:19:08"/>
  </r>
  <r>
    <n v="863"/>
    <x v="863"/>
    <x v="862"/>
    <n v="2000"/>
    <n v="90"/>
    <x v="2"/>
    <x v="0"/>
    <x v="0"/>
    <n v="1329014966"/>
    <n v="1326422966"/>
    <b v="0"/>
    <x v="81"/>
    <x v="1"/>
    <s v="music/jazz"/>
    <n v="5"/>
    <x v="656"/>
    <x v="4"/>
    <s v="jazz"/>
    <x v="863"/>
    <d v="2012-02-12T02:49:26"/>
  </r>
  <r>
    <n v="864"/>
    <x v="864"/>
    <x v="863"/>
    <n v="6500"/>
    <n v="2700"/>
    <x v="2"/>
    <x v="0"/>
    <x v="0"/>
    <n v="1381917540"/>
    <n v="1379990038"/>
    <b v="0"/>
    <x v="1"/>
    <x v="1"/>
    <s v="music/jazz"/>
    <n v="42"/>
    <x v="657"/>
    <x v="4"/>
    <s v="jazz"/>
    <x v="864"/>
    <d v="2013-10-16T09:59:00"/>
  </r>
  <r>
    <n v="865"/>
    <x v="865"/>
    <x v="864"/>
    <n v="2200"/>
    <n v="45"/>
    <x v="2"/>
    <x v="0"/>
    <x v="0"/>
    <n v="1358361197"/>
    <n v="1353177197"/>
    <b v="0"/>
    <x v="84"/>
    <x v="1"/>
    <s v="music/jazz"/>
    <n v="2"/>
    <x v="377"/>
    <x v="4"/>
    <s v="jazz"/>
    <x v="865"/>
    <d v="2013-01-16T18:33:17"/>
  </r>
  <r>
    <n v="866"/>
    <x v="866"/>
    <x v="865"/>
    <n v="3500"/>
    <n v="640"/>
    <x v="2"/>
    <x v="0"/>
    <x v="0"/>
    <n v="1425136200"/>
    <n v="1421853518"/>
    <b v="0"/>
    <x v="202"/>
    <x v="1"/>
    <s v="music/jazz"/>
    <n v="18"/>
    <x v="658"/>
    <x v="4"/>
    <s v="jazz"/>
    <x v="866"/>
    <d v="2015-02-28T15:10:00"/>
  </r>
  <r>
    <n v="867"/>
    <x v="867"/>
    <x v="866"/>
    <n v="5000"/>
    <n v="1201"/>
    <x v="2"/>
    <x v="0"/>
    <x v="0"/>
    <n v="1259643540"/>
    <n v="1254450706"/>
    <b v="0"/>
    <x v="202"/>
    <x v="1"/>
    <s v="music/jazz"/>
    <n v="24"/>
    <x v="659"/>
    <x v="4"/>
    <s v="jazz"/>
    <x v="867"/>
    <d v="2009-12-01T04:59:00"/>
  </r>
  <r>
    <n v="868"/>
    <x v="868"/>
    <x v="867"/>
    <n v="45000"/>
    <n v="50"/>
    <x v="2"/>
    <x v="0"/>
    <x v="0"/>
    <n v="1389055198"/>
    <n v="1386463198"/>
    <b v="0"/>
    <x v="29"/>
    <x v="1"/>
    <s v="music/jazz"/>
    <n v="0"/>
    <x v="73"/>
    <x v="4"/>
    <s v="jazz"/>
    <x v="868"/>
    <d v="2014-01-07T00:39:58"/>
  </r>
  <r>
    <n v="869"/>
    <x v="869"/>
    <x v="868"/>
    <n v="8800"/>
    <n v="1040"/>
    <x v="2"/>
    <x v="0"/>
    <x v="0"/>
    <n v="1365448657"/>
    <n v="1362860257"/>
    <b v="0"/>
    <x v="83"/>
    <x v="1"/>
    <s v="music/jazz"/>
    <n v="12"/>
    <x v="660"/>
    <x v="4"/>
    <s v="jazz"/>
    <x v="869"/>
    <d v="2013-04-08T19:17:37"/>
  </r>
  <r>
    <n v="870"/>
    <x v="870"/>
    <x v="869"/>
    <n v="20000"/>
    <n v="62"/>
    <x v="2"/>
    <x v="1"/>
    <x v="1"/>
    <n v="1377995523"/>
    <n v="1375403523"/>
    <b v="0"/>
    <x v="81"/>
    <x v="1"/>
    <s v="music/jazz"/>
    <n v="0"/>
    <x v="661"/>
    <x v="4"/>
    <s v="jazz"/>
    <x v="870"/>
    <d v="2013-09-01T00:32:03"/>
  </r>
  <r>
    <n v="871"/>
    <x v="871"/>
    <x v="870"/>
    <n v="6000"/>
    <n v="325"/>
    <x v="2"/>
    <x v="0"/>
    <x v="0"/>
    <n v="1385735295"/>
    <n v="1383139695"/>
    <b v="0"/>
    <x v="8"/>
    <x v="1"/>
    <s v="music/jazz"/>
    <n v="5"/>
    <x v="662"/>
    <x v="4"/>
    <s v="jazz"/>
    <x v="871"/>
    <d v="2013-11-29T14:28:15"/>
  </r>
  <r>
    <n v="872"/>
    <x v="872"/>
    <x v="871"/>
    <n v="8000"/>
    <n v="65"/>
    <x v="2"/>
    <x v="0"/>
    <x v="0"/>
    <n v="1299786527"/>
    <n v="1295898527"/>
    <b v="0"/>
    <x v="84"/>
    <x v="1"/>
    <s v="music/jazz"/>
    <n v="1"/>
    <x v="151"/>
    <x v="4"/>
    <s v="jazz"/>
    <x v="872"/>
    <d v="2011-03-10T19:48:47"/>
  </r>
  <r>
    <n v="873"/>
    <x v="873"/>
    <x v="872"/>
    <n v="3500"/>
    <n v="45"/>
    <x v="2"/>
    <x v="0"/>
    <x v="0"/>
    <n v="1352610040"/>
    <n v="1349150440"/>
    <b v="0"/>
    <x v="81"/>
    <x v="1"/>
    <s v="music/jazz"/>
    <n v="1"/>
    <x v="373"/>
    <x v="4"/>
    <s v="jazz"/>
    <x v="873"/>
    <d v="2012-11-11T05:00:40"/>
  </r>
  <r>
    <n v="874"/>
    <x v="874"/>
    <x v="873"/>
    <n v="3000"/>
    <n v="730"/>
    <x v="2"/>
    <x v="0"/>
    <x v="0"/>
    <n v="1367676034"/>
    <n v="1365084034"/>
    <b v="0"/>
    <x v="64"/>
    <x v="1"/>
    <s v="music/jazz"/>
    <n v="24"/>
    <x v="663"/>
    <x v="4"/>
    <s v="jazz"/>
    <x v="874"/>
    <d v="2013-05-04T14:00:34"/>
  </r>
  <r>
    <n v="875"/>
    <x v="875"/>
    <x v="874"/>
    <n v="5000"/>
    <n v="0"/>
    <x v="2"/>
    <x v="0"/>
    <x v="0"/>
    <n v="1442856131"/>
    <n v="1441128131"/>
    <b v="0"/>
    <x v="78"/>
    <x v="1"/>
    <s v="music/jazz"/>
    <n v="0"/>
    <x v="121"/>
    <x v="4"/>
    <s v="jazz"/>
    <x v="875"/>
    <d v="2015-09-21T17:22:11"/>
  </r>
  <r>
    <n v="876"/>
    <x v="876"/>
    <x v="875"/>
    <n v="3152"/>
    <n v="1286"/>
    <x v="2"/>
    <x v="1"/>
    <x v="1"/>
    <n v="1359978927"/>
    <n v="1357127727"/>
    <b v="0"/>
    <x v="43"/>
    <x v="1"/>
    <s v="music/jazz"/>
    <n v="41"/>
    <x v="232"/>
    <x v="4"/>
    <s v="jazz"/>
    <x v="876"/>
    <d v="2013-02-04T11:55:27"/>
  </r>
  <r>
    <n v="877"/>
    <x v="877"/>
    <x v="876"/>
    <n v="2000"/>
    <n v="1351"/>
    <x v="2"/>
    <x v="0"/>
    <x v="0"/>
    <n v="1387479360"/>
    <n v="1384887360"/>
    <b v="0"/>
    <x v="60"/>
    <x v="1"/>
    <s v="music/jazz"/>
    <n v="68"/>
    <x v="664"/>
    <x v="4"/>
    <s v="jazz"/>
    <x v="877"/>
    <d v="2013-12-19T18:56:00"/>
  </r>
  <r>
    <n v="878"/>
    <x v="878"/>
    <x v="877"/>
    <n v="5000"/>
    <n v="65"/>
    <x v="2"/>
    <x v="0"/>
    <x v="0"/>
    <n v="1293082524"/>
    <n v="1290490524"/>
    <b v="0"/>
    <x v="84"/>
    <x v="1"/>
    <s v="music/jazz"/>
    <n v="1"/>
    <x v="151"/>
    <x v="4"/>
    <s v="jazz"/>
    <x v="878"/>
    <d v="2010-12-23T05:35:24"/>
  </r>
  <r>
    <n v="879"/>
    <x v="879"/>
    <x v="878"/>
    <n v="2100"/>
    <n v="644"/>
    <x v="2"/>
    <x v="0"/>
    <x v="0"/>
    <n v="1338321305"/>
    <n v="1336506905"/>
    <b v="0"/>
    <x v="209"/>
    <x v="1"/>
    <s v="music/jazz"/>
    <n v="31"/>
    <x v="665"/>
    <x v="4"/>
    <s v="jazz"/>
    <x v="879"/>
    <d v="2012-05-29T19:55:05"/>
  </r>
  <r>
    <n v="880"/>
    <x v="880"/>
    <x v="879"/>
    <n v="3780"/>
    <n v="113"/>
    <x v="2"/>
    <x v="0"/>
    <x v="0"/>
    <n v="1351582938"/>
    <n v="1348731738"/>
    <b v="0"/>
    <x v="22"/>
    <x v="1"/>
    <s v="music/indie rock"/>
    <n v="3"/>
    <x v="666"/>
    <x v="4"/>
    <s v="indie rock"/>
    <x v="880"/>
    <d v="2012-10-30T07:42:18"/>
  </r>
  <r>
    <n v="881"/>
    <x v="881"/>
    <x v="880"/>
    <n v="3750"/>
    <n v="30"/>
    <x v="2"/>
    <x v="0"/>
    <x v="0"/>
    <n v="1326520886"/>
    <n v="1322632886"/>
    <b v="0"/>
    <x v="29"/>
    <x v="1"/>
    <s v="music/indie rock"/>
    <n v="1"/>
    <x v="179"/>
    <x v="4"/>
    <s v="indie rock"/>
    <x v="881"/>
    <d v="2012-01-14T06:01:26"/>
  </r>
  <r>
    <n v="882"/>
    <x v="882"/>
    <x v="881"/>
    <n v="1500"/>
    <n v="302"/>
    <x v="2"/>
    <x v="0"/>
    <x v="0"/>
    <n v="1315341550"/>
    <n v="1312490350"/>
    <b v="0"/>
    <x v="25"/>
    <x v="1"/>
    <s v="music/indie rock"/>
    <n v="20"/>
    <x v="667"/>
    <x v="4"/>
    <s v="indie rock"/>
    <x v="882"/>
    <d v="2011-09-06T20:39:10"/>
  </r>
  <r>
    <n v="883"/>
    <x v="883"/>
    <x v="882"/>
    <n v="5000"/>
    <n v="2001"/>
    <x v="2"/>
    <x v="0"/>
    <x v="0"/>
    <n v="1456957635"/>
    <n v="1451773635"/>
    <b v="0"/>
    <x v="54"/>
    <x v="1"/>
    <s v="music/indie rock"/>
    <n v="40"/>
    <x v="668"/>
    <x v="4"/>
    <s v="indie rock"/>
    <x v="883"/>
    <d v="2016-03-02T22:27:15"/>
  </r>
  <r>
    <n v="884"/>
    <x v="884"/>
    <x v="883"/>
    <n v="2000"/>
    <n v="20"/>
    <x v="2"/>
    <x v="0"/>
    <x v="0"/>
    <n v="1336789860"/>
    <n v="1331666146"/>
    <b v="0"/>
    <x v="84"/>
    <x v="1"/>
    <s v="music/indie rock"/>
    <n v="1"/>
    <x v="119"/>
    <x v="4"/>
    <s v="indie rock"/>
    <x v="884"/>
    <d v="2012-05-12T02:31:00"/>
  </r>
  <r>
    <n v="885"/>
    <x v="885"/>
    <x v="884"/>
    <n v="1000"/>
    <n v="750"/>
    <x v="2"/>
    <x v="0"/>
    <x v="0"/>
    <n v="1483137311"/>
    <n v="1481322911"/>
    <b v="0"/>
    <x v="64"/>
    <x v="1"/>
    <s v="music/indie rock"/>
    <n v="75"/>
    <x v="669"/>
    <x v="4"/>
    <s v="indie rock"/>
    <x v="885"/>
    <d v="2016-12-30T22:35:11"/>
  </r>
  <r>
    <n v="886"/>
    <x v="886"/>
    <x v="885"/>
    <n v="500"/>
    <n v="205"/>
    <x v="2"/>
    <x v="0"/>
    <x v="0"/>
    <n v="1473972813"/>
    <n v="1471812813"/>
    <b v="0"/>
    <x v="63"/>
    <x v="1"/>
    <s v="music/indie rock"/>
    <n v="41"/>
    <x v="670"/>
    <x v="4"/>
    <s v="indie rock"/>
    <x v="886"/>
    <d v="2016-09-15T20:53:33"/>
  </r>
  <r>
    <n v="887"/>
    <x v="887"/>
    <x v="886"/>
    <n v="1000"/>
    <n v="0"/>
    <x v="2"/>
    <x v="0"/>
    <x v="0"/>
    <n v="1338159655"/>
    <n v="1335567655"/>
    <b v="0"/>
    <x v="78"/>
    <x v="1"/>
    <s v="music/indie rock"/>
    <n v="0"/>
    <x v="121"/>
    <x v="4"/>
    <s v="indie rock"/>
    <x v="887"/>
    <d v="2012-05-27T23:00:55"/>
  </r>
  <r>
    <n v="888"/>
    <x v="888"/>
    <x v="887"/>
    <n v="1000"/>
    <n v="72"/>
    <x v="2"/>
    <x v="0"/>
    <x v="0"/>
    <n v="1314856800"/>
    <n v="1311789885"/>
    <b v="0"/>
    <x v="80"/>
    <x v="1"/>
    <s v="music/indie rock"/>
    <n v="7"/>
    <x v="656"/>
    <x v="4"/>
    <s v="indie rock"/>
    <x v="888"/>
    <d v="2011-09-01T06:00:00"/>
  </r>
  <r>
    <n v="889"/>
    <x v="889"/>
    <x v="888"/>
    <n v="25000"/>
    <n v="2360.3200000000002"/>
    <x v="2"/>
    <x v="0"/>
    <x v="0"/>
    <n v="1412534943"/>
    <n v="1409942943"/>
    <b v="0"/>
    <x v="58"/>
    <x v="1"/>
    <s v="music/indie rock"/>
    <n v="9"/>
    <x v="671"/>
    <x v="4"/>
    <s v="indie rock"/>
    <x v="889"/>
    <d v="2014-10-05T18:49:03"/>
  </r>
  <r>
    <n v="890"/>
    <x v="890"/>
    <x v="889"/>
    <n v="3000"/>
    <n v="125"/>
    <x v="2"/>
    <x v="0"/>
    <x v="0"/>
    <n v="1385055979"/>
    <n v="1382460379"/>
    <b v="0"/>
    <x v="80"/>
    <x v="1"/>
    <s v="music/indie rock"/>
    <n v="4"/>
    <x v="672"/>
    <x v="4"/>
    <s v="indie rock"/>
    <x v="890"/>
    <d v="2013-11-21T17:46:19"/>
  </r>
  <r>
    <n v="891"/>
    <x v="891"/>
    <x v="890"/>
    <n v="8000"/>
    <n v="260"/>
    <x v="2"/>
    <x v="0"/>
    <x v="0"/>
    <n v="1408581930"/>
    <n v="1405989930"/>
    <b v="0"/>
    <x v="82"/>
    <x v="1"/>
    <s v="music/indie rock"/>
    <n v="3"/>
    <x v="673"/>
    <x v="4"/>
    <s v="indie rock"/>
    <x v="891"/>
    <d v="2014-08-21T00:45:30"/>
  </r>
  <r>
    <n v="892"/>
    <x v="892"/>
    <x v="891"/>
    <n v="6000"/>
    <n v="2445"/>
    <x v="2"/>
    <x v="0"/>
    <x v="0"/>
    <n v="1280635200"/>
    <n v="1273121283"/>
    <b v="0"/>
    <x v="57"/>
    <x v="1"/>
    <s v="music/indie rock"/>
    <n v="41"/>
    <x v="674"/>
    <x v="4"/>
    <s v="indie rock"/>
    <x v="892"/>
    <d v="2010-08-01T04:00:00"/>
  </r>
  <r>
    <n v="893"/>
    <x v="893"/>
    <x v="892"/>
    <n v="2000"/>
    <n v="200"/>
    <x v="2"/>
    <x v="0"/>
    <x v="0"/>
    <n v="1427920363"/>
    <n v="1425331963"/>
    <b v="0"/>
    <x v="81"/>
    <x v="1"/>
    <s v="music/indie rock"/>
    <n v="10"/>
    <x v="375"/>
    <x v="4"/>
    <s v="indie rock"/>
    <x v="893"/>
    <d v="2015-04-01T20:32:43"/>
  </r>
  <r>
    <n v="894"/>
    <x v="894"/>
    <x v="893"/>
    <n v="20000"/>
    <n v="7834"/>
    <x v="2"/>
    <x v="0"/>
    <x v="0"/>
    <n v="1465169610"/>
    <n v="1462577610"/>
    <b v="0"/>
    <x v="28"/>
    <x v="1"/>
    <s v="music/indie rock"/>
    <n v="39"/>
    <x v="675"/>
    <x v="4"/>
    <s v="indie rock"/>
    <x v="894"/>
    <d v="2016-06-05T23:33:30"/>
  </r>
  <r>
    <n v="895"/>
    <x v="895"/>
    <x v="894"/>
    <n v="8000"/>
    <n v="195"/>
    <x v="2"/>
    <x v="0"/>
    <x v="0"/>
    <n v="1287975829"/>
    <n v="1284087829"/>
    <b v="0"/>
    <x v="63"/>
    <x v="1"/>
    <s v="music/indie rock"/>
    <n v="2"/>
    <x v="676"/>
    <x v="4"/>
    <s v="indie rock"/>
    <x v="895"/>
    <d v="2010-10-25T03:03:49"/>
  </r>
  <r>
    <n v="896"/>
    <x v="896"/>
    <x v="895"/>
    <n v="8000"/>
    <n v="3200"/>
    <x v="2"/>
    <x v="0"/>
    <x v="0"/>
    <n v="1440734400"/>
    <n v="1438549026"/>
    <b v="0"/>
    <x v="250"/>
    <x v="1"/>
    <s v="music/indie rock"/>
    <n v="40"/>
    <x v="677"/>
    <x v="4"/>
    <s v="indie rock"/>
    <x v="896"/>
    <d v="2015-08-28T04:00:00"/>
  </r>
  <r>
    <n v="897"/>
    <x v="897"/>
    <x v="896"/>
    <n v="3000"/>
    <n v="0"/>
    <x v="2"/>
    <x v="0"/>
    <x v="0"/>
    <n v="1354123908"/>
    <n v="1351528308"/>
    <b v="0"/>
    <x v="78"/>
    <x v="1"/>
    <s v="music/indie rock"/>
    <n v="0"/>
    <x v="121"/>
    <x v="4"/>
    <s v="indie rock"/>
    <x v="897"/>
    <d v="2012-11-28T17:31:48"/>
  </r>
  <r>
    <n v="898"/>
    <x v="898"/>
    <x v="897"/>
    <n v="2500"/>
    <n v="70"/>
    <x v="2"/>
    <x v="0"/>
    <x v="0"/>
    <n v="1326651110"/>
    <n v="1322763110"/>
    <b v="0"/>
    <x v="84"/>
    <x v="1"/>
    <s v="music/indie rock"/>
    <n v="3"/>
    <x v="431"/>
    <x v="4"/>
    <s v="indie rock"/>
    <x v="898"/>
    <d v="2012-01-15T18:11:50"/>
  </r>
  <r>
    <n v="899"/>
    <x v="899"/>
    <x v="898"/>
    <n v="750"/>
    <n v="280"/>
    <x v="2"/>
    <x v="0"/>
    <x v="0"/>
    <n v="1306549362"/>
    <n v="1302661362"/>
    <b v="0"/>
    <x v="22"/>
    <x v="1"/>
    <s v="music/indie rock"/>
    <n v="37"/>
    <x v="431"/>
    <x v="4"/>
    <s v="indie rock"/>
    <x v="899"/>
    <d v="2011-05-28T02:22:42"/>
  </r>
  <r>
    <n v="900"/>
    <x v="900"/>
    <x v="899"/>
    <n v="5000"/>
    <n v="21"/>
    <x v="2"/>
    <x v="0"/>
    <x v="0"/>
    <n v="1459365802"/>
    <n v="1456777402"/>
    <b v="0"/>
    <x v="84"/>
    <x v="1"/>
    <s v="music/jazz"/>
    <n v="0"/>
    <x v="678"/>
    <x v="4"/>
    <s v="jazz"/>
    <x v="900"/>
    <d v="2016-03-30T19:23:22"/>
  </r>
  <r>
    <n v="901"/>
    <x v="901"/>
    <x v="900"/>
    <n v="6500"/>
    <n v="0"/>
    <x v="2"/>
    <x v="0"/>
    <x v="0"/>
    <n v="1276024260"/>
    <n v="1272050914"/>
    <b v="0"/>
    <x v="78"/>
    <x v="1"/>
    <s v="music/jazz"/>
    <n v="0"/>
    <x v="121"/>
    <x v="4"/>
    <s v="jazz"/>
    <x v="901"/>
    <d v="2010-06-08T19:11:00"/>
  </r>
  <r>
    <n v="902"/>
    <x v="902"/>
    <x v="901"/>
    <n v="30000"/>
    <n v="90"/>
    <x v="2"/>
    <x v="0"/>
    <x v="0"/>
    <n v="1409412600"/>
    <n v="1404947422"/>
    <b v="0"/>
    <x v="83"/>
    <x v="1"/>
    <s v="music/jazz"/>
    <n v="0"/>
    <x v="179"/>
    <x v="4"/>
    <s v="jazz"/>
    <x v="902"/>
    <d v="2014-08-30T15:30:00"/>
  </r>
  <r>
    <n v="903"/>
    <x v="903"/>
    <x v="902"/>
    <n v="5000"/>
    <n v="160"/>
    <x v="2"/>
    <x v="0"/>
    <x v="0"/>
    <n v="1348367100"/>
    <n v="1346180780"/>
    <b v="0"/>
    <x v="80"/>
    <x v="1"/>
    <s v="music/jazz"/>
    <n v="3"/>
    <x v="375"/>
    <x v="4"/>
    <s v="jazz"/>
    <x v="903"/>
    <d v="2012-09-23T02:25:00"/>
  </r>
  <r>
    <n v="904"/>
    <x v="904"/>
    <x v="903"/>
    <n v="50000"/>
    <n v="151"/>
    <x v="2"/>
    <x v="0"/>
    <x v="0"/>
    <n v="1451786137"/>
    <n v="1449194137"/>
    <b v="0"/>
    <x v="83"/>
    <x v="1"/>
    <s v="music/jazz"/>
    <n v="0"/>
    <x v="679"/>
    <x v="4"/>
    <s v="jazz"/>
    <x v="904"/>
    <d v="2016-01-03T01:55:37"/>
  </r>
  <r>
    <n v="905"/>
    <x v="905"/>
    <x v="904"/>
    <n v="6500"/>
    <n v="196"/>
    <x v="2"/>
    <x v="0"/>
    <x v="0"/>
    <n v="1295847926"/>
    <n v="1290663926"/>
    <b v="0"/>
    <x v="79"/>
    <x v="1"/>
    <s v="music/jazz"/>
    <n v="3"/>
    <x v="680"/>
    <x v="4"/>
    <s v="jazz"/>
    <x v="905"/>
    <d v="2011-01-24T05:45:26"/>
  </r>
  <r>
    <n v="906"/>
    <x v="906"/>
    <x v="905"/>
    <n v="15000"/>
    <n v="0"/>
    <x v="2"/>
    <x v="0"/>
    <x v="0"/>
    <n v="1394681590"/>
    <n v="1392093190"/>
    <b v="0"/>
    <x v="78"/>
    <x v="1"/>
    <s v="music/jazz"/>
    <n v="0"/>
    <x v="121"/>
    <x v="4"/>
    <s v="jazz"/>
    <x v="906"/>
    <d v="2014-03-13T03:33:10"/>
  </r>
  <r>
    <n v="907"/>
    <x v="907"/>
    <x v="906"/>
    <n v="2900"/>
    <n v="0"/>
    <x v="2"/>
    <x v="0"/>
    <x v="0"/>
    <n v="1315715823"/>
    <n v="1313123823"/>
    <b v="0"/>
    <x v="78"/>
    <x v="1"/>
    <s v="music/jazz"/>
    <n v="0"/>
    <x v="121"/>
    <x v="4"/>
    <s v="jazz"/>
    <x v="907"/>
    <d v="2011-09-11T04:37:03"/>
  </r>
  <r>
    <n v="908"/>
    <x v="908"/>
    <x v="907"/>
    <n v="2500"/>
    <n v="0"/>
    <x v="2"/>
    <x v="0"/>
    <x v="0"/>
    <n v="1280206740"/>
    <n v="1276283655"/>
    <b v="0"/>
    <x v="78"/>
    <x v="1"/>
    <s v="music/jazz"/>
    <n v="0"/>
    <x v="121"/>
    <x v="4"/>
    <s v="jazz"/>
    <x v="908"/>
    <d v="2010-07-27T04:59:00"/>
  </r>
  <r>
    <n v="909"/>
    <x v="909"/>
    <x v="908"/>
    <n v="16000"/>
    <n v="520"/>
    <x v="2"/>
    <x v="0"/>
    <x v="0"/>
    <n v="1343016000"/>
    <n v="1340296440"/>
    <b v="0"/>
    <x v="22"/>
    <x v="1"/>
    <s v="music/jazz"/>
    <n v="3"/>
    <x v="177"/>
    <x v="4"/>
    <s v="jazz"/>
    <x v="909"/>
    <d v="2012-07-23T04:00:00"/>
  </r>
  <r>
    <n v="910"/>
    <x v="910"/>
    <x v="909"/>
    <n v="550"/>
    <n v="123"/>
    <x v="2"/>
    <x v="1"/>
    <x v="1"/>
    <n v="1488546319"/>
    <n v="1483362319"/>
    <b v="0"/>
    <x v="81"/>
    <x v="1"/>
    <s v="music/jazz"/>
    <n v="22"/>
    <x v="681"/>
    <x v="4"/>
    <s v="jazz"/>
    <x v="910"/>
    <d v="2017-03-03T13:05:19"/>
  </r>
  <r>
    <n v="911"/>
    <x v="911"/>
    <x v="910"/>
    <n v="100000"/>
    <n v="0"/>
    <x v="2"/>
    <x v="0"/>
    <x v="0"/>
    <n v="1390522045"/>
    <n v="1388707645"/>
    <b v="0"/>
    <x v="78"/>
    <x v="1"/>
    <s v="music/jazz"/>
    <n v="0"/>
    <x v="121"/>
    <x v="4"/>
    <s v="jazz"/>
    <x v="911"/>
    <d v="2014-01-24T00:07:25"/>
  </r>
  <r>
    <n v="912"/>
    <x v="912"/>
    <x v="911"/>
    <n v="3500"/>
    <n v="30"/>
    <x v="2"/>
    <x v="0"/>
    <x v="0"/>
    <n v="1355197047"/>
    <n v="1350009447"/>
    <b v="0"/>
    <x v="84"/>
    <x v="1"/>
    <s v="music/jazz"/>
    <n v="1"/>
    <x v="2"/>
    <x v="4"/>
    <s v="jazz"/>
    <x v="912"/>
    <d v="2012-12-11T03:37:27"/>
  </r>
  <r>
    <n v="913"/>
    <x v="913"/>
    <x v="912"/>
    <n v="30000"/>
    <n v="1982"/>
    <x v="2"/>
    <x v="0"/>
    <x v="0"/>
    <n v="1336188019"/>
    <n v="1333596019"/>
    <b v="0"/>
    <x v="54"/>
    <x v="1"/>
    <s v="music/jazz"/>
    <n v="7"/>
    <x v="682"/>
    <x v="4"/>
    <s v="jazz"/>
    <x v="913"/>
    <d v="2012-05-05T03:20:19"/>
  </r>
  <r>
    <n v="914"/>
    <x v="914"/>
    <x v="913"/>
    <n v="1500"/>
    <n v="0"/>
    <x v="2"/>
    <x v="0"/>
    <x v="0"/>
    <n v="1345918747"/>
    <n v="1343326747"/>
    <b v="0"/>
    <x v="78"/>
    <x v="1"/>
    <s v="music/jazz"/>
    <n v="0"/>
    <x v="121"/>
    <x v="4"/>
    <s v="jazz"/>
    <x v="914"/>
    <d v="2012-08-25T18:19:07"/>
  </r>
  <r>
    <n v="915"/>
    <x v="915"/>
    <x v="914"/>
    <n v="6500"/>
    <n v="375"/>
    <x v="2"/>
    <x v="0"/>
    <x v="0"/>
    <n v="1330577940"/>
    <n v="1327853914"/>
    <b v="0"/>
    <x v="82"/>
    <x v="1"/>
    <s v="music/jazz"/>
    <n v="6"/>
    <x v="683"/>
    <x v="4"/>
    <s v="jazz"/>
    <x v="915"/>
    <d v="2012-03-01T04:59:00"/>
  </r>
  <r>
    <n v="916"/>
    <x v="916"/>
    <x v="915"/>
    <n v="3300"/>
    <n v="0"/>
    <x v="2"/>
    <x v="0"/>
    <x v="0"/>
    <n v="1287723600"/>
    <n v="1284409734"/>
    <b v="0"/>
    <x v="78"/>
    <x v="1"/>
    <s v="music/jazz"/>
    <n v="0"/>
    <x v="121"/>
    <x v="4"/>
    <s v="jazz"/>
    <x v="916"/>
    <d v="2010-10-22T05:00:00"/>
  </r>
  <r>
    <n v="917"/>
    <x v="917"/>
    <x v="916"/>
    <n v="5000"/>
    <n v="30"/>
    <x v="2"/>
    <x v="0"/>
    <x v="0"/>
    <n v="1405305000"/>
    <n v="1402612730"/>
    <b v="0"/>
    <x v="29"/>
    <x v="1"/>
    <s v="music/jazz"/>
    <n v="1"/>
    <x v="179"/>
    <x v="4"/>
    <s v="jazz"/>
    <x v="917"/>
    <d v="2014-07-14T02:30:00"/>
  </r>
  <r>
    <n v="918"/>
    <x v="918"/>
    <x v="917"/>
    <n v="3900"/>
    <n v="196"/>
    <x v="2"/>
    <x v="1"/>
    <x v="1"/>
    <n v="1417474761"/>
    <n v="1414879161"/>
    <b v="0"/>
    <x v="73"/>
    <x v="1"/>
    <s v="music/jazz"/>
    <n v="5"/>
    <x v="684"/>
    <x v="4"/>
    <s v="jazz"/>
    <x v="918"/>
    <d v="2014-12-01T22:59:21"/>
  </r>
  <r>
    <n v="919"/>
    <x v="919"/>
    <x v="918"/>
    <n v="20000"/>
    <n v="100"/>
    <x v="2"/>
    <x v="0"/>
    <x v="0"/>
    <n v="1355930645"/>
    <n v="1352906645"/>
    <b v="0"/>
    <x v="29"/>
    <x v="1"/>
    <s v="music/jazz"/>
    <n v="1"/>
    <x v="101"/>
    <x v="4"/>
    <s v="jazz"/>
    <x v="919"/>
    <d v="2012-12-19T15:24:05"/>
  </r>
  <r>
    <n v="920"/>
    <x v="920"/>
    <x v="919"/>
    <n v="5500"/>
    <n v="0"/>
    <x v="2"/>
    <x v="0"/>
    <x v="0"/>
    <n v="1384448822"/>
    <n v="1381853222"/>
    <b v="0"/>
    <x v="78"/>
    <x v="1"/>
    <s v="music/jazz"/>
    <n v="0"/>
    <x v="121"/>
    <x v="4"/>
    <s v="jazz"/>
    <x v="920"/>
    <d v="2013-11-14T17:07:02"/>
  </r>
  <r>
    <n v="921"/>
    <x v="921"/>
    <x v="920"/>
    <n v="15000"/>
    <n v="4635"/>
    <x v="2"/>
    <x v="0"/>
    <x v="0"/>
    <n v="1323666376"/>
    <n v="1320033976"/>
    <b v="0"/>
    <x v="9"/>
    <x v="1"/>
    <s v="music/jazz"/>
    <n v="31"/>
    <x v="685"/>
    <x v="4"/>
    <s v="jazz"/>
    <x v="921"/>
    <d v="2011-12-12T05:06:16"/>
  </r>
  <r>
    <n v="922"/>
    <x v="922"/>
    <x v="921"/>
    <n v="27000"/>
    <n v="5680"/>
    <x v="2"/>
    <x v="0"/>
    <x v="0"/>
    <n v="1412167393"/>
    <n v="1409143393"/>
    <b v="0"/>
    <x v="209"/>
    <x v="1"/>
    <s v="music/jazz"/>
    <n v="21"/>
    <x v="686"/>
    <x v="4"/>
    <s v="jazz"/>
    <x v="922"/>
    <d v="2014-10-01T12:43:13"/>
  </r>
  <r>
    <n v="923"/>
    <x v="923"/>
    <x v="922"/>
    <n v="15000"/>
    <n v="330"/>
    <x v="2"/>
    <x v="0"/>
    <x v="0"/>
    <n v="1416614523"/>
    <n v="1414018923"/>
    <b v="0"/>
    <x v="79"/>
    <x v="1"/>
    <s v="music/jazz"/>
    <n v="2"/>
    <x v="687"/>
    <x v="4"/>
    <s v="jazz"/>
    <x v="923"/>
    <d v="2014-11-22T00:02:03"/>
  </r>
  <r>
    <n v="924"/>
    <x v="924"/>
    <x v="923"/>
    <n v="3000"/>
    <n v="327"/>
    <x v="2"/>
    <x v="0"/>
    <x v="0"/>
    <n v="1360795069"/>
    <n v="1358203069"/>
    <b v="0"/>
    <x v="41"/>
    <x v="1"/>
    <s v="music/jazz"/>
    <n v="11"/>
    <x v="688"/>
    <x v="4"/>
    <s v="jazz"/>
    <x v="924"/>
    <d v="2013-02-13T22:37:49"/>
  </r>
  <r>
    <n v="925"/>
    <x v="925"/>
    <x v="924"/>
    <n v="6000"/>
    <n v="160"/>
    <x v="2"/>
    <x v="0"/>
    <x v="0"/>
    <n v="1385590111"/>
    <n v="1382994511"/>
    <b v="0"/>
    <x v="81"/>
    <x v="1"/>
    <s v="music/jazz"/>
    <n v="3"/>
    <x v="689"/>
    <x v="4"/>
    <s v="jazz"/>
    <x v="925"/>
    <d v="2013-11-27T22:08:31"/>
  </r>
  <r>
    <n v="926"/>
    <x v="926"/>
    <x v="925"/>
    <n v="7000"/>
    <n v="0"/>
    <x v="2"/>
    <x v="0"/>
    <x v="0"/>
    <n v="1278628800"/>
    <n v="1276043330"/>
    <b v="0"/>
    <x v="78"/>
    <x v="1"/>
    <s v="music/jazz"/>
    <n v="0"/>
    <x v="121"/>
    <x v="4"/>
    <s v="jazz"/>
    <x v="926"/>
    <d v="2010-07-08T22:40:00"/>
  </r>
  <r>
    <n v="927"/>
    <x v="927"/>
    <x v="926"/>
    <n v="20000"/>
    <n v="0"/>
    <x v="2"/>
    <x v="0"/>
    <x v="0"/>
    <n v="1337024695"/>
    <n v="1334432695"/>
    <b v="0"/>
    <x v="78"/>
    <x v="1"/>
    <s v="music/jazz"/>
    <n v="0"/>
    <x v="121"/>
    <x v="4"/>
    <s v="jazz"/>
    <x v="927"/>
    <d v="2012-05-14T19:44:55"/>
  </r>
  <r>
    <n v="928"/>
    <x v="928"/>
    <x v="927"/>
    <n v="14500"/>
    <n v="1575"/>
    <x v="2"/>
    <x v="0"/>
    <x v="0"/>
    <n v="1353196800"/>
    <n v="1348864913"/>
    <b v="0"/>
    <x v="33"/>
    <x v="1"/>
    <s v="music/jazz"/>
    <n v="11"/>
    <x v="690"/>
    <x v="4"/>
    <s v="jazz"/>
    <x v="928"/>
    <d v="2012-11-18T00:00:00"/>
  </r>
  <r>
    <n v="929"/>
    <x v="929"/>
    <x v="928"/>
    <n v="500"/>
    <n v="0"/>
    <x v="2"/>
    <x v="0"/>
    <x v="0"/>
    <n v="1333946569"/>
    <n v="1331358169"/>
    <b v="0"/>
    <x v="78"/>
    <x v="1"/>
    <s v="music/jazz"/>
    <n v="0"/>
    <x v="121"/>
    <x v="4"/>
    <s v="jazz"/>
    <x v="929"/>
    <d v="2012-04-09T04:42:49"/>
  </r>
  <r>
    <n v="930"/>
    <x v="930"/>
    <x v="929"/>
    <n v="900"/>
    <n v="345"/>
    <x v="2"/>
    <x v="0"/>
    <x v="0"/>
    <n v="1277501520"/>
    <n v="1273874306"/>
    <b v="0"/>
    <x v="81"/>
    <x v="1"/>
    <s v="music/jazz"/>
    <n v="38"/>
    <x v="159"/>
    <x v="4"/>
    <s v="jazz"/>
    <x v="930"/>
    <d v="2010-06-25T21:32:00"/>
  </r>
  <r>
    <n v="931"/>
    <x v="931"/>
    <x v="930"/>
    <n v="2000"/>
    <n v="131"/>
    <x v="2"/>
    <x v="1"/>
    <x v="1"/>
    <n v="1395007200"/>
    <n v="1392021502"/>
    <b v="0"/>
    <x v="63"/>
    <x v="1"/>
    <s v="music/jazz"/>
    <n v="7"/>
    <x v="691"/>
    <x v="4"/>
    <s v="jazz"/>
    <x v="931"/>
    <d v="2014-03-16T22:00:00"/>
  </r>
  <r>
    <n v="932"/>
    <x v="932"/>
    <x v="931"/>
    <n v="9500"/>
    <n v="1381"/>
    <x v="2"/>
    <x v="0"/>
    <x v="0"/>
    <n v="1363990545"/>
    <n v="1360106145"/>
    <b v="0"/>
    <x v="209"/>
    <x v="1"/>
    <s v="music/jazz"/>
    <n v="15"/>
    <x v="692"/>
    <x v="4"/>
    <s v="jazz"/>
    <x v="932"/>
    <d v="2013-03-22T22:15:45"/>
  </r>
  <r>
    <n v="933"/>
    <x v="933"/>
    <x v="932"/>
    <n v="2000"/>
    <n v="120"/>
    <x v="2"/>
    <x v="0"/>
    <x v="0"/>
    <n v="1399867409"/>
    <n v="1394683409"/>
    <b v="0"/>
    <x v="84"/>
    <x v="1"/>
    <s v="music/jazz"/>
    <n v="6"/>
    <x v="88"/>
    <x v="4"/>
    <s v="jazz"/>
    <x v="933"/>
    <d v="2014-05-12T04:03:29"/>
  </r>
  <r>
    <n v="934"/>
    <x v="934"/>
    <x v="933"/>
    <n v="5000"/>
    <n v="1520"/>
    <x v="2"/>
    <x v="5"/>
    <x v="5"/>
    <n v="1399183200"/>
    <n v="1396633284"/>
    <b v="0"/>
    <x v="209"/>
    <x v="1"/>
    <s v="music/jazz"/>
    <n v="30"/>
    <x v="693"/>
    <x v="4"/>
    <s v="jazz"/>
    <x v="934"/>
    <d v="2014-05-04T06:00:00"/>
  </r>
  <r>
    <n v="935"/>
    <x v="935"/>
    <x v="934"/>
    <n v="3500"/>
    <n v="50"/>
    <x v="2"/>
    <x v="0"/>
    <x v="0"/>
    <n v="1454054429"/>
    <n v="1451462429"/>
    <b v="0"/>
    <x v="84"/>
    <x v="1"/>
    <s v="music/jazz"/>
    <n v="1"/>
    <x v="380"/>
    <x v="4"/>
    <s v="jazz"/>
    <x v="935"/>
    <d v="2016-01-29T08:00:29"/>
  </r>
  <r>
    <n v="936"/>
    <x v="936"/>
    <x v="935"/>
    <n v="1400"/>
    <n v="0"/>
    <x v="2"/>
    <x v="0"/>
    <x v="0"/>
    <n v="1326916800"/>
    <n v="1323131689"/>
    <b v="0"/>
    <x v="78"/>
    <x v="1"/>
    <s v="music/jazz"/>
    <n v="0"/>
    <x v="121"/>
    <x v="4"/>
    <s v="jazz"/>
    <x v="936"/>
    <d v="2012-01-18T20:00:00"/>
  </r>
  <r>
    <n v="937"/>
    <x v="937"/>
    <x v="936"/>
    <n v="3500"/>
    <n v="40"/>
    <x v="2"/>
    <x v="0"/>
    <x v="0"/>
    <n v="1383509357"/>
    <n v="1380913757"/>
    <b v="0"/>
    <x v="84"/>
    <x v="1"/>
    <s v="music/jazz"/>
    <n v="1"/>
    <x v="135"/>
    <x v="4"/>
    <s v="jazz"/>
    <x v="937"/>
    <d v="2013-11-03T20:09:17"/>
  </r>
  <r>
    <n v="938"/>
    <x v="938"/>
    <x v="937"/>
    <n v="7000"/>
    <n v="25"/>
    <x v="2"/>
    <x v="0"/>
    <x v="0"/>
    <n v="1346585448"/>
    <n v="1343993448"/>
    <b v="0"/>
    <x v="29"/>
    <x v="1"/>
    <s v="music/jazz"/>
    <n v="0"/>
    <x v="380"/>
    <x v="4"/>
    <s v="jazz"/>
    <x v="938"/>
    <d v="2012-09-02T11:30:48"/>
  </r>
  <r>
    <n v="939"/>
    <x v="939"/>
    <x v="938"/>
    <n v="2750"/>
    <n v="40"/>
    <x v="2"/>
    <x v="0"/>
    <x v="0"/>
    <n v="1372622280"/>
    <n v="1369246738"/>
    <b v="0"/>
    <x v="84"/>
    <x v="1"/>
    <s v="music/jazz"/>
    <n v="1"/>
    <x v="135"/>
    <x v="4"/>
    <s v="jazz"/>
    <x v="939"/>
    <d v="2013-06-30T19:58:00"/>
  </r>
  <r>
    <n v="940"/>
    <x v="940"/>
    <x v="939"/>
    <n v="9000"/>
    <n v="1544"/>
    <x v="2"/>
    <x v="0"/>
    <x v="0"/>
    <n v="1439251926"/>
    <n v="1435363926"/>
    <b v="0"/>
    <x v="25"/>
    <x v="1"/>
    <s v="technology/wearables"/>
    <n v="17"/>
    <x v="694"/>
    <x v="2"/>
    <s v="wearables"/>
    <x v="940"/>
    <d v="2015-08-11T00:12:06"/>
  </r>
  <r>
    <n v="941"/>
    <x v="941"/>
    <x v="940"/>
    <n v="50000"/>
    <n v="1161"/>
    <x v="2"/>
    <x v="0"/>
    <x v="0"/>
    <n v="1486693145"/>
    <n v="1484101145"/>
    <b v="0"/>
    <x v="162"/>
    <x v="1"/>
    <s v="technology/wearables"/>
    <n v="2"/>
    <x v="572"/>
    <x v="2"/>
    <s v="wearables"/>
    <x v="941"/>
    <d v="2017-02-10T02:19:05"/>
  </r>
  <r>
    <n v="942"/>
    <x v="942"/>
    <x v="941"/>
    <n v="7500"/>
    <n v="668"/>
    <x v="2"/>
    <x v="0"/>
    <x v="0"/>
    <n v="1455826460"/>
    <n v="1452716060"/>
    <b v="0"/>
    <x v="38"/>
    <x v="1"/>
    <s v="technology/wearables"/>
    <n v="9"/>
    <x v="695"/>
    <x v="2"/>
    <s v="wearables"/>
    <x v="942"/>
    <d v="2016-02-18T20:14:20"/>
  </r>
  <r>
    <n v="943"/>
    <x v="943"/>
    <x v="942"/>
    <n v="3000"/>
    <n v="289"/>
    <x v="2"/>
    <x v="0"/>
    <x v="0"/>
    <n v="1480438905"/>
    <n v="1477843305"/>
    <b v="0"/>
    <x v="8"/>
    <x v="1"/>
    <s v="technology/wearables"/>
    <n v="10"/>
    <x v="696"/>
    <x v="2"/>
    <s v="wearables"/>
    <x v="943"/>
    <d v="2016-11-29T17:01:45"/>
  </r>
  <r>
    <n v="944"/>
    <x v="944"/>
    <x v="943"/>
    <n v="50000"/>
    <n v="6663"/>
    <x v="2"/>
    <x v="0"/>
    <x v="0"/>
    <n v="1460988000"/>
    <n v="1458050450"/>
    <b v="0"/>
    <x v="93"/>
    <x v="1"/>
    <s v="technology/wearables"/>
    <n v="13"/>
    <x v="697"/>
    <x v="2"/>
    <s v="wearables"/>
    <x v="944"/>
    <d v="2016-04-18T14:00:00"/>
  </r>
  <r>
    <n v="945"/>
    <x v="945"/>
    <x v="944"/>
    <n v="100000"/>
    <n v="2484"/>
    <x v="2"/>
    <x v="6"/>
    <x v="3"/>
    <n v="1487462340"/>
    <n v="1482958626"/>
    <b v="0"/>
    <x v="38"/>
    <x v="1"/>
    <s v="technology/wearables"/>
    <n v="2"/>
    <x v="698"/>
    <x v="2"/>
    <s v="wearables"/>
    <x v="945"/>
    <d v="2017-02-18T23:59:00"/>
  </r>
  <r>
    <n v="946"/>
    <x v="946"/>
    <x v="945"/>
    <n v="15000"/>
    <n v="286"/>
    <x v="2"/>
    <x v="0"/>
    <x v="0"/>
    <n v="1473444048"/>
    <n v="1470852048"/>
    <b v="0"/>
    <x v="81"/>
    <x v="1"/>
    <s v="technology/wearables"/>
    <n v="2"/>
    <x v="699"/>
    <x v="2"/>
    <s v="wearables"/>
    <x v="946"/>
    <d v="2016-09-09T18:00:48"/>
  </r>
  <r>
    <n v="947"/>
    <x v="947"/>
    <x v="946"/>
    <n v="850"/>
    <n v="0"/>
    <x v="2"/>
    <x v="0"/>
    <x v="0"/>
    <n v="1467312306"/>
    <n v="1462128306"/>
    <b v="0"/>
    <x v="78"/>
    <x v="1"/>
    <s v="technology/wearables"/>
    <n v="0"/>
    <x v="121"/>
    <x v="2"/>
    <s v="wearables"/>
    <x v="947"/>
    <d v="2016-06-30T18:45:06"/>
  </r>
  <r>
    <n v="948"/>
    <x v="948"/>
    <x v="947"/>
    <n v="4000"/>
    <n v="480"/>
    <x v="2"/>
    <x v="9"/>
    <x v="3"/>
    <n v="1457812364"/>
    <n v="1455220364"/>
    <b v="0"/>
    <x v="22"/>
    <x v="1"/>
    <s v="technology/wearables"/>
    <n v="12"/>
    <x v="88"/>
    <x v="2"/>
    <s v="wearables"/>
    <x v="948"/>
    <d v="2016-03-12T19:52:44"/>
  </r>
  <r>
    <n v="949"/>
    <x v="949"/>
    <x v="948"/>
    <n v="20000"/>
    <n v="273"/>
    <x v="2"/>
    <x v="12"/>
    <x v="3"/>
    <n v="1456016576"/>
    <n v="1450832576"/>
    <b v="0"/>
    <x v="63"/>
    <x v="1"/>
    <s v="technology/wearables"/>
    <n v="1"/>
    <x v="492"/>
    <x v="2"/>
    <s v="wearables"/>
    <x v="949"/>
    <d v="2016-02-21T01:02:56"/>
  </r>
  <r>
    <n v="950"/>
    <x v="950"/>
    <x v="949"/>
    <n v="5000"/>
    <n v="1402"/>
    <x v="2"/>
    <x v="5"/>
    <x v="5"/>
    <n v="1453053661"/>
    <n v="1450461661"/>
    <b v="0"/>
    <x v="54"/>
    <x v="1"/>
    <s v="technology/wearables"/>
    <n v="28"/>
    <x v="700"/>
    <x v="2"/>
    <s v="wearables"/>
    <x v="950"/>
    <d v="2016-01-17T18:01:01"/>
  </r>
  <r>
    <n v="951"/>
    <x v="951"/>
    <x v="950"/>
    <n v="50000"/>
    <n v="19195"/>
    <x v="2"/>
    <x v="0"/>
    <x v="0"/>
    <n v="1465054872"/>
    <n v="1461166872"/>
    <b v="0"/>
    <x v="212"/>
    <x v="1"/>
    <s v="technology/wearables"/>
    <n v="38"/>
    <x v="701"/>
    <x v="2"/>
    <s v="wearables"/>
    <x v="951"/>
    <d v="2016-06-04T15:41:12"/>
  </r>
  <r>
    <n v="952"/>
    <x v="952"/>
    <x v="951"/>
    <n v="49000"/>
    <n v="19572"/>
    <x v="2"/>
    <x v="0"/>
    <x v="0"/>
    <n v="1479483812"/>
    <n v="1476888212"/>
    <b v="0"/>
    <x v="193"/>
    <x v="1"/>
    <s v="technology/wearables"/>
    <n v="40"/>
    <x v="284"/>
    <x v="2"/>
    <s v="wearables"/>
    <x v="952"/>
    <d v="2016-11-18T15:43:32"/>
  </r>
  <r>
    <n v="953"/>
    <x v="953"/>
    <x v="952"/>
    <n v="15000"/>
    <n v="126"/>
    <x v="2"/>
    <x v="0"/>
    <x v="0"/>
    <n v="1422158199"/>
    <n v="1419566199"/>
    <b v="0"/>
    <x v="81"/>
    <x v="1"/>
    <s v="technology/wearables"/>
    <n v="1"/>
    <x v="702"/>
    <x v="2"/>
    <s v="wearables"/>
    <x v="953"/>
    <d v="2015-01-25T03:56:39"/>
  </r>
  <r>
    <n v="954"/>
    <x v="954"/>
    <x v="953"/>
    <n v="15000"/>
    <n v="6511"/>
    <x v="2"/>
    <x v="0"/>
    <x v="0"/>
    <n v="1440100839"/>
    <n v="1436472039"/>
    <b v="0"/>
    <x v="196"/>
    <x v="1"/>
    <s v="technology/wearables"/>
    <n v="43"/>
    <x v="703"/>
    <x v="2"/>
    <s v="wearables"/>
    <x v="954"/>
    <d v="2015-08-20T20:00:39"/>
  </r>
  <r>
    <n v="955"/>
    <x v="955"/>
    <x v="954"/>
    <n v="300000"/>
    <n v="16984"/>
    <x v="2"/>
    <x v="0"/>
    <x v="0"/>
    <n v="1473750300"/>
    <n v="1470294300"/>
    <b v="0"/>
    <x v="251"/>
    <x v="1"/>
    <s v="technology/wearables"/>
    <n v="6"/>
    <x v="704"/>
    <x v="2"/>
    <s v="wearables"/>
    <x v="955"/>
    <d v="2016-09-13T07:05:00"/>
  </r>
  <r>
    <n v="956"/>
    <x v="956"/>
    <x v="955"/>
    <n v="50000"/>
    <n v="861"/>
    <x v="2"/>
    <x v="0"/>
    <x v="0"/>
    <n v="1430081759"/>
    <n v="1424901359"/>
    <b v="0"/>
    <x v="57"/>
    <x v="1"/>
    <s v="technology/wearables"/>
    <n v="2"/>
    <x v="705"/>
    <x v="2"/>
    <s v="wearables"/>
    <x v="956"/>
    <d v="2015-04-26T20:55:59"/>
  </r>
  <r>
    <n v="957"/>
    <x v="957"/>
    <x v="956"/>
    <n v="12000"/>
    <n v="233"/>
    <x v="2"/>
    <x v="0"/>
    <x v="0"/>
    <n v="1479392133"/>
    <n v="1476710133"/>
    <b v="0"/>
    <x v="63"/>
    <x v="1"/>
    <s v="technology/wearables"/>
    <n v="2"/>
    <x v="706"/>
    <x v="2"/>
    <s v="wearables"/>
    <x v="957"/>
    <d v="2016-11-17T14:15:33"/>
  </r>
  <r>
    <n v="958"/>
    <x v="958"/>
    <x v="957"/>
    <n v="7777"/>
    <n v="881"/>
    <x v="2"/>
    <x v="0"/>
    <x v="0"/>
    <n v="1428641940"/>
    <n v="1426792563"/>
    <b v="0"/>
    <x v="57"/>
    <x v="1"/>
    <s v="technology/wearables"/>
    <n v="11"/>
    <x v="707"/>
    <x v="2"/>
    <s v="wearables"/>
    <x v="958"/>
    <d v="2015-04-10T04:59:00"/>
  </r>
  <r>
    <n v="959"/>
    <x v="959"/>
    <x v="958"/>
    <n v="50000"/>
    <n v="19430"/>
    <x v="2"/>
    <x v="0"/>
    <x v="0"/>
    <n v="1421640665"/>
    <n v="1419048665"/>
    <b v="0"/>
    <x v="199"/>
    <x v="1"/>
    <s v="technology/wearables"/>
    <n v="39"/>
    <x v="708"/>
    <x v="2"/>
    <s v="wearables"/>
    <x v="959"/>
    <d v="2015-01-19T04:11:05"/>
  </r>
  <r>
    <n v="960"/>
    <x v="960"/>
    <x v="959"/>
    <n v="55650"/>
    <n v="25655"/>
    <x v="2"/>
    <x v="0"/>
    <x v="0"/>
    <n v="1489500155"/>
    <n v="1485874955"/>
    <b v="0"/>
    <x v="101"/>
    <x v="1"/>
    <s v="technology/wearables"/>
    <n v="46"/>
    <x v="709"/>
    <x v="2"/>
    <s v="wearables"/>
    <x v="960"/>
    <d v="2017-03-14T14:02:35"/>
  </r>
  <r>
    <n v="961"/>
    <x v="961"/>
    <x v="960"/>
    <n v="95000"/>
    <n v="40079"/>
    <x v="2"/>
    <x v="0"/>
    <x v="0"/>
    <n v="1487617200"/>
    <n v="1483634335"/>
    <b v="0"/>
    <x v="238"/>
    <x v="1"/>
    <s v="technology/wearables"/>
    <n v="42"/>
    <x v="710"/>
    <x v="2"/>
    <s v="wearables"/>
    <x v="961"/>
    <d v="2017-02-20T19:00:00"/>
  </r>
  <r>
    <n v="962"/>
    <x v="962"/>
    <x v="961"/>
    <n v="2500"/>
    <n v="712"/>
    <x v="2"/>
    <x v="0"/>
    <x v="0"/>
    <n v="1455210353"/>
    <n v="1451927153"/>
    <b v="0"/>
    <x v="77"/>
    <x v="1"/>
    <s v="technology/wearables"/>
    <n v="28"/>
    <x v="711"/>
    <x v="2"/>
    <s v="wearables"/>
    <x v="962"/>
    <d v="2016-02-11T17:05:53"/>
  </r>
  <r>
    <n v="963"/>
    <x v="963"/>
    <x v="962"/>
    <n v="35000"/>
    <n v="377"/>
    <x v="2"/>
    <x v="0"/>
    <x v="0"/>
    <n v="1476717319"/>
    <n v="1473693319"/>
    <b v="0"/>
    <x v="82"/>
    <x v="1"/>
    <s v="technology/wearables"/>
    <n v="1"/>
    <x v="712"/>
    <x v="2"/>
    <s v="wearables"/>
    <x v="963"/>
    <d v="2016-10-17T15:15:19"/>
  </r>
  <r>
    <n v="964"/>
    <x v="964"/>
    <x v="963"/>
    <n v="110000"/>
    <n v="879"/>
    <x v="2"/>
    <x v="5"/>
    <x v="5"/>
    <n v="1441119919"/>
    <n v="1437663919"/>
    <b v="0"/>
    <x v="60"/>
    <x v="1"/>
    <s v="technology/wearables"/>
    <n v="1"/>
    <x v="713"/>
    <x v="2"/>
    <s v="wearables"/>
    <x v="964"/>
    <d v="2015-09-01T15:05:19"/>
  </r>
  <r>
    <n v="965"/>
    <x v="965"/>
    <x v="964"/>
    <n v="25000"/>
    <n v="298"/>
    <x v="2"/>
    <x v="0"/>
    <x v="0"/>
    <n v="1477454340"/>
    <n v="1474676646"/>
    <b v="0"/>
    <x v="79"/>
    <x v="1"/>
    <s v="technology/wearables"/>
    <n v="1"/>
    <x v="714"/>
    <x v="2"/>
    <s v="wearables"/>
    <x v="965"/>
    <d v="2016-10-26T03:59:00"/>
  </r>
  <r>
    <n v="966"/>
    <x v="966"/>
    <x v="965"/>
    <n v="12000"/>
    <n v="1776"/>
    <x v="2"/>
    <x v="0"/>
    <x v="0"/>
    <n v="1475766932"/>
    <n v="1473174932"/>
    <b v="0"/>
    <x v="209"/>
    <x v="1"/>
    <s v="technology/wearables"/>
    <n v="15"/>
    <x v="715"/>
    <x v="2"/>
    <s v="wearables"/>
    <x v="966"/>
    <d v="2016-10-06T15:15:32"/>
  </r>
  <r>
    <n v="967"/>
    <x v="967"/>
    <x v="966"/>
    <n v="20000"/>
    <n v="3562"/>
    <x v="2"/>
    <x v="0"/>
    <x v="0"/>
    <n v="1461301574"/>
    <n v="1456121174"/>
    <b v="0"/>
    <x v="75"/>
    <x v="1"/>
    <s v="technology/wearables"/>
    <n v="18"/>
    <x v="716"/>
    <x v="2"/>
    <s v="wearables"/>
    <x v="967"/>
    <d v="2016-04-22T05:06:14"/>
  </r>
  <r>
    <n v="968"/>
    <x v="968"/>
    <x v="967"/>
    <n v="8000"/>
    <n v="106"/>
    <x v="2"/>
    <x v="0"/>
    <x v="0"/>
    <n v="1408134034"/>
    <n v="1405542034"/>
    <b v="0"/>
    <x v="80"/>
    <x v="1"/>
    <s v="technology/wearables"/>
    <n v="1"/>
    <x v="717"/>
    <x v="2"/>
    <s v="wearables"/>
    <x v="968"/>
    <d v="2014-08-15T20:20:34"/>
  </r>
  <r>
    <n v="969"/>
    <x v="969"/>
    <x v="968"/>
    <n v="30000"/>
    <n v="14000"/>
    <x v="2"/>
    <x v="14"/>
    <x v="10"/>
    <n v="1486624607"/>
    <n v="1483773407"/>
    <b v="0"/>
    <x v="202"/>
    <x v="1"/>
    <s v="technology/wearables"/>
    <n v="47"/>
    <x v="718"/>
    <x v="2"/>
    <s v="wearables"/>
    <x v="969"/>
    <d v="2017-02-09T07:16:47"/>
  </r>
  <r>
    <n v="970"/>
    <x v="970"/>
    <x v="969"/>
    <n v="5000"/>
    <n v="2296"/>
    <x v="2"/>
    <x v="5"/>
    <x v="5"/>
    <n v="1485147540"/>
    <n v="1481951853"/>
    <b v="0"/>
    <x v="25"/>
    <x v="1"/>
    <s v="technology/wearables"/>
    <n v="46"/>
    <x v="719"/>
    <x v="2"/>
    <s v="wearables"/>
    <x v="970"/>
    <d v="2017-01-23T04:59:00"/>
  </r>
  <r>
    <n v="971"/>
    <x v="971"/>
    <x v="970"/>
    <n v="100000"/>
    <n v="226"/>
    <x v="2"/>
    <x v="0"/>
    <x v="0"/>
    <n v="1433178060"/>
    <n v="1429290060"/>
    <b v="0"/>
    <x v="81"/>
    <x v="1"/>
    <s v="technology/wearables"/>
    <n v="0"/>
    <x v="720"/>
    <x v="2"/>
    <s v="wearables"/>
    <x v="971"/>
    <d v="2015-06-01T17:01:00"/>
  </r>
  <r>
    <n v="972"/>
    <x v="972"/>
    <x v="971"/>
    <n v="20000"/>
    <n v="6925"/>
    <x v="2"/>
    <x v="0"/>
    <x v="0"/>
    <n v="1409813940"/>
    <n v="1407271598"/>
    <b v="0"/>
    <x v="43"/>
    <x v="1"/>
    <s v="technology/wearables"/>
    <n v="35"/>
    <x v="721"/>
    <x v="2"/>
    <s v="wearables"/>
    <x v="972"/>
    <d v="2014-09-04T06:59:00"/>
  </r>
  <r>
    <n v="973"/>
    <x v="973"/>
    <x v="972"/>
    <n v="20000"/>
    <n v="411"/>
    <x v="2"/>
    <x v="0"/>
    <x v="0"/>
    <n v="1447032093"/>
    <n v="1441844493"/>
    <b v="0"/>
    <x v="22"/>
    <x v="1"/>
    <s v="technology/wearables"/>
    <n v="2"/>
    <x v="722"/>
    <x v="2"/>
    <s v="wearables"/>
    <x v="973"/>
    <d v="2015-11-09T01:21:33"/>
  </r>
  <r>
    <n v="974"/>
    <x v="974"/>
    <x v="973"/>
    <n v="50000"/>
    <n v="280"/>
    <x v="2"/>
    <x v="0"/>
    <x v="0"/>
    <n v="1458925156"/>
    <n v="1456336756"/>
    <b v="0"/>
    <x v="83"/>
    <x v="1"/>
    <s v="technology/wearables"/>
    <n v="1"/>
    <x v="723"/>
    <x v="2"/>
    <s v="wearables"/>
    <x v="974"/>
    <d v="2016-03-25T16:59:16"/>
  </r>
  <r>
    <n v="975"/>
    <x v="975"/>
    <x v="974"/>
    <n v="100000"/>
    <n v="2607"/>
    <x v="2"/>
    <x v="0"/>
    <x v="0"/>
    <n v="1467132185"/>
    <n v="1461948185"/>
    <b v="0"/>
    <x v="54"/>
    <x v="1"/>
    <s v="technology/wearables"/>
    <n v="3"/>
    <x v="724"/>
    <x v="2"/>
    <s v="wearables"/>
    <x v="975"/>
    <d v="2016-06-28T16:43:05"/>
  </r>
  <r>
    <n v="976"/>
    <x v="976"/>
    <x v="975"/>
    <n v="150000"/>
    <n v="2889"/>
    <x v="2"/>
    <x v="2"/>
    <x v="2"/>
    <n v="1439515497"/>
    <n v="1435627497"/>
    <b v="0"/>
    <x v="59"/>
    <x v="1"/>
    <s v="technology/wearables"/>
    <n v="2"/>
    <x v="725"/>
    <x v="2"/>
    <s v="wearables"/>
    <x v="976"/>
    <d v="2015-08-14T01:24:57"/>
  </r>
  <r>
    <n v="977"/>
    <x v="977"/>
    <x v="976"/>
    <n v="2700"/>
    <n v="909"/>
    <x v="2"/>
    <x v="15"/>
    <x v="3"/>
    <n v="1456094197"/>
    <n v="1453502197"/>
    <b v="0"/>
    <x v="8"/>
    <x v="1"/>
    <s v="technology/wearables"/>
    <n v="34"/>
    <x v="726"/>
    <x v="2"/>
    <s v="wearables"/>
    <x v="977"/>
    <d v="2016-02-21T22:36:37"/>
  </r>
  <r>
    <n v="978"/>
    <x v="978"/>
    <x v="977"/>
    <n v="172889"/>
    <n v="97273"/>
    <x v="2"/>
    <x v="11"/>
    <x v="9"/>
    <n v="1456385101"/>
    <n v="1453793101"/>
    <b v="0"/>
    <x v="252"/>
    <x v="1"/>
    <s v="technology/wearables"/>
    <n v="56"/>
    <x v="727"/>
    <x v="2"/>
    <s v="wearables"/>
    <x v="978"/>
    <d v="2016-02-25T07:25:01"/>
  </r>
  <r>
    <n v="979"/>
    <x v="979"/>
    <x v="978"/>
    <n v="35000"/>
    <n v="28986.16"/>
    <x v="2"/>
    <x v="0"/>
    <x v="0"/>
    <n v="1466449140"/>
    <n v="1463392828"/>
    <b v="0"/>
    <x v="93"/>
    <x v="1"/>
    <s v="technology/wearables"/>
    <n v="83"/>
    <x v="728"/>
    <x v="2"/>
    <s v="wearables"/>
    <x v="979"/>
    <d v="2016-06-20T18:59:00"/>
  </r>
  <r>
    <n v="980"/>
    <x v="980"/>
    <x v="979"/>
    <n v="10000"/>
    <n v="1486"/>
    <x v="2"/>
    <x v="0"/>
    <x v="0"/>
    <n v="1417387322"/>
    <n v="1413495722"/>
    <b v="0"/>
    <x v="162"/>
    <x v="1"/>
    <s v="technology/wearables"/>
    <n v="15"/>
    <x v="729"/>
    <x v="2"/>
    <s v="wearables"/>
    <x v="980"/>
    <d v="2014-11-30T22:42:02"/>
  </r>
  <r>
    <n v="981"/>
    <x v="981"/>
    <x v="980"/>
    <n v="88888"/>
    <n v="11"/>
    <x v="2"/>
    <x v="0"/>
    <x v="0"/>
    <n v="1407624222"/>
    <n v="1405032222"/>
    <b v="0"/>
    <x v="80"/>
    <x v="1"/>
    <s v="technology/wearables"/>
    <n v="0"/>
    <x v="730"/>
    <x v="2"/>
    <s v="wearables"/>
    <x v="981"/>
    <d v="2014-08-09T22:43:42"/>
  </r>
  <r>
    <n v="982"/>
    <x v="982"/>
    <x v="981"/>
    <n v="17500"/>
    <n v="3"/>
    <x v="2"/>
    <x v="0"/>
    <x v="0"/>
    <n v="1475431486"/>
    <n v="1472839486"/>
    <b v="0"/>
    <x v="83"/>
    <x v="1"/>
    <s v="technology/wearables"/>
    <n v="0"/>
    <x v="120"/>
    <x v="2"/>
    <s v="wearables"/>
    <x v="982"/>
    <d v="2016-10-02T18:04:46"/>
  </r>
  <r>
    <n v="983"/>
    <x v="983"/>
    <x v="982"/>
    <n v="104219"/>
    <n v="30751"/>
    <x v="2"/>
    <x v="3"/>
    <x v="3"/>
    <n v="1471985640"/>
    <n v="1469289685"/>
    <b v="0"/>
    <x v="122"/>
    <x v="1"/>
    <s v="technology/wearables"/>
    <n v="30"/>
    <x v="731"/>
    <x v="2"/>
    <s v="wearables"/>
    <x v="983"/>
    <d v="2016-08-23T20:54:00"/>
  </r>
  <r>
    <n v="984"/>
    <x v="984"/>
    <x v="983"/>
    <n v="10000"/>
    <n v="106"/>
    <x v="2"/>
    <x v="0"/>
    <x v="0"/>
    <n v="1427507208"/>
    <n v="1424918808"/>
    <b v="0"/>
    <x v="83"/>
    <x v="1"/>
    <s v="technology/wearables"/>
    <n v="1"/>
    <x v="732"/>
    <x v="2"/>
    <s v="wearables"/>
    <x v="984"/>
    <d v="2015-03-28T01:46:48"/>
  </r>
  <r>
    <n v="985"/>
    <x v="985"/>
    <x v="984"/>
    <n v="30000"/>
    <n v="1888"/>
    <x v="2"/>
    <x v="12"/>
    <x v="3"/>
    <n v="1451602800"/>
    <n v="1449011610"/>
    <b v="0"/>
    <x v="23"/>
    <x v="1"/>
    <s v="technology/wearables"/>
    <n v="6"/>
    <x v="733"/>
    <x v="2"/>
    <s v="wearables"/>
    <x v="985"/>
    <d v="2015-12-31T23:00:00"/>
  </r>
  <r>
    <n v="986"/>
    <x v="986"/>
    <x v="985"/>
    <n v="20000"/>
    <n v="2550"/>
    <x v="2"/>
    <x v="1"/>
    <x v="1"/>
    <n v="1452384000"/>
    <n v="1447698300"/>
    <b v="0"/>
    <x v="23"/>
    <x v="1"/>
    <s v="technology/wearables"/>
    <n v="13"/>
    <x v="734"/>
    <x v="2"/>
    <s v="wearables"/>
    <x v="986"/>
    <d v="2016-01-10T00:00:00"/>
  </r>
  <r>
    <n v="987"/>
    <x v="987"/>
    <x v="986"/>
    <n v="50000"/>
    <n v="6610"/>
    <x v="2"/>
    <x v="9"/>
    <x v="3"/>
    <n v="1403507050"/>
    <n v="1400051050"/>
    <b v="0"/>
    <x v="14"/>
    <x v="1"/>
    <s v="technology/wearables"/>
    <n v="13"/>
    <x v="735"/>
    <x v="2"/>
    <s v="wearables"/>
    <x v="987"/>
    <d v="2014-06-23T07:04:10"/>
  </r>
  <r>
    <n v="988"/>
    <x v="988"/>
    <x v="987"/>
    <n v="5000"/>
    <n v="0"/>
    <x v="2"/>
    <x v="13"/>
    <x v="3"/>
    <n v="1475310825"/>
    <n v="1472718825"/>
    <b v="0"/>
    <x v="78"/>
    <x v="1"/>
    <s v="technology/wearables"/>
    <n v="0"/>
    <x v="121"/>
    <x v="2"/>
    <s v="wearables"/>
    <x v="988"/>
    <d v="2016-10-01T08:33:45"/>
  </r>
  <r>
    <n v="989"/>
    <x v="989"/>
    <x v="988"/>
    <n v="10000"/>
    <n v="1677"/>
    <x v="2"/>
    <x v="0"/>
    <x v="0"/>
    <n v="1475101495"/>
    <n v="1472509495"/>
    <b v="0"/>
    <x v="58"/>
    <x v="1"/>
    <s v="technology/wearables"/>
    <n v="17"/>
    <x v="736"/>
    <x v="2"/>
    <s v="wearables"/>
    <x v="989"/>
    <d v="2016-09-28T22:24:55"/>
  </r>
  <r>
    <n v="990"/>
    <x v="990"/>
    <x v="989"/>
    <n v="25000"/>
    <n v="26"/>
    <x v="2"/>
    <x v="0"/>
    <x v="0"/>
    <n v="1409770164"/>
    <n v="1407178164"/>
    <b v="0"/>
    <x v="84"/>
    <x v="1"/>
    <s v="technology/wearables"/>
    <n v="0"/>
    <x v="31"/>
    <x v="2"/>
    <s v="wearables"/>
    <x v="990"/>
    <d v="2014-09-03T18:49:24"/>
  </r>
  <r>
    <n v="991"/>
    <x v="991"/>
    <x v="990"/>
    <n v="5000"/>
    <n v="212"/>
    <x v="2"/>
    <x v="1"/>
    <x v="1"/>
    <n v="1468349460"/>
    <n v="1466186988"/>
    <b v="0"/>
    <x v="63"/>
    <x v="1"/>
    <s v="technology/wearables"/>
    <n v="4"/>
    <x v="737"/>
    <x v="2"/>
    <s v="wearables"/>
    <x v="991"/>
    <d v="2016-07-12T18:51:00"/>
  </r>
  <r>
    <n v="992"/>
    <x v="992"/>
    <x v="991"/>
    <n v="100000"/>
    <n v="467"/>
    <x v="2"/>
    <x v="0"/>
    <x v="0"/>
    <n v="1462655519"/>
    <n v="1457475119"/>
    <b v="0"/>
    <x v="80"/>
    <x v="1"/>
    <s v="technology/wearables"/>
    <n v="0"/>
    <x v="738"/>
    <x v="2"/>
    <s v="wearables"/>
    <x v="992"/>
    <d v="2016-05-07T21:11:59"/>
  </r>
  <r>
    <n v="993"/>
    <x v="993"/>
    <x v="992"/>
    <n v="70000"/>
    <n v="17561"/>
    <x v="2"/>
    <x v="0"/>
    <x v="0"/>
    <n v="1478926800"/>
    <n v="1476054568"/>
    <b v="0"/>
    <x v="193"/>
    <x v="1"/>
    <s v="technology/wearables"/>
    <n v="25"/>
    <x v="739"/>
    <x v="2"/>
    <s v="wearables"/>
    <x v="993"/>
    <d v="2016-11-12T05:00:00"/>
  </r>
  <r>
    <n v="994"/>
    <x v="994"/>
    <x v="993"/>
    <n v="200000"/>
    <n v="4669"/>
    <x v="2"/>
    <x v="0"/>
    <x v="0"/>
    <n v="1417388340"/>
    <n v="1412835530"/>
    <b v="0"/>
    <x v="202"/>
    <x v="1"/>
    <s v="technology/wearables"/>
    <n v="2"/>
    <x v="740"/>
    <x v="2"/>
    <s v="wearables"/>
    <x v="994"/>
    <d v="2014-11-30T22:59:00"/>
  </r>
  <r>
    <n v="995"/>
    <x v="995"/>
    <x v="994"/>
    <n v="10000"/>
    <n v="726"/>
    <x v="2"/>
    <x v="0"/>
    <x v="0"/>
    <n v="1417276800"/>
    <n v="1415140480"/>
    <b v="0"/>
    <x v="82"/>
    <x v="1"/>
    <s v="technology/wearables"/>
    <n v="7"/>
    <x v="741"/>
    <x v="2"/>
    <s v="wearables"/>
    <x v="995"/>
    <d v="2014-11-29T16:00:00"/>
  </r>
  <r>
    <n v="996"/>
    <x v="996"/>
    <x v="995"/>
    <n v="4000"/>
    <n v="65"/>
    <x v="2"/>
    <x v="0"/>
    <x v="0"/>
    <n v="1406474820"/>
    <n v="1403902060"/>
    <b v="0"/>
    <x v="81"/>
    <x v="1"/>
    <s v="technology/wearables"/>
    <n v="2"/>
    <x v="31"/>
    <x v="2"/>
    <s v="wearables"/>
    <x v="996"/>
    <d v="2014-07-27T15:27:00"/>
  </r>
  <r>
    <n v="997"/>
    <x v="997"/>
    <x v="996"/>
    <n v="5000"/>
    <n v="65"/>
    <x v="2"/>
    <x v="0"/>
    <x v="0"/>
    <n v="1417145297"/>
    <n v="1414549697"/>
    <b v="0"/>
    <x v="22"/>
    <x v="1"/>
    <s v="technology/wearables"/>
    <n v="1"/>
    <x v="742"/>
    <x v="2"/>
    <s v="wearables"/>
    <x v="997"/>
    <d v="2014-11-28T03:28:17"/>
  </r>
  <r>
    <n v="998"/>
    <x v="998"/>
    <x v="997"/>
    <n v="60000"/>
    <n v="35135"/>
    <x v="2"/>
    <x v="5"/>
    <x v="5"/>
    <n v="1447909401"/>
    <n v="1444017801"/>
    <b v="0"/>
    <x v="194"/>
    <x v="1"/>
    <s v="technology/wearables"/>
    <n v="59"/>
    <x v="743"/>
    <x v="2"/>
    <s v="wearables"/>
    <x v="998"/>
    <d v="2015-11-19T05:03:21"/>
  </r>
  <r>
    <n v="999"/>
    <x v="999"/>
    <x v="998"/>
    <n v="150000"/>
    <n v="11683"/>
    <x v="2"/>
    <x v="5"/>
    <x v="5"/>
    <n v="1415865720"/>
    <n v="1413270690"/>
    <b v="0"/>
    <x v="244"/>
    <x v="1"/>
    <s v="technology/wearables"/>
    <n v="8"/>
    <x v="744"/>
    <x v="2"/>
    <s v="wearables"/>
    <x v="999"/>
    <d v="2014-11-13T08:02:00"/>
  </r>
  <r>
    <n v="1000"/>
    <x v="1000"/>
    <x v="999"/>
    <n v="894700"/>
    <n v="19824"/>
    <x v="1"/>
    <x v="0"/>
    <x v="0"/>
    <n v="1489537560"/>
    <n v="1484357160"/>
    <b v="0"/>
    <x v="79"/>
    <x v="1"/>
    <s v="technology/wearables"/>
    <n v="2"/>
    <x v="745"/>
    <x v="2"/>
    <s v="wearables"/>
    <x v="1000"/>
    <d v="2017-03-15T00:26:00"/>
  </r>
  <r>
    <n v="1001"/>
    <x v="1001"/>
    <x v="1000"/>
    <n v="5000"/>
    <n v="5200"/>
    <x v="1"/>
    <x v="1"/>
    <x v="1"/>
    <n v="1485796613"/>
    <n v="1481908613"/>
    <b v="0"/>
    <x v="80"/>
    <x v="1"/>
    <s v="technology/wearables"/>
    <n v="104"/>
    <x v="746"/>
    <x v="2"/>
    <s v="wearables"/>
    <x v="1001"/>
    <d v="2017-01-30T17:16:53"/>
  </r>
  <r>
    <n v="1002"/>
    <x v="1002"/>
    <x v="1001"/>
    <n v="9999"/>
    <n v="2960"/>
    <x v="1"/>
    <x v="0"/>
    <x v="0"/>
    <n v="1450331940"/>
    <n v="1447777514"/>
    <b v="0"/>
    <x v="19"/>
    <x v="1"/>
    <s v="technology/wearables"/>
    <n v="30"/>
    <x v="747"/>
    <x v="2"/>
    <s v="wearables"/>
    <x v="1002"/>
    <d v="2015-12-17T05:59:00"/>
  </r>
  <r>
    <n v="1003"/>
    <x v="1003"/>
    <x v="1002"/>
    <n v="20000"/>
    <n v="3211"/>
    <x v="1"/>
    <x v="6"/>
    <x v="3"/>
    <n v="1489680061"/>
    <n v="1487091661"/>
    <b v="0"/>
    <x v="41"/>
    <x v="1"/>
    <s v="technology/wearables"/>
    <n v="16"/>
    <x v="748"/>
    <x v="2"/>
    <s v="wearables"/>
    <x v="1003"/>
    <d v="2017-03-16T16:01:01"/>
  </r>
  <r>
    <n v="1004"/>
    <x v="1004"/>
    <x v="1003"/>
    <n v="25000"/>
    <n v="20552"/>
    <x v="1"/>
    <x v="0"/>
    <x v="0"/>
    <n v="1455814827"/>
    <n v="1453222827"/>
    <b v="0"/>
    <x v="195"/>
    <x v="1"/>
    <s v="technology/wearables"/>
    <n v="82"/>
    <x v="749"/>
    <x v="2"/>
    <s v="wearables"/>
    <x v="1004"/>
    <d v="2016-02-18T17:00:27"/>
  </r>
  <r>
    <n v="1005"/>
    <x v="1005"/>
    <x v="1004"/>
    <n v="200000"/>
    <n v="150102"/>
    <x v="1"/>
    <x v="0"/>
    <x v="0"/>
    <n v="1446217183"/>
    <n v="1443538783"/>
    <b v="0"/>
    <x v="253"/>
    <x v="1"/>
    <s v="technology/wearables"/>
    <n v="75"/>
    <x v="750"/>
    <x v="2"/>
    <s v="wearables"/>
    <x v="1005"/>
    <d v="2015-10-30T14:59:43"/>
  </r>
  <r>
    <n v="1006"/>
    <x v="1006"/>
    <x v="1005"/>
    <n v="4000"/>
    <n v="234"/>
    <x v="1"/>
    <x v="0"/>
    <x v="0"/>
    <n v="1418368260"/>
    <n v="1417654672"/>
    <b v="0"/>
    <x v="22"/>
    <x v="1"/>
    <s v="technology/wearables"/>
    <n v="6"/>
    <x v="751"/>
    <x v="2"/>
    <s v="wearables"/>
    <x v="1006"/>
    <d v="2014-12-12T07:11:00"/>
  </r>
  <r>
    <n v="1007"/>
    <x v="1007"/>
    <x v="1006"/>
    <n v="30000"/>
    <n v="13296"/>
    <x v="1"/>
    <x v="0"/>
    <x v="0"/>
    <n v="1481727623"/>
    <n v="1478095223"/>
    <b v="0"/>
    <x v="88"/>
    <x v="1"/>
    <s v="technology/wearables"/>
    <n v="44"/>
    <x v="752"/>
    <x v="2"/>
    <s v="wearables"/>
    <x v="1007"/>
    <d v="2016-12-14T15:00:23"/>
  </r>
  <r>
    <n v="1008"/>
    <x v="1008"/>
    <x v="1007"/>
    <n v="93500"/>
    <n v="250"/>
    <x v="1"/>
    <x v="14"/>
    <x v="10"/>
    <n v="1482953115"/>
    <n v="1480361115"/>
    <b v="0"/>
    <x v="29"/>
    <x v="1"/>
    <s v="technology/wearables"/>
    <n v="0"/>
    <x v="404"/>
    <x v="2"/>
    <s v="wearables"/>
    <x v="1008"/>
    <d v="2016-12-28T19:25:15"/>
  </r>
  <r>
    <n v="1009"/>
    <x v="1009"/>
    <x v="1008"/>
    <n v="50000"/>
    <n v="6565"/>
    <x v="1"/>
    <x v="0"/>
    <x v="0"/>
    <n v="1466346646"/>
    <n v="1463754646"/>
    <b v="0"/>
    <x v="21"/>
    <x v="1"/>
    <s v="technology/wearables"/>
    <n v="13"/>
    <x v="177"/>
    <x v="2"/>
    <s v="wearables"/>
    <x v="1009"/>
    <d v="2016-06-19T14:30:46"/>
  </r>
  <r>
    <n v="1010"/>
    <x v="1010"/>
    <x v="1009"/>
    <n v="115250"/>
    <n v="220"/>
    <x v="1"/>
    <x v="0"/>
    <x v="0"/>
    <n v="1473044340"/>
    <n v="1468180462"/>
    <b v="0"/>
    <x v="80"/>
    <x v="1"/>
    <s v="technology/wearables"/>
    <n v="0"/>
    <x v="687"/>
    <x v="2"/>
    <s v="wearables"/>
    <x v="1010"/>
    <d v="2016-09-05T02:59:00"/>
  </r>
  <r>
    <n v="1011"/>
    <x v="1011"/>
    <x v="1010"/>
    <n v="20000"/>
    <n v="75"/>
    <x v="1"/>
    <x v="0"/>
    <x v="0"/>
    <n v="1418938395"/>
    <n v="1415050395"/>
    <b v="0"/>
    <x v="29"/>
    <x v="1"/>
    <s v="technology/wearables"/>
    <n v="0"/>
    <x v="753"/>
    <x v="2"/>
    <s v="wearables"/>
    <x v="1011"/>
    <d v="2014-12-18T21:33:15"/>
  </r>
  <r>
    <n v="1012"/>
    <x v="1012"/>
    <x v="1011"/>
    <n v="5000"/>
    <n v="1076751.05"/>
    <x v="1"/>
    <x v="0"/>
    <x v="0"/>
    <n v="1485254052"/>
    <n v="1481366052"/>
    <b v="0"/>
    <x v="254"/>
    <x v="1"/>
    <s v="technology/wearables"/>
    <n v="21535"/>
    <x v="754"/>
    <x v="2"/>
    <s v="wearables"/>
    <x v="1012"/>
    <d v="2017-01-24T10:34:12"/>
  </r>
  <r>
    <n v="1013"/>
    <x v="1013"/>
    <x v="1012"/>
    <n v="25000"/>
    <n v="8632"/>
    <x v="1"/>
    <x v="0"/>
    <x v="0"/>
    <n v="1451419200"/>
    <n v="1449000056"/>
    <b v="0"/>
    <x v="240"/>
    <x v="1"/>
    <s v="technology/wearables"/>
    <n v="35"/>
    <x v="755"/>
    <x v="2"/>
    <s v="wearables"/>
    <x v="1013"/>
    <d v="2015-12-29T20:00:00"/>
  </r>
  <r>
    <n v="1014"/>
    <x v="1014"/>
    <x v="1013"/>
    <n v="10000"/>
    <n v="3060"/>
    <x v="1"/>
    <x v="0"/>
    <x v="0"/>
    <n v="1420070615"/>
    <n v="1415750615"/>
    <b v="0"/>
    <x v="38"/>
    <x v="1"/>
    <s v="technology/wearables"/>
    <n v="31"/>
    <x v="756"/>
    <x v="2"/>
    <s v="wearables"/>
    <x v="1014"/>
    <d v="2015-01-01T00:03:35"/>
  </r>
  <r>
    <n v="1015"/>
    <x v="1015"/>
    <x v="1014"/>
    <n v="9000"/>
    <n v="240"/>
    <x v="1"/>
    <x v="16"/>
    <x v="11"/>
    <n v="1448489095"/>
    <n v="1445893495"/>
    <b v="0"/>
    <x v="79"/>
    <x v="1"/>
    <s v="technology/wearables"/>
    <n v="3"/>
    <x v="375"/>
    <x v="2"/>
    <s v="wearables"/>
    <x v="1015"/>
    <d v="2015-11-25T22:04:55"/>
  </r>
  <r>
    <n v="1016"/>
    <x v="1016"/>
    <x v="1015"/>
    <n v="100000"/>
    <n v="2842"/>
    <x v="1"/>
    <x v="0"/>
    <x v="0"/>
    <n v="1459992856"/>
    <n v="1456108456"/>
    <b v="0"/>
    <x v="44"/>
    <x v="1"/>
    <s v="technology/wearables"/>
    <n v="3"/>
    <x v="757"/>
    <x v="2"/>
    <s v="wearables"/>
    <x v="1016"/>
    <d v="2016-04-07T01:34:16"/>
  </r>
  <r>
    <n v="1017"/>
    <x v="1017"/>
    <x v="1016"/>
    <n v="250000"/>
    <n v="57197"/>
    <x v="1"/>
    <x v="0"/>
    <x v="0"/>
    <n v="1448125935"/>
    <n v="1444666335"/>
    <b v="0"/>
    <x v="255"/>
    <x v="1"/>
    <s v="technology/wearables"/>
    <n v="23"/>
    <x v="758"/>
    <x v="2"/>
    <s v="wearables"/>
    <x v="1017"/>
    <d v="2015-11-21T17:12:15"/>
  </r>
  <r>
    <n v="1018"/>
    <x v="1018"/>
    <x v="1017"/>
    <n v="20000"/>
    <n v="621"/>
    <x v="1"/>
    <x v="0"/>
    <x v="0"/>
    <n v="1468496933"/>
    <n v="1465904933"/>
    <b v="0"/>
    <x v="63"/>
    <x v="1"/>
    <s v="technology/wearables"/>
    <n v="3"/>
    <x v="759"/>
    <x v="2"/>
    <s v="wearables"/>
    <x v="1018"/>
    <d v="2016-07-14T11:48:53"/>
  </r>
  <r>
    <n v="1019"/>
    <x v="1019"/>
    <x v="1018"/>
    <n v="45000"/>
    <n v="21300"/>
    <x v="1"/>
    <x v="0"/>
    <x v="0"/>
    <n v="1423092149"/>
    <n v="1420500149"/>
    <b v="0"/>
    <x v="256"/>
    <x v="1"/>
    <s v="technology/wearables"/>
    <n v="47"/>
    <x v="454"/>
    <x v="2"/>
    <s v="wearables"/>
    <x v="1019"/>
    <d v="2015-02-04T23:22:29"/>
  </r>
  <r>
    <n v="1020"/>
    <x v="1020"/>
    <x v="1019"/>
    <n v="1550"/>
    <n v="3186"/>
    <x v="0"/>
    <x v="5"/>
    <x v="5"/>
    <n v="1433206020"/>
    <n v="1430617209"/>
    <b v="0"/>
    <x v="209"/>
    <x v="0"/>
    <s v="music/electronic music"/>
    <n v="206"/>
    <x v="760"/>
    <x v="4"/>
    <s v="electronic music"/>
    <x v="1020"/>
    <d v="2015-06-02T00:47:00"/>
  </r>
  <r>
    <n v="1021"/>
    <x v="1021"/>
    <x v="1020"/>
    <n v="3000"/>
    <n v="10554.11"/>
    <x v="0"/>
    <x v="0"/>
    <x v="0"/>
    <n v="1445054400"/>
    <n v="1443074571"/>
    <b v="1"/>
    <x v="257"/>
    <x v="0"/>
    <s v="music/electronic music"/>
    <n v="352"/>
    <x v="761"/>
    <x v="4"/>
    <s v="electronic music"/>
    <x v="1021"/>
    <d v="2015-10-17T04:00:00"/>
  </r>
  <r>
    <n v="1022"/>
    <x v="1022"/>
    <x v="1021"/>
    <n v="2000"/>
    <n v="2298"/>
    <x v="0"/>
    <x v="0"/>
    <x v="0"/>
    <n v="1431876677"/>
    <n v="1429284677"/>
    <b v="1"/>
    <x v="142"/>
    <x v="0"/>
    <s v="music/electronic music"/>
    <n v="115"/>
    <x v="762"/>
    <x v="4"/>
    <s v="electronic music"/>
    <x v="1022"/>
    <d v="2015-05-17T15:31:17"/>
  </r>
  <r>
    <n v="1023"/>
    <x v="1023"/>
    <x v="1022"/>
    <n v="2000"/>
    <n v="4743"/>
    <x v="0"/>
    <x v="1"/>
    <x v="1"/>
    <n v="1434837861"/>
    <n v="1432245861"/>
    <b v="0"/>
    <x v="132"/>
    <x v="0"/>
    <s v="music/electronic music"/>
    <n v="237"/>
    <x v="763"/>
    <x v="4"/>
    <s v="electronic music"/>
    <x v="1023"/>
    <d v="2015-06-20T22:04:21"/>
  </r>
  <r>
    <n v="1024"/>
    <x v="1024"/>
    <x v="1023"/>
    <n v="20000"/>
    <n v="23727.55"/>
    <x v="0"/>
    <x v="11"/>
    <x v="9"/>
    <n v="1454248563"/>
    <n v="1451656563"/>
    <b v="1"/>
    <x v="42"/>
    <x v="0"/>
    <s v="music/electronic music"/>
    <n v="119"/>
    <x v="764"/>
    <x v="4"/>
    <s v="electronic music"/>
    <x v="1024"/>
    <d v="2016-01-31T13:56:03"/>
  </r>
  <r>
    <n v="1025"/>
    <x v="1025"/>
    <x v="1024"/>
    <n v="70000"/>
    <n v="76949.820000000007"/>
    <x v="0"/>
    <x v="0"/>
    <x v="0"/>
    <n v="1426532437"/>
    <n v="1423944037"/>
    <b v="1"/>
    <x v="258"/>
    <x v="0"/>
    <s v="music/electronic music"/>
    <n v="110"/>
    <x v="765"/>
    <x v="4"/>
    <s v="electronic music"/>
    <x v="1025"/>
    <d v="2015-03-16T19:00:37"/>
  </r>
  <r>
    <n v="1026"/>
    <x v="1026"/>
    <x v="1025"/>
    <n v="7000"/>
    <n v="7000.58"/>
    <x v="0"/>
    <x v="1"/>
    <x v="1"/>
    <n v="1459414016"/>
    <n v="1456480016"/>
    <b v="1"/>
    <x v="259"/>
    <x v="0"/>
    <s v="music/electronic music"/>
    <n v="100"/>
    <x v="766"/>
    <x v="4"/>
    <s v="electronic music"/>
    <x v="1026"/>
    <d v="2016-03-31T08:46:56"/>
  </r>
  <r>
    <n v="1027"/>
    <x v="1027"/>
    <x v="1026"/>
    <n v="7501"/>
    <n v="7733"/>
    <x v="0"/>
    <x v="0"/>
    <x v="0"/>
    <n v="1414025347"/>
    <n v="1411433347"/>
    <b v="1"/>
    <x v="112"/>
    <x v="0"/>
    <s v="music/electronic music"/>
    <n v="103"/>
    <x v="767"/>
    <x v="4"/>
    <s v="electronic music"/>
    <x v="1027"/>
    <d v="2014-10-23T00:49:07"/>
  </r>
  <r>
    <n v="1028"/>
    <x v="1028"/>
    <x v="1027"/>
    <n v="10000"/>
    <n v="11727"/>
    <x v="0"/>
    <x v="1"/>
    <x v="1"/>
    <n v="1488830400"/>
    <n v="1484924605"/>
    <b v="1"/>
    <x v="260"/>
    <x v="0"/>
    <s v="music/electronic music"/>
    <n v="117"/>
    <x v="768"/>
    <x v="4"/>
    <s v="electronic music"/>
    <x v="1028"/>
    <d v="2017-03-06T20:00:00"/>
  </r>
  <r>
    <n v="1029"/>
    <x v="1029"/>
    <x v="1028"/>
    <n v="10000"/>
    <n v="11176"/>
    <x v="0"/>
    <x v="11"/>
    <x v="9"/>
    <n v="1428184740"/>
    <n v="1423501507"/>
    <b v="0"/>
    <x v="261"/>
    <x v="0"/>
    <s v="music/electronic music"/>
    <n v="112"/>
    <x v="769"/>
    <x v="4"/>
    <s v="electronic music"/>
    <x v="1029"/>
    <d v="2015-04-04T21:59:00"/>
  </r>
  <r>
    <n v="1030"/>
    <x v="1030"/>
    <x v="1029"/>
    <n v="2000"/>
    <n v="6842"/>
    <x v="0"/>
    <x v="0"/>
    <x v="0"/>
    <n v="1473680149"/>
    <n v="1472470549"/>
    <b v="0"/>
    <x v="180"/>
    <x v="0"/>
    <s v="music/electronic music"/>
    <n v="342"/>
    <x v="770"/>
    <x v="4"/>
    <s v="electronic music"/>
    <x v="1030"/>
    <d v="2016-09-12T11:35:49"/>
  </r>
  <r>
    <n v="1031"/>
    <x v="1031"/>
    <x v="1030"/>
    <n v="10000"/>
    <n v="10740"/>
    <x v="0"/>
    <x v="0"/>
    <x v="0"/>
    <n v="1450290010"/>
    <n v="1447698010"/>
    <b v="0"/>
    <x v="221"/>
    <x v="0"/>
    <s v="music/electronic music"/>
    <n v="107"/>
    <x v="771"/>
    <x v="4"/>
    <s v="electronic music"/>
    <x v="1031"/>
    <d v="2015-12-16T18:20:10"/>
  </r>
  <r>
    <n v="1032"/>
    <x v="1032"/>
    <x v="1031"/>
    <n v="5400"/>
    <n v="5858.84"/>
    <x v="0"/>
    <x v="0"/>
    <x v="0"/>
    <n v="1466697625"/>
    <n v="1464105625"/>
    <b v="0"/>
    <x v="93"/>
    <x v="0"/>
    <s v="music/electronic music"/>
    <n v="108"/>
    <x v="772"/>
    <x v="4"/>
    <s v="electronic music"/>
    <x v="1032"/>
    <d v="2016-06-23T16:00:25"/>
  </r>
  <r>
    <n v="1033"/>
    <x v="1033"/>
    <x v="1032"/>
    <n v="1328"/>
    <n v="1366"/>
    <x v="0"/>
    <x v="1"/>
    <x v="1"/>
    <n v="1481564080"/>
    <n v="1479144880"/>
    <b v="0"/>
    <x v="74"/>
    <x v="0"/>
    <s v="music/electronic music"/>
    <n v="103"/>
    <x v="96"/>
    <x v="4"/>
    <s v="electronic music"/>
    <x v="1033"/>
    <d v="2016-12-12T17:34:40"/>
  </r>
  <r>
    <n v="1034"/>
    <x v="1034"/>
    <x v="1033"/>
    <n v="5000"/>
    <n v="6500.09"/>
    <x v="0"/>
    <x v="0"/>
    <x v="0"/>
    <n v="1470369540"/>
    <n v="1467604804"/>
    <b v="0"/>
    <x v="262"/>
    <x v="0"/>
    <s v="music/electronic music"/>
    <n v="130"/>
    <x v="773"/>
    <x v="4"/>
    <s v="electronic music"/>
    <x v="1034"/>
    <d v="2016-08-05T03:59:00"/>
  </r>
  <r>
    <n v="1035"/>
    <x v="1035"/>
    <x v="1034"/>
    <n v="4600"/>
    <n v="4952"/>
    <x v="0"/>
    <x v="0"/>
    <x v="0"/>
    <n v="1423668220"/>
    <n v="1421076220"/>
    <b v="0"/>
    <x v="88"/>
    <x v="0"/>
    <s v="music/electronic music"/>
    <n v="108"/>
    <x v="774"/>
    <x v="4"/>
    <s v="electronic music"/>
    <x v="1035"/>
    <d v="2015-02-11T15:23:40"/>
  </r>
  <r>
    <n v="1036"/>
    <x v="1036"/>
    <x v="1035"/>
    <n v="4500"/>
    <n v="5056.22"/>
    <x v="0"/>
    <x v="0"/>
    <x v="0"/>
    <n v="1357545600"/>
    <n v="1354790790"/>
    <b v="0"/>
    <x v="263"/>
    <x v="0"/>
    <s v="music/electronic music"/>
    <n v="112"/>
    <x v="775"/>
    <x v="4"/>
    <s v="electronic music"/>
    <x v="1036"/>
    <d v="2013-01-07T08:00:00"/>
  </r>
  <r>
    <n v="1037"/>
    <x v="1037"/>
    <x v="1036"/>
    <n v="1000"/>
    <n v="1021"/>
    <x v="0"/>
    <x v="0"/>
    <x v="0"/>
    <n v="1431925200"/>
    <n v="1429991062"/>
    <b v="0"/>
    <x v="64"/>
    <x v="0"/>
    <s v="music/electronic music"/>
    <n v="102"/>
    <x v="776"/>
    <x v="4"/>
    <s v="electronic music"/>
    <x v="1037"/>
    <d v="2015-05-18T05:00:00"/>
  </r>
  <r>
    <n v="1038"/>
    <x v="1038"/>
    <x v="1037"/>
    <n v="1500"/>
    <n v="2180"/>
    <x v="0"/>
    <x v="0"/>
    <x v="0"/>
    <n v="1458362023"/>
    <n v="1455773623"/>
    <b v="0"/>
    <x v="42"/>
    <x v="0"/>
    <s v="music/electronic music"/>
    <n v="145"/>
    <x v="777"/>
    <x v="4"/>
    <s v="electronic music"/>
    <x v="1038"/>
    <d v="2016-03-19T04:33:43"/>
  </r>
  <r>
    <n v="1039"/>
    <x v="1039"/>
    <x v="1038"/>
    <n v="500"/>
    <n v="641"/>
    <x v="0"/>
    <x v="0"/>
    <x v="0"/>
    <n v="1481615940"/>
    <n v="1479436646"/>
    <b v="0"/>
    <x v="209"/>
    <x v="0"/>
    <s v="music/electronic music"/>
    <n v="128"/>
    <x v="778"/>
    <x v="4"/>
    <s v="electronic music"/>
    <x v="1039"/>
    <d v="2016-12-13T07:59:00"/>
  </r>
  <r>
    <n v="1040"/>
    <x v="1040"/>
    <x v="1039"/>
    <n v="85000"/>
    <n v="250"/>
    <x v="1"/>
    <x v="0"/>
    <x v="0"/>
    <n v="1472317209"/>
    <n v="1469725209"/>
    <b v="0"/>
    <x v="29"/>
    <x v="1"/>
    <s v="journalism/audio"/>
    <n v="0"/>
    <x v="404"/>
    <x v="5"/>
    <s v="audio"/>
    <x v="1040"/>
    <d v="2016-08-27T17:00:09"/>
  </r>
  <r>
    <n v="1041"/>
    <x v="1041"/>
    <x v="1040"/>
    <n v="50"/>
    <n v="0"/>
    <x v="1"/>
    <x v="0"/>
    <x v="0"/>
    <n v="1406769992"/>
    <n v="1405041992"/>
    <b v="0"/>
    <x v="78"/>
    <x v="1"/>
    <s v="journalism/audio"/>
    <n v="0"/>
    <x v="121"/>
    <x v="5"/>
    <s v="audio"/>
    <x v="1041"/>
    <d v="2014-07-31T01:26:32"/>
  </r>
  <r>
    <n v="1042"/>
    <x v="1042"/>
    <x v="1041"/>
    <n v="650"/>
    <n v="10"/>
    <x v="1"/>
    <x v="0"/>
    <x v="0"/>
    <n v="1410516000"/>
    <n v="1406824948"/>
    <b v="0"/>
    <x v="29"/>
    <x v="1"/>
    <s v="journalism/audio"/>
    <n v="2"/>
    <x v="119"/>
    <x v="5"/>
    <s v="audio"/>
    <x v="1042"/>
    <d v="2014-09-12T10:00:00"/>
  </r>
  <r>
    <n v="1043"/>
    <x v="1043"/>
    <x v="1042"/>
    <n v="100000"/>
    <n v="8537"/>
    <x v="1"/>
    <x v="0"/>
    <x v="0"/>
    <n v="1432101855"/>
    <n v="1429509855"/>
    <b v="0"/>
    <x v="264"/>
    <x v="1"/>
    <s v="journalism/audio"/>
    <n v="9"/>
    <x v="779"/>
    <x v="5"/>
    <s v="audio"/>
    <x v="1043"/>
    <d v="2015-05-20T06:04:15"/>
  </r>
  <r>
    <n v="1044"/>
    <x v="1044"/>
    <x v="1043"/>
    <n v="7000"/>
    <n v="6"/>
    <x v="1"/>
    <x v="0"/>
    <x v="0"/>
    <n v="1425587220"/>
    <n v="1420668801"/>
    <b v="0"/>
    <x v="84"/>
    <x v="1"/>
    <s v="journalism/audio"/>
    <n v="0"/>
    <x v="362"/>
    <x v="5"/>
    <s v="audio"/>
    <x v="1044"/>
    <d v="2015-03-05T20:27:00"/>
  </r>
  <r>
    <n v="1045"/>
    <x v="1045"/>
    <x v="1044"/>
    <n v="10000"/>
    <n v="266"/>
    <x v="1"/>
    <x v="0"/>
    <x v="0"/>
    <n v="1408827550"/>
    <n v="1406235550"/>
    <b v="0"/>
    <x v="22"/>
    <x v="1"/>
    <s v="journalism/audio"/>
    <n v="3"/>
    <x v="780"/>
    <x v="5"/>
    <s v="audio"/>
    <x v="1045"/>
    <d v="2014-08-23T20:59:10"/>
  </r>
  <r>
    <n v="1046"/>
    <x v="1046"/>
    <x v="1045"/>
    <n v="3000"/>
    <n v="0"/>
    <x v="1"/>
    <x v="12"/>
    <x v="3"/>
    <n v="1451161560"/>
    <n v="1447273560"/>
    <b v="0"/>
    <x v="78"/>
    <x v="1"/>
    <s v="journalism/audio"/>
    <n v="0"/>
    <x v="121"/>
    <x v="5"/>
    <s v="audio"/>
    <x v="1046"/>
    <d v="2015-12-26T20:26:00"/>
  </r>
  <r>
    <n v="1047"/>
    <x v="1047"/>
    <x v="1046"/>
    <n v="2000"/>
    <n v="1"/>
    <x v="1"/>
    <x v="0"/>
    <x v="0"/>
    <n v="1415219915"/>
    <n v="1412624315"/>
    <b v="0"/>
    <x v="29"/>
    <x v="1"/>
    <s v="journalism/audio"/>
    <n v="0"/>
    <x v="120"/>
    <x v="5"/>
    <s v="audio"/>
    <x v="1047"/>
    <d v="2014-11-05T20:38:35"/>
  </r>
  <r>
    <n v="1048"/>
    <x v="1048"/>
    <x v="1047"/>
    <n v="15000"/>
    <n v="212"/>
    <x v="1"/>
    <x v="0"/>
    <x v="0"/>
    <n v="1474766189"/>
    <n v="1471310189"/>
    <b v="0"/>
    <x v="80"/>
    <x v="1"/>
    <s v="journalism/audio"/>
    <n v="1"/>
    <x v="444"/>
    <x v="5"/>
    <s v="audio"/>
    <x v="1048"/>
    <d v="2016-09-25T01:16:29"/>
  </r>
  <r>
    <n v="1049"/>
    <x v="1049"/>
    <x v="1048"/>
    <n v="12000"/>
    <n v="0"/>
    <x v="1"/>
    <x v="0"/>
    <x v="0"/>
    <n v="1455272445"/>
    <n v="1452680445"/>
    <b v="0"/>
    <x v="78"/>
    <x v="1"/>
    <s v="journalism/audio"/>
    <n v="0"/>
    <x v="121"/>
    <x v="5"/>
    <s v="audio"/>
    <x v="1049"/>
    <d v="2016-02-12T10:20:45"/>
  </r>
  <r>
    <n v="1050"/>
    <x v="1050"/>
    <x v="1049"/>
    <n v="2500"/>
    <n v="0"/>
    <x v="1"/>
    <x v="0"/>
    <x v="0"/>
    <n v="1442257677"/>
    <n v="1439665677"/>
    <b v="0"/>
    <x v="78"/>
    <x v="1"/>
    <s v="journalism/audio"/>
    <n v="0"/>
    <x v="121"/>
    <x v="5"/>
    <s v="audio"/>
    <x v="1050"/>
    <d v="2015-09-14T19:07:57"/>
  </r>
  <r>
    <n v="1051"/>
    <x v="1051"/>
    <x v="1050"/>
    <n v="500"/>
    <n v="0"/>
    <x v="1"/>
    <x v="0"/>
    <x v="0"/>
    <n v="1409098825"/>
    <n v="1406679625"/>
    <b v="0"/>
    <x v="78"/>
    <x v="1"/>
    <s v="journalism/audio"/>
    <n v="0"/>
    <x v="121"/>
    <x v="5"/>
    <s v="audio"/>
    <x v="1051"/>
    <d v="2014-08-27T00:20:25"/>
  </r>
  <r>
    <n v="1052"/>
    <x v="1052"/>
    <x v="1051"/>
    <n v="4336"/>
    <n v="0"/>
    <x v="1"/>
    <x v="0"/>
    <x v="0"/>
    <n v="1465243740"/>
    <n v="1461438495"/>
    <b v="0"/>
    <x v="78"/>
    <x v="1"/>
    <s v="journalism/audio"/>
    <n v="0"/>
    <x v="121"/>
    <x v="5"/>
    <s v="audio"/>
    <x v="1052"/>
    <d v="2016-06-06T20:09:00"/>
  </r>
  <r>
    <n v="1053"/>
    <x v="1053"/>
    <x v="1052"/>
    <n v="1500"/>
    <n v="15"/>
    <x v="1"/>
    <x v="0"/>
    <x v="0"/>
    <n v="1488773332"/>
    <n v="1486613332"/>
    <b v="0"/>
    <x v="29"/>
    <x v="1"/>
    <s v="journalism/audio"/>
    <n v="1"/>
    <x v="2"/>
    <x v="5"/>
    <s v="audio"/>
    <x v="1053"/>
    <d v="2017-03-06T04:08:52"/>
  </r>
  <r>
    <n v="1054"/>
    <x v="1054"/>
    <x v="1053"/>
    <n v="2500"/>
    <n v="0"/>
    <x v="1"/>
    <x v="0"/>
    <x v="0"/>
    <n v="1407708000"/>
    <n v="1405110399"/>
    <b v="0"/>
    <x v="78"/>
    <x v="1"/>
    <s v="journalism/audio"/>
    <n v="0"/>
    <x v="121"/>
    <x v="5"/>
    <s v="audio"/>
    <x v="1054"/>
    <d v="2014-08-10T22:00:00"/>
  </r>
  <r>
    <n v="1055"/>
    <x v="1055"/>
    <x v="1054"/>
    <n v="3500"/>
    <n v="0"/>
    <x v="1"/>
    <x v="0"/>
    <x v="0"/>
    <n v="1457394545"/>
    <n v="1454802545"/>
    <b v="0"/>
    <x v="78"/>
    <x v="1"/>
    <s v="journalism/audio"/>
    <n v="0"/>
    <x v="121"/>
    <x v="5"/>
    <s v="audio"/>
    <x v="1055"/>
    <d v="2016-03-07T23:49:05"/>
  </r>
  <r>
    <n v="1056"/>
    <x v="1056"/>
    <x v="1055"/>
    <n v="10000"/>
    <n v="0"/>
    <x v="1"/>
    <x v="0"/>
    <x v="0"/>
    <n v="1429892177"/>
    <n v="1424711777"/>
    <b v="0"/>
    <x v="78"/>
    <x v="1"/>
    <s v="journalism/audio"/>
    <n v="0"/>
    <x v="121"/>
    <x v="5"/>
    <s v="audio"/>
    <x v="1056"/>
    <d v="2015-04-24T16:16:17"/>
  </r>
  <r>
    <n v="1057"/>
    <x v="1057"/>
    <x v="1056"/>
    <n v="10000"/>
    <n v="0"/>
    <x v="1"/>
    <x v="0"/>
    <x v="0"/>
    <n v="1480888483"/>
    <n v="1478292883"/>
    <b v="0"/>
    <x v="78"/>
    <x v="1"/>
    <s v="journalism/audio"/>
    <n v="0"/>
    <x v="121"/>
    <x v="5"/>
    <s v="audio"/>
    <x v="1057"/>
    <d v="2016-12-04T21:54:43"/>
  </r>
  <r>
    <n v="1058"/>
    <x v="1058"/>
    <x v="1057"/>
    <n v="40000"/>
    <n v="0"/>
    <x v="1"/>
    <x v="0"/>
    <x v="0"/>
    <n v="1427328000"/>
    <n v="1423777043"/>
    <b v="0"/>
    <x v="78"/>
    <x v="1"/>
    <s v="journalism/audio"/>
    <n v="0"/>
    <x v="121"/>
    <x v="5"/>
    <s v="audio"/>
    <x v="1058"/>
    <d v="2015-03-26T00:00:00"/>
  </r>
  <r>
    <n v="1059"/>
    <x v="1059"/>
    <x v="1058"/>
    <n v="1100"/>
    <n v="0"/>
    <x v="1"/>
    <x v="0"/>
    <x v="0"/>
    <n v="1426269456"/>
    <n v="1423681056"/>
    <b v="0"/>
    <x v="78"/>
    <x v="1"/>
    <s v="journalism/audio"/>
    <n v="0"/>
    <x v="121"/>
    <x v="5"/>
    <s v="audio"/>
    <x v="1059"/>
    <d v="2015-03-13T17:57:36"/>
  </r>
  <r>
    <n v="1060"/>
    <x v="1060"/>
    <x v="1059"/>
    <n v="5000"/>
    <n v="50"/>
    <x v="1"/>
    <x v="0"/>
    <x v="0"/>
    <n v="1429134893"/>
    <n v="1426542893"/>
    <b v="0"/>
    <x v="29"/>
    <x v="1"/>
    <s v="journalism/audio"/>
    <n v="1"/>
    <x v="73"/>
    <x v="5"/>
    <s v="audio"/>
    <x v="1060"/>
    <d v="2015-04-15T21:54:53"/>
  </r>
  <r>
    <n v="1061"/>
    <x v="1061"/>
    <x v="1060"/>
    <n v="4000"/>
    <n v="0"/>
    <x v="1"/>
    <x v="0"/>
    <x v="0"/>
    <n v="1462150800"/>
    <n v="1456987108"/>
    <b v="0"/>
    <x v="78"/>
    <x v="1"/>
    <s v="journalism/audio"/>
    <n v="0"/>
    <x v="121"/>
    <x v="5"/>
    <s v="audio"/>
    <x v="1061"/>
    <d v="2016-05-02T01:00:00"/>
  </r>
  <r>
    <n v="1062"/>
    <x v="1062"/>
    <x v="1061"/>
    <n v="199"/>
    <n v="190"/>
    <x v="1"/>
    <x v="0"/>
    <x v="0"/>
    <n v="1468351341"/>
    <n v="1467746541"/>
    <b v="0"/>
    <x v="80"/>
    <x v="1"/>
    <s v="journalism/audio"/>
    <n v="95"/>
    <x v="125"/>
    <x v="5"/>
    <s v="audio"/>
    <x v="1062"/>
    <d v="2016-07-12T19:22:21"/>
  </r>
  <r>
    <n v="1063"/>
    <x v="1063"/>
    <x v="1062"/>
    <n v="1000"/>
    <n v="0"/>
    <x v="1"/>
    <x v="0"/>
    <x v="0"/>
    <n v="1472604262"/>
    <n v="1470012262"/>
    <b v="0"/>
    <x v="78"/>
    <x v="1"/>
    <s v="journalism/audio"/>
    <n v="0"/>
    <x v="121"/>
    <x v="5"/>
    <s v="audio"/>
    <x v="1063"/>
    <d v="2016-08-31T00:44:22"/>
  </r>
  <r>
    <n v="1064"/>
    <x v="1064"/>
    <x v="1063"/>
    <n v="90000"/>
    <n v="8077"/>
    <x v="2"/>
    <x v="0"/>
    <x v="0"/>
    <n v="1373174903"/>
    <n v="1369286903"/>
    <b v="0"/>
    <x v="252"/>
    <x v="1"/>
    <s v="games/video games"/>
    <n v="9"/>
    <x v="781"/>
    <x v="6"/>
    <s v="video games"/>
    <x v="1064"/>
    <d v="2013-07-07T05:28:23"/>
  </r>
  <r>
    <n v="1065"/>
    <x v="1065"/>
    <x v="1064"/>
    <n v="3000"/>
    <n v="81"/>
    <x v="2"/>
    <x v="2"/>
    <x v="2"/>
    <n v="1392800922"/>
    <n v="1390381722"/>
    <b v="0"/>
    <x v="81"/>
    <x v="1"/>
    <s v="games/video games"/>
    <n v="3"/>
    <x v="782"/>
    <x v="6"/>
    <s v="video games"/>
    <x v="1065"/>
    <d v="2014-02-19T09:08:42"/>
  </r>
  <r>
    <n v="1066"/>
    <x v="1066"/>
    <x v="1065"/>
    <n v="150000"/>
    <n v="5051"/>
    <x v="2"/>
    <x v="0"/>
    <x v="0"/>
    <n v="1375657582"/>
    <n v="1371769582"/>
    <b v="0"/>
    <x v="265"/>
    <x v="1"/>
    <s v="games/video games"/>
    <n v="3"/>
    <x v="783"/>
    <x v="6"/>
    <s v="video games"/>
    <x v="1066"/>
    <d v="2013-08-04T23:06:22"/>
  </r>
  <r>
    <n v="1067"/>
    <x v="1067"/>
    <x v="1066"/>
    <n v="500"/>
    <n v="130"/>
    <x v="2"/>
    <x v="0"/>
    <x v="0"/>
    <n v="1387657931"/>
    <n v="1385065931"/>
    <b v="0"/>
    <x v="73"/>
    <x v="1"/>
    <s v="games/video games"/>
    <n v="26"/>
    <x v="31"/>
    <x v="6"/>
    <s v="video games"/>
    <x v="1067"/>
    <d v="2013-12-21T20:32:11"/>
  </r>
  <r>
    <n v="1068"/>
    <x v="1068"/>
    <x v="1067"/>
    <n v="30000"/>
    <n v="45"/>
    <x v="2"/>
    <x v="0"/>
    <x v="0"/>
    <n v="1460274864"/>
    <n v="1457686464"/>
    <b v="0"/>
    <x v="80"/>
    <x v="1"/>
    <s v="games/video games"/>
    <n v="0"/>
    <x v="784"/>
    <x v="6"/>
    <s v="video games"/>
    <x v="1068"/>
    <d v="2016-04-10T07:54:24"/>
  </r>
  <r>
    <n v="1069"/>
    <x v="1069"/>
    <x v="1068"/>
    <n v="2200"/>
    <n v="850"/>
    <x v="2"/>
    <x v="0"/>
    <x v="0"/>
    <n v="1385447459"/>
    <n v="1382679059"/>
    <b v="0"/>
    <x v="64"/>
    <x v="1"/>
    <s v="games/video games"/>
    <n v="39"/>
    <x v="785"/>
    <x v="6"/>
    <s v="video games"/>
    <x v="1069"/>
    <d v="2013-11-26T06:30:59"/>
  </r>
  <r>
    <n v="1070"/>
    <x v="1070"/>
    <x v="1069"/>
    <n v="10000"/>
    <n v="70"/>
    <x v="2"/>
    <x v="0"/>
    <x v="0"/>
    <n v="1349050622"/>
    <n v="1347322622"/>
    <b v="0"/>
    <x v="84"/>
    <x v="1"/>
    <s v="games/video games"/>
    <n v="1"/>
    <x v="431"/>
    <x v="6"/>
    <s v="video games"/>
    <x v="1070"/>
    <d v="2012-10-01T00:17:02"/>
  </r>
  <r>
    <n v="1071"/>
    <x v="1071"/>
    <x v="1070"/>
    <n v="100"/>
    <n v="0"/>
    <x v="2"/>
    <x v="10"/>
    <x v="8"/>
    <n v="1447787093"/>
    <n v="1445191493"/>
    <b v="0"/>
    <x v="78"/>
    <x v="1"/>
    <s v="games/video games"/>
    <n v="0"/>
    <x v="121"/>
    <x v="6"/>
    <s v="video games"/>
    <x v="1071"/>
    <d v="2015-11-17T19:04:53"/>
  </r>
  <r>
    <n v="1072"/>
    <x v="1072"/>
    <x v="1071"/>
    <n v="75000"/>
    <n v="51"/>
    <x v="2"/>
    <x v="0"/>
    <x v="0"/>
    <n v="1391630297"/>
    <n v="1389038297"/>
    <b v="0"/>
    <x v="80"/>
    <x v="1"/>
    <s v="games/video games"/>
    <n v="0"/>
    <x v="786"/>
    <x v="6"/>
    <s v="video games"/>
    <x v="1072"/>
    <d v="2014-02-05T19:58:17"/>
  </r>
  <r>
    <n v="1073"/>
    <x v="1073"/>
    <x v="1072"/>
    <n v="750"/>
    <n v="10"/>
    <x v="2"/>
    <x v="0"/>
    <x v="0"/>
    <n v="1318806541"/>
    <n v="1316214541"/>
    <b v="0"/>
    <x v="29"/>
    <x v="1"/>
    <s v="games/video games"/>
    <n v="1"/>
    <x v="119"/>
    <x v="6"/>
    <s v="video games"/>
    <x v="1073"/>
    <d v="2011-10-16T23:09:01"/>
  </r>
  <r>
    <n v="1074"/>
    <x v="1074"/>
    <x v="1073"/>
    <n v="54000"/>
    <n v="3407"/>
    <x v="2"/>
    <x v="0"/>
    <x v="0"/>
    <n v="1388808545"/>
    <n v="1386216545"/>
    <b v="0"/>
    <x v="209"/>
    <x v="1"/>
    <s v="games/video games"/>
    <n v="6"/>
    <x v="787"/>
    <x v="6"/>
    <s v="video games"/>
    <x v="1074"/>
    <d v="2014-01-04T04:09:05"/>
  </r>
  <r>
    <n v="1075"/>
    <x v="1075"/>
    <x v="1074"/>
    <n v="1000"/>
    <n v="45"/>
    <x v="2"/>
    <x v="0"/>
    <x v="0"/>
    <n v="1336340516"/>
    <n v="1333748516"/>
    <b v="0"/>
    <x v="83"/>
    <x v="1"/>
    <s v="games/video games"/>
    <n v="5"/>
    <x v="2"/>
    <x v="6"/>
    <s v="video games"/>
    <x v="1075"/>
    <d v="2012-05-06T21:41:56"/>
  </r>
  <r>
    <n v="1076"/>
    <x v="1076"/>
    <x v="1075"/>
    <n v="75000"/>
    <n v="47074"/>
    <x v="2"/>
    <x v="0"/>
    <x v="0"/>
    <n v="1410426250"/>
    <n v="1405674250"/>
    <b v="0"/>
    <x v="266"/>
    <x v="1"/>
    <s v="games/video games"/>
    <n v="63"/>
    <x v="788"/>
    <x v="6"/>
    <s v="video games"/>
    <x v="1076"/>
    <d v="2014-09-11T09:04:10"/>
  </r>
  <r>
    <n v="1077"/>
    <x v="1077"/>
    <x v="1076"/>
    <n v="25000"/>
    <n v="7344"/>
    <x v="2"/>
    <x v="0"/>
    <x v="0"/>
    <n v="1452744011"/>
    <n v="1450152011"/>
    <b v="0"/>
    <x v="157"/>
    <x v="1"/>
    <s v="games/video games"/>
    <n v="29"/>
    <x v="716"/>
    <x v="6"/>
    <s v="video games"/>
    <x v="1077"/>
    <d v="2016-01-14T04:00:11"/>
  </r>
  <r>
    <n v="1078"/>
    <x v="1078"/>
    <x v="1077"/>
    <n v="600"/>
    <n v="45"/>
    <x v="2"/>
    <x v="0"/>
    <x v="0"/>
    <n v="1311309721"/>
    <n v="1307421721"/>
    <b v="0"/>
    <x v="81"/>
    <x v="1"/>
    <s v="games/video games"/>
    <n v="8"/>
    <x v="373"/>
    <x v="6"/>
    <s v="video games"/>
    <x v="1078"/>
    <d v="2011-07-22T04:42:01"/>
  </r>
  <r>
    <n v="1079"/>
    <x v="1079"/>
    <x v="1078"/>
    <n v="26000"/>
    <n v="678"/>
    <x v="2"/>
    <x v="12"/>
    <x v="3"/>
    <n v="1463232936"/>
    <n v="1461072936"/>
    <b v="0"/>
    <x v="59"/>
    <x v="1"/>
    <s v="games/video games"/>
    <n v="3"/>
    <x v="789"/>
    <x v="6"/>
    <s v="video games"/>
    <x v="1079"/>
    <d v="2016-05-14T13:35:36"/>
  </r>
  <r>
    <n v="1080"/>
    <x v="1080"/>
    <x v="1079"/>
    <n v="20000"/>
    <n v="1821"/>
    <x v="2"/>
    <x v="0"/>
    <x v="0"/>
    <n v="1399778333"/>
    <n v="1397186333"/>
    <b v="0"/>
    <x v="15"/>
    <x v="1"/>
    <s v="games/video games"/>
    <n v="9"/>
    <x v="790"/>
    <x v="6"/>
    <s v="video games"/>
    <x v="1080"/>
    <d v="2014-05-11T03:18:53"/>
  </r>
  <r>
    <n v="1081"/>
    <x v="1081"/>
    <x v="1080"/>
    <n v="68000"/>
    <n v="12"/>
    <x v="2"/>
    <x v="0"/>
    <x v="0"/>
    <n v="1422483292"/>
    <n v="1419891292"/>
    <b v="0"/>
    <x v="80"/>
    <x v="1"/>
    <s v="games/video games"/>
    <n v="0"/>
    <x v="362"/>
    <x v="6"/>
    <s v="video games"/>
    <x v="1081"/>
    <d v="2015-01-28T22:14:52"/>
  </r>
  <r>
    <n v="1082"/>
    <x v="1082"/>
    <x v="1081"/>
    <n v="10000"/>
    <n v="56"/>
    <x v="2"/>
    <x v="0"/>
    <x v="0"/>
    <n v="1344635088"/>
    <n v="1342043088"/>
    <b v="0"/>
    <x v="83"/>
    <x v="1"/>
    <s v="games/video games"/>
    <n v="1"/>
    <x v="791"/>
    <x v="6"/>
    <s v="video games"/>
    <x v="1082"/>
    <d v="2012-08-10T21:44:48"/>
  </r>
  <r>
    <n v="1083"/>
    <x v="1083"/>
    <x v="1082"/>
    <n v="50000"/>
    <n v="410"/>
    <x v="2"/>
    <x v="5"/>
    <x v="5"/>
    <n v="1406994583"/>
    <n v="1401810583"/>
    <b v="0"/>
    <x v="29"/>
    <x v="1"/>
    <s v="games/video games"/>
    <n v="1"/>
    <x v="792"/>
    <x v="6"/>
    <s v="video games"/>
    <x v="1083"/>
    <d v="2014-08-02T15:49:43"/>
  </r>
  <r>
    <n v="1084"/>
    <x v="1084"/>
    <x v="1083"/>
    <n v="550"/>
    <n v="0"/>
    <x v="2"/>
    <x v="0"/>
    <x v="0"/>
    <n v="1407534804"/>
    <n v="1404942804"/>
    <b v="0"/>
    <x v="78"/>
    <x v="1"/>
    <s v="games/video games"/>
    <n v="0"/>
    <x v="121"/>
    <x v="6"/>
    <s v="video games"/>
    <x v="1084"/>
    <d v="2014-08-08T21:53:24"/>
  </r>
  <r>
    <n v="1085"/>
    <x v="1085"/>
    <x v="1084"/>
    <n v="30000"/>
    <n v="1026"/>
    <x v="2"/>
    <x v="5"/>
    <x v="5"/>
    <n v="1457967975"/>
    <n v="1455379575"/>
    <b v="0"/>
    <x v="82"/>
    <x v="1"/>
    <s v="games/video games"/>
    <n v="3"/>
    <x v="793"/>
    <x v="6"/>
    <s v="video games"/>
    <x v="1085"/>
    <d v="2016-03-14T15:06:15"/>
  </r>
  <r>
    <n v="1086"/>
    <x v="1086"/>
    <x v="1085"/>
    <n v="18000"/>
    <n v="15"/>
    <x v="2"/>
    <x v="0"/>
    <x v="0"/>
    <n v="1408913291"/>
    <n v="1406321291"/>
    <b v="0"/>
    <x v="84"/>
    <x v="1"/>
    <s v="games/video games"/>
    <n v="0"/>
    <x v="501"/>
    <x v="6"/>
    <s v="video games"/>
    <x v="1086"/>
    <d v="2014-08-24T20:48:11"/>
  </r>
  <r>
    <n v="1087"/>
    <x v="1087"/>
    <x v="1086"/>
    <n v="1100"/>
    <n v="0"/>
    <x v="2"/>
    <x v="0"/>
    <x v="0"/>
    <n v="1402852087"/>
    <n v="1400260087"/>
    <b v="0"/>
    <x v="78"/>
    <x v="1"/>
    <s v="games/video games"/>
    <n v="0"/>
    <x v="121"/>
    <x v="6"/>
    <s v="video games"/>
    <x v="1087"/>
    <d v="2014-06-15T17:08:07"/>
  </r>
  <r>
    <n v="1088"/>
    <x v="1088"/>
    <x v="1087"/>
    <n v="45000"/>
    <n v="6382.34"/>
    <x v="2"/>
    <x v="0"/>
    <x v="0"/>
    <n v="1398366667"/>
    <n v="1395774667"/>
    <b v="0"/>
    <x v="206"/>
    <x v="1"/>
    <s v="games/video games"/>
    <n v="14"/>
    <x v="794"/>
    <x v="6"/>
    <s v="video games"/>
    <x v="1088"/>
    <d v="2014-04-24T19:11:07"/>
  </r>
  <r>
    <n v="1089"/>
    <x v="1089"/>
    <x v="1088"/>
    <n v="15000"/>
    <n v="1174"/>
    <x v="2"/>
    <x v="6"/>
    <x v="3"/>
    <n v="1435293175"/>
    <n v="1432701175"/>
    <b v="0"/>
    <x v="72"/>
    <x v="1"/>
    <s v="games/video games"/>
    <n v="8"/>
    <x v="775"/>
    <x v="6"/>
    <s v="video games"/>
    <x v="1089"/>
    <d v="2015-06-26T04:32:55"/>
  </r>
  <r>
    <n v="1090"/>
    <x v="1090"/>
    <x v="1089"/>
    <n v="12999"/>
    <n v="5"/>
    <x v="2"/>
    <x v="2"/>
    <x v="2"/>
    <n v="1432873653"/>
    <n v="1430281653"/>
    <b v="0"/>
    <x v="29"/>
    <x v="1"/>
    <s v="games/video games"/>
    <n v="0"/>
    <x v="144"/>
    <x v="6"/>
    <s v="video games"/>
    <x v="1090"/>
    <d v="2015-05-29T04:27:33"/>
  </r>
  <r>
    <n v="1091"/>
    <x v="1091"/>
    <x v="1090"/>
    <n v="200"/>
    <n v="25"/>
    <x v="2"/>
    <x v="1"/>
    <x v="1"/>
    <n v="1460313672"/>
    <n v="1457725272"/>
    <b v="0"/>
    <x v="84"/>
    <x v="1"/>
    <s v="games/video games"/>
    <n v="13"/>
    <x v="381"/>
    <x v="6"/>
    <s v="video games"/>
    <x v="1091"/>
    <d v="2016-04-10T18:41:12"/>
  </r>
  <r>
    <n v="1092"/>
    <x v="1092"/>
    <x v="1091"/>
    <n v="2000"/>
    <n v="21"/>
    <x v="2"/>
    <x v="0"/>
    <x v="0"/>
    <n v="1357432638"/>
    <n v="1354840638"/>
    <b v="0"/>
    <x v="63"/>
    <x v="1"/>
    <s v="games/video games"/>
    <n v="1"/>
    <x v="362"/>
    <x v="6"/>
    <s v="video games"/>
    <x v="1092"/>
    <d v="2013-01-06T00:37:18"/>
  </r>
  <r>
    <n v="1093"/>
    <x v="1093"/>
    <x v="1092"/>
    <n v="300"/>
    <n v="42.25"/>
    <x v="2"/>
    <x v="5"/>
    <x v="5"/>
    <n v="1455232937"/>
    <n v="1453936937"/>
    <b v="0"/>
    <x v="80"/>
    <x v="1"/>
    <s v="games/video games"/>
    <n v="14"/>
    <x v="491"/>
    <x v="6"/>
    <s v="video games"/>
    <x v="1093"/>
    <d v="2016-02-11T23:22:17"/>
  </r>
  <r>
    <n v="1094"/>
    <x v="1094"/>
    <x v="1093"/>
    <n v="18000"/>
    <n v="3294.01"/>
    <x v="2"/>
    <x v="0"/>
    <x v="0"/>
    <n v="1318180033"/>
    <n v="1315588033"/>
    <b v="0"/>
    <x v="74"/>
    <x v="1"/>
    <s v="games/video games"/>
    <n v="18"/>
    <x v="795"/>
    <x v="6"/>
    <s v="video games"/>
    <x v="1094"/>
    <d v="2011-10-09T17:07:13"/>
  </r>
  <r>
    <n v="1095"/>
    <x v="1095"/>
    <x v="1094"/>
    <n v="500000"/>
    <n v="25174"/>
    <x v="2"/>
    <x v="0"/>
    <x v="0"/>
    <n v="1377867220"/>
    <n v="1375275220"/>
    <b v="0"/>
    <x v="225"/>
    <x v="1"/>
    <s v="games/video games"/>
    <n v="5"/>
    <x v="796"/>
    <x v="6"/>
    <s v="video games"/>
    <x v="1095"/>
    <d v="2013-08-30T12:53:40"/>
  </r>
  <r>
    <n v="1096"/>
    <x v="1096"/>
    <x v="1095"/>
    <n v="12000"/>
    <n v="2152"/>
    <x v="2"/>
    <x v="0"/>
    <x v="0"/>
    <n v="1412393400"/>
    <n v="1409747154"/>
    <b v="0"/>
    <x v="60"/>
    <x v="1"/>
    <s v="games/video games"/>
    <n v="18"/>
    <x v="797"/>
    <x v="6"/>
    <s v="video games"/>
    <x v="1096"/>
    <d v="2014-10-04T03:30:00"/>
  </r>
  <r>
    <n v="1097"/>
    <x v="1097"/>
    <x v="1096"/>
    <n v="100000"/>
    <n v="47"/>
    <x v="2"/>
    <x v="0"/>
    <x v="0"/>
    <n v="1393786877"/>
    <n v="1390330877"/>
    <b v="0"/>
    <x v="63"/>
    <x v="1"/>
    <s v="games/video games"/>
    <n v="0"/>
    <x v="798"/>
    <x v="6"/>
    <s v="video games"/>
    <x v="1097"/>
    <d v="2014-03-02T19:01:17"/>
  </r>
  <r>
    <n v="1098"/>
    <x v="1098"/>
    <x v="1097"/>
    <n v="25000"/>
    <n v="1803"/>
    <x v="2"/>
    <x v="0"/>
    <x v="0"/>
    <n v="1397413095"/>
    <n v="1394821095"/>
    <b v="0"/>
    <x v="19"/>
    <x v="1"/>
    <s v="games/video games"/>
    <n v="7"/>
    <x v="799"/>
    <x v="6"/>
    <s v="video games"/>
    <x v="1098"/>
    <d v="2014-04-13T18:18:15"/>
  </r>
  <r>
    <n v="1099"/>
    <x v="1099"/>
    <x v="1098"/>
    <n v="5000"/>
    <n v="25"/>
    <x v="2"/>
    <x v="1"/>
    <x v="1"/>
    <n v="1431547468"/>
    <n v="1428955468"/>
    <b v="0"/>
    <x v="29"/>
    <x v="1"/>
    <s v="games/video games"/>
    <n v="1"/>
    <x v="380"/>
    <x v="6"/>
    <s v="video games"/>
    <x v="1099"/>
    <d v="2015-05-13T20:04:28"/>
  </r>
  <r>
    <n v="1100"/>
    <x v="1100"/>
    <x v="1099"/>
    <n v="4000"/>
    <n v="100"/>
    <x v="2"/>
    <x v="12"/>
    <x v="3"/>
    <n v="1455417571"/>
    <n v="1452825571"/>
    <b v="0"/>
    <x v="73"/>
    <x v="1"/>
    <s v="games/video games"/>
    <n v="3"/>
    <x v="119"/>
    <x v="6"/>
    <s v="video games"/>
    <x v="1100"/>
    <d v="2016-02-14T02:39:31"/>
  </r>
  <r>
    <n v="1101"/>
    <x v="1101"/>
    <x v="1100"/>
    <n v="100000"/>
    <n v="41"/>
    <x v="2"/>
    <x v="0"/>
    <x v="0"/>
    <n v="1468519920"/>
    <n v="1466188338"/>
    <b v="0"/>
    <x v="79"/>
    <x v="1"/>
    <s v="games/video games"/>
    <n v="0"/>
    <x v="800"/>
    <x v="6"/>
    <s v="video games"/>
    <x v="1101"/>
    <d v="2016-07-14T18:12:00"/>
  </r>
  <r>
    <n v="1102"/>
    <x v="1102"/>
    <x v="1101"/>
    <n v="8000"/>
    <n v="425"/>
    <x v="2"/>
    <x v="0"/>
    <x v="0"/>
    <n v="1386568740"/>
    <n v="1383095125"/>
    <b v="0"/>
    <x v="54"/>
    <x v="1"/>
    <s v="games/video games"/>
    <n v="5"/>
    <x v="801"/>
    <x v="6"/>
    <s v="video games"/>
    <x v="1102"/>
    <d v="2013-12-09T05:59:00"/>
  </r>
  <r>
    <n v="1103"/>
    <x v="1103"/>
    <x v="1102"/>
    <n v="15000"/>
    <n v="243"/>
    <x v="2"/>
    <x v="0"/>
    <x v="0"/>
    <n v="1466227190"/>
    <n v="1461043190"/>
    <b v="0"/>
    <x v="41"/>
    <x v="1"/>
    <s v="games/video games"/>
    <n v="2"/>
    <x v="782"/>
    <x v="6"/>
    <s v="video games"/>
    <x v="1103"/>
    <d v="2016-06-18T05:19:50"/>
  </r>
  <r>
    <n v="1104"/>
    <x v="1104"/>
    <x v="1103"/>
    <n v="60000"/>
    <n v="2971"/>
    <x v="2"/>
    <x v="1"/>
    <x v="1"/>
    <n v="1402480221"/>
    <n v="1399888221"/>
    <b v="0"/>
    <x v="77"/>
    <x v="1"/>
    <s v="games/video games"/>
    <n v="5"/>
    <x v="802"/>
    <x v="6"/>
    <s v="video games"/>
    <x v="1104"/>
    <d v="2014-06-11T09:50:21"/>
  </r>
  <r>
    <n v="1105"/>
    <x v="1105"/>
    <x v="1104"/>
    <n v="900000"/>
    <n v="1431"/>
    <x v="2"/>
    <x v="0"/>
    <x v="0"/>
    <n v="1395627327"/>
    <n v="1393038927"/>
    <b v="0"/>
    <x v="9"/>
    <x v="1"/>
    <s v="games/video games"/>
    <n v="0"/>
    <x v="803"/>
    <x v="6"/>
    <s v="video games"/>
    <x v="1105"/>
    <d v="2014-03-24T02:15:27"/>
  </r>
  <r>
    <n v="1106"/>
    <x v="1106"/>
    <x v="1105"/>
    <n v="400"/>
    <n v="165"/>
    <x v="2"/>
    <x v="0"/>
    <x v="0"/>
    <n v="1333557975"/>
    <n v="1330969575"/>
    <b v="0"/>
    <x v="63"/>
    <x v="1"/>
    <s v="games/video games"/>
    <n v="41"/>
    <x v="804"/>
    <x v="6"/>
    <s v="video games"/>
    <x v="1106"/>
    <d v="2012-04-04T16:46:15"/>
  </r>
  <r>
    <n v="1107"/>
    <x v="1107"/>
    <x v="1106"/>
    <n v="10000"/>
    <n v="0"/>
    <x v="2"/>
    <x v="0"/>
    <x v="0"/>
    <n v="1406148024"/>
    <n v="1403556024"/>
    <b v="0"/>
    <x v="78"/>
    <x v="1"/>
    <s v="games/video games"/>
    <n v="0"/>
    <x v="121"/>
    <x v="6"/>
    <s v="video games"/>
    <x v="1107"/>
    <d v="2014-07-23T20:40:24"/>
  </r>
  <r>
    <n v="1108"/>
    <x v="1108"/>
    <x v="1107"/>
    <n v="25000"/>
    <n v="732.5"/>
    <x v="2"/>
    <x v="0"/>
    <x v="0"/>
    <n v="1334326635"/>
    <n v="1329146235"/>
    <b v="0"/>
    <x v="64"/>
    <x v="1"/>
    <s v="games/video games"/>
    <n v="3"/>
    <x v="805"/>
    <x v="6"/>
    <s v="video games"/>
    <x v="1108"/>
    <d v="2012-04-13T14:17:15"/>
  </r>
  <r>
    <n v="1109"/>
    <x v="1109"/>
    <x v="1108"/>
    <n v="10000"/>
    <n v="45"/>
    <x v="2"/>
    <x v="0"/>
    <x v="0"/>
    <n v="1479495790"/>
    <n v="1476900190"/>
    <b v="0"/>
    <x v="83"/>
    <x v="1"/>
    <s v="games/video games"/>
    <n v="0"/>
    <x v="2"/>
    <x v="6"/>
    <s v="video games"/>
    <x v="1109"/>
    <d v="2016-11-18T19:03:10"/>
  </r>
  <r>
    <n v="1110"/>
    <x v="1110"/>
    <x v="1109"/>
    <n v="50000"/>
    <n v="255"/>
    <x v="2"/>
    <x v="0"/>
    <x v="0"/>
    <n v="1354919022"/>
    <n v="1352327022"/>
    <b v="0"/>
    <x v="202"/>
    <x v="1"/>
    <s v="games/video games"/>
    <n v="1"/>
    <x v="806"/>
    <x v="6"/>
    <s v="video games"/>
    <x v="1110"/>
    <d v="2012-12-07T22:23:42"/>
  </r>
  <r>
    <n v="1111"/>
    <x v="1111"/>
    <x v="1110"/>
    <n v="2500"/>
    <n v="1"/>
    <x v="2"/>
    <x v="0"/>
    <x v="0"/>
    <n v="1452228790"/>
    <n v="1449636790"/>
    <b v="0"/>
    <x v="29"/>
    <x v="1"/>
    <s v="games/video games"/>
    <n v="0"/>
    <x v="120"/>
    <x v="6"/>
    <s v="video games"/>
    <x v="1111"/>
    <d v="2016-01-08T04:53:10"/>
  </r>
  <r>
    <n v="1112"/>
    <x v="1112"/>
    <x v="1111"/>
    <n v="88000"/>
    <n v="31272.92"/>
    <x v="2"/>
    <x v="0"/>
    <x v="0"/>
    <n v="1421656200"/>
    <n v="1416507211"/>
    <b v="0"/>
    <x v="267"/>
    <x v="1"/>
    <s v="games/video games"/>
    <n v="36"/>
    <x v="807"/>
    <x v="6"/>
    <s v="video games"/>
    <x v="1112"/>
    <d v="2015-01-19T08:30:00"/>
  </r>
  <r>
    <n v="1113"/>
    <x v="1113"/>
    <x v="1112"/>
    <n v="1000"/>
    <n v="5"/>
    <x v="2"/>
    <x v="1"/>
    <x v="1"/>
    <n v="1408058820"/>
    <n v="1405466820"/>
    <b v="0"/>
    <x v="29"/>
    <x v="1"/>
    <s v="games/video games"/>
    <n v="1"/>
    <x v="144"/>
    <x v="6"/>
    <s v="video games"/>
    <x v="1113"/>
    <d v="2014-08-14T23:27:00"/>
  </r>
  <r>
    <n v="1114"/>
    <x v="1114"/>
    <x v="1113"/>
    <n v="6000"/>
    <n v="10"/>
    <x v="2"/>
    <x v="1"/>
    <x v="1"/>
    <n v="1381306687"/>
    <n v="1378714687"/>
    <b v="0"/>
    <x v="83"/>
    <x v="1"/>
    <s v="games/video games"/>
    <n v="0"/>
    <x v="808"/>
    <x v="6"/>
    <s v="video games"/>
    <x v="1114"/>
    <d v="2013-10-09T08:18:07"/>
  </r>
  <r>
    <n v="1115"/>
    <x v="1115"/>
    <x v="1114"/>
    <n v="40000"/>
    <n v="53"/>
    <x v="2"/>
    <x v="0"/>
    <x v="0"/>
    <n v="1459352495"/>
    <n v="1456764095"/>
    <b v="0"/>
    <x v="80"/>
    <x v="1"/>
    <s v="games/video games"/>
    <n v="0"/>
    <x v="508"/>
    <x v="6"/>
    <s v="video games"/>
    <x v="1115"/>
    <d v="2016-03-30T15:41:35"/>
  </r>
  <r>
    <n v="1116"/>
    <x v="1116"/>
    <x v="1115"/>
    <n v="500000"/>
    <n v="178.52"/>
    <x v="2"/>
    <x v="0"/>
    <x v="0"/>
    <n v="1339273208"/>
    <n v="1334089208"/>
    <b v="0"/>
    <x v="73"/>
    <x v="1"/>
    <s v="games/video games"/>
    <n v="0"/>
    <x v="809"/>
    <x v="6"/>
    <s v="video games"/>
    <x v="1116"/>
    <d v="2012-06-09T20:20:08"/>
  </r>
  <r>
    <n v="1117"/>
    <x v="1117"/>
    <x v="1116"/>
    <n v="1000"/>
    <n v="83"/>
    <x v="2"/>
    <x v="12"/>
    <x v="3"/>
    <n v="1451053313"/>
    <n v="1448461313"/>
    <b v="0"/>
    <x v="22"/>
    <x v="1"/>
    <s v="games/video games"/>
    <n v="8"/>
    <x v="810"/>
    <x v="6"/>
    <s v="video games"/>
    <x v="1117"/>
    <d v="2015-12-25T14:21:53"/>
  </r>
  <r>
    <n v="1118"/>
    <x v="1118"/>
    <x v="1117"/>
    <n v="4500"/>
    <n v="109"/>
    <x v="2"/>
    <x v="2"/>
    <x v="2"/>
    <n v="1396666779"/>
    <n v="1394078379"/>
    <b v="0"/>
    <x v="83"/>
    <x v="1"/>
    <s v="games/video games"/>
    <n v="2"/>
    <x v="811"/>
    <x v="6"/>
    <s v="video games"/>
    <x v="1118"/>
    <d v="2014-04-05T02:59:39"/>
  </r>
  <r>
    <n v="1119"/>
    <x v="1119"/>
    <x v="1118"/>
    <n v="2100"/>
    <n v="5"/>
    <x v="2"/>
    <x v="0"/>
    <x v="0"/>
    <n v="1396810864"/>
    <n v="1395687664"/>
    <b v="0"/>
    <x v="29"/>
    <x v="1"/>
    <s v="games/video games"/>
    <n v="0"/>
    <x v="144"/>
    <x v="6"/>
    <s v="video games"/>
    <x v="1119"/>
    <d v="2014-04-06T19:01:04"/>
  </r>
  <r>
    <n v="1120"/>
    <x v="1120"/>
    <x v="1119"/>
    <n v="25000"/>
    <n v="0"/>
    <x v="2"/>
    <x v="0"/>
    <x v="0"/>
    <n v="1319835400"/>
    <n v="1315947400"/>
    <b v="0"/>
    <x v="78"/>
    <x v="1"/>
    <s v="games/video games"/>
    <n v="0"/>
    <x v="121"/>
    <x v="6"/>
    <s v="video games"/>
    <x v="1120"/>
    <d v="2011-10-28T20:56:40"/>
  </r>
  <r>
    <n v="1121"/>
    <x v="1121"/>
    <x v="1120"/>
    <n v="250000"/>
    <n v="29"/>
    <x v="2"/>
    <x v="0"/>
    <x v="0"/>
    <n v="1457904316"/>
    <n v="1455315916"/>
    <b v="0"/>
    <x v="81"/>
    <x v="1"/>
    <s v="games/video games"/>
    <n v="0"/>
    <x v="812"/>
    <x v="6"/>
    <s v="video games"/>
    <x v="1121"/>
    <d v="2016-03-13T21:25:16"/>
  </r>
  <r>
    <n v="1122"/>
    <x v="1122"/>
    <x v="1121"/>
    <n v="3200"/>
    <n v="0"/>
    <x v="2"/>
    <x v="1"/>
    <x v="1"/>
    <n v="1369932825"/>
    <n v="1368723225"/>
    <b v="0"/>
    <x v="78"/>
    <x v="1"/>
    <s v="games/video games"/>
    <n v="0"/>
    <x v="121"/>
    <x v="6"/>
    <s v="video games"/>
    <x v="1122"/>
    <d v="2013-05-30T16:53:45"/>
  </r>
  <r>
    <n v="1123"/>
    <x v="1123"/>
    <x v="1122"/>
    <n v="5000"/>
    <n v="11"/>
    <x v="2"/>
    <x v="0"/>
    <x v="0"/>
    <n v="1397910848"/>
    <n v="1395318848"/>
    <b v="0"/>
    <x v="83"/>
    <x v="1"/>
    <s v="games/video games"/>
    <n v="0"/>
    <x v="813"/>
    <x v="6"/>
    <s v="video games"/>
    <x v="1123"/>
    <d v="2014-04-19T12:34:08"/>
  </r>
  <r>
    <n v="1124"/>
    <x v="1124"/>
    <x v="1123"/>
    <n v="90000"/>
    <n v="425"/>
    <x v="2"/>
    <x v="0"/>
    <x v="0"/>
    <n v="1430409651"/>
    <n v="1427817651"/>
    <b v="0"/>
    <x v="63"/>
    <x v="1"/>
    <s v="games/mobile games"/>
    <n v="0"/>
    <x v="814"/>
    <x v="6"/>
    <s v="mobile games"/>
    <x v="1124"/>
    <d v="2015-04-30T16:00:51"/>
  </r>
  <r>
    <n v="1125"/>
    <x v="1125"/>
    <x v="1124"/>
    <n v="3000"/>
    <n v="0"/>
    <x v="2"/>
    <x v="1"/>
    <x v="1"/>
    <n v="1443193130"/>
    <n v="1438009130"/>
    <b v="0"/>
    <x v="78"/>
    <x v="1"/>
    <s v="games/mobile games"/>
    <n v="0"/>
    <x v="121"/>
    <x v="6"/>
    <s v="mobile games"/>
    <x v="1125"/>
    <d v="2015-09-25T14:58:50"/>
  </r>
  <r>
    <n v="1126"/>
    <x v="1126"/>
    <x v="1125"/>
    <n v="2000"/>
    <n v="10"/>
    <x v="2"/>
    <x v="0"/>
    <x v="0"/>
    <n v="1468482694"/>
    <n v="1465890694"/>
    <b v="0"/>
    <x v="84"/>
    <x v="1"/>
    <s v="games/mobile games"/>
    <n v="1"/>
    <x v="144"/>
    <x v="6"/>
    <s v="mobile games"/>
    <x v="1126"/>
    <d v="2016-07-14T07:51:34"/>
  </r>
  <r>
    <n v="1127"/>
    <x v="1127"/>
    <x v="1126"/>
    <n v="35000"/>
    <n v="585"/>
    <x v="2"/>
    <x v="0"/>
    <x v="0"/>
    <n v="1416000600"/>
    <n v="1413318600"/>
    <b v="0"/>
    <x v="23"/>
    <x v="1"/>
    <s v="games/mobile games"/>
    <n v="2"/>
    <x v="815"/>
    <x v="6"/>
    <s v="mobile games"/>
    <x v="1127"/>
    <d v="2014-11-14T21:30:00"/>
  </r>
  <r>
    <n v="1128"/>
    <x v="1128"/>
    <x v="1127"/>
    <n v="1000"/>
    <n v="1"/>
    <x v="2"/>
    <x v="1"/>
    <x v="1"/>
    <n v="1407425717"/>
    <n v="1404833717"/>
    <b v="0"/>
    <x v="29"/>
    <x v="1"/>
    <s v="games/mobile games"/>
    <n v="0"/>
    <x v="120"/>
    <x v="6"/>
    <s v="mobile games"/>
    <x v="1128"/>
    <d v="2014-08-07T15:35:17"/>
  </r>
  <r>
    <n v="1129"/>
    <x v="1129"/>
    <x v="1128"/>
    <n v="20000"/>
    <n v="21"/>
    <x v="2"/>
    <x v="0"/>
    <x v="0"/>
    <n v="1465107693"/>
    <n v="1462515693"/>
    <b v="0"/>
    <x v="84"/>
    <x v="1"/>
    <s v="games/mobile games"/>
    <n v="0"/>
    <x v="678"/>
    <x v="6"/>
    <s v="mobile games"/>
    <x v="1129"/>
    <d v="2016-06-05T06:21:33"/>
  </r>
  <r>
    <n v="1130"/>
    <x v="1130"/>
    <x v="1129"/>
    <n v="5000"/>
    <n v="11"/>
    <x v="2"/>
    <x v="0"/>
    <x v="0"/>
    <n v="1416963300"/>
    <n v="1411775700"/>
    <b v="0"/>
    <x v="83"/>
    <x v="1"/>
    <s v="games/mobile games"/>
    <n v="0"/>
    <x v="813"/>
    <x v="6"/>
    <s v="mobile games"/>
    <x v="1130"/>
    <d v="2014-11-26T00:55:00"/>
  </r>
  <r>
    <n v="1131"/>
    <x v="1131"/>
    <x v="1130"/>
    <n v="40000"/>
    <n v="0"/>
    <x v="2"/>
    <x v="2"/>
    <x v="2"/>
    <n v="1450993668"/>
    <n v="1448401668"/>
    <b v="0"/>
    <x v="78"/>
    <x v="1"/>
    <s v="games/mobile games"/>
    <n v="0"/>
    <x v="121"/>
    <x v="6"/>
    <s v="mobile games"/>
    <x v="1131"/>
    <d v="2015-12-24T21:47:48"/>
  </r>
  <r>
    <n v="1132"/>
    <x v="1132"/>
    <x v="1131"/>
    <n v="10000"/>
    <n v="1438"/>
    <x v="2"/>
    <x v="5"/>
    <x v="5"/>
    <n v="1483238771"/>
    <n v="1480646771"/>
    <b v="0"/>
    <x v="62"/>
    <x v="1"/>
    <s v="games/mobile games"/>
    <n v="14"/>
    <x v="816"/>
    <x v="6"/>
    <s v="mobile games"/>
    <x v="1132"/>
    <d v="2017-01-01T02:46:11"/>
  </r>
  <r>
    <n v="1133"/>
    <x v="1133"/>
    <x v="1132"/>
    <n v="3000"/>
    <n v="20"/>
    <x v="2"/>
    <x v="1"/>
    <x v="1"/>
    <n v="1406799981"/>
    <n v="1404207981"/>
    <b v="0"/>
    <x v="29"/>
    <x v="1"/>
    <s v="games/mobile games"/>
    <n v="1"/>
    <x v="135"/>
    <x v="6"/>
    <s v="mobile games"/>
    <x v="1133"/>
    <d v="2014-07-31T09:46:21"/>
  </r>
  <r>
    <n v="1134"/>
    <x v="1134"/>
    <x v="1133"/>
    <n v="25000"/>
    <n v="1"/>
    <x v="2"/>
    <x v="2"/>
    <x v="2"/>
    <n v="1417235580"/>
    <n v="1416034228"/>
    <b v="0"/>
    <x v="29"/>
    <x v="1"/>
    <s v="games/mobile games"/>
    <n v="0"/>
    <x v="120"/>
    <x v="6"/>
    <s v="mobile games"/>
    <x v="1134"/>
    <d v="2014-11-29T04:33:00"/>
  </r>
  <r>
    <n v="1135"/>
    <x v="1135"/>
    <x v="1134"/>
    <n v="1000"/>
    <n v="50"/>
    <x v="2"/>
    <x v="12"/>
    <x v="3"/>
    <n v="1470527094"/>
    <n v="1467935094"/>
    <b v="0"/>
    <x v="29"/>
    <x v="1"/>
    <s v="games/mobile games"/>
    <n v="5"/>
    <x v="73"/>
    <x v="6"/>
    <s v="mobile games"/>
    <x v="1135"/>
    <d v="2016-08-06T23:44:54"/>
  </r>
  <r>
    <n v="1136"/>
    <x v="1136"/>
    <x v="1135"/>
    <n v="4190"/>
    <n v="270"/>
    <x v="2"/>
    <x v="6"/>
    <x v="3"/>
    <n v="1450541229"/>
    <n v="1447949229"/>
    <b v="0"/>
    <x v="79"/>
    <x v="1"/>
    <s v="games/mobile games"/>
    <n v="6"/>
    <x v="817"/>
    <x v="6"/>
    <s v="mobile games"/>
    <x v="1136"/>
    <d v="2015-12-19T16:07:09"/>
  </r>
  <r>
    <n v="1137"/>
    <x v="1137"/>
    <x v="1136"/>
    <n v="25000"/>
    <n v="9875"/>
    <x v="2"/>
    <x v="0"/>
    <x v="0"/>
    <n v="1461440421"/>
    <n v="1458848421"/>
    <b v="0"/>
    <x v="70"/>
    <x v="1"/>
    <s v="games/mobile games"/>
    <n v="40"/>
    <x v="818"/>
    <x v="6"/>
    <s v="mobile games"/>
    <x v="1137"/>
    <d v="2016-04-23T19:40:21"/>
  </r>
  <r>
    <n v="1138"/>
    <x v="1138"/>
    <x v="1137"/>
    <n v="35000"/>
    <n v="125"/>
    <x v="2"/>
    <x v="0"/>
    <x v="0"/>
    <n v="1485035131"/>
    <n v="1483307131"/>
    <b v="0"/>
    <x v="80"/>
    <x v="1"/>
    <s v="games/mobile games"/>
    <n v="0"/>
    <x v="672"/>
    <x v="6"/>
    <s v="mobile games"/>
    <x v="1138"/>
    <d v="2017-01-21T21:45:31"/>
  </r>
  <r>
    <n v="1139"/>
    <x v="1139"/>
    <x v="1138"/>
    <n v="8000"/>
    <n v="5"/>
    <x v="2"/>
    <x v="0"/>
    <x v="0"/>
    <n v="1420100426"/>
    <n v="1417508426"/>
    <b v="0"/>
    <x v="29"/>
    <x v="1"/>
    <s v="games/mobile games"/>
    <n v="0"/>
    <x v="144"/>
    <x v="6"/>
    <s v="mobile games"/>
    <x v="1139"/>
    <d v="2015-01-01T08:20:26"/>
  </r>
  <r>
    <n v="1140"/>
    <x v="1140"/>
    <x v="1139"/>
    <n v="5000"/>
    <n v="0"/>
    <x v="2"/>
    <x v="1"/>
    <x v="1"/>
    <n v="1438859121"/>
    <n v="1436267121"/>
    <b v="0"/>
    <x v="78"/>
    <x v="1"/>
    <s v="games/mobile games"/>
    <n v="0"/>
    <x v="121"/>
    <x v="6"/>
    <s v="mobile games"/>
    <x v="1140"/>
    <d v="2015-08-06T11:05:21"/>
  </r>
  <r>
    <n v="1141"/>
    <x v="1141"/>
    <x v="1140"/>
    <n v="500"/>
    <n v="0"/>
    <x v="2"/>
    <x v="12"/>
    <x v="3"/>
    <n v="1436460450"/>
    <n v="1433868450"/>
    <b v="0"/>
    <x v="78"/>
    <x v="1"/>
    <s v="games/mobile games"/>
    <n v="0"/>
    <x v="121"/>
    <x v="6"/>
    <s v="mobile games"/>
    <x v="1141"/>
    <d v="2015-07-09T16:47:30"/>
  </r>
  <r>
    <n v="1142"/>
    <x v="1142"/>
    <x v="1141"/>
    <n v="4000"/>
    <n v="0"/>
    <x v="2"/>
    <x v="0"/>
    <x v="0"/>
    <n v="1424131727"/>
    <n v="1421539727"/>
    <b v="0"/>
    <x v="78"/>
    <x v="1"/>
    <s v="games/mobile games"/>
    <n v="0"/>
    <x v="121"/>
    <x v="6"/>
    <s v="mobile games"/>
    <x v="1142"/>
    <d v="2015-02-17T00:08:47"/>
  </r>
  <r>
    <n v="1143"/>
    <x v="1143"/>
    <x v="1142"/>
    <n v="45000"/>
    <n v="186"/>
    <x v="2"/>
    <x v="0"/>
    <x v="0"/>
    <n v="1450327126"/>
    <n v="1447735126"/>
    <b v="0"/>
    <x v="22"/>
    <x v="1"/>
    <s v="games/mobile games"/>
    <n v="0"/>
    <x v="819"/>
    <x v="6"/>
    <s v="mobile games"/>
    <x v="1143"/>
    <d v="2015-12-17T04:38:46"/>
  </r>
  <r>
    <n v="1144"/>
    <x v="1144"/>
    <x v="1143"/>
    <n v="9300"/>
    <n v="0"/>
    <x v="2"/>
    <x v="0"/>
    <x v="0"/>
    <n v="1430281320"/>
    <n v="1427689320"/>
    <b v="0"/>
    <x v="78"/>
    <x v="1"/>
    <s v="food/food trucks"/>
    <n v="0"/>
    <x v="121"/>
    <x v="7"/>
    <s v="food trucks"/>
    <x v="1144"/>
    <d v="2015-04-29T04:22:00"/>
  </r>
  <r>
    <n v="1145"/>
    <x v="1145"/>
    <x v="1144"/>
    <n v="80000"/>
    <n v="100"/>
    <x v="2"/>
    <x v="0"/>
    <x v="0"/>
    <n v="1412272592"/>
    <n v="1407088592"/>
    <b v="0"/>
    <x v="29"/>
    <x v="1"/>
    <s v="food/food trucks"/>
    <n v="0"/>
    <x v="101"/>
    <x v="7"/>
    <s v="food trucks"/>
    <x v="1145"/>
    <d v="2014-10-02T17:56:32"/>
  </r>
  <r>
    <n v="1146"/>
    <x v="1146"/>
    <x v="1145"/>
    <n v="6000"/>
    <n v="530"/>
    <x v="2"/>
    <x v="0"/>
    <x v="0"/>
    <n v="1399071173"/>
    <n v="1395787973"/>
    <b v="0"/>
    <x v="8"/>
    <x v="1"/>
    <s v="food/food trucks"/>
    <n v="9"/>
    <x v="820"/>
    <x v="7"/>
    <s v="food trucks"/>
    <x v="1146"/>
    <d v="2014-05-02T22:52:53"/>
  </r>
  <r>
    <n v="1147"/>
    <x v="1147"/>
    <x v="1146"/>
    <n v="25000"/>
    <n v="0"/>
    <x v="2"/>
    <x v="5"/>
    <x v="5"/>
    <n v="1413760783"/>
    <n v="1408576783"/>
    <b v="0"/>
    <x v="78"/>
    <x v="1"/>
    <s v="food/food trucks"/>
    <n v="0"/>
    <x v="121"/>
    <x v="7"/>
    <s v="food trucks"/>
    <x v="1147"/>
    <d v="2014-10-19T23:19:43"/>
  </r>
  <r>
    <n v="1148"/>
    <x v="1148"/>
    <x v="1147"/>
    <n v="15000"/>
    <n v="73"/>
    <x v="2"/>
    <x v="0"/>
    <x v="0"/>
    <n v="1480568781"/>
    <n v="1477973181"/>
    <b v="0"/>
    <x v="83"/>
    <x v="1"/>
    <s v="food/food trucks"/>
    <n v="0"/>
    <x v="821"/>
    <x v="7"/>
    <s v="food trucks"/>
    <x v="1148"/>
    <d v="2016-12-01T05:06:21"/>
  </r>
  <r>
    <n v="1149"/>
    <x v="1149"/>
    <x v="1148"/>
    <n v="50000"/>
    <n v="75"/>
    <x v="2"/>
    <x v="0"/>
    <x v="0"/>
    <n v="1466096566"/>
    <n v="1463504566"/>
    <b v="0"/>
    <x v="84"/>
    <x v="1"/>
    <s v="food/food trucks"/>
    <n v="0"/>
    <x v="822"/>
    <x v="7"/>
    <s v="food trucks"/>
    <x v="1149"/>
    <d v="2016-06-16T17:02:46"/>
  </r>
  <r>
    <n v="1150"/>
    <x v="1150"/>
    <x v="1149"/>
    <n v="2500"/>
    <n v="252"/>
    <x v="2"/>
    <x v="0"/>
    <x v="0"/>
    <n v="1452293675"/>
    <n v="1447109675"/>
    <b v="0"/>
    <x v="79"/>
    <x v="1"/>
    <s v="food/food trucks"/>
    <n v="10"/>
    <x v="823"/>
    <x v="7"/>
    <s v="food trucks"/>
    <x v="1150"/>
    <d v="2016-01-08T22:54:35"/>
  </r>
  <r>
    <n v="1151"/>
    <x v="1151"/>
    <x v="1150"/>
    <n v="25000"/>
    <n v="0"/>
    <x v="2"/>
    <x v="0"/>
    <x v="0"/>
    <n v="1441592863"/>
    <n v="1439000863"/>
    <b v="0"/>
    <x v="78"/>
    <x v="1"/>
    <s v="food/food trucks"/>
    <n v="0"/>
    <x v="121"/>
    <x v="7"/>
    <s v="food trucks"/>
    <x v="1151"/>
    <d v="2015-09-07T02:27:43"/>
  </r>
  <r>
    <n v="1152"/>
    <x v="1152"/>
    <x v="1151"/>
    <n v="16000"/>
    <n v="911"/>
    <x v="2"/>
    <x v="0"/>
    <x v="0"/>
    <n v="1431709312"/>
    <n v="1429117312"/>
    <b v="0"/>
    <x v="41"/>
    <x v="1"/>
    <s v="food/food trucks"/>
    <n v="6"/>
    <x v="824"/>
    <x v="7"/>
    <s v="food trucks"/>
    <x v="1152"/>
    <d v="2015-05-15T17:01:52"/>
  </r>
  <r>
    <n v="1153"/>
    <x v="1153"/>
    <x v="1152"/>
    <n v="8000"/>
    <n v="50"/>
    <x v="2"/>
    <x v="0"/>
    <x v="0"/>
    <n v="1434647305"/>
    <n v="1432055305"/>
    <b v="0"/>
    <x v="29"/>
    <x v="1"/>
    <s v="food/food trucks"/>
    <n v="1"/>
    <x v="73"/>
    <x v="7"/>
    <s v="food trucks"/>
    <x v="1153"/>
    <d v="2015-06-18T17:08:25"/>
  </r>
  <r>
    <n v="1154"/>
    <x v="1154"/>
    <x v="1153"/>
    <n v="5000"/>
    <n v="325"/>
    <x v="2"/>
    <x v="0"/>
    <x v="0"/>
    <n v="1441507006"/>
    <n v="1438915006"/>
    <b v="0"/>
    <x v="83"/>
    <x v="1"/>
    <s v="food/food trucks"/>
    <n v="7"/>
    <x v="149"/>
    <x v="7"/>
    <s v="food trucks"/>
    <x v="1154"/>
    <d v="2015-09-06T02:36:46"/>
  </r>
  <r>
    <n v="1155"/>
    <x v="1155"/>
    <x v="1154"/>
    <n v="25000"/>
    <n v="188"/>
    <x v="2"/>
    <x v="0"/>
    <x v="0"/>
    <n v="1408040408"/>
    <n v="1405448408"/>
    <b v="0"/>
    <x v="22"/>
    <x v="1"/>
    <s v="food/food trucks"/>
    <n v="1"/>
    <x v="825"/>
    <x v="7"/>
    <s v="food trucks"/>
    <x v="1155"/>
    <d v="2014-08-14T18:20:08"/>
  </r>
  <r>
    <n v="1156"/>
    <x v="1156"/>
    <x v="1155"/>
    <n v="6500"/>
    <n v="0"/>
    <x v="2"/>
    <x v="0"/>
    <x v="0"/>
    <n v="1424742162"/>
    <n v="1422150162"/>
    <b v="0"/>
    <x v="78"/>
    <x v="1"/>
    <s v="food/food trucks"/>
    <n v="0"/>
    <x v="121"/>
    <x v="7"/>
    <s v="food trucks"/>
    <x v="1156"/>
    <d v="2015-02-24T01:42:42"/>
  </r>
  <r>
    <n v="1157"/>
    <x v="1157"/>
    <x v="1156"/>
    <n v="10000"/>
    <n v="151"/>
    <x v="2"/>
    <x v="0"/>
    <x v="0"/>
    <n v="1417795480"/>
    <n v="1412607880"/>
    <b v="0"/>
    <x v="83"/>
    <x v="1"/>
    <s v="food/food trucks"/>
    <n v="2"/>
    <x v="679"/>
    <x v="7"/>
    <s v="food trucks"/>
    <x v="1157"/>
    <d v="2014-12-05T16:04:40"/>
  </r>
  <r>
    <n v="1158"/>
    <x v="1158"/>
    <x v="1157"/>
    <n v="7500"/>
    <n v="35"/>
    <x v="2"/>
    <x v="0"/>
    <x v="0"/>
    <n v="1418091128"/>
    <n v="1415499128"/>
    <b v="0"/>
    <x v="83"/>
    <x v="1"/>
    <s v="food/food trucks"/>
    <n v="0"/>
    <x v="123"/>
    <x v="7"/>
    <s v="food trucks"/>
    <x v="1158"/>
    <d v="2014-12-09T02:12:08"/>
  </r>
  <r>
    <n v="1159"/>
    <x v="1159"/>
    <x v="1158"/>
    <n v="6750"/>
    <n v="0"/>
    <x v="2"/>
    <x v="0"/>
    <x v="0"/>
    <n v="1435679100"/>
    <n v="1433006765"/>
    <b v="0"/>
    <x v="78"/>
    <x v="1"/>
    <s v="food/food trucks"/>
    <n v="0"/>
    <x v="121"/>
    <x v="7"/>
    <s v="food trucks"/>
    <x v="1159"/>
    <d v="2015-06-30T15:45:00"/>
  </r>
  <r>
    <n v="1160"/>
    <x v="1160"/>
    <x v="1159"/>
    <n v="30000"/>
    <n v="1155"/>
    <x v="2"/>
    <x v="0"/>
    <x v="0"/>
    <n v="1427510586"/>
    <n v="1424922186"/>
    <b v="0"/>
    <x v="10"/>
    <x v="1"/>
    <s v="food/food trucks"/>
    <n v="4"/>
    <x v="826"/>
    <x v="7"/>
    <s v="food trucks"/>
    <x v="1160"/>
    <d v="2015-03-28T02:43:06"/>
  </r>
  <r>
    <n v="1161"/>
    <x v="1161"/>
    <x v="1160"/>
    <n v="18000"/>
    <n v="0"/>
    <x v="2"/>
    <x v="0"/>
    <x v="0"/>
    <n v="1432047989"/>
    <n v="1430233589"/>
    <b v="0"/>
    <x v="78"/>
    <x v="1"/>
    <s v="food/food trucks"/>
    <n v="0"/>
    <x v="121"/>
    <x v="7"/>
    <s v="food trucks"/>
    <x v="1161"/>
    <d v="2015-05-19T15:06:29"/>
  </r>
  <r>
    <n v="1162"/>
    <x v="1162"/>
    <x v="1161"/>
    <n v="60000"/>
    <n v="35"/>
    <x v="2"/>
    <x v="0"/>
    <x v="0"/>
    <n v="1411662264"/>
    <n v="1408983864"/>
    <b v="0"/>
    <x v="84"/>
    <x v="1"/>
    <s v="food/food trucks"/>
    <n v="0"/>
    <x v="827"/>
    <x v="7"/>
    <s v="food trucks"/>
    <x v="1162"/>
    <d v="2014-09-25T16:24:24"/>
  </r>
  <r>
    <n v="1163"/>
    <x v="1163"/>
    <x v="1162"/>
    <n v="5200"/>
    <n v="0"/>
    <x v="2"/>
    <x v="0"/>
    <x v="0"/>
    <n v="1407604920"/>
    <n v="1405012920"/>
    <b v="0"/>
    <x v="78"/>
    <x v="1"/>
    <s v="food/food trucks"/>
    <n v="0"/>
    <x v="121"/>
    <x v="7"/>
    <s v="food trucks"/>
    <x v="1163"/>
    <d v="2014-08-09T17:22:00"/>
  </r>
  <r>
    <n v="1164"/>
    <x v="1164"/>
    <x v="1163"/>
    <n v="10000"/>
    <n v="0"/>
    <x v="2"/>
    <x v="0"/>
    <x v="0"/>
    <n v="1466270582"/>
    <n v="1463678582"/>
    <b v="0"/>
    <x v="78"/>
    <x v="1"/>
    <s v="food/food trucks"/>
    <n v="0"/>
    <x v="121"/>
    <x v="7"/>
    <s v="food trucks"/>
    <x v="1164"/>
    <d v="2016-06-18T17:23:02"/>
  </r>
  <r>
    <n v="1165"/>
    <x v="1165"/>
    <x v="1164"/>
    <n v="10000"/>
    <n v="2070.5"/>
    <x v="2"/>
    <x v="0"/>
    <x v="0"/>
    <n v="1404623330"/>
    <n v="1401685730"/>
    <b v="0"/>
    <x v="20"/>
    <x v="1"/>
    <s v="food/food trucks"/>
    <n v="21"/>
    <x v="828"/>
    <x v="7"/>
    <s v="food trucks"/>
    <x v="1165"/>
    <d v="2014-07-06T05:08:50"/>
  </r>
  <r>
    <n v="1166"/>
    <x v="1166"/>
    <x v="1165"/>
    <n v="15000"/>
    <n v="2871"/>
    <x v="2"/>
    <x v="0"/>
    <x v="0"/>
    <n v="1435291200"/>
    <n v="1432640342"/>
    <b v="0"/>
    <x v="22"/>
    <x v="1"/>
    <s v="food/food trucks"/>
    <n v="19"/>
    <x v="829"/>
    <x v="7"/>
    <s v="food trucks"/>
    <x v="1166"/>
    <d v="2015-06-26T04:00:00"/>
  </r>
  <r>
    <n v="1167"/>
    <x v="1167"/>
    <x v="1166"/>
    <n v="60000"/>
    <n v="979"/>
    <x v="2"/>
    <x v="0"/>
    <x v="0"/>
    <n v="1410543495"/>
    <n v="1407865095"/>
    <b v="0"/>
    <x v="38"/>
    <x v="1"/>
    <s v="food/food trucks"/>
    <n v="2"/>
    <x v="830"/>
    <x v="7"/>
    <s v="food trucks"/>
    <x v="1167"/>
    <d v="2014-09-12T17:38:15"/>
  </r>
  <r>
    <n v="1168"/>
    <x v="1168"/>
    <x v="1167"/>
    <n v="18000"/>
    <n v="1020"/>
    <x v="2"/>
    <x v="0"/>
    <x v="0"/>
    <n v="1474507065"/>
    <n v="1471915065"/>
    <b v="0"/>
    <x v="83"/>
    <x v="1"/>
    <s v="food/food trucks"/>
    <n v="6"/>
    <x v="831"/>
    <x v="7"/>
    <s v="food trucks"/>
    <x v="1168"/>
    <d v="2016-09-22T01:17:45"/>
  </r>
  <r>
    <n v="1169"/>
    <x v="1169"/>
    <x v="1168"/>
    <n v="10000"/>
    <n v="17"/>
    <x v="2"/>
    <x v="0"/>
    <x v="0"/>
    <n v="1424593763"/>
    <n v="1422001763"/>
    <b v="0"/>
    <x v="83"/>
    <x v="1"/>
    <s v="food/food trucks"/>
    <n v="0"/>
    <x v="161"/>
    <x v="7"/>
    <s v="food trucks"/>
    <x v="1169"/>
    <d v="2015-02-22T08:29:23"/>
  </r>
  <r>
    <n v="1170"/>
    <x v="1170"/>
    <x v="1169"/>
    <n v="25000"/>
    <n v="100"/>
    <x v="2"/>
    <x v="1"/>
    <x v="1"/>
    <n v="1433021171"/>
    <n v="1430429171"/>
    <b v="0"/>
    <x v="84"/>
    <x v="1"/>
    <s v="food/food trucks"/>
    <n v="0"/>
    <x v="73"/>
    <x v="7"/>
    <s v="food trucks"/>
    <x v="1170"/>
    <d v="2015-05-30T21:26:11"/>
  </r>
  <r>
    <n v="1171"/>
    <x v="1171"/>
    <x v="1170"/>
    <n v="25000"/>
    <n v="25"/>
    <x v="2"/>
    <x v="0"/>
    <x v="0"/>
    <n v="1415909927"/>
    <n v="1414351127"/>
    <b v="0"/>
    <x v="29"/>
    <x v="1"/>
    <s v="food/food trucks"/>
    <n v="0"/>
    <x v="380"/>
    <x v="7"/>
    <s v="food trucks"/>
    <x v="1171"/>
    <d v="2014-11-13T20:18:47"/>
  </r>
  <r>
    <n v="1172"/>
    <x v="1172"/>
    <x v="1171"/>
    <n v="9000"/>
    <n v="0"/>
    <x v="2"/>
    <x v="0"/>
    <x v="0"/>
    <n v="1408551752"/>
    <n v="1405959752"/>
    <b v="0"/>
    <x v="78"/>
    <x v="1"/>
    <s v="food/food trucks"/>
    <n v="0"/>
    <x v="121"/>
    <x v="7"/>
    <s v="food trucks"/>
    <x v="1172"/>
    <d v="2014-08-20T16:22:32"/>
  </r>
  <r>
    <n v="1173"/>
    <x v="1173"/>
    <x v="1172"/>
    <n v="125000"/>
    <n v="30"/>
    <x v="2"/>
    <x v="0"/>
    <x v="0"/>
    <n v="1438576057"/>
    <n v="1435552057"/>
    <b v="0"/>
    <x v="29"/>
    <x v="1"/>
    <s v="food/food trucks"/>
    <n v="0"/>
    <x v="179"/>
    <x v="7"/>
    <s v="food trucks"/>
    <x v="1173"/>
    <d v="2015-08-03T04:27:37"/>
  </r>
  <r>
    <n v="1174"/>
    <x v="1174"/>
    <x v="1173"/>
    <n v="15000"/>
    <n v="886"/>
    <x v="2"/>
    <x v="0"/>
    <x v="0"/>
    <n v="1462738327"/>
    <n v="1460146327"/>
    <b v="0"/>
    <x v="10"/>
    <x v="1"/>
    <s v="food/food trucks"/>
    <n v="6"/>
    <x v="832"/>
    <x v="7"/>
    <s v="food trucks"/>
    <x v="1174"/>
    <d v="2016-05-08T20:12:07"/>
  </r>
  <r>
    <n v="1175"/>
    <x v="1175"/>
    <x v="1174"/>
    <n v="20000"/>
    <n v="585"/>
    <x v="2"/>
    <x v="0"/>
    <x v="0"/>
    <n v="1436981339"/>
    <n v="1434389339"/>
    <b v="0"/>
    <x v="82"/>
    <x v="1"/>
    <s v="food/food trucks"/>
    <n v="3"/>
    <x v="177"/>
    <x v="7"/>
    <s v="food trucks"/>
    <x v="1175"/>
    <d v="2015-07-15T17:28:59"/>
  </r>
  <r>
    <n v="1176"/>
    <x v="1176"/>
    <x v="1175"/>
    <n v="175000"/>
    <n v="10"/>
    <x v="2"/>
    <x v="2"/>
    <x v="2"/>
    <n v="1488805200"/>
    <n v="1484094498"/>
    <b v="0"/>
    <x v="29"/>
    <x v="1"/>
    <s v="food/food trucks"/>
    <n v="0"/>
    <x v="119"/>
    <x v="7"/>
    <s v="food trucks"/>
    <x v="1176"/>
    <d v="2017-03-06T13:00:00"/>
  </r>
  <r>
    <n v="1177"/>
    <x v="1177"/>
    <x v="1176"/>
    <n v="6000"/>
    <n v="0"/>
    <x v="2"/>
    <x v="1"/>
    <x v="1"/>
    <n v="1413388296"/>
    <n v="1410796296"/>
    <b v="0"/>
    <x v="78"/>
    <x v="1"/>
    <s v="food/food trucks"/>
    <n v="0"/>
    <x v="121"/>
    <x v="7"/>
    <s v="food trucks"/>
    <x v="1177"/>
    <d v="2014-10-15T15:51:36"/>
  </r>
  <r>
    <n v="1178"/>
    <x v="1178"/>
    <x v="1177"/>
    <n v="75000"/>
    <n v="5"/>
    <x v="2"/>
    <x v="0"/>
    <x v="0"/>
    <n v="1408225452"/>
    <n v="1405633452"/>
    <b v="0"/>
    <x v="29"/>
    <x v="1"/>
    <s v="food/food trucks"/>
    <n v="0"/>
    <x v="144"/>
    <x v="7"/>
    <s v="food trucks"/>
    <x v="1178"/>
    <d v="2014-08-16T21:44:12"/>
  </r>
  <r>
    <n v="1179"/>
    <x v="1179"/>
    <x v="1178"/>
    <n v="60000"/>
    <n v="3200"/>
    <x v="2"/>
    <x v="5"/>
    <x v="5"/>
    <n v="1446052627"/>
    <n v="1443460627"/>
    <b v="0"/>
    <x v="81"/>
    <x v="1"/>
    <s v="food/food trucks"/>
    <n v="5"/>
    <x v="833"/>
    <x v="7"/>
    <s v="food trucks"/>
    <x v="1179"/>
    <d v="2015-10-28T17:17:07"/>
  </r>
  <r>
    <n v="1180"/>
    <x v="1180"/>
    <x v="1179"/>
    <n v="50000"/>
    <n v="5875"/>
    <x v="2"/>
    <x v="0"/>
    <x v="0"/>
    <n v="1403983314"/>
    <n v="1400786514"/>
    <b v="0"/>
    <x v="268"/>
    <x v="1"/>
    <s v="food/food trucks"/>
    <n v="12"/>
    <x v="834"/>
    <x v="7"/>
    <s v="food trucks"/>
    <x v="1180"/>
    <d v="2014-06-28T19:21:54"/>
  </r>
  <r>
    <n v="1181"/>
    <x v="1181"/>
    <x v="1180"/>
    <n v="50000"/>
    <n v="4"/>
    <x v="2"/>
    <x v="0"/>
    <x v="0"/>
    <n v="1425197321"/>
    <n v="1422605321"/>
    <b v="0"/>
    <x v="83"/>
    <x v="1"/>
    <s v="food/food trucks"/>
    <n v="0"/>
    <x v="835"/>
    <x v="7"/>
    <s v="food trucks"/>
    <x v="1181"/>
    <d v="2015-03-01T08:08:41"/>
  </r>
  <r>
    <n v="1182"/>
    <x v="1182"/>
    <x v="1181"/>
    <n v="1000"/>
    <n v="42"/>
    <x v="2"/>
    <x v="0"/>
    <x v="0"/>
    <n v="1484239320"/>
    <n v="1482609088"/>
    <b v="0"/>
    <x v="80"/>
    <x v="1"/>
    <s v="food/food trucks"/>
    <n v="4"/>
    <x v="678"/>
    <x v="7"/>
    <s v="food trucks"/>
    <x v="1182"/>
    <d v="2017-01-12T16:42:00"/>
  </r>
  <r>
    <n v="1183"/>
    <x v="1183"/>
    <x v="1182"/>
    <n v="2500"/>
    <n v="100"/>
    <x v="2"/>
    <x v="0"/>
    <x v="0"/>
    <n v="1478059140"/>
    <n v="1476391223"/>
    <b v="0"/>
    <x v="83"/>
    <x v="1"/>
    <s v="food/food trucks"/>
    <n v="4"/>
    <x v="836"/>
    <x v="7"/>
    <s v="food trucks"/>
    <x v="1183"/>
    <d v="2016-11-02T03:59:00"/>
  </r>
  <r>
    <n v="1184"/>
    <x v="1184"/>
    <x v="1183"/>
    <n v="22000"/>
    <n v="23086"/>
    <x v="0"/>
    <x v="1"/>
    <x v="1"/>
    <n v="1486391011"/>
    <n v="1483712611"/>
    <b v="0"/>
    <x v="269"/>
    <x v="0"/>
    <s v="photography/photobooks"/>
    <n v="105"/>
    <x v="837"/>
    <x v="8"/>
    <s v="photobooks"/>
    <x v="1184"/>
    <d v="2017-02-06T14:23:31"/>
  </r>
  <r>
    <n v="1185"/>
    <x v="1185"/>
    <x v="1184"/>
    <n v="12500"/>
    <n v="13180"/>
    <x v="0"/>
    <x v="0"/>
    <x v="0"/>
    <n v="1433736000"/>
    <n v="1430945149"/>
    <b v="0"/>
    <x v="112"/>
    <x v="0"/>
    <s v="photography/photobooks"/>
    <n v="105"/>
    <x v="838"/>
    <x v="8"/>
    <s v="photobooks"/>
    <x v="1185"/>
    <d v="2015-06-08T04:00:00"/>
  </r>
  <r>
    <n v="1186"/>
    <x v="1186"/>
    <x v="1185"/>
    <n v="7500"/>
    <n v="8005"/>
    <x v="0"/>
    <x v="1"/>
    <x v="1"/>
    <n v="1433198520"/>
    <n v="1430340195"/>
    <b v="0"/>
    <x v="252"/>
    <x v="0"/>
    <s v="photography/photobooks"/>
    <n v="107"/>
    <x v="839"/>
    <x v="8"/>
    <s v="photobooks"/>
    <x v="1186"/>
    <d v="2015-06-01T22:42:00"/>
  </r>
  <r>
    <n v="1187"/>
    <x v="1187"/>
    <x v="1186"/>
    <n v="8750"/>
    <n v="9111"/>
    <x v="0"/>
    <x v="0"/>
    <x v="0"/>
    <n v="1431885600"/>
    <n v="1429133323"/>
    <b v="0"/>
    <x v="16"/>
    <x v="0"/>
    <s v="photography/photobooks"/>
    <n v="104"/>
    <x v="840"/>
    <x v="8"/>
    <s v="photobooks"/>
    <x v="1187"/>
    <d v="2015-05-17T18:00:00"/>
  </r>
  <r>
    <n v="1188"/>
    <x v="1188"/>
    <x v="1187"/>
    <n v="2000"/>
    <n v="3211"/>
    <x v="0"/>
    <x v="5"/>
    <x v="5"/>
    <n v="1482943740"/>
    <n v="1481129340"/>
    <b v="0"/>
    <x v="268"/>
    <x v="0"/>
    <s v="photography/photobooks"/>
    <n v="161"/>
    <x v="841"/>
    <x v="8"/>
    <s v="photobooks"/>
    <x v="1188"/>
    <d v="2016-12-28T16:49:00"/>
  </r>
  <r>
    <n v="1189"/>
    <x v="1189"/>
    <x v="1188"/>
    <n v="9000"/>
    <n v="9700"/>
    <x v="0"/>
    <x v="0"/>
    <x v="0"/>
    <n v="1467242995"/>
    <n v="1465428595"/>
    <b v="0"/>
    <x v="48"/>
    <x v="0"/>
    <s v="photography/photobooks"/>
    <n v="108"/>
    <x v="842"/>
    <x v="8"/>
    <s v="photobooks"/>
    <x v="1189"/>
    <d v="2016-06-29T23:29:55"/>
  </r>
  <r>
    <n v="1190"/>
    <x v="1190"/>
    <x v="1189"/>
    <n v="500"/>
    <n v="675"/>
    <x v="0"/>
    <x v="0"/>
    <x v="0"/>
    <n v="1409500725"/>
    <n v="1406908725"/>
    <b v="0"/>
    <x v="62"/>
    <x v="0"/>
    <s v="photography/photobooks"/>
    <n v="135"/>
    <x v="843"/>
    <x v="8"/>
    <s v="photobooks"/>
    <x v="1190"/>
    <d v="2014-08-31T15:58:45"/>
  </r>
  <r>
    <n v="1191"/>
    <x v="1191"/>
    <x v="1190"/>
    <n v="2700"/>
    <n v="2945"/>
    <x v="0"/>
    <x v="0"/>
    <x v="0"/>
    <n v="1458480560"/>
    <n v="1455892160"/>
    <b v="0"/>
    <x v="51"/>
    <x v="0"/>
    <s v="photography/photobooks"/>
    <n v="109"/>
    <x v="844"/>
    <x v="8"/>
    <s v="photobooks"/>
    <x v="1191"/>
    <d v="2016-03-20T13:29:20"/>
  </r>
  <r>
    <n v="1192"/>
    <x v="1192"/>
    <x v="1191"/>
    <n v="100"/>
    <n v="290"/>
    <x v="0"/>
    <x v="1"/>
    <x v="1"/>
    <n v="1486814978"/>
    <n v="1484222978"/>
    <b v="0"/>
    <x v="41"/>
    <x v="0"/>
    <s v="photography/photobooks"/>
    <n v="290"/>
    <x v="845"/>
    <x v="8"/>
    <s v="photobooks"/>
    <x v="1192"/>
    <d v="2017-02-11T12:09:38"/>
  </r>
  <r>
    <n v="1193"/>
    <x v="1193"/>
    <x v="1192"/>
    <n v="21000"/>
    <n v="21831"/>
    <x v="0"/>
    <x v="0"/>
    <x v="0"/>
    <n v="1460223453"/>
    <n v="1455043053"/>
    <b v="0"/>
    <x v="270"/>
    <x v="0"/>
    <s v="photography/photobooks"/>
    <n v="104"/>
    <x v="846"/>
    <x v="8"/>
    <s v="photobooks"/>
    <x v="1193"/>
    <d v="2016-04-09T17:37:33"/>
  </r>
  <r>
    <n v="1194"/>
    <x v="1194"/>
    <x v="1193"/>
    <n v="12500"/>
    <n v="40280"/>
    <x v="0"/>
    <x v="17"/>
    <x v="3"/>
    <n v="1428493379"/>
    <n v="1425901379"/>
    <b v="0"/>
    <x v="271"/>
    <x v="0"/>
    <s v="photography/photobooks"/>
    <n v="322"/>
    <x v="847"/>
    <x v="8"/>
    <s v="photobooks"/>
    <x v="1194"/>
    <d v="2015-04-08T11:42:59"/>
  </r>
  <r>
    <n v="1195"/>
    <x v="1195"/>
    <x v="1194"/>
    <n v="10000"/>
    <n v="13500"/>
    <x v="0"/>
    <x v="13"/>
    <x v="3"/>
    <n v="1450602000"/>
    <n v="1445415653"/>
    <b v="0"/>
    <x v="203"/>
    <x v="0"/>
    <s v="photography/photobooks"/>
    <n v="135"/>
    <x v="848"/>
    <x v="8"/>
    <s v="photobooks"/>
    <x v="1195"/>
    <d v="2015-12-20T09:00:00"/>
  </r>
  <r>
    <n v="1196"/>
    <x v="1196"/>
    <x v="1195"/>
    <n v="14500"/>
    <n v="39137"/>
    <x v="0"/>
    <x v="1"/>
    <x v="1"/>
    <n v="1450467539"/>
    <n v="1447875539"/>
    <b v="0"/>
    <x v="272"/>
    <x v="0"/>
    <s v="photography/photobooks"/>
    <n v="270"/>
    <x v="849"/>
    <x v="8"/>
    <s v="photobooks"/>
    <x v="1196"/>
    <d v="2015-12-18T19:38:59"/>
  </r>
  <r>
    <n v="1197"/>
    <x v="1197"/>
    <x v="1196"/>
    <n v="15000"/>
    <n v="37994"/>
    <x v="0"/>
    <x v="0"/>
    <x v="0"/>
    <n v="1465797540"/>
    <n v="1463155034"/>
    <b v="0"/>
    <x v="100"/>
    <x v="0"/>
    <s v="photography/photobooks"/>
    <n v="253"/>
    <x v="850"/>
    <x v="8"/>
    <s v="photobooks"/>
    <x v="1197"/>
    <d v="2016-06-13T05:59:00"/>
  </r>
  <r>
    <n v="1198"/>
    <x v="1198"/>
    <x v="1197"/>
    <n v="3500"/>
    <n v="9121"/>
    <x v="0"/>
    <x v="0"/>
    <x v="0"/>
    <n v="1451530800"/>
    <n v="1448463086"/>
    <b v="0"/>
    <x v="157"/>
    <x v="0"/>
    <s v="photography/photobooks"/>
    <n v="261"/>
    <x v="851"/>
    <x v="8"/>
    <s v="photobooks"/>
    <x v="1198"/>
    <d v="2015-12-31T03:00:00"/>
  </r>
  <r>
    <n v="1199"/>
    <x v="1199"/>
    <x v="1198"/>
    <n v="2658"/>
    <n v="2693"/>
    <x v="0"/>
    <x v="1"/>
    <x v="1"/>
    <n v="1436380200"/>
    <n v="1433615400"/>
    <b v="0"/>
    <x v="82"/>
    <x v="0"/>
    <s v="photography/photobooks"/>
    <n v="101"/>
    <x v="852"/>
    <x v="8"/>
    <s v="photobooks"/>
    <x v="1199"/>
    <d v="2015-07-08T18:30:00"/>
  </r>
  <r>
    <n v="1200"/>
    <x v="1200"/>
    <x v="1199"/>
    <n v="4800"/>
    <n v="6029"/>
    <x v="0"/>
    <x v="0"/>
    <x v="0"/>
    <n v="1429183656"/>
    <n v="1427369256"/>
    <b v="0"/>
    <x v="273"/>
    <x v="0"/>
    <s v="photography/photobooks"/>
    <n v="126"/>
    <x v="853"/>
    <x v="8"/>
    <s v="photobooks"/>
    <x v="1200"/>
    <d v="2015-04-16T11:27:36"/>
  </r>
  <r>
    <n v="1201"/>
    <x v="1201"/>
    <x v="1200"/>
    <n v="6000"/>
    <n v="6146.27"/>
    <x v="0"/>
    <x v="1"/>
    <x v="1"/>
    <n v="1468593246"/>
    <n v="1466001246"/>
    <b v="0"/>
    <x v="112"/>
    <x v="0"/>
    <s v="photography/photobooks"/>
    <n v="102"/>
    <x v="854"/>
    <x v="8"/>
    <s v="photobooks"/>
    <x v="1201"/>
    <d v="2016-07-15T14:34:06"/>
  </r>
  <r>
    <n v="1202"/>
    <x v="1202"/>
    <x v="1201"/>
    <n v="25000"/>
    <n v="49811"/>
    <x v="0"/>
    <x v="2"/>
    <x v="2"/>
    <n v="1435388154"/>
    <n v="1432796154"/>
    <b v="0"/>
    <x v="197"/>
    <x v="0"/>
    <s v="photography/photobooks"/>
    <n v="199"/>
    <x v="855"/>
    <x v="8"/>
    <s v="photobooks"/>
    <x v="1202"/>
    <d v="2015-06-27T06:55:54"/>
  </r>
  <r>
    <n v="1203"/>
    <x v="1203"/>
    <x v="1202"/>
    <n v="16300"/>
    <n v="16700"/>
    <x v="0"/>
    <x v="0"/>
    <x v="0"/>
    <n v="1433083527"/>
    <n v="1430491527"/>
    <b v="0"/>
    <x v="21"/>
    <x v="0"/>
    <s v="photography/photobooks"/>
    <n v="102"/>
    <x v="856"/>
    <x v="8"/>
    <s v="photobooks"/>
    <x v="1203"/>
    <d v="2015-05-31T14:45:27"/>
  </r>
  <r>
    <n v="1204"/>
    <x v="1204"/>
    <x v="1203"/>
    <n v="13000"/>
    <n v="13383"/>
    <x v="0"/>
    <x v="0"/>
    <x v="0"/>
    <n v="1449205200"/>
    <n v="1445363833"/>
    <b v="0"/>
    <x v="7"/>
    <x v="0"/>
    <s v="photography/photobooks"/>
    <n v="103"/>
    <x v="857"/>
    <x v="8"/>
    <s v="photobooks"/>
    <x v="1204"/>
    <d v="2015-12-04T05:00:00"/>
  </r>
  <r>
    <n v="1205"/>
    <x v="1205"/>
    <x v="1204"/>
    <n v="13000"/>
    <n v="13112"/>
    <x v="0"/>
    <x v="12"/>
    <x v="3"/>
    <n v="1434197351"/>
    <n v="1431605351"/>
    <b v="0"/>
    <x v="95"/>
    <x v="0"/>
    <s v="photography/photobooks"/>
    <n v="101"/>
    <x v="858"/>
    <x v="8"/>
    <s v="photobooks"/>
    <x v="1205"/>
    <d v="2015-06-13T12:09:11"/>
  </r>
  <r>
    <n v="1206"/>
    <x v="1206"/>
    <x v="1205"/>
    <n v="900"/>
    <n v="1035"/>
    <x v="0"/>
    <x v="15"/>
    <x v="3"/>
    <n v="1489238940"/>
    <n v="1486406253"/>
    <b v="0"/>
    <x v="58"/>
    <x v="0"/>
    <s v="photography/photobooks"/>
    <n v="115"/>
    <x v="859"/>
    <x v="8"/>
    <s v="photobooks"/>
    <x v="1206"/>
    <d v="2017-03-11T13:29:00"/>
  </r>
  <r>
    <n v="1207"/>
    <x v="1207"/>
    <x v="1206"/>
    <n v="16700"/>
    <n v="17396"/>
    <x v="0"/>
    <x v="13"/>
    <x v="3"/>
    <n v="1459418400"/>
    <n v="1456827573"/>
    <b v="0"/>
    <x v="261"/>
    <x v="0"/>
    <s v="photography/photobooks"/>
    <n v="104"/>
    <x v="860"/>
    <x v="8"/>
    <s v="photobooks"/>
    <x v="1207"/>
    <d v="2016-03-31T10:00:00"/>
  </r>
  <r>
    <n v="1208"/>
    <x v="1208"/>
    <x v="1207"/>
    <n v="10000"/>
    <n v="15530"/>
    <x v="0"/>
    <x v="0"/>
    <x v="0"/>
    <n v="1458835264"/>
    <n v="1456246864"/>
    <b v="0"/>
    <x v="11"/>
    <x v="0"/>
    <s v="photography/photobooks"/>
    <n v="155"/>
    <x v="861"/>
    <x v="8"/>
    <s v="photobooks"/>
    <x v="1208"/>
    <d v="2016-03-24T16:01:04"/>
  </r>
  <r>
    <n v="1209"/>
    <x v="1209"/>
    <x v="1208"/>
    <n v="6000"/>
    <n v="6360"/>
    <x v="0"/>
    <x v="0"/>
    <x v="0"/>
    <n v="1488053905"/>
    <n v="1485461905"/>
    <b v="0"/>
    <x v="67"/>
    <x v="0"/>
    <s v="photography/photobooks"/>
    <n v="106"/>
    <x v="862"/>
    <x v="8"/>
    <s v="photobooks"/>
    <x v="1209"/>
    <d v="2017-02-25T20:18:25"/>
  </r>
  <r>
    <n v="1210"/>
    <x v="1210"/>
    <x v="1209"/>
    <n v="20000"/>
    <n v="50863"/>
    <x v="0"/>
    <x v="11"/>
    <x v="9"/>
    <n v="1433106000"/>
    <n v="1431124572"/>
    <b v="0"/>
    <x v="273"/>
    <x v="0"/>
    <s v="photography/photobooks"/>
    <n v="254"/>
    <x v="863"/>
    <x v="8"/>
    <s v="photobooks"/>
    <x v="1210"/>
    <d v="2015-05-31T21:00:00"/>
  </r>
  <r>
    <n v="1211"/>
    <x v="1211"/>
    <x v="1210"/>
    <n v="1000"/>
    <n v="1011"/>
    <x v="0"/>
    <x v="5"/>
    <x v="5"/>
    <n v="1465505261"/>
    <n v="1464209261"/>
    <b v="0"/>
    <x v="79"/>
    <x v="0"/>
    <s v="photography/photobooks"/>
    <n v="101"/>
    <x v="864"/>
    <x v="8"/>
    <s v="photobooks"/>
    <x v="1211"/>
    <d v="2016-06-09T20:47:41"/>
  </r>
  <r>
    <n v="1212"/>
    <x v="1212"/>
    <x v="1211"/>
    <n v="2500"/>
    <n v="3226"/>
    <x v="0"/>
    <x v="0"/>
    <x v="0"/>
    <n v="1448586000"/>
    <n v="1447195695"/>
    <b v="0"/>
    <x v="183"/>
    <x v="0"/>
    <s v="photography/photobooks"/>
    <n v="129"/>
    <x v="865"/>
    <x v="8"/>
    <s v="photobooks"/>
    <x v="1212"/>
    <d v="2015-11-27T01:00:00"/>
  </r>
  <r>
    <n v="1213"/>
    <x v="1213"/>
    <x v="1212"/>
    <n v="6500"/>
    <n v="6645"/>
    <x v="0"/>
    <x v="1"/>
    <x v="1"/>
    <n v="1485886100"/>
    <n v="1482862100"/>
    <b v="0"/>
    <x v="52"/>
    <x v="0"/>
    <s v="photography/photobooks"/>
    <n v="102"/>
    <x v="866"/>
    <x v="8"/>
    <s v="photobooks"/>
    <x v="1213"/>
    <d v="2017-01-31T18:08:20"/>
  </r>
  <r>
    <n v="1214"/>
    <x v="1214"/>
    <x v="1213"/>
    <n v="2000"/>
    <n v="2636"/>
    <x v="0"/>
    <x v="0"/>
    <x v="0"/>
    <n v="1433880605"/>
    <n v="1428696605"/>
    <b v="0"/>
    <x v="20"/>
    <x v="0"/>
    <s v="photography/photobooks"/>
    <n v="132"/>
    <x v="867"/>
    <x v="8"/>
    <s v="photobooks"/>
    <x v="1214"/>
    <d v="2015-06-09T20:10:05"/>
  </r>
  <r>
    <n v="1215"/>
    <x v="1215"/>
    <x v="1214"/>
    <n v="5000"/>
    <n v="39304.01"/>
    <x v="0"/>
    <x v="0"/>
    <x v="0"/>
    <n v="1401487756"/>
    <n v="1398895756"/>
    <b v="0"/>
    <x v="274"/>
    <x v="0"/>
    <s v="photography/photobooks"/>
    <n v="786"/>
    <x v="868"/>
    <x v="8"/>
    <s v="photobooks"/>
    <x v="1215"/>
    <d v="2014-05-30T22:09:16"/>
  </r>
  <r>
    <n v="1216"/>
    <x v="1216"/>
    <x v="1215"/>
    <n v="14000"/>
    <n v="20398"/>
    <x v="0"/>
    <x v="0"/>
    <x v="0"/>
    <n v="1443826980"/>
    <n v="1441032457"/>
    <b v="0"/>
    <x v="147"/>
    <x v="0"/>
    <s v="photography/photobooks"/>
    <n v="146"/>
    <x v="869"/>
    <x v="8"/>
    <s v="photobooks"/>
    <x v="1216"/>
    <d v="2015-10-02T23:03:00"/>
  </r>
  <r>
    <n v="1217"/>
    <x v="1217"/>
    <x v="1216"/>
    <n v="26500"/>
    <n v="27189"/>
    <x v="0"/>
    <x v="0"/>
    <x v="0"/>
    <n v="1468524340"/>
    <n v="1465932340"/>
    <b v="0"/>
    <x v="275"/>
    <x v="0"/>
    <s v="photography/photobooks"/>
    <n v="103"/>
    <x v="870"/>
    <x v="8"/>
    <s v="photobooks"/>
    <x v="1217"/>
    <d v="2016-07-14T19:25:40"/>
  </r>
  <r>
    <n v="1218"/>
    <x v="1218"/>
    <x v="1217"/>
    <n v="9000"/>
    <n v="15505"/>
    <x v="0"/>
    <x v="0"/>
    <x v="0"/>
    <n v="1446346800"/>
    <n v="1443714800"/>
    <b v="0"/>
    <x v="30"/>
    <x v="0"/>
    <s v="photography/photobooks"/>
    <n v="172"/>
    <x v="871"/>
    <x v="8"/>
    <s v="photobooks"/>
    <x v="1218"/>
    <d v="2015-11-01T03:00:00"/>
  </r>
  <r>
    <n v="1219"/>
    <x v="1219"/>
    <x v="1218"/>
    <n v="16350"/>
    <n v="26024"/>
    <x v="0"/>
    <x v="0"/>
    <x v="0"/>
    <n v="1476961513"/>
    <n v="1474369513"/>
    <b v="0"/>
    <x v="35"/>
    <x v="0"/>
    <s v="photography/photobooks"/>
    <n v="159"/>
    <x v="872"/>
    <x v="8"/>
    <s v="photobooks"/>
    <x v="1219"/>
    <d v="2016-10-20T11:05:13"/>
  </r>
  <r>
    <n v="1220"/>
    <x v="1220"/>
    <x v="1219"/>
    <n v="15000"/>
    <n v="15565"/>
    <x v="0"/>
    <x v="12"/>
    <x v="3"/>
    <n v="1440515112"/>
    <n v="1437923112"/>
    <b v="0"/>
    <x v="205"/>
    <x v="0"/>
    <s v="photography/photobooks"/>
    <n v="104"/>
    <x v="873"/>
    <x v="8"/>
    <s v="photobooks"/>
    <x v="1220"/>
    <d v="2015-08-25T15:05:12"/>
  </r>
  <r>
    <n v="1221"/>
    <x v="1221"/>
    <x v="1220"/>
    <n v="2200"/>
    <n v="2451.0100000000002"/>
    <x v="0"/>
    <x v="1"/>
    <x v="1"/>
    <n v="1480809600"/>
    <n v="1478431488"/>
    <b v="0"/>
    <x v="273"/>
    <x v="0"/>
    <s v="photography/photobooks"/>
    <n v="111"/>
    <x v="874"/>
    <x v="8"/>
    <s v="photobooks"/>
    <x v="1221"/>
    <d v="2016-12-04T00:00:00"/>
  </r>
  <r>
    <n v="1222"/>
    <x v="1222"/>
    <x v="1221"/>
    <n v="4000"/>
    <n v="11215"/>
    <x v="0"/>
    <x v="5"/>
    <x v="5"/>
    <n v="1459483200"/>
    <n v="1456852647"/>
    <b v="0"/>
    <x v="276"/>
    <x v="0"/>
    <s v="photography/photobooks"/>
    <n v="280"/>
    <x v="875"/>
    <x v="8"/>
    <s v="photobooks"/>
    <x v="1222"/>
    <d v="2016-04-01T04:00:00"/>
  </r>
  <r>
    <n v="1223"/>
    <x v="1223"/>
    <x v="1222"/>
    <n v="19800"/>
    <n v="22197"/>
    <x v="0"/>
    <x v="0"/>
    <x v="0"/>
    <n v="1478754909"/>
    <n v="1476159309"/>
    <b v="0"/>
    <x v="277"/>
    <x v="0"/>
    <s v="photography/photobooks"/>
    <n v="112"/>
    <x v="876"/>
    <x v="8"/>
    <s v="photobooks"/>
    <x v="1223"/>
    <d v="2016-11-10T05:15:09"/>
  </r>
  <r>
    <n v="1224"/>
    <x v="1224"/>
    <x v="1223"/>
    <n v="15000"/>
    <n v="1060"/>
    <x v="1"/>
    <x v="0"/>
    <x v="0"/>
    <n v="1402060302"/>
    <n v="1396876302"/>
    <b v="0"/>
    <x v="59"/>
    <x v="1"/>
    <s v="music/world music"/>
    <n v="7"/>
    <x v="877"/>
    <x v="4"/>
    <s v="world music"/>
    <x v="1224"/>
    <d v="2014-06-06T13:11:42"/>
  </r>
  <r>
    <n v="1225"/>
    <x v="1225"/>
    <x v="1224"/>
    <n v="3000"/>
    <n v="132"/>
    <x v="1"/>
    <x v="0"/>
    <x v="0"/>
    <n v="1382478278"/>
    <n v="1377294278"/>
    <b v="0"/>
    <x v="83"/>
    <x v="1"/>
    <s v="music/world music"/>
    <n v="4"/>
    <x v="878"/>
    <x v="4"/>
    <s v="world music"/>
    <x v="1225"/>
    <d v="2013-10-22T21:44:38"/>
  </r>
  <r>
    <n v="1226"/>
    <x v="1226"/>
    <x v="1225"/>
    <n v="50000"/>
    <n v="1937"/>
    <x v="1"/>
    <x v="0"/>
    <x v="0"/>
    <n v="1398042000"/>
    <n v="1395089981"/>
    <b v="0"/>
    <x v="244"/>
    <x v="1"/>
    <s v="music/world music"/>
    <n v="4"/>
    <x v="879"/>
    <x v="4"/>
    <s v="world music"/>
    <x v="1226"/>
    <d v="2014-04-21T01:00:00"/>
  </r>
  <r>
    <n v="1227"/>
    <x v="1227"/>
    <x v="1226"/>
    <n v="2000"/>
    <n v="0"/>
    <x v="1"/>
    <x v="0"/>
    <x v="0"/>
    <n v="1407394800"/>
    <n v="1404770616"/>
    <b v="0"/>
    <x v="78"/>
    <x v="1"/>
    <s v="music/world music"/>
    <n v="0"/>
    <x v="121"/>
    <x v="4"/>
    <s v="world music"/>
    <x v="1227"/>
    <d v="2014-08-07T07:00:00"/>
  </r>
  <r>
    <n v="1228"/>
    <x v="1228"/>
    <x v="1227"/>
    <n v="5000"/>
    <n v="1465"/>
    <x v="1"/>
    <x v="0"/>
    <x v="0"/>
    <n v="1317231008"/>
    <n v="1312047008"/>
    <b v="0"/>
    <x v="54"/>
    <x v="1"/>
    <s v="music/world music"/>
    <n v="29"/>
    <x v="880"/>
    <x v="4"/>
    <s v="world music"/>
    <x v="1228"/>
    <d v="2011-09-28T17:30:08"/>
  </r>
  <r>
    <n v="1229"/>
    <x v="1229"/>
    <x v="1228"/>
    <n v="2750"/>
    <n v="25"/>
    <x v="1"/>
    <x v="0"/>
    <x v="0"/>
    <n v="1334592000"/>
    <n v="1331982127"/>
    <b v="0"/>
    <x v="29"/>
    <x v="1"/>
    <s v="music/world music"/>
    <n v="1"/>
    <x v="380"/>
    <x v="4"/>
    <s v="world music"/>
    <x v="1229"/>
    <d v="2012-04-16T16:00:00"/>
  </r>
  <r>
    <n v="1230"/>
    <x v="1230"/>
    <x v="1229"/>
    <n v="500000"/>
    <n v="0"/>
    <x v="1"/>
    <x v="0"/>
    <x v="0"/>
    <n v="1298589630"/>
    <n v="1295997630"/>
    <b v="0"/>
    <x v="78"/>
    <x v="1"/>
    <s v="music/world music"/>
    <n v="0"/>
    <x v="121"/>
    <x v="4"/>
    <s v="world music"/>
    <x v="1230"/>
    <d v="2011-02-24T23:20:30"/>
  </r>
  <r>
    <n v="1231"/>
    <x v="1231"/>
    <x v="1230"/>
    <n v="5000"/>
    <n v="0"/>
    <x v="1"/>
    <x v="0"/>
    <x v="0"/>
    <n v="1440723600"/>
    <n v="1436394968"/>
    <b v="0"/>
    <x v="78"/>
    <x v="1"/>
    <s v="music/world music"/>
    <n v="0"/>
    <x v="121"/>
    <x v="4"/>
    <s v="world music"/>
    <x v="1231"/>
    <d v="2015-08-28T01:00:00"/>
  </r>
  <r>
    <n v="1232"/>
    <x v="1232"/>
    <x v="1231"/>
    <n v="5000"/>
    <n v="40"/>
    <x v="1"/>
    <x v="0"/>
    <x v="0"/>
    <n v="1381090870"/>
    <n v="1377030070"/>
    <b v="0"/>
    <x v="29"/>
    <x v="1"/>
    <s v="music/world music"/>
    <n v="1"/>
    <x v="375"/>
    <x v="4"/>
    <s v="world music"/>
    <x v="1232"/>
    <d v="2013-10-06T20:21:10"/>
  </r>
  <r>
    <n v="1233"/>
    <x v="1233"/>
    <x v="1232"/>
    <n v="1000"/>
    <n v="116"/>
    <x v="1"/>
    <x v="0"/>
    <x v="0"/>
    <n v="1329864374"/>
    <n v="1328049974"/>
    <b v="0"/>
    <x v="79"/>
    <x v="1"/>
    <s v="music/world music"/>
    <n v="12"/>
    <x v="845"/>
    <x v="4"/>
    <s v="world music"/>
    <x v="1233"/>
    <d v="2012-02-21T22:46:14"/>
  </r>
  <r>
    <n v="1234"/>
    <x v="1234"/>
    <x v="1233"/>
    <n v="50000"/>
    <n v="0"/>
    <x v="1"/>
    <x v="1"/>
    <x v="1"/>
    <n v="1422903342"/>
    <n v="1420311342"/>
    <b v="0"/>
    <x v="78"/>
    <x v="1"/>
    <s v="music/world music"/>
    <n v="0"/>
    <x v="121"/>
    <x v="4"/>
    <s v="world music"/>
    <x v="1234"/>
    <d v="2015-02-02T18:55:42"/>
  </r>
  <r>
    <n v="1235"/>
    <x v="1235"/>
    <x v="1234"/>
    <n v="7534"/>
    <n v="210"/>
    <x v="1"/>
    <x v="0"/>
    <x v="0"/>
    <n v="1387077299"/>
    <n v="1383621299"/>
    <b v="0"/>
    <x v="79"/>
    <x v="1"/>
    <s v="music/world music"/>
    <n v="3"/>
    <x v="431"/>
    <x v="4"/>
    <s v="world music"/>
    <x v="1235"/>
    <d v="2013-12-15T03:14:59"/>
  </r>
  <r>
    <n v="1236"/>
    <x v="1236"/>
    <x v="1235"/>
    <n v="2500"/>
    <n v="0"/>
    <x v="1"/>
    <x v="0"/>
    <x v="0"/>
    <n v="1343491200"/>
    <n v="1342801164"/>
    <b v="0"/>
    <x v="78"/>
    <x v="1"/>
    <s v="music/world music"/>
    <n v="0"/>
    <x v="121"/>
    <x v="4"/>
    <s v="world music"/>
    <x v="1236"/>
    <d v="2012-07-28T16:00:00"/>
  </r>
  <r>
    <n v="1237"/>
    <x v="1237"/>
    <x v="1236"/>
    <n v="25000"/>
    <n v="0"/>
    <x v="1"/>
    <x v="0"/>
    <x v="0"/>
    <n v="1345790865"/>
    <n v="1344062865"/>
    <b v="0"/>
    <x v="78"/>
    <x v="1"/>
    <s v="music/world music"/>
    <n v="0"/>
    <x v="121"/>
    <x v="4"/>
    <s v="world music"/>
    <x v="1237"/>
    <d v="2012-08-24T06:47:45"/>
  </r>
  <r>
    <n v="1238"/>
    <x v="1238"/>
    <x v="1237"/>
    <n v="1000"/>
    <n v="178"/>
    <x v="1"/>
    <x v="0"/>
    <x v="0"/>
    <n v="1312641536"/>
    <n v="1310049536"/>
    <b v="0"/>
    <x v="83"/>
    <x v="1"/>
    <s v="music/world music"/>
    <n v="18"/>
    <x v="881"/>
    <x v="4"/>
    <s v="world music"/>
    <x v="1238"/>
    <d v="2011-08-06T14:38:56"/>
  </r>
  <r>
    <n v="1239"/>
    <x v="1239"/>
    <x v="1238"/>
    <n v="2500"/>
    <n v="0"/>
    <x v="1"/>
    <x v="0"/>
    <x v="0"/>
    <n v="1325804767"/>
    <n v="1323212767"/>
    <b v="0"/>
    <x v="78"/>
    <x v="1"/>
    <s v="music/world music"/>
    <n v="0"/>
    <x v="121"/>
    <x v="4"/>
    <s v="world music"/>
    <x v="1239"/>
    <d v="2012-01-05T23:06:07"/>
  </r>
  <r>
    <n v="1240"/>
    <x v="1240"/>
    <x v="1239"/>
    <n v="8000"/>
    <n v="241"/>
    <x v="1"/>
    <x v="0"/>
    <x v="0"/>
    <n v="1373665860"/>
    <n v="1368579457"/>
    <b v="0"/>
    <x v="22"/>
    <x v="1"/>
    <s v="music/world music"/>
    <n v="3"/>
    <x v="882"/>
    <x v="4"/>
    <s v="world music"/>
    <x v="1240"/>
    <d v="2013-07-12T21:51:00"/>
  </r>
  <r>
    <n v="1241"/>
    <x v="1241"/>
    <x v="1240"/>
    <n v="5000"/>
    <n v="2537"/>
    <x v="1"/>
    <x v="0"/>
    <x v="0"/>
    <n v="1414994340"/>
    <n v="1413057980"/>
    <b v="0"/>
    <x v="69"/>
    <x v="1"/>
    <s v="music/world music"/>
    <n v="51"/>
    <x v="883"/>
    <x v="4"/>
    <s v="world music"/>
    <x v="1241"/>
    <d v="2014-11-03T05:59:00"/>
  </r>
  <r>
    <n v="1242"/>
    <x v="1242"/>
    <x v="1241"/>
    <n v="911"/>
    <n v="5"/>
    <x v="1"/>
    <x v="0"/>
    <x v="0"/>
    <n v="1315747080"/>
    <n v="1314417502"/>
    <b v="0"/>
    <x v="29"/>
    <x v="1"/>
    <s v="music/world music"/>
    <n v="1"/>
    <x v="144"/>
    <x v="4"/>
    <s v="world music"/>
    <x v="1242"/>
    <d v="2011-09-11T13:18:00"/>
  </r>
  <r>
    <n v="1243"/>
    <x v="1243"/>
    <x v="1242"/>
    <n v="12000"/>
    <n v="1691"/>
    <x v="1"/>
    <x v="0"/>
    <x v="0"/>
    <n v="1310158800"/>
    <n v="1304888771"/>
    <b v="0"/>
    <x v="44"/>
    <x v="1"/>
    <s v="music/world music"/>
    <n v="14"/>
    <x v="884"/>
    <x v="4"/>
    <s v="world music"/>
    <x v="1243"/>
    <d v="2011-07-08T21:00:00"/>
  </r>
  <r>
    <n v="1244"/>
    <x v="1244"/>
    <x v="1243"/>
    <n v="2000"/>
    <n v="2076"/>
    <x v="0"/>
    <x v="0"/>
    <x v="0"/>
    <n v="1366664400"/>
    <n v="1363981723"/>
    <b v="1"/>
    <x v="43"/>
    <x v="0"/>
    <s v="music/rock"/>
    <n v="104"/>
    <x v="885"/>
    <x v="4"/>
    <s v="rock"/>
    <x v="1244"/>
    <d v="2013-04-22T21:00:00"/>
  </r>
  <r>
    <n v="1245"/>
    <x v="1245"/>
    <x v="1244"/>
    <n v="2000"/>
    <n v="2405"/>
    <x v="0"/>
    <x v="0"/>
    <x v="0"/>
    <n v="1402755834"/>
    <n v="1400163834"/>
    <b v="1"/>
    <x v="57"/>
    <x v="0"/>
    <s v="music/rock"/>
    <n v="120"/>
    <x v="886"/>
    <x v="4"/>
    <s v="rock"/>
    <x v="1245"/>
    <d v="2014-06-14T14:23:54"/>
  </r>
  <r>
    <n v="1246"/>
    <x v="1246"/>
    <x v="1245"/>
    <n v="2000"/>
    <n v="2340"/>
    <x v="0"/>
    <x v="0"/>
    <x v="0"/>
    <n v="1323136949"/>
    <n v="1319245349"/>
    <b v="1"/>
    <x v="162"/>
    <x v="0"/>
    <s v="music/rock"/>
    <n v="117"/>
    <x v="887"/>
    <x v="4"/>
    <s v="rock"/>
    <x v="1246"/>
    <d v="2011-12-06T02:02:29"/>
  </r>
  <r>
    <n v="1247"/>
    <x v="1247"/>
    <x v="1246"/>
    <n v="3500"/>
    <n v="4275"/>
    <x v="0"/>
    <x v="0"/>
    <x v="0"/>
    <n v="1367823655"/>
    <n v="1365231655"/>
    <b v="1"/>
    <x v="133"/>
    <x v="0"/>
    <s v="music/rock"/>
    <n v="122"/>
    <x v="888"/>
    <x v="4"/>
    <s v="rock"/>
    <x v="1247"/>
    <d v="2013-05-06T07:00:55"/>
  </r>
  <r>
    <n v="1248"/>
    <x v="1248"/>
    <x v="1247"/>
    <n v="2500"/>
    <n v="3791"/>
    <x v="0"/>
    <x v="0"/>
    <x v="0"/>
    <n v="1402642740"/>
    <n v="1399563953"/>
    <b v="1"/>
    <x v="211"/>
    <x v="0"/>
    <s v="music/rock"/>
    <n v="152"/>
    <x v="889"/>
    <x v="4"/>
    <s v="rock"/>
    <x v="1248"/>
    <d v="2014-06-13T06:59:00"/>
  </r>
  <r>
    <n v="1249"/>
    <x v="1249"/>
    <x v="1248"/>
    <n v="5000"/>
    <n v="5222"/>
    <x v="0"/>
    <x v="0"/>
    <x v="0"/>
    <n v="1341683211"/>
    <n v="1339091211"/>
    <b v="1"/>
    <x v="75"/>
    <x v="0"/>
    <s v="music/rock"/>
    <n v="104"/>
    <x v="890"/>
    <x v="4"/>
    <s v="rock"/>
    <x v="1249"/>
    <d v="2012-07-07T17:46:51"/>
  </r>
  <r>
    <n v="1250"/>
    <x v="1250"/>
    <x v="1249"/>
    <n v="30000"/>
    <n v="60046"/>
    <x v="0"/>
    <x v="0"/>
    <x v="0"/>
    <n v="1410017131"/>
    <n v="1406129131"/>
    <b v="1"/>
    <x v="278"/>
    <x v="0"/>
    <s v="music/rock"/>
    <n v="200"/>
    <x v="891"/>
    <x v="4"/>
    <s v="rock"/>
    <x v="1250"/>
    <d v="2014-09-06T15:25:31"/>
  </r>
  <r>
    <n v="1251"/>
    <x v="1251"/>
    <x v="1250"/>
    <n v="6000"/>
    <n v="6108"/>
    <x v="0"/>
    <x v="0"/>
    <x v="0"/>
    <n v="1316979167"/>
    <n v="1311795167"/>
    <b v="1"/>
    <x v="142"/>
    <x v="0"/>
    <s v="music/rock"/>
    <n v="102"/>
    <x v="892"/>
    <x v="4"/>
    <s v="rock"/>
    <x v="1251"/>
    <d v="2011-09-25T19:32:47"/>
  </r>
  <r>
    <n v="1252"/>
    <x v="1252"/>
    <x v="1251"/>
    <n v="3500"/>
    <n v="4818"/>
    <x v="0"/>
    <x v="0"/>
    <x v="0"/>
    <n v="1382658169"/>
    <n v="1380238969"/>
    <b v="1"/>
    <x v="261"/>
    <x v="0"/>
    <s v="music/rock"/>
    <n v="138"/>
    <x v="893"/>
    <x v="4"/>
    <s v="rock"/>
    <x v="1252"/>
    <d v="2013-10-24T23:42:49"/>
  </r>
  <r>
    <n v="1253"/>
    <x v="1253"/>
    <x v="1252"/>
    <n v="10"/>
    <n v="30383.32"/>
    <x v="0"/>
    <x v="0"/>
    <x v="0"/>
    <n v="1409770107"/>
    <n v="1407178107"/>
    <b v="1"/>
    <x v="279"/>
    <x v="0"/>
    <s v="music/rock"/>
    <n v="303833"/>
    <x v="894"/>
    <x v="4"/>
    <s v="rock"/>
    <x v="1253"/>
    <d v="2014-09-03T18:48:27"/>
  </r>
  <r>
    <n v="1254"/>
    <x v="1254"/>
    <x v="1253"/>
    <n v="6700"/>
    <n v="13323"/>
    <x v="0"/>
    <x v="0"/>
    <x v="0"/>
    <n v="1293857940"/>
    <n v="1288968886"/>
    <b v="1"/>
    <x v="261"/>
    <x v="0"/>
    <s v="music/rock"/>
    <n v="199"/>
    <x v="895"/>
    <x v="4"/>
    <s v="rock"/>
    <x v="1254"/>
    <d v="2011-01-01T04:59:00"/>
  </r>
  <r>
    <n v="1255"/>
    <x v="1255"/>
    <x v="1254"/>
    <n v="3000"/>
    <n v="6071"/>
    <x v="0"/>
    <x v="0"/>
    <x v="0"/>
    <n v="1385932652"/>
    <n v="1383337052"/>
    <b v="1"/>
    <x v="280"/>
    <x v="0"/>
    <s v="music/rock"/>
    <n v="202"/>
    <x v="896"/>
    <x v="4"/>
    <s v="rock"/>
    <x v="1255"/>
    <d v="2013-12-01T21:17:32"/>
  </r>
  <r>
    <n v="1256"/>
    <x v="1256"/>
    <x v="1255"/>
    <n v="30000"/>
    <n v="35389.129999999997"/>
    <x v="0"/>
    <x v="0"/>
    <x v="0"/>
    <n v="1329084231"/>
    <n v="1326492231"/>
    <b v="1"/>
    <x v="281"/>
    <x v="0"/>
    <s v="music/rock"/>
    <n v="118"/>
    <x v="897"/>
    <x v="4"/>
    <s v="rock"/>
    <x v="1256"/>
    <d v="2012-02-12T22:03:51"/>
  </r>
  <r>
    <n v="1257"/>
    <x v="1257"/>
    <x v="1256"/>
    <n v="5500"/>
    <n v="16210"/>
    <x v="0"/>
    <x v="0"/>
    <x v="0"/>
    <n v="1301792590"/>
    <n v="1297562590"/>
    <b v="1"/>
    <x v="282"/>
    <x v="0"/>
    <s v="music/rock"/>
    <n v="295"/>
    <x v="898"/>
    <x v="4"/>
    <s v="rock"/>
    <x v="1257"/>
    <d v="2011-04-03T01:03:10"/>
  </r>
  <r>
    <n v="1258"/>
    <x v="1258"/>
    <x v="1257"/>
    <n v="12000"/>
    <n v="25577.56"/>
    <x v="0"/>
    <x v="0"/>
    <x v="0"/>
    <n v="1377960012"/>
    <n v="1375368012"/>
    <b v="1"/>
    <x v="283"/>
    <x v="0"/>
    <s v="music/rock"/>
    <n v="213"/>
    <x v="899"/>
    <x v="4"/>
    <s v="rock"/>
    <x v="1258"/>
    <d v="2013-08-31T14:40:12"/>
  </r>
  <r>
    <n v="1259"/>
    <x v="1259"/>
    <x v="1258"/>
    <n v="2500"/>
    <n v="2606"/>
    <x v="0"/>
    <x v="0"/>
    <x v="0"/>
    <n v="1402286340"/>
    <n v="1399504664"/>
    <b v="1"/>
    <x v="93"/>
    <x v="0"/>
    <s v="music/rock"/>
    <n v="104"/>
    <x v="900"/>
    <x v="4"/>
    <s v="rock"/>
    <x v="1259"/>
    <d v="2014-06-09T03:59:00"/>
  </r>
  <r>
    <n v="1260"/>
    <x v="1260"/>
    <x v="1259"/>
    <n v="3300"/>
    <n v="3751"/>
    <x v="0"/>
    <x v="0"/>
    <x v="0"/>
    <n v="1393445620"/>
    <n v="1390853620"/>
    <b v="1"/>
    <x v="142"/>
    <x v="0"/>
    <s v="music/rock"/>
    <n v="114"/>
    <x v="901"/>
    <x v="4"/>
    <s v="rock"/>
    <x v="1260"/>
    <d v="2014-02-26T20:13:40"/>
  </r>
  <r>
    <n v="1261"/>
    <x v="1261"/>
    <x v="1260"/>
    <n v="2000"/>
    <n v="2025"/>
    <x v="0"/>
    <x v="0"/>
    <x v="0"/>
    <n v="1390983227"/>
    <n v="1388391227"/>
    <b v="1"/>
    <x v="47"/>
    <x v="0"/>
    <s v="music/rock"/>
    <n v="101"/>
    <x v="902"/>
    <x v="4"/>
    <s v="rock"/>
    <x v="1261"/>
    <d v="2014-01-29T08:13:47"/>
  </r>
  <r>
    <n v="1262"/>
    <x v="1262"/>
    <x v="1261"/>
    <n v="6500"/>
    <n v="8152"/>
    <x v="0"/>
    <x v="5"/>
    <x v="5"/>
    <n v="1392574692"/>
    <n v="1389982692"/>
    <b v="1"/>
    <x v="217"/>
    <x v="0"/>
    <s v="music/rock"/>
    <n v="125"/>
    <x v="903"/>
    <x v="4"/>
    <s v="rock"/>
    <x v="1262"/>
    <d v="2014-02-16T18:18:12"/>
  </r>
  <r>
    <n v="1263"/>
    <x v="1263"/>
    <x v="1262"/>
    <n v="1500"/>
    <n v="1785"/>
    <x v="0"/>
    <x v="0"/>
    <x v="0"/>
    <n v="1396054800"/>
    <n v="1393034470"/>
    <b v="1"/>
    <x v="14"/>
    <x v="0"/>
    <s v="music/rock"/>
    <n v="119"/>
    <x v="904"/>
    <x v="4"/>
    <s v="rock"/>
    <x v="1263"/>
    <d v="2014-03-29T01:00:00"/>
  </r>
  <r>
    <n v="1264"/>
    <x v="1264"/>
    <x v="1263"/>
    <n v="650"/>
    <n v="1082"/>
    <x v="0"/>
    <x v="0"/>
    <x v="0"/>
    <n v="1383062083"/>
    <n v="1380556483"/>
    <b v="1"/>
    <x v="69"/>
    <x v="0"/>
    <s v="music/rock"/>
    <n v="166"/>
    <x v="905"/>
    <x v="4"/>
    <s v="rock"/>
    <x v="1264"/>
    <d v="2013-10-29T15:54:43"/>
  </r>
  <r>
    <n v="1265"/>
    <x v="1265"/>
    <x v="1264"/>
    <n v="3500"/>
    <n v="4170.17"/>
    <x v="0"/>
    <x v="0"/>
    <x v="0"/>
    <n v="1291131815"/>
    <n v="1287071015"/>
    <b v="1"/>
    <x v="36"/>
    <x v="0"/>
    <s v="music/rock"/>
    <n v="119"/>
    <x v="906"/>
    <x v="4"/>
    <s v="rock"/>
    <x v="1265"/>
    <d v="2010-11-30T15:43:35"/>
  </r>
  <r>
    <n v="1266"/>
    <x v="1266"/>
    <x v="1265"/>
    <n v="9500"/>
    <n v="9545"/>
    <x v="0"/>
    <x v="0"/>
    <x v="0"/>
    <n v="1389474145"/>
    <n v="1386882145"/>
    <b v="1"/>
    <x v="133"/>
    <x v="0"/>
    <s v="music/rock"/>
    <n v="100"/>
    <x v="907"/>
    <x v="4"/>
    <s v="rock"/>
    <x v="1266"/>
    <d v="2014-01-11T21:02:25"/>
  </r>
  <r>
    <n v="1267"/>
    <x v="1267"/>
    <x v="1266"/>
    <n v="22000"/>
    <n v="22396"/>
    <x v="0"/>
    <x v="0"/>
    <x v="0"/>
    <n v="1374674558"/>
    <n v="1372082558"/>
    <b v="1"/>
    <x v="180"/>
    <x v="0"/>
    <s v="music/rock"/>
    <n v="102"/>
    <x v="908"/>
    <x v="4"/>
    <s v="rock"/>
    <x v="1267"/>
    <d v="2013-07-24T14:02:38"/>
  </r>
  <r>
    <n v="1268"/>
    <x v="1268"/>
    <x v="1267"/>
    <n v="12000"/>
    <n v="14000"/>
    <x v="0"/>
    <x v="0"/>
    <x v="0"/>
    <n v="1379708247"/>
    <n v="1377116247"/>
    <b v="1"/>
    <x v="0"/>
    <x v="0"/>
    <s v="music/rock"/>
    <n v="117"/>
    <x v="909"/>
    <x v="4"/>
    <s v="rock"/>
    <x v="1268"/>
    <d v="2013-09-20T20:17:27"/>
  </r>
  <r>
    <n v="1269"/>
    <x v="1269"/>
    <x v="1268"/>
    <n v="18800"/>
    <n v="20426"/>
    <x v="0"/>
    <x v="0"/>
    <x v="0"/>
    <n v="1460764800"/>
    <n v="1458157512"/>
    <b v="1"/>
    <x v="190"/>
    <x v="0"/>
    <s v="music/rock"/>
    <n v="109"/>
    <x v="910"/>
    <x v="4"/>
    <s v="rock"/>
    <x v="1269"/>
    <d v="2016-04-16T00:00:00"/>
  </r>
  <r>
    <n v="1270"/>
    <x v="1270"/>
    <x v="1269"/>
    <n v="10000"/>
    <n v="11472"/>
    <x v="0"/>
    <x v="0"/>
    <x v="0"/>
    <n v="1332704042"/>
    <n v="1327523642"/>
    <b v="1"/>
    <x v="39"/>
    <x v="0"/>
    <s v="music/rock"/>
    <n v="115"/>
    <x v="911"/>
    <x v="4"/>
    <s v="rock"/>
    <x v="1270"/>
    <d v="2012-03-25T19:34:02"/>
  </r>
  <r>
    <n v="1271"/>
    <x v="1271"/>
    <x v="1270"/>
    <n v="7500"/>
    <n v="7635"/>
    <x v="0"/>
    <x v="0"/>
    <x v="0"/>
    <n v="1384363459"/>
    <n v="1381767859"/>
    <b v="1"/>
    <x v="162"/>
    <x v="0"/>
    <s v="music/rock"/>
    <n v="102"/>
    <x v="912"/>
    <x v="4"/>
    <s v="rock"/>
    <x v="1271"/>
    <d v="2013-11-13T17:24:19"/>
  </r>
  <r>
    <n v="1272"/>
    <x v="1272"/>
    <x v="1271"/>
    <n v="5000"/>
    <n v="5300"/>
    <x v="0"/>
    <x v="0"/>
    <x v="0"/>
    <n v="1276574400"/>
    <n v="1270576379"/>
    <b v="1"/>
    <x v="33"/>
    <x v="0"/>
    <s v="music/rock"/>
    <n v="106"/>
    <x v="913"/>
    <x v="4"/>
    <s v="rock"/>
    <x v="1272"/>
    <d v="2010-06-15T04:00:00"/>
  </r>
  <r>
    <n v="1273"/>
    <x v="1273"/>
    <x v="1272"/>
    <n v="4000"/>
    <n v="4140"/>
    <x v="0"/>
    <x v="5"/>
    <x v="5"/>
    <n v="1409506291"/>
    <n v="1406914291"/>
    <b v="1"/>
    <x v="241"/>
    <x v="0"/>
    <s v="music/rock"/>
    <n v="104"/>
    <x v="468"/>
    <x v="4"/>
    <s v="rock"/>
    <x v="1273"/>
    <d v="2014-08-31T17:31:31"/>
  </r>
  <r>
    <n v="1274"/>
    <x v="1274"/>
    <x v="1273"/>
    <n v="25000"/>
    <n v="38743.839999999997"/>
    <x v="0"/>
    <x v="0"/>
    <x v="0"/>
    <n v="1346344425"/>
    <n v="1343320425"/>
    <b v="1"/>
    <x v="284"/>
    <x v="0"/>
    <s v="music/rock"/>
    <n v="155"/>
    <x v="914"/>
    <x v="4"/>
    <s v="rock"/>
    <x v="1274"/>
    <d v="2012-08-30T16:33:45"/>
  </r>
  <r>
    <n v="1275"/>
    <x v="1275"/>
    <x v="1274"/>
    <n v="15000"/>
    <n v="24321.1"/>
    <x v="0"/>
    <x v="0"/>
    <x v="0"/>
    <n v="1375908587"/>
    <n v="1372884587"/>
    <b v="1"/>
    <x v="285"/>
    <x v="0"/>
    <s v="music/rock"/>
    <n v="162"/>
    <x v="915"/>
    <x v="4"/>
    <s v="rock"/>
    <x v="1275"/>
    <d v="2013-08-07T20:49:47"/>
  </r>
  <r>
    <n v="1276"/>
    <x v="1276"/>
    <x v="1275"/>
    <n v="3000"/>
    <n v="3132.63"/>
    <x v="0"/>
    <x v="0"/>
    <x v="0"/>
    <n v="1251777600"/>
    <n v="1247504047"/>
    <b v="1"/>
    <x v="32"/>
    <x v="0"/>
    <s v="music/rock"/>
    <n v="104"/>
    <x v="916"/>
    <x v="4"/>
    <s v="rock"/>
    <x v="1276"/>
    <d v="2009-09-01T04:00:00"/>
  </r>
  <r>
    <n v="1277"/>
    <x v="1277"/>
    <x v="1276"/>
    <n v="15000"/>
    <n v="15918.65"/>
    <x v="0"/>
    <x v="0"/>
    <x v="0"/>
    <n v="1346765347"/>
    <n v="1343741347"/>
    <b v="1"/>
    <x v="286"/>
    <x v="0"/>
    <s v="music/rock"/>
    <n v="106"/>
    <x v="917"/>
    <x v="4"/>
    <s v="rock"/>
    <x v="1277"/>
    <d v="2012-09-04T13:29:07"/>
  </r>
  <r>
    <n v="1278"/>
    <x v="1278"/>
    <x v="1277"/>
    <n v="6500"/>
    <n v="10071"/>
    <x v="0"/>
    <x v="0"/>
    <x v="0"/>
    <n v="1403661600"/>
    <n v="1401196766"/>
    <b v="1"/>
    <x v="245"/>
    <x v="0"/>
    <s v="music/rock"/>
    <n v="155"/>
    <x v="918"/>
    <x v="4"/>
    <s v="rock"/>
    <x v="1278"/>
    <d v="2014-06-25T02:00:00"/>
  </r>
  <r>
    <n v="1279"/>
    <x v="1279"/>
    <x v="1278"/>
    <n v="12516"/>
    <n v="13864.17"/>
    <x v="0"/>
    <x v="0"/>
    <x v="0"/>
    <n v="1395624170"/>
    <n v="1392171770"/>
    <b v="1"/>
    <x v="143"/>
    <x v="0"/>
    <s v="music/rock"/>
    <n v="111"/>
    <x v="919"/>
    <x v="4"/>
    <s v="rock"/>
    <x v="1279"/>
    <d v="2014-03-24T01:22:50"/>
  </r>
  <r>
    <n v="1280"/>
    <x v="1280"/>
    <x v="1279"/>
    <n v="15000"/>
    <n v="16636.78"/>
    <x v="0"/>
    <x v="0"/>
    <x v="0"/>
    <n v="1299003054"/>
    <n v="1291227054"/>
    <b v="1"/>
    <x v="208"/>
    <x v="0"/>
    <s v="music/rock"/>
    <n v="111"/>
    <x v="920"/>
    <x v="4"/>
    <s v="rock"/>
    <x v="1280"/>
    <d v="2011-03-01T18:10:54"/>
  </r>
  <r>
    <n v="1281"/>
    <x v="1281"/>
    <x v="1280"/>
    <n v="7000"/>
    <n v="7750"/>
    <x v="0"/>
    <x v="0"/>
    <x v="0"/>
    <n v="1375033836"/>
    <n v="1373305836"/>
    <b v="1"/>
    <x v="142"/>
    <x v="0"/>
    <s v="music/rock"/>
    <n v="111"/>
    <x v="921"/>
    <x v="4"/>
    <s v="rock"/>
    <x v="1281"/>
    <d v="2013-07-28T17:50:36"/>
  </r>
  <r>
    <n v="1282"/>
    <x v="1282"/>
    <x v="1281"/>
    <n v="15000"/>
    <n v="18542"/>
    <x v="0"/>
    <x v="0"/>
    <x v="0"/>
    <n v="1386565140"/>
    <n v="1383909855"/>
    <b v="1"/>
    <x v="220"/>
    <x v="0"/>
    <s v="music/rock"/>
    <n v="124"/>
    <x v="922"/>
    <x v="4"/>
    <s v="rock"/>
    <x v="1282"/>
    <d v="2013-12-09T04:59:00"/>
  </r>
  <r>
    <n v="1283"/>
    <x v="1283"/>
    <x v="1282"/>
    <n v="1000"/>
    <n v="2110.5"/>
    <x v="0"/>
    <x v="0"/>
    <x v="0"/>
    <n v="1362974400"/>
    <n v="1360948389"/>
    <b v="1"/>
    <x v="19"/>
    <x v="0"/>
    <s v="music/rock"/>
    <n v="211"/>
    <x v="923"/>
    <x v="4"/>
    <s v="rock"/>
    <x v="1283"/>
    <d v="2013-03-11T04:00:00"/>
  </r>
  <r>
    <n v="1284"/>
    <x v="1284"/>
    <x v="1283"/>
    <n v="2000"/>
    <n v="2020"/>
    <x v="0"/>
    <x v="0"/>
    <x v="0"/>
    <n v="1483203540"/>
    <n v="1481175482"/>
    <b v="0"/>
    <x v="162"/>
    <x v="0"/>
    <s v="theater/plays"/>
    <n v="101"/>
    <x v="774"/>
    <x v="1"/>
    <s v="plays"/>
    <x v="1284"/>
    <d v="2016-12-31T16:59:00"/>
  </r>
  <r>
    <n v="1285"/>
    <x v="1285"/>
    <x v="1284"/>
    <n v="2000"/>
    <n v="2033"/>
    <x v="0"/>
    <x v="1"/>
    <x v="1"/>
    <n v="1434808775"/>
    <n v="1433512775"/>
    <b v="0"/>
    <x v="287"/>
    <x v="0"/>
    <s v="theater/plays"/>
    <n v="102"/>
    <x v="924"/>
    <x v="1"/>
    <s v="plays"/>
    <x v="1285"/>
    <d v="2015-06-20T13:59:35"/>
  </r>
  <r>
    <n v="1286"/>
    <x v="1286"/>
    <x v="1285"/>
    <n v="1500"/>
    <n v="1625"/>
    <x v="0"/>
    <x v="1"/>
    <x v="1"/>
    <n v="1424181600"/>
    <n v="1423041227"/>
    <b v="0"/>
    <x v="9"/>
    <x v="0"/>
    <s v="theater/plays"/>
    <n v="108"/>
    <x v="925"/>
    <x v="1"/>
    <s v="plays"/>
    <x v="1286"/>
    <d v="2015-02-17T14:00:00"/>
  </r>
  <r>
    <n v="1287"/>
    <x v="1287"/>
    <x v="1286"/>
    <n v="250"/>
    <n v="605"/>
    <x v="0"/>
    <x v="1"/>
    <x v="1"/>
    <n v="1434120856"/>
    <n v="1428936856"/>
    <b v="0"/>
    <x v="20"/>
    <x v="0"/>
    <s v="theater/plays"/>
    <n v="242"/>
    <x v="926"/>
    <x v="1"/>
    <s v="plays"/>
    <x v="1287"/>
    <d v="2015-06-12T14:54:16"/>
  </r>
  <r>
    <n v="1288"/>
    <x v="1288"/>
    <x v="1287"/>
    <n v="4000"/>
    <n v="4018"/>
    <x v="0"/>
    <x v="0"/>
    <x v="0"/>
    <n v="1470801600"/>
    <n v="1468122163"/>
    <b v="0"/>
    <x v="42"/>
    <x v="0"/>
    <s v="theater/plays"/>
    <n v="100"/>
    <x v="927"/>
    <x v="1"/>
    <s v="plays"/>
    <x v="1288"/>
    <d v="2016-08-10T04:00:00"/>
  </r>
  <r>
    <n v="1289"/>
    <x v="1289"/>
    <x v="1288"/>
    <n v="1500"/>
    <n v="1876"/>
    <x v="0"/>
    <x v="0"/>
    <x v="0"/>
    <n v="1483499645"/>
    <n v="1480907645"/>
    <b v="0"/>
    <x v="47"/>
    <x v="0"/>
    <s v="theater/plays"/>
    <n v="125"/>
    <x v="928"/>
    <x v="1"/>
    <s v="plays"/>
    <x v="1289"/>
    <d v="2017-01-04T03:14:05"/>
  </r>
  <r>
    <n v="1290"/>
    <x v="1290"/>
    <x v="1289"/>
    <n v="3500"/>
    <n v="3800"/>
    <x v="0"/>
    <x v="0"/>
    <x v="0"/>
    <n v="1429772340"/>
    <n v="1427121931"/>
    <b v="0"/>
    <x v="48"/>
    <x v="0"/>
    <s v="theater/plays"/>
    <n v="109"/>
    <x v="929"/>
    <x v="1"/>
    <s v="plays"/>
    <x v="1290"/>
    <d v="2015-04-23T06:59:00"/>
  </r>
  <r>
    <n v="1291"/>
    <x v="1291"/>
    <x v="1290"/>
    <n v="3000"/>
    <n v="4371"/>
    <x v="0"/>
    <x v="0"/>
    <x v="0"/>
    <n v="1428390000"/>
    <n v="1425224391"/>
    <b v="0"/>
    <x v="288"/>
    <x v="0"/>
    <s v="theater/plays"/>
    <n v="146"/>
    <x v="930"/>
    <x v="1"/>
    <s v="plays"/>
    <x v="1291"/>
    <d v="2015-04-07T07:00:00"/>
  </r>
  <r>
    <n v="1292"/>
    <x v="1292"/>
    <x v="1291"/>
    <n v="1700"/>
    <n v="1870"/>
    <x v="0"/>
    <x v="1"/>
    <x v="1"/>
    <n v="1444172340"/>
    <n v="1441822828"/>
    <b v="0"/>
    <x v="47"/>
    <x v="0"/>
    <s v="theater/plays"/>
    <n v="110"/>
    <x v="931"/>
    <x v="1"/>
    <s v="plays"/>
    <x v="1292"/>
    <d v="2015-10-06T22:59:00"/>
  </r>
  <r>
    <n v="1293"/>
    <x v="1293"/>
    <x v="1292"/>
    <n v="15000"/>
    <n v="15335"/>
    <x v="0"/>
    <x v="0"/>
    <x v="0"/>
    <n v="1447523371"/>
    <n v="1444927771"/>
    <b v="0"/>
    <x v="148"/>
    <x v="0"/>
    <s v="theater/plays"/>
    <n v="102"/>
    <x v="932"/>
    <x v="1"/>
    <s v="plays"/>
    <x v="1293"/>
    <d v="2015-11-14T17:49:31"/>
  </r>
  <r>
    <n v="1294"/>
    <x v="1294"/>
    <x v="1293"/>
    <n v="500"/>
    <n v="610"/>
    <x v="0"/>
    <x v="1"/>
    <x v="1"/>
    <n v="1445252400"/>
    <n v="1443696797"/>
    <b v="0"/>
    <x v="19"/>
    <x v="0"/>
    <s v="theater/plays"/>
    <n v="122"/>
    <x v="933"/>
    <x v="1"/>
    <s v="plays"/>
    <x v="1294"/>
    <d v="2015-10-19T11:00:00"/>
  </r>
  <r>
    <n v="1295"/>
    <x v="1295"/>
    <x v="1294"/>
    <n v="2500"/>
    <n v="2549"/>
    <x v="0"/>
    <x v="1"/>
    <x v="1"/>
    <n v="1438189200"/>
    <n v="1435585497"/>
    <b v="0"/>
    <x v="31"/>
    <x v="0"/>
    <s v="theater/plays"/>
    <n v="102"/>
    <x v="934"/>
    <x v="1"/>
    <s v="plays"/>
    <x v="1295"/>
    <d v="2015-07-29T17:00:00"/>
  </r>
  <r>
    <n v="1296"/>
    <x v="1296"/>
    <x v="1295"/>
    <n v="850"/>
    <n v="1200"/>
    <x v="0"/>
    <x v="1"/>
    <x v="1"/>
    <n v="1457914373"/>
    <n v="1456189973"/>
    <b v="0"/>
    <x v="23"/>
    <x v="0"/>
    <s v="theater/plays"/>
    <n v="141"/>
    <x v="935"/>
    <x v="1"/>
    <s v="plays"/>
    <x v="1296"/>
    <d v="2016-03-14T00:12:53"/>
  </r>
  <r>
    <n v="1297"/>
    <x v="1297"/>
    <x v="1296"/>
    <n v="20000"/>
    <n v="21905"/>
    <x v="0"/>
    <x v="0"/>
    <x v="0"/>
    <n v="1462125358"/>
    <n v="1459533358"/>
    <b v="0"/>
    <x v="146"/>
    <x v="0"/>
    <s v="theater/plays"/>
    <n v="110"/>
    <x v="936"/>
    <x v="1"/>
    <s v="plays"/>
    <x v="1297"/>
    <d v="2016-05-01T17:55:58"/>
  </r>
  <r>
    <n v="1298"/>
    <x v="1298"/>
    <x v="1297"/>
    <n v="2000"/>
    <n v="2093"/>
    <x v="0"/>
    <x v="1"/>
    <x v="1"/>
    <n v="1461860432"/>
    <n v="1459268432"/>
    <b v="0"/>
    <x v="51"/>
    <x v="0"/>
    <s v="theater/plays"/>
    <n v="105"/>
    <x v="937"/>
    <x v="1"/>
    <s v="plays"/>
    <x v="1298"/>
    <d v="2016-04-28T16:20:32"/>
  </r>
  <r>
    <n v="1299"/>
    <x v="1299"/>
    <x v="1298"/>
    <n v="3500"/>
    <n v="4340"/>
    <x v="0"/>
    <x v="0"/>
    <x v="0"/>
    <n v="1436902359"/>
    <n v="1434310359"/>
    <b v="0"/>
    <x v="58"/>
    <x v="0"/>
    <s v="theater/plays"/>
    <n v="124"/>
    <x v="938"/>
    <x v="1"/>
    <s v="plays"/>
    <x v="1299"/>
    <d v="2015-07-14T19:32:39"/>
  </r>
  <r>
    <n v="1300"/>
    <x v="1300"/>
    <x v="1299"/>
    <n v="3000"/>
    <n v="4050"/>
    <x v="0"/>
    <x v="0"/>
    <x v="0"/>
    <n v="1464807420"/>
    <n v="1461427938"/>
    <b v="0"/>
    <x v="54"/>
    <x v="0"/>
    <s v="theater/plays"/>
    <n v="135"/>
    <x v="939"/>
    <x v="1"/>
    <s v="plays"/>
    <x v="1300"/>
    <d v="2016-06-01T18:57:00"/>
  </r>
  <r>
    <n v="1301"/>
    <x v="1301"/>
    <x v="1300"/>
    <n v="2000"/>
    <n v="2055"/>
    <x v="0"/>
    <x v="0"/>
    <x v="0"/>
    <n v="1437447600"/>
    <n v="1436551178"/>
    <b v="0"/>
    <x v="60"/>
    <x v="0"/>
    <s v="theater/plays"/>
    <n v="103"/>
    <x v="940"/>
    <x v="1"/>
    <s v="plays"/>
    <x v="1301"/>
    <d v="2015-07-21T03:00:00"/>
  </r>
  <r>
    <n v="1302"/>
    <x v="1302"/>
    <x v="1301"/>
    <n v="2500"/>
    <n v="2500"/>
    <x v="0"/>
    <x v="0"/>
    <x v="0"/>
    <n v="1480559011"/>
    <n v="1477963411"/>
    <b v="0"/>
    <x v="133"/>
    <x v="0"/>
    <s v="theater/plays"/>
    <n v="100"/>
    <x v="73"/>
    <x v="1"/>
    <s v="plays"/>
    <x v="1302"/>
    <d v="2016-12-01T02:23:31"/>
  </r>
  <r>
    <n v="1303"/>
    <x v="1303"/>
    <x v="1302"/>
    <n v="3500"/>
    <n v="4559.13"/>
    <x v="0"/>
    <x v="1"/>
    <x v="1"/>
    <n v="1469962800"/>
    <n v="1468578920"/>
    <b v="0"/>
    <x v="52"/>
    <x v="0"/>
    <s v="theater/plays"/>
    <n v="130"/>
    <x v="941"/>
    <x v="1"/>
    <s v="plays"/>
    <x v="1303"/>
    <d v="2016-07-31T11:00:00"/>
  </r>
  <r>
    <n v="1304"/>
    <x v="1304"/>
    <x v="1303"/>
    <n v="40000"/>
    <n v="15851"/>
    <x v="1"/>
    <x v="1"/>
    <x v="1"/>
    <n v="1489376405"/>
    <n v="1484196005"/>
    <b v="0"/>
    <x v="201"/>
    <x v="1"/>
    <s v="technology/wearables"/>
    <n v="40"/>
    <x v="942"/>
    <x v="2"/>
    <s v="wearables"/>
    <x v="1304"/>
    <d v="2017-03-13T03:40:05"/>
  </r>
  <r>
    <n v="1305"/>
    <x v="1305"/>
    <x v="1304"/>
    <n v="30000"/>
    <n v="7793"/>
    <x v="1"/>
    <x v="0"/>
    <x v="0"/>
    <n v="1469122200"/>
    <n v="1466611108"/>
    <b v="0"/>
    <x v="48"/>
    <x v="1"/>
    <s v="technology/wearables"/>
    <n v="26"/>
    <x v="330"/>
    <x v="2"/>
    <s v="wearables"/>
    <x v="1305"/>
    <d v="2016-07-21T17:30:00"/>
  </r>
  <r>
    <n v="1306"/>
    <x v="1306"/>
    <x v="1305"/>
    <n v="110000"/>
    <n v="71771"/>
    <x v="1"/>
    <x v="0"/>
    <x v="0"/>
    <n v="1417690734"/>
    <n v="1415098734"/>
    <b v="0"/>
    <x v="289"/>
    <x v="1"/>
    <s v="technology/wearables"/>
    <n v="65"/>
    <x v="943"/>
    <x v="2"/>
    <s v="wearables"/>
    <x v="1306"/>
    <d v="2014-12-04T10:58:54"/>
  </r>
  <r>
    <n v="1307"/>
    <x v="1307"/>
    <x v="1306"/>
    <n v="50000"/>
    <n v="5757"/>
    <x v="1"/>
    <x v="0"/>
    <x v="0"/>
    <n v="1455710679"/>
    <n v="1453118679"/>
    <b v="0"/>
    <x v="43"/>
    <x v="1"/>
    <s v="technology/wearables"/>
    <n v="12"/>
    <x v="944"/>
    <x v="2"/>
    <s v="wearables"/>
    <x v="1307"/>
    <d v="2016-02-17T12:04:39"/>
  </r>
  <r>
    <n v="1308"/>
    <x v="1308"/>
    <x v="1307"/>
    <n v="10000"/>
    <n v="1136"/>
    <x v="1"/>
    <x v="0"/>
    <x v="0"/>
    <n v="1475937812"/>
    <n v="1472481812"/>
    <b v="0"/>
    <x v="44"/>
    <x v="1"/>
    <s v="technology/wearables"/>
    <n v="11"/>
    <x v="945"/>
    <x v="2"/>
    <s v="wearables"/>
    <x v="1308"/>
    <d v="2016-10-08T14:43:32"/>
  </r>
  <r>
    <n v="1309"/>
    <x v="1309"/>
    <x v="1308"/>
    <n v="11500"/>
    <n v="12879"/>
    <x v="1"/>
    <x v="0"/>
    <x v="0"/>
    <n v="1444943468"/>
    <n v="1441919468"/>
    <b v="0"/>
    <x v="2"/>
    <x v="1"/>
    <s v="technology/wearables"/>
    <n v="112"/>
    <x v="946"/>
    <x v="2"/>
    <s v="wearables"/>
    <x v="1309"/>
    <d v="2015-10-15T21:11:08"/>
  </r>
  <r>
    <n v="1310"/>
    <x v="1310"/>
    <x v="1309"/>
    <n v="20000"/>
    <n v="3100"/>
    <x v="1"/>
    <x v="0"/>
    <x v="0"/>
    <n v="1471622450"/>
    <n v="1467734450"/>
    <b v="0"/>
    <x v="54"/>
    <x v="1"/>
    <s v="technology/wearables"/>
    <n v="16"/>
    <x v="947"/>
    <x v="2"/>
    <s v="wearables"/>
    <x v="1310"/>
    <d v="2016-08-19T16:00:50"/>
  </r>
  <r>
    <n v="1311"/>
    <x v="1311"/>
    <x v="1310"/>
    <n v="250000"/>
    <n v="80070"/>
    <x v="1"/>
    <x v="0"/>
    <x v="0"/>
    <n v="1480536919"/>
    <n v="1477509319"/>
    <b v="0"/>
    <x v="61"/>
    <x v="1"/>
    <s v="technology/wearables"/>
    <n v="32"/>
    <x v="948"/>
    <x v="2"/>
    <s v="wearables"/>
    <x v="1311"/>
    <d v="2016-11-30T20:15:19"/>
  </r>
  <r>
    <n v="1312"/>
    <x v="1312"/>
    <x v="1311"/>
    <n v="4600"/>
    <n v="28"/>
    <x v="1"/>
    <x v="0"/>
    <x v="0"/>
    <n v="1429375922"/>
    <n v="1426783922"/>
    <b v="0"/>
    <x v="29"/>
    <x v="1"/>
    <s v="technology/wearables"/>
    <n v="1"/>
    <x v="138"/>
    <x v="2"/>
    <s v="wearables"/>
    <x v="1312"/>
    <d v="2015-04-18T16:52:02"/>
  </r>
  <r>
    <n v="1313"/>
    <x v="1313"/>
    <x v="1312"/>
    <n v="40000"/>
    <n v="12446"/>
    <x v="1"/>
    <x v="0"/>
    <x v="0"/>
    <n v="1457024514"/>
    <n v="1454432514"/>
    <b v="0"/>
    <x v="259"/>
    <x v="1"/>
    <s v="technology/wearables"/>
    <n v="31"/>
    <x v="949"/>
    <x v="2"/>
    <s v="wearables"/>
    <x v="1313"/>
    <d v="2016-03-03T17:01:54"/>
  </r>
  <r>
    <n v="1314"/>
    <x v="1314"/>
    <x v="664"/>
    <n v="180000"/>
    <n v="2028"/>
    <x v="1"/>
    <x v="0"/>
    <x v="0"/>
    <n v="1477065860"/>
    <n v="1471881860"/>
    <b v="0"/>
    <x v="202"/>
    <x v="1"/>
    <s v="technology/wearables"/>
    <n v="1"/>
    <x v="950"/>
    <x v="2"/>
    <s v="wearables"/>
    <x v="1314"/>
    <d v="2016-10-21T16:04:20"/>
  </r>
  <r>
    <n v="1315"/>
    <x v="1315"/>
    <x v="1313"/>
    <n v="100000"/>
    <n v="40404"/>
    <x v="1"/>
    <x v="0"/>
    <x v="0"/>
    <n v="1446771600"/>
    <n v="1443700648"/>
    <b v="0"/>
    <x v="290"/>
    <x v="1"/>
    <s v="technology/wearables"/>
    <n v="40"/>
    <x v="951"/>
    <x v="2"/>
    <s v="wearables"/>
    <x v="1315"/>
    <d v="2015-11-06T01:00:00"/>
  </r>
  <r>
    <n v="1316"/>
    <x v="1316"/>
    <x v="1314"/>
    <n v="75000"/>
    <n v="1"/>
    <x v="1"/>
    <x v="0"/>
    <x v="0"/>
    <n v="1456700709"/>
    <n v="1453676709"/>
    <b v="0"/>
    <x v="29"/>
    <x v="1"/>
    <s v="technology/wearables"/>
    <n v="0"/>
    <x v="120"/>
    <x v="2"/>
    <s v="wearables"/>
    <x v="1316"/>
    <d v="2016-02-28T23:05:09"/>
  </r>
  <r>
    <n v="1317"/>
    <x v="1317"/>
    <x v="1315"/>
    <n v="200000"/>
    <n v="11467"/>
    <x v="1"/>
    <x v="8"/>
    <x v="7"/>
    <n v="1469109600"/>
    <n v="1464586746"/>
    <b v="0"/>
    <x v="10"/>
    <x v="1"/>
    <s v="technology/wearables"/>
    <n v="6"/>
    <x v="952"/>
    <x v="2"/>
    <s v="wearables"/>
    <x v="1317"/>
    <d v="2016-07-21T14:00:00"/>
  </r>
  <r>
    <n v="1318"/>
    <x v="1318"/>
    <x v="1316"/>
    <n v="40000"/>
    <n v="6130"/>
    <x v="1"/>
    <x v="0"/>
    <x v="0"/>
    <n v="1420938172"/>
    <n v="1418346172"/>
    <b v="0"/>
    <x v="125"/>
    <x v="1"/>
    <s v="technology/wearables"/>
    <n v="15"/>
    <x v="953"/>
    <x v="2"/>
    <s v="wearables"/>
    <x v="1318"/>
    <d v="2015-01-11T01:02:52"/>
  </r>
  <r>
    <n v="1319"/>
    <x v="1319"/>
    <x v="1317"/>
    <n v="5800"/>
    <n v="876"/>
    <x v="1"/>
    <x v="1"/>
    <x v="1"/>
    <n v="1405094400"/>
    <n v="1403810965"/>
    <b v="0"/>
    <x v="82"/>
    <x v="1"/>
    <s v="technology/wearables"/>
    <n v="15"/>
    <x v="954"/>
    <x v="2"/>
    <s v="wearables"/>
    <x v="1319"/>
    <d v="2014-07-11T16:00:00"/>
  </r>
  <r>
    <n v="1320"/>
    <x v="1320"/>
    <x v="1318"/>
    <n v="100000"/>
    <n v="503"/>
    <x v="1"/>
    <x v="9"/>
    <x v="3"/>
    <n v="1483138800"/>
    <n v="1480610046"/>
    <b v="0"/>
    <x v="83"/>
    <x v="1"/>
    <s v="technology/wearables"/>
    <n v="1"/>
    <x v="955"/>
    <x v="2"/>
    <s v="wearables"/>
    <x v="1320"/>
    <d v="2016-12-30T23:00:00"/>
  </r>
  <r>
    <n v="1321"/>
    <x v="1321"/>
    <x v="1319"/>
    <n v="462000"/>
    <n v="6019"/>
    <x v="1"/>
    <x v="11"/>
    <x v="9"/>
    <n v="1482515937"/>
    <n v="1479923937"/>
    <b v="0"/>
    <x v="63"/>
    <x v="1"/>
    <s v="technology/wearables"/>
    <n v="1"/>
    <x v="956"/>
    <x v="2"/>
    <s v="wearables"/>
    <x v="1321"/>
    <d v="2016-12-23T17:58:57"/>
  </r>
  <r>
    <n v="1322"/>
    <x v="1322"/>
    <x v="1320"/>
    <n v="35000"/>
    <n v="106"/>
    <x v="1"/>
    <x v="1"/>
    <x v="1"/>
    <n v="1432223125"/>
    <n v="1429631125"/>
    <b v="0"/>
    <x v="80"/>
    <x v="1"/>
    <s v="technology/wearables"/>
    <n v="0"/>
    <x v="717"/>
    <x v="2"/>
    <s v="wearables"/>
    <x v="1322"/>
    <d v="2015-05-21T15:45:25"/>
  </r>
  <r>
    <n v="1323"/>
    <x v="1323"/>
    <x v="1321"/>
    <n v="15000"/>
    <n v="1332"/>
    <x v="1"/>
    <x v="0"/>
    <x v="0"/>
    <n v="1461653700"/>
    <n v="1458665146"/>
    <b v="0"/>
    <x v="34"/>
    <x v="1"/>
    <s v="technology/wearables"/>
    <n v="9"/>
    <x v="957"/>
    <x v="2"/>
    <s v="wearables"/>
    <x v="1323"/>
    <d v="2016-04-26T06:55:00"/>
  </r>
  <r>
    <n v="1324"/>
    <x v="1324"/>
    <x v="1322"/>
    <n v="50000"/>
    <n v="4920"/>
    <x v="1"/>
    <x v="0"/>
    <x v="0"/>
    <n v="1476371552"/>
    <n v="1473779552"/>
    <b v="0"/>
    <x v="240"/>
    <x v="1"/>
    <s v="technology/wearables"/>
    <n v="10"/>
    <x v="958"/>
    <x v="2"/>
    <s v="wearables"/>
    <x v="1324"/>
    <d v="2016-10-13T15:12:32"/>
  </r>
  <r>
    <n v="1325"/>
    <x v="1325"/>
    <x v="1323"/>
    <n v="20000"/>
    <n v="486"/>
    <x v="1"/>
    <x v="0"/>
    <x v="0"/>
    <n v="1483063435"/>
    <n v="1480471435"/>
    <b v="0"/>
    <x v="22"/>
    <x v="1"/>
    <s v="technology/wearables"/>
    <n v="2"/>
    <x v="959"/>
    <x v="2"/>
    <s v="wearables"/>
    <x v="1325"/>
    <d v="2016-12-30T02:03:55"/>
  </r>
  <r>
    <n v="1326"/>
    <x v="1326"/>
    <x v="1324"/>
    <n v="100000"/>
    <n v="1130"/>
    <x v="1"/>
    <x v="0"/>
    <x v="0"/>
    <n v="1421348428"/>
    <n v="1417460428"/>
    <b v="0"/>
    <x v="202"/>
    <x v="1"/>
    <s v="technology/wearables"/>
    <n v="1"/>
    <x v="960"/>
    <x v="2"/>
    <s v="wearables"/>
    <x v="1326"/>
    <d v="2015-01-15T19:00:28"/>
  </r>
  <r>
    <n v="1327"/>
    <x v="1327"/>
    <x v="1325"/>
    <n v="48000"/>
    <n v="1705"/>
    <x v="1"/>
    <x v="0"/>
    <x v="0"/>
    <n v="1432916235"/>
    <n v="1430324235"/>
    <b v="0"/>
    <x v="14"/>
    <x v="1"/>
    <s v="technology/wearables"/>
    <n v="4"/>
    <x v="961"/>
    <x v="2"/>
    <s v="wearables"/>
    <x v="1327"/>
    <d v="2015-05-29T16:17:15"/>
  </r>
  <r>
    <n v="1328"/>
    <x v="1328"/>
    <x v="1326"/>
    <n v="75000"/>
    <n v="1748"/>
    <x v="1"/>
    <x v="0"/>
    <x v="0"/>
    <n v="1476458734"/>
    <n v="1472570734"/>
    <b v="0"/>
    <x v="41"/>
    <x v="1"/>
    <s v="technology/wearables"/>
    <n v="2"/>
    <x v="962"/>
    <x v="2"/>
    <s v="wearables"/>
    <x v="1328"/>
    <d v="2016-10-14T15:25:34"/>
  </r>
  <r>
    <n v="1329"/>
    <x v="1329"/>
    <x v="1327"/>
    <n v="50000"/>
    <n v="408"/>
    <x v="1"/>
    <x v="0"/>
    <x v="0"/>
    <n v="1417501145"/>
    <n v="1414041545"/>
    <b v="0"/>
    <x v="82"/>
    <x v="1"/>
    <s v="technology/wearables"/>
    <n v="1"/>
    <x v="963"/>
    <x v="2"/>
    <s v="wearables"/>
    <x v="1329"/>
    <d v="2014-12-02T06:19:05"/>
  </r>
  <r>
    <n v="1330"/>
    <x v="1330"/>
    <x v="1328"/>
    <n v="35000"/>
    <n v="7873"/>
    <x v="1"/>
    <x v="0"/>
    <x v="0"/>
    <n v="1467432000"/>
    <n v="1464763109"/>
    <b v="0"/>
    <x v="133"/>
    <x v="1"/>
    <s v="technology/wearables"/>
    <n v="22"/>
    <x v="964"/>
    <x v="2"/>
    <s v="wearables"/>
    <x v="1330"/>
    <d v="2016-07-02T04:00:00"/>
  </r>
  <r>
    <n v="1331"/>
    <x v="1331"/>
    <x v="1329"/>
    <n v="250000"/>
    <n v="3417"/>
    <x v="1"/>
    <x v="0"/>
    <x v="0"/>
    <n v="1471435554"/>
    <n v="1468843554"/>
    <b v="0"/>
    <x v="69"/>
    <x v="1"/>
    <s v="technology/wearables"/>
    <n v="1"/>
    <x v="965"/>
    <x v="2"/>
    <s v="wearables"/>
    <x v="1331"/>
    <d v="2016-08-17T12:05:54"/>
  </r>
  <r>
    <n v="1332"/>
    <x v="1332"/>
    <x v="1330"/>
    <n v="10115"/>
    <n v="0"/>
    <x v="1"/>
    <x v="16"/>
    <x v="11"/>
    <n v="1485480408"/>
    <n v="1482888408"/>
    <b v="0"/>
    <x v="78"/>
    <x v="1"/>
    <s v="technology/wearables"/>
    <n v="0"/>
    <x v="121"/>
    <x v="2"/>
    <s v="wearables"/>
    <x v="1332"/>
    <d v="2017-01-27T01:26:48"/>
  </r>
  <r>
    <n v="1333"/>
    <x v="1333"/>
    <x v="1331"/>
    <n v="2500"/>
    <n v="0"/>
    <x v="1"/>
    <x v="2"/>
    <x v="2"/>
    <n v="1405478025"/>
    <n v="1402886025"/>
    <b v="0"/>
    <x v="78"/>
    <x v="1"/>
    <s v="technology/wearables"/>
    <n v="0"/>
    <x v="121"/>
    <x v="2"/>
    <s v="wearables"/>
    <x v="1333"/>
    <d v="2014-07-16T02:33:45"/>
  </r>
  <r>
    <n v="1334"/>
    <x v="1334"/>
    <x v="1332"/>
    <n v="133000"/>
    <n v="14303"/>
    <x v="1"/>
    <x v="0"/>
    <x v="0"/>
    <n v="1457721287"/>
    <n v="1455129287"/>
    <b v="0"/>
    <x v="222"/>
    <x v="1"/>
    <s v="technology/wearables"/>
    <n v="11"/>
    <x v="707"/>
    <x v="2"/>
    <s v="wearables"/>
    <x v="1334"/>
    <d v="2016-03-11T18:34:47"/>
  </r>
  <r>
    <n v="1335"/>
    <x v="1335"/>
    <x v="1333"/>
    <n v="25000"/>
    <n v="4940"/>
    <x v="1"/>
    <x v="0"/>
    <x v="0"/>
    <n v="1449354502"/>
    <n v="1446762502"/>
    <b v="0"/>
    <x v="38"/>
    <x v="1"/>
    <s v="technology/wearables"/>
    <n v="20"/>
    <x v="966"/>
    <x v="2"/>
    <s v="wearables"/>
    <x v="1335"/>
    <d v="2015-12-05T22:28:22"/>
  </r>
  <r>
    <n v="1336"/>
    <x v="1336"/>
    <x v="1334"/>
    <n v="100000"/>
    <n v="84947"/>
    <x v="1"/>
    <x v="0"/>
    <x v="0"/>
    <n v="1418849028"/>
    <n v="1415825028"/>
    <b v="0"/>
    <x v="291"/>
    <x v="1"/>
    <s v="technology/wearables"/>
    <n v="85"/>
    <x v="967"/>
    <x v="2"/>
    <s v="wearables"/>
    <x v="1336"/>
    <d v="2014-12-17T20:43:48"/>
  </r>
  <r>
    <n v="1337"/>
    <x v="1337"/>
    <x v="1335"/>
    <n v="50000"/>
    <n v="24691"/>
    <x v="1"/>
    <x v="0"/>
    <x v="0"/>
    <n v="1488549079"/>
    <n v="1485957079"/>
    <b v="0"/>
    <x v="205"/>
    <x v="1"/>
    <s v="technology/wearables"/>
    <n v="49"/>
    <x v="968"/>
    <x v="2"/>
    <s v="wearables"/>
    <x v="1337"/>
    <d v="2017-03-03T13:51:19"/>
  </r>
  <r>
    <n v="1338"/>
    <x v="1338"/>
    <x v="1336"/>
    <n v="30000"/>
    <n v="991"/>
    <x v="1"/>
    <x v="0"/>
    <x v="0"/>
    <n v="1438543033"/>
    <n v="1435951033"/>
    <b v="0"/>
    <x v="41"/>
    <x v="1"/>
    <s v="technology/wearables"/>
    <n v="3"/>
    <x v="969"/>
    <x v="2"/>
    <s v="wearables"/>
    <x v="1338"/>
    <d v="2015-08-02T19:17:13"/>
  </r>
  <r>
    <n v="1339"/>
    <x v="1339"/>
    <x v="1337"/>
    <n v="50000"/>
    <n v="3317"/>
    <x v="1"/>
    <x v="0"/>
    <x v="0"/>
    <n v="1418056315"/>
    <n v="1414164715"/>
    <b v="0"/>
    <x v="77"/>
    <x v="1"/>
    <s v="technology/wearables"/>
    <n v="7"/>
    <x v="970"/>
    <x v="2"/>
    <s v="wearables"/>
    <x v="1339"/>
    <d v="2014-12-08T16:31:55"/>
  </r>
  <r>
    <n v="1340"/>
    <x v="1340"/>
    <x v="1338"/>
    <n v="1680"/>
    <n v="0"/>
    <x v="1"/>
    <x v="0"/>
    <x v="0"/>
    <n v="1408112253"/>
    <n v="1405520253"/>
    <b v="0"/>
    <x v="78"/>
    <x v="1"/>
    <s v="technology/wearables"/>
    <n v="0"/>
    <x v="121"/>
    <x v="2"/>
    <s v="wearables"/>
    <x v="1340"/>
    <d v="2014-08-15T14:17:33"/>
  </r>
  <r>
    <n v="1341"/>
    <x v="1341"/>
    <x v="1339"/>
    <n v="25000"/>
    <n v="17590"/>
    <x v="1"/>
    <x v="1"/>
    <x v="1"/>
    <n v="1475333917"/>
    <n v="1472569117"/>
    <b v="0"/>
    <x v="67"/>
    <x v="1"/>
    <s v="technology/wearables"/>
    <n v="70"/>
    <x v="971"/>
    <x v="2"/>
    <s v="wearables"/>
    <x v="1341"/>
    <d v="2016-10-01T14:58:37"/>
  </r>
  <r>
    <n v="1342"/>
    <x v="1342"/>
    <x v="1340"/>
    <n v="50000"/>
    <n v="100"/>
    <x v="1"/>
    <x v="0"/>
    <x v="0"/>
    <n v="1437161739"/>
    <n v="1434569739"/>
    <b v="0"/>
    <x v="29"/>
    <x v="1"/>
    <s v="technology/wearables"/>
    <n v="0"/>
    <x v="101"/>
    <x v="2"/>
    <s v="wearables"/>
    <x v="1342"/>
    <d v="2015-07-17T19:35:39"/>
  </r>
  <r>
    <n v="1343"/>
    <x v="1343"/>
    <x v="1341"/>
    <n v="50000"/>
    <n v="51149"/>
    <x v="1"/>
    <x v="0"/>
    <x v="0"/>
    <n v="1471579140"/>
    <n v="1466512683"/>
    <b v="0"/>
    <x v="292"/>
    <x v="1"/>
    <s v="technology/wearables"/>
    <n v="102"/>
    <x v="972"/>
    <x v="2"/>
    <s v="wearables"/>
    <x v="1343"/>
    <d v="2016-08-19T03:59:00"/>
  </r>
  <r>
    <n v="1344"/>
    <x v="1344"/>
    <x v="1342"/>
    <n v="1500"/>
    <n v="5666"/>
    <x v="0"/>
    <x v="5"/>
    <x v="5"/>
    <n v="1467313039"/>
    <n v="1464807439"/>
    <b v="0"/>
    <x v="237"/>
    <x v="0"/>
    <s v="publishing/nonfiction"/>
    <n v="378"/>
    <x v="291"/>
    <x v="3"/>
    <s v="nonfiction"/>
    <x v="1344"/>
    <d v="2016-06-30T18:57:19"/>
  </r>
  <r>
    <n v="1345"/>
    <x v="1345"/>
    <x v="1343"/>
    <n v="300"/>
    <n v="375"/>
    <x v="0"/>
    <x v="0"/>
    <x v="0"/>
    <n v="1405366359"/>
    <n v="1402342359"/>
    <b v="0"/>
    <x v="63"/>
    <x v="0"/>
    <s v="publishing/nonfiction"/>
    <n v="125"/>
    <x v="973"/>
    <x v="3"/>
    <s v="nonfiction"/>
    <x v="1345"/>
    <d v="2014-07-14T19:32:39"/>
  </r>
  <r>
    <n v="1346"/>
    <x v="1346"/>
    <x v="1344"/>
    <n v="4900"/>
    <n v="7219"/>
    <x v="0"/>
    <x v="0"/>
    <x v="0"/>
    <n v="1372297751"/>
    <n v="1369705751"/>
    <b v="0"/>
    <x v="184"/>
    <x v="0"/>
    <s v="publishing/nonfiction"/>
    <n v="147"/>
    <x v="974"/>
    <x v="3"/>
    <s v="nonfiction"/>
    <x v="1346"/>
    <d v="2013-06-27T01:49:11"/>
  </r>
  <r>
    <n v="1347"/>
    <x v="1347"/>
    <x v="1345"/>
    <n v="2500"/>
    <n v="2555"/>
    <x v="0"/>
    <x v="0"/>
    <x v="0"/>
    <n v="1425741525"/>
    <n v="1423149525"/>
    <b v="0"/>
    <x v="162"/>
    <x v="0"/>
    <s v="publishing/nonfiction"/>
    <n v="102"/>
    <x v="975"/>
    <x v="3"/>
    <s v="nonfiction"/>
    <x v="1347"/>
    <d v="2015-03-07T15:18:45"/>
  </r>
  <r>
    <n v="1348"/>
    <x v="1348"/>
    <x v="1346"/>
    <n v="5875"/>
    <n v="5985"/>
    <x v="0"/>
    <x v="0"/>
    <x v="0"/>
    <n v="1418904533"/>
    <n v="1416485333"/>
    <b v="0"/>
    <x v="55"/>
    <x v="0"/>
    <s v="publishing/nonfiction"/>
    <n v="102"/>
    <x v="976"/>
    <x v="3"/>
    <s v="nonfiction"/>
    <x v="1348"/>
    <d v="2014-12-18T12:08:53"/>
  </r>
  <r>
    <n v="1349"/>
    <x v="1349"/>
    <x v="1347"/>
    <n v="5000"/>
    <n v="10210"/>
    <x v="0"/>
    <x v="5"/>
    <x v="5"/>
    <n v="1450249140"/>
    <n v="1447055935"/>
    <b v="0"/>
    <x v="293"/>
    <x v="0"/>
    <s v="publishing/nonfiction"/>
    <n v="204"/>
    <x v="977"/>
    <x v="3"/>
    <s v="nonfiction"/>
    <x v="1349"/>
    <d v="2015-12-16T06:59:00"/>
  </r>
  <r>
    <n v="1350"/>
    <x v="1350"/>
    <x v="1348"/>
    <n v="5000"/>
    <n v="5202.5"/>
    <x v="0"/>
    <x v="0"/>
    <x v="0"/>
    <n v="1451089134"/>
    <n v="1448497134"/>
    <b v="0"/>
    <x v="76"/>
    <x v="0"/>
    <s v="publishing/nonfiction"/>
    <n v="104"/>
    <x v="199"/>
    <x v="3"/>
    <s v="nonfiction"/>
    <x v="1350"/>
    <d v="2015-12-26T00:18:54"/>
  </r>
  <r>
    <n v="1351"/>
    <x v="1351"/>
    <x v="1349"/>
    <n v="20000"/>
    <n v="20253"/>
    <x v="0"/>
    <x v="0"/>
    <x v="0"/>
    <n v="1455299144"/>
    <n v="1452707144"/>
    <b v="0"/>
    <x v="148"/>
    <x v="0"/>
    <s v="publishing/nonfiction"/>
    <n v="101"/>
    <x v="978"/>
    <x v="3"/>
    <s v="nonfiction"/>
    <x v="1351"/>
    <d v="2016-02-12T17:45:44"/>
  </r>
  <r>
    <n v="1352"/>
    <x v="1352"/>
    <x v="1350"/>
    <n v="10000"/>
    <n v="13614"/>
    <x v="0"/>
    <x v="0"/>
    <x v="0"/>
    <n v="1441425540"/>
    <n v="1436968366"/>
    <b v="0"/>
    <x v="294"/>
    <x v="0"/>
    <s v="publishing/nonfiction"/>
    <n v="136"/>
    <x v="979"/>
    <x v="3"/>
    <s v="nonfiction"/>
    <x v="1352"/>
    <d v="2015-09-05T03:59:00"/>
  </r>
  <r>
    <n v="1353"/>
    <x v="1353"/>
    <x v="1351"/>
    <n v="1000"/>
    <n v="1336"/>
    <x v="0"/>
    <x v="0"/>
    <x v="0"/>
    <n v="1362960000"/>
    <n v="1359946188"/>
    <b v="0"/>
    <x v="288"/>
    <x v="0"/>
    <s v="publishing/nonfiction"/>
    <n v="134"/>
    <x v="980"/>
    <x v="3"/>
    <s v="nonfiction"/>
    <x v="1353"/>
    <d v="2013-03-11T00:00:00"/>
  </r>
  <r>
    <n v="1354"/>
    <x v="1354"/>
    <x v="1352"/>
    <n v="1200"/>
    <n v="1563"/>
    <x v="0"/>
    <x v="1"/>
    <x v="1"/>
    <n v="1465672979"/>
    <n v="1463080979"/>
    <b v="0"/>
    <x v="31"/>
    <x v="0"/>
    <s v="publishing/nonfiction"/>
    <n v="130"/>
    <x v="981"/>
    <x v="3"/>
    <s v="nonfiction"/>
    <x v="1354"/>
    <d v="2016-06-11T19:22:59"/>
  </r>
  <r>
    <n v="1355"/>
    <x v="1355"/>
    <x v="1353"/>
    <n v="2500"/>
    <n v="3067"/>
    <x v="0"/>
    <x v="1"/>
    <x v="1"/>
    <n v="1354269600"/>
    <n v="1351663605"/>
    <b v="0"/>
    <x v="212"/>
    <x v="0"/>
    <s v="publishing/nonfiction"/>
    <n v="123"/>
    <x v="982"/>
    <x v="3"/>
    <s v="nonfiction"/>
    <x v="1355"/>
    <d v="2012-11-30T10:00:00"/>
  </r>
  <r>
    <n v="1356"/>
    <x v="1356"/>
    <x v="1354"/>
    <n v="3400"/>
    <n v="6215.56"/>
    <x v="0"/>
    <x v="0"/>
    <x v="0"/>
    <n v="1372985760"/>
    <n v="1370393760"/>
    <b v="0"/>
    <x v="45"/>
    <x v="0"/>
    <s v="publishing/nonfiction"/>
    <n v="183"/>
    <x v="983"/>
    <x v="3"/>
    <s v="nonfiction"/>
    <x v="1356"/>
    <d v="2013-07-05T00:56:00"/>
  </r>
  <r>
    <n v="1357"/>
    <x v="1357"/>
    <x v="1355"/>
    <n v="2000"/>
    <n v="2506"/>
    <x v="0"/>
    <x v="0"/>
    <x v="0"/>
    <n v="1362117540"/>
    <n v="1359587137"/>
    <b v="0"/>
    <x v="71"/>
    <x v="0"/>
    <s v="publishing/nonfiction"/>
    <n v="125"/>
    <x v="984"/>
    <x v="3"/>
    <s v="nonfiction"/>
    <x v="1357"/>
    <d v="2013-03-01T05:59:00"/>
  </r>
  <r>
    <n v="1358"/>
    <x v="1358"/>
    <x v="1356"/>
    <n v="3000"/>
    <n v="3350"/>
    <x v="0"/>
    <x v="0"/>
    <x v="0"/>
    <n v="1309009323"/>
    <n v="1306417323"/>
    <b v="0"/>
    <x v="72"/>
    <x v="0"/>
    <s v="publishing/nonfiction"/>
    <n v="112"/>
    <x v="985"/>
    <x v="3"/>
    <s v="nonfiction"/>
    <x v="1358"/>
    <d v="2011-06-25T13:42:03"/>
  </r>
  <r>
    <n v="1359"/>
    <x v="1359"/>
    <x v="1357"/>
    <n v="660"/>
    <n v="764"/>
    <x v="0"/>
    <x v="0"/>
    <x v="0"/>
    <n v="1309980790"/>
    <n v="1304623990"/>
    <b v="0"/>
    <x v="10"/>
    <x v="0"/>
    <s v="publishing/nonfiction"/>
    <n v="116"/>
    <x v="986"/>
    <x v="3"/>
    <s v="nonfiction"/>
    <x v="1359"/>
    <d v="2011-07-06T19:33:10"/>
  </r>
  <r>
    <n v="1360"/>
    <x v="1360"/>
    <x v="1358"/>
    <n v="1500"/>
    <n v="2598"/>
    <x v="0"/>
    <x v="0"/>
    <x v="0"/>
    <n v="1343943420"/>
    <n v="1341524220"/>
    <b v="0"/>
    <x v="75"/>
    <x v="0"/>
    <s v="publishing/nonfiction"/>
    <n v="173"/>
    <x v="987"/>
    <x v="3"/>
    <s v="nonfiction"/>
    <x v="1360"/>
    <d v="2012-08-02T21:37:00"/>
  </r>
  <r>
    <n v="1361"/>
    <x v="1361"/>
    <x v="1359"/>
    <n v="6000"/>
    <n v="7559"/>
    <x v="0"/>
    <x v="1"/>
    <x v="1"/>
    <n v="1403370772"/>
    <n v="1400778772"/>
    <b v="0"/>
    <x v="295"/>
    <x v="0"/>
    <s v="publishing/nonfiction"/>
    <n v="126"/>
    <x v="988"/>
    <x v="3"/>
    <s v="nonfiction"/>
    <x v="1361"/>
    <d v="2014-06-21T17:12:52"/>
  </r>
  <r>
    <n v="1362"/>
    <x v="1362"/>
    <x v="1360"/>
    <n v="1000"/>
    <n v="1091"/>
    <x v="0"/>
    <x v="0"/>
    <x v="0"/>
    <n v="1378592731"/>
    <n v="1373408731"/>
    <b v="0"/>
    <x v="20"/>
    <x v="0"/>
    <s v="publishing/nonfiction"/>
    <n v="109"/>
    <x v="989"/>
    <x v="3"/>
    <s v="nonfiction"/>
    <x v="1362"/>
    <d v="2013-09-07T22:25:31"/>
  </r>
  <r>
    <n v="1363"/>
    <x v="1363"/>
    <x v="1361"/>
    <n v="200"/>
    <n v="200"/>
    <x v="0"/>
    <x v="0"/>
    <x v="0"/>
    <n v="1455523140"/>
    <n v="1453925727"/>
    <b v="0"/>
    <x v="81"/>
    <x v="0"/>
    <s v="publishing/nonfiction"/>
    <n v="100"/>
    <x v="375"/>
    <x v="3"/>
    <s v="nonfiction"/>
    <x v="1363"/>
    <d v="2016-02-15T07:59:00"/>
  </r>
  <r>
    <n v="1364"/>
    <x v="1364"/>
    <x v="1362"/>
    <n v="42000"/>
    <n v="49830"/>
    <x v="0"/>
    <x v="8"/>
    <x v="7"/>
    <n v="1420648906"/>
    <n v="1415464906"/>
    <b v="0"/>
    <x v="296"/>
    <x v="0"/>
    <s v="music/rock"/>
    <n v="119"/>
    <x v="990"/>
    <x v="4"/>
    <s v="rock"/>
    <x v="1364"/>
    <d v="2015-01-07T16:41:46"/>
  </r>
  <r>
    <n v="1365"/>
    <x v="1365"/>
    <x v="1363"/>
    <n v="7500"/>
    <n v="7520"/>
    <x v="0"/>
    <x v="0"/>
    <x v="0"/>
    <n v="1426523752"/>
    <n v="1423935352"/>
    <b v="0"/>
    <x v="297"/>
    <x v="0"/>
    <s v="music/rock"/>
    <n v="100"/>
    <x v="991"/>
    <x v="4"/>
    <s v="rock"/>
    <x v="1365"/>
    <d v="2015-03-16T16:35:52"/>
  </r>
  <r>
    <n v="1366"/>
    <x v="1366"/>
    <x v="1364"/>
    <n v="7500"/>
    <n v="9486.69"/>
    <x v="0"/>
    <x v="0"/>
    <x v="0"/>
    <n v="1417049663"/>
    <n v="1413158063"/>
    <b v="0"/>
    <x v="206"/>
    <x v="0"/>
    <s v="music/rock"/>
    <n v="126"/>
    <x v="992"/>
    <x v="4"/>
    <s v="rock"/>
    <x v="1366"/>
    <d v="2014-11-27T00:54:23"/>
  </r>
  <r>
    <n v="1367"/>
    <x v="1367"/>
    <x v="1365"/>
    <n v="5000"/>
    <n v="5713"/>
    <x v="0"/>
    <x v="0"/>
    <x v="0"/>
    <n v="1447463050"/>
    <n v="1444867450"/>
    <b v="0"/>
    <x v="240"/>
    <x v="0"/>
    <s v="music/rock"/>
    <n v="114"/>
    <x v="993"/>
    <x v="4"/>
    <s v="rock"/>
    <x v="1367"/>
    <d v="2015-11-14T01:04:10"/>
  </r>
  <r>
    <n v="1368"/>
    <x v="1368"/>
    <x v="1366"/>
    <n v="5000"/>
    <n v="5535"/>
    <x v="0"/>
    <x v="0"/>
    <x v="0"/>
    <n v="1434342894"/>
    <n v="1432269294"/>
    <b v="0"/>
    <x v="45"/>
    <x v="0"/>
    <s v="music/rock"/>
    <n v="111"/>
    <x v="994"/>
    <x v="4"/>
    <s v="rock"/>
    <x v="1368"/>
    <d v="2015-06-15T04:34:54"/>
  </r>
  <r>
    <n v="1369"/>
    <x v="1369"/>
    <x v="1367"/>
    <n v="32360"/>
    <n v="34090.629999999997"/>
    <x v="0"/>
    <x v="0"/>
    <x v="0"/>
    <n v="1397225746"/>
    <n v="1394633746"/>
    <b v="0"/>
    <x v="298"/>
    <x v="0"/>
    <s v="music/rock"/>
    <n v="105"/>
    <x v="995"/>
    <x v="4"/>
    <s v="rock"/>
    <x v="1369"/>
    <d v="2014-04-11T14:15:46"/>
  </r>
  <r>
    <n v="1370"/>
    <x v="1370"/>
    <x v="1368"/>
    <n v="1500"/>
    <n v="1555"/>
    <x v="0"/>
    <x v="0"/>
    <x v="0"/>
    <n v="1381881890"/>
    <n v="1380585890"/>
    <b v="0"/>
    <x v="9"/>
    <x v="0"/>
    <s v="music/rock"/>
    <n v="104"/>
    <x v="996"/>
    <x v="4"/>
    <s v="rock"/>
    <x v="1370"/>
    <d v="2013-10-16T00:04:50"/>
  </r>
  <r>
    <n v="1371"/>
    <x v="1371"/>
    <x v="1369"/>
    <n v="6999"/>
    <n v="7495"/>
    <x v="0"/>
    <x v="0"/>
    <x v="0"/>
    <n v="1431022342"/>
    <n v="1428430342"/>
    <b v="0"/>
    <x v="16"/>
    <x v="0"/>
    <s v="music/rock"/>
    <n v="107"/>
    <x v="997"/>
    <x v="4"/>
    <s v="rock"/>
    <x v="1371"/>
    <d v="2015-05-07T18:12:22"/>
  </r>
  <r>
    <n v="1372"/>
    <x v="1372"/>
    <x v="1370"/>
    <n v="500"/>
    <n v="620"/>
    <x v="0"/>
    <x v="0"/>
    <x v="0"/>
    <n v="1342115132"/>
    <n v="1339523132"/>
    <b v="0"/>
    <x v="38"/>
    <x v="0"/>
    <s v="music/rock"/>
    <n v="124"/>
    <x v="998"/>
    <x v="4"/>
    <s v="rock"/>
    <x v="1372"/>
    <d v="2012-07-12T17:45:32"/>
  </r>
  <r>
    <n v="1373"/>
    <x v="1373"/>
    <x v="1371"/>
    <n v="10000"/>
    <n v="10501"/>
    <x v="0"/>
    <x v="0"/>
    <x v="0"/>
    <n v="1483138233"/>
    <n v="1480546233"/>
    <b v="0"/>
    <x v="47"/>
    <x v="0"/>
    <s v="music/rock"/>
    <n v="105"/>
    <x v="999"/>
    <x v="4"/>
    <s v="rock"/>
    <x v="1373"/>
    <d v="2016-12-30T22:50:33"/>
  </r>
  <r>
    <n v="1374"/>
    <x v="1374"/>
    <x v="1372"/>
    <n v="1500"/>
    <n v="2842"/>
    <x v="0"/>
    <x v="0"/>
    <x v="0"/>
    <n v="1458874388"/>
    <n v="1456285988"/>
    <b v="0"/>
    <x v="36"/>
    <x v="0"/>
    <s v="music/rock"/>
    <n v="189"/>
    <x v="1000"/>
    <x v="4"/>
    <s v="rock"/>
    <x v="1374"/>
    <d v="2016-03-25T02:53:08"/>
  </r>
  <r>
    <n v="1375"/>
    <x v="1375"/>
    <x v="1373"/>
    <n v="4000"/>
    <n v="6853"/>
    <x v="0"/>
    <x v="6"/>
    <x v="3"/>
    <n v="1484444119"/>
    <n v="1481852119"/>
    <b v="0"/>
    <x v="280"/>
    <x v="0"/>
    <s v="music/rock"/>
    <n v="171"/>
    <x v="1001"/>
    <x v="4"/>
    <s v="rock"/>
    <x v="1375"/>
    <d v="2017-01-15T01:35:19"/>
  </r>
  <r>
    <n v="1376"/>
    <x v="1376"/>
    <x v="1374"/>
    <n v="3700"/>
    <n v="9342"/>
    <x v="0"/>
    <x v="1"/>
    <x v="1"/>
    <n v="1480784606"/>
    <n v="1478189006"/>
    <b v="0"/>
    <x v="129"/>
    <x v="0"/>
    <s v="music/rock"/>
    <n v="252"/>
    <x v="1002"/>
    <x v="4"/>
    <s v="rock"/>
    <x v="1376"/>
    <d v="2016-12-03T17:03:26"/>
  </r>
  <r>
    <n v="1377"/>
    <x v="1377"/>
    <x v="1375"/>
    <n v="1300"/>
    <n v="1510"/>
    <x v="0"/>
    <x v="0"/>
    <x v="0"/>
    <n v="1486095060"/>
    <n v="1484198170"/>
    <b v="0"/>
    <x v="162"/>
    <x v="0"/>
    <s v="music/rock"/>
    <n v="116"/>
    <x v="1003"/>
    <x v="4"/>
    <s v="rock"/>
    <x v="1377"/>
    <d v="2017-02-03T04:11:00"/>
  </r>
  <r>
    <n v="1378"/>
    <x v="1378"/>
    <x v="1376"/>
    <n v="2000"/>
    <n v="4067"/>
    <x v="0"/>
    <x v="1"/>
    <x v="1"/>
    <n v="1470075210"/>
    <n v="1468779210"/>
    <b v="0"/>
    <x v="182"/>
    <x v="0"/>
    <s v="music/rock"/>
    <n v="203"/>
    <x v="1004"/>
    <x v="4"/>
    <s v="rock"/>
    <x v="1378"/>
    <d v="2016-08-01T18:13:30"/>
  </r>
  <r>
    <n v="1379"/>
    <x v="1379"/>
    <x v="1377"/>
    <n v="10000"/>
    <n v="11160"/>
    <x v="0"/>
    <x v="0"/>
    <x v="0"/>
    <n v="1433504876"/>
    <n v="1430912876"/>
    <b v="0"/>
    <x v="299"/>
    <x v="0"/>
    <s v="music/rock"/>
    <n v="112"/>
    <x v="1005"/>
    <x v="4"/>
    <s v="rock"/>
    <x v="1379"/>
    <d v="2015-06-05T11:47:56"/>
  </r>
  <r>
    <n v="1380"/>
    <x v="1380"/>
    <x v="1378"/>
    <n v="25"/>
    <n v="106"/>
    <x v="0"/>
    <x v="0"/>
    <x v="0"/>
    <n v="1433815200"/>
    <n v="1431886706"/>
    <b v="0"/>
    <x v="81"/>
    <x v="0"/>
    <s v="music/rock"/>
    <n v="424"/>
    <x v="1006"/>
    <x v="4"/>
    <s v="rock"/>
    <x v="1380"/>
    <d v="2015-06-09T02:00:00"/>
  </r>
  <r>
    <n v="1381"/>
    <x v="1381"/>
    <x v="1379"/>
    <n v="5000"/>
    <n v="5355"/>
    <x v="0"/>
    <x v="0"/>
    <x v="0"/>
    <n v="1482988125"/>
    <n v="1480396125"/>
    <b v="0"/>
    <x v="196"/>
    <x v="0"/>
    <s v="music/rock"/>
    <n v="107"/>
    <x v="919"/>
    <x v="4"/>
    <s v="rock"/>
    <x v="1381"/>
    <d v="2016-12-29T05:08:45"/>
  </r>
  <r>
    <n v="1382"/>
    <x v="1382"/>
    <x v="1380"/>
    <n v="8000"/>
    <n v="8349"/>
    <x v="0"/>
    <x v="0"/>
    <x v="0"/>
    <n v="1367867536"/>
    <n v="1365275536"/>
    <b v="0"/>
    <x v="265"/>
    <x v="0"/>
    <s v="music/rock"/>
    <n v="104"/>
    <x v="847"/>
    <x v="4"/>
    <s v="rock"/>
    <x v="1382"/>
    <d v="2013-05-06T19:12:16"/>
  </r>
  <r>
    <n v="1383"/>
    <x v="1383"/>
    <x v="1381"/>
    <n v="2200"/>
    <n v="4673"/>
    <x v="0"/>
    <x v="5"/>
    <x v="5"/>
    <n v="1482457678"/>
    <n v="1480729678"/>
    <b v="0"/>
    <x v="251"/>
    <x v="0"/>
    <s v="music/rock"/>
    <n v="212"/>
    <x v="1007"/>
    <x v="4"/>
    <s v="rock"/>
    <x v="1383"/>
    <d v="2016-12-23T01:47:58"/>
  </r>
  <r>
    <n v="1384"/>
    <x v="1384"/>
    <x v="1382"/>
    <n v="3500"/>
    <n v="4343"/>
    <x v="0"/>
    <x v="0"/>
    <x v="0"/>
    <n v="1436117922"/>
    <n v="1433525922"/>
    <b v="0"/>
    <x v="287"/>
    <x v="0"/>
    <s v="music/rock"/>
    <n v="124"/>
    <x v="1008"/>
    <x v="4"/>
    <s v="rock"/>
    <x v="1384"/>
    <d v="2015-07-05T17:38:42"/>
  </r>
  <r>
    <n v="1385"/>
    <x v="1385"/>
    <x v="1383"/>
    <n v="8000"/>
    <n v="8832.49"/>
    <x v="0"/>
    <x v="12"/>
    <x v="3"/>
    <n v="1461931860"/>
    <n v="1457109121"/>
    <b v="0"/>
    <x v="179"/>
    <x v="0"/>
    <s v="music/rock"/>
    <n v="110"/>
    <x v="1009"/>
    <x v="4"/>
    <s v="rock"/>
    <x v="1385"/>
    <d v="2016-04-29T12:11:00"/>
  </r>
  <r>
    <n v="1386"/>
    <x v="1386"/>
    <x v="1384"/>
    <n v="400"/>
    <n v="875"/>
    <x v="0"/>
    <x v="0"/>
    <x v="0"/>
    <n v="1438183889"/>
    <n v="1435591889"/>
    <b v="0"/>
    <x v="25"/>
    <x v="0"/>
    <s v="music/rock"/>
    <n v="219"/>
    <x v="368"/>
    <x v="4"/>
    <s v="rock"/>
    <x v="1386"/>
    <d v="2015-07-29T15:31:29"/>
  </r>
  <r>
    <n v="1387"/>
    <x v="1387"/>
    <x v="1385"/>
    <n v="4000"/>
    <n v="5465"/>
    <x v="0"/>
    <x v="0"/>
    <x v="0"/>
    <n v="1433305800"/>
    <n v="1430604395"/>
    <b v="0"/>
    <x v="76"/>
    <x v="0"/>
    <s v="music/rock"/>
    <n v="137"/>
    <x v="1010"/>
    <x v="4"/>
    <s v="rock"/>
    <x v="1387"/>
    <d v="2015-06-03T04:30:00"/>
  </r>
  <r>
    <n v="1388"/>
    <x v="1388"/>
    <x v="1386"/>
    <n v="5000"/>
    <n v="6740.37"/>
    <x v="0"/>
    <x v="0"/>
    <x v="0"/>
    <n v="1476720840"/>
    <n v="1474469117"/>
    <b v="0"/>
    <x v="300"/>
    <x v="0"/>
    <s v="music/rock"/>
    <n v="135"/>
    <x v="1011"/>
    <x v="4"/>
    <s v="rock"/>
    <x v="1388"/>
    <d v="2016-10-17T16:14:00"/>
  </r>
  <r>
    <n v="1389"/>
    <x v="1389"/>
    <x v="1387"/>
    <n v="500"/>
    <n v="727"/>
    <x v="0"/>
    <x v="1"/>
    <x v="1"/>
    <n v="1471087957"/>
    <n v="1468495957"/>
    <b v="0"/>
    <x v="69"/>
    <x v="0"/>
    <s v="music/rock"/>
    <n v="145"/>
    <x v="1012"/>
    <x v="4"/>
    <s v="rock"/>
    <x v="1389"/>
    <d v="2016-08-13T11:32:37"/>
  </r>
  <r>
    <n v="1390"/>
    <x v="1390"/>
    <x v="1388"/>
    <n v="2800"/>
    <n v="3055"/>
    <x v="0"/>
    <x v="0"/>
    <x v="0"/>
    <n v="1430154720"/>
    <n v="1427224606"/>
    <b v="0"/>
    <x v="10"/>
    <x v="0"/>
    <s v="music/rock"/>
    <n v="109"/>
    <x v="1013"/>
    <x v="4"/>
    <s v="rock"/>
    <x v="1390"/>
    <d v="2015-04-27T17:12:00"/>
  </r>
  <r>
    <n v="1391"/>
    <x v="1391"/>
    <x v="1389"/>
    <n v="500"/>
    <n v="551"/>
    <x v="0"/>
    <x v="0"/>
    <x v="0"/>
    <n v="1440219540"/>
    <n v="1436369818"/>
    <b v="0"/>
    <x v="62"/>
    <x v="0"/>
    <s v="music/rock"/>
    <n v="110"/>
    <x v="1014"/>
    <x v="4"/>
    <s v="rock"/>
    <x v="1391"/>
    <d v="2015-08-22T04:59:00"/>
  </r>
  <r>
    <n v="1392"/>
    <x v="1392"/>
    <x v="1390"/>
    <n v="2500"/>
    <n v="2841"/>
    <x v="0"/>
    <x v="0"/>
    <x v="0"/>
    <n v="1456976586"/>
    <n v="1454298186"/>
    <b v="0"/>
    <x v="201"/>
    <x v="0"/>
    <s v="music/rock"/>
    <n v="114"/>
    <x v="1015"/>
    <x v="4"/>
    <s v="rock"/>
    <x v="1392"/>
    <d v="2016-03-03T03:43:06"/>
  </r>
  <r>
    <n v="1393"/>
    <x v="1393"/>
    <x v="1391"/>
    <n v="10000"/>
    <n v="10235"/>
    <x v="0"/>
    <x v="0"/>
    <x v="0"/>
    <n v="1470068523"/>
    <n v="1467476523"/>
    <b v="0"/>
    <x v="47"/>
    <x v="0"/>
    <s v="music/rock"/>
    <n v="102"/>
    <x v="1016"/>
    <x v="4"/>
    <s v="rock"/>
    <x v="1393"/>
    <d v="2016-08-01T16:22:03"/>
  </r>
  <r>
    <n v="1394"/>
    <x v="1394"/>
    <x v="1392"/>
    <n v="750"/>
    <n v="916"/>
    <x v="0"/>
    <x v="0"/>
    <x v="0"/>
    <n v="1488337200"/>
    <n v="1484623726"/>
    <b v="0"/>
    <x v="57"/>
    <x v="0"/>
    <s v="music/rock"/>
    <n v="122"/>
    <x v="1017"/>
    <x v="4"/>
    <s v="rock"/>
    <x v="1394"/>
    <d v="2017-03-01T03:00:00"/>
  </r>
  <r>
    <n v="1395"/>
    <x v="1395"/>
    <x v="1393"/>
    <n v="3500"/>
    <n v="3916"/>
    <x v="0"/>
    <x v="0"/>
    <x v="0"/>
    <n v="1484430481"/>
    <n v="1481838481"/>
    <b v="0"/>
    <x v="141"/>
    <x v="0"/>
    <s v="music/rock"/>
    <n v="112"/>
    <x v="1018"/>
    <x v="4"/>
    <s v="rock"/>
    <x v="1395"/>
    <d v="2017-01-14T21:48:01"/>
  </r>
  <r>
    <n v="1396"/>
    <x v="1396"/>
    <x v="1394"/>
    <n v="6000"/>
    <n v="6438"/>
    <x v="0"/>
    <x v="0"/>
    <x v="0"/>
    <n v="1423871882"/>
    <n v="1421279882"/>
    <b v="0"/>
    <x v="196"/>
    <x v="0"/>
    <s v="music/rock"/>
    <n v="107"/>
    <x v="1019"/>
    <x v="4"/>
    <s v="rock"/>
    <x v="1396"/>
    <d v="2015-02-13T23:58:02"/>
  </r>
  <r>
    <n v="1397"/>
    <x v="1397"/>
    <x v="1395"/>
    <n v="10000"/>
    <n v="11385"/>
    <x v="0"/>
    <x v="0"/>
    <x v="0"/>
    <n v="1477603140"/>
    <n v="1475013710"/>
    <b v="0"/>
    <x v="150"/>
    <x v="0"/>
    <s v="music/rock"/>
    <n v="114"/>
    <x v="1020"/>
    <x v="4"/>
    <s v="rock"/>
    <x v="1397"/>
    <d v="2016-10-27T21:19:00"/>
  </r>
  <r>
    <n v="1398"/>
    <x v="1398"/>
    <x v="1396"/>
    <n v="4400"/>
    <n v="4826"/>
    <x v="0"/>
    <x v="0"/>
    <x v="0"/>
    <n v="1467752334"/>
    <n v="1465160334"/>
    <b v="0"/>
    <x v="71"/>
    <x v="0"/>
    <s v="music/rock"/>
    <n v="110"/>
    <x v="1021"/>
    <x v="4"/>
    <s v="rock"/>
    <x v="1398"/>
    <d v="2016-07-05T20:58:54"/>
  </r>
  <r>
    <n v="1399"/>
    <x v="1399"/>
    <x v="1397"/>
    <n v="9000"/>
    <n v="11353"/>
    <x v="0"/>
    <x v="0"/>
    <x v="0"/>
    <n v="1412640373"/>
    <n v="1410048373"/>
    <b v="0"/>
    <x v="192"/>
    <x v="0"/>
    <s v="music/rock"/>
    <n v="126"/>
    <x v="1022"/>
    <x v="4"/>
    <s v="rock"/>
    <x v="1399"/>
    <d v="2014-10-07T00:06:13"/>
  </r>
  <r>
    <n v="1400"/>
    <x v="1400"/>
    <x v="1398"/>
    <n v="350"/>
    <n v="586"/>
    <x v="0"/>
    <x v="1"/>
    <x v="1"/>
    <n v="1465709400"/>
    <n v="1462695073"/>
    <b v="0"/>
    <x v="69"/>
    <x v="0"/>
    <s v="music/rock"/>
    <n v="167"/>
    <x v="1023"/>
    <x v="4"/>
    <s v="rock"/>
    <x v="1400"/>
    <d v="2016-06-12T05:30:00"/>
  </r>
  <r>
    <n v="1401"/>
    <x v="1401"/>
    <x v="1399"/>
    <n v="2500"/>
    <n v="12413"/>
    <x v="0"/>
    <x v="0"/>
    <x v="0"/>
    <n v="1369612474"/>
    <n v="1367798074"/>
    <b v="0"/>
    <x v="301"/>
    <x v="0"/>
    <s v="music/rock"/>
    <n v="497"/>
    <x v="246"/>
    <x v="4"/>
    <s v="rock"/>
    <x v="1401"/>
    <d v="2013-05-26T23:54:34"/>
  </r>
  <r>
    <n v="1402"/>
    <x v="1402"/>
    <x v="1400"/>
    <n v="2500"/>
    <n v="2729"/>
    <x v="0"/>
    <x v="1"/>
    <x v="1"/>
    <n v="1430439411"/>
    <n v="1425259011"/>
    <b v="0"/>
    <x v="116"/>
    <x v="0"/>
    <s v="music/rock"/>
    <n v="109"/>
    <x v="1024"/>
    <x v="4"/>
    <s v="rock"/>
    <x v="1402"/>
    <d v="2015-05-01T00:16:51"/>
  </r>
  <r>
    <n v="1403"/>
    <x v="1403"/>
    <x v="1401"/>
    <n v="4000"/>
    <n v="4103"/>
    <x v="0"/>
    <x v="0"/>
    <x v="0"/>
    <n v="1374802235"/>
    <n v="1372210235"/>
    <b v="0"/>
    <x v="36"/>
    <x v="0"/>
    <s v="music/rock"/>
    <n v="103"/>
    <x v="1025"/>
    <x v="4"/>
    <s v="rock"/>
    <x v="1403"/>
    <d v="2013-07-26T01:30:35"/>
  </r>
  <r>
    <n v="1404"/>
    <x v="1404"/>
    <x v="1402"/>
    <n v="14500"/>
    <n v="241"/>
    <x v="2"/>
    <x v="1"/>
    <x v="1"/>
    <n v="1424607285"/>
    <n v="1422447285"/>
    <b v="1"/>
    <x v="81"/>
    <x v="1"/>
    <s v="publishing/translations"/>
    <n v="2"/>
    <x v="1026"/>
    <x v="3"/>
    <s v="translations"/>
    <x v="1404"/>
    <d v="2015-02-22T12:14:45"/>
  </r>
  <r>
    <n v="1405"/>
    <x v="1405"/>
    <x v="1403"/>
    <n v="25000"/>
    <n v="105"/>
    <x v="2"/>
    <x v="0"/>
    <x v="0"/>
    <n v="1417195201"/>
    <n v="1414599601"/>
    <b v="1"/>
    <x v="57"/>
    <x v="1"/>
    <s v="publishing/translations"/>
    <n v="0"/>
    <x v="1027"/>
    <x v="3"/>
    <s v="translations"/>
    <x v="1405"/>
    <d v="2014-11-28T17:20:01"/>
  </r>
  <r>
    <n v="1406"/>
    <x v="1406"/>
    <x v="1404"/>
    <n v="12000"/>
    <n v="15"/>
    <x v="2"/>
    <x v="13"/>
    <x v="3"/>
    <n v="1449914400"/>
    <n v="1445336607"/>
    <b v="0"/>
    <x v="83"/>
    <x v="1"/>
    <s v="publishing/translations"/>
    <n v="0"/>
    <x v="144"/>
    <x v="3"/>
    <s v="translations"/>
    <x v="1406"/>
    <d v="2015-12-12T10:00:00"/>
  </r>
  <r>
    <n v="1407"/>
    <x v="1407"/>
    <x v="1405"/>
    <n v="3000"/>
    <n v="15"/>
    <x v="2"/>
    <x v="0"/>
    <x v="0"/>
    <n v="1407847978"/>
    <n v="1405687978"/>
    <b v="0"/>
    <x v="84"/>
    <x v="1"/>
    <s v="publishing/translations"/>
    <n v="1"/>
    <x v="501"/>
    <x v="3"/>
    <s v="translations"/>
    <x v="1407"/>
    <d v="2014-08-12T12:52:58"/>
  </r>
  <r>
    <n v="1408"/>
    <x v="1408"/>
    <x v="1406"/>
    <n v="1000"/>
    <n v="72"/>
    <x v="2"/>
    <x v="1"/>
    <x v="1"/>
    <n v="1447451756"/>
    <n v="1444856156"/>
    <b v="0"/>
    <x v="79"/>
    <x v="1"/>
    <s v="publishing/translations"/>
    <n v="7"/>
    <x v="1028"/>
    <x v="3"/>
    <s v="translations"/>
    <x v="1408"/>
    <d v="2015-11-13T21:55:56"/>
  </r>
  <r>
    <n v="1409"/>
    <x v="1409"/>
    <x v="1407"/>
    <n v="4000"/>
    <n v="0"/>
    <x v="2"/>
    <x v="0"/>
    <x v="0"/>
    <n v="1420085535"/>
    <n v="1414897935"/>
    <b v="0"/>
    <x v="78"/>
    <x v="1"/>
    <s v="publishing/translations"/>
    <n v="0"/>
    <x v="121"/>
    <x v="3"/>
    <s v="translations"/>
    <x v="1409"/>
    <d v="2015-01-01T04:12:15"/>
  </r>
  <r>
    <n v="1410"/>
    <x v="1410"/>
    <x v="1408"/>
    <n v="6000"/>
    <n v="1"/>
    <x v="2"/>
    <x v="13"/>
    <x v="3"/>
    <n v="1464939520"/>
    <n v="1461051520"/>
    <b v="0"/>
    <x v="29"/>
    <x v="1"/>
    <s v="publishing/translations"/>
    <n v="0"/>
    <x v="120"/>
    <x v="3"/>
    <s v="translations"/>
    <x v="1410"/>
    <d v="2016-06-03T07:38:40"/>
  </r>
  <r>
    <n v="1411"/>
    <x v="1411"/>
    <x v="1409"/>
    <n v="3000"/>
    <n v="7"/>
    <x v="2"/>
    <x v="1"/>
    <x v="1"/>
    <n v="1423185900"/>
    <n v="1420766700"/>
    <b v="0"/>
    <x v="83"/>
    <x v="1"/>
    <s v="publishing/translations"/>
    <n v="0"/>
    <x v="1029"/>
    <x v="3"/>
    <s v="translations"/>
    <x v="1411"/>
    <d v="2015-02-06T01:25:00"/>
  </r>
  <r>
    <n v="1412"/>
    <x v="1412"/>
    <x v="1410"/>
    <n v="7000"/>
    <n v="320"/>
    <x v="2"/>
    <x v="0"/>
    <x v="0"/>
    <n v="1417656699"/>
    <n v="1415064699"/>
    <b v="0"/>
    <x v="62"/>
    <x v="1"/>
    <s v="publishing/translations"/>
    <n v="5"/>
    <x v="1030"/>
    <x v="3"/>
    <s v="translations"/>
    <x v="1412"/>
    <d v="2014-12-04T01:31:39"/>
  </r>
  <r>
    <n v="1413"/>
    <x v="1413"/>
    <x v="1411"/>
    <n v="2000"/>
    <n v="100"/>
    <x v="2"/>
    <x v="13"/>
    <x v="3"/>
    <n v="1455964170"/>
    <n v="1450780170"/>
    <b v="0"/>
    <x v="29"/>
    <x v="1"/>
    <s v="publishing/translations"/>
    <n v="5"/>
    <x v="101"/>
    <x v="3"/>
    <s v="translations"/>
    <x v="1413"/>
    <d v="2016-02-20T10:29:30"/>
  </r>
  <r>
    <n v="1414"/>
    <x v="1414"/>
    <x v="1412"/>
    <n v="500"/>
    <n v="1"/>
    <x v="2"/>
    <x v="0"/>
    <x v="0"/>
    <n v="1483423467"/>
    <n v="1480831467"/>
    <b v="0"/>
    <x v="29"/>
    <x v="1"/>
    <s v="publishing/translations"/>
    <n v="0"/>
    <x v="120"/>
    <x v="3"/>
    <s v="translations"/>
    <x v="1414"/>
    <d v="2017-01-03T06:04:27"/>
  </r>
  <r>
    <n v="1415"/>
    <x v="1415"/>
    <x v="1413"/>
    <n v="4400"/>
    <n v="800"/>
    <x v="2"/>
    <x v="0"/>
    <x v="0"/>
    <n v="1439741591"/>
    <n v="1436285591"/>
    <b v="0"/>
    <x v="82"/>
    <x v="1"/>
    <s v="publishing/translations"/>
    <n v="18"/>
    <x v="1031"/>
    <x v="3"/>
    <s v="translations"/>
    <x v="1415"/>
    <d v="2015-08-16T16:13:11"/>
  </r>
  <r>
    <n v="1416"/>
    <x v="1416"/>
    <x v="1414"/>
    <n v="50000"/>
    <n v="0"/>
    <x v="2"/>
    <x v="0"/>
    <x v="0"/>
    <n v="1448147619"/>
    <n v="1445552019"/>
    <b v="0"/>
    <x v="78"/>
    <x v="1"/>
    <s v="publishing/translations"/>
    <n v="0"/>
    <x v="121"/>
    <x v="3"/>
    <s v="translations"/>
    <x v="1416"/>
    <d v="2015-11-21T23:13:39"/>
  </r>
  <r>
    <n v="1417"/>
    <x v="1417"/>
    <x v="1415"/>
    <n v="4500"/>
    <n v="55"/>
    <x v="2"/>
    <x v="0"/>
    <x v="0"/>
    <n v="1442315460"/>
    <n v="1439696174"/>
    <b v="0"/>
    <x v="84"/>
    <x v="1"/>
    <s v="publishing/translations"/>
    <n v="1"/>
    <x v="440"/>
    <x v="3"/>
    <s v="translations"/>
    <x v="1417"/>
    <d v="2015-09-15T11:11:00"/>
  </r>
  <r>
    <n v="1418"/>
    <x v="1418"/>
    <x v="1416"/>
    <n v="3000"/>
    <n v="6"/>
    <x v="2"/>
    <x v="3"/>
    <x v="3"/>
    <n v="1456397834"/>
    <n v="1453805834"/>
    <b v="0"/>
    <x v="29"/>
    <x v="1"/>
    <s v="publishing/translations"/>
    <n v="0"/>
    <x v="1032"/>
    <x v="3"/>
    <s v="translations"/>
    <x v="1418"/>
    <d v="2016-02-25T10:57:14"/>
  </r>
  <r>
    <n v="1419"/>
    <x v="1419"/>
    <x v="1417"/>
    <n v="6300"/>
    <n v="445"/>
    <x v="2"/>
    <x v="0"/>
    <x v="0"/>
    <n v="1476010619"/>
    <n v="1473418619"/>
    <b v="0"/>
    <x v="73"/>
    <x v="1"/>
    <s v="publishing/translations"/>
    <n v="7"/>
    <x v="884"/>
    <x v="3"/>
    <s v="translations"/>
    <x v="1419"/>
    <d v="2016-10-09T10:56:59"/>
  </r>
  <r>
    <n v="1420"/>
    <x v="1420"/>
    <x v="1418"/>
    <n v="110"/>
    <n v="3"/>
    <x v="2"/>
    <x v="0"/>
    <x v="0"/>
    <n v="1467129686"/>
    <n v="1464969686"/>
    <b v="0"/>
    <x v="83"/>
    <x v="1"/>
    <s v="publishing/translations"/>
    <n v="3"/>
    <x v="120"/>
    <x v="3"/>
    <s v="translations"/>
    <x v="1420"/>
    <d v="2016-06-28T16:01:26"/>
  </r>
  <r>
    <n v="1421"/>
    <x v="1421"/>
    <x v="1419"/>
    <n v="200000"/>
    <n v="200"/>
    <x v="2"/>
    <x v="11"/>
    <x v="9"/>
    <n v="1423432709"/>
    <n v="1420840709"/>
    <b v="0"/>
    <x v="84"/>
    <x v="1"/>
    <s v="publishing/translations"/>
    <n v="0"/>
    <x v="101"/>
    <x v="3"/>
    <s v="translations"/>
    <x v="1421"/>
    <d v="2015-02-08T21:58:29"/>
  </r>
  <r>
    <n v="1422"/>
    <x v="1422"/>
    <x v="1420"/>
    <n v="25000"/>
    <n v="26"/>
    <x v="2"/>
    <x v="4"/>
    <x v="4"/>
    <n v="1474436704"/>
    <n v="1471844704"/>
    <b v="0"/>
    <x v="84"/>
    <x v="1"/>
    <s v="publishing/translations"/>
    <n v="0"/>
    <x v="31"/>
    <x v="3"/>
    <s v="translations"/>
    <x v="1422"/>
    <d v="2016-09-21T05:45:04"/>
  </r>
  <r>
    <n v="1423"/>
    <x v="1423"/>
    <x v="1421"/>
    <n v="30000"/>
    <n v="100"/>
    <x v="2"/>
    <x v="2"/>
    <x v="2"/>
    <n v="1451637531"/>
    <n v="1449045531"/>
    <b v="0"/>
    <x v="29"/>
    <x v="1"/>
    <s v="publishing/translations"/>
    <n v="0"/>
    <x v="101"/>
    <x v="3"/>
    <s v="translations"/>
    <x v="1423"/>
    <d v="2016-01-01T08:38:51"/>
  </r>
  <r>
    <n v="1424"/>
    <x v="1424"/>
    <x v="1422"/>
    <n v="7500"/>
    <n v="1527"/>
    <x v="2"/>
    <x v="0"/>
    <x v="0"/>
    <n v="1479233602"/>
    <n v="1478106802"/>
    <b v="0"/>
    <x v="25"/>
    <x v="1"/>
    <s v="publishing/translations"/>
    <n v="20"/>
    <x v="1033"/>
    <x v="3"/>
    <s v="translations"/>
    <x v="1424"/>
    <d v="2016-11-15T18:13:22"/>
  </r>
  <r>
    <n v="1425"/>
    <x v="1425"/>
    <x v="1423"/>
    <n v="13000"/>
    <n v="0"/>
    <x v="2"/>
    <x v="0"/>
    <x v="0"/>
    <n v="1430276959"/>
    <n v="1427684959"/>
    <b v="0"/>
    <x v="78"/>
    <x v="1"/>
    <s v="publishing/translations"/>
    <n v="0"/>
    <x v="121"/>
    <x v="3"/>
    <s v="translations"/>
    <x v="1425"/>
    <d v="2015-04-29T03:09:19"/>
  </r>
  <r>
    <n v="1426"/>
    <x v="1426"/>
    <x v="1424"/>
    <n v="1000"/>
    <n v="0"/>
    <x v="2"/>
    <x v="12"/>
    <x v="3"/>
    <n v="1440408120"/>
    <n v="1435224120"/>
    <b v="0"/>
    <x v="78"/>
    <x v="1"/>
    <s v="publishing/translations"/>
    <n v="0"/>
    <x v="121"/>
    <x v="3"/>
    <s v="translations"/>
    <x v="1426"/>
    <d v="2015-08-24T09:22:00"/>
  </r>
  <r>
    <n v="1427"/>
    <x v="1427"/>
    <x v="1425"/>
    <n v="5000"/>
    <n v="419"/>
    <x v="2"/>
    <x v="12"/>
    <x v="3"/>
    <n v="1474230385"/>
    <n v="1471638385"/>
    <b v="0"/>
    <x v="80"/>
    <x v="1"/>
    <s v="publishing/translations"/>
    <n v="8"/>
    <x v="1034"/>
    <x v="3"/>
    <s v="translations"/>
    <x v="1427"/>
    <d v="2016-09-18T20:26:25"/>
  </r>
  <r>
    <n v="1428"/>
    <x v="1428"/>
    <x v="1426"/>
    <n v="1000"/>
    <n v="45"/>
    <x v="2"/>
    <x v="3"/>
    <x v="3"/>
    <n v="1459584417"/>
    <n v="1456996017"/>
    <b v="0"/>
    <x v="83"/>
    <x v="1"/>
    <s v="publishing/translations"/>
    <n v="5"/>
    <x v="2"/>
    <x v="3"/>
    <s v="translations"/>
    <x v="1428"/>
    <d v="2016-04-02T08:06:57"/>
  </r>
  <r>
    <n v="1429"/>
    <x v="1429"/>
    <x v="1427"/>
    <n v="10000"/>
    <n v="0"/>
    <x v="2"/>
    <x v="0"/>
    <x v="0"/>
    <n v="1428629242"/>
    <n v="1426037242"/>
    <b v="0"/>
    <x v="78"/>
    <x v="1"/>
    <s v="publishing/translations"/>
    <n v="0"/>
    <x v="121"/>
    <x v="3"/>
    <s v="translations"/>
    <x v="1429"/>
    <d v="2015-04-10T01:27:22"/>
  </r>
  <r>
    <n v="1430"/>
    <x v="1430"/>
    <x v="1428"/>
    <n v="5000"/>
    <n v="403"/>
    <x v="2"/>
    <x v="0"/>
    <x v="0"/>
    <n v="1419017488"/>
    <n v="1416339088"/>
    <b v="0"/>
    <x v="81"/>
    <x v="1"/>
    <s v="publishing/translations"/>
    <n v="8"/>
    <x v="128"/>
    <x v="3"/>
    <s v="translations"/>
    <x v="1430"/>
    <d v="2014-12-19T19:31:28"/>
  </r>
  <r>
    <n v="1431"/>
    <x v="1431"/>
    <x v="1429"/>
    <n v="17000"/>
    <n v="5431"/>
    <x v="2"/>
    <x v="0"/>
    <x v="0"/>
    <n v="1448517816"/>
    <n v="1445922216"/>
    <b v="0"/>
    <x v="5"/>
    <x v="1"/>
    <s v="publishing/translations"/>
    <n v="32"/>
    <x v="1035"/>
    <x v="3"/>
    <s v="translations"/>
    <x v="1431"/>
    <d v="2015-11-26T06:03:36"/>
  </r>
  <r>
    <n v="1432"/>
    <x v="1432"/>
    <x v="1430"/>
    <n v="40000"/>
    <n v="0"/>
    <x v="2"/>
    <x v="0"/>
    <x v="0"/>
    <n v="1437417828"/>
    <n v="1434825828"/>
    <b v="0"/>
    <x v="78"/>
    <x v="1"/>
    <s v="publishing/translations"/>
    <n v="0"/>
    <x v="121"/>
    <x v="3"/>
    <s v="translations"/>
    <x v="1432"/>
    <d v="2015-07-20T18:43:48"/>
  </r>
  <r>
    <n v="1433"/>
    <x v="1433"/>
    <x v="1431"/>
    <n v="12000"/>
    <n v="805"/>
    <x v="2"/>
    <x v="13"/>
    <x v="3"/>
    <n v="1481367600"/>
    <n v="1477839675"/>
    <b v="0"/>
    <x v="73"/>
    <x v="1"/>
    <s v="publishing/translations"/>
    <n v="7"/>
    <x v="1036"/>
    <x v="3"/>
    <s v="translations"/>
    <x v="1433"/>
    <d v="2016-12-10T11:00:00"/>
  </r>
  <r>
    <n v="1434"/>
    <x v="1434"/>
    <x v="1432"/>
    <n v="82000"/>
    <n v="8190"/>
    <x v="2"/>
    <x v="8"/>
    <x v="7"/>
    <n v="1433775600"/>
    <n v="1431973478"/>
    <b v="0"/>
    <x v="202"/>
    <x v="1"/>
    <s v="publishing/translations"/>
    <n v="10"/>
    <x v="1037"/>
    <x v="3"/>
    <s v="translations"/>
    <x v="1434"/>
    <d v="2015-06-08T15:00:00"/>
  </r>
  <r>
    <n v="1435"/>
    <x v="1435"/>
    <x v="1433"/>
    <n v="15000"/>
    <n v="15"/>
    <x v="2"/>
    <x v="13"/>
    <x v="3"/>
    <n v="1444589020"/>
    <n v="1441997020"/>
    <b v="0"/>
    <x v="84"/>
    <x v="1"/>
    <s v="publishing/translations"/>
    <n v="0"/>
    <x v="501"/>
    <x v="3"/>
    <s v="translations"/>
    <x v="1435"/>
    <d v="2015-10-11T18:43:40"/>
  </r>
  <r>
    <n v="1436"/>
    <x v="1436"/>
    <x v="1434"/>
    <n v="10000"/>
    <n v="77"/>
    <x v="2"/>
    <x v="12"/>
    <x v="3"/>
    <n v="1456043057"/>
    <n v="1453451057"/>
    <b v="0"/>
    <x v="84"/>
    <x v="1"/>
    <s v="publishing/translations"/>
    <n v="1"/>
    <x v="1038"/>
    <x v="3"/>
    <s v="translations"/>
    <x v="1436"/>
    <d v="2016-02-21T08:24:17"/>
  </r>
  <r>
    <n v="1437"/>
    <x v="1437"/>
    <x v="1435"/>
    <n v="3000"/>
    <n v="807"/>
    <x v="2"/>
    <x v="0"/>
    <x v="0"/>
    <n v="1405227540"/>
    <n v="1402058739"/>
    <b v="0"/>
    <x v="19"/>
    <x v="1"/>
    <s v="publishing/translations"/>
    <n v="27"/>
    <x v="1039"/>
    <x v="3"/>
    <s v="translations"/>
    <x v="1437"/>
    <d v="2014-07-13T04:59:00"/>
  </r>
  <r>
    <n v="1438"/>
    <x v="1438"/>
    <x v="1436"/>
    <n v="20000"/>
    <n v="600"/>
    <x v="2"/>
    <x v="8"/>
    <x v="7"/>
    <n v="1461765300"/>
    <n v="1459198499"/>
    <b v="0"/>
    <x v="22"/>
    <x v="1"/>
    <s v="publishing/translations"/>
    <n v="3"/>
    <x v="753"/>
    <x v="3"/>
    <s v="translations"/>
    <x v="1438"/>
    <d v="2016-04-27T13:55:00"/>
  </r>
  <r>
    <n v="1439"/>
    <x v="1439"/>
    <x v="1437"/>
    <n v="2725"/>
    <n v="180"/>
    <x v="2"/>
    <x v="5"/>
    <x v="5"/>
    <n v="1425758101"/>
    <n v="1423166101"/>
    <b v="0"/>
    <x v="79"/>
    <x v="1"/>
    <s v="publishing/translations"/>
    <n v="7"/>
    <x v="179"/>
    <x v="3"/>
    <s v="translations"/>
    <x v="1439"/>
    <d v="2015-03-07T19:55:01"/>
  </r>
  <r>
    <n v="1440"/>
    <x v="1440"/>
    <x v="1438"/>
    <n v="13000"/>
    <n v="1"/>
    <x v="2"/>
    <x v="13"/>
    <x v="3"/>
    <n v="1464285463"/>
    <n v="1461693463"/>
    <b v="0"/>
    <x v="29"/>
    <x v="1"/>
    <s v="publishing/translations"/>
    <n v="0"/>
    <x v="120"/>
    <x v="3"/>
    <s v="translations"/>
    <x v="1440"/>
    <d v="2016-05-26T17:57:43"/>
  </r>
  <r>
    <n v="1441"/>
    <x v="1441"/>
    <x v="1439"/>
    <n v="180000"/>
    <n v="2020"/>
    <x v="2"/>
    <x v="1"/>
    <x v="1"/>
    <n v="1441995769"/>
    <n v="1436811769"/>
    <b v="0"/>
    <x v="83"/>
    <x v="1"/>
    <s v="publishing/translations"/>
    <n v="1"/>
    <x v="1040"/>
    <x v="3"/>
    <s v="translations"/>
    <x v="1441"/>
    <d v="2015-09-11T18:22:49"/>
  </r>
  <r>
    <n v="1442"/>
    <x v="1442"/>
    <x v="1440"/>
    <n v="1500"/>
    <n v="0"/>
    <x v="2"/>
    <x v="0"/>
    <x v="0"/>
    <n v="1464190158"/>
    <n v="1461598158"/>
    <b v="0"/>
    <x v="78"/>
    <x v="1"/>
    <s v="publishing/translations"/>
    <n v="0"/>
    <x v="121"/>
    <x v="3"/>
    <s v="translations"/>
    <x v="1442"/>
    <d v="2016-05-25T15:29:18"/>
  </r>
  <r>
    <n v="1443"/>
    <x v="1443"/>
    <x v="1441"/>
    <n v="13000"/>
    <n v="0"/>
    <x v="2"/>
    <x v="6"/>
    <x v="3"/>
    <n v="1483395209"/>
    <n v="1480803209"/>
    <b v="0"/>
    <x v="78"/>
    <x v="1"/>
    <s v="publishing/translations"/>
    <n v="0"/>
    <x v="121"/>
    <x v="3"/>
    <s v="translations"/>
    <x v="1443"/>
    <d v="2017-01-02T22:13:29"/>
  </r>
  <r>
    <n v="1444"/>
    <x v="1444"/>
    <x v="1442"/>
    <n v="4950"/>
    <n v="0"/>
    <x v="2"/>
    <x v="12"/>
    <x v="3"/>
    <n v="1442091462"/>
    <n v="1436907462"/>
    <b v="0"/>
    <x v="78"/>
    <x v="1"/>
    <s v="publishing/translations"/>
    <n v="0"/>
    <x v="121"/>
    <x v="3"/>
    <s v="translations"/>
    <x v="1444"/>
    <d v="2015-09-12T20:57:42"/>
  </r>
  <r>
    <n v="1445"/>
    <x v="1445"/>
    <x v="1443"/>
    <n v="130000"/>
    <n v="0"/>
    <x v="2"/>
    <x v="12"/>
    <x v="3"/>
    <n v="1434286855"/>
    <n v="1431694855"/>
    <b v="0"/>
    <x v="78"/>
    <x v="1"/>
    <s v="publishing/translations"/>
    <n v="0"/>
    <x v="121"/>
    <x v="3"/>
    <s v="translations"/>
    <x v="1445"/>
    <d v="2015-06-14T13:00:55"/>
  </r>
  <r>
    <n v="1446"/>
    <x v="1446"/>
    <x v="1444"/>
    <n v="900"/>
    <n v="0"/>
    <x v="2"/>
    <x v="13"/>
    <x v="3"/>
    <n v="1461235478"/>
    <n v="1459507478"/>
    <b v="0"/>
    <x v="78"/>
    <x v="1"/>
    <s v="publishing/translations"/>
    <n v="0"/>
    <x v="121"/>
    <x v="3"/>
    <s v="translations"/>
    <x v="1446"/>
    <d v="2016-04-21T10:44:38"/>
  </r>
  <r>
    <n v="1447"/>
    <x v="1447"/>
    <x v="1445"/>
    <n v="500000"/>
    <n v="75"/>
    <x v="2"/>
    <x v="0"/>
    <x v="0"/>
    <n v="1467999134"/>
    <n v="1465407134"/>
    <b v="0"/>
    <x v="83"/>
    <x v="1"/>
    <s v="publishing/translations"/>
    <n v="0"/>
    <x v="380"/>
    <x v="3"/>
    <s v="translations"/>
    <x v="1447"/>
    <d v="2016-07-08T17:32:14"/>
  </r>
  <r>
    <n v="1448"/>
    <x v="1448"/>
    <x v="1446"/>
    <n v="200000"/>
    <n v="0"/>
    <x v="2"/>
    <x v="2"/>
    <x v="2"/>
    <n v="1432272300"/>
    <n v="1429655318"/>
    <b v="0"/>
    <x v="78"/>
    <x v="1"/>
    <s v="publishing/translations"/>
    <n v="0"/>
    <x v="121"/>
    <x v="3"/>
    <s v="translations"/>
    <x v="1448"/>
    <d v="2015-05-22T05:25:00"/>
  </r>
  <r>
    <n v="1449"/>
    <x v="1449"/>
    <x v="1447"/>
    <n v="8888"/>
    <n v="0"/>
    <x v="2"/>
    <x v="0"/>
    <x v="0"/>
    <n v="1431286105"/>
    <n v="1427138905"/>
    <b v="0"/>
    <x v="78"/>
    <x v="1"/>
    <s v="publishing/translations"/>
    <n v="0"/>
    <x v="121"/>
    <x v="3"/>
    <s v="translations"/>
    <x v="1449"/>
    <d v="2015-05-10T19:28:25"/>
  </r>
  <r>
    <n v="1450"/>
    <x v="1450"/>
    <x v="1448"/>
    <n v="100000"/>
    <n v="1"/>
    <x v="2"/>
    <x v="0"/>
    <x v="0"/>
    <n v="1455941197"/>
    <n v="1453349197"/>
    <b v="0"/>
    <x v="29"/>
    <x v="1"/>
    <s v="publishing/translations"/>
    <n v="0"/>
    <x v="120"/>
    <x v="3"/>
    <s v="translations"/>
    <x v="1450"/>
    <d v="2016-02-20T04:06:37"/>
  </r>
  <r>
    <n v="1451"/>
    <x v="1451"/>
    <x v="1449"/>
    <n v="18950"/>
    <n v="2"/>
    <x v="1"/>
    <x v="0"/>
    <x v="0"/>
    <n v="1416355259"/>
    <n v="1413759659"/>
    <b v="0"/>
    <x v="84"/>
    <x v="1"/>
    <s v="publishing/translations"/>
    <n v="0"/>
    <x v="120"/>
    <x v="3"/>
    <s v="translations"/>
    <x v="1451"/>
    <d v="2014-11-19T00:00:59"/>
  </r>
  <r>
    <n v="1452"/>
    <x v="1452"/>
    <x v="1450"/>
    <n v="14000"/>
    <n v="0"/>
    <x v="1"/>
    <x v="0"/>
    <x v="0"/>
    <n v="1406566363"/>
    <n v="1403974363"/>
    <b v="0"/>
    <x v="78"/>
    <x v="1"/>
    <s v="publishing/translations"/>
    <n v="0"/>
    <x v="121"/>
    <x v="3"/>
    <s v="translations"/>
    <x v="1452"/>
    <d v="2014-07-28T16:52:43"/>
  </r>
  <r>
    <n v="1453"/>
    <x v="1453"/>
    <x v="1451"/>
    <n v="25000"/>
    <n v="0"/>
    <x v="1"/>
    <x v="6"/>
    <x v="3"/>
    <n v="1492270947"/>
    <n v="1488386547"/>
    <b v="0"/>
    <x v="78"/>
    <x v="1"/>
    <s v="publishing/translations"/>
    <n v="0"/>
    <x v="121"/>
    <x v="3"/>
    <s v="translations"/>
    <x v="1453"/>
    <d v="2017-04-15T15:42:27"/>
  </r>
  <r>
    <n v="1454"/>
    <x v="1454"/>
    <x v="1452"/>
    <n v="1750"/>
    <n v="15"/>
    <x v="1"/>
    <x v="3"/>
    <x v="3"/>
    <n v="1461535140"/>
    <n v="1459716480"/>
    <b v="0"/>
    <x v="29"/>
    <x v="1"/>
    <s v="publishing/translations"/>
    <n v="1"/>
    <x v="2"/>
    <x v="3"/>
    <s v="translations"/>
    <x v="1454"/>
    <d v="2016-04-24T21:59:00"/>
  </r>
  <r>
    <n v="1455"/>
    <x v="1455"/>
    <x v="1453"/>
    <n v="15000"/>
    <n v="1575"/>
    <x v="1"/>
    <x v="0"/>
    <x v="0"/>
    <n v="1409924340"/>
    <n v="1405181320"/>
    <b v="0"/>
    <x v="63"/>
    <x v="1"/>
    <s v="publishing/translations"/>
    <n v="11"/>
    <x v="1041"/>
    <x v="3"/>
    <s v="translations"/>
    <x v="1455"/>
    <d v="2014-09-05T13:39:00"/>
  </r>
  <r>
    <n v="1456"/>
    <x v="1456"/>
    <x v="1454"/>
    <n v="5000"/>
    <n v="145"/>
    <x v="1"/>
    <x v="13"/>
    <x v="3"/>
    <n v="1483459365"/>
    <n v="1480867365"/>
    <b v="0"/>
    <x v="83"/>
    <x v="1"/>
    <s v="publishing/translations"/>
    <n v="3"/>
    <x v="1042"/>
    <x v="3"/>
    <s v="translations"/>
    <x v="1456"/>
    <d v="2017-01-03T16:02:45"/>
  </r>
  <r>
    <n v="1457"/>
    <x v="1457"/>
    <x v="1455"/>
    <n v="6000"/>
    <n v="0"/>
    <x v="1"/>
    <x v="0"/>
    <x v="0"/>
    <n v="1447281044"/>
    <n v="1444685444"/>
    <b v="0"/>
    <x v="78"/>
    <x v="1"/>
    <s v="publishing/translations"/>
    <n v="0"/>
    <x v="121"/>
    <x v="3"/>
    <s v="translations"/>
    <x v="1457"/>
    <d v="2015-11-11T22:30:44"/>
  </r>
  <r>
    <n v="1458"/>
    <x v="1458"/>
    <x v="1456"/>
    <n v="5000"/>
    <n v="0"/>
    <x v="1"/>
    <x v="0"/>
    <x v="0"/>
    <n v="1407729600"/>
    <n v="1405097760"/>
    <b v="0"/>
    <x v="78"/>
    <x v="1"/>
    <s v="publishing/translations"/>
    <n v="0"/>
    <x v="121"/>
    <x v="3"/>
    <s v="translations"/>
    <x v="1458"/>
    <d v="2014-08-11T04:00:00"/>
  </r>
  <r>
    <n v="1459"/>
    <x v="1459"/>
    <x v="1457"/>
    <n v="37000"/>
    <n v="0"/>
    <x v="1"/>
    <x v="8"/>
    <x v="7"/>
    <n v="1449077100"/>
    <n v="1446612896"/>
    <b v="0"/>
    <x v="78"/>
    <x v="1"/>
    <s v="publishing/translations"/>
    <n v="0"/>
    <x v="121"/>
    <x v="3"/>
    <s v="translations"/>
    <x v="1459"/>
    <d v="2015-12-02T17:25:00"/>
  </r>
  <r>
    <n v="1460"/>
    <x v="1460"/>
    <x v="1458"/>
    <n v="25000000"/>
    <n v="0"/>
    <x v="1"/>
    <x v="0"/>
    <x v="0"/>
    <n v="1417391100"/>
    <n v="1412371898"/>
    <b v="0"/>
    <x v="78"/>
    <x v="1"/>
    <s v="publishing/translations"/>
    <n v="0"/>
    <x v="121"/>
    <x v="3"/>
    <s v="translations"/>
    <x v="1460"/>
    <d v="2014-11-30T23:45:00"/>
  </r>
  <r>
    <n v="1461"/>
    <x v="1461"/>
    <x v="1459"/>
    <n v="15000"/>
    <n v="15186.69"/>
    <x v="0"/>
    <x v="0"/>
    <x v="0"/>
    <n v="1413849600"/>
    <n v="1410967754"/>
    <b v="1"/>
    <x v="158"/>
    <x v="0"/>
    <s v="publishing/radio &amp; podcasts"/>
    <n v="101"/>
    <x v="1043"/>
    <x v="3"/>
    <s v="radio &amp; podcasts"/>
    <x v="1461"/>
    <d v="2014-10-21T00:00:00"/>
  </r>
  <r>
    <n v="1462"/>
    <x v="1462"/>
    <x v="1460"/>
    <n v="4000"/>
    <n v="4340.7"/>
    <x v="0"/>
    <x v="0"/>
    <x v="0"/>
    <n v="1365609271"/>
    <n v="1363017271"/>
    <b v="1"/>
    <x v="3"/>
    <x v="0"/>
    <s v="publishing/radio &amp; podcasts"/>
    <n v="109"/>
    <x v="1044"/>
    <x v="3"/>
    <s v="radio &amp; podcasts"/>
    <x v="1462"/>
    <d v="2013-04-10T15:54:31"/>
  </r>
  <r>
    <n v="1463"/>
    <x v="1463"/>
    <x v="1461"/>
    <n v="600"/>
    <n v="886"/>
    <x v="0"/>
    <x v="0"/>
    <x v="0"/>
    <n v="1365367938"/>
    <n v="1361483538"/>
    <b v="1"/>
    <x v="20"/>
    <x v="0"/>
    <s v="publishing/radio &amp; podcasts"/>
    <n v="148"/>
    <x v="1045"/>
    <x v="3"/>
    <s v="radio &amp; podcasts"/>
    <x v="1463"/>
    <d v="2013-04-07T20:52:18"/>
  </r>
  <r>
    <n v="1464"/>
    <x v="1464"/>
    <x v="1462"/>
    <n v="5000"/>
    <n v="8160"/>
    <x v="0"/>
    <x v="0"/>
    <x v="0"/>
    <n v="1361029958"/>
    <n v="1358437958"/>
    <b v="1"/>
    <x v="302"/>
    <x v="0"/>
    <s v="publishing/radio &amp; podcasts"/>
    <n v="163"/>
    <x v="1046"/>
    <x v="3"/>
    <s v="radio &amp; podcasts"/>
    <x v="1464"/>
    <d v="2013-02-16T15:52:38"/>
  </r>
  <r>
    <n v="1465"/>
    <x v="1465"/>
    <x v="1463"/>
    <n v="30000"/>
    <n v="136924.35"/>
    <x v="0"/>
    <x v="0"/>
    <x v="0"/>
    <n v="1332385200"/>
    <n v="1329759452"/>
    <b v="1"/>
    <x v="303"/>
    <x v="0"/>
    <s v="publishing/radio &amp; podcasts"/>
    <n v="456"/>
    <x v="1047"/>
    <x v="3"/>
    <s v="radio &amp; podcasts"/>
    <x v="1465"/>
    <d v="2012-03-22T03:00:00"/>
  </r>
  <r>
    <n v="1466"/>
    <x v="1466"/>
    <x v="1464"/>
    <n v="16000"/>
    <n v="17260.37"/>
    <x v="0"/>
    <x v="0"/>
    <x v="0"/>
    <n v="1452574800"/>
    <n v="1449029266"/>
    <b v="1"/>
    <x v="290"/>
    <x v="0"/>
    <s v="publishing/radio &amp; podcasts"/>
    <n v="108"/>
    <x v="1048"/>
    <x v="3"/>
    <s v="radio &amp; podcasts"/>
    <x v="1466"/>
    <d v="2016-01-12T05:00:00"/>
  </r>
  <r>
    <n v="1467"/>
    <x v="1467"/>
    <x v="1465"/>
    <n v="40000"/>
    <n v="46032"/>
    <x v="0"/>
    <x v="0"/>
    <x v="0"/>
    <n v="1332699285"/>
    <n v="1327518885"/>
    <b v="1"/>
    <x v="304"/>
    <x v="0"/>
    <s v="publishing/radio &amp; podcasts"/>
    <n v="115"/>
    <x v="1049"/>
    <x v="3"/>
    <s v="radio &amp; podcasts"/>
    <x v="1467"/>
    <d v="2012-03-25T18:14:45"/>
  </r>
  <r>
    <n v="1468"/>
    <x v="1468"/>
    <x v="1466"/>
    <n v="9500"/>
    <n v="9725"/>
    <x v="0"/>
    <x v="0"/>
    <x v="0"/>
    <n v="1307838049"/>
    <n v="1302654049"/>
    <b v="1"/>
    <x v="305"/>
    <x v="0"/>
    <s v="publishing/radio &amp; podcasts"/>
    <n v="102"/>
    <x v="1050"/>
    <x v="3"/>
    <s v="radio &amp; podcasts"/>
    <x v="1468"/>
    <d v="2011-06-12T00:20:49"/>
  </r>
  <r>
    <n v="1469"/>
    <x v="1469"/>
    <x v="1467"/>
    <n v="44250"/>
    <n v="47978"/>
    <x v="0"/>
    <x v="0"/>
    <x v="0"/>
    <n v="1360938109"/>
    <n v="1358346109"/>
    <b v="1"/>
    <x v="306"/>
    <x v="0"/>
    <s v="publishing/radio &amp; podcasts"/>
    <n v="108"/>
    <x v="1051"/>
    <x v="3"/>
    <s v="radio &amp; podcasts"/>
    <x v="1469"/>
    <d v="2013-02-15T14:21:49"/>
  </r>
  <r>
    <n v="1470"/>
    <x v="1470"/>
    <x v="1468"/>
    <n v="1500"/>
    <n v="1877"/>
    <x v="0"/>
    <x v="0"/>
    <x v="0"/>
    <n v="1356724263"/>
    <n v="1354909863"/>
    <b v="1"/>
    <x v="75"/>
    <x v="0"/>
    <s v="publishing/radio &amp; podcasts"/>
    <n v="125"/>
    <x v="1052"/>
    <x v="3"/>
    <s v="radio &amp; podcasts"/>
    <x v="1470"/>
    <d v="2012-12-28T19:51:03"/>
  </r>
  <r>
    <n v="1471"/>
    <x v="1471"/>
    <x v="1469"/>
    <n v="32000"/>
    <n v="33229"/>
    <x v="0"/>
    <x v="0"/>
    <x v="0"/>
    <n v="1428620334"/>
    <n v="1426028334"/>
    <b v="1"/>
    <x v="307"/>
    <x v="0"/>
    <s v="publishing/radio &amp; podcasts"/>
    <n v="104"/>
    <x v="1053"/>
    <x v="3"/>
    <s v="radio &amp; podcasts"/>
    <x v="1471"/>
    <d v="2015-04-09T22:58:54"/>
  </r>
  <r>
    <n v="1472"/>
    <x v="1472"/>
    <x v="1470"/>
    <n v="25000"/>
    <n v="34676"/>
    <x v="0"/>
    <x v="0"/>
    <x v="0"/>
    <n v="1381928503"/>
    <n v="1379336503"/>
    <b v="1"/>
    <x v="226"/>
    <x v="0"/>
    <s v="publishing/radio &amp; podcasts"/>
    <n v="139"/>
    <x v="1054"/>
    <x v="3"/>
    <s v="radio &amp; podcasts"/>
    <x v="1472"/>
    <d v="2013-10-16T13:01:43"/>
  </r>
  <r>
    <n v="1473"/>
    <x v="1473"/>
    <x v="1471"/>
    <n v="1500"/>
    <n v="1807.74"/>
    <x v="0"/>
    <x v="0"/>
    <x v="0"/>
    <n v="1330644639"/>
    <n v="1328052639"/>
    <b v="1"/>
    <x v="5"/>
    <x v="0"/>
    <s v="publishing/radio &amp; podcasts"/>
    <n v="121"/>
    <x v="1055"/>
    <x v="3"/>
    <s v="radio &amp; podcasts"/>
    <x v="1473"/>
    <d v="2012-03-01T23:30:39"/>
  </r>
  <r>
    <n v="1474"/>
    <x v="1474"/>
    <x v="1472"/>
    <n v="3000"/>
    <n v="3368"/>
    <x v="0"/>
    <x v="0"/>
    <x v="0"/>
    <n v="1379093292"/>
    <n v="1376501292"/>
    <b v="1"/>
    <x v="88"/>
    <x v="0"/>
    <s v="publishing/radio &amp; podcasts"/>
    <n v="112"/>
    <x v="1056"/>
    <x v="3"/>
    <s v="radio &amp; podcasts"/>
    <x v="1474"/>
    <d v="2013-09-13T17:28:12"/>
  </r>
  <r>
    <n v="1475"/>
    <x v="1475"/>
    <x v="1473"/>
    <n v="15000"/>
    <n v="28300.45"/>
    <x v="0"/>
    <x v="0"/>
    <x v="0"/>
    <n v="1419051540"/>
    <n v="1416244863"/>
    <b v="1"/>
    <x v="308"/>
    <x v="0"/>
    <s v="publishing/radio &amp; podcasts"/>
    <n v="189"/>
    <x v="1057"/>
    <x v="3"/>
    <s v="radio &amp; podcasts"/>
    <x v="1475"/>
    <d v="2014-12-20T04:59:00"/>
  </r>
  <r>
    <n v="1476"/>
    <x v="1476"/>
    <x v="1474"/>
    <n v="6000"/>
    <n v="39693.279999999999"/>
    <x v="0"/>
    <x v="0"/>
    <x v="0"/>
    <n v="1315616422"/>
    <n v="1313024422"/>
    <b v="1"/>
    <x v="309"/>
    <x v="0"/>
    <s v="publishing/radio &amp; podcasts"/>
    <n v="662"/>
    <x v="1058"/>
    <x v="3"/>
    <s v="radio &amp; podcasts"/>
    <x v="1476"/>
    <d v="2011-09-10T01:00:22"/>
  </r>
  <r>
    <n v="1477"/>
    <x v="1477"/>
    <x v="1475"/>
    <n v="30000"/>
    <n v="33393"/>
    <x v="0"/>
    <x v="0"/>
    <x v="0"/>
    <n v="1324609200"/>
    <n v="1319467604"/>
    <b v="1"/>
    <x v="232"/>
    <x v="0"/>
    <s v="publishing/radio &amp; podcasts"/>
    <n v="111"/>
    <x v="1059"/>
    <x v="3"/>
    <s v="radio &amp; podcasts"/>
    <x v="1477"/>
    <d v="2011-12-23T03:00:00"/>
  </r>
  <r>
    <n v="1478"/>
    <x v="1478"/>
    <x v="1476"/>
    <n v="50000"/>
    <n v="590807.11"/>
    <x v="0"/>
    <x v="0"/>
    <x v="0"/>
    <n v="1368564913"/>
    <n v="1367355313"/>
    <b v="1"/>
    <x v="310"/>
    <x v="0"/>
    <s v="publishing/radio &amp; podcasts"/>
    <n v="1182"/>
    <x v="1060"/>
    <x v="3"/>
    <s v="radio &amp; podcasts"/>
    <x v="1478"/>
    <d v="2013-05-14T20:55:13"/>
  </r>
  <r>
    <n v="1479"/>
    <x v="1479"/>
    <x v="1477"/>
    <n v="1600"/>
    <n v="2198"/>
    <x v="0"/>
    <x v="0"/>
    <x v="0"/>
    <n v="1399694340"/>
    <n v="1398448389"/>
    <b v="1"/>
    <x v="26"/>
    <x v="0"/>
    <s v="publishing/radio &amp; podcasts"/>
    <n v="137"/>
    <x v="1061"/>
    <x v="3"/>
    <s v="radio &amp; podcasts"/>
    <x v="1479"/>
    <d v="2014-05-10T03:59:00"/>
  </r>
  <r>
    <n v="1480"/>
    <x v="1480"/>
    <x v="1478"/>
    <n v="50000"/>
    <n v="58520.2"/>
    <x v="0"/>
    <x v="0"/>
    <x v="0"/>
    <n v="1374858000"/>
    <n v="1373408699"/>
    <b v="1"/>
    <x v="311"/>
    <x v="0"/>
    <s v="publishing/radio &amp; podcasts"/>
    <n v="117"/>
    <x v="1062"/>
    <x v="3"/>
    <s v="radio &amp; podcasts"/>
    <x v="1480"/>
    <d v="2013-07-26T17:00:00"/>
  </r>
  <r>
    <n v="1481"/>
    <x v="1481"/>
    <x v="1479"/>
    <n v="5000"/>
    <n v="105"/>
    <x v="2"/>
    <x v="5"/>
    <x v="5"/>
    <n v="1383430145"/>
    <n v="1380838145"/>
    <b v="0"/>
    <x v="79"/>
    <x v="1"/>
    <s v="publishing/fiction"/>
    <n v="2"/>
    <x v="827"/>
    <x v="3"/>
    <s v="fiction"/>
    <x v="1481"/>
    <d v="2013-11-02T22:09:05"/>
  </r>
  <r>
    <n v="1482"/>
    <x v="1482"/>
    <x v="1480"/>
    <n v="5000"/>
    <n v="5"/>
    <x v="2"/>
    <x v="0"/>
    <x v="0"/>
    <n v="1347004260"/>
    <n v="1345062936"/>
    <b v="0"/>
    <x v="29"/>
    <x v="1"/>
    <s v="publishing/fiction"/>
    <n v="0"/>
    <x v="144"/>
    <x v="3"/>
    <s v="fiction"/>
    <x v="1482"/>
    <d v="2012-09-07T07:51:00"/>
  </r>
  <r>
    <n v="1483"/>
    <x v="1483"/>
    <x v="1481"/>
    <n v="7000"/>
    <n v="50"/>
    <x v="2"/>
    <x v="0"/>
    <x v="0"/>
    <n v="1469162275"/>
    <n v="1467002275"/>
    <b v="0"/>
    <x v="84"/>
    <x v="1"/>
    <s v="publishing/fiction"/>
    <n v="1"/>
    <x v="380"/>
    <x v="3"/>
    <s v="fiction"/>
    <x v="1483"/>
    <d v="2016-07-22T04:37:55"/>
  </r>
  <r>
    <n v="1484"/>
    <x v="1484"/>
    <x v="1482"/>
    <n v="2000"/>
    <n v="0"/>
    <x v="2"/>
    <x v="0"/>
    <x v="0"/>
    <n v="1342882260"/>
    <n v="1337834963"/>
    <b v="0"/>
    <x v="78"/>
    <x v="1"/>
    <s v="publishing/fiction"/>
    <n v="0"/>
    <x v="121"/>
    <x v="3"/>
    <s v="fiction"/>
    <x v="1484"/>
    <d v="2012-07-21T14:51:00"/>
  </r>
  <r>
    <n v="1485"/>
    <x v="1485"/>
    <x v="1483"/>
    <n v="6700"/>
    <n v="150"/>
    <x v="2"/>
    <x v="0"/>
    <x v="0"/>
    <n v="1434827173"/>
    <n v="1430939173"/>
    <b v="0"/>
    <x v="83"/>
    <x v="1"/>
    <s v="publishing/fiction"/>
    <n v="2"/>
    <x v="73"/>
    <x v="3"/>
    <s v="fiction"/>
    <x v="1485"/>
    <d v="2015-06-20T19:06:13"/>
  </r>
  <r>
    <n v="1486"/>
    <x v="1486"/>
    <x v="1484"/>
    <n v="20000"/>
    <n v="48"/>
    <x v="2"/>
    <x v="0"/>
    <x v="0"/>
    <n v="1425009761"/>
    <n v="1422417761"/>
    <b v="0"/>
    <x v="83"/>
    <x v="1"/>
    <s v="publishing/fiction"/>
    <n v="0"/>
    <x v="580"/>
    <x v="3"/>
    <s v="fiction"/>
    <x v="1486"/>
    <d v="2015-02-27T04:02:41"/>
  </r>
  <r>
    <n v="1487"/>
    <x v="1487"/>
    <x v="1485"/>
    <n v="10000"/>
    <n v="0"/>
    <x v="2"/>
    <x v="0"/>
    <x v="0"/>
    <n v="1470175271"/>
    <n v="1467583271"/>
    <b v="0"/>
    <x v="78"/>
    <x v="1"/>
    <s v="publishing/fiction"/>
    <n v="0"/>
    <x v="121"/>
    <x v="3"/>
    <s v="fiction"/>
    <x v="1487"/>
    <d v="2016-08-02T22:01:11"/>
  </r>
  <r>
    <n v="1488"/>
    <x v="1488"/>
    <x v="1486"/>
    <n v="15000"/>
    <n v="360"/>
    <x v="2"/>
    <x v="2"/>
    <x v="2"/>
    <n v="1388928660"/>
    <n v="1386336660"/>
    <b v="0"/>
    <x v="79"/>
    <x v="1"/>
    <s v="publishing/fiction"/>
    <n v="2"/>
    <x v="88"/>
    <x v="3"/>
    <s v="fiction"/>
    <x v="1488"/>
    <d v="2014-01-05T13:31:00"/>
  </r>
  <r>
    <n v="1489"/>
    <x v="1489"/>
    <x v="1487"/>
    <n v="5000"/>
    <n v="0"/>
    <x v="2"/>
    <x v="0"/>
    <x v="0"/>
    <n v="1352994052"/>
    <n v="1350398452"/>
    <b v="0"/>
    <x v="78"/>
    <x v="1"/>
    <s v="publishing/fiction"/>
    <n v="0"/>
    <x v="121"/>
    <x v="3"/>
    <s v="fiction"/>
    <x v="1489"/>
    <d v="2012-11-15T15:40:52"/>
  </r>
  <r>
    <n v="1490"/>
    <x v="1490"/>
    <x v="1488"/>
    <n v="2900"/>
    <n v="895"/>
    <x v="2"/>
    <x v="0"/>
    <x v="0"/>
    <n v="1380720474"/>
    <n v="1378214874"/>
    <b v="0"/>
    <x v="10"/>
    <x v="1"/>
    <s v="publishing/fiction"/>
    <n v="31"/>
    <x v="1063"/>
    <x v="3"/>
    <s v="fiction"/>
    <x v="1490"/>
    <d v="2013-10-02T13:27:54"/>
  </r>
  <r>
    <n v="1491"/>
    <x v="1491"/>
    <x v="1489"/>
    <n v="1200"/>
    <n v="100"/>
    <x v="2"/>
    <x v="0"/>
    <x v="0"/>
    <n v="1424014680"/>
    <n v="1418922443"/>
    <b v="0"/>
    <x v="29"/>
    <x v="1"/>
    <s v="publishing/fiction"/>
    <n v="8"/>
    <x v="101"/>
    <x v="3"/>
    <s v="fiction"/>
    <x v="1491"/>
    <d v="2015-02-15T15:38:00"/>
  </r>
  <r>
    <n v="1492"/>
    <x v="1492"/>
    <x v="1490"/>
    <n v="4000"/>
    <n v="30"/>
    <x v="2"/>
    <x v="0"/>
    <x v="0"/>
    <n v="1308431646"/>
    <n v="1305839646"/>
    <b v="0"/>
    <x v="84"/>
    <x v="1"/>
    <s v="publishing/fiction"/>
    <n v="1"/>
    <x v="2"/>
    <x v="3"/>
    <s v="fiction"/>
    <x v="1492"/>
    <d v="2011-06-18T21:14:06"/>
  </r>
  <r>
    <n v="1493"/>
    <x v="1493"/>
    <x v="1491"/>
    <n v="2400"/>
    <n v="0"/>
    <x v="2"/>
    <x v="0"/>
    <x v="0"/>
    <n v="1371415675"/>
    <n v="1368823675"/>
    <b v="0"/>
    <x v="78"/>
    <x v="1"/>
    <s v="publishing/fiction"/>
    <n v="0"/>
    <x v="121"/>
    <x v="3"/>
    <s v="fiction"/>
    <x v="1493"/>
    <d v="2013-06-16T20:47:55"/>
  </r>
  <r>
    <n v="1494"/>
    <x v="1494"/>
    <x v="1492"/>
    <n v="5000"/>
    <n v="445"/>
    <x v="2"/>
    <x v="0"/>
    <x v="0"/>
    <n v="1428075480"/>
    <n v="1425489613"/>
    <b v="0"/>
    <x v="202"/>
    <x v="1"/>
    <s v="publishing/fiction"/>
    <n v="9"/>
    <x v="1064"/>
    <x v="3"/>
    <s v="fiction"/>
    <x v="1494"/>
    <d v="2015-04-03T15:38:00"/>
  </r>
  <r>
    <n v="1495"/>
    <x v="1495"/>
    <x v="1493"/>
    <n v="2000"/>
    <n v="0"/>
    <x v="2"/>
    <x v="0"/>
    <x v="0"/>
    <n v="1314471431"/>
    <n v="1311879431"/>
    <b v="0"/>
    <x v="78"/>
    <x v="1"/>
    <s v="publishing/fiction"/>
    <n v="0"/>
    <x v="121"/>
    <x v="3"/>
    <s v="fiction"/>
    <x v="1495"/>
    <d v="2011-08-27T18:57:11"/>
  </r>
  <r>
    <n v="1496"/>
    <x v="1496"/>
    <x v="1494"/>
    <n v="1500"/>
    <n v="0"/>
    <x v="2"/>
    <x v="0"/>
    <x v="0"/>
    <n v="1410866659"/>
    <n v="1405682659"/>
    <b v="0"/>
    <x v="78"/>
    <x v="1"/>
    <s v="publishing/fiction"/>
    <n v="0"/>
    <x v="121"/>
    <x v="3"/>
    <s v="fiction"/>
    <x v="1496"/>
    <d v="2014-09-16T11:24:19"/>
  </r>
  <r>
    <n v="1497"/>
    <x v="1497"/>
    <x v="1495"/>
    <n v="15000"/>
    <n v="1"/>
    <x v="2"/>
    <x v="0"/>
    <x v="0"/>
    <n v="1375299780"/>
    <n v="1371655522"/>
    <b v="0"/>
    <x v="29"/>
    <x v="1"/>
    <s v="publishing/fiction"/>
    <n v="0"/>
    <x v="120"/>
    <x v="3"/>
    <s v="fiction"/>
    <x v="1497"/>
    <d v="2013-07-31T19:43:00"/>
  </r>
  <r>
    <n v="1498"/>
    <x v="1498"/>
    <x v="1496"/>
    <n v="3000"/>
    <n v="57"/>
    <x v="2"/>
    <x v="0"/>
    <x v="0"/>
    <n v="1409787378"/>
    <n v="1405899378"/>
    <b v="0"/>
    <x v="83"/>
    <x v="1"/>
    <s v="publishing/fiction"/>
    <n v="2"/>
    <x v="1065"/>
    <x v="3"/>
    <s v="fiction"/>
    <x v="1498"/>
    <d v="2014-09-03T23:36:18"/>
  </r>
  <r>
    <n v="1499"/>
    <x v="1499"/>
    <x v="1497"/>
    <n v="2000"/>
    <n v="5"/>
    <x v="2"/>
    <x v="0"/>
    <x v="0"/>
    <n v="1470355833"/>
    <n v="1465171833"/>
    <b v="0"/>
    <x v="29"/>
    <x v="1"/>
    <s v="publishing/fiction"/>
    <n v="0"/>
    <x v="144"/>
    <x v="3"/>
    <s v="fiction"/>
    <x v="1499"/>
    <d v="2016-08-05T00:10:33"/>
  </r>
  <r>
    <n v="1500"/>
    <x v="1500"/>
    <x v="1498"/>
    <n v="2800"/>
    <n v="701"/>
    <x v="2"/>
    <x v="0"/>
    <x v="0"/>
    <n v="1367444557"/>
    <n v="1364852557"/>
    <b v="0"/>
    <x v="41"/>
    <x v="1"/>
    <s v="publishing/fiction"/>
    <n v="25"/>
    <x v="1066"/>
    <x v="3"/>
    <s v="fiction"/>
    <x v="1500"/>
    <d v="2013-05-01T21:42:37"/>
  </r>
  <r>
    <n v="1501"/>
    <x v="1501"/>
    <x v="1499"/>
    <n v="52000"/>
    <n v="86492"/>
    <x v="0"/>
    <x v="5"/>
    <x v="5"/>
    <n v="1436364023"/>
    <n v="1433772023"/>
    <b v="1"/>
    <x v="312"/>
    <x v="0"/>
    <s v="photography/photobooks"/>
    <n v="166"/>
    <x v="1067"/>
    <x v="8"/>
    <s v="photobooks"/>
    <x v="1501"/>
    <d v="2015-07-08T14:00:23"/>
  </r>
  <r>
    <n v="1502"/>
    <x v="1502"/>
    <x v="1500"/>
    <n v="22000"/>
    <n v="22318"/>
    <x v="0"/>
    <x v="1"/>
    <x v="1"/>
    <n v="1458943200"/>
    <n v="1456491680"/>
    <b v="1"/>
    <x v="313"/>
    <x v="0"/>
    <s v="photography/photobooks"/>
    <n v="101"/>
    <x v="1068"/>
    <x v="8"/>
    <s v="photobooks"/>
    <x v="1502"/>
    <d v="2016-03-25T22:00:00"/>
  </r>
  <r>
    <n v="1503"/>
    <x v="1503"/>
    <x v="1501"/>
    <n v="3750"/>
    <n v="4045.93"/>
    <x v="0"/>
    <x v="18"/>
    <x v="3"/>
    <n v="1477210801"/>
    <n v="1472026801"/>
    <b v="1"/>
    <x v="26"/>
    <x v="0"/>
    <s v="photography/photobooks"/>
    <n v="108"/>
    <x v="1069"/>
    <x v="8"/>
    <s v="photobooks"/>
    <x v="1503"/>
    <d v="2016-10-23T08:20:01"/>
  </r>
  <r>
    <n v="1504"/>
    <x v="1504"/>
    <x v="1502"/>
    <n v="6500"/>
    <n v="18066"/>
    <x v="0"/>
    <x v="1"/>
    <x v="1"/>
    <n v="1402389180"/>
    <n v="1399996024"/>
    <b v="1"/>
    <x v="314"/>
    <x v="0"/>
    <s v="photography/photobooks"/>
    <n v="278"/>
    <x v="1070"/>
    <x v="8"/>
    <s v="photobooks"/>
    <x v="1504"/>
    <d v="2014-06-10T08:33:00"/>
  </r>
  <r>
    <n v="1505"/>
    <x v="1505"/>
    <x v="1503"/>
    <n v="16000"/>
    <n v="16573"/>
    <x v="0"/>
    <x v="12"/>
    <x v="3"/>
    <n v="1458676860"/>
    <n v="1455446303"/>
    <b v="1"/>
    <x v="315"/>
    <x v="0"/>
    <s v="photography/photobooks"/>
    <n v="104"/>
    <x v="1071"/>
    <x v="8"/>
    <s v="photobooks"/>
    <x v="1505"/>
    <d v="2016-03-22T20:01:00"/>
  </r>
  <r>
    <n v="1506"/>
    <x v="1506"/>
    <x v="1504"/>
    <n v="1500"/>
    <n v="1671"/>
    <x v="0"/>
    <x v="1"/>
    <x v="1"/>
    <n v="1406227904"/>
    <n v="1403635904"/>
    <b v="1"/>
    <x v="68"/>
    <x v="0"/>
    <s v="photography/photobooks"/>
    <n v="111"/>
    <x v="1072"/>
    <x v="8"/>
    <s v="photobooks"/>
    <x v="1506"/>
    <d v="2014-07-24T18:51:44"/>
  </r>
  <r>
    <n v="1507"/>
    <x v="1507"/>
    <x v="1505"/>
    <n v="1200"/>
    <n v="2580"/>
    <x v="0"/>
    <x v="0"/>
    <x v="0"/>
    <n v="1273911000"/>
    <n v="1268822909"/>
    <b v="1"/>
    <x v="51"/>
    <x v="0"/>
    <s v="photography/photobooks"/>
    <n v="215"/>
    <x v="1073"/>
    <x v="8"/>
    <s v="photobooks"/>
    <x v="1507"/>
    <d v="2010-05-15T08:10:00"/>
  </r>
  <r>
    <n v="1508"/>
    <x v="1508"/>
    <x v="1506"/>
    <n v="18500"/>
    <n v="20491"/>
    <x v="0"/>
    <x v="0"/>
    <x v="0"/>
    <n v="1403880281"/>
    <n v="1401201881"/>
    <b v="1"/>
    <x v="263"/>
    <x v="0"/>
    <s v="photography/photobooks"/>
    <n v="111"/>
    <x v="1074"/>
    <x v="8"/>
    <s v="photobooks"/>
    <x v="1508"/>
    <d v="2014-06-27T14:44:41"/>
  </r>
  <r>
    <n v="1509"/>
    <x v="1509"/>
    <x v="1507"/>
    <n v="17500"/>
    <n v="21637.22"/>
    <x v="0"/>
    <x v="12"/>
    <x v="3"/>
    <n v="1487113140"/>
    <n v="1484570885"/>
    <b v="1"/>
    <x v="193"/>
    <x v="0"/>
    <s v="photography/photobooks"/>
    <n v="124"/>
    <x v="1075"/>
    <x v="8"/>
    <s v="photobooks"/>
    <x v="1509"/>
    <d v="2017-02-14T22:59:00"/>
  </r>
  <r>
    <n v="1510"/>
    <x v="1510"/>
    <x v="1508"/>
    <n v="16000"/>
    <n v="16165.6"/>
    <x v="0"/>
    <x v="1"/>
    <x v="1"/>
    <n v="1405761278"/>
    <n v="1403169278"/>
    <b v="1"/>
    <x v="316"/>
    <x v="0"/>
    <s v="photography/photobooks"/>
    <n v="101"/>
    <x v="1076"/>
    <x v="8"/>
    <s v="photobooks"/>
    <x v="1510"/>
    <d v="2014-07-19T09:14:38"/>
  </r>
  <r>
    <n v="1511"/>
    <x v="1511"/>
    <x v="1509"/>
    <n v="14000"/>
    <n v="15651"/>
    <x v="0"/>
    <x v="0"/>
    <x v="0"/>
    <n v="1447858804"/>
    <n v="1445263204"/>
    <b v="1"/>
    <x v="190"/>
    <x v="0"/>
    <s v="photography/photobooks"/>
    <n v="112"/>
    <x v="1077"/>
    <x v="8"/>
    <s v="photobooks"/>
    <x v="1511"/>
    <d v="2015-11-18T15:00:04"/>
  </r>
  <r>
    <n v="1512"/>
    <x v="1512"/>
    <x v="1510"/>
    <n v="3500"/>
    <n v="19557"/>
    <x v="0"/>
    <x v="0"/>
    <x v="0"/>
    <n v="1486311939"/>
    <n v="1483719939"/>
    <b v="1"/>
    <x v="317"/>
    <x v="0"/>
    <s v="photography/photobooks"/>
    <n v="559"/>
    <x v="1078"/>
    <x v="8"/>
    <s v="photobooks"/>
    <x v="1512"/>
    <d v="2017-02-05T16:25:39"/>
  </r>
  <r>
    <n v="1513"/>
    <x v="1513"/>
    <x v="1511"/>
    <n v="8000"/>
    <n v="12001.5"/>
    <x v="0"/>
    <x v="1"/>
    <x v="1"/>
    <n v="1405523866"/>
    <n v="1402931866"/>
    <b v="1"/>
    <x v="224"/>
    <x v="0"/>
    <s v="photography/photobooks"/>
    <n v="150"/>
    <x v="1079"/>
    <x v="8"/>
    <s v="photobooks"/>
    <x v="1513"/>
    <d v="2014-07-16T15:17:46"/>
  </r>
  <r>
    <n v="1514"/>
    <x v="1514"/>
    <x v="1512"/>
    <n v="25000"/>
    <n v="26619"/>
    <x v="0"/>
    <x v="0"/>
    <x v="0"/>
    <n v="1443363640"/>
    <n v="1439907640"/>
    <b v="1"/>
    <x v="282"/>
    <x v="0"/>
    <s v="photography/photobooks"/>
    <n v="106"/>
    <x v="1080"/>
    <x v="8"/>
    <s v="photobooks"/>
    <x v="1514"/>
    <d v="2015-09-27T14:20:40"/>
  </r>
  <r>
    <n v="1515"/>
    <x v="1515"/>
    <x v="1513"/>
    <n v="300000"/>
    <n v="471567"/>
    <x v="0"/>
    <x v="10"/>
    <x v="8"/>
    <n v="1458104697"/>
    <n v="1455516297"/>
    <b v="1"/>
    <x v="160"/>
    <x v="0"/>
    <s v="photography/photobooks"/>
    <n v="157"/>
    <x v="1081"/>
    <x v="8"/>
    <s v="photobooks"/>
    <x v="1515"/>
    <d v="2016-03-16T05:04:57"/>
  </r>
  <r>
    <n v="1516"/>
    <x v="1516"/>
    <x v="1514"/>
    <n v="17000"/>
    <n v="18472"/>
    <x v="0"/>
    <x v="0"/>
    <x v="0"/>
    <n v="1475762400"/>
    <n v="1473160292"/>
    <b v="1"/>
    <x v="318"/>
    <x v="0"/>
    <s v="photography/photobooks"/>
    <n v="109"/>
    <x v="1082"/>
    <x v="8"/>
    <s v="photobooks"/>
    <x v="1516"/>
    <d v="2016-10-06T14:00:00"/>
  </r>
  <r>
    <n v="1517"/>
    <x v="1517"/>
    <x v="1515"/>
    <n v="15000"/>
    <n v="24297"/>
    <x v="0"/>
    <x v="0"/>
    <x v="0"/>
    <n v="1417845600"/>
    <n v="1415194553"/>
    <b v="1"/>
    <x v="319"/>
    <x v="0"/>
    <s v="photography/photobooks"/>
    <n v="162"/>
    <x v="1083"/>
    <x v="8"/>
    <s v="photobooks"/>
    <x v="1517"/>
    <d v="2014-12-06T06:00:00"/>
  </r>
  <r>
    <n v="1518"/>
    <x v="1518"/>
    <x v="1516"/>
    <n v="15000"/>
    <n v="30805"/>
    <x v="0"/>
    <x v="0"/>
    <x v="0"/>
    <n v="1401565252"/>
    <n v="1398973252"/>
    <b v="1"/>
    <x v="163"/>
    <x v="0"/>
    <s v="photography/photobooks"/>
    <n v="205"/>
    <x v="1084"/>
    <x v="8"/>
    <s v="photobooks"/>
    <x v="1518"/>
    <d v="2014-05-31T19:40:52"/>
  </r>
  <r>
    <n v="1519"/>
    <x v="1519"/>
    <x v="1517"/>
    <n v="9000"/>
    <n v="9302.75"/>
    <x v="0"/>
    <x v="0"/>
    <x v="0"/>
    <n v="1403301540"/>
    <n v="1400867283"/>
    <b v="1"/>
    <x v="108"/>
    <x v="0"/>
    <s v="photography/photobooks"/>
    <n v="103"/>
    <x v="1085"/>
    <x v="8"/>
    <s v="photobooks"/>
    <x v="1519"/>
    <d v="2014-06-20T21:59:00"/>
  </r>
  <r>
    <n v="1520"/>
    <x v="1520"/>
    <x v="1518"/>
    <n v="18000"/>
    <n v="18625"/>
    <x v="0"/>
    <x v="0"/>
    <x v="0"/>
    <n v="1418961600"/>
    <n v="1415824513"/>
    <b v="1"/>
    <x v="157"/>
    <x v="0"/>
    <s v="photography/photobooks"/>
    <n v="103"/>
    <x v="1086"/>
    <x v="8"/>
    <s v="photobooks"/>
    <x v="1520"/>
    <d v="2014-12-19T04:00:00"/>
  </r>
  <r>
    <n v="1521"/>
    <x v="1521"/>
    <x v="1519"/>
    <n v="37500"/>
    <n v="40055"/>
    <x v="0"/>
    <x v="0"/>
    <x v="0"/>
    <n v="1465272091"/>
    <n v="1462248091"/>
    <b v="1"/>
    <x v="97"/>
    <x v="0"/>
    <s v="photography/photobooks"/>
    <n v="107"/>
    <x v="1087"/>
    <x v="8"/>
    <s v="photobooks"/>
    <x v="1521"/>
    <d v="2016-06-07T04:01:31"/>
  </r>
  <r>
    <n v="1522"/>
    <x v="1522"/>
    <x v="1520"/>
    <n v="43500"/>
    <n v="60450.1"/>
    <x v="0"/>
    <x v="0"/>
    <x v="0"/>
    <n v="1413575739"/>
    <n v="1410983739"/>
    <b v="1"/>
    <x v="320"/>
    <x v="0"/>
    <s v="photography/photobooks"/>
    <n v="139"/>
    <x v="1088"/>
    <x v="8"/>
    <s v="photobooks"/>
    <x v="1522"/>
    <d v="2014-10-17T19:55:39"/>
  </r>
  <r>
    <n v="1523"/>
    <x v="1523"/>
    <x v="1521"/>
    <n v="18500"/>
    <n v="23096"/>
    <x v="0"/>
    <x v="0"/>
    <x v="0"/>
    <n v="1419292800"/>
    <n v="1416592916"/>
    <b v="1"/>
    <x v="198"/>
    <x v="0"/>
    <s v="photography/photobooks"/>
    <n v="125"/>
    <x v="483"/>
    <x v="8"/>
    <s v="photobooks"/>
    <x v="1523"/>
    <d v="2014-12-23T00:00:00"/>
  </r>
  <r>
    <n v="1524"/>
    <x v="1524"/>
    <x v="1522"/>
    <n v="3000"/>
    <n v="6210"/>
    <x v="0"/>
    <x v="11"/>
    <x v="9"/>
    <n v="1487592090"/>
    <n v="1485000090"/>
    <b v="1"/>
    <x v="33"/>
    <x v="0"/>
    <s v="photography/photobooks"/>
    <n v="207"/>
    <x v="1089"/>
    <x v="8"/>
    <s v="photobooks"/>
    <x v="1524"/>
    <d v="2017-02-20T12:01:30"/>
  </r>
  <r>
    <n v="1525"/>
    <x v="1525"/>
    <x v="1523"/>
    <n v="2600"/>
    <n v="4524.1499999999996"/>
    <x v="0"/>
    <x v="0"/>
    <x v="0"/>
    <n v="1471539138"/>
    <n v="1468947138"/>
    <b v="1"/>
    <x v="205"/>
    <x v="0"/>
    <s v="photography/photobooks"/>
    <n v="174"/>
    <x v="1090"/>
    <x v="8"/>
    <s v="photobooks"/>
    <x v="1525"/>
    <d v="2016-08-18T16:52:18"/>
  </r>
  <r>
    <n v="1526"/>
    <x v="1526"/>
    <x v="1524"/>
    <n v="23000"/>
    <n v="27675"/>
    <x v="0"/>
    <x v="0"/>
    <x v="0"/>
    <n v="1453185447"/>
    <n v="1448951847"/>
    <b v="1"/>
    <x v="321"/>
    <x v="0"/>
    <s v="photography/photobooks"/>
    <n v="120"/>
    <x v="1091"/>
    <x v="8"/>
    <s v="photobooks"/>
    <x v="1526"/>
    <d v="2016-01-19T06:37:27"/>
  </r>
  <r>
    <n v="1527"/>
    <x v="1527"/>
    <x v="1525"/>
    <n v="3500"/>
    <n v="3865.55"/>
    <x v="0"/>
    <x v="0"/>
    <x v="0"/>
    <n v="1489497886"/>
    <n v="1487082286"/>
    <b v="1"/>
    <x v="16"/>
    <x v="0"/>
    <s v="photography/photobooks"/>
    <n v="110"/>
    <x v="216"/>
    <x v="8"/>
    <s v="photobooks"/>
    <x v="1527"/>
    <d v="2017-03-14T13:24:46"/>
  </r>
  <r>
    <n v="1528"/>
    <x v="1528"/>
    <x v="1526"/>
    <n v="3000"/>
    <n v="8447"/>
    <x v="0"/>
    <x v="0"/>
    <x v="0"/>
    <n v="1485907200"/>
    <n v="1483292122"/>
    <b v="1"/>
    <x v="322"/>
    <x v="0"/>
    <s v="photography/photobooks"/>
    <n v="282"/>
    <x v="1092"/>
    <x v="8"/>
    <s v="photobooks"/>
    <x v="1528"/>
    <d v="2017-02-01T00:00:00"/>
  </r>
  <r>
    <n v="1529"/>
    <x v="1529"/>
    <x v="1527"/>
    <n v="19000"/>
    <n v="19129"/>
    <x v="0"/>
    <x v="0"/>
    <x v="0"/>
    <n v="1426773920"/>
    <n v="1424185520"/>
    <b v="1"/>
    <x v="261"/>
    <x v="0"/>
    <s v="photography/photobooks"/>
    <n v="101"/>
    <x v="1093"/>
    <x v="8"/>
    <s v="photobooks"/>
    <x v="1529"/>
    <d v="2015-03-19T14:05:20"/>
  </r>
  <r>
    <n v="1530"/>
    <x v="1530"/>
    <x v="1528"/>
    <n v="35000"/>
    <n v="47189"/>
    <x v="0"/>
    <x v="0"/>
    <x v="0"/>
    <n v="1445624695"/>
    <n v="1443464695"/>
    <b v="1"/>
    <x v="323"/>
    <x v="0"/>
    <s v="photography/photobooks"/>
    <n v="135"/>
    <x v="1094"/>
    <x v="8"/>
    <s v="photobooks"/>
    <x v="1530"/>
    <d v="2015-10-23T18:24:55"/>
  </r>
  <r>
    <n v="1531"/>
    <x v="1531"/>
    <x v="1529"/>
    <n v="2350"/>
    <n v="4135"/>
    <x v="0"/>
    <x v="0"/>
    <x v="0"/>
    <n v="1417402800"/>
    <n v="1414610126"/>
    <b v="1"/>
    <x v="196"/>
    <x v="0"/>
    <s v="photography/photobooks"/>
    <n v="176"/>
    <x v="1095"/>
    <x v="8"/>
    <s v="photobooks"/>
    <x v="1531"/>
    <d v="2014-12-01T03:00:00"/>
  </r>
  <r>
    <n v="1532"/>
    <x v="1532"/>
    <x v="1530"/>
    <n v="5000"/>
    <n v="24201"/>
    <x v="0"/>
    <x v="2"/>
    <x v="2"/>
    <n v="1455548400"/>
    <n v="1453461865"/>
    <b v="1"/>
    <x v="324"/>
    <x v="0"/>
    <s v="photography/photobooks"/>
    <n v="484"/>
    <x v="1096"/>
    <x v="8"/>
    <s v="photobooks"/>
    <x v="1532"/>
    <d v="2016-02-15T15:00:00"/>
  </r>
  <r>
    <n v="1533"/>
    <x v="1533"/>
    <x v="1531"/>
    <n v="45000"/>
    <n v="65313"/>
    <x v="0"/>
    <x v="0"/>
    <x v="0"/>
    <n v="1462161540"/>
    <n v="1457913777"/>
    <b v="1"/>
    <x v="325"/>
    <x v="0"/>
    <s v="photography/photobooks"/>
    <n v="145"/>
    <x v="1097"/>
    <x v="8"/>
    <s v="photobooks"/>
    <x v="1533"/>
    <d v="2016-05-02T03:59:00"/>
  </r>
  <r>
    <n v="1534"/>
    <x v="1534"/>
    <x v="1532"/>
    <n v="7500"/>
    <n v="31330"/>
    <x v="0"/>
    <x v="0"/>
    <x v="0"/>
    <n v="1441383062"/>
    <n v="1438791062"/>
    <b v="1"/>
    <x v="232"/>
    <x v="0"/>
    <s v="photography/photobooks"/>
    <n v="418"/>
    <x v="1098"/>
    <x v="8"/>
    <s v="photobooks"/>
    <x v="1534"/>
    <d v="2015-09-04T16:11:02"/>
  </r>
  <r>
    <n v="1535"/>
    <x v="1535"/>
    <x v="1533"/>
    <n v="4000"/>
    <n v="5297"/>
    <x v="0"/>
    <x v="0"/>
    <x v="0"/>
    <n v="1464040800"/>
    <n v="1461527631"/>
    <b v="1"/>
    <x v="238"/>
    <x v="0"/>
    <s v="photography/photobooks"/>
    <n v="132"/>
    <x v="1099"/>
    <x v="8"/>
    <s v="photobooks"/>
    <x v="1535"/>
    <d v="2016-05-23T22:00:00"/>
  </r>
  <r>
    <n v="1536"/>
    <x v="1536"/>
    <x v="1534"/>
    <n v="12000"/>
    <n v="30037.01"/>
    <x v="0"/>
    <x v="0"/>
    <x v="0"/>
    <n v="1440702910"/>
    <n v="1438110910"/>
    <b v="1"/>
    <x v="326"/>
    <x v="0"/>
    <s v="photography/photobooks"/>
    <n v="250"/>
    <x v="1100"/>
    <x v="8"/>
    <s v="photobooks"/>
    <x v="1536"/>
    <d v="2015-08-27T19:15:10"/>
  </r>
  <r>
    <n v="1537"/>
    <x v="1537"/>
    <x v="1535"/>
    <n v="12000"/>
    <n v="21588"/>
    <x v="0"/>
    <x v="12"/>
    <x v="3"/>
    <n v="1470506400"/>
    <n v="1467358427"/>
    <b v="1"/>
    <x v="291"/>
    <x v="0"/>
    <s v="photography/photobooks"/>
    <n v="180"/>
    <x v="1101"/>
    <x v="8"/>
    <s v="photobooks"/>
    <x v="1537"/>
    <d v="2016-08-06T18:00:00"/>
  </r>
  <r>
    <n v="1538"/>
    <x v="1538"/>
    <x v="1536"/>
    <n v="7000"/>
    <n v="7184"/>
    <x v="0"/>
    <x v="0"/>
    <x v="0"/>
    <n v="1421952370"/>
    <n v="1418064370"/>
    <b v="1"/>
    <x v="67"/>
    <x v="0"/>
    <s v="photography/photobooks"/>
    <n v="103"/>
    <x v="1102"/>
    <x v="8"/>
    <s v="photobooks"/>
    <x v="1538"/>
    <d v="2015-01-22T18:46:10"/>
  </r>
  <r>
    <n v="1539"/>
    <x v="1539"/>
    <x v="1537"/>
    <n v="20000"/>
    <n v="27197.22"/>
    <x v="0"/>
    <x v="0"/>
    <x v="0"/>
    <n v="1483481019"/>
    <n v="1480629819"/>
    <b v="0"/>
    <x v="4"/>
    <x v="0"/>
    <s v="photography/photobooks"/>
    <n v="136"/>
    <x v="1103"/>
    <x v="8"/>
    <s v="photobooks"/>
    <x v="1539"/>
    <d v="2017-01-03T22:03:39"/>
  </r>
  <r>
    <n v="1540"/>
    <x v="1540"/>
    <x v="1538"/>
    <n v="15000"/>
    <n v="17680"/>
    <x v="0"/>
    <x v="0"/>
    <x v="0"/>
    <n v="1416964500"/>
    <n v="1414368616"/>
    <b v="1"/>
    <x v="15"/>
    <x v="0"/>
    <s v="photography/photobooks"/>
    <n v="118"/>
    <x v="1104"/>
    <x v="8"/>
    <s v="photobooks"/>
    <x v="1540"/>
    <d v="2014-11-26T01:15:00"/>
  </r>
  <r>
    <n v="1541"/>
    <x v="1541"/>
    <x v="1539"/>
    <n v="18000"/>
    <n v="6"/>
    <x v="2"/>
    <x v="0"/>
    <x v="0"/>
    <n v="1420045538"/>
    <n v="1417453538"/>
    <b v="0"/>
    <x v="84"/>
    <x v="1"/>
    <s v="photography/nature"/>
    <n v="0"/>
    <x v="362"/>
    <x v="8"/>
    <s v="nature"/>
    <x v="1541"/>
    <d v="2014-12-31T17:05:38"/>
  </r>
  <r>
    <n v="1542"/>
    <x v="1542"/>
    <x v="1540"/>
    <n v="500"/>
    <n v="20"/>
    <x v="2"/>
    <x v="5"/>
    <x v="5"/>
    <n v="1435708500"/>
    <n v="1434412500"/>
    <b v="0"/>
    <x v="29"/>
    <x v="1"/>
    <s v="photography/nature"/>
    <n v="4"/>
    <x v="135"/>
    <x v="8"/>
    <s v="nature"/>
    <x v="1542"/>
    <d v="2015-06-30T23:55:00"/>
  </r>
  <r>
    <n v="1543"/>
    <x v="1543"/>
    <x v="1541"/>
    <n v="2250"/>
    <n v="10"/>
    <x v="2"/>
    <x v="0"/>
    <x v="0"/>
    <n v="1416662034"/>
    <n v="1414066434"/>
    <b v="0"/>
    <x v="29"/>
    <x v="1"/>
    <s v="photography/nature"/>
    <n v="0"/>
    <x v="119"/>
    <x v="8"/>
    <s v="nature"/>
    <x v="1543"/>
    <d v="2014-11-22T13:13:54"/>
  </r>
  <r>
    <n v="1544"/>
    <x v="1544"/>
    <x v="1542"/>
    <n v="1000"/>
    <n v="0"/>
    <x v="2"/>
    <x v="0"/>
    <x v="0"/>
    <n v="1427847480"/>
    <n v="1424222024"/>
    <b v="0"/>
    <x v="78"/>
    <x v="1"/>
    <s v="photography/nature"/>
    <n v="0"/>
    <x v="121"/>
    <x v="8"/>
    <s v="nature"/>
    <x v="1544"/>
    <d v="2015-04-01T00:18:00"/>
  </r>
  <r>
    <n v="1545"/>
    <x v="1545"/>
    <x v="1543"/>
    <n v="3000"/>
    <n v="1"/>
    <x v="2"/>
    <x v="0"/>
    <x v="0"/>
    <n v="1425330960"/>
    <n v="1422393234"/>
    <b v="0"/>
    <x v="29"/>
    <x v="1"/>
    <s v="photography/nature"/>
    <n v="0"/>
    <x v="120"/>
    <x v="8"/>
    <s v="nature"/>
    <x v="1545"/>
    <d v="2015-03-02T21:16:00"/>
  </r>
  <r>
    <n v="1546"/>
    <x v="1546"/>
    <x v="1544"/>
    <n v="1000"/>
    <n v="289"/>
    <x v="2"/>
    <x v="1"/>
    <x v="1"/>
    <n v="1410930399"/>
    <n v="1405746399"/>
    <b v="0"/>
    <x v="202"/>
    <x v="1"/>
    <s v="photography/nature"/>
    <n v="29"/>
    <x v="1105"/>
    <x v="8"/>
    <s v="nature"/>
    <x v="1546"/>
    <d v="2014-09-17T05:06:39"/>
  </r>
  <r>
    <n v="1547"/>
    <x v="1547"/>
    <x v="1545"/>
    <n v="20"/>
    <n v="0"/>
    <x v="2"/>
    <x v="0"/>
    <x v="0"/>
    <n v="1487844882"/>
    <n v="1487240082"/>
    <b v="0"/>
    <x v="78"/>
    <x v="1"/>
    <s v="photography/nature"/>
    <n v="0"/>
    <x v="121"/>
    <x v="8"/>
    <s v="nature"/>
    <x v="1547"/>
    <d v="2017-02-23T10:14:42"/>
  </r>
  <r>
    <n v="1548"/>
    <x v="1548"/>
    <x v="1546"/>
    <n v="700"/>
    <n v="60"/>
    <x v="2"/>
    <x v="0"/>
    <x v="0"/>
    <n v="1447020620"/>
    <n v="1444425020"/>
    <b v="0"/>
    <x v="29"/>
    <x v="1"/>
    <s v="photography/nature"/>
    <n v="9"/>
    <x v="88"/>
    <x v="8"/>
    <s v="nature"/>
    <x v="1548"/>
    <d v="2015-11-08T22:10:20"/>
  </r>
  <r>
    <n v="1549"/>
    <x v="1549"/>
    <x v="1547"/>
    <n v="500"/>
    <n v="170"/>
    <x v="2"/>
    <x v="0"/>
    <x v="0"/>
    <n v="1446524159"/>
    <n v="1443928559"/>
    <b v="0"/>
    <x v="79"/>
    <x v="1"/>
    <s v="photography/nature"/>
    <n v="34"/>
    <x v="1106"/>
    <x v="8"/>
    <s v="nature"/>
    <x v="1549"/>
    <d v="2015-11-03T04:15:59"/>
  </r>
  <r>
    <n v="1550"/>
    <x v="1550"/>
    <x v="1548"/>
    <n v="750"/>
    <n v="101"/>
    <x v="2"/>
    <x v="1"/>
    <x v="1"/>
    <n v="1463050034"/>
    <n v="1460458034"/>
    <b v="0"/>
    <x v="63"/>
    <x v="1"/>
    <s v="photography/nature"/>
    <n v="13"/>
    <x v="1107"/>
    <x v="8"/>
    <s v="nature"/>
    <x v="1550"/>
    <d v="2016-05-12T10:47:14"/>
  </r>
  <r>
    <n v="1551"/>
    <x v="1551"/>
    <x v="1549"/>
    <n v="3500"/>
    <n v="0"/>
    <x v="2"/>
    <x v="0"/>
    <x v="0"/>
    <n v="1432756039"/>
    <n v="1430164039"/>
    <b v="0"/>
    <x v="78"/>
    <x v="1"/>
    <s v="photography/nature"/>
    <n v="0"/>
    <x v="121"/>
    <x v="8"/>
    <s v="nature"/>
    <x v="1551"/>
    <d v="2015-05-27T19:47:19"/>
  </r>
  <r>
    <n v="1552"/>
    <x v="1552"/>
    <x v="1550"/>
    <n v="4300"/>
    <n v="2115"/>
    <x v="2"/>
    <x v="0"/>
    <x v="0"/>
    <n v="1412135940"/>
    <n v="1410366708"/>
    <b v="0"/>
    <x v="38"/>
    <x v="1"/>
    <s v="photography/nature"/>
    <n v="49"/>
    <x v="1108"/>
    <x v="8"/>
    <s v="nature"/>
    <x v="1552"/>
    <d v="2014-10-01T03:59:00"/>
  </r>
  <r>
    <n v="1553"/>
    <x v="1553"/>
    <x v="1551"/>
    <n v="6000"/>
    <n v="0"/>
    <x v="2"/>
    <x v="0"/>
    <x v="0"/>
    <n v="1441176447"/>
    <n v="1438584447"/>
    <b v="0"/>
    <x v="78"/>
    <x v="1"/>
    <s v="photography/nature"/>
    <n v="0"/>
    <x v="121"/>
    <x v="8"/>
    <s v="nature"/>
    <x v="1553"/>
    <d v="2015-09-02T06:47:27"/>
  </r>
  <r>
    <n v="1554"/>
    <x v="1554"/>
    <x v="1552"/>
    <n v="20000"/>
    <n v="0"/>
    <x v="2"/>
    <x v="2"/>
    <x v="2"/>
    <n v="1438495390"/>
    <n v="1435903390"/>
    <b v="0"/>
    <x v="78"/>
    <x v="1"/>
    <s v="photography/nature"/>
    <n v="0"/>
    <x v="121"/>
    <x v="8"/>
    <s v="nature"/>
    <x v="1554"/>
    <d v="2015-08-02T06:03:10"/>
  </r>
  <r>
    <n v="1555"/>
    <x v="1555"/>
    <x v="1553"/>
    <n v="750"/>
    <n v="0"/>
    <x v="2"/>
    <x v="0"/>
    <x v="0"/>
    <n v="1442509200"/>
    <n v="1440513832"/>
    <b v="0"/>
    <x v="78"/>
    <x v="1"/>
    <s v="photography/nature"/>
    <n v="0"/>
    <x v="121"/>
    <x v="8"/>
    <s v="nature"/>
    <x v="1555"/>
    <d v="2015-09-17T17:00:00"/>
  </r>
  <r>
    <n v="1556"/>
    <x v="1556"/>
    <x v="1554"/>
    <n v="1500"/>
    <n v="677"/>
    <x v="2"/>
    <x v="5"/>
    <x v="5"/>
    <n v="1467603624"/>
    <n v="1465011624"/>
    <b v="0"/>
    <x v="8"/>
    <x v="1"/>
    <s v="photography/nature"/>
    <n v="45"/>
    <x v="1109"/>
    <x v="8"/>
    <s v="nature"/>
    <x v="1556"/>
    <d v="2016-07-04T03:40:24"/>
  </r>
  <r>
    <n v="1557"/>
    <x v="1557"/>
    <x v="1555"/>
    <n v="2500"/>
    <n v="100"/>
    <x v="2"/>
    <x v="0"/>
    <x v="0"/>
    <n v="1411227633"/>
    <n v="1408549233"/>
    <b v="0"/>
    <x v="29"/>
    <x v="1"/>
    <s v="photography/nature"/>
    <n v="4"/>
    <x v="101"/>
    <x v="8"/>
    <s v="nature"/>
    <x v="1557"/>
    <d v="2014-09-20T15:40:33"/>
  </r>
  <r>
    <n v="1558"/>
    <x v="1558"/>
    <x v="1556"/>
    <n v="750"/>
    <n v="35"/>
    <x v="2"/>
    <x v="1"/>
    <x v="1"/>
    <n v="1440763920"/>
    <n v="1435656759"/>
    <b v="0"/>
    <x v="83"/>
    <x v="1"/>
    <s v="photography/nature"/>
    <n v="5"/>
    <x v="123"/>
    <x v="8"/>
    <s v="nature"/>
    <x v="1558"/>
    <d v="2015-08-28T12:12:00"/>
  </r>
  <r>
    <n v="1559"/>
    <x v="1559"/>
    <x v="1557"/>
    <n v="15000"/>
    <n v="50"/>
    <x v="2"/>
    <x v="0"/>
    <x v="0"/>
    <n v="1430270199"/>
    <n v="1428974199"/>
    <b v="0"/>
    <x v="29"/>
    <x v="1"/>
    <s v="photography/nature"/>
    <n v="0"/>
    <x v="73"/>
    <x v="8"/>
    <s v="nature"/>
    <x v="1559"/>
    <d v="2015-04-29T01:16:39"/>
  </r>
  <r>
    <n v="1560"/>
    <x v="1560"/>
    <x v="1558"/>
    <n v="2500"/>
    <n v="94"/>
    <x v="2"/>
    <x v="0"/>
    <x v="0"/>
    <n v="1415842193"/>
    <n v="1414110593"/>
    <b v="0"/>
    <x v="80"/>
    <x v="1"/>
    <s v="photography/nature"/>
    <n v="4"/>
    <x v="825"/>
    <x v="8"/>
    <s v="nature"/>
    <x v="1560"/>
    <d v="2014-11-13T01:29:53"/>
  </r>
  <r>
    <n v="1561"/>
    <x v="1561"/>
    <x v="1559"/>
    <n v="10000"/>
    <n v="67"/>
    <x v="1"/>
    <x v="0"/>
    <x v="0"/>
    <n v="1383789603"/>
    <n v="1381194003"/>
    <b v="0"/>
    <x v="29"/>
    <x v="1"/>
    <s v="publishing/art books"/>
    <n v="1"/>
    <x v="402"/>
    <x v="3"/>
    <s v="art books"/>
    <x v="1561"/>
    <d v="2013-11-07T02:00:03"/>
  </r>
  <r>
    <n v="1562"/>
    <x v="1562"/>
    <x v="1560"/>
    <n v="4000"/>
    <n v="0"/>
    <x v="1"/>
    <x v="0"/>
    <x v="0"/>
    <n v="1259715000"/>
    <n v="1253712916"/>
    <b v="0"/>
    <x v="78"/>
    <x v="1"/>
    <s v="publishing/art books"/>
    <n v="0"/>
    <x v="121"/>
    <x v="3"/>
    <s v="art books"/>
    <x v="1562"/>
    <d v="2009-12-02T00:50:00"/>
  </r>
  <r>
    <n v="1563"/>
    <x v="1563"/>
    <x v="1561"/>
    <n v="6000"/>
    <n v="85"/>
    <x v="1"/>
    <x v="1"/>
    <x v="1"/>
    <n v="1394815751"/>
    <n v="1389635351"/>
    <b v="0"/>
    <x v="84"/>
    <x v="1"/>
    <s v="publishing/art books"/>
    <n v="1"/>
    <x v="655"/>
    <x v="3"/>
    <s v="art books"/>
    <x v="1563"/>
    <d v="2014-03-14T16:49:11"/>
  </r>
  <r>
    <n v="1564"/>
    <x v="1564"/>
    <x v="1562"/>
    <n v="10000"/>
    <n v="10"/>
    <x v="1"/>
    <x v="0"/>
    <x v="0"/>
    <n v="1432843500"/>
    <n v="1430124509"/>
    <b v="0"/>
    <x v="29"/>
    <x v="1"/>
    <s v="publishing/art books"/>
    <n v="0"/>
    <x v="119"/>
    <x v="3"/>
    <s v="art books"/>
    <x v="1564"/>
    <d v="2015-05-28T20:05:00"/>
  </r>
  <r>
    <n v="1565"/>
    <x v="1565"/>
    <x v="1563"/>
    <n v="4000"/>
    <n v="100"/>
    <x v="1"/>
    <x v="0"/>
    <x v="0"/>
    <n v="1307554261"/>
    <n v="1304962261"/>
    <b v="0"/>
    <x v="29"/>
    <x v="1"/>
    <s v="publishing/art books"/>
    <n v="3"/>
    <x v="101"/>
    <x v="3"/>
    <s v="art books"/>
    <x v="1565"/>
    <d v="2011-06-08T17:31:01"/>
  </r>
  <r>
    <n v="1566"/>
    <x v="1566"/>
    <x v="1564"/>
    <n v="30000"/>
    <n v="6375"/>
    <x v="1"/>
    <x v="0"/>
    <x v="0"/>
    <n v="1469656800"/>
    <n v="1467151204"/>
    <b v="0"/>
    <x v="211"/>
    <x v="1"/>
    <s v="publishing/art books"/>
    <n v="21"/>
    <x v="1110"/>
    <x v="3"/>
    <s v="art books"/>
    <x v="1566"/>
    <d v="2016-07-27T22:00:00"/>
  </r>
  <r>
    <n v="1567"/>
    <x v="1567"/>
    <x v="1565"/>
    <n v="8500"/>
    <n v="350"/>
    <x v="1"/>
    <x v="0"/>
    <x v="0"/>
    <n v="1392595200"/>
    <n v="1391293745"/>
    <b v="0"/>
    <x v="62"/>
    <x v="1"/>
    <s v="publishing/art books"/>
    <n v="4"/>
    <x v="1111"/>
    <x v="3"/>
    <s v="art books"/>
    <x v="1567"/>
    <d v="2014-02-17T00:00:00"/>
  </r>
  <r>
    <n v="1568"/>
    <x v="1568"/>
    <x v="1566"/>
    <n v="25000"/>
    <n v="3410"/>
    <x v="1"/>
    <x v="0"/>
    <x v="0"/>
    <n v="1419384585"/>
    <n v="1416360585"/>
    <b v="0"/>
    <x v="19"/>
    <x v="1"/>
    <s v="publishing/art books"/>
    <n v="14"/>
    <x v="1112"/>
    <x v="3"/>
    <s v="art books"/>
    <x v="1568"/>
    <d v="2014-12-24T01:29:45"/>
  </r>
  <r>
    <n v="1569"/>
    <x v="1569"/>
    <x v="1567"/>
    <n v="30000"/>
    <n v="0"/>
    <x v="1"/>
    <x v="0"/>
    <x v="0"/>
    <n v="1369498714"/>
    <n v="1366906714"/>
    <b v="0"/>
    <x v="78"/>
    <x v="1"/>
    <s v="publishing/art books"/>
    <n v="0"/>
    <x v="121"/>
    <x v="3"/>
    <s v="art books"/>
    <x v="1569"/>
    <d v="2013-05-25T16:18:34"/>
  </r>
  <r>
    <n v="1570"/>
    <x v="1570"/>
    <x v="1568"/>
    <n v="6000"/>
    <n v="2484"/>
    <x v="1"/>
    <x v="0"/>
    <x v="0"/>
    <n v="1460140282"/>
    <n v="1457551882"/>
    <b v="0"/>
    <x v="47"/>
    <x v="1"/>
    <s v="publishing/art books"/>
    <n v="41"/>
    <x v="1113"/>
    <x v="3"/>
    <s v="art books"/>
    <x v="1570"/>
    <d v="2016-04-08T18:31:22"/>
  </r>
  <r>
    <n v="1571"/>
    <x v="1571"/>
    <x v="1569"/>
    <n v="12100"/>
    <n v="80"/>
    <x v="1"/>
    <x v="1"/>
    <x v="1"/>
    <n v="1434738483"/>
    <n v="1432146483"/>
    <b v="0"/>
    <x v="80"/>
    <x v="1"/>
    <s v="publishing/art books"/>
    <n v="1"/>
    <x v="135"/>
    <x v="3"/>
    <s v="art books"/>
    <x v="1571"/>
    <d v="2015-06-19T18:28:03"/>
  </r>
  <r>
    <n v="1572"/>
    <x v="1572"/>
    <x v="1570"/>
    <n v="2500"/>
    <n v="125"/>
    <x v="1"/>
    <x v="1"/>
    <x v="1"/>
    <n v="1456703940"/>
    <n v="1454546859"/>
    <b v="0"/>
    <x v="83"/>
    <x v="1"/>
    <s v="publishing/art books"/>
    <n v="5"/>
    <x v="683"/>
    <x v="3"/>
    <s v="art books"/>
    <x v="1572"/>
    <d v="2016-02-28T23:59:00"/>
  </r>
  <r>
    <n v="1573"/>
    <x v="1573"/>
    <x v="1571"/>
    <n v="9000"/>
    <n v="223"/>
    <x v="1"/>
    <x v="5"/>
    <x v="5"/>
    <n v="1491019140"/>
    <n v="1487548802"/>
    <b v="0"/>
    <x v="83"/>
    <x v="1"/>
    <s v="publishing/art books"/>
    <n v="2"/>
    <x v="1114"/>
    <x v="3"/>
    <s v="art books"/>
    <x v="1573"/>
    <d v="2017-04-01T03:59:00"/>
  </r>
  <r>
    <n v="1574"/>
    <x v="1574"/>
    <x v="1572"/>
    <n v="10000"/>
    <n v="506"/>
    <x v="1"/>
    <x v="0"/>
    <x v="0"/>
    <n v="1424211329"/>
    <n v="1421187329"/>
    <b v="0"/>
    <x v="79"/>
    <x v="1"/>
    <s v="publishing/art books"/>
    <n v="5"/>
    <x v="1115"/>
    <x v="3"/>
    <s v="art books"/>
    <x v="1574"/>
    <d v="2015-02-17T22:15:29"/>
  </r>
  <r>
    <n v="1575"/>
    <x v="1575"/>
    <x v="1573"/>
    <n v="10000"/>
    <n v="2291"/>
    <x v="1"/>
    <x v="0"/>
    <x v="0"/>
    <n v="1404909296"/>
    <n v="1402317296"/>
    <b v="0"/>
    <x v="2"/>
    <x v="1"/>
    <s v="publishing/art books"/>
    <n v="23"/>
    <x v="1116"/>
    <x v="3"/>
    <s v="art books"/>
    <x v="1575"/>
    <d v="2014-07-09T12:34:56"/>
  </r>
  <r>
    <n v="1576"/>
    <x v="1576"/>
    <x v="1574"/>
    <n v="5000"/>
    <n v="650"/>
    <x v="1"/>
    <x v="0"/>
    <x v="0"/>
    <n v="1435698368"/>
    <n v="1431810368"/>
    <b v="0"/>
    <x v="73"/>
    <x v="1"/>
    <s v="publishing/art books"/>
    <n v="13"/>
    <x v="177"/>
    <x v="3"/>
    <s v="art books"/>
    <x v="1576"/>
    <d v="2015-06-30T21:06:08"/>
  </r>
  <r>
    <n v="1577"/>
    <x v="1577"/>
    <x v="1575"/>
    <n v="10000"/>
    <n v="55"/>
    <x v="1"/>
    <x v="0"/>
    <x v="0"/>
    <n v="1343161248"/>
    <n v="1337977248"/>
    <b v="0"/>
    <x v="84"/>
    <x v="1"/>
    <s v="publishing/art books"/>
    <n v="1"/>
    <x v="440"/>
    <x v="3"/>
    <s v="art books"/>
    <x v="1577"/>
    <d v="2012-07-24T20:20:48"/>
  </r>
  <r>
    <n v="1578"/>
    <x v="1578"/>
    <x v="1576"/>
    <n v="1897"/>
    <n v="205"/>
    <x v="1"/>
    <x v="0"/>
    <x v="0"/>
    <n v="1283392800"/>
    <n v="1281317691"/>
    <b v="0"/>
    <x v="80"/>
    <x v="1"/>
    <s v="publishing/art books"/>
    <n v="11"/>
    <x v="22"/>
    <x v="3"/>
    <s v="art books"/>
    <x v="1578"/>
    <d v="2010-09-02T02:00:00"/>
  </r>
  <r>
    <n v="1579"/>
    <x v="1579"/>
    <x v="1577"/>
    <n v="3333"/>
    <n v="28"/>
    <x v="1"/>
    <x v="0"/>
    <x v="0"/>
    <n v="1377734091"/>
    <n v="1374882891"/>
    <b v="0"/>
    <x v="84"/>
    <x v="1"/>
    <s v="publishing/art books"/>
    <n v="1"/>
    <x v="448"/>
    <x v="3"/>
    <s v="art books"/>
    <x v="1579"/>
    <d v="2013-08-28T23:54:51"/>
  </r>
  <r>
    <n v="1580"/>
    <x v="1580"/>
    <x v="1578"/>
    <n v="1750"/>
    <n v="0"/>
    <x v="1"/>
    <x v="0"/>
    <x v="0"/>
    <n v="1337562726"/>
    <n v="1332378726"/>
    <b v="0"/>
    <x v="78"/>
    <x v="1"/>
    <s v="publishing/art books"/>
    <n v="0"/>
    <x v="121"/>
    <x v="3"/>
    <s v="art books"/>
    <x v="1580"/>
    <d v="2012-05-21T01:12:06"/>
  </r>
  <r>
    <n v="1581"/>
    <x v="1581"/>
    <x v="1579"/>
    <n v="1000"/>
    <n v="5"/>
    <x v="2"/>
    <x v="1"/>
    <x v="1"/>
    <n v="1450521990"/>
    <n v="1447757190"/>
    <b v="0"/>
    <x v="29"/>
    <x v="1"/>
    <s v="photography/places"/>
    <n v="1"/>
    <x v="144"/>
    <x v="8"/>
    <s v="places"/>
    <x v="1581"/>
    <d v="2015-12-19T10:46:30"/>
  </r>
  <r>
    <n v="1582"/>
    <x v="1582"/>
    <x v="1580"/>
    <n v="1000"/>
    <n v="93"/>
    <x v="2"/>
    <x v="0"/>
    <x v="0"/>
    <n v="1445894400"/>
    <n v="1440961053"/>
    <b v="0"/>
    <x v="83"/>
    <x v="1"/>
    <s v="photography/places"/>
    <n v="9"/>
    <x v="1117"/>
    <x v="8"/>
    <s v="places"/>
    <x v="1582"/>
    <d v="2015-10-26T21:20:00"/>
  </r>
  <r>
    <n v="1583"/>
    <x v="1583"/>
    <x v="1581"/>
    <n v="20000"/>
    <n v="15"/>
    <x v="2"/>
    <x v="1"/>
    <x v="1"/>
    <n v="1411681391"/>
    <n v="1409089391"/>
    <b v="0"/>
    <x v="29"/>
    <x v="1"/>
    <s v="photography/places"/>
    <n v="0"/>
    <x v="2"/>
    <x v="8"/>
    <s v="places"/>
    <x v="1583"/>
    <d v="2014-09-25T21:43:11"/>
  </r>
  <r>
    <n v="1584"/>
    <x v="1584"/>
    <x v="1582"/>
    <n v="1200"/>
    <n v="0"/>
    <x v="2"/>
    <x v="0"/>
    <x v="0"/>
    <n v="1401464101"/>
    <n v="1400600101"/>
    <b v="0"/>
    <x v="78"/>
    <x v="1"/>
    <s v="photography/places"/>
    <n v="0"/>
    <x v="121"/>
    <x v="8"/>
    <s v="places"/>
    <x v="1584"/>
    <d v="2014-05-30T15:35:01"/>
  </r>
  <r>
    <n v="1585"/>
    <x v="1585"/>
    <x v="1583"/>
    <n v="2000"/>
    <n v="1580"/>
    <x v="2"/>
    <x v="5"/>
    <x v="5"/>
    <n v="1482663600"/>
    <n v="1480800568"/>
    <b v="0"/>
    <x v="8"/>
    <x v="1"/>
    <s v="photography/places"/>
    <n v="79"/>
    <x v="1118"/>
    <x v="8"/>
    <s v="places"/>
    <x v="1585"/>
    <d v="2016-12-25T11:00:00"/>
  </r>
  <r>
    <n v="1586"/>
    <x v="1586"/>
    <x v="1584"/>
    <n v="1500"/>
    <n v="0"/>
    <x v="2"/>
    <x v="0"/>
    <x v="0"/>
    <n v="1428197422"/>
    <n v="1425609022"/>
    <b v="0"/>
    <x v="78"/>
    <x v="1"/>
    <s v="photography/places"/>
    <n v="0"/>
    <x v="121"/>
    <x v="8"/>
    <s v="places"/>
    <x v="1586"/>
    <d v="2015-04-05T01:30:22"/>
  </r>
  <r>
    <n v="1587"/>
    <x v="1587"/>
    <x v="1585"/>
    <n v="7500"/>
    <n v="1"/>
    <x v="2"/>
    <x v="0"/>
    <x v="0"/>
    <n v="1418510965"/>
    <n v="1415918965"/>
    <b v="0"/>
    <x v="29"/>
    <x v="1"/>
    <s v="photography/places"/>
    <n v="0"/>
    <x v="120"/>
    <x v="8"/>
    <s v="places"/>
    <x v="1587"/>
    <d v="2014-12-13T22:49:25"/>
  </r>
  <r>
    <n v="1588"/>
    <x v="1588"/>
    <x v="1586"/>
    <n v="516"/>
    <n v="0"/>
    <x v="2"/>
    <x v="0"/>
    <x v="0"/>
    <n v="1422735120"/>
    <n v="1420091999"/>
    <b v="0"/>
    <x v="78"/>
    <x v="1"/>
    <s v="photography/places"/>
    <n v="0"/>
    <x v="121"/>
    <x v="8"/>
    <s v="places"/>
    <x v="1588"/>
    <d v="2015-01-31T20:12:00"/>
  </r>
  <r>
    <n v="1589"/>
    <x v="1589"/>
    <x v="1587"/>
    <n v="1200"/>
    <n v="0"/>
    <x v="2"/>
    <x v="0"/>
    <x v="0"/>
    <n v="1444433886"/>
    <n v="1441841886"/>
    <b v="0"/>
    <x v="78"/>
    <x v="1"/>
    <s v="photography/places"/>
    <n v="0"/>
    <x v="121"/>
    <x v="8"/>
    <s v="places"/>
    <x v="1589"/>
    <d v="2015-10-09T23:38:06"/>
  </r>
  <r>
    <n v="1590"/>
    <x v="1590"/>
    <x v="1588"/>
    <n v="60000"/>
    <n v="1020"/>
    <x v="2"/>
    <x v="13"/>
    <x v="3"/>
    <n v="1443040464"/>
    <n v="1440448464"/>
    <b v="0"/>
    <x v="84"/>
    <x v="1"/>
    <s v="photography/places"/>
    <n v="2"/>
    <x v="1119"/>
    <x v="8"/>
    <s v="places"/>
    <x v="1590"/>
    <d v="2015-09-23T20:34:24"/>
  </r>
  <r>
    <n v="1591"/>
    <x v="1591"/>
    <x v="1589"/>
    <n v="14000"/>
    <n v="4092"/>
    <x v="2"/>
    <x v="1"/>
    <x v="1"/>
    <n v="1459700741"/>
    <n v="1457112341"/>
    <b v="0"/>
    <x v="297"/>
    <x v="1"/>
    <s v="photography/places"/>
    <n v="29"/>
    <x v="1120"/>
    <x v="8"/>
    <s v="places"/>
    <x v="1591"/>
    <d v="2016-04-03T16:25:41"/>
  </r>
  <r>
    <n v="1592"/>
    <x v="1592"/>
    <x v="1590"/>
    <n v="25"/>
    <n v="0"/>
    <x v="2"/>
    <x v="0"/>
    <x v="0"/>
    <n v="1427503485"/>
    <n v="1423619085"/>
    <b v="0"/>
    <x v="78"/>
    <x v="1"/>
    <s v="photography/places"/>
    <n v="0"/>
    <x v="121"/>
    <x v="8"/>
    <s v="places"/>
    <x v="1592"/>
    <d v="2015-03-28T00:44:45"/>
  </r>
  <r>
    <n v="1593"/>
    <x v="1593"/>
    <x v="1591"/>
    <n v="22000"/>
    <n v="3"/>
    <x v="2"/>
    <x v="0"/>
    <x v="0"/>
    <n v="1425154655"/>
    <n v="1422562655"/>
    <b v="0"/>
    <x v="83"/>
    <x v="1"/>
    <s v="photography/places"/>
    <n v="0"/>
    <x v="120"/>
    <x v="8"/>
    <s v="places"/>
    <x v="1593"/>
    <d v="2015-02-28T20:17:35"/>
  </r>
  <r>
    <n v="1594"/>
    <x v="1594"/>
    <x v="1592"/>
    <n v="1000"/>
    <n v="205"/>
    <x v="2"/>
    <x v="0"/>
    <x v="0"/>
    <n v="1463329260"/>
    <n v="1458147982"/>
    <b v="0"/>
    <x v="73"/>
    <x v="1"/>
    <s v="photography/places"/>
    <n v="21"/>
    <x v="372"/>
    <x v="8"/>
    <s v="places"/>
    <x v="1594"/>
    <d v="2016-05-15T16:21:00"/>
  </r>
  <r>
    <n v="1595"/>
    <x v="1595"/>
    <x v="1593"/>
    <n v="100000"/>
    <n v="280"/>
    <x v="2"/>
    <x v="0"/>
    <x v="0"/>
    <n v="1403122380"/>
    <n v="1400634728"/>
    <b v="0"/>
    <x v="63"/>
    <x v="1"/>
    <s v="photography/places"/>
    <n v="0"/>
    <x v="375"/>
    <x v="8"/>
    <s v="places"/>
    <x v="1595"/>
    <d v="2014-06-18T20:13:00"/>
  </r>
  <r>
    <n v="1596"/>
    <x v="1596"/>
    <x v="1594"/>
    <n v="3250"/>
    <n v="75"/>
    <x v="2"/>
    <x v="1"/>
    <x v="1"/>
    <n v="1418469569"/>
    <n v="1414577969"/>
    <b v="0"/>
    <x v="83"/>
    <x v="1"/>
    <s v="photography/places"/>
    <n v="2"/>
    <x v="380"/>
    <x v="8"/>
    <s v="places"/>
    <x v="1596"/>
    <d v="2014-12-13T11:19:29"/>
  </r>
  <r>
    <n v="1597"/>
    <x v="1597"/>
    <x v="1595"/>
    <n v="15000"/>
    <n v="0"/>
    <x v="2"/>
    <x v="0"/>
    <x v="0"/>
    <n v="1474360197"/>
    <n v="1471768197"/>
    <b v="0"/>
    <x v="78"/>
    <x v="1"/>
    <s v="photography/places"/>
    <n v="0"/>
    <x v="121"/>
    <x v="8"/>
    <s v="places"/>
    <x v="1597"/>
    <d v="2016-09-20T08:29:57"/>
  </r>
  <r>
    <n v="1598"/>
    <x v="1598"/>
    <x v="1596"/>
    <n v="800"/>
    <n v="1"/>
    <x v="2"/>
    <x v="0"/>
    <x v="0"/>
    <n v="1437926458"/>
    <n v="1432742458"/>
    <b v="0"/>
    <x v="29"/>
    <x v="1"/>
    <s v="photography/places"/>
    <n v="0"/>
    <x v="120"/>
    <x v="8"/>
    <s v="places"/>
    <x v="1598"/>
    <d v="2015-07-26T16:00:58"/>
  </r>
  <r>
    <n v="1599"/>
    <x v="1599"/>
    <x v="1597"/>
    <n v="500"/>
    <n v="0"/>
    <x v="2"/>
    <x v="1"/>
    <x v="1"/>
    <n v="1460116576"/>
    <n v="1457528176"/>
    <b v="0"/>
    <x v="78"/>
    <x v="1"/>
    <s v="photography/places"/>
    <n v="0"/>
    <x v="121"/>
    <x v="8"/>
    <s v="places"/>
    <x v="1599"/>
    <d v="2016-04-08T11:56:16"/>
  </r>
  <r>
    <n v="1600"/>
    <x v="1600"/>
    <x v="1598"/>
    <n v="5000"/>
    <n v="367"/>
    <x v="2"/>
    <x v="0"/>
    <x v="0"/>
    <n v="1405401060"/>
    <n v="1401585752"/>
    <b v="0"/>
    <x v="82"/>
    <x v="1"/>
    <s v="photography/places"/>
    <n v="7"/>
    <x v="99"/>
    <x v="8"/>
    <s v="places"/>
    <x v="1600"/>
    <d v="2014-07-15T05:11:00"/>
  </r>
  <r>
    <n v="1601"/>
    <x v="1601"/>
    <x v="1599"/>
    <n v="2500"/>
    <n v="2706.23"/>
    <x v="0"/>
    <x v="0"/>
    <x v="0"/>
    <n v="1304561633"/>
    <n v="1301969633"/>
    <b v="0"/>
    <x v="66"/>
    <x v="0"/>
    <s v="music/rock"/>
    <n v="108"/>
    <x v="1042"/>
    <x v="4"/>
    <s v="rock"/>
    <x v="1601"/>
    <d v="2011-05-05T02:13:53"/>
  </r>
  <r>
    <n v="1602"/>
    <x v="1602"/>
    <x v="1600"/>
    <n v="1500"/>
    <n v="1502.5"/>
    <x v="0"/>
    <x v="0"/>
    <x v="0"/>
    <n v="1318633200"/>
    <n v="1314947317"/>
    <b v="0"/>
    <x v="58"/>
    <x v="0"/>
    <s v="music/rock"/>
    <n v="100"/>
    <x v="1121"/>
    <x v="4"/>
    <s v="rock"/>
    <x v="1602"/>
    <d v="2011-10-14T23:00:00"/>
  </r>
  <r>
    <n v="1603"/>
    <x v="1603"/>
    <x v="1601"/>
    <n v="2000"/>
    <n v="2000.66"/>
    <x v="0"/>
    <x v="0"/>
    <x v="0"/>
    <n v="1327723459"/>
    <n v="1322539459"/>
    <b v="0"/>
    <x v="209"/>
    <x v="0"/>
    <s v="music/rock"/>
    <n v="100"/>
    <x v="1122"/>
    <x v="4"/>
    <s v="rock"/>
    <x v="1603"/>
    <d v="2012-01-28T04:04:19"/>
  </r>
  <r>
    <n v="1604"/>
    <x v="1604"/>
    <x v="1602"/>
    <n v="2800"/>
    <n v="3419"/>
    <x v="0"/>
    <x v="0"/>
    <x v="0"/>
    <n v="1332011835"/>
    <n v="1328559435"/>
    <b v="0"/>
    <x v="16"/>
    <x v="0"/>
    <s v="music/rock"/>
    <n v="122"/>
    <x v="1123"/>
    <x v="4"/>
    <s v="rock"/>
    <x v="1604"/>
    <d v="2012-03-17T19:17:15"/>
  </r>
  <r>
    <n v="1605"/>
    <x v="1605"/>
    <x v="1603"/>
    <n v="6000"/>
    <n v="6041.6"/>
    <x v="0"/>
    <x v="0"/>
    <x v="0"/>
    <n v="1312182000"/>
    <n v="1311380313"/>
    <b v="0"/>
    <x v="34"/>
    <x v="0"/>
    <s v="music/rock"/>
    <n v="101"/>
    <x v="1124"/>
    <x v="4"/>
    <s v="rock"/>
    <x v="1605"/>
    <d v="2011-08-01T07:00:00"/>
  </r>
  <r>
    <n v="1606"/>
    <x v="1606"/>
    <x v="1604"/>
    <n v="8000"/>
    <n v="8080.33"/>
    <x v="0"/>
    <x v="0"/>
    <x v="0"/>
    <n v="1300930838"/>
    <n v="1293158438"/>
    <b v="0"/>
    <x v="297"/>
    <x v="0"/>
    <s v="music/rock"/>
    <n v="101"/>
    <x v="1125"/>
    <x v="4"/>
    <s v="rock"/>
    <x v="1606"/>
    <d v="2011-03-24T01:40:38"/>
  </r>
  <r>
    <n v="1607"/>
    <x v="1607"/>
    <x v="1605"/>
    <n v="10000"/>
    <n v="14511"/>
    <x v="0"/>
    <x v="0"/>
    <x v="0"/>
    <n v="1339701851"/>
    <n v="1337887451"/>
    <b v="0"/>
    <x v="242"/>
    <x v="0"/>
    <s v="music/rock"/>
    <n v="145"/>
    <x v="1126"/>
    <x v="4"/>
    <s v="rock"/>
    <x v="1607"/>
    <d v="2012-06-14T19:24:11"/>
  </r>
  <r>
    <n v="1608"/>
    <x v="1608"/>
    <x v="1606"/>
    <n v="1200"/>
    <n v="1215"/>
    <x v="0"/>
    <x v="0"/>
    <x v="0"/>
    <n v="1388553960"/>
    <n v="1385754986"/>
    <b v="0"/>
    <x v="23"/>
    <x v="0"/>
    <s v="music/rock"/>
    <n v="101"/>
    <x v="1127"/>
    <x v="4"/>
    <s v="rock"/>
    <x v="1608"/>
    <d v="2014-01-01T05:26:00"/>
  </r>
  <r>
    <n v="1609"/>
    <x v="1609"/>
    <x v="1607"/>
    <n v="1500"/>
    <n v="1775"/>
    <x v="0"/>
    <x v="0"/>
    <x v="0"/>
    <n v="1320220800"/>
    <n v="1315612909"/>
    <b v="0"/>
    <x v="80"/>
    <x v="0"/>
    <s v="music/rock"/>
    <n v="118"/>
    <x v="1128"/>
    <x v="4"/>
    <s v="rock"/>
    <x v="1609"/>
    <d v="2011-11-02T08:00:00"/>
  </r>
  <r>
    <n v="1610"/>
    <x v="1610"/>
    <x v="1608"/>
    <n v="2000"/>
    <n v="5437"/>
    <x v="0"/>
    <x v="0"/>
    <x v="0"/>
    <n v="1355609510"/>
    <n v="1353017510"/>
    <b v="0"/>
    <x v="300"/>
    <x v="0"/>
    <s v="music/rock"/>
    <n v="272"/>
    <x v="1129"/>
    <x v="4"/>
    <s v="rock"/>
    <x v="1610"/>
    <d v="2012-12-15T22:11:50"/>
  </r>
  <r>
    <n v="1611"/>
    <x v="1611"/>
    <x v="1609"/>
    <n v="800"/>
    <n v="1001"/>
    <x v="0"/>
    <x v="0"/>
    <x v="0"/>
    <n v="1370390432"/>
    <n v="1368576032"/>
    <b v="0"/>
    <x v="74"/>
    <x v="0"/>
    <s v="music/rock"/>
    <n v="125"/>
    <x v="1130"/>
    <x v="4"/>
    <s v="rock"/>
    <x v="1611"/>
    <d v="2013-06-05T00:00:32"/>
  </r>
  <r>
    <n v="1612"/>
    <x v="1612"/>
    <x v="1610"/>
    <n v="500"/>
    <n v="550"/>
    <x v="0"/>
    <x v="0"/>
    <x v="0"/>
    <n v="1357160384"/>
    <n v="1354568384"/>
    <b v="0"/>
    <x v="202"/>
    <x v="0"/>
    <s v="music/rock"/>
    <n v="110"/>
    <x v="73"/>
    <x v="4"/>
    <s v="rock"/>
    <x v="1612"/>
    <d v="2013-01-02T20:59:44"/>
  </r>
  <r>
    <n v="1613"/>
    <x v="1613"/>
    <x v="1611"/>
    <n v="1000"/>
    <n v="1015"/>
    <x v="0"/>
    <x v="0"/>
    <x v="0"/>
    <n v="1342921202"/>
    <n v="1340329202"/>
    <b v="0"/>
    <x v="55"/>
    <x v="0"/>
    <s v="music/rock"/>
    <n v="102"/>
    <x v="1131"/>
    <x v="4"/>
    <s v="rock"/>
    <x v="1613"/>
    <d v="2012-07-22T01:40:02"/>
  </r>
  <r>
    <n v="1614"/>
    <x v="1614"/>
    <x v="1612"/>
    <n v="5000"/>
    <n v="5135"/>
    <x v="0"/>
    <x v="0"/>
    <x v="0"/>
    <n v="1407085200"/>
    <n v="1401924769"/>
    <b v="0"/>
    <x v="99"/>
    <x v="0"/>
    <s v="music/rock"/>
    <n v="103"/>
    <x v="1122"/>
    <x v="4"/>
    <s v="rock"/>
    <x v="1614"/>
    <d v="2014-08-03T17:00:00"/>
  </r>
  <r>
    <n v="1615"/>
    <x v="1615"/>
    <x v="1613"/>
    <n v="8000"/>
    <n v="9130"/>
    <x v="0"/>
    <x v="0"/>
    <x v="0"/>
    <n v="1323742396"/>
    <n v="1319850796"/>
    <b v="0"/>
    <x v="327"/>
    <x v="0"/>
    <s v="music/rock"/>
    <n v="114"/>
    <x v="1132"/>
    <x v="4"/>
    <s v="rock"/>
    <x v="1615"/>
    <d v="2011-12-13T02:13:16"/>
  </r>
  <r>
    <n v="1616"/>
    <x v="1616"/>
    <x v="1614"/>
    <n v="10000"/>
    <n v="10420"/>
    <x v="0"/>
    <x v="0"/>
    <x v="0"/>
    <n v="1353621600"/>
    <n v="1350061821"/>
    <b v="0"/>
    <x v="328"/>
    <x v="0"/>
    <s v="music/rock"/>
    <n v="104"/>
    <x v="1133"/>
    <x v="4"/>
    <s v="rock"/>
    <x v="1616"/>
    <d v="2012-11-22T22:00:00"/>
  </r>
  <r>
    <n v="1617"/>
    <x v="1617"/>
    <x v="1615"/>
    <n v="7000"/>
    <n v="10210"/>
    <x v="0"/>
    <x v="0"/>
    <x v="0"/>
    <n v="1383332400"/>
    <n v="1380470188"/>
    <b v="0"/>
    <x v="150"/>
    <x v="0"/>
    <s v="music/rock"/>
    <n v="146"/>
    <x v="1134"/>
    <x v="4"/>
    <s v="rock"/>
    <x v="1617"/>
    <d v="2013-11-01T19:00:00"/>
  </r>
  <r>
    <n v="1618"/>
    <x v="1618"/>
    <x v="1616"/>
    <n v="1500"/>
    <n v="1576"/>
    <x v="0"/>
    <x v="0"/>
    <x v="0"/>
    <n v="1362757335"/>
    <n v="1359301335"/>
    <b v="0"/>
    <x v="74"/>
    <x v="0"/>
    <s v="music/rock"/>
    <n v="105"/>
    <x v="1135"/>
    <x v="4"/>
    <s v="rock"/>
    <x v="1618"/>
    <d v="2013-03-08T15:42:15"/>
  </r>
  <r>
    <n v="1619"/>
    <x v="1619"/>
    <x v="1617"/>
    <n v="1500"/>
    <n v="2000"/>
    <x v="0"/>
    <x v="0"/>
    <x v="0"/>
    <n v="1410755286"/>
    <n v="1408940886"/>
    <b v="0"/>
    <x v="23"/>
    <x v="0"/>
    <s v="music/rock"/>
    <n v="133"/>
    <x v="1136"/>
    <x v="4"/>
    <s v="rock"/>
    <x v="1619"/>
    <d v="2014-09-15T04:28:06"/>
  </r>
  <r>
    <n v="1620"/>
    <x v="1620"/>
    <x v="1618"/>
    <n v="1000"/>
    <n v="1130"/>
    <x v="0"/>
    <x v="0"/>
    <x v="0"/>
    <n v="1361606940"/>
    <n v="1361002140"/>
    <b v="0"/>
    <x v="57"/>
    <x v="0"/>
    <s v="music/rock"/>
    <n v="113"/>
    <x v="1137"/>
    <x v="4"/>
    <s v="rock"/>
    <x v="1620"/>
    <d v="2013-02-23T08:09:00"/>
  </r>
  <r>
    <n v="1621"/>
    <x v="1621"/>
    <x v="1619"/>
    <n v="5000"/>
    <n v="6060"/>
    <x v="0"/>
    <x v="0"/>
    <x v="0"/>
    <n v="1338177540"/>
    <n v="1333550015"/>
    <b v="0"/>
    <x v="77"/>
    <x v="0"/>
    <s v="music/rock"/>
    <n v="121"/>
    <x v="1138"/>
    <x v="4"/>
    <s v="rock"/>
    <x v="1621"/>
    <d v="2012-05-28T03:59:00"/>
  </r>
  <r>
    <n v="1622"/>
    <x v="1622"/>
    <x v="1620"/>
    <n v="6900"/>
    <n v="7019"/>
    <x v="0"/>
    <x v="0"/>
    <x v="0"/>
    <n v="1418803140"/>
    <n v="1415343874"/>
    <b v="0"/>
    <x v="71"/>
    <x v="0"/>
    <s v="music/rock"/>
    <n v="102"/>
    <x v="1139"/>
    <x v="4"/>
    <s v="rock"/>
    <x v="1622"/>
    <d v="2014-12-17T07:59:00"/>
  </r>
  <r>
    <n v="1623"/>
    <x v="1623"/>
    <x v="1621"/>
    <n v="750"/>
    <n v="758"/>
    <x v="0"/>
    <x v="1"/>
    <x v="1"/>
    <n v="1377621089"/>
    <n v="1372437089"/>
    <b v="0"/>
    <x v="59"/>
    <x v="0"/>
    <s v="music/rock"/>
    <n v="101"/>
    <x v="1140"/>
    <x v="4"/>
    <s v="rock"/>
    <x v="1623"/>
    <d v="2013-08-27T16:31:29"/>
  </r>
  <r>
    <n v="1624"/>
    <x v="1624"/>
    <x v="1622"/>
    <n v="1000"/>
    <n v="1180"/>
    <x v="0"/>
    <x v="0"/>
    <x v="0"/>
    <n v="1357721335"/>
    <n v="1354265335"/>
    <b v="0"/>
    <x v="20"/>
    <x v="0"/>
    <s v="music/rock"/>
    <n v="118"/>
    <x v="1141"/>
    <x v="4"/>
    <s v="rock"/>
    <x v="1624"/>
    <d v="2013-01-09T08:48:55"/>
  </r>
  <r>
    <n v="1625"/>
    <x v="1625"/>
    <x v="1623"/>
    <n v="7500"/>
    <n v="11650"/>
    <x v="0"/>
    <x v="0"/>
    <x v="0"/>
    <n v="1347382053"/>
    <n v="1344962853"/>
    <b v="0"/>
    <x v="201"/>
    <x v="0"/>
    <s v="music/rock"/>
    <n v="155"/>
    <x v="1142"/>
    <x v="4"/>
    <s v="rock"/>
    <x v="1625"/>
    <d v="2012-09-11T16:47:33"/>
  </r>
  <r>
    <n v="1626"/>
    <x v="1626"/>
    <x v="1624"/>
    <n v="8000"/>
    <n v="8095"/>
    <x v="0"/>
    <x v="0"/>
    <x v="0"/>
    <n v="1385932867"/>
    <n v="1383337267"/>
    <b v="0"/>
    <x v="52"/>
    <x v="0"/>
    <s v="music/rock"/>
    <n v="101"/>
    <x v="1143"/>
    <x v="4"/>
    <s v="rock"/>
    <x v="1626"/>
    <d v="2013-12-01T21:21:07"/>
  </r>
  <r>
    <n v="1627"/>
    <x v="1627"/>
    <x v="1625"/>
    <n v="2000"/>
    <n v="2340"/>
    <x v="0"/>
    <x v="0"/>
    <x v="0"/>
    <n v="1353905940"/>
    <n v="1351011489"/>
    <b v="0"/>
    <x v="44"/>
    <x v="0"/>
    <s v="music/rock"/>
    <n v="117"/>
    <x v="1144"/>
    <x v="4"/>
    <s v="rock"/>
    <x v="1627"/>
    <d v="2012-11-26T04:59:00"/>
  </r>
  <r>
    <n v="1628"/>
    <x v="1628"/>
    <x v="1626"/>
    <n v="4000"/>
    <n v="4037"/>
    <x v="0"/>
    <x v="0"/>
    <x v="0"/>
    <n v="1403026882"/>
    <n v="1400175682"/>
    <b v="0"/>
    <x v="106"/>
    <x v="0"/>
    <s v="music/rock"/>
    <n v="101"/>
    <x v="1145"/>
    <x v="4"/>
    <s v="rock"/>
    <x v="1628"/>
    <d v="2014-06-17T17:41:22"/>
  </r>
  <r>
    <n v="1629"/>
    <x v="1629"/>
    <x v="1627"/>
    <n v="6000"/>
    <n v="6220"/>
    <x v="0"/>
    <x v="0"/>
    <x v="0"/>
    <n v="1392929333"/>
    <n v="1389041333"/>
    <b v="0"/>
    <x v="141"/>
    <x v="0"/>
    <s v="music/rock"/>
    <n v="104"/>
    <x v="1146"/>
    <x v="4"/>
    <s v="rock"/>
    <x v="1629"/>
    <d v="2014-02-20T20:48:53"/>
  </r>
  <r>
    <n v="1630"/>
    <x v="1630"/>
    <x v="1628"/>
    <n v="4000"/>
    <n v="10610"/>
    <x v="0"/>
    <x v="0"/>
    <x v="0"/>
    <n v="1330671540"/>
    <n v="1328040375"/>
    <b v="0"/>
    <x v="149"/>
    <x v="0"/>
    <s v="music/rock"/>
    <n v="265"/>
    <x v="1147"/>
    <x v="4"/>
    <s v="rock"/>
    <x v="1630"/>
    <d v="2012-03-02T06:59:00"/>
  </r>
  <r>
    <n v="1631"/>
    <x v="1631"/>
    <x v="1629"/>
    <n v="10000"/>
    <n v="15591"/>
    <x v="0"/>
    <x v="0"/>
    <x v="0"/>
    <n v="1350074261"/>
    <n v="1347482261"/>
    <b v="0"/>
    <x v="182"/>
    <x v="0"/>
    <s v="music/rock"/>
    <n v="156"/>
    <x v="1148"/>
    <x v="4"/>
    <s v="rock"/>
    <x v="1631"/>
    <d v="2012-10-12T20:37:41"/>
  </r>
  <r>
    <n v="1632"/>
    <x v="1632"/>
    <x v="1630"/>
    <n v="4000"/>
    <n v="4065"/>
    <x v="0"/>
    <x v="0"/>
    <x v="0"/>
    <n v="1316851854"/>
    <n v="1311667854"/>
    <b v="0"/>
    <x v="5"/>
    <x v="0"/>
    <s v="music/rock"/>
    <n v="102"/>
    <x v="1149"/>
    <x v="4"/>
    <s v="rock"/>
    <x v="1632"/>
    <d v="2011-09-24T08:10:54"/>
  </r>
  <r>
    <n v="1633"/>
    <x v="1633"/>
    <x v="1631"/>
    <n v="10000"/>
    <n v="10000"/>
    <x v="0"/>
    <x v="0"/>
    <x v="0"/>
    <n v="1326690000"/>
    <n v="1324329156"/>
    <b v="0"/>
    <x v="6"/>
    <x v="0"/>
    <s v="music/rock"/>
    <n v="100"/>
    <x v="1150"/>
    <x v="4"/>
    <s v="rock"/>
    <x v="1633"/>
    <d v="2012-01-16T05:00:00"/>
  </r>
  <r>
    <n v="1634"/>
    <x v="1634"/>
    <x v="1632"/>
    <n v="2000"/>
    <n v="2010"/>
    <x v="0"/>
    <x v="0"/>
    <x v="0"/>
    <n v="1306994340"/>
    <n v="1303706001"/>
    <b v="0"/>
    <x v="58"/>
    <x v="0"/>
    <s v="music/rock"/>
    <n v="101"/>
    <x v="1151"/>
    <x v="4"/>
    <s v="rock"/>
    <x v="1634"/>
    <d v="2011-06-02T05:59:00"/>
  </r>
  <r>
    <n v="1635"/>
    <x v="1635"/>
    <x v="1633"/>
    <n v="2000"/>
    <n v="2506"/>
    <x v="0"/>
    <x v="0"/>
    <x v="0"/>
    <n v="1468270261"/>
    <n v="1463086261"/>
    <b v="0"/>
    <x v="77"/>
    <x v="0"/>
    <s v="music/rock"/>
    <n v="125"/>
    <x v="1152"/>
    <x v="4"/>
    <s v="rock"/>
    <x v="1635"/>
    <d v="2016-07-11T20:51:01"/>
  </r>
  <r>
    <n v="1636"/>
    <x v="1636"/>
    <x v="1634"/>
    <n v="4500"/>
    <n v="4660"/>
    <x v="0"/>
    <x v="0"/>
    <x v="0"/>
    <n v="1307851200"/>
    <n v="1304129088"/>
    <b v="0"/>
    <x v="45"/>
    <x v="0"/>
    <s v="music/rock"/>
    <n v="104"/>
    <x v="1153"/>
    <x v="4"/>
    <s v="rock"/>
    <x v="1636"/>
    <d v="2011-06-12T04:00:00"/>
  </r>
  <r>
    <n v="1637"/>
    <x v="1637"/>
    <x v="1635"/>
    <n v="500"/>
    <n v="519"/>
    <x v="0"/>
    <x v="0"/>
    <x v="0"/>
    <n v="1262302740"/>
    <n v="1257444140"/>
    <b v="0"/>
    <x v="41"/>
    <x v="0"/>
    <s v="music/rock"/>
    <n v="104"/>
    <x v="1154"/>
    <x v="4"/>
    <s v="rock"/>
    <x v="1637"/>
    <d v="2009-12-31T23:39:00"/>
  </r>
  <r>
    <n v="1638"/>
    <x v="1638"/>
    <x v="1636"/>
    <n v="1000"/>
    <n v="1050"/>
    <x v="0"/>
    <x v="0"/>
    <x v="0"/>
    <n v="1362086700"/>
    <n v="1358180968"/>
    <b v="0"/>
    <x v="74"/>
    <x v="0"/>
    <s v="music/rock"/>
    <n v="105"/>
    <x v="1155"/>
    <x v="4"/>
    <s v="rock"/>
    <x v="1638"/>
    <d v="2013-02-28T21:25:00"/>
  </r>
  <r>
    <n v="1639"/>
    <x v="1639"/>
    <x v="1637"/>
    <n v="1800"/>
    <n v="1800"/>
    <x v="0"/>
    <x v="0"/>
    <x v="0"/>
    <n v="1330789165"/>
    <n v="1328197165"/>
    <b v="0"/>
    <x v="10"/>
    <x v="0"/>
    <s v="music/rock"/>
    <n v="100"/>
    <x v="1156"/>
    <x v="4"/>
    <s v="rock"/>
    <x v="1639"/>
    <d v="2012-03-03T15:39:25"/>
  </r>
  <r>
    <n v="1640"/>
    <x v="1640"/>
    <x v="1638"/>
    <n v="400"/>
    <n v="679.44"/>
    <x v="0"/>
    <x v="0"/>
    <x v="0"/>
    <n v="1280800740"/>
    <n v="1279603955"/>
    <b v="0"/>
    <x v="57"/>
    <x v="0"/>
    <s v="music/rock"/>
    <n v="170"/>
    <x v="1157"/>
    <x v="4"/>
    <s v="rock"/>
    <x v="1640"/>
    <d v="2010-08-03T01:59:00"/>
  </r>
  <r>
    <n v="1641"/>
    <x v="1641"/>
    <x v="1639"/>
    <n v="2500"/>
    <n v="2535"/>
    <x v="0"/>
    <x v="0"/>
    <x v="0"/>
    <n v="1418998744"/>
    <n v="1416406744"/>
    <b v="0"/>
    <x v="55"/>
    <x v="0"/>
    <s v="music/pop"/>
    <n v="101"/>
    <x v="1158"/>
    <x v="4"/>
    <s v="pop"/>
    <x v="1641"/>
    <d v="2014-12-19T14:19:04"/>
  </r>
  <r>
    <n v="1642"/>
    <x v="1642"/>
    <x v="1640"/>
    <n v="1200"/>
    <n v="1200"/>
    <x v="0"/>
    <x v="0"/>
    <x v="0"/>
    <n v="1308011727"/>
    <n v="1306283727"/>
    <b v="0"/>
    <x v="33"/>
    <x v="0"/>
    <s v="music/pop"/>
    <n v="100"/>
    <x v="314"/>
    <x v="4"/>
    <s v="pop"/>
    <x v="1642"/>
    <d v="2011-06-14T00:35:27"/>
  </r>
  <r>
    <n v="1643"/>
    <x v="1643"/>
    <x v="1641"/>
    <n v="5000"/>
    <n v="6235"/>
    <x v="0"/>
    <x v="0"/>
    <x v="0"/>
    <n v="1348516012"/>
    <n v="1345924012"/>
    <b v="0"/>
    <x v="77"/>
    <x v="0"/>
    <s v="music/pop"/>
    <n v="125"/>
    <x v="1159"/>
    <x v="4"/>
    <s v="pop"/>
    <x v="1643"/>
    <d v="2012-09-24T19:46:52"/>
  </r>
  <r>
    <n v="1644"/>
    <x v="1644"/>
    <x v="1642"/>
    <n v="10000"/>
    <n v="10950"/>
    <x v="0"/>
    <x v="0"/>
    <x v="0"/>
    <n v="1353551160"/>
    <n v="1348363560"/>
    <b v="0"/>
    <x v="130"/>
    <x v="0"/>
    <s v="music/pop"/>
    <n v="110"/>
    <x v="1160"/>
    <x v="4"/>
    <s v="pop"/>
    <x v="1644"/>
    <d v="2012-11-22T02:26:00"/>
  </r>
  <r>
    <n v="1645"/>
    <x v="1645"/>
    <x v="1643"/>
    <n v="5000"/>
    <n v="5540"/>
    <x v="0"/>
    <x v="0"/>
    <x v="0"/>
    <n v="1379515740"/>
    <n v="1378306140"/>
    <b v="0"/>
    <x v="73"/>
    <x v="0"/>
    <s v="music/pop"/>
    <n v="111"/>
    <x v="1161"/>
    <x v="4"/>
    <s v="pop"/>
    <x v="1645"/>
    <d v="2013-09-18T14:49:00"/>
  </r>
  <r>
    <n v="1646"/>
    <x v="1646"/>
    <x v="1644"/>
    <n v="2000"/>
    <n v="2204"/>
    <x v="0"/>
    <x v="1"/>
    <x v="1"/>
    <n v="1408039860"/>
    <n v="1405248503"/>
    <b v="0"/>
    <x v="183"/>
    <x v="0"/>
    <s v="music/pop"/>
    <n v="110"/>
    <x v="1162"/>
    <x v="4"/>
    <s v="pop"/>
    <x v="1646"/>
    <d v="2014-08-14T18:11:00"/>
  </r>
  <r>
    <n v="1647"/>
    <x v="1647"/>
    <x v="1645"/>
    <n v="5000"/>
    <n v="5236"/>
    <x v="0"/>
    <x v="0"/>
    <x v="0"/>
    <n v="1339235377"/>
    <n v="1336643377"/>
    <b v="0"/>
    <x v="67"/>
    <x v="0"/>
    <s v="music/pop"/>
    <n v="105"/>
    <x v="1163"/>
    <x v="4"/>
    <s v="pop"/>
    <x v="1647"/>
    <d v="2012-06-09T09:49:37"/>
  </r>
  <r>
    <n v="1648"/>
    <x v="1648"/>
    <x v="1646"/>
    <n v="2300"/>
    <n v="2881"/>
    <x v="0"/>
    <x v="0"/>
    <x v="0"/>
    <n v="1300636482"/>
    <n v="1298048082"/>
    <b v="0"/>
    <x v="240"/>
    <x v="0"/>
    <s v="music/pop"/>
    <n v="125"/>
    <x v="1164"/>
    <x v="4"/>
    <s v="pop"/>
    <x v="1648"/>
    <d v="2011-03-20T15:54:42"/>
  </r>
  <r>
    <n v="1649"/>
    <x v="1649"/>
    <x v="1647"/>
    <n v="3800"/>
    <n v="3822.33"/>
    <x v="0"/>
    <x v="0"/>
    <x v="0"/>
    <n v="1400862355"/>
    <n v="1396974355"/>
    <b v="0"/>
    <x v="75"/>
    <x v="0"/>
    <s v="music/pop"/>
    <n v="101"/>
    <x v="1165"/>
    <x v="4"/>
    <s v="pop"/>
    <x v="1649"/>
    <d v="2014-05-23T16:25:55"/>
  </r>
  <r>
    <n v="1650"/>
    <x v="1650"/>
    <x v="1648"/>
    <n v="2000"/>
    <n v="2831"/>
    <x v="0"/>
    <x v="0"/>
    <x v="0"/>
    <n v="1381314437"/>
    <n v="1378722437"/>
    <b v="0"/>
    <x v="58"/>
    <x v="0"/>
    <s v="music/pop"/>
    <n v="142"/>
    <x v="1166"/>
    <x v="4"/>
    <s v="pop"/>
    <x v="1650"/>
    <d v="2013-10-09T10:27:17"/>
  </r>
  <r>
    <n v="1651"/>
    <x v="1651"/>
    <x v="1649"/>
    <n v="2000"/>
    <n v="2015"/>
    <x v="0"/>
    <x v="0"/>
    <x v="0"/>
    <n v="1303801140"/>
    <n v="1300916220"/>
    <b v="0"/>
    <x v="9"/>
    <x v="0"/>
    <s v="music/pop"/>
    <n v="101"/>
    <x v="1167"/>
    <x v="4"/>
    <s v="pop"/>
    <x v="1651"/>
    <d v="2011-04-26T06:59:00"/>
  </r>
  <r>
    <n v="1652"/>
    <x v="1652"/>
    <x v="1650"/>
    <n v="4500"/>
    <n v="4530"/>
    <x v="0"/>
    <x v="0"/>
    <x v="0"/>
    <n v="1385297393"/>
    <n v="1382701793"/>
    <b v="0"/>
    <x v="16"/>
    <x v="0"/>
    <s v="music/pop"/>
    <n v="101"/>
    <x v="1168"/>
    <x v="4"/>
    <s v="pop"/>
    <x v="1652"/>
    <d v="2013-11-24T12:49:53"/>
  </r>
  <r>
    <n v="1653"/>
    <x v="1653"/>
    <x v="1651"/>
    <n v="5000"/>
    <n v="8711.52"/>
    <x v="0"/>
    <x v="0"/>
    <x v="0"/>
    <n v="1303675296"/>
    <n v="1300996896"/>
    <b v="0"/>
    <x v="129"/>
    <x v="0"/>
    <s v="music/pop"/>
    <n v="174"/>
    <x v="1169"/>
    <x v="4"/>
    <s v="pop"/>
    <x v="1653"/>
    <d v="2011-04-24T20:01:36"/>
  </r>
  <r>
    <n v="1654"/>
    <x v="1654"/>
    <x v="1652"/>
    <n v="1100"/>
    <n v="1319"/>
    <x v="0"/>
    <x v="0"/>
    <x v="0"/>
    <n v="1334784160"/>
    <n v="1332192160"/>
    <b v="0"/>
    <x v="69"/>
    <x v="0"/>
    <s v="music/pop"/>
    <n v="120"/>
    <x v="1170"/>
    <x v="4"/>
    <s v="pop"/>
    <x v="1654"/>
    <d v="2012-04-18T21:22:40"/>
  </r>
  <r>
    <n v="1655"/>
    <x v="1655"/>
    <x v="1653"/>
    <n v="1500"/>
    <n v="2143"/>
    <x v="0"/>
    <x v="0"/>
    <x v="0"/>
    <n v="1333648820"/>
    <n v="1331060420"/>
    <b v="0"/>
    <x v="53"/>
    <x v="0"/>
    <s v="music/pop"/>
    <n v="143"/>
    <x v="1171"/>
    <x v="4"/>
    <s v="pop"/>
    <x v="1655"/>
    <d v="2012-04-05T18:00:20"/>
  </r>
  <r>
    <n v="1656"/>
    <x v="1656"/>
    <x v="1654"/>
    <n v="7500"/>
    <n v="7525.12"/>
    <x v="0"/>
    <x v="0"/>
    <x v="0"/>
    <n v="1355437052"/>
    <n v="1352845052"/>
    <b v="0"/>
    <x v="53"/>
    <x v="0"/>
    <s v="music/pop"/>
    <n v="100"/>
    <x v="1172"/>
    <x v="4"/>
    <s v="pop"/>
    <x v="1656"/>
    <d v="2012-12-13T22:17:32"/>
  </r>
  <r>
    <n v="1657"/>
    <x v="1657"/>
    <x v="1655"/>
    <n v="25000"/>
    <n v="26233.45"/>
    <x v="0"/>
    <x v="0"/>
    <x v="0"/>
    <n v="1337885168"/>
    <n v="1335293168"/>
    <b v="0"/>
    <x v="170"/>
    <x v="0"/>
    <s v="music/pop"/>
    <n v="105"/>
    <x v="1173"/>
    <x v="4"/>
    <s v="pop"/>
    <x v="1657"/>
    <d v="2012-05-24T18:46:08"/>
  </r>
  <r>
    <n v="1658"/>
    <x v="1658"/>
    <x v="1656"/>
    <n v="6000"/>
    <n v="7934"/>
    <x v="0"/>
    <x v="0"/>
    <x v="0"/>
    <n v="1355840400"/>
    <n v="1352524767"/>
    <b v="0"/>
    <x v="329"/>
    <x v="0"/>
    <s v="music/pop"/>
    <n v="132"/>
    <x v="1174"/>
    <x v="4"/>
    <s v="pop"/>
    <x v="1658"/>
    <d v="2012-12-18T14:20:00"/>
  </r>
  <r>
    <n v="1659"/>
    <x v="1659"/>
    <x v="1657"/>
    <n v="500"/>
    <n v="564"/>
    <x v="0"/>
    <x v="1"/>
    <x v="1"/>
    <n v="1387281600"/>
    <n v="1384811721"/>
    <b v="0"/>
    <x v="43"/>
    <x v="0"/>
    <s v="music/pop"/>
    <n v="113"/>
    <x v="1175"/>
    <x v="4"/>
    <s v="pop"/>
    <x v="1659"/>
    <d v="2013-12-17T12:00:00"/>
  </r>
  <r>
    <n v="1660"/>
    <x v="1660"/>
    <x v="1658"/>
    <n v="80"/>
    <n v="1003"/>
    <x v="0"/>
    <x v="13"/>
    <x v="3"/>
    <n v="1462053540"/>
    <n v="1459355950"/>
    <b v="0"/>
    <x v="17"/>
    <x v="0"/>
    <s v="music/pop"/>
    <n v="1254"/>
    <x v="676"/>
    <x v="4"/>
    <s v="pop"/>
    <x v="1660"/>
    <d v="2016-04-30T21:59:00"/>
  </r>
  <r>
    <n v="1661"/>
    <x v="1661"/>
    <x v="1659"/>
    <n v="7900"/>
    <n v="8098"/>
    <x v="0"/>
    <x v="15"/>
    <x v="3"/>
    <n v="1453064400"/>
    <n v="1449359831"/>
    <b v="0"/>
    <x v="21"/>
    <x v="0"/>
    <s v="music/pop"/>
    <n v="103"/>
    <x v="1176"/>
    <x v="4"/>
    <s v="pop"/>
    <x v="1661"/>
    <d v="2016-01-17T21:00:00"/>
  </r>
  <r>
    <n v="1662"/>
    <x v="1662"/>
    <x v="1660"/>
    <n v="8000"/>
    <n v="8211"/>
    <x v="0"/>
    <x v="0"/>
    <x v="0"/>
    <n v="1325310336"/>
    <n v="1320122736"/>
    <b v="0"/>
    <x v="95"/>
    <x v="0"/>
    <s v="music/pop"/>
    <n v="103"/>
    <x v="1177"/>
    <x v="4"/>
    <s v="pop"/>
    <x v="1662"/>
    <d v="2011-12-31T05:45:36"/>
  </r>
  <r>
    <n v="1663"/>
    <x v="1663"/>
    <x v="1661"/>
    <n v="1000"/>
    <n v="1080"/>
    <x v="0"/>
    <x v="0"/>
    <x v="0"/>
    <n v="1422750707"/>
    <n v="1420158707"/>
    <b v="0"/>
    <x v="58"/>
    <x v="0"/>
    <s v="music/pop"/>
    <n v="108"/>
    <x v="1178"/>
    <x v="4"/>
    <s v="pop"/>
    <x v="1663"/>
    <d v="2015-02-01T00:31:47"/>
  </r>
  <r>
    <n v="1664"/>
    <x v="1664"/>
    <x v="1662"/>
    <n v="2500"/>
    <n v="3060.22"/>
    <x v="0"/>
    <x v="0"/>
    <x v="0"/>
    <n v="1331870340"/>
    <n v="1328033818"/>
    <b v="0"/>
    <x v="30"/>
    <x v="0"/>
    <s v="music/pop"/>
    <n v="122"/>
    <x v="1179"/>
    <x v="4"/>
    <s v="pop"/>
    <x v="1664"/>
    <d v="2012-03-16T03:59:00"/>
  </r>
  <r>
    <n v="1665"/>
    <x v="1665"/>
    <x v="1663"/>
    <n v="3500"/>
    <n v="4181"/>
    <x v="0"/>
    <x v="0"/>
    <x v="0"/>
    <n v="1298343600"/>
    <n v="1295624113"/>
    <b v="0"/>
    <x v="251"/>
    <x v="0"/>
    <s v="music/pop"/>
    <n v="119"/>
    <x v="1180"/>
    <x v="4"/>
    <s v="pop"/>
    <x v="1665"/>
    <d v="2011-02-22T03:00:00"/>
  </r>
  <r>
    <n v="1666"/>
    <x v="1666"/>
    <x v="1664"/>
    <n v="2500"/>
    <n v="4022"/>
    <x v="0"/>
    <x v="0"/>
    <x v="0"/>
    <n v="1364447073"/>
    <n v="1361858673"/>
    <b v="0"/>
    <x v="15"/>
    <x v="0"/>
    <s v="music/pop"/>
    <n v="161"/>
    <x v="1181"/>
    <x v="4"/>
    <s v="pop"/>
    <x v="1666"/>
    <d v="2013-03-28T05:04:33"/>
  </r>
  <r>
    <n v="1667"/>
    <x v="1667"/>
    <x v="1665"/>
    <n v="3400"/>
    <n v="4313"/>
    <x v="0"/>
    <x v="0"/>
    <x v="0"/>
    <n v="1394521140"/>
    <n v="1392169298"/>
    <b v="0"/>
    <x v="141"/>
    <x v="0"/>
    <s v="music/pop"/>
    <n v="127"/>
    <x v="1182"/>
    <x v="4"/>
    <s v="pop"/>
    <x v="1667"/>
    <d v="2014-03-11T06:59:00"/>
  </r>
  <r>
    <n v="1668"/>
    <x v="1668"/>
    <x v="1666"/>
    <n v="8000"/>
    <n v="8211"/>
    <x v="0"/>
    <x v="0"/>
    <x v="0"/>
    <n v="1322454939"/>
    <n v="1319859339"/>
    <b v="0"/>
    <x v="318"/>
    <x v="0"/>
    <s v="music/pop"/>
    <n v="103"/>
    <x v="1183"/>
    <x v="4"/>
    <s v="pop"/>
    <x v="1668"/>
    <d v="2011-11-28T04:35:39"/>
  </r>
  <r>
    <n v="1669"/>
    <x v="1669"/>
    <x v="1667"/>
    <n v="2000"/>
    <n v="2795"/>
    <x v="0"/>
    <x v="0"/>
    <x v="0"/>
    <n v="1464729276"/>
    <n v="1459545276"/>
    <b v="0"/>
    <x v="47"/>
    <x v="0"/>
    <s v="music/pop"/>
    <n v="140"/>
    <x v="399"/>
    <x v="4"/>
    <s v="pop"/>
    <x v="1669"/>
    <d v="2016-05-31T21:14:36"/>
  </r>
  <r>
    <n v="1670"/>
    <x v="1670"/>
    <x v="1668"/>
    <n v="1000"/>
    <n v="1026"/>
    <x v="0"/>
    <x v="0"/>
    <x v="0"/>
    <n v="1278302400"/>
    <n v="1273961999"/>
    <b v="0"/>
    <x v="23"/>
    <x v="0"/>
    <s v="music/pop"/>
    <n v="103"/>
    <x v="1184"/>
    <x v="4"/>
    <s v="pop"/>
    <x v="1670"/>
    <d v="2010-07-05T04:00:00"/>
  </r>
  <r>
    <n v="1671"/>
    <x v="1671"/>
    <x v="1669"/>
    <n v="2000"/>
    <n v="2013.47"/>
    <x v="0"/>
    <x v="0"/>
    <x v="0"/>
    <n v="1470056614"/>
    <n v="1467464614"/>
    <b v="0"/>
    <x v="99"/>
    <x v="0"/>
    <s v="music/pop"/>
    <n v="101"/>
    <x v="1185"/>
    <x v="4"/>
    <s v="pop"/>
    <x v="1671"/>
    <d v="2016-08-01T13:03:34"/>
  </r>
  <r>
    <n v="1672"/>
    <x v="1672"/>
    <x v="1670"/>
    <n v="1700"/>
    <n v="1920"/>
    <x v="0"/>
    <x v="0"/>
    <x v="0"/>
    <n v="1338824730"/>
    <n v="1336232730"/>
    <b v="0"/>
    <x v="72"/>
    <x v="0"/>
    <s v="music/pop"/>
    <n v="113"/>
    <x v="1186"/>
    <x v="4"/>
    <s v="pop"/>
    <x v="1672"/>
    <d v="2012-06-04T15:45:30"/>
  </r>
  <r>
    <n v="1673"/>
    <x v="1673"/>
    <x v="1671"/>
    <n v="2100"/>
    <n v="2690"/>
    <x v="0"/>
    <x v="0"/>
    <x v="0"/>
    <n v="1425675892"/>
    <n v="1423083892"/>
    <b v="0"/>
    <x v="211"/>
    <x v="0"/>
    <s v="music/pop"/>
    <n v="128"/>
    <x v="1187"/>
    <x v="4"/>
    <s v="pop"/>
    <x v="1673"/>
    <d v="2015-03-06T21:04:52"/>
  </r>
  <r>
    <n v="1674"/>
    <x v="1674"/>
    <x v="1672"/>
    <n v="5000"/>
    <n v="10085"/>
    <x v="0"/>
    <x v="0"/>
    <x v="0"/>
    <n v="1471503540"/>
    <n v="1468852306"/>
    <b v="0"/>
    <x v="116"/>
    <x v="0"/>
    <s v="music/pop"/>
    <n v="202"/>
    <x v="1188"/>
    <x v="4"/>
    <s v="pop"/>
    <x v="1674"/>
    <d v="2016-08-18T06:59:00"/>
  </r>
  <r>
    <n v="1675"/>
    <x v="1675"/>
    <x v="1673"/>
    <n v="1000"/>
    <n v="1374.16"/>
    <x v="0"/>
    <x v="0"/>
    <x v="0"/>
    <n v="1318802580"/>
    <n v="1316194540"/>
    <b v="0"/>
    <x v="69"/>
    <x v="0"/>
    <s v="music/pop"/>
    <n v="137"/>
    <x v="208"/>
    <x v="4"/>
    <s v="pop"/>
    <x v="1675"/>
    <d v="2011-10-16T22:03:00"/>
  </r>
  <r>
    <n v="1676"/>
    <x v="1676"/>
    <x v="1674"/>
    <n v="3000"/>
    <n v="3460"/>
    <x v="0"/>
    <x v="0"/>
    <x v="0"/>
    <n v="1334980740"/>
    <n v="1330968347"/>
    <b v="0"/>
    <x v="288"/>
    <x v="0"/>
    <s v="music/pop"/>
    <n v="115"/>
    <x v="1189"/>
    <x v="4"/>
    <s v="pop"/>
    <x v="1676"/>
    <d v="2012-04-21T03:59:00"/>
  </r>
  <r>
    <n v="1677"/>
    <x v="1677"/>
    <x v="1675"/>
    <n v="6000"/>
    <n v="6700"/>
    <x v="0"/>
    <x v="3"/>
    <x v="3"/>
    <n v="1460786340"/>
    <n v="1455615976"/>
    <b v="0"/>
    <x v="288"/>
    <x v="0"/>
    <s v="music/pop"/>
    <n v="112"/>
    <x v="1190"/>
    <x v="4"/>
    <s v="pop"/>
    <x v="1677"/>
    <d v="2016-04-16T05:59:00"/>
  </r>
  <r>
    <n v="1678"/>
    <x v="1678"/>
    <x v="1676"/>
    <n v="1500"/>
    <n v="1776"/>
    <x v="0"/>
    <x v="0"/>
    <x v="0"/>
    <n v="1391718671"/>
    <n v="1390509071"/>
    <b v="0"/>
    <x v="72"/>
    <x v="0"/>
    <s v="music/pop"/>
    <n v="118"/>
    <x v="1191"/>
    <x v="4"/>
    <s v="pop"/>
    <x v="1678"/>
    <d v="2014-02-06T20:31:11"/>
  </r>
  <r>
    <n v="1679"/>
    <x v="1679"/>
    <x v="1677"/>
    <n v="2000"/>
    <n v="3500"/>
    <x v="0"/>
    <x v="0"/>
    <x v="0"/>
    <n v="1311298745"/>
    <n v="1309311545"/>
    <b v="0"/>
    <x v="66"/>
    <x v="0"/>
    <s v="music/pop"/>
    <n v="175"/>
    <x v="368"/>
    <x v="4"/>
    <s v="pop"/>
    <x v="1679"/>
    <d v="2011-07-22T01:39:05"/>
  </r>
  <r>
    <n v="1680"/>
    <x v="1680"/>
    <x v="1678"/>
    <n v="1000"/>
    <n v="1175"/>
    <x v="0"/>
    <x v="0"/>
    <x v="0"/>
    <n v="1405188667"/>
    <n v="1402596667"/>
    <b v="0"/>
    <x v="20"/>
    <x v="0"/>
    <s v="music/pop"/>
    <n v="118"/>
    <x v="1192"/>
    <x v="4"/>
    <s v="pop"/>
    <x v="1680"/>
    <d v="2014-07-12T18:11:07"/>
  </r>
  <r>
    <n v="1681"/>
    <x v="1681"/>
    <x v="1679"/>
    <n v="65000"/>
    <n v="65924.38"/>
    <x v="3"/>
    <x v="0"/>
    <x v="0"/>
    <n v="1490752800"/>
    <n v="1486522484"/>
    <b v="0"/>
    <x v="330"/>
    <x v="1"/>
    <s v="music/faith"/>
    <n v="101"/>
    <x v="1193"/>
    <x v="4"/>
    <s v="faith"/>
    <x v="1681"/>
    <d v="2017-03-29T02:00:00"/>
  </r>
  <r>
    <n v="1682"/>
    <x v="1682"/>
    <x v="1680"/>
    <n v="6000"/>
    <n v="0"/>
    <x v="3"/>
    <x v="0"/>
    <x v="0"/>
    <n v="1492142860"/>
    <n v="1486962460"/>
    <b v="0"/>
    <x v="78"/>
    <x v="1"/>
    <s v="music/faith"/>
    <n v="0"/>
    <x v="121"/>
    <x v="4"/>
    <s v="faith"/>
    <x v="1682"/>
    <d v="2017-04-14T04:07:40"/>
  </r>
  <r>
    <n v="1683"/>
    <x v="1683"/>
    <x v="1681"/>
    <n v="3500"/>
    <n v="760"/>
    <x v="3"/>
    <x v="6"/>
    <x v="3"/>
    <n v="1491590738"/>
    <n v="1489517138"/>
    <b v="0"/>
    <x v="73"/>
    <x v="1"/>
    <s v="music/faith"/>
    <n v="22"/>
    <x v="1194"/>
    <x v="4"/>
    <s v="faith"/>
    <x v="1683"/>
    <d v="2017-04-07T18:45:38"/>
  </r>
  <r>
    <n v="1684"/>
    <x v="1684"/>
    <x v="1682"/>
    <n v="8000"/>
    <n v="8730"/>
    <x v="3"/>
    <x v="0"/>
    <x v="0"/>
    <n v="1489775641"/>
    <n v="1487360041"/>
    <b v="0"/>
    <x v="21"/>
    <x v="1"/>
    <s v="music/faith"/>
    <n v="109"/>
    <x v="1195"/>
    <x v="4"/>
    <s v="faith"/>
    <x v="1684"/>
    <d v="2017-03-17T18:34:01"/>
  </r>
  <r>
    <n v="1685"/>
    <x v="1685"/>
    <x v="1683"/>
    <n v="350"/>
    <n v="360"/>
    <x v="3"/>
    <x v="0"/>
    <x v="0"/>
    <n v="1490331623"/>
    <n v="1487743223"/>
    <b v="0"/>
    <x v="41"/>
    <x v="1"/>
    <s v="music/faith"/>
    <n v="103"/>
    <x v="1196"/>
    <x v="4"/>
    <s v="faith"/>
    <x v="1685"/>
    <d v="2017-03-24T05:00:23"/>
  </r>
  <r>
    <n v="1686"/>
    <x v="1686"/>
    <x v="1684"/>
    <n v="5000"/>
    <n v="18"/>
    <x v="3"/>
    <x v="5"/>
    <x v="5"/>
    <n v="1493320519"/>
    <n v="1488140119"/>
    <b v="0"/>
    <x v="29"/>
    <x v="1"/>
    <s v="music/faith"/>
    <n v="0"/>
    <x v="656"/>
    <x v="4"/>
    <s v="faith"/>
    <x v="1686"/>
    <d v="2017-04-27T19:15:19"/>
  </r>
  <r>
    <n v="1687"/>
    <x v="1687"/>
    <x v="1685"/>
    <n v="10000"/>
    <n v="3125"/>
    <x v="3"/>
    <x v="0"/>
    <x v="0"/>
    <n v="1491855300"/>
    <n v="1488935245"/>
    <b v="0"/>
    <x v="70"/>
    <x v="1"/>
    <s v="music/faith"/>
    <n v="31"/>
    <x v="1197"/>
    <x v="4"/>
    <s v="faith"/>
    <x v="1687"/>
    <d v="2017-04-10T20:15:00"/>
  </r>
  <r>
    <n v="1688"/>
    <x v="1688"/>
    <x v="1686"/>
    <n v="4000"/>
    <n v="1772"/>
    <x v="3"/>
    <x v="0"/>
    <x v="0"/>
    <n v="1491738594"/>
    <n v="1489150194"/>
    <b v="0"/>
    <x v="63"/>
    <x v="1"/>
    <s v="music/faith"/>
    <n v="44"/>
    <x v="1198"/>
    <x v="4"/>
    <s v="faith"/>
    <x v="1688"/>
    <d v="2017-04-09T11:49:54"/>
  </r>
  <r>
    <n v="1689"/>
    <x v="1689"/>
    <x v="1687"/>
    <n v="2400"/>
    <n v="2400"/>
    <x v="3"/>
    <x v="0"/>
    <x v="0"/>
    <n v="1489700230"/>
    <n v="1487111830"/>
    <b v="0"/>
    <x v="25"/>
    <x v="1"/>
    <s v="music/faith"/>
    <n v="100"/>
    <x v="1199"/>
    <x v="4"/>
    <s v="faith"/>
    <x v="1689"/>
    <d v="2017-03-16T21:37:10"/>
  </r>
  <r>
    <n v="1690"/>
    <x v="1690"/>
    <x v="1688"/>
    <n v="2500"/>
    <n v="635"/>
    <x v="3"/>
    <x v="0"/>
    <x v="0"/>
    <n v="1491470442"/>
    <n v="1488882042"/>
    <b v="0"/>
    <x v="202"/>
    <x v="1"/>
    <s v="music/faith"/>
    <n v="25"/>
    <x v="1200"/>
    <x v="4"/>
    <s v="faith"/>
    <x v="1690"/>
    <d v="2017-04-06T09:20:42"/>
  </r>
  <r>
    <n v="1691"/>
    <x v="1691"/>
    <x v="1689"/>
    <n v="30000"/>
    <n v="10042"/>
    <x v="3"/>
    <x v="0"/>
    <x v="0"/>
    <n v="1491181200"/>
    <n v="1488387008"/>
    <b v="0"/>
    <x v="44"/>
    <x v="1"/>
    <s v="music/faith"/>
    <n v="33"/>
    <x v="1201"/>
    <x v="4"/>
    <s v="faith"/>
    <x v="1691"/>
    <d v="2017-04-03T01:00:00"/>
  </r>
  <r>
    <n v="1692"/>
    <x v="1692"/>
    <x v="1690"/>
    <n v="5000"/>
    <n v="2390"/>
    <x v="3"/>
    <x v="0"/>
    <x v="0"/>
    <n v="1490572740"/>
    <n v="1487734667"/>
    <b v="0"/>
    <x v="41"/>
    <x v="1"/>
    <s v="music/faith"/>
    <n v="48"/>
    <x v="1202"/>
    <x v="4"/>
    <s v="faith"/>
    <x v="1692"/>
    <d v="2017-03-26T23:59:00"/>
  </r>
  <r>
    <n v="1693"/>
    <x v="1693"/>
    <x v="1691"/>
    <n v="3000"/>
    <n v="280"/>
    <x v="3"/>
    <x v="1"/>
    <x v="1"/>
    <n v="1491768000"/>
    <n v="1489097112"/>
    <b v="0"/>
    <x v="22"/>
    <x v="1"/>
    <s v="music/faith"/>
    <n v="9"/>
    <x v="431"/>
    <x v="4"/>
    <s v="faith"/>
    <x v="1693"/>
    <d v="2017-04-09T20:00:00"/>
  </r>
  <r>
    <n v="1694"/>
    <x v="1694"/>
    <x v="1692"/>
    <n v="10000"/>
    <n v="5"/>
    <x v="3"/>
    <x v="0"/>
    <x v="0"/>
    <n v="1490589360"/>
    <n v="1488038674"/>
    <b v="0"/>
    <x v="29"/>
    <x v="1"/>
    <s v="music/faith"/>
    <n v="0"/>
    <x v="144"/>
    <x v="4"/>
    <s v="faith"/>
    <x v="1694"/>
    <d v="2017-03-27T04:36:00"/>
  </r>
  <r>
    <n v="1695"/>
    <x v="1695"/>
    <x v="1693"/>
    <n v="12000"/>
    <n v="1405"/>
    <x v="3"/>
    <x v="0"/>
    <x v="0"/>
    <n v="1491786000"/>
    <n v="1488847514"/>
    <b v="0"/>
    <x v="23"/>
    <x v="1"/>
    <s v="music/faith"/>
    <n v="12"/>
    <x v="1203"/>
    <x v="4"/>
    <s v="faith"/>
    <x v="1695"/>
    <d v="2017-04-10T01:00:00"/>
  </r>
  <r>
    <n v="1696"/>
    <x v="1696"/>
    <x v="1694"/>
    <n v="300000"/>
    <n v="0"/>
    <x v="3"/>
    <x v="0"/>
    <x v="0"/>
    <n v="1491007211"/>
    <n v="1488418811"/>
    <b v="0"/>
    <x v="78"/>
    <x v="1"/>
    <s v="music/faith"/>
    <n v="0"/>
    <x v="121"/>
    <x v="4"/>
    <s v="faith"/>
    <x v="1696"/>
    <d v="2017-04-01T00:40:11"/>
  </r>
  <r>
    <n v="1697"/>
    <x v="1697"/>
    <x v="1695"/>
    <n v="12500"/>
    <n v="2526"/>
    <x v="3"/>
    <x v="0"/>
    <x v="0"/>
    <n v="1491781648"/>
    <n v="1489193248"/>
    <b v="0"/>
    <x v="19"/>
    <x v="1"/>
    <s v="music/faith"/>
    <n v="20"/>
    <x v="1204"/>
    <x v="4"/>
    <s v="faith"/>
    <x v="1697"/>
    <d v="2017-04-09T23:47:28"/>
  </r>
  <r>
    <n v="1698"/>
    <x v="1698"/>
    <x v="1696"/>
    <n v="125000"/>
    <n v="0"/>
    <x v="3"/>
    <x v="0"/>
    <x v="0"/>
    <n v="1490499180"/>
    <n v="1488430760"/>
    <b v="0"/>
    <x v="78"/>
    <x v="1"/>
    <s v="music/faith"/>
    <n v="0"/>
    <x v="121"/>
    <x v="4"/>
    <s v="faith"/>
    <x v="1698"/>
    <d v="2017-03-26T03:33:00"/>
  </r>
  <r>
    <n v="1699"/>
    <x v="1699"/>
    <x v="1697"/>
    <n v="5105"/>
    <n v="216"/>
    <x v="3"/>
    <x v="0"/>
    <x v="0"/>
    <n v="1491943445"/>
    <n v="1489351445"/>
    <b v="0"/>
    <x v="80"/>
    <x v="1"/>
    <s v="music/faith"/>
    <n v="4"/>
    <x v="1205"/>
    <x v="4"/>
    <s v="faith"/>
    <x v="1699"/>
    <d v="2017-04-11T20:44:05"/>
  </r>
  <r>
    <n v="1700"/>
    <x v="1700"/>
    <x v="1698"/>
    <n v="20000"/>
    <n v="5212"/>
    <x v="3"/>
    <x v="0"/>
    <x v="0"/>
    <n v="1491019200"/>
    <n v="1488418990"/>
    <b v="0"/>
    <x v="1"/>
    <x v="1"/>
    <s v="music/faith"/>
    <n v="26"/>
    <x v="1206"/>
    <x v="4"/>
    <s v="faith"/>
    <x v="1700"/>
    <d v="2017-04-01T04:00:00"/>
  </r>
  <r>
    <n v="1701"/>
    <x v="1701"/>
    <x v="1699"/>
    <n v="5050"/>
    <n v="10"/>
    <x v="2"/>
    <x v="0"/>
    <x v="0"/>
    <n v="1421337405"/>
    <n v="1418745405"/>
    <b v="0"/>
    <x v="84"/>
    <x v="1"/>
    <s v="music/faith"/>
    <n v="0"/>
    <x v="144"/>
    <x v="4"/>
    <s v="faith"/>
    <x v="1701"/>
    <d v="2015-01-15T15:56:45"/>
  </r>
  <r>
    <n v="1702"/>
    <x v="1702"/>
    <x v="1700"/>
    <n v="16500"/>
    <n v="1"/>
    <x v="2"/>
    <x v="0"/>
    <x v="0"/>
    <n v="1427745150"/>
    <n v="1425156750"/>
    <b v="0"/>
    <x v="29"/>
    <x v="1"/>
    <s v="music/faith"/>
    <n v="0"/>
    <x v="120"/>
    <x v="4"/>
    <s v="faith"/>
    <x v="1702"/>
    <d v="2015-03-30T19:52:30"/>
  </r>
  <r>
    <n v="1703"/>
    <x v="1703"/>
    <x v="1701"/>
    <n v="5000"/>
    <n v="51"/>
    <x v="2"/>
    <x v="0"/>
    <x v="0"/>
    <n v="1441003537"/>
    <n v="1435819537"/>
    <b v="0"/>
    <x v="84"/>
    <x v="1"/>
    <s v="music/faith"/>
    <n v="1"/>
    <x v="156"/>
    <x v="4"/>
    <s v="faith"/>
    <x v="1703"/>
    <d v="2015-08-31T06:45:37"/>
  </r>
  <r>
    <n v="1704"/>
    <x v="1704"/>
    <x v="1702"/>
    <n v="2000"/>
    <n v="1302"/>
    <x v="2"/>
    <x v="0"/>
    <x v="0"/>
    <n v="1424056873"/>
    <n v="1421464873"/>
    <b v="0"/>
    <x v="202"/>
    <x v="1"/>
    <s v="music/faith"/>
    <n v="65"/>
    <x v="1207"/>
    <x v="4"/>
    <s v="faith"/>
    <x v="1704"/>
    <d v="2015-02-16T03:21:13"/>
  </r>
  <r>
    <n v="1705"/>
    <x v="1705"/>
    <x v="1703"/>
    <n v="2000"/>
    <n v="0"/>
    <x v="2"/>
    <x v="0"/>
    <x v="0"/>
    <n v="1441814400"/>
    <n v="1440807846"/>
    <b v="0"/>
    <x v="78"/>
    <x v="1"/>
    <s v="music/faith"/>
    <n v="0"/>
    <x v="121"/>
    <x v="4"/>
    <s v="faith"/>
    <x v="1705"/>
    <d v="2015-09-09T16:00:00"/>
  </r>
  <r>
    <n v="1706"/>
    <x v="1706"/>
    <x v="1704"/>
    <n v="5500"/>
    <n v="0"/>
    <x v="2"/>
    <x v="12"/>
    <x v="3"/>
    <n v="1440314472"/>
    <n v="1435130472"/>
    <b v="0"/>
    <x v="78"/>
    <x v="1"/>
    <s v="music/faith"/>
    <n v="0"/>
    <x v="121"/>
    <x v="4"/>
    <s v="faith"/>
    <x v="1706"/>
    <d v="2015-08-23T07:21:12"/>
  </r>
  <r>
    <n v="1707"/>
    <x v="1707"/>
    <x v="1705"/>
    <n v="5000"/>
    <n v="487"/>
    <x v="2"/>
    <x v="0"/>
    <x v="0"/>
    <n v="1459181895"/>
    <n v="1456593495"/>
    <b v="0"/>
    <x v="82"/>
    <x v="1"/>
    <s v="music/faith"/>
    <n v="10"/>
    <x v="1208"/>
    <x v="4"/>
    <s v="faith"/>
    <x v="1707"/>
    <d v="2016-03-28T16:18:15"/>
  </r>
  <r>
    <n v="1708"/>
    <x v="1708"/>
    <x v="1706"/>
    <n v="7000"/>
    <n v="0"/>
    <x v="2"/>
    <x v="0"/>
    <x v="0"/>
    <n v="1462135706"/>
    <n v="1458679706"/>
    <b v="0"/>
    <x v="78"/>
    <x v="1"/>
    <s v="music/faith"/>
    <n v="0"/>
    <x v="121"/>
    <x v="4"/>
    <s v="faith"/>
    <x v="1708"/>
    <d v="2016-05-01T20:48:26"/>
  </r>
  <r>
    <n v="1709"/>
    <x v="1709"/>
    <x v="1707"/>
    <n v="1750"/>
    <n v="85"/>
    <x v="2"/>
    <x v="0"/>
    <x v="0"/>
    <n v="1409513940"/>
    <n v="1405949514"/>
    <b v="0"/>
    <x v="80"/>
    <x v="1"/>
    <s v="music/faith"/>
    <n v="5"/>
    <x v="1209"/>
    <x v="4"/>
    <s v="faith"/>
    <x v="1709"/>
    <d v="2014-08-31T19:39:00"/>
  </r>
  <r>
    <n v="1710"/>
    <x v="1710"/>
    <x v="1708"/>
    <n v="5000"/>
    <n v="34"/>
    <x v="2"/>
    <x v="12"/>
    <x v="3"/>
    <n v="1453122000"/>
    <n v="1449151888"/>
    <b v="0"/>
    <x v="29"/>
    <x v="1"/>
    <s v="music/faith"/>
    <n v="1"/>
    <x v="441"/>
    <x v="4"/>
    <s v="faith"/>
    <x v="1710"/>
    <d v="2016-01-18T13:00:00"/>
  </r>
  <r>
    <n v="1711"/>
    <x v="1711"/>
    <x v="1709"/>
    <n v="10000"/>
    <n v="1050"/>
    <x v="2"/>
    <x v="0"/>
    <x v="0"/>
    <n v="1409585434"/>
    <n v="1406907034"/>
    <b v="0"/>
    <x v="84"/>
    <x v="1"/>
    <s v="music/faith"/>
    <n v="11"/>
    <x v="1210"/>
    <x v="4"/>
    <s v="faith"/>
    <x v="1711"/>
    <d v="2014-09-01T15:30:34"/>
  </r>
  <r>
    <n v="1712"/>
    <x v="1712"/>
    <x v="1710"/>
    <n v="5000"/>
    <n v="0"/>
    <x v="2"/>
    <x v="0"/>
    <x v="0"/>
    <n v="1435701353"/>
    <n v="1430517353"/>
    <b v="0"/>
    <x v="78"/>
    <x v="1"/>
    <s v="music/faith"/>
    <n v="0"/>
    <x v="121"/>
    <x v="4"/>
    <s v="faith"/>
    <x v="1712"/>
    <d v="2015-06-30T21:55:53"/>
  </r>
  <r>
    <n v="1713"/>
    <x v="1713"/>
    <x v="1711"/>
    <n v="3000"/>
    <n v="50"/>
    <x v="2"/>
    <x v="0"/>
    <x v="0"/>
    <n v="1412536412"/>
    <n v="1409944412"/>
    <b v="0"/>
    <x v="29"/>
    <x v="1"/>
    <s v="music/faith"/>
    <n v="2"/>
    <x v="73"/>
    <x v="4"/>
    <s v="faith"/>
    <x v="1713"/>
    <d v="2014-10-05T19:13:32"/>
  </r>
  <r>
    <n v="1714"/>
    <x v="1714"/>
    <x v="1712"/>
    <n v="25000"/>
    <n v="1967"/>
    <x v="2"/>
    <x v="0"/>
    <x v="0"/>
    <n v="1430517761"/>
    <n v="1427925761"/>
    <b v="0"/>
    <x v="57"/>
    <x v="1"/>
    <s v="music/faith"/>
    <n v="8"/>
    <x v="1211"/>
    <x v="4"/>
    <s v="faith"/>
    <x v="1714"/>
    <d v="2015-05-01T22:02:41"/>
  </r>
  <r>
    <n v="1715"/>
    <x v="1715"/>
    <x v="1713"/>
    <n v="5000"/>
    <n v="11"/>
    <x v="2"/>
    <x v="0"/>
    <x v="0"/>
    <n v="1427772120"/>
    <n v="1425186785"/>
    <b v="0"/>
    <x v="84"/>
    <x v="1"/>
    <s v="music/faith"/>
    <n v="0"/>
    <x v="148"/>
    <x v="4"/>
    <s v="faith"/>
    <x v="1715"/>
    <d v="2015-03-31T03:22:00"/>
  </r>
  <r>
    <n v="1716"/>
    <x v="1716"/>
    <x v="1714"/>
    <n v="2000"/>
    <n v="150"/>
    <x v="2"/>
    <x v="0"/>
    <x v="0"/>
    <n v="1481295099"/>
    <n v="1477835499"/>
    <b v="0"/>
    <x v="83"/>
    <x v="1"/>
    <s v="music/faith"/>
    <n v="8"/>
    <x v="73"/>
    <x v="4"/>
    <s v="faith"/>
    <x v="1716"/>
    <d v="2016-12-09T14:51:39"/>
  </r>
  <r>
    <n v="1717"/>
    <x v="1717"/>
    <x v="1715"/>
    <n v="3265"/>
    <n v="1395"/>
    <x v="2"/>
    <x v="0"/>
    <x v="0"/>
    <n v="1461211200"/>
    <n v="1459467238"/>
    <b v="0"/>
    <x v="14"/>
    <x v="1"/>
    <s v="music/faith"/>
    <n v="43"/>
    <x v="1212"/>
    <x v="4"/>
    <s v="faith"/>
    <x v="1717"/>
    <d v="2016-04-21T04:00:00"/>
  </r>
  <r>
    <n v="1718"/>
    <x v="1718"/>
    <x v="1716"/>
    <n v="35000"/>
    <n v="75"/>
    <x v="2"/>
    <x v="0"/>
    <x v="0"/>
    <n v="1463201940"/>
    <n v="1459435149"/>
    <b v="0"/>
    <x v="84"/>
    <x v="1"/>
    <s v="music/faith"/>
    <n v="0"/>
    <x v="822"/>
    <x v="4"/>
    <s v="faith"/>
    <x v="1718"/>
    <d v="2016-05-14T04:59:00"/>
  </r>
  <r>
    <n v="1719"/>
    <x v="1719"/>
    <x v="1717"/>
    <n v="4000"/>
    <n v="35"/>
    <x v="2"/>
    <x v="0"/>
    <x v="0"/>
    <n v="1410958191"/>
    <n v="1408366191"/>
    <b v="0"/>
    <x v="83"/>
    <x v="1"/>
    <s v="music/faith"/>
    <n v="1"/>
    <x v="123"/>
    <x v="4"/>
    <s v="faith"/>
    <x v="1719"/>
    <d v="2014-09-17T12:49:51"/>
  </r>
  <r>
    <n v="1720"/>
    <x v="1720"/>
    <x v="1718"/>
    <n v="4000"/>
    <n v="225"/>
    <x v="2"/>
    <x v="0"/>
    <x v="0"/>
    <n v="1415562471"/>
    <n v="1412966871"/>
    <b v="0"/>
    <x v="22"/>
    <x v="1"/>
    <s v="music/faith"/>
    <n v="6"/>
    <x v="1213"/>
    <x v="4"/>
    <s v="faith"/>
    <x v="1720"/>
    <d v="2014-11-09T19:47:51"/>
  </r>
  <r>
    <n v="1721"/>
    <x v="1721"/>
    <x v="1719"/>
    <n v="5000"/>
    <n v="0"/>
    <x v="2"/>
    <x v="0"/>
    <x v="0"/>
    <n v="1449831863"/>
    <n v="1447239863"/>
    <b v="0"/>
    <x v="78"/>
    <x v="1"/>
    <s v="music/faith"/>
    <n v="0"/>
    <x v="121"/>
    <x v="4"/>
    <s v="faith"/>
    <x v="1721"/>
    <d v="2015-12-11T11:04:23"/>
  </r>
  <r>
    <n v="1722"/>
    <x v="1722"/>
    <x v="1720"/>
    <n v="2880"/>
    <n v="1"/>
    <x v="2"/>
    <x v="0"/>
    <x v="0"/>
    <n v="1459642200"/>
    <n v="1456441429"/>
    <b v="0"/>
    <x v="29"/>
    <x v="1"/>
    <s v="music/faith"/>
    <n v="0"/>
    <x v="120"/>
    <x v="4"/>
    <s v="faith"/>
    <x v="1722"/>
    <d v="2016-04-03T00:10:00"/>
  </r>
  <r>
    <n v="1723"/>
    <x v="1723"/>
    <x v="1721"/>
    <n v="10000"/>
    <n v="650"/>
    <x v="2"/>
    <x v="0"/>
    <x v="0"/>
    <n v="1435730400"/>
    <n v="1430855315"/>
    <b v="0"/>
    <x v="83"/>
    <x v="1"/>
    <s v="music/faith"/>
    <n v="7"/>
    <x v="1214"/>
    <x v="4"/>
    <s v="faith"/>
    <x v="1723"/>
    <d v="2015-07-01T06:00:00"/>
  </r>
  <r>
    <n v="1724"/>
    <x v="1724"/>
    <x v="1722"/>
    <n v="6000"/>
    <n v="35"/>
    <x v="2"/>
    <x v="0"/>
    <x v="0"/>
    <n v="1414707762"/>
    <n v="1412115762"/>
    <b v="0"/>
    <x v="80"/>
    <x v="1"/>
    <s v="music/faith"/>
    <n v="1"/>
    <x v="435"/>
    <x v="4"/>
    <s v="faith"/>
    <x v="1724"/>
    <d v="2014-10-30T22:22:42"/>
  </r>
  <r>
    <n v="1725"/>
    <x v="1725"/>
    <x v="1723"/>
    <n v="5500"/>
    <n v="560"/>
    <x v="2"/>
    <x v="0"/>
    <x v="0"/>
    <n v="1408922049"/>
    <n v="1406330049"/>
    <b v="0"/>
    <x v="82"/>
    <x v="1"/>
    <s v="music/faith"/>
    <n v="10"/>
    <x v="1215"/>
    <x v="4"/>
    <s v="faith"/>
    <x v="1725"/>
    <d v="2014-08-24T23:14:09"/>
  </r>
  <r>
    <n v="1726"/>
    <x v="1726"/>
    <x v="1724"/>
    <n v="6500"/>
    <n v="2196"/>
    <x v="2"/>
    <x v="0"/>
    <x v="0"/>
    <n v="1403906664"/>
    <n v="1401401064"/>
    <b v="0"/>
    <x v="38"/>
    <x v="1"/>
    <s v="music/faith"/>
    <n v="34"/>
    <x v="1216"/>
    <x v="4"/>
    <s v="faith"/>
    <x v="1726"/>
    <d v="2014-06-27T22:04:24"/>
  </r>
  <r>
    <n v="1727"/>
    <x v="1727"/>
    <x v="1725"/>
    <n v="3000"/>
    <n v="1"/>
    <x v="2"/>
    <x v="1"/>
    <x v="1"/>
    <n v="1428231600"/>
    <n v="1423520177"/>
    <b v="0"/>
    <x v="29"/>
    <x v="1"/>
    <s v="music/faith"/>
    <n v="0"/>
    <x v="120"/>
    <x v="4"/>
    <s v="faith"/>
    <x v="1727"/>
    <d v="2015-04-05T11:00:00"/>
  </r>
  <r>
    <n v="1728"/>
    <x v="1728"/>
    <x v="1726"/>
    <n v="1250"/>
    <n v="855"/>
    <x v="2"/>
    <x v="0"/>
    <x v="0"/>
    <n v="1445439674"/>
    <n v="1442847674"/>
    <b v="0"/>
    <x v="63"/>
    <x v="1"/>
    <s v="music/faith"/>
    <n v="68"/>
    <x v="1217"/>
    <x v="4"/>
    <s v="faith"/>
    <x v="1728"/>
    <d v="2015-10-21T15:01:14"/>
  </r>
  <r>
    <n v="1729"/>
    <x v="1729"/>
    <x v="1727"/>
    <n v="10000"/>
    <n v="0"/>
    <x v="2"/>
    <x v="0"/>
    <x v="0"/>
    <n v="1465521306"/>
    <n v="1460337306"/>
    <b v="0"/>
    <x v="78"/>
    <x v="1"/>
    <s v="music/faith"/>
    <n v="0"/>
    <x v="121"/>
    <x v="4"/>
    <s v="faith"/>
    <x v="1729"/>
    <d v="2016-06-10T01:15:06"/>
  </r>
  <r>
    <n v="1730"/>
    <x v="1730"/>
    <x v="1728"/>
    <n v="3000"/>
    <n v="0"/>
    <x v="2"/>
    <x v="0"/>
    <x v="0"/>
    <n v="1445738783"/>
    <n v="1443146783"/>
    <b v="0"/>
    <x v="78"/>
    <x v="1"/>
    <s v="music/faith"/>
    <n v="0"/>
    <x v="121"/>
    <x v="4"/>
    <s v="faith"/>
    <x v="1730"/>
    <d v="2015-10-25T02:06:23"/>
  </r>
  <r>
    <n v="1731"/>
    <x v="1731"/>
    <x v="1729"/>
    <n v="1000"/>
    <n v="0"/>
    <x v="2"/>
    <x v="0"/>
    <x v="0"/>
    <n v="1434034800"/>
    <n v="1432849552"/>
    <b v="0"/>
    <x v="78"/>
    <x v="1"/>
    <s v="music/faith"/>
    <n v="0"/>
    <x v="121"/>
    <x v="4"/>
    <s v="faith"/>
    <x v="1731"/>
    <d v="2015-06-11T15:00:00"/>
  </r>
  <r>
    <n v="1732"/>
    <x v="1732"/>
    <x v="1730"/>
    <n v="4000"/>
    <n v="0"/>
    <x v="2"/>
    <x v="0"/>
    <x v="0"/>
    <n v="1452920400"/>
    <n v="1447777481"/>
    <b v="0"/>
    <x v="78"/>
    <x v="1"/>
    <s v="music/faith"/>
    <n v="0"/>
    <x v="121"/>
    <x v="4"/>
    <s v="faith"/>
    <x v="1732"/>
    <d v="2016-01-16T05:00:00"/>
  </r>
  <r>
    <n v="1733"/>
    <x v="1733"/>
    <x v="1731"/>
    <n v="10000"/>
    <n v="0"/>
    <x v="2"/>
    <x v="0"/>
    <x v="0"/>
    <n v="1473802200"/>
    <n v="1472746374"/>
    <b v="0"/>
    <x v="78"/>
    <x v="1"/>
    <s v="music/faith"/>
    <n v="0"/>
    <x v="121"/>
    <x v="4"/>
    <s v="faith"/>
    <x v="1733"/>
    <d v="2016-09-13T21:30:00"/>
  </r>
  <r>
    <n v="1734"/>
    <x v="1734"/>
    <x v="1732"/>
    <n v="4500"/>
    <n v="1"/>
    <x v="2"/>
    <x v="0"/>
    <x v="0"/>
    <n v="1431046356"/>
    <n v="1428454356"/>
    <b v="0"/>
    <x v="29"/>
    <x v="1"/>
    <s v="music/faith"/>
    <n v="0"/>
    <x v="120"/>
    <x v="4"/>
    <s v="faith"/>
    <x v="1734"/>
    <d v="2015-05-08T00:52:36"/>
  </r>
  <r>
    <n v="1735"/>
    <x v="1735"/>
    <x v="1733"/>
    <n v="1000"/>
    <n v="110"/>
    <x v="2"/>
    <x v="0"/>
    <x v="0"/>
    <n v="1470598345"/>
    <n v="1468006345"/>
    <b v="0"/>
    <x v="84"/>
    <x v="1"/>
    <s v="music/faith"/>
    <n v="11"/>
    <x v="687"/>
    <x v="4"/>
    <s v="faith"/>
    <x v="1735"/>
    <d v="2016-08-07T19:32:25"/>
  </r>
  <r>
    <n v="1736"/>
    <x v="1736"/>
    <x v="1734"/>
    <n v="3000"/>
    <n v="22"/>
    <x v="2"/>
    <x v="0"/>
    <x v="0"/>
    <n v="1447018833"/>
    <n v="1444423233"/>
    <b v="0"/>
    <x v="29"/>
    <x v="1"/>
    <s v="music/faith"/>
    <n v="1"/>
    <x v="1218"/>
    <x v="4"/>
    <s v="faith"/>
    <x v="1736"/>
    <d v="2015-11-08T21:40:33"/>
  </r>
  <r>
    <n v="1737"/>
    <x v="1737"/>
    <x v="1735"/>
    <n v="4000"/>
    <n v="850"/>
    <x v="2"/>
    <x v="0"/>
    <x v="0"/>
    <n v="1437432392"/>
    <n v="1434840392"/>
    <b v="0"/>
    <x v="41"/>
    <x v="1"/>
    <s v="music/faith"/>
    <n v="21"/>
    <x v="98"/>
    <x v="4"/>
    <s v="faith"/>
    <x v="1737"/>
    <d v="2015-07-20T22:46:32"/>
  </r>
  <r>
    <n v="1738"/>
    <x v="1738"/>
    <x v="1736"/>
    <n v="5000"/>
    <n v="20"/>
    <x v="2"/>
    <x v="0"/>
    <x v="0"/>
    <n v="1412283542"/>
    <n v="1409691542"/>
    <b v="0"/>
    <x v="29"/>
    <x v="1"/>
    <s v="music/faith"/>
    <n v="0"/>
    <x v="135"/>
    <x v="4"/>
    <s v="faith"/>
    <x v="1738"/>
    <d v="2014-10-02T20:59:02"/>
  </r>
  <r>
    <n v="1739"/>
    <x v="1739"/>
    <x v="1737"/>
    <n v="1000"/>
    <n v="1"/>
    <x v="2"/>
    <x v="0"/>
    <x v="0"/>
    <n v="1462391932"/>
    <n v="1457297932"/>
    <b v="0"/>
    <x v="29"/>
    <x v="1"/>
    <s v="music/faith"/>
    <n v="0"/>
    <x v="120"/>
    <x v="4"/>
    <s v="faith"/>
    <x v="1739"/>
    <d v="2016-05-04T19:58:52"/>
  </r>
  <r>
    <n v="1740"/>
    <x v="1740"/>
    <x v="1738"/>
    <n v="3000"/>
    <n v="0"/>
    <x v="2"/>
    <x v="0"/>
    <x v="0"/>
    <n v="1437075422"/>
    <n v="1434483422"/>
    <b v="0"/>
    <x v="78"/>
    <x v="1"/>
    <s v="music/faith"/>
    <n v="0"/>
    <x v="121"/>
    <x v="4"/>
    <s v="faith"/>
    <x v="1740"/>
    <d v="2015-07-16T19:37:02"/>
  </r>
  <r>
    <n v="1741"/>
    <x v="1741"/>
    <x v="1739"/>
    <n v="1200"/>
    <n v="1330"/>
    <x v="0"/>
    <x v="1"/>
    <x v="1"/>
    <n v="1433948671"/>
    <n v="1430060671"/>
    <b v="0"/>
    <x v="47"/>
    <x v="0"/>
    <s v="photography/photobooks"/>
    <n v="111"/>
    <x v="1219"/>
    <x v="8"/>
    <s v="photobooks"/>
    <x v="1741"/>
    <d v="2015-06-10T15:04:31"/>
  </r>
  <r>
    <n v="1742"/>
    <x v="1742"/>
    <x v="1740"/>
    <n v="2000"/>
    <n v="2175"/>
    <x v="0"/>
    <x v="0"/>
    <x v="0"/>
    <n v="1483822800"/>
    <n v="1481058170"/>
    <b v="0"/>
    <x v="69"/>
    <x v="0"/>
    <s v="photography/photobooks"/>
    <n v="109"/>
    <x v="1220"/>
    <x v="8"/>
    <s v="photobooks"/>
    <x v="1742"/>
    <d v="2017-01-07T21:00:00"/>
  </r>
  <r>
    <n v="1743"/>
    <x v="1743"/>
    <x v="1741"/>
    <n v="6000"/>
    <n v="6025"/>
    <x v="0"/>
    <x v="0"/>
    <x v="0"/>
    <n v="1472270340"/>
    <n v="1470348775"/>
    <b v="0"/>
    <x v="85"/>
    <x v="0"/>
    <s v="photography/photobooks"/>
    <n v="100"/>
    <x v="1221"/>
    <x v="8"/>
    <s v="photobooks"/>
    <x v="1743"/>
    <d v="2016-08-27T03:59:00"/>
  </r>
  <r>
    <n v="1744"/>
    <x v="1744"/>
    <x v="1742"/>
    <n v="5500"/>
    <n v="6515"/>
    <x v="0"/>
    <x v="1"/>
    <x v="1"/>
    <n v="1425821477"/>
    <n v="1421937077"/>
    <b v="0"/>
    <x v="16"/>
    <x v="0"/>
    <s v="photography/photobooks"/>
    <n v="118"/>
    <x v="1222"/>
    <x v="8"/>
    <s v="photobooks"/>
    <x v="1744"/>
    <d v="2015-03-08T13:31:17"/>
  </r>
  <r>
    <n v="1745"/>
    <x v="1745"/>
    <x v="1743"/>
    <n v="7000"/>
    <n v="7981"/>
    <x v="0"/>
    <x v="0"/>
    <x v="0"/>
    <n v="1482372000"/>
    <n v="1479276838"/>
    <b v="0"/>
    <x v="30"/>
    <x v="0"/>
    <s v="photography/photobooks"/>
    <n v="114"/>
    <x v="1223"/>
    <x v="8"/>
    <s v="photobooks"/>
    <x v="1745"/>
    <d v="2016-12-22T02:00:00"/>
  </r>
  <r>
    <n v="1746"/>
    <x v="1746"/>
    <x v="1744"/>
    <n v="15000"/>
    <n v="22215"/>
    <x v="0"/>
    <x v="0"/>
    <x v="0"/>
    <n v="1479952800"/>
    <n v="1477368867"/>
    <b v="0"/>
    <x v="329"/>
    <x v="0"/>
    <s v="photography/photobooks"/>
    <n v="148"/>
    <x v="1224"/>
    <x v="8"/>
    <s v="photobooks"/>
    <x v="1746"/>
    <d v="2016-11-24T02:00:00"/>
  </r>
  <r>
    <n v="1747"/>
    <x v="1747"/>
    <x v="1745"/>
    <n v="9000"/>
    <n v="9446"/>
    <x v="0"/>
    <x v="1"/>
    <x v="1"/>
    <n v="1447426800"/>
    <n v="1444904830"/>
    <b v="0"/>
    <x v="180"/>
    <x v="0"/>
    <s v="photography/photobooks"/>
    <n v="105"/>
    <x v="1225"/>
    <x v="8"/>
    <s v="photobooks"/>
    <x v="1747"/>
    <d v="2015-11-13T15:00:00"/>
  </r>
  <r>
    <n v="1748"/>
    <x v="1748"/>
    <x v="1746"/>
    <n v="50000"/>
    <n v="64974"/>
    <x v="0"/>
    <x v="5"/>
    <x v="5"/>
    <n v="1441234143"/>
    <n v="1438642143"/>
    <b v="0"/>
    <x v="331"/>
    <x v="0"/>
    <s v="photography/photobooks"/>
    <n v="130"/>
    <x v="1226"/>
    <x v="8"/>
    <s v="photobooks"/>
    <x v="1748"/>
    <d v="2015-09-02T22:49:03"/>
  </r>
  <r>
    <n v="1749"/>
    <x v="1749"/>
    <x v="1747"/>
    <n v="10050"/>
    <n v="12410.5"/>
    <x v="0"/>
    <x v="19"/>
    <x v="3"/>
    <n v="1488394800"/>
    <n v="1485213921"/>
    <b v="0"/>
    <x v="132"/>
    <x v="0"/>
    <s v="photography/photobooks"/>
    <n v="123"/>
    <x v="1156"/>
    <x v="8"/>
    <s v="photobooks"/>
    <x v="1749"/>
    <d v="2017-03-01T19:00:00"/>
  </r>
  <r>
    <n v="1750"/>
    <x v="1750"/>
    <x v="1748"/>
    <n v="5000"/>
    <n v="10081"/>
    <x v="0"/>
    <x v="0"/>
    <x v="0"/>
    <n v="1461096304"/>
    <n v="1458936304"/>
    <b v="0"/>
    <x v="207"/>
    <x v="0"/>
    <s v="photography/photobooks"/>
    <n v="202"/>
    <x v="1227"/>
    <x v="8"/>
    <s v="photobooks"/>
    <x v="1750"/>
    <d v="2016-04-19T20:05:04"/>
  </r>
  <r>
    <n v="1751"/>
    <x v="1751"/>
    <x v="1749"/>
    <n v="10000"/>
    <n v="10290"/>
    <x v="0"/>
    <x v="0"/>
    <x v="0"/>
    <n v="1426787123"/>
    <n v="1424198723"/>
    <b v="0"/>
    <x v="42"/>
    <x v="0"/>
    <s v="photography/photobooks"/>
    <n v="103"/>
    <x v="1228"/>
    <x v="8"/>
    <s v="photobooks"/>
    <x v="1751"/>
    <d v="2015-03-19T17:45:23"/>
  </r>
  <r>
    <n v="1752"/>
    <x v="1752"/>
    <x v="1750"/>
    <n v="1200"/>
    <n v="3122"/>
    <x v="0"/>
    <x v="1"/>
    <x v="1"/>
    <n v="1476425082"/>
    <n v="1473833082"/>
    <b v="0"/>
    <x v="240"/>
    <x v="0"/>
    <s v="photography/photobooks"/>
    <n v="260"/>
    <x v="1229"/>
    <x v="8"/>
    <s v="photobooks"/>
    <x v="1752"/>
    <d v="2016-10-14T06:04:42"/>
  </r>
  <r>
    <n v="1753"/>
    <x v="1753"/>
    <x v="1751"/>
    <n v="15000"/>
    <n v="16200"/>
    <x v="0"/>
    <x v="8"/>
    <x v="7"/>
    <n v="1458579568"/>
    <n v="1455991168"/>
    <b v="0"/>
    <x v="2"/>
    <x v="0"/>
    <s v="photography/photobooks"/>
    <n v="108"/>
    <x v="1230"/>
    <x v="8"/>
    <s v="photobooks"/>
    <x v="1753"/>
    <d v="2016-03-21T16:59:28"/>
  </r>
  <r>
    <n v="1754"/>
    <x v="1754"/>
    <x v="1752"/>
    <n v="8500"/>
    <n v="9395"/>
    <x v="0"/>
    <x v="5"/>
    <x v="5"/>
    <n v="1428091353"/>
    <n v="1425502953"/>
    <b v="0"/>
    <x v="240"/>
    <x v="0"/>
    <s v="photography/photobooks"/>
    <n v="111"/>
    <x v="1231"/>
    <x v="8"/>
    <s v="photobooks"/>
    <x v="1754"/>
    <d v="2015-04-03T20:02:33"/>
  </r>
  <r>
    <n v="1755"/>
    <x v="1755"/>
    <x v="1753"/>
    <n v="25"/>
    <n v="30"/>
    <x v="0"/>
    <x v="0"/>
    <x v="0"/>
    <n v="1444071361"/>
    <n v="1441479361"/>
    <b v="0"/>
    <x v="80"/>
    <x v="0"/>
    <s v="photography/photobooks"/>
    <n v="120"/>
    <x v="501"/>
    <x v="8"/>
    <s v="photobooks"/>
    <x v="1755"/>
    <d v="2015-10-05T18:56:01"/>
  </r>
  <r>
    <n v="1756"/>
    <x v="1756"/>
    <x v="1754"/>
    <n v="5500"/>
    <n v="5655.6"/>
    <x v="0"/>
    <x v="0"/>
    <x v="0"/>
    <n v="1472443269"/>
    <n v="1468987269"/>
    <b v="0"/>
    <x v="148"/>
    <x v="0"/>
    <s v="photography/photobooks"/>
    <n v="103"/>
    <x v="1232"/>
    <x v="8"/>
    <s v="photobooks"/>
    <x v="1756"/>
    <d v="2016-08-29T04:01:09"/>
  </r>
  <r>
    <n v="1757"/>
    <x v="1757"/>
    <x v="1755"/>
    <n v="5000"/>
    <n v="5800"/>
    <x v="0"/>
    <x v="0"/>
    <x v="0"/>
    <n v="1485631740"/>
    <n v="1483041083"/>
    <b v="0"/>
    <x v="25"/>
    <x v="0"/>
    <s v="photography/photobooks"/>
    <n v="116"/>
    <x v="1233"/>
    <x v="8"/>
    <s v="photobooks"/>
    <x v="1757"/>
    <d v="2017-01-28T19:29:00"/>
  </r>
  <r>
    <n v="1758"/>
    <x v="1758"/>
    <x v="1756"/>
    <n v="1000"/>
    <n v="1147"/>
    <x v="0"/>
    <x v="0"/>
    <x v="0"/>
    <n v="1468536992"/>
    <n v="1463352992"/>
    <b v="0"/>
    <x v="74"/>
    <x v="0"/>
    <s v="photography/photobooks"/>
    <n v="115"/>
    <x v="1234"/>
    <x v="8"/>
    <s v="photobooks"/>
    <x v="1758"/>
    <d v="2016-07-14T22:56:32"/>
  </r>
  <r>
    <n v="1759"/>
    <x v="1759"/>
    <x v="1757"/>
    <n v="5000"/>
    <n v="5330"/>
    <x v="0"/>
    <x v="0"/>
    <x v="0"/>
    <n v="1427309629"/>
    <n v="1425585229"/>
    <b v="0"/>
    <x v="72"/>
    <x v="0"/>
    <s v="photography/photobooks"/>
    <n v="107"/>
    <x v="1235"/>
    <x v="8"/>
    <s v="photobooks"/>
    <x v="1759"/>
    <d v="2015-03-25T18:53:49"/>
  </r>
  <r>
    <n v="1760"/>
    <x v="1760"/>
    <x v="1758"/>
    <n v="5000"/>
    <n v="8272"/>
    <x v="0"/>
    <x v="0"/>
    <x v="0"/>
    <n v="1456416513"/>
    <n v="1454688513"/>
    <b v="0"/>
    <x v="332"/>
    <x v="0"/>
    <s v="photography/photobooks"/>
    <n v="165"/>
    <x v="1236"/>
    <x v="8"/>
    <s v="photobooks"/>
    <x v="1760"/>
    <d v="2016-02-25T16:08:33"/>
  </r>
  <r>
    <n v="1761"/>
    <x v="1761"/>
    <x v="1759"/>
    <n v="100"/>
    <n v="155"/>
    <x v="0"/>
    <x v="1"/>
    <x v="1"/>
    <n v="1442065060"/>
    <n v="1437745060"/>
    <b v="0"/>
    <x v="83"/>
    <x v="0"/>
    <s v="photography/photobooks"/>
    <n v="155"/>
    <x v="1237"/>
    <x v="8"/>
    <s v="photobooks"/>
    <x v="1761"/>
    <d v="2015-09-12T13:37:40"/>
  </r>
  <r>
    <n v="1762"/>
    <x v="1762"/>
    <x v="1760"/>
    <n v="100"/>
    <n v="885"/>
    <x v="0"/>
    <x v="0"/>
    <x v="0"/>
    <n v="1457739245"/>
    <n v="1455147245"/>
    <b v="0"/>
    <x v="20"/>
    <x v="0"/>
    <s v="photography/photobooks"/>
    <n v="885"/>
    <x v="1238"/>
    <x v="8"/>
    <s v="photobooks"/>
    <x v="1762"/>
    <d v="2016-03-11T23:34:05"/>
  </r>
  <r>
    <n v="1763"/>
    <x v="1763"/>
    <x v="1761"/>
    <n v="12000"/>
    <n v="12229"/>
    <x v="0"/>
    <x v="0"/>
    <x v="0"/>
    <n v="1477255840"/>
    <n v="1474663840"/>
    <b v="0"/>
    <x v="115"/>
    <x v="0"/>
    <s v="photography/photobooks"/>
    <n v="102"/>
    <x v="1239"/>
    <x v="8"/>
    <s v="photobooks"/>
    <x v="1763"/>
    <d v="2016-10-23T20:50:40"/>
  </r>
  <r>
    <n v="1764"/>
    <x v="1764"/>
    <x v="1762"/>
    <n v="11000"/>
    <n v="2156"/>
    <x v="2"/>
    <x v="1"/>
    <x v="1"/>
    <n v="1407065979"/>
    <n v="1404560379"/>
    <b v="1"/>
    <x v="70"/>
    <x v="1"/>
    <s v="photography/photobooks"/>
    <n v="20"/>
    <x v="1240"/>
    <x v="8"/>
    <s v="photobooks"/>
    <x v="1764"/>
    <d v="2014-08-03T11:39:39"/>
  </r>
  <r>
    <n v="1765"/>
    <x v="1765"/>
    <x v="1763"/>
    <n v="12500"/>
    <n v="7433.48"/>
    <x v="2"/>
    <x v="0"/>
    <x v="0"/>
    <n v="1407972712"/>
    <n v="1405380712"/>
    <b v="1"/>
    <x v="273"/>
    <x v="1"/>
    <s v="photography/photobooks"/>
    <n v="59"/>
    <x v="1241"/>
    <x v="8"/>
    <s v="photobooks"/>
    <x v="1765"/>
    <d v="2014-08-13T23:31:52"/>
  </r>
  <r>
    <n v="1766"/>
    <x v="1766"/>
    <x v="1764"/>
    <n v="1500"/>
    <n v="0"/>
    <x v="2"/>
    <x v="2"/>
    <x v="2"/>
    <n v="1408999088"/>
    <n v="1407184688"/>
    <b v="1"/>
    <x v="78"/>
    <x v="1"/>
    <s v="photography/photobooks"/>
    <n v="0"/>
    <x v="121"/>
    <x v="8"/>
    <s v="photobooks"/>
    <x v="1766"/>
    <d v="2014-08-25T20:38:08"/>
  </r>
  <r>
    <n v="1767"/>
    <x v="1767"/>
    <x v="1765"/>
    <n v="5000"/>
    <n v="2286"/>
    <x v="2"/>
    <x v="0"/>
    <x v="0"/>
    <n v="1407080884"/>
    <n v="1404488884"/>
    <b v="1"/>
    <x v="70"/>
    <x v="1"/>
    <s v="photography/photobooks"/>
    <n v="46"/>
    <x v="1242"/>
    <x v="8"/>
    <s v="photobooks"/>
    <x v="1767"/>
    <d v="2014-08-03T15:48:04"/>
  </r>
  <r>
    <n v="1768"/>
    <x v="1768"/>
    <x v="1766"/>
    <n v="5000"/>
    <n v="187"/>
    <x v="2"/>
    <x v="0"/>
    <x v="0"/>
    <n v="1411824444"/>
    <n v="1406640444"/>
    <b v="1"/>
    <x v="41"/>
    <x v="1"/>
    <s v="photography/photobooks"/>
    <n v="4"/>
    <x v="1243"/>
    <x v="8"/>
    <s v="photobooks"/>
    <x v="1768"/>
    <d v="2014-09-27T13:27:24"/>
  </r>
  <r>
    <n v="1769"/>
    <x v="1769"/>
    <x v="1767"/>
    <n v="40000"/>
    <n v="1081"/>
    <x v="2"/>
    <x v="0"/>
    <x v="0"/>
    <n v="1421177959"/>
    <n v="1418585959"/>
    <b v="1"/>
    <x v="19"/>
    <x v="1"/>
    <s v="photography/photobooks"/>
    <n v="3"/>
    <x v="1244"/>
    <x v="8"/>
    <s v="photobooks"/>
    <x v="1769"/>
    <d v="2015-01-13T19:39:19"/>
  </r>
  <r>
    <n v="1770"/>
    <x v="1770"/>
    <x v="1768"/>
    <n v="24500"/>
    <n v="13846"/>
    <x v="2"/>
    <x v="0"/>
    <x v="0"/>
    <n v="1413312194"/>
    <n v="1410288194"/>
    <b v="1"/>
    <x v="297"/>
    <x v="1"/>
    <s v="photography/photobooks"/>
    <n v="57"/>
    <x v="450"/>
    <x v="8"/>
    <s v="photobooks"/>
    <x v="1770"/>
    <d v="2014-10-14T18:43:14"/>
  </r>
  <r>
    <n v="1771"/>
    <x v="1771"/>
    <x v="1769"/>
    <n v="4200"/>
    <n v="895"/>
    <x v="2"/>
    <x v="1"/>
    <x v="1"/>
    <n v="1414107040"/>
    <n v="1411515040"/>
    <b v="1"/>
    <x v="20"/>
    <x v="1"/>
    <s v="photography/photobooks"/>
    <n v="21"/>
    <x v="1245"/>
    <x v="8"/>
    <s v="photobooks"/>
    <x v="1771"/>
    <d v="2014-10-23T23:30:40"/>
  </r>
  <r>
    <n v="1772"/>
    <x v="1772"/>
    <x v="1770"/>
    <n v="5500"/>
    <n v="858"/>
    <x v="2"/>
    <x v="1"/>
    <x v="1"/>
    <n v="1404666836"/>
    <n v="1399482836"/>
    <b v="1"/>
    <x v="10"/>
    <x v="1"/>
    <s v="photography/photobooks"/>
    <n v="16"/>
    <x v="1246"/>
    <x v="8"/>
    <s v="photobooks"/>
    <x v="1772"/>
    <d v="2014-07-06T17:13:56"/>
  </r>
  <r>
    <n v="1773"/>
    <x v="1773"/>
    <x v="1771"/>
    <n v="30000"/>
    <n v="1877"/>
    <x v="2"/>
    <x v="0"/>
    <x v="0"/>
    <n v="1421691298"/>
    <n v="1417803298"/>
    <b v="1"/>
    <x v="10"/>
    <x v="1"/>
    <s v="photography/photobooks"/>
    <n v="6"/>
    <x v="1247"/>
    <x v="8"/>
    <s v="photobooks"/>
    <x v="1773"/>
    <d v="2015-01-19T18:14:58"/>
  </r>
  <r>
    <n v="1774"/>
    <x v="1774"/>
    <x v="1772"/>
    <n v="2500"/>
    <n v="1148"/>
    <x v="2"/>
    <x v="0"/>
    <x v="0"/>
    <n v="1417273140"/>
    <n v="1413609292"/>
    <b v="1"/>
    <x v="62"/>
    <x v="1"/>
    <s v="photography/photobooks"/>
    <n v="46"/>
    <x v="1248"/>
    <x v="8"/>
    <s v="photobooks"/>
    <x v="1774"/>
    <d v="2014-11-29T14:59:00"/>
  </r>
  <r>
    <n v="1775"/>
    <x v="1775"/>
    <x v="1773"/>
    <n v="32500"/>
    <n v="21158"/>
    <x v="2"/>
    <x v="0"/>
    <x v="0"/>
    <n v="1414193160"/>
    <n v="1410305160"/>
    <b v="1"/>
    <x v="204"/>
    <x v="1"/>
    <s v="photography/photobooks"/>
    <n v="65"/>
    <x v="1249"/>
    <x v="8"/>
    <s v="photobooks"/>
    <x v="1775"/>
    <d v="2014-10-24T23:26:00"/>
  </r>
  <r>
    <n v="1776"/>
    <x v="1776"/>
    <x v="1774"/>
    <n v="5000"/>
    <n v="335"/>
    <x v="2"/>
    <x v="1"/>
    <x v="1"/>
    <n v="1414623471"/>
    <n v="1411513071"/>
    <b v="1"/>
    <x v="80"/>
    <x v="1"/>
    <s v="photography/photobooks"/>
    <n v="7"/>
    <x v="33"/>
    <x v="8"/>
    <s v="photobooks"/>
    <x v="1776"/>
    <d v="2014-10-29T22:57:51"/>
  </r>
  <r>
    <n v="1777"/>
    <x v="1777"/>
    <x v="1775"/>
    <n v="4800"/>
    <n v="651"/>
    <x v="2"/>
    <x v="9"/>
    <x v="3"/>
    <n v="1424421253"/>
    <n v="1421829253"/>
    <b v="1"/>
    <x v="73"/>
    <x v="1"/>
    <s v="photography/photobooks"/>
    <n v="14"/>
    <x v="1250"/>
    <x v="8"/>
    <s v="photobooks"/>
    <x v="1777"/>
    <d v="2015-02-20T08:34:13"/>
  </r>
  <r>
    <n v="1778"/>
    <x v="1778"/>
    <x v="1776"/>
    <n v="50000"/>
    <n v="995"/>
    <x v="2"/>
    <x v="0"/>
    <x v="0"/>
    <n v="1427485395"/>
    <n v="1423600995"/>
    <b v="1"/>
    <x v="41"/>
    <x v="1"/>
    <s v="photography/photobooks"/>
    <n v="2"/>
    <x v="1251"/>
    <x v="8"/>
    <s v="photobooks"/>
    <x v="1778"/>
    <d v="2015-03-27T19:43:15"/>
  </r>
  <r>
    <n v="1779"/>
    <x v="1779"/>
    <x v="1777"/>
    <n v="11000"/>
    <n v="3986"/>
    <x v="2"/>
    <x v="0"/>
    <x v="0"/>
    <n v="1472834180"/>
    <n v="1470242180"/>
    <b v="1"/>
    <x v="44"/>
    <x v="1"/>
    <s v="photography/photobooks"/>
    <n v="36"/>
    <x v="1252"/>
    <x v="8"/>
    <s v="photobooks"/>
    <x v="1779"/>
    <d v="2016-09-02T16:36:20"/>
  </r>
  <r>
    <n v="1780"/>
    <x v="1780"/>
    <x v="1778"/>
    <n v="30000"/>
    <n v="11923"/>
    <x v="2"/>
    <x v="0"/>
    <x v="0"/>
    <n v="1467469510"/>
    <n v="1462285510"/>
    <b v="1"/>
    <x v="215"/>
    <x v="1"/>
    <s v="photography/photobooks"/>
    <n v="40"/>
    <x v="1253"/>
    <x v="8"/>
    <s v="photobooks"/>
    <x v="1780"/>
    <d v="2016-07-02T14:25:10"/>
  </r>
  <r>
    <n v="1781"/>
    <x v="1781"/>
    <x v="1779"/>
    <n v="5500"/>
    <n v="1417"/>
    <x v="2"/>
    <x v="0"/>
    <x v="0"/>
    <n v="1473950945"/>
    <n v="1471272545"/>
    <b v="1"/>
    <x v="54"/>
    <x v="1"/>
    <s v="photography/photobooks"/>
    <n v="26"/>
    <x v="1254"/>
    <x v="8"/>
    <s v="photobooks"/>
    <x v="1781"/>
    <d v="2016-09-15T14:49:05"/>
  </r>
  <r>
    <n v="1782"/>
    <x v="1782"/>
    <x v="1780"/>
    <n v="35000"/>
    <n v="5422"/>
    <x v="2"/>
    <x v="0"/>
    <x v="0"/>
    <n v="1456062489"/>
    <n v="1453211289"/>
    <b v="1"/>
    <x v="88"/>
    <x v="1"/>
    <s v="photography/photobooks"/>
    <n v="15"/>
    <x v="1255"/>
    <x v="8"/>
    <s v="photobooks"/>
    <x v="1782"/>
    <d v="2016-02-21T13:48:09"/>
  </r>
  <r>
    <n v="1783"/>
    <x v="1783"/>
    <x v="1781"/>
    <n v="40000"/>
    <n v="9477"/>
    <x v="2"/>
    <x v="0"/>
    <x v="0"/>
    <n v="1432248478"/>
    <n v="1429656478"/>
    <b v="1"/>
    <x v="333"/>
    <x v="1"/>
    <s v="photography/photobooks"/>
    <n v="24"/>
    <x v="1256"/>
    <x v="8"/>
    <s v="photobooks"/>
    <x v="1783"/>
    <d v="2015-05-21T22:47:58"/>
  </r>
  <r>
    <n v="1784"/>
    <x v="1784"/>
    <x v="1782"/>
    <n v="5000"/>
    <n v="1988"/>
    <x v="2"/>
    <x v="0"/>
    <x v="0"/>
    <n v="1422674700"/>
    <n v="1419954240"/>
    <b v="1"/>
    <x v="51"/>
    <x v="1"/>
    <s v="photography/photobooks"/>
    <n v="40"/>
    <x v="1257"/>
    <x v="8"/>
    <s v="photobooks"/>
    <x v="1784"/>
    <d v="2015-01-31T03:25:00"/>
  </r>
  <r>
    <n v="1785"/>
    <x v="1785"/>
    <x v="1783"/>
    <n v="24000"/>
    <n v="4853"/>
    <x v="2"/>
    <x v="0"/>
    <x v="0"/>
    <n v="1413417600"/>
    <n v="1410750855"/>
    <b v="1"/>
    <x v="52"/>
    <x v="1"/>
    <s v="photography/photobooks"/>
    <n v="20"/>
    <x v="1258"/>
    <x v="8"/>
    <s v="photobooks"/>
    <x v="1785"/>
    <d v="2014-10-16T00:00:00"/>
  </r>
  <r>
    <n v="1786"/>
    <x v="1786"/>
    <x v="1784"/>
    <n v="1900"/>
    <n v="905"/>
    <x v="2"/>
    <x v="9"/>
    <x v="3"/>
    <n v="1418649177"/>
    <n v="1416057177"/>
    <b v="1"/>
    <x v="60"/>
    <x v="1"/>
    <s v="photography/photobooks"/>
    <n v="48"/>
    <x v="1259"/>
    <x v="8"/>
    <s v="photobooks"/>
    <x v="1786"/>
    <d v="2014-12-15T13:12:57"/>
  </r>
  <r>
    <n v="1787"/>
    <x v="1787"/>
    <x v="1785"/>
    <n v="10000"/>
    <n v="1533"/>
    <x v="2"/>
    <x v="0"/>
    <x v="0"/>
    <n v="1428158637"/>
    <n v="1425570237"/>
    <b v="1"/>
    <x v="54"/>
    <x v="1"/>
    <s v="photography/photobooks"/>
    <n v="15"/>
    <x v="1260"/>
    <x v="8"/>
    <s v="photobooks"/>
    <x v="1787"/>
    <d v="2015-04-04T14:43:57"/>
  </r>
  <r>
    <n v="1788"/>
    <x v="1788"/>
    <x v="1786"/>
    <n v="5500"/>
    <n v="76"/>
    <x v="2"/>
    <x v="1"/>
    <x v="1"/>
    <n v="1414795542"/>
    <n v="1412203542"/>
    <b v="1"/>
    <x v="80"/>
    <x v="1"/>
    <s v="photography/photobooks"/>
    <n v="1"/>
    <x v="1065"/>
    <x v="8"/>
    <s v="photobooks"/>
    <x v="1788"/>
    <d v="2014-10-31T22:45:42"/>
  </r>
  <r>
    <n v="1789"/>
    <x v="1789"/>
    <x v="1787"/>
    <n v="8000"/>
    <n v="40"/>
    <x v="2"/>
    <x v="0"/>
    <x v="0"/>
    <n v="1421042403"/>
    <n v="1415858403"/>
    <b v="1"/>
    <x v="80"/>
    <x v="1"/>
    <s v="photography/photobooks"/>
    <n v="1"/>
    <x v="119"/>
    <x v="8"/>
    <s v="photobooks"/>
    <x v="1789"/>
    <d v="2015-01-12T06:00:03"/>
  </r>
  <r>
    <n v="1790"/>
    <x v="1790"/>
    <x v="1788"/>
    <n v="33000"/>
    <n v="1636"/>
    <x v="2"/>
    <x v="0"/>
    <x v="0"/>
    <n v="1423152678"/>
    <n v="1420560678"/>
    <b v="1"/>
    <x v="41"/>
    <x v="1"/>
    <s v="photography/photobooks"/>
    <n v="5"/>
    <x v="1033"/>
    <x v="8"/>
    <s v="photobooks"/>
    <x v="1790"/>
    <d v="2015-02-05T16:11:18"/>
  </r>
  <r>
    <n v="1791"/>
    <x v="1791"/>
    <x v="1789"/>
    <n v="3000"/>
    <n v="107"/>
    <x v="2"/>
    <x v="1"/>
    <x v="1"/>
    <n v="1422553565"/>
    <n v="1417369565"/>
    <b v="1"/>
    <x v="80"/>
    <x v="1"/>
    <s v="photography/photobooks"/>
    <n v="4"/>
    <x v="1261"/>
    <x v="8"/>
    <s v="photobooks"/>
    <x v="1791"/>
    <d v="2015-01-29T17:46:05"/>
  </r>
  <r>
    <n v="1792"/>
    <x v="1792"/>
    <x v="1790"/>
    <n v="25000"/>
    <n v="15281"/>
    <x v="2"/>
    <x v="0"/>
    <x v="0"/>
    <n v="1439189940"/>
    <n v="1435970682"/>
    <b v="1"/>
    <x v="237"/>
    <x v="1"/>
    <s v="photography/photobooks"/>
    <n v="61"/>
    <x v="1262"/>
    <x v="8"/>
    <s v="photobooks"/>
    <x v="1792"/>
    <d v="2015-08-10T06:59:00"/>
  </r>
  <r>
    <n v="1793"/>
    <x v="1793"/>
    <x v="1791"/>
    <n v="3000"/>
    <n v="40"/>
    <x v="2"/>
    <x v="2"/>
    <x v="2"/>
    <n v="1417127040"/>
    <n v="1414531440"/>
    <b v="1"/>
    <x v="84"/>
    <x v="1"/>
    <s v="photography/photobooks"/>
    <n v="1"/>
    <x v="135"/>
    <x v="8"/>
    <s v="photobooks"/>
    <x v="1793"/>
    <d v="2014-11-27T22:24:00"/>
  </r>
  <r>
    <n v="1794"/>
    <x v="1794"/>
    <x v="1792"/>
    <n v="9000"/>
    <n v="997"/>
    <x v="2"/>
    <x v="0"/>
    <x v="0"/>
    <n v="1423660422"/>
    <n v="1420636422"/>
    <b v="1"/>
    <x v="59"/>
    <x v="1"/>
    <s v="photography/photobooks"/>
    <n v="11"/>
    <x v="1263"/>
    <x v="8"/>
    <s v="photobooks"/>
    <x v="1794"/>
    <d v="2015-02-11T13:13:42"/>
  </r>
  <r>
    <n v="1795"/>
    <x v="1795"/>
    <x v="1793"/>
    <n v="28000"/>
    <n v="10846"/>
    <x v="2"/>
    <x v="12"/>
    <x v="3"/>
    <n v="1476460800"/>
    <n v="1473922541"/>
    <b v="1"/>
    <x v="75"/>
    <x v="1"/>
    <s v="photography/photobooks"/>
    <n v="39"/>
    <x v="1264"/>
    <x v="8"/>
    <s v="photobooks"/>
    <x v="1795"/>
    <d v="2016-10-14T16:00:00"/>
  </r>
  <r>
    <n v="1796"/>
    <x v="1796"/>
    <x v="1794"/>
    <n v="19000"/>
    <n v="4190"/>
    <x v="2"/>
    <x v="1"/>
    <x v="1"/>
    <n v="1469356366"/>
    <n v="1464172366"/>
    <b v="1"/>
    <x v="48"/>
    <x v="1"/>
    <s v="photography/photobooks"/>
    <n v="22"/>
    <x v="1265"/>
    <x v="8"/>
    <s v="photobooks"/>
    <x v="1796"/>
    <d v="2016-07-24T10:32:46"/>
  </r>
  <r>
    <n v="1797"/>
    <x v="1797"/>
    <x v="1795"/>
    <n v="10000"/>
    <n v="6755"/>
    <x v="2"/>
    <x v="0"/>
    <x v="0"/>
    <n v="1481809189"/>
    <n v="1479217189"/>
    <b v="1"/>
    <x v="205"/>
    <x v="1"/>
    <s v="photography/photobooks"/>
    <n v="68"/>
    <x v="1266"/>
    <x v="8"/>
    <s v="photobooks"/>
    <x v="1797"/>
    <d v="2016-12-15T13:39:49"/>
  </r>
  <r>
    <n v="1798"/>
    <x v="1798"/>
    <x v="1796"/>
    <n v="16000"/>
    <n v="2182"/>
    <x v="2"/>
    <x v="0"/>
    <x v="0"/>
    <n v="1454572233"/>
    <n v="1449388233"/>
    <b v="1"/>
    <x v="77"/>
    <x v="1"/>
    <s v="photography/photobooks"/>
    <n v="14"/>
    <x v="1267"/>
    <x v="8"/>
    <s v="photobooks"/>
    <x v="1798"/>
    <d v="2016-02-04T07:50:33"/>
  </r>
  <r>
    <n v="1799"/>
    <x v="1799"/>
    <x v="1797"/>
    <n v="4000"/>
    <n v="69.83"/>
    <x v="2"/>
    <x v="1"/>
    <x v="1"/>
    <n v="1415740408"/>
    <n v="1414008808"/>
    <b v="1"/>
    <x v="79"/>
    <x v="1"/>
    <s v="photography/photobooks"/>
    <n v="2"/>
    <x v="1268"/>
    <x v="8"/>
    <s v="photobooks"/>
    <x v="1799"/>
    <d v="2014-11-11T21:13:28"/>
  </r>
  <r>
    <n v="1800"/>
    <x v="1800"/>
    <x v="1798"/>
    <n v="46260"/>
    <n v="9460"/>
    <x v="2"/>
    <x v="1"/>
    <x v="1"/>
    <n v="1476109970"/>
    <n v="1473517970"/>
    <b v="1"/>
    <x v="116"/>
    <x v="1"/>
    <s v="photography/photobooks"/>
    <n v="20"/>
    <x v="1269"/>
    <x v="8"/>
    <s v="photobooks"/>
    <x v="1800"/>
    <d v="2016-10-10T14:32:50"/>
  </r>
  <r>
    <n v="1801"/>
    <x v="1801"/>
    <x v="1799"/>
    <n v="17000"/>
    <n v="2355"/>
    <x v="2"/>
    <x v="1"/>
    <x v="1"/>
    <n v="1450181400"/>
    <n v="1447429868"/>
    <b v="1"/>
    <x v="77"/>
    <x v="1"/>
    <s v="photography/photobooks"/>
    <n v="14"/>
    <x v="1270"/>
    <x v="8"/>
    <s v="photobooks"/>
    <x v="1801"/>
    <d v="2015-12-15T12:10:00"/>
  </r>
  <r>
    <n v="1802"/>
    <x v="1802"/>
    <x v="1800"/>
    <n v="3500"/>
    <n v="1697"/>
    <x v="2"/>
    <x v="12"/>
    <x v="3"/>
    <n v="1435442340"/>
    <n v="1433416830"/>
    <b v="1"/>
    <x v="59"/>
    <x v="1"/>
    <s v="photography/photobooks"/>
    <n v="48"/>
    <x v="1271"/>
    <x v="8"/>
    <s v="photobooks"/>
    <x v="1802"/>
    <d v="2015-06-27T21:59:00"/>
  </r>
  <r>
    <n v="1803"/>
    <x v="1803"/>
    <x v="1801"/>
    <n v="17500"/>
    <n v="5390"/>
    <x v="2"/>
    <x v="0"/>
    <x v="0"/>
    <n v="1423878182"/>
    <n v="1421199782"/>
    <b v="1"/>
    <x v="11"/>
    <x v="1"/>
    <s v="photography/photobooks"/>
    <n v="31"/>
    <x v="1272"/>
    <x v="8"/>
    <s v="photobooks"/>
    <x v="1803"/>
    <d v="2015-02-14T01:43:02"/>
  </r>
  <r>
    <n v="1804"/>
    <x v="1804"/>
    <x v="1802"/>
    <n v="15500"/>
    <n v="5452"/>
    <x v="2"/>
    <x v="0"/>
    <x v="0"/>
    <n v="1447521404"/>
    <n v="1444061804"/>
    <b v="1"/>
    <x v="47"/>
    <x v="1"/>
    <s v="photography/photobooks"/>
    <n v="35"/>
    <x v="1273"/>
    <x v="8"/>
    <s v="photobooks"/>
    <x v="1804"/>
    <d v="2015-11-14T17:16:44"/>
  </r>
  <r>
    <n v="1805"/>
    <x v="1805"/>
    <x v="1803"/>
    <n v="22500"/>
    <n v="8191"/>
    <x v="2"/>
    <x v="12"/>
    <x v="3"/>
    <n v="1443808800"/>
    <n v="1441048658"/>
    <b v="1"/>
    <x v="259"/>
    <x v="1"/>
    <s v="photography/photobooks"/>
    <n v="36"/>
    <x v="1274"/>
    <x v="8"/>
    <s v="photobooks"/>
    <x v="1805"/>
    <d v="2015-10-02T18:00:00"/>
  </r>
  <r>
    <n v="1806"/>
    <x v="1806"/>
    <x v="1804"/>
    <n v="20000"/>
    <n v="591"/>
    <x v="2"/>
    <x v="1"/>
    <x v="1"/>
    <n v="1412090349"/>
    <n v="1409066349"/>
    <b v="1"/>
    <x v="22"/>
    <x v="1"/>
    <s v="photography/photobooks"/>
    <n v="3"/>
    <x v="1275"/>
    <x v="8"/>
    <s v="photobooks"/>
    <x v="1806"/>
    <d v="2014-09-30T15:19:09"/>
  </r>
  <r>
    <n v="1807"/>
    <x v="1807"/>
    <x v="1805"/>
    <n v="5000"/>
    <n v="553"/>
    <x v="2"/>
    <x v="0"/>
    <x v="0"/>
    <n v="1411868313"/>
    <n v="1409276313"/>
    <b v="1"/>
    <x v="22"/>
    <x v="1"/>
    <s v="photography/photobooks"/>
    <n v="11"/>
    <x v="1276"/>
    <x v="8"/>
    <s v="photobooks"/>
    <x v="1807"/>
    <d v="2014-09-28T01:38:33"/>
  </r>
  <r>
    <n v="1808"/>
    <x v="1808"/>
    <x v="1806"/>
    <n v="28000"/>
    <n v="11594"/>
    <x v="2"/>
    <x v="0"/>
    <x v="0"/>
    <n v="1486830030"/>
    <n v="1483806030"/>
    <b v="1"/>
    <x v="93"/>
    <x v="1"/>
    <s v="photography/photobooks"/>
    <n v="41"/>
    <x v="1277"/>
    <x v="8"/>
    <s v="photobooks"/>
    <x v="1808"/>
    <d v="2017-02-11T16:20:30"/>
  </r>
  <r>
    <n v="1809"/>
    <x v="1809"/>
    <x v="1807"/>
    <n v="3500"/>
    <n v="380"/>
    <x v="2"/>
    <x v="5"/>
    <x v="5"/>
    <n v="1425246439"/>
    <n v="1422222439"/>
    <b v="1"/>
    <x v="82"/>
    <x v="1"/>
    <s v="photography/photobooks"/>
    <n v="11"/>
    <x v="1278"/>
    <x v="8"/>
    <s v="photobooks"/>
    <x v="1809"/>
    <d v="2015-03-01T21:47:19"/>
  </r>
  <r>
    <n v="1810"/>
    <x v="1810"/>
    <x v="1808"/>
    <n v="450"/>
    <n v="15"/>
    <x v="2"/>
    <x v="0"/>
    <x v="0"/>
    <n v="1408657826"/>
    <n v="1407621026"/>
    <b v="0"/>
    <x v="84"/>
    <x v="1"/>
    <s v="photography/photobooks"/>
    <n v="3"/>
    <x v="501"/>
    <x v="8"/>
    <s v="photobooks"/>
    <x v="1810"/>
    <d v="2014-08-21T21:50:26"/>
  </r>
  <r>
    <n v="1811"/>
    <x v="1811"/>
    <x v="1809"/>
    <n v="54000"/>
    <n v="40"/>
    <x v="2"/>
    <x v="0"/>
    <x v="0"/>
    <n v="1414123200"/>
    <n v="1408962270"/>
    <b v="0"/>
    <x v="55"/>
    <x v="1"/>
    <s v="photography/photobooks"/>
    <n v="0"/>
    <x v="1279"/>
    <x v="8"/>
    <s v="photobooks"/>
    <x v="1811"/>
    <d v="2014-10-24T04:00:00"/>
  </r>
  <r>
    <n v="1812"/>
    <x v="1812"/>
    <x v="1810"/>
    <n v="6500"/>
    <n v="865"/>
    <x v="2"/>
    <x v="1"/>
    <x v="1"/>
    <n v="1467531536"/>
    <n v="1464939536"/>
    <b v="0"/>
    <x v="23"/>
    <x v="1"/>
    <s v="photography/photobooks"/>
    <n v="13"/>
    <x v="1280"/>
    <x v="8"/>
    <s v="photobooks"/>
    <x v="1812"/>
    <d v="2016-07-03T07:38:56"/>
  </r>
  <r>
    <n v="1813"/>
    <x v="1813"/>
    <x v="1811"/>
    <n v="8750"/>
    <n v="0"/>
    <x v="2"/>
    <x v="1"/>
    <x v="1"/>
    <n v="1407532812"/>
    <n v="1404940812"/>
    <b v="0"/>
    <x v="78"/>
    <x v="1"/>
    <s v="photography/photobooks"/>
    <n v="0"/>
    <x v="121"/>
    <x v="8"/>
    <s v="photobooks"/>
    <x v="1813"/>
    <d v="2014-08-08T21:20:12"/>
  </r>
  <r>
    <n v="1814"/>
    <x v="1814"/>
    <x v="1812"/>
    <n v="12000"/>
    <n v="5902"/>
    <x v="2"/>
    <x v="1"/>
    <x v="1"/>
    <n v="1425108736"/>
    <n v="1422516736"/>
    <b v="0"/>
    <x v="205"/>
    <x v="1"/>
    <s v="photography/photobooks"/>
    <n v="49"/>
    <x v="1281"/>
    <x v="8"/>
    <s v="photobooks"/>
    <x v="1814"/>
    <d v="2015-02-28T07:32:16"/>
  </r>
  <r>
    <n v="1815"/>
    <x v="1815"/>
    <x v="1813"/>
    <n v="3000"/>
    <n v="0"/>
    <x v="2"/>
    <x v="0"/>
    <x v="0"/>
    <n v="1435787137"/>
    <n v="1434577537"/>
    <b v="0"/>
    <x v="78"/>
    <x v="1"/>
    <s v="photography/photobooks"/>
    <n v="0"/>
    <x v="121"/>
    <x v="8"/>
    <s v="photobooks"/>
    <x v="1815"/>
    <d v="2015-07-01T21:45:37"/>
  </r>
  <r>
    <n v="1816"/>
    <x v="1816"/>
    <x v="1814"/>
    <n v="25000"/>
    <n v="509"/>
    <x v="2"/>
    <x v="16"/>
    <x v="11"/>
    <n v="1469473200"/>
    <n v="1467061303"/>
    <b v="0"/>
    <x v="79"/>
    <x v="1"/>
    <s v="photography/photobooks"/>
    <n v="2"/>
    <x v="1282"/>
    <x v="8"/>
    <s v="photobooks"/>
    <x v="1816"/>
    <d v="2016-07-25T19:00:00"/>
  </r>
  <r>
    <n v="1817"/>
    <x v="1817"/>
    <x v="1815"/>
    <n v="18000"/>
    <n v="9419"/>
    <x v="2"/>
    <x v="0"/>
    <x v="0"/>
    <n v="1485759540"/>
    <n v="1480607607"/>
    <b v="0"/>
    <x v="61"/>
    <x v="1"/>
    <s v="photography/photobooks"/>
    <n v="52"/>
    <x v="1283"/>
    <x v="8"/>
    <s v="photobooks"/>
    <x v="1817"/>
    <d v="2017-01-30T06:59:00"/>
  </r>
  <r>
    <n v="1818"/>
    <x v="1818"/>
    <x v="1816"/>
    <n v="15000"/>
    <n v="0"/>
    <x v="2"/>
    <x v="0"/>
    <x v="0"/>
    <n v="1428035850"/>
    <n v="1425447450"/>
    <b v="0"/>
    <x v="78"/>
    <x v="1"/>
    <s v="photography/photobooks"/>
    <n v="0"/>
    <x v="121"/>
    <x v="8"/>
    <s v="photobooks"/>
    <x v="1818"/>
    <d v="2015-04-03T04:37:30"/>
  </r>
  <r>
    <n v="1819"/>
    <x v="1819"/>
    <x v="1817"/>
    <n v="1200"/>
    <n v="25"/>
    <x v="2"/>
    <x v="0"/>
    <x v="0"/>
    <n v="1406743396"/>
    <n v="1404151396"/>
    <b v="0"/>
    <x v="80"/>
    <x v="1"/>
    <s v="photography/photobooks"/>
    <n v="2"/>
    <x v="1284"/>
    <x v="8"/>
    <s v="photobooks"/>
    <x v="1819"/>
    <d v="2014-07-30T18:03:16"/>
  </r>
  <r>
    <n v="1820"/>
    <x v="1820"/>
    <x v="1818"/>
    <n v="26000"/>
    <n v="1707"/>
    <x v="2"/>
    <x v="0"/>
    <x v="0"/>
    <n v="1427850090"/>
    <n v="1425261690"/>
    <b v="0"/>
    <x v="22"/>
    <x v="1"/>
    <s v="photography/photobooks"/>
    <n v="7"/>
    <x v="1285"/>
    <x v="8"/>
    <s v="photobooks"/>
    <x v="1820"/>
    <d v="2015-04-01T01:01:30"/>
  </r>
  <r>
    <n v="1821"/>
    <x v="1821"/>
    <x v="1819"/>
    <n v="2500"/>
    <n v="3372.25"/>
    <x v="0"/>
    <x v="0"/>
    <x v="0"/>
    <n v="1330760367"/>
    <n v="1326872367"/>
    <b v="0"/>
    <x v="7"/>
    <x v="0"/>
    <s v="music/rock"/>
    <n v="135"/>
    <x v="1286"/>
    <x v="4"/>
    <s v="rock"/>
    <x v="1821"/>
    <d v="2012-03-03T07:39:27"/>
  </r>
  <r>
    <n v="1822"/>
    <x v="1822"/>
    <x v="1820"/>
    <n v="300"/>
    <n v="300"/>
    <x v="0"/>
    <x v="5"/>
    <x v="5"/>
    <n v="1391194860"/>
    <n v="1388084862"/>
    <b v="0"/>
    <x v="202"/>
    <x v="0"/>
    <s v="music/rock"/>
    <n v="100"/>
    <x v="50"/>
    <x v="4"/>
    <s v="rock"/>
    <x v="1822"/>
    <d v="2014-01-31T19:01:00"/>
  </r>
  <r>
    <n v="1823"/>
    <x v="1823"/>
    <x v="1821"/>
    <n v="700"/>
    <n v="811"/>
    <x v="0"/>
    <x v="0"/>
    <x v="0"/>
    <n v="1351095976"/>
    <n v="1348503976"/>
    <b v="0"/>
    <x v="51"/>
    <x v="0"/>
    <s v="music/rock"/>
    <n v="116"/>
    <x v="1287"/>
    <x v="4"/>
    <s v="rock"/>
    <x v="1823"/>
    <d v="2012-10-24T16:26:16"/>
  </r>
  <r>
    <n v="1824"/>
    <x v="1824"/>
    <x v="1822"/>
    <n v="3000"/>
    <n v="3002"/>
    <x v="0"/>
    <x v="0"/>
    <x v="0"/>
    <n v="1389146880"/>
    <n v="1387403967"/>
    <b v="0"/>
    <x v="244"/>
    <x v="0"/>
    <s v="music/rock"/>
    <n v="100"/>
    <x v="1288"/>
    <x v="4"/>
    <s v="rock"/>
    <x v="1824"/>
    <d v="2014-01-08T02:08:00"/>
  </r>
  <r>
    <n v="1825"/>
    <x v="1825"/>
    <x v="1823"/>
    <n v="2000"/>
    <n v="2101"/>
    <x v="0"/>
    <x v="0"/>
    <x v="0"/>
    <n v="1373572903"/>
    <n v="1371585703"/>
    <b v="0"/>
    <x v="133"/>
    <x v="0"/>
    <s v="music/rock"/>
    <n v="105"/>
    <x v="1289"/>
    <x v="4"/>
    <s v="rock"/>
    <x v="1825"/>
    <d v="2013-07-11T20:01:43"/>
  </r>
  <r>
    <n v="1826"/>
    <x v="1826"/>
    <x v="1824"/>
    <n v="2000"/>
    <n v="2020"/>
    <x v="0"/>
    <x v="0"/>
    <x v="0"/>
    <n v="1392675017"/>
    <n v="1390083017"/>
    <b v="0"/>
    <x v="44"/>
    <x v="0"/>
    <s v="music/rock"/>
    <n v="101"/>
    <x v="1290"/>
    <x v="4"/>
    <s v="rock"/>
    <x v="1826"/>
    <d v="2014-02-17T22:10:17"/>
  </r>
  <r>
    <n v="1827"/>
    <x v="1827"/>
    <x v="1825"/>
    <n v="8000"/>
    <n v="8053"/>
    <x v="0"/>
    <x v="0"/>
    <x v="0"/>
    <n v="1299138561"/>
    <n v="1294818561"/>
    <b v="0"/>
    <x v="93"/>
    <x v="0"/>
    <s v="music/rock"/>
    <n v="101"/>
    <x v="1291"/>
    <x v="4"/>
    <s v="rock"/>
    <x v="1827"/>
    <d v="2011-03-03T07:49:21"/>
  </r>
  <r>
    <n v="1828"/>
    <x v="1828"/>
    <x v="1826"/>
    <n v="20000"/>
    <n v="20032"/>
    <x v="0"/>
    <x v="0"/>
    <x v="0"/>
    <n v="1399672800"/>
    <n v="1396906530"/>
    <b v="0"/>
    <x v="53"/>
    <x v="0"/>
    <s v="music/rock"/>
    <n v="100"/>
    <x v="1292"/>
    <x v="4"/>
    <s v="rock"/>
    <x v="1828"/>
    <d v="2014-05-09T22:00:00"/>
  </r>
  <r>
    <n v="1829"/>
    <x v="1829"/>
    <x v="1827"/>
    <n v="1500"/>
    <n v="2500.25"/>
    <x v="0"/>
    <x v="0"/>
    <x v="0"/>
    <n v="1295647200"/>
    <n v="1291428371"/>
    <b v="0"/>
    <x v="51"/>
    <x v="0"/>
    <s v="music/rock"/>
    <n v="167"/>
    <x v="1293"/>
    <x v="4"/>
    <s v="rock"/>
    <x v="1829"/>
    <d v="2011-01-21T22:00:00"/>
  </r>
  <r>
    <n v="1830"/>
    <x v="1830"/>
    <x v="1828"/>
    <n v="15000"/>
    <n v="15230"/>
    <x v="0"/>
    <x v="0"/>
    <x v="0"/>
    <n v="1393259107"/>
    <n v="1390667107"/>
    <b v="0"/>
    <x v="334"/>
    <x v="0"/>
    <s v="music/rock"/>
    <n v="102"/>
    <x v="558"/>
    <x v="4"/>
    <s v="rock"/>
    <x v="1830"/>
    <d v="2014-02-24T16:25:07"/>
  </r>
  <r>
    <n v="1831"/>
    <x v="1831"/>
    <x v="1829"/>
    <n v="1000"/>
    <n v="1030"/>
    <x v="0"/>
    <x v="0"/>
    <x v="0"/>
    <n v="1336866863"/>
    <n v="1335570863"/>
    <b v="0"/>
    <x v="25"/>
    <x v="0"/>
    <s v="music/rock"/>
    <n v="103"/>
    <x v="1294"/>
    <x v="4"/>
    <s v="rock"/>
    <x v="1831"/>
    <d v="2012-05-12T23:54:23"/>
  </r>
  <r>
    <n v="1832"/>
    <x v="1832"/>
    <x v="1830"/>
    <n v="350"/>
    <n v="500"/>
    <x v="0"/>
    <x v="0"/>
    <x v="0"/>
    <n v="1299243427"/>
    <n v="1296651427"/>
    <b v="0"/>
    <x v="9"/>
    <x v="0"/>
    <s v="music/rock"/>
    <n v="143"/>
    <x v="380"/>
    <x v="4"/>
    <s v="rock"/>
    <x v="1832"/>
    <d v="2011-03-04T12:57:07"/>
  </r>
  <r>
    <n v="1833"/>
    <x v="1833"/>
    <x v="1831"/>
    <n v="400"/>
    <n v="1050"/>
    <x v="0"/>
    <x v="0"/>
    <x v="0"/>
    <n v="1362211140"/>
    <n v="1359421403"/>
    <b v="0"/>
    <x v="20"/>
    <x v="0"/>
    <s v="music/rock"/>
    <n v="263"/>
    <x v="823"/>
    <x v="4"/>
    <s v="rock"/>
    <x v="1833"/>
    <d v="2013-03-02T07:59:00"/>
  </r>
  <r>
    <n v="1834"/>
    <x v="1834"/>
    <x v="1832"/>
    <n v="10000"/>
    <n v="11805"/>
    <x v="0"/>
    <x v="0"/>
    <x v="0"/>
    <n v="1422140895"/>
    <n v="1418684895"/>
    <b v="0"/>
    <x v="240"/>
    <x v="0"/>
    <s v="music/rock"/>
    <n v="118"/>
    <x v="1295"/>
    <x v="4"/>
    <s v="rock"/>
    <x v="1834"/>
    <d v="2015-01-24T23:08:15"/>
  </r>
  <r>
    <n v="1835"/>
    <x v="1835"/>
    <x v="1833"/>
    <n v="500"/>
    <n v="520"/>
    <x v="0"/>
    <x v="1"/>
    <x v="1"/>
    <n v="1459439471"/>
    <n v="1456851071"/>
    <b v="0"/>
    <x v="202"/>
    <x v="0"/>
    <s v="music/rock"/>
    <n v="104"/>
    <x v="1296"/>
    <x v="4"/>
    <s v="rock"/>
    <x v="1835"/>
    <d v="2016-03-31T15:51:11"/>
  </r>
  <r>
    <n v="1836"/>
    <x v="1836"/>
    <x v="1834"/>
    <n v="5000"/>
    <n v="10017"/>
    <x v="0"/>
    <x v="0"/>
    <x v="0"/>
    <n v="1361129129"/>
    <n v="1359660329"/>
    <b v="0"/>
    <x v="165"/>
    <x v="0"/>
    <s v="music/rock"/>
    <n v="200"/>
    <x v="1297"/>
    <x v="4"/>
    <s v="rock"/>
    <x v="1836"/>
    <d v="2013-02-17T19:25:29"/>
  </r>
  <r>
    <n v="1837"/>
    <x v="1837"/>
    <x v="1835"/>
    <n v="600"/>
    <n v="1841"/>
    <x v="0"/>
    <x v="0"/>
    <x v="0"/>
    <n v="1332029335"/>
    <n v="1326848935"/>
    <b v="0"/>
    <x v="209"/>
    <x v="0"/>
    <s v="music/rock"/>
    <n v="307"/>
    <x v="1298"/>
    <x v="4"/>
    <s v="rock"/>
    <x v="1837"/>
    <d v="2012-03-18T00:08:55"/>
  </r>
  <r>
    <n v="1838"/>
    <x v="1838"/>
    <x v="1836"/>
    <n v="1000"/>
    <n v="1001.49"/>
    <x v="0"/>
    <x v="0"/>
    <x v="0"/>
    <n v="1317438000"/>
    <n v="1314989557"/>
    <b v="0"/>
    <x v="33"/>
    <x v="0"/>
    <s v="music/rock"/>
    <n v="100"/>
    <x v="1299"/>
    <x v="4"/>
    <s v="rock"/>
    <x v="1838"/>
    <d v="2011-10-01T03:00:00"/>
  </r>
  <r>
    <n v="1839"/>
    <x v="1839"/>
    <x v="1837"/>
    <n v="1000"/>
    <n v="2053"/>
    <x v="0"/>
    <x v="0"/>
    <x v="0"/>
    <n v="1475342382"/>
    <n v="1472750382"/>
    <b v="0"/>
    <x v="43"/>
    <x v="0"/>
    <s v="music/rock"/>
    <n v="205"/>
    <x v="1300"/>
    <x v="4"/>
    <s v="rock"/>
    <x v="1839"/>
    <d v="2016-10-01T17:19:42"/>
  </r>
  <r>
    <n v="1840"/>
    <x v="1840"/>
    <x v="1838"/>
    <n v="900"/>
    <n v="980"/>
    <x v="0"/>
    <x v="0"/>
    <x v="0"/>
    <n v="1367902740"/>
    <n v="1366251510"/>
    <b v="0"/>
    <x v="62"/>
    <x v="0"/>
    <s v="music/rock"/>
    <n v="109"/>
    <x v="1301"/>
    <x v="4"/>
    <s v="rock"/>
    <x v="1840"/>
    <d v="2013-05-07T04:59:00"/>
  </r>
  <r>
    <n v="1841"/>
    <x v="1841"/>
    <x v="1839"/>
    <n v="2000"/>
    <n v="2035"/>
    <x v="0"/>
    <x v="0"/>
    <x v="0"/>
    <n v="1400561940"/>
    <n v="1397679445"/>
    <b v="0"/>
    <x v="244"/>
    <x v="0"/>
    <s v="music/rock"/>
    <n v="102"/>
    <x v="1302"/>
    <x v="4"/>
    <s v="rock"/>
    <x v="1841"/>
    <d v="2014-05-20T04:59:00"/>
  </r>
  <r>
    <n v="1842"/>
    <x v="1842"/>
    <x v="1840"/>
    <n v="2000"/>
    <n v="2505"/>
    <x v="0"/>
    <x v="0"/>
    <x v="0"/>
    <n v="1425275940"/>
    <n v="1422371381"/>
    <b v="0"/>
    <x v="64"/>
    <x v="0"/>
    <s v="music/rock"/>
    <n v="125"/>
    <x v="1303"/>
    <x v="4"/>
    <s v="rock"/>
    <x v="1842"/>
    <d v="2015-03-02T05:59:00"/>
  </r>
  <r>
    <n v="1843"/>
    <x v="1843"/>
    <x v="1841"/>
    <n v="10000"/>
    <n v="12400.61"/>
    <x v="0"/>
    <x v="0"/>
    <x v="0"/>
    <n v="1298245954"/>
    <n v="1295653954"/>
    <b v="0"/>
    <x v="179"/>
    <x v="0"/>
    <s v="music/rock"/>
    <n v="124"/>
    <x v="1304"/>
    <x v="4"/>
    <s v="rock"/>
    <x v="1843"/>
    <d v="2011-02-20T23:52:34"/>
  </r>
  <r>
    <n v="1844"/>
    <x v="1844"/>
    <x v="1842"/>
    <n v="1500"/>
    <n v="1521"/>
    <x v="0"/>
    <x v="0"/>
    <x v="0"/>
    <n v="1307761200"/>
    <n v="1304464914"/>
    <b v="0"/>
    <x v="9"/>
    <x v="0"/>
    <s v="music/rock"/>
    <n v="101"/>
    <x v="1305"/>
    <x v="4"/>
    <s v="rock"/>
    <x v="1844"/>
    <d v="2011-06-11T03:00:00"/>
  </r>
  <r>
    <n v="1845"/>
    <x v="1845"/>
    <x v="1843"/>
    <n v="1000"/>
    <n v="1000"/>
    <x v="0"/>
    <x v="0"/>
    <x v="0"/>
    <n v="1466139300"/>
    <n v="1464854398"/>
    <b v="0"/>
    <x v="10"/>
    <x v="0"/>
    <s v="music/rock"/>
    <n v="100"/>
    <x v="1306"/>
    <x v="4"/>
    <s v="rock"/>
    <x v="1845"/>
    <d v="2016-06-17T04:55:00"/>
  </r>
  <r>
    <n v="1846"/>
    <x v="1846"/>
    <x v="1844"/>
    <n v="15000"/>
    <n v="20689"/>
    <x v="0"/>
    <x v="0"/>
    <x v="0"/>
    <n v="1355585777"/>
    <n v="1352993777"/>
    <b v="0"/>
    <x v="335"/>
    <x v="0"/>
    <s v="music/rock"/>
    <n v="138"/>
    <x v="1307"/>
    <x v="4"/>
    <s v="rock"/>
    <x v="1846"/>
    <d v="2012-12-15T15:36:17"/>
  </r>
  <r>
    <n v="1847"/>
    <x v="1847"/>
    <x v="1845"/>
    <n v="2500"/>
    <n v="3022"/>
    <x v="0"/>
    <x v="0"/>
    <x v="0"/>
    <n v="1429594832"/>
    <n v="1427780432"/>
    <b v="0"/>
    <x v="44"/>
    <x v="0"/>
    <s v="music/rock"/>
    <n v="121"/>
    <x v="1308"/>
    <x v="4"/>
    <s v="rock"/>
    <x v="1847"/>
    <d v="2015-04-21T05:40:32"/>
  </r>
  <r>
    <n v="1848"/>
    <x v="1848"/>
    <x v="1846"/>
    <n v="3000"/>
    <n v="3221"/>
    <x v="0"/>
    <x v="0"/>
    <x v="0"/>
    <n v="1312095540"/>
    <n v="1306608888"/>
    <b v="0"/>
    <x v="54"/>
    <x v="0"/>
    <s v="music/rock"/>
    <n v="107"/>
    <x v="574"/>
    <x v="4"/>
    <s v="rock"/>
    <x v="1848"/>
    <d v="2011-07-31T06:59:00"/>
  </r>
  <r>
    <n v="1849"/>
    <x v="1849"/>
    <x v="1847"/>
    <n v="300"/>
    <n v="301"/>
    <x v="0"/>
    <x v="0"/>
    <x v="0"/>
    <n v="1350505059"/>
    <n v="1347913059"/>
    <b v="0"/>
    <x v="22"/>
    <x v="0"/>
    <s v="music/rock"/>
    <n v="100"/>
    <x v="1309"/>
    <x v="4"/>
    <s v="rock"/>
    <x v="1849"/>
    <d v="2012-10-17T20:17:39"/>
  </r>
  <r>
    <n v="1850"/>
    <x v="1850"/>
    <x v="1848"/>
    <n v="9000"/>
    <n v="9137"/>
    <x v="0"/>
    <x v="0"/>
    <x v="0"/>
    <n v="1405033300"/>
    <n v="1402441300"/>
    <b v="0"/>
    <x v="122"/>
    <x v="0"/>
    <s v="music/rock"/>
    <n v="102"/>
    <x v="1310"/>
    <x v="4"/>
    <s v="rock"/>
    <x v="1850"/>
    <d v="2014-07-10T23:01:40"/>
  </r>
  <r>
    <n v="1851"/>
    <x v="1851"/>
    <x v="1849"/>
    <n v="1300"/>
    <n v="1301"/>
    <x v="0"/>
    <x v="0"/>
    <x v="0"/>
    <n v="1406509200"/>
    <n v="1404769538"/>
    <b v="0"/>
    <x v="55"/>
    <x v="0"/>
    <s v="music/rock"/>
    <n v="100"/>
    <x v="1311"/>
    <x v="4"/>
    <s v="rock"/>
    <x v="1851"/>
    <d v="2014-07-28T01:00:00"/>
  </r>
  <r>
    <n v="1852"/>
    <x v="1852"/>
    <x v="1850"/>
    <n v="15000"/>
    <n v="17545"/>
    <x v="0"/>
    <x v="0"/>
    <x v="0"/>
    <n v="1429920000"/>
    <n v="1426703452"/>
    <b v="0"/>
    <x v="132"/>
    <x v="0"/>
    <s v="music/rock"/>
    <n v="117"/>
    <x v="1312"/>
    <x v="4"/>
    <s v="rock"/>
    <x v="1852"/>
    <d v="2015-04-25T00:00:00"/>
  </r>
  <r>
    <n v="1853"/>
    <x v="1853"/>
    <x v="1851"/>
    <n v="800"/>
    <n v="815"/>
    <x v="0"/>
    <x v="0"/>
    <x v="0"/>
    <n v="1352860017"/>
    <n v="1348536417"/>
    <b v="0"/>
    <x v="25"/>
    <x v="0"/>
    <s v="music/rock"/>
    <n v="102"/>
    <x v="1313"/>
    <x v="4"/>
    <s v="rock"/>
    <x v="1853"/>
    <d v="2012-11-14T02:26:57"/>
  </r>
  <r>
    <n v="1854"/>
    <x v="1854"/>
    <x v="1852"/>
    <n v="15000"/>
    <n v="15318.55"/>
    <x v="0"/>
    <x v="0"/>
    <x v="0"/>
    <n v="1369355437"/>
    <n v="1366763437"/>
    <b v="0"/>
    <x v="49"/>
    <x v="0"/>
    <s v="music/rock"/>
    <n v="102"/>
    <x v="1314"/>
    <x v="4"/>
    <s v="rock"/>
    <x v="1854"/>
    <d v="2013-05-24T00:30:37"/>
  </r>
  <r>
    <n v="1855"/>
    <x v="1855"/>
    <x v="1853"/>
    <n v="8750"/>
    <n v="13480.16"/>
    <x v="0"/>
    <x v="5"/>
    <x v="5"/>
    <n v="1389012940"/>
    <n v="1385124940"/>
    <b v="0"/>
    <x v="277"/>
    <x v="0"/>
    <s v="music/rock"/>
    <n v="154"/>
    <x v="1315"/>
    <x v="4"/>
    <s v="rock"/>
    <x v="1855"/>
    <d v="2014-01-06T12:55:40"/>
  </r>
  <r>
    <n v="1856"/>
    <x v="1856"/>
    <x v="1854"/>
    <n v="2000"/>
    <n v="2025"/>
    <x v="0"/>
    <x v="0"/>
    <x v="0"/>
    <n v="1405715472"/>
    <n v="1403901072"/>
    <b v="0"/>
    <x v="44"/>
    <x v="0"/>
    <s v="music/rock"/>
    <n v="101"/>
    <x v="1316"/>
    <x v="4"/>
    <s v="rock"/>
    <x v="1856"/>
    <d v="2014-07-18T20:31:12"/>
  </r>
  <r>
    <n v="1857"/>
    <x v="1857"/>
    <x v="1855"/>
    <n v="3000"/>
    <n v="3000"/>
    <x v="0"/>
    <x v="0"/>
    <x v="0"/>
    <n v="1410546413"/>
    <n v="1407954413"/>
    <b v="0"/>
    <x v="19"/>
    <x v="0"/>
    <s v="music/rock"/>
    <n v="100"/>
    <x v="1317"/>
    <x v="4"/>
    <s v="rock"/>
    <x v="1857"/>
    <d v="2014-09-12T18:26:53"/>
  </r>
  <r>
    <n v="1858"/>
    <x v="1858"/>
    <x v="1856"/>
    <n v="5555.55"/>
    <n v="6041.55"/>
    <x v="0"/>
    <x v="0"/>
    <x v="0"/>
    <n v="1324014521"/>
    <n v="1318826921"/>
    <b v="0"/>
    <x v="184"/>
    <x v="0"/>
    <s v="music/rock"/>
    <n v="109"/>
    <x v="1318"/>
    <x v="4"/>
    <s v="rock"/>
    <x v="1858"/>
    <d v="2011-12-16T05:48:41"/>
  </r>
  <r>
    <n v="1859"/>
    <x v="1859"/>
    <x v="1857"/>
    <n v="3000"/>
    <n v="3955"/>
    <x v="0"/>
    <x v="0"/>
    <x v="0"/>
    <n v="1316716129"/>
    <n v="1314124129"/>
    <b v="0"/>
    <x v="66"/>
    <x v="0"/>
    <s v="music/rock"/>
    <n v="132"/>
    <x v="1319"/>
    <x v="4"/>
    <s v="rock"/>
    <x v="1859"/>
    <d v="2011-09-22T18:28:49"/>
  </r>
  <r>
    <n v="1860"/>
    <x v="1860"/>
    <x v="1858"/>
    <n v="750"/>
    <n v="1001"/>
    <x v="0"/>
    <x v="0"/>
    <x v="0"/>
    <n v="1391706084"/>
    <n v="1389891684"/>
    <b v="0"/>
    <x v="10"/>
    <x v="0"/>
    <s v="music/rock"/>
    <n v="133"/>
    <x v="1320"/>
    <x v="4"/>
    <s v="rock"/>
    <x v="1860"/>
    <d v="2014-02-06T17:01:24"/>
  </r>
  <r>
    <n v="1861"/>
    <x v="1861"/>
    <x v="1859"/>
    <n v="250000"/>
    <n v="0"/>
    <x v="2"/>
    <x v="1"/>
    <x v="1"/>
    <n v="1422256341"/>
    <n v="1419664341"/>
    <b v="0"/>
    <x v="78"/>
    <x v="1"/>
    <s v="games/mobile games"/>
    <n v="0"/>
    <x v="121"/>
    <x v="6"/>
    <s v="mobile games"/>
    <x v="1861"/>
    <d v="2015-01-26T07:12:21"/>
  </r>
  <r>
    <n v="1862"/>
    <x v="1862"/>
    <x v="1860"/>
    <n v="18000"/>
    <n v="1455"/>
    <x v="2"/>
    <x v="0"/>
    <x v="0"/>
    <n v="1488958200"/>
    <n v="1484912974"/>
    <b v="0"/>
    <x v="38"/>
    <x v="1"/>
    <s v="games/mobile games"/>
    <n v="8"/>
    <x v="1321"/>
    <x v="6"/>
    <s v="mobile games"/>
    <x v="1862"/>
    <d v="2017-03-08T07:30:00"/>
  </r>
  <r>
    <n v="1863"/>
    <x v="1863"/>
    <x v="1861"/>
    <n v="2500"/>
    <n v="10"/>
    <x v="2"/>
    <x v="0"/>
    <x v="0"/>
    <n v="1402600085"/>
    <n v="1400008085"/>
    <b v="0"/>
    <x v="84"/>
    <x v="1"/>
    <s v="games/mobile games"/>
    <n v="0"/>
    <x v="144"/>
    <x v="6"/>
    <s v="mobile games"/>
    <x v="1863"/>
    <d v="2014-06-12T19:08:05"/>
  </r>
  <r>
    <n v="1864"/>
    <x v="1864"/>
    <x v="1862"/>
    <n v="6500"/>
    <n v="2788"/>
    <x v="2"/>
    <x v="0"/>
    <x v="0"/>
    <n v="1399223500"/>
    <n v="1396631500"/>
    <b v="0"/>
    <x v="53"/>
    <x v="1"/>
    <s v="games/mobile games"/>
    <n v="43"/>
    <x v="1322"/>
    <x v="6"/>
    <s v="mobile games"/>
    <x v="1864"/>
    <d v="2014-05-04T17:11:40"/>
  </r>
  <r>
    <n v="1865"/>
    <x v="1865"/>
    <x v="1863"/>
    <n v="110000"/>
    <n v="4"/>
    <x v="2"/>
    <x v="1"/>
    <x v="1"/>
    <n v="1478425747"/>
    <n v="1475398147"/>
    <b v="0"/>
    <x v="84"/>
    <x v="1"/>
    <s v="games/mobile games"/>
    <n v="0"/>
    <x v="447"/>
    <x v="6"/>
    <s v="mobile games"/>
    <x v="1865"/>
    <d v="2016-11-06T09:49:07"/>
  </r>
  <r>
    <n v="1866"/>
    <x v="1866"/>
    <x v="1864"/>
    <n v="25000"/>
    <n v="125"/>
    <x v="2"/>
    <x v="0"/>
    <x v="0"/>
    <n v="1488340800"/>
    <n v="1483768497"/>
    <b v="0"/>
    <x v="84"/>
    <x v="1"/>
    <s v="games/mobile games"/>
    <n v="1"/>
    <x v="368"/>
    <x v="6"/>
    <s v="mobile games"/>
    <x v="1866"/>
    <d v="2017-03-01T04:00:00"/>
  </r>
  <r>
    <n v="1867"/>
    <x v="1867"/>
    <x v="1865"/>
    <n v="20000"/>
    <n v="10"/>
    <x v="2"/>
    <x v="0"/>
    <x v="0"/>
    <n v="1478383912"/>
    <n v="1475791912"/>
    <b v="0"/>
    <x v="29"/>
    <x v="1"/>
    <s v="games/mobile games"/>
    <n v="0"/>
    <x v="119"/>
    <x v="6"/>
    <s v="mobile games"/>
    <x v="1867"/>
    <d v="2016-11-05T22:11:52"/>
  </r>
  <r>
    <n v="1868"/>
    <x v="1868"/>
    <x v="1866"/>
    <n v="25000"/>
    <n v="1217"/>
    <x v="2"/>
    <x v="0"/>
    <x v="0"/>
    <n v="1450166340"/>
    <n v="1448044925"/>
    <b v="0"/>
    <x v="57"/>
    <x v="1"/>
    <s v="games/mobile games"/>
    <n v="5"/>
    <x v="868"/>
    <x v="6"/>
    <s v="mobile games"/>
    <x v="1868"/>
    <d v="2015-12-15T07:59:00"/>
  </r>
  <r>
    <n v="1869"/>
    <x v="1869"/>
    <x v="1867"/>
    <n v="10000"/>
    <n v="0"/>
    <x v="2"/>
    <x v="0"/>
    <x v="0"/>
    <n v="1483488249"/>
    <n v="1480896249"/>
    <b v="0"/>
    <x v="78"/>
    <x v="1"/>
    <s v="games/mobile games"/>
    <n v="0"/>
    <x v="121"/>
    <x v="6"/>
    <s v="mobile games"/>
    <x v="1869"/>
    <d v="2017-01-04T00:04:09"/>
  </r>
  <r>
    <n v="1870"/>
    <x v="1870"/>
    <x v="1868"/>
    <n v="3500"/>
    <n v="361"/>
    <x v="2"/>
    <x v="0"/>
    <x v="0"/>
    <n v="1454213820"/>
    <n v="1451723535"/>
    <b v="0"/>
    <x v="202"/>
    <x v="1"/>
    <s v="games/mobile games"/>
    <n v="10"/>
    <x v="1323"/>
    <x v="6"/>
    <s v="mobile games"/>
    <x v="1870"/>
    <d v="2016-01-31T04:17:00"/>
  </r>
  <r>
    <n v="1871"/>
    <x v="1871"/>
    <x v="1869"/>
    <n v="6500"/>
    <n v="4666"/>
    <x v="2"/>
    <x v="0"/>
    <x v="0"/>
    <n v="1416512901"/>
    <n v="1413053301"/>
    <b v="0"/>
    <x v="195"/>
    <x v="1"/>
    <s v="games/mobile games"/>
    <n v="72"/>
    <x v="1324"/>
    <x v="6"/>
    <s v="mobile games"/>
    <x v="1871"/>
    <d v="2014-11-20T19:48:21"/>
  </r>
  <r>
    <n v="1872"/>
    <x v="1872"/>
    <x v="1870"/>
    <n v="20000"/>
    <n v="212"/>
    <x v="2"/>
    <x v="0"/>
    <x v="0"/>
    <n v="1435633602"/>
    <n v="1433041602"/>
    <b v="0"/>
    <x v="62"/>
    <x v="1"/>
    <s v="games/mobile games"/>
    <n v="1"/>
    <x v="1325"/>
    <x v="6"/>
    <s v="mobile games"/>
    <x v="1872"/>
    <d v="2015-06-30T03:06:42"/>
  </r>
  <r>
    <n v="1873"/>
    <x v="1873"/>
    <x v="1871"/>
    <n v="8000"/>
    <n v="36"/>
    <x v="2"/>
    <x v="5"/>
    <x v="5"/>
    <n v="1436373900"/>
    <n v="1433861210"/>
    <b v="0"/>
    <x v="84"/>
    <x v="1"/>
    <s v="games/mobile games"/>
    <n v="0"/>
    <x v="656"/>
    <x v="6"/>
    <s v="mobile games"/>
    <x v="1873"/>
    <d v="2015-07-08T16:45:00"/>
  </r>
  <r>
    <n v="1874"/>
    <x v="1874"/>
    <x v="1872"/>
    <n v="160000"/>
    <n v="26"/>
    <x v="2"/>
    <x v="0"/>
    <x v="0"/>
    <n v="1467155733"/>
    <n v="1465427733"/>
    <b v="0"/>
    <x v="84"/>
    <x v="1"/>
    <s v="games/mobile games"/>
    <n v="0"/>
    <x v="31"/>
    <x v="6"/>
    <s v="mobile games"/>
    <x v="1874"/>
    <d v="2016-06-28T23:15:33"/>
  </r>
  <r>
    <n v="1875"/>
    <x v="1875"/>
    <x v="1873"/>
    <n v="10000"/>
    <n v="51"/>
    <x v="2"/>
    <x v="0"/>
    <x v="0"/>
    <n v="1470519308"/>
    <n v="1465335308"/>
    <b v="0"/>
    <x v="83"/>
    <x v="1"/>
    <s v="games/mobile games"/>
    <n v="1"/>
    <x v="1326"/>
    <x v="6"/>
    <s v="mobile games"/>
    <x v="1875"/>
    <d v="2016-08-06T21:35:08"/>
  </r>
  <r>
    <n v="1876"/>
    <x v="1876"/>
    <x v="1874"/>
    <n v="280"/>
    <n v="0"/>
    <x v="2"/>
    <x v="2"/>
    <x v="2"/>
    <n v="1402901405"/>
    <n v="1400309405"/>
    <b v="0"/>
    <x v="78"/>
    <x v="1"/>
    <s v="games/mobile games"/>
    <n v="0"/>
    <x v="121"/>
    <x v="6"/>
    <s v="mobile games"/>
    <x v="1876"/>
    <d v="2014-06-16T06:50:05"/>
  </r>
  <r>
    <n v="1877"/>
    <x v="1877"/>
    <x v="1875"/>
    <n v="60"/>
    <n v="0"/>
    <x v="2"/>
    <x v="0"/>
    <x v="0"/>
    <n v="1425170525"/>
    <n v="1422664925"/>
    <b v="0"/>
    <x v="78"/>
    <x v="1"/>
    <s v="games/mobile games"/>
    <n v="0"/>
    <x v="121"/>
    <x v="6"/>
    <s v="mobile games"/>
    <x v="1877"/>
    <d v="2015-03-01T00:42:05"/>
  </r>
  <r>
    <n v="1878"/>
    <x v="1878"/>
    <x v="1876"/>
    <n v="8000"/>
    <n v="0"/>
    <x v="2"/>
    <x v="2"/>
    <x v="2"/>
    <n v="1402618355"/>
    <n v="1400026355"/>
    <b v="0"/>
    <x v="78"/>
    <x v="1"/>
    <s v="games/mobile games"/>
    <n v="0"/>
    <x v="121"/>
    <x v="6"/>
    <s v="mobile games"/>
    <x v="1878"/>
    <d v="2014-06-13T00:12:35"/>
  </r>
  <r>
    <n v="1879"/>
    <x v="1879"/>
    <x v="1877"/>
    <n v="5000"/>
    <n v="6"/>
    <x v="2"/>
    <x v="3"/>
    <x v="3"/>
    <n v="1457966129"/>
    <n v="1455377729"/>
    <b v="0"/>
    <x v="84"/>
    <x v="1"/>
    <s v="games/mobile games"/>
    <n v="0"/>
    <x v="362"/>
    <x v="6"/>
    <s v="mobile games"/>
    <x v="1879"/>
    <d v="2016-03-14T14:35:29"/>
  </r>
  <r>
    <n v="1880"/>
    <x v="1880"/>
    <x v="1878"/>
    <n v="5000"/>
    <n v="1004"/>
    <x v="2"/>
    <x v="1"/>
    <x v="1"/>
    <n v="1459341380"/>
    <n v="1456839380"/>
    <b v="0"/>
    <x v="54"/>
    <x v="1"/>
    <s v="games/mobile games"/>
    <n v="20"/>
    <x v="1327"/>
    <x v="6"/>
    <s v="mobile games"/>
    <x v="1880"/>
    <d v="2016-03-30T12:36:20"/>
  </r>
  <r>
    <n v="1881"/>
    <x v="1881"/>
    <x v="1879"/>
    <n v="2000"/>
    <n v="3453.69"/>
    <x v="0"/>
    <x v="0"/>
    <x v="0"/>
    <n v="1425955189"/>
    <n v="1423366789"/>
    <b v="0"/>
    <x v="16"/>
    <x v="0"/>
    <s v="music/indie rock"/>
    <n v="173"/>
    <x v="1328"/>
    <x v="4"/>
    <s v="indie rock"/>
    <x v="1881"/>
    <d v="2015-03-10T02:39:49"/>
  </r>
  <r>
    <n v="1882"/>
    <x v="1882"/>
    <x v="1880"/>
    <n v="3350"/>
    <n v="3380"/>
    <x v="0"/>
    <x v="0"/>
    <x v="0"/>
    <n v="1341964080"/>
    <n v="1339109212"/>
    <b v="0"/>
    <x v="75"/>
    <x v="0"/>
    <s v="music/indie rock"/>
    <n v="101"/>
    <x v="1329"/>
    <x v="4"/>
    <s v="indie rock"/>
    <x v="1882"/>
    <d v="2012-07-10T23:48:00"/>
  </r>
  <r>
    <n v="1883"/>
    <x v="1883"/>
    <x v="1881"/>
    <n v="999"/>
    <n v="1047"/>
    <x v="0"/>
    <x v="0"/>
    <x v="0"/>
    <n v="1333921508"/>
    <n v="1331333108"/>
    <b v="0"/>
    <x v="58"/>
    <x v="0"/>
    <s v="music/indie rock"/>
    <n v="105"/>
    <x v="1330"/>
    <x v="4"/>
    <s v="indie rock"/>
    <x v="1883"/>
    <d v="2012-04-08T21:45:08"/>
  </r>
  <r>
    <n v="1884"/>
    <x v="1884"/>
    <x v="1882"/>
    <n v="1000"/>
    <n v="1351"/>
    <x v="0"/>
    <x v="0"/>
    <x v="0"/>
    <n v="1354017600"/>
    <n v="1350967535"/>
    <b v="0"/>
    <x v="55"/>
    <x v="0"/>
    <s v="music/indie rock"/>
    <n v="135"/>
    <x v="1331"/>
    <x v="4"/>
    <s v="indie rock"/>
    <x v="1884"/>
    <d v="2012-11-27T12:00:00"/>
  </r>
  <r>
    <n v="1885"/>
    <x v="1885"/>
    <x v="1883"/>
    <n v="4575"/>
    <n v="5322"/>
    <x v="0"/>
    <x v="0"/>
    <x v="0"/>
    <n v="1344636000"/>
    <n v="1341800110"/>
    <b v="0"/>
    <x v="217"/>
    <x v="0"/>
    <s v="music/indie rock"/>
    <n v="116"/>
    <x v="901"/>
    <x v="4"/>
    <s v="indie rock"/>
    <x v="1885"/>
    <d v="2012-08-10T22:00:00"/>
  </r>
  <r>
    <n v="1886"/>
    <x v="1886"/>
    <x v="1884"/>
    <n v="1200"/>
    <n v="1225"/>
    <x v="0"/>
    <x v="0"/>
    <x v="0"/>
    <n v="1415832338"/>
    <n v="1413236738"/>
    <b v="0"/>
    <x v="60"/>
    <x v="0"/>
    <s v="music/indie rock"/>
    <n v="102"/>
    <x v="1332"/>
    <x v="4"/>
    <s v="indie rock"/>
    <x v="1886"/>
    <d v="2014-11-12T22:45:38"/>
  </r>
  <r>
    <n v="1887"/>
    <x v="1887"/>
    <x v="1885"/>
    <n v="3000"/>
    <n v="3335"/>
    <x v="0"/>
    <x v="3"/>
    <x v="3"/>
    <n v="1449178200"/>
    <n v="1447614732"/>
    <b v="0"/>
    <x v="22"/>
    <x v="0"/>
    <s v="music/indie rock"/>
    <n v="111"/>
    <x v="1333"/>
    <x v="4"/>
    <s v="indie rock"/>
    <x v="1887"/>
    <d v="2015-12-03T21:30:00"/>
  </r>
  <r>
    <n v="1888"/>
    <x v="1888"/>
    <x v="1886"/>
    <n v="2500"/>
    <n v="4152"/>
    <x v="0"/>
    <x v="0"/>
    <x v="0"/>
    <n v="1275368340"/>
    <n v="1272692732"/>
    <b v="0"/>
    <x v="30"/>
    <x v="0"/>
    <s v="music/indie rock"/>
    <n v="166"/>
    <x v="1334"/>
    <x v="4"/>
    <s v="indie rock"/>
    <x v="1888"/>
    <d v="2010-06-01T04:59:00"/>
  </r>
  <r>
    <n v="1889"/>
    <x v="1889"/>
    <x v="1887"/>
    <n v="2000"/>
    <n v="2132"/>
    <x v="0"/>
    <x v="0"/>
    <x v="0"/>
    <n v="1363024946"/>
    <n v="1359140546"/>
    <b v="0"/>
    <x v="34"/>
    <x v="0"/>
    <s v="music/indie rock"/>
    <n v="107"/>
    <x v="974"/>
    <x v="4"/>
    <s v="indie rock"/>
    <x v="1889"/>
    <d v="2013-03-11T18:02:26"/>
  </r>
  <r>
    <n v="1890"/>
    <x v="1890"/>
    <x v="1888"/>
    <n v="12000"/>
    <n v="17350.13"/>
    <x v="0"/>
    <x v="0"/>
    <x v="0"/>
    <n v="1355597528"/>
    <n v="1353005528"/>
    <b v="0"/>
    <x v="336"/>
    <x v="0"/>
    <s v="music/indie rock"/>
    <n v="145"/>
    <x v="1335"/>
    <x v="4"/>
    <s v="indie rock"/>
    <x v="1890"/>
    <d v="2012-12-15T18:52:08"/>
  </r>
  <r>
    <n v="1891"/>
    <x v="1891"/>
    <x v="1889"/>
    <n v="10000"/>
    <n v="10555"/>
    <x v="0"/>
    <x v="0"/>
    <x v="0"/>
    <n v="1279778400"/>
    <n v="1275851354"/>
    <b v="0"/>
    <x v="148"/>
    <x v="0"/>
    <s v="music/indie rock"/>
    <n v="106"/>
    <x v="1336"/>
    <x v="4"/>
    <s v="indie rock"/>
    <x v="1891"/>
    <d v="2010-07-22T06:00:00"/>
  </r>
  <r>
    <n v="1892"/>
    <x v="1892"/>
    <x v="1890"/>
    <n v="500"/>
    <n v="683"/>
    <x v="0"/>
    <x v="0"/>
    <x v="0"/>
    <n v="1307459881"/>
    <n v="1304867881"/>
    <b v="0"/>
    <x v="55"/>
    <x v="0"/>
    <s v="music/indie rock"/>
    <n v="137"/>
    <x v="1105"/>
    <x v="4"/>
    <s v="indie rock"/>
    <x v="1892"/>
    <d v="2011-06-07T15:18:01"/>
  </r>
  <r>
    <n v="1893"/>
    <x v="1893"/>
    <x v="1891"/>
    <n v="2500"/>
    <n v="2600"/>
    <x v="0"/>
    <x v="0"/>
    <x v="0"/>
    <n v="1302926340"/>
    <n v="1301524585"/>
    <b v="0"/>
    <x v="43"/>
    <x v="0"/>
    <s v="music/indie rock"/>
    <n v="104"/>
    <x v="1337"/>
    <x v="4"/>
    <s v="indie rock"/>
    <x v="1893"/>
    <d v="2011-04-16T03:59:00"/>
  </r>
  <r>
    <n v="1894"/>
    <x v="1894"/>
    <x v="1892"/>
    <n v="1000"/>
    <n v="1145"/>
    <x v="0"/>
    <x v="0"/>
    <x v="0"/>
    <n v="1329082983"/>
    <n v="1326404583"/>
    <b v="0"/>
    <x v="9"/>
    <x v="0"/>
    <s v="music/indie rock"/>
    <n v="115"/>
    <x v="1338"/>
    <x v="4"/>
    <s v="indie rock"/>
    <x v="1894"/>
    <d v="2012-02-12T21:43:03"/>
  </r>
  <r>
    <n v="1895"/>
    <x v="1895"/>
    <x v="1893"/>
    <n v="9072"/>
    <n v="9228"/>
    <x v="0"/>
    <x v="0"/>
    <x v="0"/>
    <n v="1445363722"/>
    <n v="1442771722"/>
    <b v="0"/>
    <x v="5"/>
    <x v="0"/>
    <s v="music/indie rock"/>
    <n v="102"/>
    <x v="1339"/>
    <x v="4"/>
    <s v="indie rock"/>
    <x v="1895"/>
    <d v="2015-10-20T17:55:22"/>
  </r>
  <r>
    <n v="1896"/>
    <x v="1896"/>
    <x v="1894"/>
    <n v="451"/>
    <n v="559"/>
    <x v="0"/>
    <x v="0"/>
    <x v="0"/>
    <n v="1334250165"/>
    <n v="1331658165"/>
    <b v="0"/>
    <x v="62"/>
    <x v="0"/>
    <s v="music/indie rock"/>
    <n v="124"/>
    <x v="1340"/>
    <x v="4"/>
    <s v="indie rock"/>
    <x v="1896"/>
    <d v="2012-04-12T17:02:45"/>
  </r>
  <r>
    <n v="1897"/>
    <x v="1897"/>
    <x v="1895"/>
    <n v="6350"/>
    <n v="6506"/>
    <x v="0"/>
    <x v="0"/>
    <x v="0"/>
    <n v="1393966800"/>
    <n v="1392040806"/>
    <b v="0"/>
    <x v="275"/>
    <x v="0"/>
    <s v="music/indie rock"/>
    <n v="102"/>
    <x v="1341"/>
    <x v="4"/>
    <s v="indie rock"/>
    <x v="1897"/>
    <d v="2014-03-04T21:00:00"/>
  </r>
  <r>
    <n v="1898"/>
    <x v="1898"/>
    <x v="1896"/>
    <n v="1000"/>
    <n v="1445"/>
    <x v="0"/>
    <x v="0"/>
    <x v="0"/>
    <n v="1454349600"/>
    <n v="1451277473"/>
    <b v="0"/>
    <x v="64"/>
    <x v="0"/>
    <s v="music/indie rock"/>
    <n v="145"/>
    <x v="1342"/>
    <x v="4"/>
    <s v="indie rock"/>
    <x v="1898"/>
    <d v="2016-02-01T18:00:00"/>
  </r>
  <r>
    <n v="1899"/>
    <x v="1899"/>
    <x v="1897"/>
    <n v="900"/>
    <n v="1200"/>
    <x v="0"/>
    <x v="0"/>
    <x v="0"/>
    <n v="1427319366"/>
    <n v="1424730966"/>
    <b v="0"/>
    <x v="288"/>
    <x v="0"/>
    <s v="music/indie rock"/>
    <n v="133"/>
    <x v="1343"/>
    <x v="4"/>
    <s v="indie rock"/>
    <x v="1899"/>
    <d v="2015-03-25T21:36:06"/>
  </r>
  <r>
    <n v="1900"/>
    <x v="1900"/>
    <x v="1898"/>
    <n v="2500"/>
    <n v="2734.11"/>
    <x v="0"/>
    <x v="0"/>
    <x v="0"/>
    <n v="1349517540"/>
    <n v="1347137731"/>
    <b v="0"/>
    <x v="241"/>
    <x v="0"/>
    <s v="music/indie rock"/>
    <n v="109"/>
    <x v="1344"/>
    <x v="4"/>
    <s v="indie rock"/>
    <x v="1900"/>
    <d v="2012-10-06T09:59:00"/>
  </r>
  <r>
    <n v="1901"/>
    <x v="1901"/>
    <x v="1899"/>
    <n v="99000"/>
    <n v="2670"/>
    <x v="2"/>
    <x v="1"/>
    <x v="1"/>
    <n v="1432299600"/>
    <n v="1429707729"/>
    <b v="0"/>
    <x v="20"/>
    <x v="1"/>
    <s v="technology/gadgets"/>
    <n v="3"/>
    <x v="1345"/>
    <x v="2"/>
    <s v="gadgets"/>
    <x v="1901"/>
    <d v="2015-05-22T13:00:00"/>
  </r>
  <r>
    <n v="1902"/>
    <x v="1902"/>
    <x v="1900"/>
    <n v="1000"/>
    <n v="12"/>
    <x v="2"/>
    <x v="9"/>
    <x v="3"/>
    <n v="1425495447"/>
    <n v="1422903447"/>
    <b v="0"/>
    <x v="83"/>
    <x v="1"/>
    <s v="technology/gadgets"/>
    <n v="1"/>
    <x v="143"/>
    <x v="2"/>
    <s v="gadgets"/>
    <x v="1902"/>
    <d v="2015-03-04T18:57:27"/>
  </r>
  <r>
    <n v="1903"/>
    <x v="1903"/>
    <x v="1901"/>
    <n v="3000"/>
    <n v="1398"/>
    <x v="2"/>
    <x v="0"/>
    <x v="0"/>
    <n v="1485541791"/>
    <n v="1480357791"/>
    <b v="0"/>
    <x v="14"/>
    <x v="1"/>
    <s v="technology/gadgets"/>
    <n v="47"/>
    <x v="1346"/>
    <x v="2"/>
    <s v="gadgets"/>
    <x v="1903"/>
    <d v="2017-01-27T18:29:51"/>
  </r>
  <r>
    <n v="1904"/>
    <x v="1904"/>
    <x v="1902"/>
    <n v="50000"/>
    <n v="50"/>
    <x v="2"/>
    <x v="0"/>
    <x v="0"/>
    <n v="1451752021"/>
    <n v="1447864021"/>
    <b v="0"/>
    <x v="84"/>
    <x v="1"/>
    <s v="technology/gadgets"/>
    <n v="0"/>
    <x v="380"/>
    <x v="2"/>
    <s v="gadgets"/>
    <x v="1904"/>
    <d v="2016-01-02T16:27:01"/>
  </r>
  <r>
    <n v="1905"/>
    <x v="1905"/>
    <x v="1903"/>
    <n v="25000"/>
    <n v="42"/>
    <x v="2"/>
    <x v="0"/>
    <x v="0"/>
    <n v="1410127994"/>
    <n v="1407535994"/>
    <b v="0"/>
    <x v="80"/>
    <x v="1"/>
    <s v="technology/gadgets"/>
    <n v="0"/>
    <x v="678"/>
    <x v="2"/>
    <s v="gadgets"/>
    <x v="1905"/>
    <d v="2014-09-07T22:13:14"/>
  </r>
  <r>
    <n v="1906"/>
    <x v="1906"/>
    <x v="1904"/>
    <n v="50000"/>
    <n v="21380"/>
    <x v="2"/>
    <x v="0"/>
    <x v="0"/>
    <n v="1466697983"/>
    <n v="1464105983"/>
    <b v="0"/>
    <x v="221"/>
    <x v="1"/>
    <s v="technology/gadgets"/>
    <n v="43"/>
    <x v="1347"/>
    <x v="2"/>
    <s v="gadgets"/>
    <x v="1906"/>
    <d v="2016-06-23T16:06:23"/>
  </r>
  <r>
    <n v="1907"/>
    <x v="1907"/>
    <x v="1905"/>
    <n v="30000"/>
    <n v="85"/>
    <x v="2"/>
    <x v="0"/>
    <x v="0"/>
    <n v="1400853925"/>
    <n v="1399557925"/>
    <b v="0"/>
    <x v="80"/>
    <x v="1"/>
    <s v="technology/gadgets"/>
    <n v="0"/>
    <x v="1209"/>
    <x v="2"/>
    <s v="gadgets"/>
    <x v="1907"/>
    <d v="2014-05-23T14:05:25"/>
  </r>
  <r>
    <n v="1908"/>
    <x v="1908"/>
    <x v="1906"/>
    <n v="25000"/>
    <n v="433"/>
    <x v="2"/>
    <x v="0"/>
    <x v="0"/>
    <n v="1483048900"/>
    <n v="1480456900"/>
    <b v="0"/>
    <x v="80"/>
    <x v="1"/>
    <s v="technology/gadgets"/>
    <n v="2"/>
    <x v="1348"/>
    <x v="2"/>
    <s v="gadgets"/>
    <x v="1908"/>
    <d v="2016-12-29T22:01:40"/>
  </r>
  <r>
    <n v="1909"/>
    <x v="1909"/>
    <x v="1907"/>
    <n v="35000"/>
    <n v="4939"/>
    <x v="2"/>
    <x v="0"/>
    <x v="0"/>
    <n v="1414059479"/>
    <n v="1411467479"/>
    <b v="0"/>
    <x v="44"/>
    <x v="1"/>
    <s v="technology/gadgets"/>
    <n v="14"/>
    <x v="1349"/>
    <x v="2"/>
    <s v="gadgets"/>
    <x v="1909"/>
    <d v="2014-10-23T10:17:59"/>
  </r>
  <r>
    <n v="1910"/>
    <x v="1910"/>
    <x v="1908"/>
    <n v="85000"/>
    <n v="33486"/>
    <x v="2"/>
    <x v="9"/>
    <x v="3"/>
    <n v="1446331500"/>
    <n v="1442531217"/>
    <b v="0"/>
    <x v="168"/>
    <x v="1"/>
    <s v="technology/gadgets"/>
    <n v="39"/>
    <x v="1350"/>
    <x v="2"/>
    <s v="gadgets"/>
    <x v="1910"/>
    <d v="2015-10-31T22:45:00"/>
  </r>
  <r>
    <n v="1911"/>
    <x v="1911"/>
    <x v="1909"/>
    <n v="42500"/>
    <n v="10"/>
    <x v="2"/>
    <x v="4"/>
    <x v="4"/>
    <n v="1407545334"/>
    <n v="1404953334"/>
    <b v="0"/>
    <x v="29"/>
    <x v="1"/>
    <s v="technology/gadgets"/>
    <n v="0"/>
    <x v="119"/>
    <x v="2"/>
    <s v="gadgets"/>
    <x v="1911"/>
    <d v="2014-08-09T00:48:54"/>
  </r>
  <r>
    <n v="1912"/>
    <x v="1912"/>
    <x v="1910"/>
    <n v="5000"/>
    <n v="2965"/>
    <x v="2"/>
    <x v="0"/>
    <x v="0"/>
    <n v="1433395560"/>
    <n v="1430803560"/>
    <b v="0"/>
    <x v="288"/>
    <x v="1"/>
    <s v="technology/gadgets"/>
    <n v="59"/>
    <x v="1351"/>
    <x v="2"/>
    <s v="gadgets"/>
    <x v="1912"/>
    <d v="2015-06-04T05:26:00"/>
  </r>
  <r>
    <n v="1913"/>
    <x v="1913"/>
    <x v="1911"/>
    <n v="48000"/>
    <n v="637"/>
    <x v="2"/>
    <x v="1"/>
    <x v="1"/>
    <n v="1412770578"/>
    <n v="1410178578"/>
    <b v="0"/>
    <x v="55"/>
    <x v="1"/>
    <s v="technology/gadgets"/>
    <n v="1"/>
    <x v="1352"/>
    <x v="2"/>
    <s v="gadgets"/>
    <x v="1913"/>
    <d v="2014-10-08T12:16:18"/>
  </r>
  <r>
    <n v="1914"/>
    <x v="1914"/>
    <x v="1912"/>
    <n v="666"/>
    <n v="60"/>
    <x v="2"/>
    <x v="0"/>
    <x v="0"/>
    <n v="1414814340"/>
    <n v="1413519073"/>
    <b v="0"/>
    <x v="84"/>
    <x v="1"/>
    <s v="technology/gadgets"/>
    <n v="9"/>
    <x v="179"/>
    <x v="2"/>
    <s v="gadgets"/>
    <x v="1914"/>
    <d v="2014-11-01T03:59:00"/>
  </r>
  <r>
    <n v="1915"/>
    <x v="1915"/>
    <x v="1913"/>
    <n v="500"/>
    <n v="8"/>
    <x v="2"/>
    <x v="0"/>
    <x v="0"/>
    <n v="1409620222"/>
    <n v="1407892222"/>
    <b v="0"/>
    <x v="80"/>
    <x v="1"/>
    <s v="technology/gadgets"/>
    <n v="2"/>
    <x v="447"/>
    <x v="2"/>
    <s v="gadgets"/>
    <x v="1915"/>
    <d v="2014-09-02T01:10:22"/>
  </r>
  <r>
    <n v="1916"/>
    <x v="1916"/>
    <x v="1914"/>
    <n v="20000"/>
    <n v="102"/>
    <x v="2"/>
    <x v="0"/>
    <x v="0"/>
    <n v="1478542375"/>
    <n v="1476378775"/>
    <b v="0"/>
    <x v="79"/>
    <x v="1"/>
    <s v="technology/gadgets"/>
    <n v="1"/>
    <x v="1326"/>
    <x v="2"/>
    <s v="gadgets"/>
    <x v="1916"/>
    <d v="2016-11-07T18:12:55"/>
  </r>
  <r>
    <n v="1917"/>
    <x v="1917"/>
    <x v="1915"/>
    <n v="390000"/>
    <n v="205025"/>
    <x v="2"/>
    <x v="7"/>
    <x v="6"/>
    <n v="1486708133"/>
    <n v="1484116133"/>
    <b v="0"/>
    <x v="16"/>
    <x v="1"/>
    <s v="technology/gadgets"/>
    <n v="53"/>
    <x v="1353"/>
    <x v="2"/>
    <s v="gadgets"/>
    <x v="1917"/>
    <d v="2017-02-10T06:28:53"/>
  </r>
  <r>
    <n v="1918"/>
    <x v="1918"/>
    <x v="1916"/>
    <n v="25000"/>
    <n v="260"/>
    <x v="2"/>
    <x v="0"/>
    <x v="0"/>
    <n v="1407869851"/>
    <n v="1404845851"/>
    <b v="0"/>
    <x v="82"/>
    <x v="1"/>
    <s v="technology/gadgets"/>
    <n v="1"/>
    <x v="673"/>
    <x v="2"/>
    <s v="gadgets"/>
    <x v="1918"/>
    <d v="2014-08-12T18:57:31"/>
  </r>
  <r>
    <n v="1919"/>
    <x v="1919"/>
    <x v="1917"/>
    <n v="500"/>
    <n v="237"/>
    <x v="2"/>
    <x v="0"/>
    <x v="0"/>
    <n v="1432069249"/>
    <n v="1429477249"/>
    <b v="0"/>
    <x v="22"/>
    <x v="1"/>
    <s v="technology/gadgets"/>
    <n v="47"/>
    <x v="1354"/>
    <x v="2"/>
    <s v="gadgets"/>
    <x v="1919"/>
    <d v="2015-05-19T21:00:49"/>
  </r>
  <r>
    <n v="1920"/>
    <x v="1920"/>
    <x v="1918"/>
    <n v="10000"/>
    <n v="4303"/>
    <x v="2"/>
    <x v="1"/>
    <x v="1"/>
    <n v="1445468400"/>
    <n v="1443042061"/>
    <b v="0"/>
    <x v="217"/>
    <x v="1"/>
    <s v="technology/gadgets"/>
    <n v="43"/>
    <x v="1355"/>
    <x v="2"/>
    <s v="gadgets"/>
    <x v="1920"/>
    <d v="2015-10-21T23:00:00"/>
  </r>
  <r>
    <n v="1921"/>
    <x v="1921"/>
    <x v="1919"/>
    <n v="1500"/>
    <n v="2052"/>
    <x v="0"/>
    <x v="0"/>
    <x v="0"/>
    <n v="1342243143"/>
    <n v="1339651143"/>
    <b v="0"/>
    <x v="44"/>
    <x v="0"/>
    <s v="music/indie rock"/>
    <n v="137"/>
    <x v="1205"/>
    <x v="4"/>
    <s v="indie rock"/>
    <x v="1921"/>
    <d v="2012-07-14T05:19:03"/>
  </r>
  <r>
    <n v="1922"/>
    <x v="1922"/>
    <x v="1920"/>
    <n v="2000"/>
    <n v="2311"/>
    <x v="0"/>
    <x v="0"/>
    <x v="0"/>
    <n v="1386828507"/>
    <n v="1384236507"/>
    <b v="0"/>
    <x v="31"/>
    <x v="0"/>
    <s v="music/indie rock"/>
    <n v="116"/>
    <x v="1356"/>
    <x v="4"/>
    <s v="indie rock"/>
    <x v="1922"/>
    <d v="2013-12-12T06:08:27"/>
  </r>
  <r>
    <n v="1923"/>
    <x v="1923"/>
    <x v="1921"/>
    <n v="125"/>
    <n v="301"/>
    <x v="0"/>
    <x v="0"/>
    <x v="0"/>
    <n v="1317099540"/>
    <n v="1313612532"/>
    <b v="0"/>
    <x v="62"/>
    <x v="0"/>
    <s v="music/indie rock"/>
    <n v="241"/>
    <x v="1357"/>
    <x v="4"/>
    <s v="indie rock"/>
    <x v="1923"/>
    <d v="2011-09-27T04:59:00"/>
  </r>
  <r>
    <n v="1924"/>
    <x v="1924"/>
    <x v="1922"/>
    <n v="3000"/>
    <n v="3432"/>
    <x v="0"/>
    <x v="0"/>
    <x v="0"/>
    <n v="1389814380"/>
    <n v="1387390555"/>
    <b v="0"/>
    <x v="51"/>
    <x v="0"/>
    <s v="music/indie rock"/>
    <n v="114"/>
    <x v="1358"/>
    <x v="4"/>
    <s v="indie rock"/>
    <x v="1924"/>
    <d v="2014-01-15T19:33:00"/>
  </r>
  <r>
    <n v="1925"/>
    <x v="1925"/>
    <x v="1923"/>
    <n v="1500"/>
    <n v="1655"/>
    <x v="0"/>
    <x v="0"/>
    <x v="0"/>
    <n v="1381449600"/>
    <n v="1379540288"/>
    <b v="0"/>
    <x v="47"/>
    <x v="0"/>
    <s v="music/indie rock"/>
    <n v="110"/>
    <x v="1359"/>
    <x v="4"/>
    <s v="indie rock"/>
    <x v="1925"/>
    <d v="2013-10-11T00:00:00"/>
  </r>
  <r>
    <n v="1926"/>
    <x v="1926"/>
    <x v="1924"/>
    <n v="1500"/>
    <n v="2930.69"/>
    <x v="0"/>
    <x v="0"/>
    <x v="0"/>
    <n v="1288657560"/>
    <n v="1286319256"/>
    <b v="0"/>
    <x v="329"/>
    <x v="0"/>
    <s v="music/indie rock"/>
    <n v="195"/>
    <x v="1360"/>
    <x v="4"/>
    <s v="indie rock"/>
    <x v="1926"/>
    <d v="2010-11-02T00:26:00"/>
  </r>
  <r>
    <n v="1927"/>
    <x v="1927"/>
    <x v="1925"/>
    <n v="600"/>
    <n v="620"/>
    <x v="0"/>
    <x v="0"/>
    <x v="0"/>
    <n v="1331182740"/>
    <n v="1329856839"/>
    <b v="0"/>
    <x v="202"/>
    <x v="0"/>
    <s v="music/indie rock"/>
    <n v="103"/>
    <x v="1361"/>
    <x v="4"/>
    <s v="indie rock"/>
    <x v="1927"/>
    <d v="2012-03-08T04:59:00"/>
  </r>
  <r>
    <n v="1928"/>
    <x v="1928"/>
    <x v="1926"/>
    <n v="2550"/>
    <n v="2630"/>
    <x v="0"/>
    <x v="0"/>
    <x v="0"/>
    <n v="1367940794"/>
    <n v="1365348794"/>
    <b v="0"/>
    <x v="69"/>
    <x v="0"/>
    <s v="music/indie rock"/>
    <n v="103"/>
    <x v="1362"/>
    <x v="4"/>
    <s v="indie rock"/>
    <x v="1928"/>
    <d v="2013-05-07T15:33:14"/>
  </r>
  <r>
    <n v="1929"/>
    <x v="1929"/>
    <x v="1927"/>
    <n v="3200"/>
    <n v="3210"/>
    <x v="0"/>
    <x v="0"/>
    <x v="0"/>
    <n v="1309825866"/>
    <n v="1306197066"/>
    <b v="0"/>
    <x v="11"/>
    <x v="0"/>
    <s v="music/indie rock"/>
    <n v="100"/>
    <x v="1363"/>
    <x v="4"/>
    <s v="indie rock"/>
    <x v="1929"/>
    <d v="2011-07-05T00:31:06"/>
  </r>
  <r>
    <n v="1930"/>
    <x v="1930"/>
    <x v="1928"/>
    <n v="1000"/>
    <n v="1270"/>
    <x v="0"/>
    <x v="0"/>
    <x v="0"/>
    <n v="1373203482"/>
    <n v="1368019482"/>
    <b v="0"/>
    <x v="55"/>
    <x v="0"/>
    <s v="music/indie rock"/>
    <n v="127"/>
    <x v="1364"/>
    <x v="4"/>
    <s v="indie rock"/>
    <x v="1930"/>
    <d v="2013-07-07T13:24:42"/>
  </r>
  <r>
    <n v="1931"/>
    <x v="1931"/>
    <x v="1929"/>
    <n v="2000"/>
    <n v="2412.02"/>
    <x v="0"/>
    <x v="0"/>
    <x v="0"/>
    <n v="1337657400"/>
    <n v="1336512309"/>
    <b v="0"/>
    <x v="133"/>
    <x v="0"/>
    <s v="music/indie rock"/>
    <n v="121"/>
    <x v="1365"/>
    <x v="4"/>
    <s v="indie rock"/>
    <x v="1931"/>
    <d v="2012-05-22T03:30:00"/>
  </r>
  <r>
    <n v="1932"/>
    <x v="1932"/>
    <x v="1930"/>
    <n v="5250"/>
    <n v="5617"/>
    <x v="0"/>
    <x v="0"/>
    <x v="0"/>
    <n v="1327433173"/>
    <n v="1325618773"/>
    <b v="0"/>
    <x v="144"/>
    <x v="0"/>
    <s v="music/indie rock"/>
    <n v="107"/>
    <x v="1366"/>
    <x v="4"/>
    <s v="indie rock"/>
    <x v="1932"/>
    <d v="2012-01-24T19:26:13"/>
  </r>
  <r>
    <n v="1933"/>
    <x v="1933"/>
    <x v="1931"/>
    <n v="6000"/>
    <n v="10346"/>
    <x v="0"/>
    <x v="0"/>
    <x v="0"/>
    <n v="1411787307"/>
    <n v="1409195307"/>
    <b v="0"/>
    <x v="238"/>
    <x v="0"/>
    <s v="music/indie rock"/>
    <n v="172"/>
    <x v="1367"/>
    <x v="4"/>
    <s v="indie rock"/>
    <x v="1933"/>
    <d v="2014-09-27T03:08:27"/>
  </r>
  <r>
    <n v="1934"/>
    <x v="1934"/>
    <x v="1932"/>
    <n v="5000"/>
    <n v="6181"/>
    <x v="0"/>
    <x v="0"/>
    <x v="0"/>
    <n v="1324789200"/>
    <n v="1321649321"/>
    <b v="0"/>
    <x v="99"/>
    <x v="0"/>
    <s v="music/indie rock"/>
    <n v="124"/>
    <x v="1368"/>
    <x v="4"/>
    <s v="indie rock"/>
    <x v="1934"/>
    <d v="2011-12-25T05:00:00"/>
  </r>
  <r>
    <n v="1935"/>
    <x v="1935"/>
    <x v="1933"/>
    <n v="2500"/>
    <n v="2710"/>
    <x v="0"/>
    <x v="0"/>
    <x v="0"/>
    <n v="1403326740"/>
    <n v="1400106171"/>
    <b v="0"/>
    <x v="133"/>
    <x v="0"/>
    <s v="music/indie rock"/>
    <n v="108"/>
    <x v="1369"/>
    <x v="4"/>
    <s v="indie rock"/>
    <x v="1935"/>
    <d v="2014-06-21T04:59:00"/>
  </r>
  <r>
    <n v="1936"/>
    <x v="1936"/>
    <x v="1934"/>
    <n v="7500"/>
    <n v="8739.01"/>
    <x v="0"/>
    <x v="0"/>
    <x v="0"/>
    <n v="1323151140"/>
    <n v="1320528070"/>
    <b v="0"/>
    <x v="108"/>
    <x v="0"/>
    <s v="music/indie rock"/>
    <n v="117"/>
    <x v="1370"/>
    <x v="4"/>
    <s v="indie rock"/>
    <x v="1936"/>
    <d v="2011-12-06T05:59:00"/>
  </r>
  <r>
    <n v="1937"/>
    <x v="1937"/>
    <x v="1935"/>
    <n v="600"/>
    <n v="1123.47"/>
    <x v="0"/>
    <x v="0"/>
    <x v="0"/>
    <n v="1339732740"/>
    <n v="1338346281"/>
    <b v="0"/>
    <x v="60"/>
    <x v="0"/>
    <s v="music/indie rock"/>
    <n v="187"/>
    <x v="1371"/>
    <x v="4"/>
    <s v="indie rock"/>
    <x v="1937"/>
    <d v="2012-06-15T03:59:00"/>
  </r>
  <r>
    <n v="1938"/>
    <x v="1938"/>
    <x v="1936"/>
    <n v="15000"/>
    <n v="17390"/>
    <x v="0"/>
    <x v="0"/>
    <x v="0"/>
    <n v="1372741200"/>
    <n v="1370067231"/>
    <b v="0"/>
    <x v="229"/>
    <x v="0"/>
    <s v="music/indie rock"/>
    <n v="116"/>
    <x v="1372"/>
    <x v="4"/>
    <s v="indie rock"/>
    <x v="1938"/>
    <d v="2013-07-02T05:00:00"/>
  </r>
  <r>
    <n v="1939"/>
    <x v="1939"/>
    <x v="1937"/>
    <n v="10000"/>
    <n v="11070"/>
    <x v="0"/>
    <x v="0"/>
    <x v="0"/>
    <n v="1362955108"/>
    <n v="1360366708"/>
    <b v="0"/>
    <x v="93"/>
    <x v="0"/>
    <s v="music/indie rock"/>
    <n v="111"/>
    <x v="1373"/>
    <x v="4"/>
    <s v="indie rock"/>
    <x v="1939"/>
    <d v="2013-03-10T22:38:28"/>
  </r>
  <r>
    <n v="1940"/>
    <x v="1940"/>
    <x v="1938"/>
    <n v="650"/>
    <n v="1111"/>
    <x v="0"/>
    <x v="0"/>
    <x v="0"/>
    <n v="1308110340"/>
    <n v="1304770233"/>
    <b v="0"/>
    <x v="162"/>
    <x v="0"/>
    <s v="music/indie rock"/>
    <n v="171"/>
    <x v="1374"/>
    <x v="4"/>
    <s v="indie rock"/>
    <x v="1940"/>
    <d v="2011-06-15T03:59:00"/>
  </r>
  <r>
    <n v="1941"/>
    <x v="1941"/>
    <x v="1939"/>
    <n v="250000"/>
    <n v="315295.89"/>
    <x v="0"/>
    <x v="0"/>
    <x v="0"/>
    <n v="1400137131"/>
    <n v="1397545131"/>
    <b v="1"/>
    <x v="337"/>
    <x v="0"/>
    <s v="technology/hardware"/>
    <n v="126"/>
    <x v="1375"/>
    <x v="2"/>
    <s v="hardware"/>
    <x v="1941"/>
    <d v="2014-05-15T06:58:51"/>
  </r>
  <r>
    <n v="1942"/>
    <x v="1942"/>
    <x v="1940"/>
    <n v="6000"/>
    <n v="8306.42"/>
    <x v="0"/>
    <x v="0"/>
    <x v="0"/>
    <n v="1309809140"/>
    <n v="1302033140"/>
    <b v="1"/>
    <x v="195"/>
    <x v="0"/>
    <s v="technology/hardware"/>
    <n v="138"/>
    <x v="1376"/>
    <x v="2"/>
    <s v="hardware"/>
    <x v="1942"/>
    <d v="2011-07-04T19:52:20"/>
  </r>
  <r>
    <n v="1943"/>
    <x v="1943"/>
    <x v="1941"/>
    <n v="10000"/>
    <n v="170525"/>
    <x v="0"/>
    <x v="0"/>
    <x v="0"/>
    <n v="1470896916"/>
    <n v="1467008916"/>
    <b v="1"/>
    <x v="338"/>
    <x v="0"/>
    <s v="technology/hardware"/>
    <n v="1705"/>
    <x v="1377"/>
    <x v="2"/>
    <s v="hardware"/>
    <x v="1943"/>
    <d v="2016-08-11T06:28:36"/>
  </r>
  <r>
    <n v="1944"/>
    <x v="1944"/>
    <x v="1942"/>
    <n v="40000"/>
    <n v="315222.2"/>
    <x v="0"/>
    <x v="0"/>
    <x v="0"/>
    <n v="1398952890"/>
    <n v="1396360890"/>
    <b v="1"/>
    <x v="339"/>
    <x v="0"/>
    <s v="technology/hardware"/>
    <n v="788"/>
    <x v="1378"/>
    <x v="2"/>
    <s v="hardware"/>
    <x v="1944"/>
    <d v="2014-05-01T14:01:30"/>
  </r>
  <r>
    <n v="1945"/>
    <x v="1945"/>
    <x v="1943"/>
    <n v="100000"/>
    <n v="348018"/>
    <x v="0"/>
    <x v="3"/>
    <x v="3"/>
    <n v="1436680958"/>
    <n v="1433224958"/>
    <b v="1"/>
    <x v="340"/>
    <x v="0"/>
    <s v="technology/hardware"/>
    <n v="348"/>
    <x v="1379"/>
    <x v="2"/>
    <s v="hardware"/>
    <x v="1945"/>
    <d v="2015-07-12T06:02:38"/>
  </r>
  <r>
    <n v="1946"/>
    <x v="1946"/>
    <x v="1944"/>
    <n v="7500"/>
    <n v="11231"/>
    <x v="0"/>
    <x v="0"/>
    <x v="0"/>
    <n v="1397961361"/>
    <n v="1392780961"/>
    <b v="1"/>
    <x v="16"/>
    <x v="0"/>
    <s v="technology/hardware"/>
    <n v="150"/>
    <x v="1380"/>
    <x v="2"/>
    <s v="hardware"/>
    <x v="1946"/>
    <d v="2014-04-20T02:36:01"/>
  </r>
  <r>
    <n v="1947"/>
    <x v="1947"/>
    <x v="1945"/>
    <n v="800"/>
    <n v="805.07"/>
    <x v="0"/>
    <x v="0"/>
    <x v="0"/>
    <n v="1258955940"/>
    <n v="1255730520"/>
    <b v="1"/>
    <x v="23"/>
    <x v="0"/>
    <s v="technology/hardware"/>
    <n v="101"/>
    <x v="431"/>
    <x v="2"/>
    <s v="hardware"/>
    <x v="1947"/>
    <d v="2009-11-23T05:59:00"/>
  </r>
  <r>
    <n v="1948"/>
    <x v="1948"/>
    <x v="1946"/>
    <n v="100000"/>
    <n v="800211"/>
    <x v="0"/>
    <x v="0"/>
    <x v="0"/>
    <n v="1465232520"/>
    <n v="1460557809"/>
    <b v="1"/>
    <x v="341"/>
    <x v="0"/>
    <s v="technology/hardware"/>
    <n v="800"/>
    <x v="1381"/>
    <x v="2"/>
    <s v="hardware"/>
    <x v="1948"/>
    <d v="2016-06-06T17:02:00"/>
  </r>
  <r>
    <n v="1949"/>
    <x v="1949"/>
    <x v="1947"/>
    <n v="50000"/>
    <n v="53001.3"/>
    <x v="0"/>
    <x v="1"/>
    <x v="1"/>
    <n v="1404986951"/>
    <n v="1402394951"/>
    <b v="1"/>
    <x v="342"/>
    <x v="0"/>
    <s v="technology/hardware"/>
    <n v="106"/>
    <x v="1382"/>
    <x v="2"/>
    <s v="hardware"/>
    <x v="1949"/>
    <d v="2014-07-10T10:09:11"/>
  </r>
  <r>
    <n v="1950"/>
    <x v="1950"/>
    <x v="1948"/>
    <n v="48000"/>
    <n v="96248.960000000006"/>
    <x v="0"/>
    <x v="0"/>
    <x v="0"/>
    <n v="1303446073"/>
    <n v="1300767673"/>
    <b v="1"/>
    <x v="343"/>
    <x v="0"/>
    <s v="technology/hardware"/>
    <n v="201"/>
    <x v="1383"/>
    <x v="2"/>
    <s v="hardware"/>
    <x v="1950"/>
    <d v="2011-04-22T04:21:13"/>
  </r>
  <r>
    <n v="1951"/>
    <x v="1951"/>
    <x v="1949"/>
    <n v="50000"/>
    <n v="106222"/>
    <x v="0"/>
    <x v="0"/>
    <x v="0"/>
    <n v="1478516737"/>
    <n v="1475921137"/>
    <b v="1"/>
    <x v="344"/>
    <x v="0"/>
    <s v="technology/hardware"/>
    <n v="212"/>
    <x v="1384"/>
    <x v="2"/>
    <s v="hardware"/>
    <x v="1951"/>
    <d v="2016-11-07T11:05:37"/>
  </r>
  <r>
    <n v="1952"/>
    <x v="1952"/>
    <x v="1950"/>
    <n v="35000"/>
    <n v="69465.33"/>
    <x v="0"/>
    <x v="5"/>
    <x v="5"/>
    <n v="1381934015"/>
    <n v="1378737215"/>
    <b v="1"/>
    <x v="345"/>
    <x v="0"/>
    <s v="technology/hardware"/>
    <n v="198"/>
    <x v="1385"/>
    <x v="2"/>
    <s v="hardware"/>
    <x v="1952"/>
    <d v="2013-10-16T14:33:35"/>
  </r>
  <r>
    <n v="1953"/>
    <x v="1953"/>
    <x v="1951"/>
    <n v="15000"/>
    <n v="33892"/>
    <x v="0"/>
    <x v="0"/>
    <x v="0"/>
    <n v="1330657200"/>
    <n v="1328158065"/>
    <b v="1"/>
    <x v="206"/>
    <x v="0"/>
    <s v="technology/hardware"/>
    <n v="226"/>
    <x v="1386"/>
    <x v="2"/>
    <s v="hardware"/>
    <x v="1953"/>
    <d v="2012-03-02T03:00:00"/>
  </r>
  <r>
    <n v="1954"/>
    <x v="1954"/>
    <x v="1952"/>
    <n v="50000"/>
    <n v="349474"/>
    <x v="0"/>
    <x v="0"/>
    <x v="0"/>
    <n v="1457758800"/>
    <n v="1453730176"/>
    <b v="1"/>
    <x v="119"/>
    <x v="0"/>
    <s v="technology/hardware"/>
    <n v="699"/>
    <x v="1387"/>
    <x v="2"/>
    <s v="hardware"/>
    <x v="1954"/>
    <d v="2016-03-12T05:00:00"/>
  </r>
  <r>
    <n v="1955"/>
    <x v="1955"/>
    <x v="1953"/>
    <n v="42000"/>
    <n v="167410.01999999999"/>
    <x v="0"/>
    <x v="0"/>
    <x v="0"/>
    <n v="1337799600"/>
    <n v="1334989881"/>
    <b v="1"/>
    <x v="126"/>
    <x v="0"/>
    <s v="technology/hardware"/>
    <n v="399"/>
    <x v="1388"/>
    <x v="2"/>
    <s v="hardware"/>
    <x v="1955"/>
    <d v="2012-05-23T19:00:00"/>
  </r>
  <r>
    <n v="1956"/>
    <x v="1956"/>
    <x v="1954"/>
    <n v="60000"/>
    <n v="176420"/>
    <x v="0"/>
    <x v="0"/>
    <x v="0"/>
    <n v="1429391405"/>
    <n v="1425507005"/>
    <b v="1"/>
    <x v="346"/>
    <x v="0"/>
    <s v="technology/hardware"/>
    <n v="294"/>
    <x v="1389"/>
    <x v="2"/>
    <s v="hardware"/>
    <x v="1956"/>
    <d v="2015-04-18T21:10:05"/>
  </r>
  <r>
    <n v="1957"/>
    <x v="1957"/>
    <x v="1955"/>
    <n v="30000"/>
    <n v="50251.41"/>
    <x v="0"/>
    <x v="0"/>
    <x v="0"/>
    <n v="1351304513"/>
    <n v="1348712513"/>
    <b v="1"/>
    <x v="347"/>
    <x v="0"/>
    <s v="technology/hardware"/>
    <n v="168"/>
    <x v="1390"/>
    <x v="2"/>
    <s v="hardware"/>
    <x v="1957"/>
    <d v="2012-10-27T02:21:53"/>
  </r>
  <r>
    <n v="1958"/>
    <x v="1958"/>
    <x v="1956"/>
    <n v="7000"/>
    <n v="100490.02"/>
    <x v="0"/>
    <x v="0"/>
    <x v="0"/>
    <n v="1364078561"/>
    <n v="1361490161"/>
    <b v="1"/>
    <x v="348"/>
    <x v="0"/>
    <s v="technology/hardware"/>
    <n v="1436"/>
    <x v="1391"/>
    <x v="2"/>
    <s v="hardware"/>
    <x v="1958"/>
    <d v="2013-03-23T22:42:41"/>
  </r>
  <r>
    <n v="1959"/>
    <x v="1959"/>
    <x v="1957"/>
    <n v="10000"/>
    <n v="15673.44"/>
    <x v="0"/>
    <x v="0"/>
    <x v="0"/>
    <n v="1412121600"/>
    <n v="1408565860"/>
    <b v="1"/>
    <x v="349"/>
    <x v="0"/>
    <s v="technology/hardware"/>
    <n v="157"/>
    <x v="1392"/>
    <x v="2"/>
    <s v="hardware"/>
    <x v="1959"/>
    <d v="2014-10-01T00:00:00"/>
  </r>
  <r>
    <n v="1960"/>
    <x v="1960"/>
    <x v="1958"/>
    <n v="70000"/>
    <n v="82532"/>
    <x v="0"/>
    <x v="11"/>
    <x v="9"/>
    <n v="1419151341"/>
    <n v="1416559341"/>
    <b v="1"/>
    <x v="51"/>
    <x v="0"/>
    <s v="technology/hardware"/>
    <n v="118"/>
    <x v="1393"/>
    <x v="2"/>
    <s v="hardware"/>
    <x v="1960"/>
    <d v="2014-12-21T08:42:21"/>
  </r>
  <r>
    <n v="1961"/>
    <x v="1961"/>
    <x v="1959"/>
    <n v="10000"/>
    <n v="110538.12"/>
    <x v="0"/>
    <x v="0"/>
    <x v="0"/>
    <n v="1349495940"/>
    <n v="1346042417"/>
    <b v="1"/>
    <x v="350"/>
    <x v="0"/>
    <s v="technology/hardware"/>
    <n v="1105"/>
    <x v="1394"/>
    <x v="2"/>
    <s v="hardware"/>
    <x v="1961"/>
    <d v="2012-10-06T03:59:00"/>
  </r>
  <r>
    <n v="1962"/>
    <x v="1962"/>
    <x v="1960"/>
    <n v="10000"/>
    <n v="19292.5"/>
    <x v="0"/>
    <x v="0"/>
    <x v="0"/>
    <n v="1400006636"/>
    <n v="1397414636"/>
    <b v="1"/>
    <x v="351"/>
    <x v="0"/>
    <s v="technology/hardware"/>
    <n v="193"/>
    <x v="1395"/>
    <x v="2"/>
    <s v="hardware"/>
    <x v="1962"/>
    <d v="2014-05-13T18:43:56"/>
  </r>
  <r>
    <n v="1963"/>
    <x v="1963"/>
    <x v="1961"/>
    <n v="19000"/>
    <n v="24108"/>
    <x v="0"/>
    <x v="1"/>
    <x v="1"/>
    <n v="1410862734"/>
    <n v="1407838734"/>
    <b v="1"/>
    <x v="242"/>
    <x v="0"/>
    <s v="technology/hardware"/>
    <n v="127"/>
    <x v="1396"/>
    <x v="2"/>
    <s v="hardware"/>
    <x v="1963"/>
    <d v="2014-09-16T10:18:54"/>
  </r>
  <r>
    <n v="1964"/>
    <x v="1964"/>
    <x v="1962"/>
    <n v="89200"/>
    <n v="231543.12"/>
    <x v="0"/>
    <x v="13"/>
    <x v="3"/>
    <n v="1461306772"/>
    <n v="1458714772"/>
    <b v="1"/>
    <x v="352"/>
    <x v="0"/>
    <s v="technology/hardware"/>
    <n v="260"/>
    <x v="1397"/>
    <x v="2"/>
    <s v="hardware"/>
    <x v="1964"/>
    <d v="2016-04-22T06:32:52"/>
  </r>
  <r>
    <n v="1965"/>
    <x v="1965"/>
    <x v="1963"/>
    <n v="5000"/>
    <n v="13114"/>
    <x v="0"/>
    <x v="0"/>
    <x v="0"/>
    <n v="1326330000"/>
    <n v="1324433310"/>
    <b v="1"/>
    <x v="273"/>
    <x v="0"/>
    <s v="technology/hardware"/>
    <n v="262"/>
    <x v="1398"/>
    <x v="2"/>
    <s v="hardware"/>
    <x v="1965"/>
    <d v="2012-01-12T01:00:00"/>
  </r>
  <r>
    <n v="1966"/>
    <x v="1966"/>
    <x v="1964"/>
    <n v="100000"/>
    <n v="206743.09"/>
    <x v="0"/>
    <x v="0"/>
    <x v="0"/>
    <n v="1408021098"/>
    <n v="1405429098"/>
    <b v="1"/>
    <x v="353"/>
    <x v="0"/>
    <s v="technology/hardware"/>
    <n v="207"/>
    <x v="1399"/>
    <x v="2"/>
    <s v="hardware"/>
    <x v="1966"/>
    <d v="2014-08-14T12:58:18"/>
  </r>
  <r>
    <n v="1967"/>
    <x v="1967"/>
    <x v="1965"/>
    <n v="20000"/>
    <n v="74026"/>
    <x v="0"/>
    <x v="0"/>
    <x v="0"/>
    <n v="1398959729"/>
    <n v="1396367729"/>
    <b v="1"/>
    <x v="316"/>
    <x v="0"/>
    <s v="technology/hardware"/>
    <n v="370"/>
    <x v="1400"/>
    <x v="2"/>
    <s v="hardware"/>
    <x v="1967"/>
    <d v="2014-05-01T15:55:29"/>
  </r>
  <r>
    <n v="1968"/>
    <x v="1968"/>
    <x v="1966"/>
    <n v="50000"/>
    <n v="142483"/>
    <x v="0"/>
    <x v="0"/>
    <x v="0"/>
    <n v="1480777515"/>
    <n v="1478095515"/>
    <b v="1"/>
    <x v="354"/>
    <x v="0"/>
    <s v="technology/hardware"/>
    <n v="285"/>
    <x v="1401"/>
    <x v="2"/>
    <s v="hardware"/>
    <x v="1968"/>
    <d v="2016-12-03T15:05:15"/>
  </r>
  <r>
    <n v="1969"/>
    <x v="1969"/>
    <x v="1967"/>
    <n v="20000"/>
    <n v="115816"/>
    <x v="0"/>
    <x v="1"/>
    <x v="1"/>
    <n v="1470423668"/>
    <n v="1467831668"/>
    <b v="1"/>
    <x v="355"/>
    <x v="0"/>
    <s v="technology/hardware"/>
    <n v="579"/>
    <x v="1402"/>
    <x v="2"/>
    <s v="hardware"/>
    <x v="1969"/>
    <d v="2016-08-05T19:01:08"/>
  </r>
  <r>
    <n v="1970"/>
    <x v="1970"/>
    <x v="1968"/>
    <n v="5000"/>
    <n v="56590"/>
    <x v="0"/>
    <x v="0"/>
    <x v="0"/>
    <n v="1366429101"/>
    <n v="1361248701"/>
    <b v="1"/>
    <x v="356"/>
    <x v="0"/>
    <s v="technology/hardware"/>
    <n v="1132"/>
    <x v="1403"/>
    <x v="2"/>
    <s v="hardware"/>
    <x v="1970"/>
    <d v="2013-04-20T03:38:21"/>
  </r>
  <r>
    <n v="1971"/>
    <x v="1971"/>
    <x v="1969"/>
    <n v="400000"/>
    <n v="1052110.8700000001"/>
    <x v="0"/>
    <x v="0"/>
    <x v="0"/>
    <n v="1384488000"/>
    <n v="1381752061"/>
    <b v="1"/>
    <x v="357"/>
    <x v="0"/>
    <s v="technology/hardware"/>
    <n v="263"/>
    <x v="1404"/>
    <x v="2"/>
    <s v="hardware"/>
    <x v="1971"/>
    <d v="2013-11-15T04:00:00"/>
  </r>
  <r>
    <n v="1972"/>
    <x v="1972"/>
    <x v="1970"/>
    <n v="2500"/>
    <n v="16862"/>
    <x v="0"/>
    <x v="0"/>
    <x v="0"/>
    <n v="1353201444"/>
    <n v="1350605844"/>
    <b v="1"/>
    <x v="146"/>
    <x v="0"/>
    <s v="technology/hardware"/>
    <n v="674"/>
    <x v="1405"/>
    <x v="2"/>
    <s v="hardware"/>
    <x v="1972"/>
    <d v="2012-11-18T01:17:24"/>
  </r>
  <r>
    <n v="1973"/>
    <x v="1973"/>
    <x v="1971"/>
    <n v="198000"/>
    <n v="508525.01"/>
    <x v="0"/>
    <x v="0"/>
    <x v="0"/>
    <n v="1470466800"/>
    <n v="1467134464"/>
    <b v="1"/>
    <x v="358"/>
    <x v="0"/>
    <s v="technology/hardware"/>
    <n v="257"/>
    <x v="1406"/>
    <x v="2"/>
    <s v="hardware"/>
    <x v="1973"/>
    <d v="2016-08-06T07:00:00"/>
  </r>
  <r>
    <n v="1974"/>
    <x v="1974"/>
    <x v="1972"/>
    <n v="20000"/>
    <n v="75099.199999999997"/>
    <x v="0"/>
    <x v="1"/>
    <x v="1"/>
    <n v="1376899269"/>
    <n v="1371715269"/>
    <b v="1"/>
    <x v="359"/>
    <x v="0"/>
    <s v="technology/hardware"/>
    <n v="375"/>
    <x v="1407"/>
    <x v="2"/>
    <s v="hardware"/>
    <x v="1974"/>
    <d v="2013-08-19T08:01:09"/>
  </r>
  <r>
    <n v="1975"/>
    <x v="1975"/>
    <x v="1973"/>
    <n v="16000"/>
    <n v="33393.339999999997"/>
    <x v="0"/>
    <x v="0"/>
    <x v="0"/>
    <n v="1362938851"/>
    <n v="1360346851"/>
    <b v="1"/>
    <x v="35"/>
    <x v="0"/>
    <s v="technology/hardware"/>
    <n v="209"/>
    <x v="1408"/>
    <x v="2"/>
    <s v="hardware"/>
    <x v="1975"/>
    <d v="2013-03-10T18:07:31"/>
  </r>
  <r>
    <n v="1976"/>
    <x v="1976"/>
    <x v="1974"/>
    <n v="4000"/>
    <n v="13864"/>
    <x v="0"/>
    <x v="1"/>
    <x v="1"/>
    <n v="1373751325"/>
    <n v="1371159325"/>
    <b v="1"/>
    <x v="360"/>
    <x v="0"/>
    <s v="technology/hardware"/>
    <n v="347"/>
    <x v="1409"/>
    <x v="2"/>
    <s v="hardware"/>
    <x v="1976"/>
    <d v="2013-07-13T21:35:25"/>
  </r>
  <r>
    <n v="1977"/>
    <x v="1977"/>
    <x v="1975"/>
    <n v="50000"/>
    <n v="201165"/>
    <x v="0"/>
    <x v="0"/>
    <x v="0"/>
    <n v="1450511940"/>
    <n v="1446527540"/>
    <b v="1"/>
    <x v="361"/>
    <x v="0"/>
    <s v="technology/hardware"/>
    <n v="402"/>
    <x v="1410"/>
    <x v="2"/>
    <s v="hardware"/>
    <x v="1977"/>
    <d v="2015-12-19T07:59:00"/>
  </r>
  <r>
    <n v="1978"/>
    <x v="1978"/>
    <x v="1976"/>
    <n v="50000"/>
    <n v="513422.57"/>
    <x v="0"/>
    <x v="0"/>
    <x v="0"/>
    <n v="1339484400"/>
    <n v="1336627492"/>
    <b v="1"/>
    <x v="362"/>
    <x v="0"/>
    <s v="technology/hardware"/>
    <n v="1027"/>
    <x v="1411"/>
    <x v="2"/>
    <s v="hardware"/>
    <x v="1978"/>
    <d v="2012-06-12T07:00:00"/>
  </r>
  <r>
    <n v="1979"/>
    <x v="1979"/>
    <x v="1977"/>
    <n v="200000"/>
    <n v="229802.31"/>
    <x v="0"/>
    <x v="0"/>
    <x v="0"/>
    <n v="1447909140"/>
    <n v="1444734146"/>
    <b v="1"/>
    <x v="363"/>
    <x v="0"/>
    <s v="technology/hardware"/>
    <n v="115"/>
    <x v="1412"/>
    <x v="2"/>
    <s v="hardware"/>
    <x v="1979"/>
    <d v="2015-11-19T04:59:00"/>
  </r>
  <r>
    <n v="1980"/>
    <x v="1980"/>
    <x v="1978"/>
    <n v="50000"/>
    <n v="177412.01"/>
    <x v="0"/>
    <x v="12"/>
    <x v="3"/>
    <n v="1459684862"/>
    <n v="1456232462"/>
    <b v="1"/>
    <x v="364"/>
    <x v="0"/>
    <s v="technology/hardware"/>
    <n v="355"/>
    <x v="1413"/>
    <x v="2"/>
    <s v="hardware"/>
    <x v="1980"/>
    <d v="2016-04-03T12:01:02"/>
  </r>
  <r>
    <n v="1981"/>
    <x v="1981"/>
    <x v="1979"/>
    <n v="7500"/>
    <n v="381"/>
    <x v="2"/>
    <x v="5"/>
    <x v="5"/>
    <n v="1404926665"/>
    <n v="1402334665"/>
    <b v="0"/>
    <x v="8"/>
    <x v="1"/>
    <s v="photography/people"/>
    <n v="5"/>
    <x v="1414"/>
    <x v="8"/>
    <s v="people"/>
    <x v="1981"/>
    <d v="2014-07-09T17:24:25"/>
  </r>
  <r>
    <n v="1982"/>
    <x v="1982"/>
    <x v="1980"/>
    <n v="180000"/>
    <n v="0"/>
    <x v="2"/>
    <x v="7"/>
    <x v="6"/>
    <n v="1480863887"/>
    <n v="1478268287"/>
    <b v="0"/>
    <x v="78"/>
    <x v="1"/>
    <s v="photography/people"/>
    <n v="0"/>
    <x v="121"/>
    <x v="8"/>
    <s v="people"/>
    <x v="1982"/>
    <d v="2016-12-04T15:04:47"/>
  </r>
  <r>
    <n v="1983"/>
    <x v="1983"/>
    <x v="1981"/>
    <n v="33000"/>
    <n v="1419"/>
    <x v="2"/>
    <x v="0"/>
    <x v="0"/>
    <n v="1472799600"/>
    <n v="1470874618"/>
    <b v="0"/>
    <x v="38"/>
    <x v="1"/>
    <s v="photography/people"/>
    <n v="4"/>
    <x v="1415"/>
    <x v="8"/>
    <s v="people"/>
    <x v="1983"/>
    <d v="2016-09-02T07:00:00"/>
  </r>
  <r>
    <n v="1984"/>
    <x v="1984"/>
    <x v="1982"/>
    <n v="15000"/>
    <n v="3172"/>
    <x v="2"/>
    <x v="0"/>
    <x v="0"/>
    <n v="1417377481"/>
    <n v="1412189881"/>
    <b v="0"/>
    <x v="63"/>
    <x v="1"/>
    <s v="photography/people"/>
    <n v="21"/>
    <x v="1416"/>
    <x v="8"/>
    <s v="people"/>
    <x v="1984"/>
    <d v="2014-11-30T19:58:01"/>
  </r>
  <r>
    <n v="1985"/>
    <x v="1985"/>
    <x v="1983"/>
    <n v="1600"/>
    <n v="51"/>
    <x v="2"/>
    <x v="1"/>
    <x v="1"/>
    <n v="1470178800"/>
    <n v="1467650771"/>
    <b v="0"/>
    <x v="80"/>
    <x v="1"/>
    <s v="photography/people"/>
    <n v="3"/>
    <x v="786"/>
    <x v="8"/>
    <s v="people"/>
    <x v="1985"/>
    <d v="2016-08-02T23:00:00"/>
  </r>
  <r>
    <n v="1986"/>
    <x v="1986"/>
    <x v="1984"/>
    <n v="2000"/>
    <n v="1"/>
    <x v="2"/>
    <x v="1"/>
    <x v="1"/>
    <n v="1457947483"/>
    <n v="1455359083"/>
    <b v="0"/>
    <x v="29"/>
    <x v="1"/>
    <s v="photography/people"/>
    <n v="0"/>
    <x v="120"/>
    <x v="8"/>
    <s v="people"/>
    <x v="1986"/>
    <d v="2016-03-14T09:24:43"/>
  </r>
  <r>
    <n v="1987"/>
    <x v="1987"/>
    <x v="1985"/>
    <n v="5500"/>
    <n v="2336"/>
    <x v="2"/>
    <x v="1"/>
    <x v="1"/>
    <n v="1425223276"/>
    <n v="1422631276"/>
    <b v="0"/>
    <x v="33"/>
    <x v="1"/>
    <s v="photography/people"/>
    <n v="42"/>
    <x v="1417"/>
    <x v="8"/>
    <s v="people"/>
    <x v="1987"/>
    <d v="2015-03-01T15:21:16"/>
  </r>
  <r>
    <n v="1988"/>
    <x v="1988"/>
    <x v="1986"/>
    <n v="6000"/>
    <n v="25"/>
    <x v="2"/>
    <x v="0"/>
    <x v="0"/>
    <n v="1440094742"/>
    <n v="1437502742"/>
    <b v="0"/>
    <x v="29"/>
    <x v="1"/>
    <s v="photography/people"/>
    <n v="0"/>
    <x v="380"/>
    <x v="8"/>
    <s v="people"/>
    <x v="1988"/>
    <d v="2015-08-20T18:19:02"/>
  </r>
  <r>
    <n v="1989"/>
    <x v="1989"/>
    <x v="1987"/>
    <n v="5000"/>
    <n v="50"/>
    <x v="2"/>
    <x v="0"/>
    <x v="0"/>
    <n v="1481473208"/>
    <n v="1478881208"/>
    <b v="0"/>
    <x v="29"/>
    <x v="1"/>
    <s v="photography/people"/>
    <n v="1"/>
    <x v="73"/>
    <x v="8"/>
    <s v="people"/>
    <x v="1989"/>
    <d v="2016-12-11T16:20:08"/>
  </r>
  <r>
    <n v="1990"/>
    <x v="1990"/>
    <x v="1988"/>
    <n v="3000"/>
    <n v="509"/>
    <x v="2"/>
    <x v="0"/>
    <x v="0"/>
    <n v="1455338532"/>
    <n v="1454042532"/>
    <b v="0"/>
    <x v="81"/>
    <x v="1"/>
    <s v="photography/people"/>
    <n v="17"/>
    <x v="1418"/>
    <x v="8"/>
    <s v="people"/>
    <x v="1990"/>
    <d v="2016-02-13T04:42:12"/>
  </r>
  <r>
    <n v="1991"/>
    <x v="1991"/>
    <x v="1989"/>
    <n v="2000"/>
    <n v="140"/>
    <x v="2"/>
    <x v="0"/>
    <x v="0"/>
    <n v="1435958786"/>
    <n v="1434144386"/>
    <b v="0"/>
    <x v="83"/>
    <x v="1"/>
    <s v="photography/people"/>
    <n v="7"/>
    <x v="646"/>
    <x v="8"/>
    <s v="people"/>
    <x v="1991"/>
    <d v="2015-07-03T21:26:26"/>
  </r>
  <r>
    <n v="1992"/>
    <x v="1992"/>
    <x v="1990"/>
    <n v="1500"/>
    <n v="2"/>
    <x v="2"/>
    <x v="0"/>
    <x v="0"/>
    <n v="1424229991"/>
    <n v="1421637991"/>
    <b v="0"/>
    <x v="84"/>
    <x v="1"/>
    <s v="photography/people"/>
    <n v="0"/>
    <x v="120"/>
    <x v="8"/>
    <s v="people"/>
    <x v="1992"/>
    <d v="2015-02-18T03:26:31"/>
  </r>
  <r>
    <n v="1993"/>
    <x v="1993"/>
    <x v="1991"/>
    <n v="2000"/>
    <n v="0"/>
    <x v="2"/>
    <x v="1"/>
    <x v="1"/>
    <n v="1450706837"/>
    <n v="1448114837"/>
    <b v="0"/>
    <x v="78"/>
    <x v="1"/>
    <s v="photography/people"/>
    <n v="0"/>
    <x v="121"/>
    <x v="8"/>
    <s v="people"/>
    <x v="1993"/>
    <d v="2015-12-21T14:07:17"/>
  </r>
  <r>
    <n v="1994"/>
    <x v="1994"/>
    <x v="1992"/>
    <n v="3200"/>
    <n v="0"/>
    <x v="2"/>
    <x v="0"/>
    <x v="0"/>
    <n v="1481072942"/>
    <n v="1475885342"/>
    <b v="0"/>
    <x v="78"/>
    <x v="1"/>
    <s v="photography/people"/>
    <n v="0"/>
    <x v="121"/>
    <x v="8"/>
    <s v="people"/>
    <x v="1994"/>
    <d v="2016-12-07T01:09:02"/>
  </r>
  <r>
    <n v="1995"/>
    <x v="1995"/>
    <x v="1993"/>
    <n v="1000"/>
    <n v="78"/>
    <x v="2"/>
    <x v="5"/>
    <x v="5"/>
    <n v="1437082736"/>
    <n v="1435354736"/>
    <b v="0"/>
    <x v="83"/>
    <x v="1"/>
    <s v="photography/people"/>
    <n v="8"/>
    <x v="433"/>
    <x v="8"/>
    <s v="people"/>
    <x v="1995"/>
    <d v="2015-07-16T21:38:56"/>
  </r>
  <r>
    <n v="1996"/>
    <x v="1996"/>
    <x v="1994"/>
    <n v="133800"/>
    <n v="0"/>
    <x v="2"/>
    <x v="0"/>
    <x v="0"/>
    <n v="1405021211"/>
    <n v="1402429211"/>
    <b v="0"/>
    <x v="78"/>
    <x v="1"/>
    <s v="photography/people"/>
    <n v="0"/>
    <x v="121"/>
    <x v="8"/>
    <s v="people"/>
    <x v="1996"/>
    <d v="2014-07-10T19:40:11"/>
  </r>
  <r>
    <n v="1997"/>
    <x v="1997"/>
    <x v="1995"/>
    <n v="6500"/>
    <n v="0"/>
    <x v="2"/>
    <x v="0"/>
    <x v="0"/>
    <n v="1409091612"/>
    <n v="1406499612"/>
    <b v="0"/>
    <x v="78"/>
    <x v="1"/>
    <s v="photography/people"/>
    <n v="0"/>
    <x v="121"/>
    <x v="8"/>
    <s v="people"/>
    <x v="1997"/>
    <d v="2014-08-26T22:20:12"/>
  </r>
  <r>
    <n v="1998"/>
    <x v="1998"/>
    <x v="1996"/>
    <n v="2500"/>
    <n v="655"/>
    <x v="2"/>
    <x v="0"/>
    <x v="0"/>
    <n v="1406861438"/>
    <n v="1402973438"/>
    <b v="0"/>
    <x v="83"/>
    <x v="1"/>
    <s v="photography/people"/>
    <n v="26"/>
    <x v="1419"/>
    <x v="8"/>
    <s v="people"/>
    <x v="1998"/>
    <d v="2014-08-01T02:50:38"/>
  </r>
  <r>
    <n v="1999"/>
    <x v="1999"/>
    <x v="1997"/>
    <n v="31000"/>
    <n v="236"/>
    <x v="2"/>
    <x v="1"/>
    <x v="1"/>
    <n v="1415882108"/>
    <n v="1413286508"/>
    <b v="0"/>
    <x v="63"/>
    <x v="1"/>
    <s v="photography/people"/>
    <n v="1"/>
    <x v="1420"/>
    <x v="8"/>
    <s v="people"/>
    <x v="1999"/>
    <d v="2014-11-13T12:35:08"/>
  </r>
  <r>
    <n v="2000"/>
    <x v="2000"/>
    <x v="1998"/>
    <n v="5000"/>
    <n v="625"/>
    <x v="2"/>
    <x v="5"/>
    <x v="5"/>
    <n v="1452120613"/>
    <n v="1449528613"/>
    <b v="0"/>
    <x v="20"/>
    <x v="1"/>
    <s v="photography/people"/>
    <n v="13"/>
    <x v="380"/>
    <x v="8"/>
    <s v="people"/>
    <x v="2000"/>
    <d v="2016-01-06T22:50:13"/>
  </r>
  <r>
    <n v="2001"/>
    <x v="2001"/>
    <x v="1999"/>
    <n v="55000"/>
    <n v="210171"/>
    <x v="0"/>
    <x v="12"/>
    <x v="3"/>
    <n v="1434139200"/>
    <n v="1431406916"/>
    <b v="1"/>
    <x v="365"/>
    <x v="0"/>
    <s v="technology/hardware"/>
    <n v="382"/>
    <x v="1421"/>
    <x v="2"/>
    <s v="hardware"/>
    <x v="2001"/>
    <d v="2015-06-12T20:00:00"/>
  </r>
  <r>
    <n v="2002"/>
    <x v="2002"/>
    <x v="2000"/>
    <n v="50000"/>
    <n v="108397.11"/>
    <x v="0"/>
    <x v="0"/>
    <x v="0"/>
    <n v="1485191143"/>
    <n v="1482599143"/>
    <b v="1"/>
    <x v="366"/>
    <x v="0"/>
    <s v="technology/hardware"/>
    <n v="217"/>
    <x v="1422"/>
    <x v="2"/>
    <s v="hardware"/>
    <x v="2002"/>
    <d v="2017-01-23T17:05:43"/>
  </r>
  <r>
    <n v="2003"/>
    <x v="2003"/>
    <x v="2001"/>
    <n v="500"/>
    <n v="1560"/>
    <x v="0"/>
    <x v="0"/>
    <x v="0"/>
    <n v="1278111600"/>
    <n v="1276830052"/>
    <b v="1"/>
    <x v="57"/>
    <x v="0"/>
    <s v="technology/hardware"/>
    <n v="312"/>
    <x v="1423"/>
    <x v="2"/>
    <s v="hardware"/>
    <x v="2003"/>
    <d v="2010-07-02T23:00:00"/>
  </r>
  <r>
    <n v="2004"/>
    <x v="2004"/>
    <x v="2002"/>
    <n v="50000"/>
    <n v="117210.24000000001"/>
    <x v="0"/>
    <x v="0"/>
    <x v="0"/>
    <n v="1405002663"/>
    <n v="1402410663"/>
    <b v="1"/>
    <x v="178"/>
    <x v="0"/>
    <s v="technology/hardware"/>
    <n v="234"/>
    <x v="1424"/>
    <x v="2"/>
    <s v="hardware"/>
    <x v="2004"/>
    <d v="2014-07-10T14:31:03"/>
  </r>
  <r>
    <n v="2005"/>
    <x v="2005"/>
    <x v="2003"/>
    <n v="30000"/>
    <n v="37104.03"/>
    <x v="0"/>
    <x v="0"/>
    <x v="0"/>
    <n v="1381895940"/>
    <n v="1379532618"/>
    <b v="1"/>
    <x v="277"/>
    <x v="0"/>
    <s v="technology/hardware"/>
    <n v="124"/>
    <x v="1425"/>
    <x v="2"/>
    <s v="hardware"/>
    <x v="2005"/>
    <d v="2013-10-16T03:59:00"/>
  </r>
  <r>
    <n v="2006"/>
    <x v="2006"/>
    <x v="2004"/>
    <n v="50000"/>
    <n v="123920"/>
    <x v="0"/>
    <x v="0"/>
    <x v="0"/>
    <n v="1417611645"/>
    <n v="1414584045"/>
    <b v="1"/>
    <x v="175"/>
    <x v="0"/>
    <s v="technology/hardware"/>
    <n v="248"/>
    <x v="1426"/>
    <x v="2"/>
    <s v="hardware"/>
    <x v="2006"/>
    <d v="2014-12-03T13:00:45"/>
  </r>
  <r>
    <n v="2007"/>
    <x v="2007"/>
    <x v="2005"/>
    <n v="10000"/>
    <n v="11570.92"/>
    <x v="0"/>
    <x v="0"/>
    <x v="0"/>
    <n v="1282622400"/>
    <n v="1276891586"/>
    <b v="1"/>
    <x v="89"/>
    <x v="0"/>
    <s v="technology/hardware"/>
    <n v="116"/>
    <x v="1427"/>
    <x v="2"/>
    <s v="hardware"/>
    <x v="2007"/>
    <d v="2010-08-24T04:00:00"/>
  </r>
  <r>
    <n v="2008"/>
    <x v="2008"/>
    <x v="2006"/>
    <n v="1570.79"/>
    <n v="1839"/>
    <x v="0"/>
    <x v="0"/>
    <x v="0"/>
    <n v="1316442622"/>
    <n v="1312641022"/>
    <b v="1"/>
    <x v="14"/>
    <x v="0"/>
    <s v="technology/hardware"/>
    <n v="117"/>
    <x v="1428"/>
    <x v="2"/>
    <s v="hardware"/>
    <x v="2008"/>
    <d v="2011-09-19T14:30:22"/>
  </r>
  <r>
    <n v="2009"/>
    <x v="2009"/>
    <x v="2007"/>
    <n v="50000"/>
    <n v="152579"/>
    <x v="0"/>
    <x v="12"/>
    <x v="3"/>
    <n v="1479890743"/>
    <n v="1476776743"/>
    <b v="1"/>
    <x v="367"/>
    <x v="0"/>
    <s v="technology/hardware"/>
    <n v="305"/>
    <x v="1429"/>
    <x v="2"/>
    <s v="hardware"/>
    <x v="2009"/>
    <d v="2016-11-23T08:45:43"/>
  </r>
  <r>
    <n v="2010"/>
    <x v="2010"/>
    <x v="2008"/>
    <n v="30000"/>
    <n v="96015.9"/>
    <x v="0"/>
    <x v="0"/>
    <x v="0"/>
    <n v="1471564491"/>
    <n v="1468972491"/>
    <b v="1"/>
    <x v="368"/>
    <x v="0"/>
    <s v="technology/hardware"/>
    <n v="320"/>
    <x v="1240"/>
    <x v="2"/>
    <s v="hardware"/>
    <x v="2010"/>
    <d v="2016-08-18T23:54:51"/>
  </r>
  <r>
    <n v="2011"/>
    <x v="2011"/>
    <x v="2009"/>
    <n v="50000"/>
    <n v="409782"/>
    <x v="0"/>
    <x v="15"/>
    <x v="3"/>
    <n v="1452553200"/>
    <n v="1449650173"/>
    <b v="1"/>
    <x v="369"/>
    <x v="0"/>
    <s v="technology/hardware"/>
    <n v="820"/>
    <x v="1430"/>
    <x v="2"/>
    <s v="hardware"/>
    <x v="2011"/>
    <d v="2016-01-11T23:00:00"/>
  </r>
  <r>
    <n v="2012"/>
    <x v="2012"/>
    <x v="2010"/>
    <n v="5000"/>
    <n v="11745"/>
    <x v="0"/>
    <x v="0"/>
    <x v="0"/>
    <n v="1423165441"/>
    <n v="1420573441"/>
    <b v="1"/>
    <x v="275"/>
    <x v="0"/>
    <s v="technology/hardware"/>
    <n v="235"/>
    <x v="1431"/>
    <x v="2"/>
    <s v="hardware"/>
    <x v="2012"/>
    <d v="2015-02-05T19:44:01"/>
  </r>
  <r>
    <n v="2013"/>
    <x v="2013"/>
    <x v="2011"/>
    <n v="160000"/>
    <n v="791862"/>
    <x v="0"/>
    <x v="0"/>
    <x v="0"/>
    <n v="1468019014"/>
    <n v="1462835014"/>
    <b v="1"/>
    <x v="370"/>
    <x v="0"/>
    <s v="technology/hardware"/>
    <n v="495"/>
    <x v="1432"/>
    <x v="2"/>
    <s v="hardware"/>
    <x v="2013"/>
    <d v="2016-07-08T23:03:34"/>
  </r>
  <r>
    <n v="2014"/>
    <x v="2014"/>
    <x v="2012"/>
    <n v="30000"/>
    <n v="2344134.67"/>
    <x v="0"/>
    <x v="0"/>
    <x v="0"/>
    <n v="1364184539"/>
    <n v="1361250539"/>
    <b v="1"/>
    <x v="371"/>
    <x v="0"/>
    <s v="technology/hardware"/>
    <n v="7814"/>
    <x v="1433"/>
    <x v="2"/>
    <s v="hardware"/>
    <x v="2014"/>
    <d v="2013-03-25T04:08:59"/>
  </r>
  <r>
    <n v="2015"/>
    <x v="2015"/>
    <x v="2013"/>
    <n v="7200"/>
    <n v="8136.01"/>
    <x v="0"/>
    <x v="0"/>
    <x v="0"/>
    <n v="1315602163"/>
    <n v="1313010163"/>
    <b v="1"/>
    <x v="372"/>
    <x v="0"/>
    <s v="technology/hardware"/>
    <n v="113"/>
    <x v="1434"/>
    <x v="2"/>
    <s v="hardware"/>
    <x v="2015"/>
    <d v="2011-09-09T21:02:43"/>
  </r>
  <r>
    <n v="2016"/>
    <x v="2016"/>
    <x v="2014"/>
    <n v="10000"/>
    <n v="92154.22"/>
    <x v="0"/>
    <x v="0"/>
    <x v="0"/>
    <n v="1362863299"/>
    <n v="1360271299"/>
    <b v="1"/>
    <x v="373"/>
    <x v="0"/>
    <s v="technology/hardware"/>
    <n v="922"/>
    <x v="1435"/>
    <x v="2"/>
    <s v="hardware"/>
    <x v="2016"/>
    <d v="2013-03-09T21:08:19"/>
  </r>
  <r>
    <n v="2017"/>
    <x v="2017"/>
    <x v="2015"/>
    <n v="25000"/>
    <n v="31275.599999999999"/>
    <x v="0"/>
    <x v="0"/>
    <x v="0"/>
    <n v="1332561600"/>
    <n v="1329873755"/>
    <b v="1"/>
    <x v="374"/>
    <x v="0"/>
    <s v="technology/hardware"/>
    <n v="125"/>
    <x v="1436"/>
    <x v="2"/>
    <s v="hardware"/>
    <x v="2017"/>
    <d v="2012-03-24T04:00:00"/>
  </r>
  <r>
    <n v="2018"/>
    <x v="2018"/>
    <x v="2016"/>
    <n v="65000"/>
    <n v="66458.23"/>
    <x v="0"/>
    <x v="17"/>
    <x v="3"/>
    <n v="1439455609"/>
    <n v="1436863609"/>
    <b v="1"/>
    <x v="375"/>
    <x v="0"/>
    <s v="technology/hardware"/>
    <n v="102"/>
    <x v="1437"/>
    <x v="2"/>
    <s v="hardware"/>
    <x v="2018"/>
    <d v="2015-08-13T08:46:49"/>
  </r>
  <r>
    <n v="2019"/>
    <x v="2019"/>
    <x v="2017"/>
    <n v="40000"/>
    <n v="193963.9"/>
    <x v="0"/>
    <x v="0"/>
    <x v="0"/>
    <n v="1474563621"/>
    <n v="1471971621"/>
    <b v="1"/>
    <x v="376"/>
    <x v="0"/>
    <s v="technology/hardware"/>
    <n v="485"/>
    <x v="1438"/>
    <x v="2"/>
    <s v="hardware"/>
    <x v="2019"/>
    <d v="2016-09-22T17:00:21"/>
  </r>
  <r>
    <n v="2020"/>
    <x v="2020"/>
    <x v="2018"/>
    <n v="1500"/>
    <n v="2885"/>
    <x v="0"/>
    <x v="0"/>
    <x v="0"/>
    <n v="1400108640"/>
    <n v="1396923624"/>
    <b v="1"/>
    <x v="259"/>
    <x v="0"/>
    <s v="technology/hardware"/>
    <n v="192"/>
    <x v="1439"/>
    <x v="2"/>
    <s v="hardware"/>
    <x v="2020"/>
    <d v="2014-05-14T23:04:00"/>
  </r>
  <r>
    <n v="2021"/>
    <x v="2021"/>
    <x v="2019"/>
    <n v="5000"/>
    <n v="14055"/>
    <x v="0"/>
    <x v="0"/>
    <x v="0"/>
    <n v="1411522897"/>
    <n v="1407634897"/>
    <b v="1"/>
    <x v="195"/>
    <x v="0"/>
    <s v="technology/hardware"/>
    <n v="281"/>
    <x v="1440"/>
    <x v="2"/>
    <s v="hardware"/>
    <x v="2021"/>
    <d v="2014-09-24T01:41:37"/>
  </r>
  <r>
    <n v="2022"/>
    <x v="2022"/>
    <x v="2020"/>
    <n v="100000"/>
    <n v="125137"/>
    <x v="0"/>
    <x v="0"/>
    <x v="0"/>
    <n v="1465652372"/>
    <n v="1463060372"/>
    <b v="1"/>
    <x v="166"/>
    <x v="0"/>
    <s v="technology/hardware"/>
    <n v="125"/>
    <x v="1441"/>
    <x v="2"/>
    <s v="hardware"/>
    <x v="2022"/>
    <d v="2016-06-11T13:39:32"/>
  </r>
  <r>
    <n v="2023"/>
    <x v="2023"/>
    <x v="2021"/>
    <n v="100000"/>
    <n v="161459"/>
    <x v="0"/>
    <x v="0"/>
    <x v="0"/>
    <n v="1434017153"/>
    <n v="1431425153"/>
    <b v="1"/>
    <x v="377"/>
    <x v="0"/>
    <s v="technology/hardware"/>
    <n v="161"/>
    <x v="1442"/>
    <x v="2"/>
    <s v="hardware"/>
    <x v="2023"/>
    <d v="2015-06-11T10:05:53"/>
  </r>
  <r>
    <n v="2024"/>
    <x v="2024"/>
    <x v="2022"/>
    <n v="4000"/>
    <n v="23414"/>
    <x v="0"/>
    <x v="0"/>
    <x v="0"/>
    <n v="1344826800"/>
    <n v="1341875544"/>
    <b v="1"/>
    <x v="217"/>
    <x v="0"/>
    <s v="technology/hardware"/>
    <n v="585"/>
    <x v="1443"/>
    <x v="2"/>
    <s v="hardware"/>
    <x v="2024"/>
    <d v="2012-08-13T03:00:00"/>
  </r>
  <r>
    <n v="2025"/>
    <x v="2025"/>
    <x v="2023"/>
    <n v="80000"/>
    <n v="160920"/>
    <x v="0"/>
    <x v="12"/>
    <x v="3"/>
    <n v="1433996746"/>
    <n v="1431404746"/>
    <b v="1"/>
    <x v="378"/>
    <x v="0"/>
    <s v="technology/hardware"/>
    <n v="201"/>
    <x v="1444"/>
    <x v="2"/>
    <s v="hardware"/>
    <x v="2025"/>
    <d v="2015-06-11T04:25:46"/>
  </r>
  <r>
    <n v="2026"/>
    <x v="2026"/>
    <x v="2024"/>
    <n v="25000"/>
    <n v="33370.769999999997"/>
    <x v="0"/>
    <x v="0"/>
    <x v="0"/>
    <n v="1398052740"/>
    <n v="1394127585"/>
    <b v="1"/>
    <x v="379"/>
    <x v="0"/>
    <s v="technology/hardware"/>
    <n v="133"/>
    <x v="1445"/>
    <x v="2"/>
    <s v="hardware"/>
    <x v="2026"/>
    <d v="2014-04-21T03:59:00"/>
  </r>
  <r>
    <n v="2027"/>
    <x v="2027"/>
    <x v="2025"/>
    <n v="100000"/>
    <n v="120249"/>
    <x v="0"/>
    <x v="0"/>
    <x v="0"/>
    <n v="1427740319"/>
    <n v="1423855919"/>
    <b v="1"/>
    <x v="380"/>
    <x v="0"/>
    <s v="technology/hardware"/>
    <n v="120"/>
    <x v="1446"/>
    <x v="2"/>
    <s v="hardware"/>
    <x v="2027"/>
    <d v="2015-03-30T18:31:59"/>
  </r>
  <r>
    <n v="2028"/>
    <x v="2028"/>
    <x v="2026"/>
    <n v="3000"/>
    <n v="3785"/>
    <x v="0"/>
    <x v="0"/>
    <x v="0"/>
    <n v="1268690100"/>
    <n v="1265493806"/>
    <b v="1"/>
    <x v="1"/>
    <x v="0"/>
    <s v="technology/hardware"/>
    <n v="126"/>
    <x v="1447"/>
    <x v="2"/>
    <s v="hardware"/>
    <x v="2028"/>
    <d v="2010-03-15T21:55:00"/>
  </r>
  <r>
    <n v="2029"/>
    <x v="2029"/>
    <x v="2027"/>
    <n v="2500"/>
    <n v="9030"/>
    <x v="0"/>
    <x v="0"/>
    <x v="0"/>
    <n v="1409099481"/>
    <n v="1406507481"/>
    <b v="1"/>
    <x v="225"/>
    <x v="0"/>
    <s v="technology/hardware"/>
    <n v="361"/>
    <x v="1448"/>
    <x v="2"/>
    <s v="hardware"/>
    <x v="2029"/>
    <d v="2014-08-27T00:31:21"/>
  </r>
  <r>
    <n v="2030"/>
    <x v="2030"/>
    <x v="2028"/>
    <n v="32768"/>
    <n v="74134"/>
    <x v="0"/>
    <x v="1"/>
    <x v="1"/>
    <n v="1354233296"/>
    <n v="1351641296"/>
    <b v="1"/>
    <x v="381"/>
    <x v="0"/>
    <s v="technology/hardware"/>
    <n v="226"/>
    <x v="1449"/>
    <x v="2"/>
    <s v="hardware"/>
    <x v="2030"/>
    <d v="2012-11-29T23:54:56"/>
  </r>
  <r>
    <n v="2031"/>
    <x v="2031"/>
    <x v="2029"/>
    <n v="50000"/>
    <n v="60175"/>
    <x v="0"/>
    <x v="9"/>
    <x v="3"/>
    <n v="1420765200"/>
    <n v="1417506853"/>
    <b v="1"/>
    <x v="278"/>
    <x v="0"/>
    <s v="technology/hardware"/>
    <n v="120"/>
    <x v="1450"/>
    <x v="2"/>
    <s v="hardware"/>
    <x v="2031"/>
    <d v="2015-01-09T01:00:00"/>
  </r>
  <r>
    <n v="2032"/>
    <x v="2032"/>
    <x v="2030"/>
    <n v="25000"/>
    <n v="76047"/>
    <x v="0"/>
    <x v="0"/>
    <x v="0"/>
    <n v="1481778000"/>
    <n v="1479216874"/>
    <b v="1"/>
    <x v="382"/>
    <x v="0"/>
    <s v="technology/hardware"/>
    <n v="304"/>
    <x v="1451"/>
    <x v="2"/>
    <s v="hardware"/>
    <x v="2032"/>
    <d v="2016-12-15T05:00:00"/>
  </r>
  <r>
    <n v="2033"/>
    <x v="2033"/>
    <x v="2031"/>
    <n v="25000"/>
    <n v="44669"/>
    <x v="0"/>
    <x v="0"/>
    <x v="0"/>
    <n v="1398477518"/>
    <n v="1395885518"/>
    <b v="1"/>
    <x v="150"/>
    <x v="0"/>
    <s v="technology/hardware"/>
    <n v="179"/>
    <x v="1452"/>
    <x v="2"/>
    <s v="hardware"/>
    <x v="2033"/>
    <d v="2014-04-26T01:58:38"/>
  </r>
  <r>
    <n v="2034"/>
    <x v="2034"/>
    <x v="2032"/>
    <n v="78000"/>
    <n v="301719.59000000003"/>
    <x v="0"/>
    <x v="0"/>
    <x v="0"/>
    <n v="1430981880"/>
    <n v="1426216033"/>
    <b v="1"/>
    <x v="278"/>
    <x v="0"/>
    <s v="technology/hardware"/>
    <n v="387"/>
    <x v="1453"/>
    <x v="2"/>
    <s v="hardware"/>
    <x v="2034"/>
    <d v="2015-05-07T06:58:00"/>
  </r>
  <r>
    <n v="2035"/>
    <x v="2035"/>
    <x v="2033"/>
    <n v="80000"/>
    <n v="168829.14"/>
    <x v="0"/>
    <x v="0"/>
    <x v="0"/>
    <n v="1450486800"/>
    <n v="1446562807"/>
    <b v="1"/>
    <x v="383"/>
    <x v="0"/>
    <s v="technology/hardware"/>
    <n v="211"/>
    <x v="1454"/>
    <x v="2"/>
    <s v="hardware"/>
    <x v="2035"/>
    <d v="2015-12-19T01:00:00"/>
  </r>
  <r>
    <n v="2036"/>
    <x v="2036"/>
    <x v="2034"/>
    <n v="30000"/>
    <n v="39500.5"/>
    <x v="0"/>
    <x v="0"/>
    <x v="0"/>
    <n v="1399668319"/>
    <n v="1397076319"/>
    <b v="1"/>
    <x v="384"/>
    <x v="0"/>
    <s v="technology/hardware"/>
    <n v="132"/>
    <x v="1455"/>
    <x v="2"/>
    <s v="hardware"/>
    <x v="2036"/>
    <d v="2014-05-09T20:45:19"/>
  </r>
  <r>
    <n v="2037"/>
    <x v="2037"/>
    <x v="2035"/>
    <n v="10000"/>
    <n v="30047.64"/>
    <x v="0"/>
    <x v="0"/>
    <x v="0"/>
    <n v="1388383353"/>
    <n v="1383195753"/>
    <b v="1"/>
    <x v="385"/>
    <x v="0"/>
    <s v="technology/hardware"/>
    <n v="300"/>
    <x v="1456"/>
    <x v="2"/>
    <s v="hardware"/>
    <x v="2037"/>
    <d v="2013-12-30T06:02:33"/>
  </r>
  <r>
    <n v="2038"/>
    <x v="2038"/>
    <x v="2036"/>
    <n v="8000"/>
    <n v="33641"/>
    <x v="0"/>
    <x v="1"/>
    <x v="1"/>
    <n v="1372701600"/>
    <n v="1369895421"/>
    <b v="1"/>
    <x v="386"/>
    <x v="0"/>
    <s v="technology/hardware"/>
    <n v="421"/>
    <x v="1457"/>
    <x v="2"/>
    <s v="hardware"/>
    <x v="2038"/>
    <d v="2013-07-01T18:00:00"/>
  </r>
  <r>
    <n v="2039"/>
    <x v="2039"/>
    <x v="2037"/>
    <n v="125000"/>
    <n v="170271"/>
    <x v="0"/>
    <x v="0"/>
    <x v="0"/>
    <n v="1480568340"/>
    <n v="1477996325"/>
    <b v="1"/>
    <x v="169"/>
    <x v="0"/>
    <s v="technology/hardware"/>
    <n v="136"/>
    <x v="1458"/>
    <x v="2"/>
    <s v="hardware"/>
    <x v="2039"/>
    <d v="2016-12-01T04:59:00"/>
  </r>
  <r>
    <n v="2040"/>
    <x v="2040"/>
    <x v="2038"/>
    <n v="3000"/>
    <n v="7445.14"/>
    <x v="0"/>
    <x v="0"/>
    <x v="0"/>
    <n v="1384557303"/>
    <n v="1383257703"/>
    <b v="1"/>
    <x v="197"/>
    <x v="0"/>
    <s v="technology/hardware"/>
    <n v="248"/>
    <x v="1459"/>
    <x v="2"/>
    <s v="hardware"/>
    <x v="2040"/>
    <d v="2013-11-15T23:15:03"/>
  </r>
  <r>
    <n v="2041"/>
    <x v="2041"/>
    <x v="2039"/>
    <n v="9500"/>
    <n v="17277"/>
    <x v="0"/>
    <x v="0"/>
    <x v="0"/>
    <n v="1478785027"/>
    <n v="1476189427"/>
    <b v="0"/>
    <x v="148"/>
    <x v="0"/>
    <s v="technology/hardware"/>
    <n v="182"/>
    <x v="1460"/>
    <x v="2"/>
    <s v="hardware"/>
    <x v="2041"/>
    <d v="2016-11-10T13:37:07"/>
  </r>
  <r>
    <n v="2042"/>
    <x v="2042"/>
    <x v="2040"/>
    <n v="10000"/>
    <n v="12353"/>
    <x v="0"/>
    <x v="0"/>
    <x v="0"/>
    <n v="1453481974"/>
    <n v="1448297974"/>
    <b v="0"/>
    <x v="205"/>
    <x v="0"/>
    <s v="technology/hardware"/>
    <n v="124"/>
    <x v="1461"/>
    <x v="2"/>
    <s v="hardware"/>
    <x v="2042"/>
    <d v="2016-01-22T16:59:34"/>
  </r>
  <r>
    <n v="2043"/>
    <x v="2043"/>
    <x v="2041"/>
    <n v="1385"/>
    <n v="7011"/>
    <x v="0"/>
    <x v="0"/>
    <x v="0"/>
    <n v="1481432340"/>
    <n v="1476764077"/>
    <b v="0"/>
    <x v="189"/>
    <x v="0"/>
    <s v="technology/hardware"/>
    <n v="506"/>
    <x v="811"/>
    <x v="2"/>
    <s v="hardware"/>
    <x v="2043"/>
    <d v="2016-12-11T04:59:00"/>
  </r>
  <r>
    <n v="2044"/>
    <x v="2044"/>
    <x v="2042"/>
    <n v="15000"/>
    <n v="16232"/>
    <x v="0"/>
    <x v="0"/>
    <x v="0"/>
    <n v="1434212714"/>
    <n v="1431620714"/>
    <b v="0"/>
    <x v="387"/>
    <x v="0"/>
    <s v="technology/hardware"/>
    <n v="108"/>
    <x v="1462"/>
    <x v="2"/>
    <s v="hardware"/>
    <x v="2044"/>
    <d v="2015-06-13T16:25:14"/>
  </r>
  <r>
    <n v="2045"/>
    <x v="2045"/>
    <x v="2043"/>
    <n v="4900"/>
    <n v="40140.01"/>
    <x v="0"/>
    <x v="0"/>
    <x v="0"/>
    <n v="1341799647"/>
    <n v="1339207647"/>
    <b v="0"/>
    <x v="40"/>
    <x v="0"/>
    <s v="technology/hardware"/>
    <n v="819"/>
    <x v="1463"/>
    <x v="2"/>
    <s v="hardware"/>
    <x v="2045"/>
    <d v="2012-07-09T02:07:27"/>
  </r>
  <r>
    <n v="2046"/>
    <x v="2046"/>
    <x v="2044"/>
    <n v="10000"/>
    <n v="12110"/>
    <x v="0"/>
    <x v="0"/>
    <x v="0"/>
    <n v="1369282044"/>
    <n v="1366690044"/>
    <b v="0"/>
    <x v="37"/>
    <x v="0"/>
    <s v="technology/hardware"/>
    <n v="121"/>
    <x v="1464"/>
    <x v="2"/>
    <s v="hardware"/>
    <x v="2046"/>
    <d v="2013-05-23T04:07:24"/>
  </r>
  <r>
    <n v="2047"/>
    <x v="2047"/>
    <x v="2045"/>
    <n v="98000"/>
    <n v="100939"/>
    <x v="0"/>
    <x v="2"/>
    <x v="2"/>
    <n v="1429228800"/>
    <n v="1426714870"/>
    <b v="0"/>
    <x v="388"/>
    <x v="0"/>
    <s v="technology/hardware"/>
    <n v="103"/>
    <x v="1465"/>
    <x v="2"/>
    <s v="hardware"/>
    <x v="2047"/>
    <d v="2015-04-17T00:00:00"/>
  </r>
  <r>
    <n v="2048"/>
    <x v="2048"/>
    <x v="2046"/>
    <n v="85000"/>
    <n v="126082.45"/>
    <x v="0"/>
    <x v="0"/>
    <x v="0"/>
    <n v="1369323491"/>
    <n v="1366731491"/>
    <b v="0"/>
    <x v="389"/>
    <x v="0"/>
    <s v="technology/hardware"/>
    <n v="148"/>
    <x v="1466"/>
    <x v="2"/>
    <s v="hardware"/>
    <x v="2048"/>
    <d v="2013-05-23T15:38:11"/>
  </r>
  <r>
    <n v="2049"/>
    <x v="2049"/>
    <x v="2047"/>
    <n v="50000"/>
    <n v="60095.35"/>
    <x v="0"/>
    <x v="1"/>
    <x v="1"/>
    <n v="1386025140"/>
    <n v="1382963963"/>
    <b v="0"/>
    <x v="390"/>
    <x v="0"/>
    <s v="technology/hardware"/>
    <n v="120"/>
    <x v="1467"/>
    <x v="2"/>
    <s v="hardware"/>
    <x v="2049"/>
    <d v="2013-12-02T22:59:00"/>
  </r>
  <r>
    <n v="2050"/>
    <x v="2050"/>
    <x v="2048"/>
    <n v="10000"/>
    <n v="47327"/>
    <x v="0"/>
    <x v="0"/>
    <x v="0"/>
    <n v="1433036578"/>
    <n v="1429580578"/>
    <b v="0"/>
    <x v="203"/>
    <x v="0"/>
    <s v="technology/hardware"/>
    <n v="473"/>
    <x v="1468"/>
    <x v="2"/>
    <s v="hardware"/>
    <x v="2050"/>
    <d v="2015-05-31T01:42:58"/>
  </r>
  <r>
    <n v="2051"/>
    <x v="2051"/>
    <x v="2049"/>
    <n v="8000"/>
    <n v="10429"/>
    <x v="0"/>
    <x v="0"/>
    <x v="0"/>
    <n v="1388017937"/>
    <n v="1385425937"/>
    <b v="0"/>
    <x v="391"/>
    <x v="0"/>
    <s v="technology/hardware"/>
    <n v="130"/>
    <x v="1469"/>
    <x v="2"/>
    <s v="hardware"/>
    <x v="2051"/>
    <d v="2013-12-26T00:32:17"/>
  </r>
  <r>
    <n v="2052"/>
    <x v="2052"/>
    <x v="2050"/>
    <n v="50000"/>
    <n v="176524"/>
    <x v="0"/>
    <x v="0"/>
    <x v="0"/>
    <n v="1455933653"/>
    <n v="1452045653"/>
    <b v="0"/>
    <x v="392"/>
    <x v="0"/>
    <s v="technology/hardware"/>
    <n v="353"/>
    <x v="1470"/>
    <x v="2"/>
    <s v="hardware"/>
    <x v="2052"/>
    <d v="2016-02-20T02:00:53"/>
  </r>
  <r>
    <n v="2053"/>
    <x v="2053"/>
    <x v="2051"/>
    <n v="5000"/>
    <n v="5051"/>
    <x v="0"/>
    <x v="0"/>
    <x v="0"/>
    <n v="1448466551"/>
    <n v="1445870951"/>
    <b v="0"/>
    <x v="212"/>
    <x v="0"/>
    <s v="technology/hardware"/>
    <n v="101"/>
    <x v="1471"/>
    <x v="2"/>
    <s v="hardware"/>
    <x v="2053"/>
    <d v="2015-11-25T15:49:11"/>
  </r>
  <r>
    <n v="2054"/>
    <x v="2054"/>
    <x v="2052"/>
    <n v="35000"/>
    <n v="39757"/>
    <x v="0"/>
    <x v="1"/>
    <x v="1"/>
    <n v="1399033810"/>
    <n v="1396441810"/>
    <b v="0"/>
    <x v="393"/>
    <x v="0"/>
    <s v="technology/hardware"/>
    <n v="114"/>
    <x v="1472"/>
    <x v="2"/>
    <s v="hardware"/>
    <x v="2054"/>
    <d v="2014-05-02T12:30:10"/>
  </r>
  <r>
    <n v="2055"/>
    <x v="2055"/>
    <x v="2053"/>
    <n v="6000"/>
    <n v="10045"/>
    <x v="0"/>
    <x v="0"/>
    <x v="0"/>
    <n v="1417579200"/>
    <n v="1415031043"/>
    <b v="0"/>
    <x v="21"/>
    <x v="0"/>
    <s v="technology/hardware"/>
    <n v="167"/>
    <x v="1473"/>
    <x v="2"/>
    <s v="hardware"/>
    <x v="2055"/>
    <d v="2014-12-03T04:00:00"/>
  </r>
  <r>
    <n v="2056"/>
    <x v="2056"/>
    <x v="2054"/>
    <n v="50000"/>
    <n v="76726"/>
    <x v="0"/>
    <x v="0"/>
    <x v="0"/>
    <n v="1366222542"/>
    <n v="1363630542"/>
    <b v="0"/>
    <x v="394"/>
    <x v="0"/>
    <s v="technology/hardware"/>
    <n v="153"/>
    <x v="1474"/>
    <x v="2"/>
    <s v="hardware"/>
    <x v="2056"/>
    <d v="2013-04-17T18:15:42"/>
  </r>
  <r>
    <n v="2057"/>
    <x v="2057"/>
    <x v="2055"/>
    <n v="15000"/>
    <n v="30334.83"/>
    <x v="0"/>
    <x v="1"/>
    <x v="1"/>
    <n v="1456487532"/>
    <n v="1453895532"/>
    <b v="0"/>
    <x v="395"/>
    <x v="0"/>
    <s v="technology/hardware"/>
    <n v="202"/>
    <x v="1475"/>
    <x v="2"/>
    <s v="hardware"/>
    <x v="2057"/>
    <d v="2016-02-26T11:52:12"/>
  </r>
  <r>
    <n v="2058"/>
    <x v="2058"/>
    <x v="2056"/>
    <n v="2560"/>
    <n v="4308"/>
    <x v="0"/>
    <x v="1"/>
    <x v="1"/>
    <n v="1425326400"/>
    <n v="1421916830"/>
    <b v="0"/>
    <x v="396"/>
    <x v="0"/>
    <s v="technology/hardware"/>
    <n v="168"/>
    <x v="1476"/>
    <x v="2"/>
    <s v="hardware"/>
    <x v="2058"/>
    <d v="2015-03-02T20:00:00"/>
  </r>
  <r>
    <n v="2059"/>
    <x v="2059"/>
    <x v="2057"/>
    <n v="30000"/>
    <n v="43037"/>
    <x v="0"/>
    <x v="0"/>
    <x v="0"/>
    <n v="1454277540"/>
    <n v="1450880854"/>
    <b v="0"/>
    <x v="269"/>
    <x v="0"/>
    <s v="technology/hardware"/>
    <n v="143"/>
    <x v="1477"/>
    <x v="2"/>
    <s v="hardware"/>
    <x v="2059"/>
    <d v="2016-01-31T21:59:00"/>
  </r>
  <r>
    <n v="2060"/>
    <x v="2060"/>
    <x v="2058"/>
    <n v="25000"/>
    <n v="49100"/>
    <x v="0"/>
    <x v="0"/>
    <x v="0"/>
    <n v="1406129150"/>
    <n v="1400945150"/>
    <b v="0"/>
    <x v="397"/>
    <x v="0"/>
    <s v="technology/hardware"/>
    <n v="196"/>
    <x v="1478"/>
    <x v="2"/>
    <s v="hardware"/>
    <x v="2060"/>
    <d v="2014-07-23T15:25:50"/>
  </r>
  <r>
    <n v="2061"/>
    <x v="2061"/>
    <x v="2059"/>
    <n v="5000"/>
    <n v="5396"/>
    <x v="0"/>
    <x v="0"/>
    <x v="0"/>
    <n v="1483208454"/>
    <n v="1480616454"/>
    <b v="0"/>
    <x v="2"/>
    <x v="0"/>
    <s v="technology/hardware"/>
    <n v="108"/>
    <x v="1479"/>
    <x v="2"/>
    <s v="hardware"/>
    <x v="2061"/>
    <d v="2016-12-31T18:20:54"/>
  </r>
  <r>
    <n v="2062"/>
    <x v="2062"/>
    <x v="2060"/>
    <n v="100000"/>
    <n v="114977"/>
    <x v="0"/>
    <x v="8"/>
    <x v="7"/>
    <n v="1458807098"/>
    <n v="1456218698"/>
    <b v="0"/>
    <x v="398"/>
    <x v="0"/>
    <s v="technology/hardware"/>
    <n v="115"/>
    <x v="1480"/>
    <x v="2"/>
    <s v="hardware"/>
    <x v="2062"/>
    <d v="2016-03-24T08:11:38"/>
  </r>
  <r>
    <n v="2063"/>
    <x v="2063"/>
    <x v="2061"/>
    <n v="4000"/>
    <n v="5922"/>
    <x v="0"/>
    <x v="12"/>
    <x v="3"/>
    <n v="1463333701"/>
    <n v="1460482501"/>
    <b v="0"/>
    <x v="72"/>
    <x v="0"/>
    <s v="technology/hardware"/>
    <n v="148"/>
    <x v="1481"/>
    <x v="2"/>
    <s v="hardware"/>
    <x v="2063"/>
    <d v="2016-05-15T17:35:01"/>
  </r>
  <r>
    <n v="2064"/>
    <x v="2064"/>
    <x v="2062"/>
    <n v="261962"/>
    <n v="500784.27"/>
    <x v="0"/>
    <x v="0"/>
    <x v="0"/>
    <n v="1370001600"/>
    <n v="1366879523"/>
    <b v="0"/>
    <x v="399"/>
    <x v="0"/>
    <s v="technology/hardware"/>
    <n v="191"/>
    <x v="344"/>
    <x v="2"/>
    <s v="hardware"/>
    <x v="2064"/>
    <d v="2013-05-31T12:00:00"/>
  </r>
  <r>
    <n v="2065"/>
    <x v="2065"/>
    <x v="2063"/>
    <n v="40000"/>
    <n v="79686.05"/>
    <x v="0"/>
    <x v="1"/>
    <x v="1"/>
    <n v="1387958429"/>
    <n v="1385366429"/>
    <b v="0"/>
    <x v="400"/>
    <x v="0"/>
    <s v="technology/hardware"/>
    <n v="199"/>
    <x v="1482"/>
    <x v="2"/>
    <s v="hardware"/>
    <x v="2065"/>
    <d v="2013-12-25T08:00:29"/>
  </r>
  <r>
    <n v="2066"/>
    <x v="2066"/>
    <x v="2064"/>
    <n v="2000"/>
    <n v="4372"/>
    <x v="0"/>
    <x v="0"/>
    <x v="0"/>
    <n v="1408818683"/>
    <n v="1406226683"/>
    <b v="0"/>
    <x v="71"/>
    <x v="0"/>
    <s v="technology/hardware"/>
    <n v="219"/>
    <x v="1483"/>
    <x v="2"/>
    <s v="hardware"/>
    <x v="2066"/>
    <d v="2014-08-23T18:31:23"/>
  </r>
  <r>
    <n v="2067"/>
    <x v="2067"/>
    <x v="2065"/>
    <n v="495"/>
    <n v="628"/>
    <x v="0"/>
    <x v="1"/>
    <x v="1"/>
    <n v="1432499376"/>
    <n v="1429648176"/>
    <b v="0"/>
    <x v="73"/>
    <x v="0"/>
    <s v="technology/hardware"/>
    <n v="127"/>
    <x v="1484"/>
    <x v="2"/>
    <s v="hardware"/>
    <x v="2067"/>
    <d v="2015-05-24T20:29:36"/>
  </r>
  <r>
    <n v="2068"/>
    <x v="2068"/>
    <x v="2066"/>
    <n v="25000"/>
    <n v="26305.97"/>
    <x v="0"/>
    <x v="0"/>
    <x v="0"/>
    <n v="1476994315"/>
    <n v="1474402315"/>
    <b v="0"/>
    <x v="88"/>
    <x v="0"/>
    <s v="technology/hardware"/>
    <n v="105"/>
    <x v="1485"/>
    <x v="2"/>
    <s v="hardware"/>
    <x v="2068"/>
    <d v="2016-10-20T20:11:55"/>
  </r>
  <r>
    <n v="2069"/>
    <x v="2069"/>
    <x v="2067"/>
    <n v="50000"/>
    <n v="64203.33"/>
    <x v="0"/>
    <x v="0"/>
    <x v="0"/>
    <n v="1451776791"/>
    <n v="1449098391"/>
    <b v="0"/>
    <x v="40"/>
    <x v="0"/>
    <s v="technology/hardware"/>
    <n v="128"/>
    <x v="1486"/>
    <x v="2"/>
    <s v="hardware"/>
    <x v="2069"/>
    <d v="2016-01-02T23:19:51"/>
  </r>
  <r>
    <n v="2070"/>
    <x v="2070"/>
    <x v="2068"/>
    <n v="125000"/>
    <n v="396659"/>
    <x v="0"/>
    <x v="12"/>
    <x v="3"/>
    <n v="1467128723"/>
    <n v="1464536723"/>
    <b v="0"/>
    <x v="401"/>
    <x v="0"/>
    <s v="technology/hardware"/>
    <n v="317"/>
    <x v="1487"/>
    <x v="2"/>
    <s v="hardware"/>
    <x v="2070"/>
    <d v="2016-06-28T15:45:23"/>
  </r>
  <r>
    <n v="2071"/>
    <x v="2071"/>
    <x v="2069"/>
    <n v="20000"/>
    <n v="56146"/>
    <x v="0"/>
    <x v="0"/>
    <x v="0"/>
    <n v="1475390484"/>
    <n v="1471502484"/>
    <b v="0"/>
    <x v="402"/>
    <x v="0"/>
    <s v="technology/hardware"/>
    <n v="281"/>
    <x v="1488"/>
    <x v="2"/>
    <s v="hardware"/>
    <x v="2071"/>
    <d v="2016-10-02T06:41:24"/>
  </r>
  <r>
    <n v="2072"/>
    <x v="2072"/>
    <x v="2070"/>
    <n v="71500"/>
    <n v="79173"/>
    <x v="0"/>
    <x v="0"/>
    <x v="0"/>
    <n v="1462629432"/>
    <n v="1460037432"/>
    <b v="0"/>
    <x v="403"/>
    <x v="0"/>
    <s v="technology/hardware"/>
    <n v="111"/>
    <x v="1489"/>
    <x v="2"/>
    <s v="hardware"/>
    <x v="2072"/>
    <d v="2016-05-07T13:57:12"/>
  </r>
  <r>
    <n v="2073"/>
    <x v="2073"/>
    <x v="2071"/>
    <n v="100000"/>
    <n v="152604.29999999999"/>
    <x v="0"/>
    <x v="0"/>
    <x v="0"/>
    <n v="1431100918"/>
    <n v="1427212918"/>
    <b v="0"/>
    <x v="404"/>
    <x v="0"/>
    <s v="technology/hardware"/>
    <n v="153"/>
    <x v="1490"/>
    <x v="2"/>
    <s v="hardware"/>
    <x v="2073"/>
    <d v="2015-05-08T16:01:58"/>
  </r>
  <r>
    <n v="2074"/>
    <x v="2074"/>
    <x v="2072"/>
    <n v="600"/>
    <n v="615"/>
    <x v="0"/>
    <x v="0"/>
    <x v="0"/>
    <n v="1462564182"/>
    <n v="1459972182"/>
    <b v="0"/>
    <x v="83"/>
    <x v="0"/>
    <s v="technology/hardware"/>
    <n v="103"/>
    <x v="1491"/>
    <x v="2"/>
    <s v="hardware"/>
    <x v="2074"/>
    <d v="2016-05-06T19:49:42"/>
  </r>
  <r>
    <n v="2075"/>
    <x v="2075"/>
    <x v="2073"/>
    <n v="9999"/>
    <n v="167820.6"/>
    <x v="0"/>
    <x v="0"/>
    <x v="0"/>
    <n v="1374769288"/>
    <n v="1372177288"/>
    <b v="0"/>
    <x v="405"/>
    <x v="0"/>
    <s v="technology/hardware"/>
    <n v="1678"/>
    <x v="1492"/>
    <x v="2"/>
    <s v="hardware"/>
    <x v="2075"/>
    <d v="2013-07-25T16:21:28"/>
  </r>
  <r>
    <n v="2076"/>
    <x v="2076"/>
    <x v="2074"/>
    <n v="179000"/>
    <n v="972594.99"/>
    <x v="0"/>
    <x v="1"/>
    <x v="1"/>
    <n v="1406149689"/>
    <n v="1402693689"/>
    <b v="0"/>
    <x v="406"/>
    <x v="0"/>
    <s v="technology/hardware"/>
    <n v="543"/>
    <x v="1493"/>
    <x v="2"/>
    <s v="hardware"/>
    <x v="2076"/>
    <d v="2014-07-23T21:08:09"/>
  </r>
  <r>
    <n v="2077"/>
    <x v="2077"/>
    <x v="2075"/>
    <n v="50000"/>
    <n v="57754"/>
    <x v="0"/>
    <x v="0"/>
    <x v="0"/>
    <n v="1433538000"/>
    <n v="1428541276"/>
    <b v="0"/>
    <x v="101"/>
    <x v="0"/>
    <s v="technology/hardware"/>
    <n v="116"/>
    <x v="1494"/>
    <x v="2"/>
    <s v="hardware"/>
    <x v="2077"/>
    <d v="2015-06-05T21:00:00"/>
  </r>
  <r>
    <n v="2078"/>
    <x v="2078"/>
    <x v="2076"/>
    <n v="20000"/>
    <n v="26241"/>
    <x v="0"/>
    <x v="3"/>
    <x v="3"/>
    <n v="1482085857"/>
    <n v="1479493857"/>
    <b v="0"/>
    <x v="53"/>
    <x v="0"/>
    <s v="technology/hardware"/>
    <n v="131"/>
    <x v="1495"/>
    <x v="2"/>
    <s v="hardware"/>
    <x v="2078"/>
    <d v="2016-12-18T18:30:57"/>
  </r>
  <r>
    <n v="2079"/>
    <x v="2079"/>
    <x v="2077"/>
    <n v="10000"/>
    <n v="28817"/>
    <x v="0"/>
    <x v="1"/>
    <x v="1"/>
    <n v="1435258800"/>
    <n v="1432659793"/>
    <b v="0"/>
    <x v="407"/>
    <x v="0"/>
    <s v="technology/hardware"/>
    <n v="288"/>
    <x v="1496"/>
    <x v="2"/>
    <s v="hardware"/>
    <x v="2079"/>
    <d v="2015-06-25T19:00:00"/>
  </r>
  <r>
    <n v="2080"/>
    <x v="2080"/>
    <x v="2078"/>
    <n v="1000"/>
    <n v="5078"/>
    <x v="0"/>
    <x v="0"/>
    <x v="0"/>
    <n v="1447286300"/>
    <n v="1444690700"/>
    <b v="0"/>
    <x v="133"/>
    <x v="0"/>
    <s v="technology/hardware"/>
    <n v="508"/>
    <x v="1497"/>
    <x v="2"/>
    <s v="hardware"/>
    <x v="2080"/>
    <d v="2015-11-11T23:58:20"/>
  </r>
  <r>
    <n v="2081"/>
    <x v="2081"/>
    <x v="2079"/>
    <n v="3500"/>
    <n v="4010"/>
    <x v="0"/>
    <x v="0"/>
    <x v="0"/>
    <n v="1337144340"/>
    <n v="1333597555"/>
    <b v="0"/>
    <x v="165"/>
    <x v="0"/>
    <s v="music/indie rock"/>
    <n v="115"/>
    <x v="1498"/>
    <x v="4"/>
    <s v="indie rock"/>
    <x v="2081"/>
    <d v="2012-05-16T04:59:00"/>
  </r>
  <r>
    <n v="2082"/>
    <x v="2082"/>
    <x v="2080"/>
    <n v="1500"/>
    <n v="1661"/>
    <x v="0"/>
    <x v="0"/>
    <x v="0"/>
    <n v="1322106796"/>
    <n v="1316919196"/>
    <b v="0"/>
    <x v="44"/>
    <x v="0"/>
    <s v="music/indie rock"/>
    <n v="111"/>
    <x v="1499"/>
    <x v="4"/>
    <s v="indie rock"/>
    <x v="2082"/>
    <d v="2011-11-24T03:53:16"/>
  </r>
  <r>
    <n v="2083"/>
    <x v="2083"/>
    <x v="2081"/>
    <n v="750"/>
    <n v="850"/>
    <x v="0"/>
    <x v="0"/>
    <x v="0"/>
    <n v="1338830395"/>
    <n v="1336238395"/>
    <b v="0"/>
    <x v="20"/>
    <x v="0"/>
    <s v="music/indie rock"/>
    <n v="113"/>
    <x v="441"/>
    <x v="4"/>
    <s v="indie rock"/>
    <x v="2083"/>
    <d v="2012-06-04T17:19:55"/>
  </r>
  <r>
    <n v="2084"/>
    <x v="2084"/>
    <x v="2082"/>
    <n v="3000"/>
    <n v="3250"/>
    <x v="0"/>
    <x v="0"/>
    <x v="0"/>
    <n v="1399186740"/>
    <n v="1396468782"/>
    <b v="0"/>
    <x v="67"/>
    <x v="0"/>
    <s v="music/indie rock"/>
    <n v="108"/>
    <x v="1500"/>
    <x v="4"/>
    <s v="indie rock"/>
    <x v="2084"/>
    <d v="2014-05-04T06:59:00"/>
  </r>
  <r>
    <n v="2085"/>
    <x v="2085"/>
    <x v="2083"/>
    <n v="6000"/>
    <n v="7412"/>
    <x v="0"/>
    <x v="0"/>
    <x v="0"/>
    <n v="1342382587"/>
    <n v="1339790587"/>
    <b v="0"/>
    <x v="183"/>
    <x v="0"/>
    <s v="music/indie rock"/>
    <n v="124"/>
    <x v="1501"/>
    <x v="4"/>
    <s v="indie rock"/>
    <x v="2085"/>
    <d v="2012-07-15T20:03:07"/>
  </r>
  <r>
    <n v="2086"/>
    <x v="2086"/>
    <x v="2084"/>
    <n v="4000"/>
    <n v="4028"/>
    <x v="0"/>
    <x v="0"/>
    <x v="0"/>
    <n v="1323838740"/>
    <n v="1321200332"/>
    <b v="0"/>
    <x v="2"/>
    <x v="0"/>
    <s v="music/indie rock"/>
    <n v="101"/>
    <x v="1502"/>
    <x v="4"/>
    <s v="indie rock"/>
    <x v="2086"/>
    <d v="2011-12-14T04:59:00"/>
  </r>
  <r>
    <n v="2087"/>
    <x v="2087"/>
    <x v="2085"/>
    <n v="1500"/>
    <n v="1553"/>
    <x v="0"/>
    <x v="0"/>
    <x v="0"/>
    <n v="1315457658"/>
    <n v="1312865658"/>
    <b v="0"/>
    <x v="20"/>
    <x v="0"/>
    <s v="music/indie rock"/>
    <n v="104"/>
    <x v="1503"/>
    <x v="4"/>
    <s v="indie rock"/>
    <x v="2087"/>
    <d v="2011-09-08T04:54:18"/>
  </r>
  <r>
    <n v="2088"/>
    <x v="2088"/>
    <x v="2086"/>
    <n v="3000"/>
    <n v="3465.32"/>
    <x v="0"/>
    <x v="0"/>
    <x v="0"/>
    <n v="1284177540"/>
    <n v="1281028152"/>
    <b v="0"/>
    <x v="11"/>
    <x v="0"/>
    <s v="music/indie rock"/>
    <n v="116"/>
    <x v="1504"/>
    <x v="4"/>
    <s v="indie rock"/>
    <x v="2088"/>
    <d v="2010-09-11T03:59:00"/>
  </r>
  <r>
    <n v="2089"/>
    <x v="2089"/>
    <x v="2087"/>
    <n v="2500"/>
    <n v="3010.01"/>
    <x v="0"/>
    <x v="0"/>
    <x v="0"/>
    <n v="1375408194"/>
    <n v="1372384194"/>
    <b v="0"/>
    <x v="95"/>
    <x v="0"/>
    <s v="music/indie rock"/>
    <n v="120"/>
    <x v="1505"/>
    <x v="4"/>
    <s v="indie rock"/>
    <x v="2089"/>
    <d v="2013-08-02T01:49:54"/>
  </r>
  <r>
    <n v="2090"/>
    <x v="2090"/>
    <x v="2088"/>
    <n v="8000"/>
    <n v="9203.23"/>
    <x v="0"/>
    <x v="0"/>
    <x v="0"/>
    <n v="1361696955"/>
    <n v="1359104955"/>
    <b v="0"/>
    <x v="322"/>
    <x v="0"/>
    <s v="music/indie rock"/>
    <n v="115"/>
    <x v="1506"/>
    <x v="4"/>
    <s v="indie rock"/>
    <x v="2090"/>
    <d v="2013-02-24T09:09:15"/>
  </r>
  <r>
    <n v="2091"/>
    <x v="2091"/>
    <x v="2089"/>
    <n v="18000"/>
    <n v="21684.2"/>
    <x v="0"/>
    <x v="0"/>
    <x v="0"/>
    <n v="1299009600"/>
    <n v="1294818278"/>
    <b v="0"/>
    <x v="336"/>
    <x v="0"/>
    <s v="music/indie rock"/>
    <n v="120"/>
    <x v="1507"/>
    <x v="4"/>
    <s v="indie rock"/>
    <x v="2091"/>
    <d v="2011-03-01T20:00:00"/>
  </r>
  <r>
    <n v="2092"/>
    <x v="2092"/>
    <x v="2090"/>
    <n v="6000"/>
    <n v="6077"/>
    <x v="0"/>
    <x v="0"/>
    <x v="0"/>
    <n v="1318006732"/>
    <n v="1312822732"/>
    <b v="0"/>
    <x v="165"/>
    <x v="0"/>
    <s v="music/indie rock"/>
    <n v="101"/>
    <x v="1508"/>
    <x v="4"/>
    <s v="indie rock"/>
    <x v="2092"/>
    <d v="2011-10-07T16:58:52"/>
  </r>
  <r>
    <n v="2093"/>
    <x v="2093"/>
    <x v="2091"/>
    <n v="1500"/>
    <n v="1537"/>
    <x v="0"/>
    <x v="0"/>
    <x v="0"/>
    <n v="1356211832"/>
    <n v="1351024232"/>
    <b v="0"/>
    <x v="23"/>
    <x v="0"/>
    <s v="music/indie rock"/>
    <n v="102"/>
    <x v="1509"/>
    <x v="4"/>
    <s v="indie rock"/>
    <x v="2093"/>
    <d v="2012-12-22T21:30:32"/>
  </r>
  <r>
    <n v="2094"/>
    <x v="2094"/>
    <x v="2092"/>
    <n v="3500"/>
    <n v="4219"/>
    <x v="0"/>
    <x v="0"/>
    <x v="0"/>
    <n v="1330916400"/>
    <n v="1327969730"/>
    <b v="0"/>
    <x v="250"/>
    <x v="0"/>
    <s v="music/indie rock"/>
    <n v="121"/>
    <x v="1510"/>
    <x v="4"/>
    <s v="indie rock"/>
    <x v="2094"/>
    <d v="2012-03-05T03:00:00"/>
  </r>
  <r>
    <n v="2095"/>
    <x v="2095"/>
    <x v="2093"/>
    <n v="2500"/>
    <n v="2500"/>
    <x v="0"/>
    <x v="0"/>
    <x v="0"/>
    <n v="1317576973"/>
    <n v="1312392973"/>
    <b v="0"/>
    <x v="19"/>
    <x v="0"/>
    <s v="music/indie rock"/>
    <n v="100"/>
    <x v="382"/>
    <x v="4"/>
    <s v="indie rock"/>
    <x v="2095"/>
    <d v="2011-10-02T17:36:13"/>
  </r>
  <r>
    <n v="2096"/>
    <x v="2096"/>
    <x v="2094"/>
    <n v="600"/>
    <n v="610"/>
    <x v="0"/>
    <x v="0"/>
    <x v="0"/>
    <n v="1351223940"/>
    <n v="1349892735"/>
    <b v="0"/>
    <x v="25"/>
    <x v="0"/>
    <s v="music/indie rock"/>
    <n v="102"/>
    <x v="1511"/>
    <x v="4"/>
    <s v="indie rock"/>
    <x v="2096"/>
    <d v="2012-10-26T03:59:00"/>
  </r>
  <r>
    <n v="2097"/>
    <x v="2097"/>
    <x v="2095"/>
    <n v="3000"/>
    <n v="3000"/>
    <x v="0"/>
    <x v="0"/>
    <x v="0"/>
    <n v="1322751735"/>
    <n v="1317564135"/>
    <b v="0"/>
    <x v="44"/>
    <x v="0"/>
    <s v="music/indie rock"/>
    <n v="100"/>
    <x v="1512"/>
    <x v="4"/>
    <s v="indie rock"/>
    <x v="2097"/>
    <d v="2011-12-01T15:02:15"/>
  </r>
  <r>
    <n v="2098"/>
    <x v="2098"/>
    <x v="2096"/>
    <n v="6000"/>
    <n v="6020"/>
    <x v="0"/>
    <x v="0"/>
    <x v="0"/>
    <n v="1331174635"/>
    <n v="1328582635"/>
    <b v="0"/>
    <x v="58"/>
    <x v="0"/>
    <s v="music/indie rock"/>
    <n v="100"/>
    <x v="1513"/>
    <x v="4"/>
    <s v="indie rock"/>
    <x v="2098"/>
    <d v="2012-03-08T02:43:55"/>
  </r>
  <r>
    <n v="2099"/>
    <x v="2099"/>
    <x v="2097"/>
    <n v="3000"/>
    <n v="3971"/>
    <x v="0"/>
    <x v="0"/>
    <x v="0"/>
    <n v="1435808400"/>
    <n v="1434650084"/>
    <b v="0"/>
    <x v="287"/>
    <x v="0"/>
    <s v="music/indie rock"/>
    <n v="132"/>
    <x v="1514"/>
    <x v="4"/>
    <s v="indie rock"/>
    <x v="2099"/>
    <d v="2015-07-02T03:40:00"/>
  </r>
  <r>
    <n v="2100"/>
    <x v="2100"/>
    <x v="2098"/>
    <n v="600"/>
    <n v="820"/>
    <x v="0"/>
    <x v="0"/>
    <x v="0"/>
    <n v="1341028740"/>
    <n v="1339704141"/>
    <b v="0"/>
    <x v="74"/>
    <x v="0"/>
    <s v="music/indie rock"/>
    <n v="137"/>
    <x v="1515"/>
    <x v="4"/>
    <s v="indie rock"/>
    <x v="2100"/>
    <d v="2012-06-30T03:59:00"/>
  </r>
  <r>
    <n v="2101"/>
    <x v="2101"/>
    <x v="2099"/>
    <n v="2000"/>
    <n v="2265"/>
    <x v="0"/>
    <x v="0"/>
    <x v="0"/>
    <n v="1329104114"/>
    <n v="1323920114"/>
    <b v="0"/>
    <x v="34"/>
    <x v="0"/>
    <s v="music/indie rock"/>
    <n v="113"/>
    <x v="1516"/>
    <x v="4"/>
    <s v="indie rock"/>
    <x v="2101"/>
    <d v="2012-02-13T03:35:14"/>
  </r>
  <r>
    <n v="2102"/>
    <x v="2102"/>
    <x v="2100"/>
    <n v="1000"/>
    <n v="1360"/>
    <x v="0"/>
    <x v="0"/>
    <x v="0"/>
    <n v="1304628648"/>
    <n v="1302036648"/>
    <b v="0"/>
    <x v="44"/>
    <x v="0"/>
    <s v="music/indie rock"/>
    <n v="136"/>
    <x v="1517"/>
    <x v="4"/>
    <s v="indie rock"/>
    <x v="2102"/>
    <d v="2011-05-05T20:50:48"/>
  </r>
  <r>
    <n v="2103"/>
    <x v="2103"/>
    <x v="2101"/>
    <n v="7777"/>
    <n v="11364"/>
    <x v="0"/>
    <x v="0"/>
    <x v="0"/>
    <n v="1352488027"/>
    <n v="1349892427"/>
    <b v="0"/>
    <x v="248"/>
    <x v="0"/>
    <s v="music/indie rock"/>
    <n v="146"/>
    <x v="1518"/>
    <x v="4"/>
    <s v="indie rock"/>
    <x v="2103"/>
    <d v="2012-11-09T19:07:07"/>
  </r>
  <r>
    <n v="2104"/>
    <x v="2104"/>
    <x v="2102"/>
    <n v="800"/>
    <n v="1036"/>
    <x v="0"/>
    <x v="0"/>
    <x v="0"/>
    <n v="1369958400"/>
    <n v="1367286434"/>
    <b v="0"/>
    <x v="77"/>
    <x v="0"/>
    <s v="music/indie rock"/>
    <n v="130"/>
    <x v="138"/>
    <x v="4"/>
    <s v="indie rock"/>
    <x v="2104"/>
    <d v="2013-05-31T00:00:00"/>
  </r>
  <r>
    <n v="2105"/>
    <x v="2105"/>
    <x v="2103"/>
    <n v="2000"/>
    <n v="5080"/>
    <x v="0"/>
    <x v="0"/>
    <x v="0"/>
    <n v="1416542400"/>
    <n v="1415472953"/>
    <b v="0"/>
    <x v="221"/>
    <x v="0"/>
    <s v="music/indie rock"/>
    <n v="254"/>
    <x v="1383"/>
    <x v="4"/>
    <s v="indie rock"/>
    <x v="2105"/>
    <d v="2014-11-21T04:00:00"/>
  </r>
  <r>
    <n v="2106"/>
    <x v="2106"/>
    <x v="2104"/>
    <n v="2200"/>
    <n v="2355"/>
    <x v="0"/>
    <x v="0"/>
    <x v="0"/>
    <n v="1359176974"/>
    <n v="1356584974"/>
    <b v="0"/>
    <x v="34"/>
    <x v="0"/>
    <s v="music/indie rock"/>
    <n v="107"/>
    <x v="1519"/>
    <x v="4"/>
    <s v="indie rock"/>
    <x v="2106"/>
    <d v="2013-01-26T05:09:34"/>
  </r>
  <r>
    <n v="2107"/>
    <x v="2107"/>
    <x v="2105"/>
    <n v="2000"/>
    <n v="2154.66"/>
    <x v="0"/>
    <x v="0"/>
    <x v="0"/>
    <n v="1415815393"/>
    <n v="1413997393"/>
    <b v="0"/>
    <x v="6"/>
    <x v="0"/>
    <s v="music/indie rock"/>
    <n v="108"/>
    <x v="1520"/>
    <x v="4"/>
    <s v="indie rock"/>
    <x v="2107"/>
    <d v="2014-11-12T18:03:13"/>
  </r>
  <r>
    <n v="2108"/>
    <x v="2108"/>
    <x v="2106"/>
    <n v="16000"/>
    <n v="17170"/>
    <x v="0"/>
    <x v="0"/>
    <x v="0"/>
    <n v="1347249300"/>
    <n v="1344917580"/>
    <b v="0"/>
    <x v="277"/>
    <x v="0"/>
    <s v="music/indie rock"/>
    <n v="107"/>
    <x v="1521"/>
    <x v="4"/>
    <s v="indie rock"/>
    <x v="2108"/>
    <d v="2012-09-10T03:55:00"/>
  </r>
  <r>
    <n v="2109"/>
    <x v="2109"/>
    <x v="2107"/>
    <n v="4000"/>
    <n v="4261"/>
    <x v="0"/>
    <x v="0"/>
    <x v="0"/>
    <n v="1436115617"/>
    <n v="1433523617"/>
    <b v="0"/>
    <x v="244"/>
    <x v="0"/>
    <s v="music/indie rock"/>
    <n v="107"/>
    <x v="1522"/>
    <x v="4"/>
    <s v="indie rock"/>
    <x v="2109"/>
    <d v="2015-07-05T17:00:17"/>
  </r>
  <r>
    <n v="2110"/>
    <x v="2110"/>
    <x v="2108"/>
    <n v="2000"/>
    <n v="2007"/>
    <x v="0"/>
    <x v="0"/>
    <x v="0"/>
    <n v="1401253140"/>
    <n v="1398873969"/>
    <b v="0"/>
    <x v="44"/>
    <x v="0"/>
    <s v="music/indie rock"/>
    <n v="100"/>
    <x v="1523"/>
    <x v="4"/>
    <s v="indie rock"/>
    <x v="2110"/>
    <d v="2014-05-28T04:59:00"/>
  </r>
  <r>
    <n v="2111"/>
    <x v="2111"/>
    <x v="2109"/>
    <n v="2000"/>
    <n v="2130"/>
    <x v="0"/>
    <x v="0"/>
    <x v="0"/>
    <n v="1313370000"/>
    <n v="1307594625"/>
    <b v="0"/>
    <x v="70"/>
    <x v="0"/>
    <s v="music/indie rock"/>
    <n v="107"/>
    <x v="851"/>
    <x v="4"/>
    <s v="indie rock"/>
    <x v="2111"/>
    <d v="2011-08-15T01:00:00"/>
  </r>
  <r>
    <n v="2112"/>
    <x v="2112"/>
    <x v="2110"/>
    <n v="300"/>
    <n v="300"/>
    <x v="0"/>
    <x v="0"/>
    <x v="0"/>
    <n v="1366064193"/>
    <n v="1364854593"/>
    <b v="0"/>
    <x v="202"/>
    <x v="0"/>
    <s v="music/indie rock"/>
    <n v="100"/>
    <x v="50"/>
    <x v="4"/>
    <s v="indie rock"/>
    <x v="2112"/>
    <d v="2013-04-15T22:16:33"/>
  </r>
  <r>
    <n v="2113"/>
    <x v="2113"/>
    <x v="2111"/>
    <n v="7000"/>
    <n v="7340"/>
    <x v="0"/>
    <x v="0"/>
    <x v="0"/>
    <n v="1411505176"/>
    <n v="1408481176"/>
    <b v="0"/>
    <x v="329"/>
    <x v="0"/>
    <s v="music/indie rock"/>
    <n v="105"/>
    <x v="1524"/>
    <x v="4"/>
    <s v="indie rock"/>
    <x v="2113"/>
    <d v="2014-09-23T20:46:16"/>
  </r>
  <r>
    <n v="2114"/>
    <x v="2114"/>
    <x v="2112"/>
    <n v="5000"/>
    <n v="5235"/>
    <x v="0"/>
    <x v="0"/>
    <x v="0"/>
    <n v="1291870740"/>
    <n v="1286480070"/>
    <b v="0"/>
    <x v="206"/>
    <x v="0"/>
    <s v="music/indie rock"/>
    <n v="105"/>
    <x v="1525"/>
    <x v="4"/>
    <s v="indie rock"/>
    <x v="2114"/>
    <d v="2010-12-09T04:59:00"/>
  </r>
  <r>
    <n v="2115"/>
    <x v="2115"/>
    <x v="2113"/>
    <n v="1500"/>
    <n v="3385"/>
    <x v="0"/>
    <x v="0"/>
    <x v="0"/>
    <n v="1298167001"/>
    <n v="1295575001"/>
    <b v="0"/>
    <x v="17"/>
    <x v="0"/>
    <s v="music/indie rock"/>
    <n v="226"/>
    <x v="1526"/>
    <x v="4"/>
    <s v="indie rock"/>
    <x v="2115"/>
    <d v="2011-02-20T01:56:41"/>
  </r>
  <r>
    <n v="2116"/>
    <x v="2116"/>
    <x v="2114"/>
    <n v="48000"/>
    <n v="48434"/>
    <x v="0"/>
    <x v="0"/>
    <x v="0"/>
    <n v="1349203203"/>
    <n v="1345056003"/>
    <b v="0"/>
    <x v="297"/>
    <x v="0"/>
    <s v="music/indie rock"/>
    <n v="101"/>
    <x v="1527"/>
    <x v="4"/>
    <s v="indie rock"/>
    <x v="2116"/>
    <d v="2012-10-02T18:40:03"/>
  </r>
  <r>
    <n v="2117"/>
    <x v="2117"/>
    <x v="2115"/>
    <n v="1200"/>
    <n v="1773"/>
    <x v="0"/>
    <x v="0"/>
    <x v="0"/>
    <n v="1445921940"/>
    <n v="1444699549"/>
    <b v="0"/>
    <x v="2"/>
    <x v="0"/>
    <s v="music/indie rock"/>
    <n v="148"/>
    <x v="1528"/>
    <x v="4"/>
    <s v="indie rock"/>
    <x v="2117"/>
    <d v="2015-10-27T04:59:00"/>
  </r>
  <r>
    <n v="2118"/>
    <x v="2118"/>
    <x v="2116"/>
    <n v="1000"/>
    <n v="1346.11"/>
    <x v="0"/>
    <x v="0"/>
    <x v="0"/>
    <n v="1311538136"/>
    <n v="1308946136"/>
    <b v="0"/>
    <x v="57"/>
    <x v="0"/>
    <s v="music/indie rock"/>
    <n v="135"/>
    <x v="1529"/>
    <x v="4"/>
    <s v="indie rock"/>
    <x v="2118"/>
    <d v="2011-07-24T20:08:56"/>
  </r>
  <r>
    <n v="2119"/>
    <x v="2119"/>
    <x v="2117"/>
    <n v="2000"/>
    <n v="2015"/>
    <x v="0"/>
    <x v="0"/>
    <x v="0"/>
    <n v="1345086445"/>
    <n v="1342494445"/>
    <b v="0"/>
    <x v="19"/>
    <x v="0"/>
    <s v="music/indie rock"/>
    <n v="101"/>
    <x v="1530"/>
    <x v="4"/>
    <s v="indie rock"/>
    <x v="2119"/>
    <d v="2012-08-16T03:07:25"/>
  </r>
  <r>
    <n v="2120"/>
    <x v="2120"/>
    <x v="2118"/>
    <n v="8000"/>
    <n v="8070.43"/>
    <x v="0"/>
    <x v="0"/>
    <x v="0"/>
    <n v="1388617736"/>
    <n v="1384384136"/>
    <b v="0"/>
    <x v="50"/>
    <x v="0"/>
    <s v="music/indie rock"/>
    <n v="101"/>
    <x v="1531"/>
    <x v="4"/>
    <s v="indie rock"/>
    <x v="2120"/>
    <d v="2014-01-01T23:08:56"/>
  </r>
  <r>
    <n v="2121"/>
    <x v="2121"/>
    <x v="2119"/>
    <n v="50000"/>
    <n v="284"/>
    <x v="2"/>
    <x v="16"/>
    <x v="11"/>
    <n v="1484156948"/>
    <n v="1481564948"/>
    <b v="0"/>
    <x v="73"/>
    <x v="1"/>
    <s v="games/video games"/>
    <n v="1"/>
    <x v="1532"/>
    <x v="6"/>
    <s v="video games"/>
    <x v="2121"/>
    <d v="2017-01-11T17:49:08"/>
  </r>
  <r>
    <n v="2122"/>
    <x v="2122"/>
    <x v="2120"/>
    <n v="80000"/>
    <n v="310"/>
    <x v="2"/>
    <x v="14"/>
    <x v="10"/>
    <n v="1483773169"/>
    <n v="1481181169"/>
    <b v="0"/>
    <x v="83"/>
    <x v="1"/>
    <s v="games/video games"/>
    <n v="0"/>
    <x v="1533"/>
    <x v="6"/>
    <s v="video games"/>
    <x v="2122"/>
    <d v="2017-01-07T07:12:49"/>
  </r>
  <r>
    <n v="2123"/>
    <x v="2123"/>
    <x v="2121"/>
    <n v="500"/>
    <n v="50"/>
    <x v="2"/>
    <x v="0"/>
    <x v="0"/>
    <n v="1268636340"/>
    <n v="1263982307"/>
    <b v="0"/>
    <x v="81"/>
    <x v="1"/>
    <s v="games/video games"/>
    <n v="10"/>
    <x v="119"/>
    <x v="6"/>
    <s v="video games"/>
    <x v="2123"/>
    <d v="2010-03-15T06:59:00"/>
  </r>
  <r>
    <n v="2124"/>
    <x v="2124"/>
    <x v="2122"/>
    <n v="1100"/>
    <n v="115"/>
    <x v="2"/>
    <x v="0"/>
    <x v="0"/>
    <n v="1291093200"/>
    <n v="1286930435"/>
    <b v="0"/>
    <x v="81"/>
    <x v="1"/>
    <s v="games/video games"/>
    <n v="10"/>
    <x v="1534"/>
    <x v="6"/>
    <s v="video games"/>
    <x v="2124"/>
    <d v="2010-11-30T05:00:00"/>
  </r>
  <r>
    <n v="2125"/>
    <x v="2125"/>
    <x v="2123"/>
    <n v="60000"/>
    <n v="852"/>
    <x v="2"/>
    <x v="0"/>
    <x v="0"/>
    <n v="1438734833"/>
    <n v="1436142833"/>
    <b v="0"/>
    <x v="74"/>
    <x v="1"/>
    <s v="games/video games"/>
    <n v="1"/>
    <x v="1535"/>
    <x v="6"/>
    <s v="video games"/>
    <x v="2125"/>
    <d v="2015-08-05T00:33:53"/>
  </r>
  <r>
    <n v="2126"/>
    <x v="2126"/>
    <x v="2124"/>
    <n v="20000"/>
    <n v="10"/>
    <x v="2"/>
    <x v="0"/>
    <x v="0"/>
    <n v="1418080887"/>
    <n v="1415488887"/>
    <b v="0"/>
    <x v="84"/>
    <x v="1"/>
    <s v="games/video games"/>
    <n v="0"/>
    <x v="144"/>
    <x v="6"/>
    <s v="video games"/>
    <x v="2126"/>
    <d v="2014-12-08T23:21:27"/>
  </r>
  <r>
    <n v="2127"/>
    <x v="2127"/>
    <x v="2125"/>
    <n v="28000"/>
    <n v="8076"/>
    <x v="2"/>
    <x v="1"/>
    <x v="1"/>
    <n v="1426158463"/>
    <n v="1423570063"/>
    <b v="0"/>
    <x v="163"/>
    <x v="1"/>
    <s v="games/video games"/>
    <n v="29"/>
    <x v="1536"/>
    <x v="6"/>
    <s v="video games"/>
    <x v="2127"/>
    <d v="2015-03-12T11:07:43"/>
  </r>
  <r>
    <n v="2128"/>
    <x v="2128"/>
    <x v="2126"/>
    <n v="15000"/>
    <n v="25"/>
    <x v="2"/>
    <x v="5"/>
    <x v="5"/>
    <n v="1411324369"/>
    <n v="1406140369"/>
    <b v="0"/>
    <x v="29"/>
    <x v="1"/>
    <s v="games/video games"/>
    <n v="0"/>
    <x v="380"/>
    <x v="6"/>
    <s v="video games"/>
    <x v="2128"/>
    <d v="2014-09-21T18:32:49"/>
  </r>
  <r>
    <n v="2129"/>
    <x v="2129"/>
    <x v="2127"/>
    <n v="2000"/>
    <n v="236"/>
    <x v="2"/>
    <x v="0"/>
    <x v="0"/>
    <n v="1457570100"/>
    <n v="1454978100"/>
    <b v="0"/>
    <x v="8"/>
    <x v="1"/>
    <s v="games/video games"/>
    <n v="12"/>
    <x v="1537"/>
    <x v="6"/>
    <s v="video games"/>
    <x v="2129"/>
    <d v="2016-03-10T00:35:00"/>
  </r>
  <r>
    <n v="2130"/>
    <x v="2130"/>
    <x v="2128"/>
    <n v="42000"/>
    <n v="85"/>
    <x v="2"/>
    <x v="0"/>
    <x v="0"/>
    <n v="1408154663"/>
    <n v="1405130663"/>
    <b v="0"/>
    <x v="80"/>
    <x v="1"/>
    <s v="games/video games"/>
    <n v="0"/>
    <x v="1209"/>
    <x v="6"/>
    <s v="video games"/>
    <x v="2130"/>
    <d v="2014-08-16T02:04:23"/>
  </r>
  <r>
    <n v="2131"/>
    <x v="2131"/>
    <x v="2129"/>
    <n v="500"/>
    <n v="25"/>
    <x v="2"/>
    <x v="0"/>
    <x v="0"/>
    <n v="1436677091"/>
    <n v="1434085091"/>
    <b v="0"/>
    <x v="83"/>
    <x v="1"/>
    <s v="games/video games"/>
    <n v="5"/>
    <x v="1538"/>
    <x v="6"/>
    <s v="video games"/>
    <x v="2131"/>
    <d v="2015-07-12T04:58:11"/>
  </r>
  <r>
    <n v="2132"/>
    <x v="2132"/>
    <x v="2130"/>
    <n v="100000"/>
    <n v="2112.9899999999998"/>
    <x v="2"/>
    <x v="0"/>
    <x v="0"/>
    <n v="1391427692"/>
    <n v="1388835692"/>
    <b v="0"/>
    <x v="221"/>
    <x v="1"/>
    <s v="games/video games"/>
    <n v="2"/>
    <x v="1539"/>
    <x v="6"/>
    <s v="video games"/>
    <x v="2132"/>
    <d v="2014-02-03T11:41:32"/>
  </r>
  <r>
    <n v="2133"/>
    <x v="2133"/>
    <x v="2131"/>
    <n v="1000"/>
    <n v="16"/>
    <x v="2"/>
    <x v="0"/>
    <x v="0"/>
    <n v="1303628340"/>
    <n v="1300328399"/>
    <b v="0"/>
    <x v="83"/>
    <x v="1"/>
    <s v="games/video games"/>
    <n v="2"/>
    <x v="1540"/>
    <x v="6"/>
    <s v="video games"/>
    <x v="2133"/>
    <d v="2011-04-24T06:59:00"/>
  </r>
  <r>
    <n v="2134"/>
    <x v="2134"/>
    <x v="2132"/>
    <n v="6000"/>
    <n v="104"/>
    <x v="2"/>
    <x v="0"/>
    <x v="0"/>
    <n v="1367097391"/>
    <n v="1364505391"/>
    <b v="0"/>
    <x v="83"/>
    <x v="1"/>
    <s v="games/video games"/>
    <n v="2"/>
    <x v="1541"/>
    <x v="6"/>
    <s v="video games"/>
    <x v="2134"/>
    <d v="2013-04-27T21:16:31"/>
  </r>
  <r>
    <n v="2135"/>
    <x v="2135"/>
    <x v="2133"/>
    <n v="5000"/>
    <n v="478"/>
    <x v="2"/>
    <x v="0"/>
    <x v="0"/>
    <n v="1349392033"/>
    <n v="1346800033"/>
    <b v="0"/>
    <x v="19"/>
    <x v="1"/>
    <s v="games/video games"/>
    <n v="10"/>
    <x v="1542"/>
    <x v="6"/>
    <s v="video games"/>
    <x v="2135"/>
    <d v="2012-10-04T23:07:13"/>
  </r>
  <r>
    <n v="2136"/>
    <x v="2136"/>
    <x v="2134"/>
    <n v="80000"/>
    <n v="47.69"/>
    <x v="2"/>
    <x v="0"/>
    <x v="0"/>
    <n v="1382184786"/>
    <n v="1379592786"/>
    <b v="0"/>
    <x v="80"/>
    <x v="1"/>
    <s v="games/video games"/>
    <n v="0"/>
    <x v="1543"/>
    <x v="6"/>
    <s v="video games"/>
    <x v="2136"/>
    <d v="2013-10-19T12:13:06"/>
  </r>
  <r>
    <n v="2137"/>
    <x v="2137"/>
    <x v="2135"/>
    <n v="50000"/>
    <n v="14203"/>
    <x v="2"/>
    <x v="5"/>
    <x v="5"/>
    <n v="1417804229"/>
    <n v="1415212229"/>
    <b v="0"/>
    <x v="408"/>
    <x v="1"/>
    <s v="games/video games"/>
    <n v="28"/>
    <x v="1544"/>
    <x v="6"/>
    <s v="video games"/>
    <x v="2137"/>
    <d v="2014-12-05T18:30:29"/>
  </r>
  <r>
    <n v="2138"/>
    <x v="2138"/>
    <x v="2136"/>
    <n v="1000"/>
    <n v="128"/>
    <x v="2"/>
    <x v="1"/>
    <x v="1"/>
    <n v="1383959939"/>
    <n v="1381364339"/>
    <b v="0"/>
    <x v="8"/>
    <x v="1"/>
    <s v="games/video games"/>
    <n v="13"/>
    <x v="1545"/>
    <x v="6"/>
    <s v="video games"/>
    <x v="2138"/>
    <d v="2013-11-09T01:18:59"/>
  </r>
  <r>
    <n v="2139"/>
    <x v="2139"/>
    <x v="2137"/>
    <n v="30000"/>
    <n v="1626"/>
    <x v="2"/>
    <x v="0"/>
    <x v="0"/>
    <n v="1478196008"/>
    <n v="1475604008"/>
    <b v="0"/>
    <x v="66"/>
    <x v="1"/>
    <s v="games/video games"/>
    <n v="5"/>
    <x v="1546"/>
    <x v="6"/>
    <s v="video games"/>
    <x v="2139"/>
    <d v="2016-11-03T18:00:08"/>
  </r>
  <r>
    <n v="2140"/>
    <x v="2140"/>
    <x v="2138"/>
    <n v="500000"/>
    <n v="560"/>
    <x v="2"/>
    <x v="0"/>
    <x v="0"/>
    <n v="1357934424"/>
    <n v="1355342424"/>
    <b v="0"/>
    <x v="202"/>
    <x v="1"/>
    <s v="games/video games"/>
    <n v="0"/>
    <x v="1547"/>
    <x v="6"/>
    <s v="video games"/>
    <x v="2140"/>
    <d v="2013-01-11T20:00:24"/>
  </r>
  <r>
    <n v="2141"/>
    <x v="2141"/>
    <x v="2139"/>
    <n v="15000"/>
    <n v="0"/>
    <x v="2"/>
    <x v="0"/>
    <x v="0"/>
    <n v="1415947159"/>
    <n v="1413351559"/>
    <b v="0"/>
    <x v="78"/>
    <x v="1"/>
    <s v="games/video games"/>
    <n v="0"/>
    <x v="121"/>
    <x v="6"/>
    <s v="video games"/>
    <x v="2141"/>
    <d v="2014-11-14T06:39:19"/>
  </r>
  <r>
    <n v="2142"/>
    <x v="2142"/>
    <x v="2140"/>
    <n v="10500"/>
    <n v="601"/>
    <x v="2"/>
    <x v="12"/>
    <x v="3"/>
    <n v="1451494210"/>
    <n v="1449075010"/>
    <b v="0"/>
    <x v="8"/>
    <x v="1"/>
    <s v="games/video games"/>
    <n v="6"/>
    <x v="1548"/>
    <x v="6"/>
    <s v="video games"/>
    <x v="2142"/>
    <d v="2015-12-30T16:50:10"/>
  </r>
  <r>
    <n v="2143"/>
    <x v="2143"/>
    <x v="2141"/>
    <n v="2000"/>
    <n v="225"/>
    <x v="2"/>
    <x v="0"/>
    <x v="0"/>
    <n v="1279738800"/>
    <n v="1275599812"/>
    <b v="0"/>
    <x v="81"/>
    <x v="1"/>
    <s v="games/video games"/>
    <n v="11"/>
    <x v="817"/>
    <x v="6"/>
    <s v="video games"/>
    <x v="2143"/>
    <d v="2010-07-21T19:00:00"/>
  </r>
  <r>
    <n v="2144"/>
    <x v="2144"/>
    <x v="2142"/>
    <n v="35500"/>
    <n v="607"/>
    <x v="2"/>
    <x v="0"/>
    <x v="0"/>
    <n v="1379164040"/>
    <n v="1376399240"/>
    <b v="0"/>
    <x v="54"/>
    <x v="1"/>
    <s v="games/video games"/>
    <n v="2"/>
    <x v="1549"/>
    <x v="6"/>
    <s v="video games"/>
    <x v="2144"/>
    <d v="2013-09-14T13:07:20"/>
  </r>
  <r>
    <n v="2145"/>
    <x v="2145"/>
    <x v="2143"/>
    <n v="15000"/>
    <n v="4565"/>
    <x v="2"/>
    <x v="0"/>
    <x v="0"/>
    <n v="1385534514"/>
    <n v="1382938914"/>
    <b v="0"/>
    <x v="30"/>
    <x v="1"/>
    <s v="games/video games"/>
    <n v="30"/>
    <x v="1550"/>
    <x v="6"/>
    <s v="video games"/>
    <x v="2145"/>
    <d v="2013-11-27T06:41:54"/>
  </r>
  <r>
    <n v="2146"/>
    <x v="2146"/>
    <x v="2144"/>
    <n v="5000"/>
    <n v="1"/>
    <x v="2"/>
    <x v="0"/>
    <x v="0"/>
    <n v="1455207510"/>
    <n v="1453997910"/>
    <b v="0"/>
    <x v="29"/>
    <x v="1"/>
    <s v="games/video games"/>
    <n v="0"/>
    <x v="120"/>
    <x v="6"/>
    <s v="video games"/>
    <x v="2146"/>
    <d v="2016-02-11T16:18:30"/>
  </r>
  <r>
    <n v="2147"/>
    <x v="2147"/>
    <x v="2145"/>
    <n v="390000"/>
    <n v="2716"/>
    <x v="2"/>
    <x v="0"/>
    <x v="0"/>
    <n v="1416125148"/>
    <n v="1413356748"/>
    <b v="0"/>
    <x v="165"/>
    <x v="1"/>
    <s v="games/video games"/>
    <n v="1"/>
    <x v="1551"/>
    <x v="6"/>
    <s v="video games"/>
    <x v="2147"/>
    <d v="2014-11-16T08:05:48"/>
  </r>
  <r>
    <n v="2148"/>
    <x v="2148"/>
    <x v="2146"/>
    <n v="100"/>
    <n v="2"/>
    <x v="2"/>
    <x v="1"/>
    <x v="1"/>
    <n v="1427992582"/>
    <n v="1425404182"/>
    <b v="0"/>
    <x v="84"/>
    <x v="1"/>
    <s v="games/video games"/>
    <n v="2"/>
    <x v="120"/>
    <x v="6"/>
    <s v="video games"/>
    <x v="2148"/>
    <d v="2015-04-02T16:36:22"/>
  </r>
  <r>
    <n v="2149"/>
    <x v="2149"/>
    <x v="2147"/>
    <n v="2000"/>
    <n v="0"/>
    <x v="2"/>
    <x v="0"/>
    <x v="0"/>
    <n v="1280534400"/>
    <n v="1277512556"/>
    <b v="0"/>
    <x v="78"/>
    <x v="1"/>
    <s v="games/video games"/>
    <n v="0"/>
    <x v="121"/>
    <x v="6"/>
    <s v="video games"/>
    <x v="2149"/>
    <d v="2010-07-31T00:00:00"/>
  </r>
  <r>
    <n v="2150"/>
    <x v="2150"/>
    <x v="2148"/>
    <n v="50000"/>
    <n v="405"/>
    <x v="2"/>
    <x v="10"/>
    <x v="8"/>
    <n v="1468392599"/>
    <n v="1465800599"/>
    <b v="0"/>
    <x v="80"/>
    <x v="1"/>
    <s v="games/video games"/>
    <n v="1"/>
    <x v="1552"/>
    <x v="6"/>
    <s v="video games"/>
    <x v="2150"/>
    <d v="2016-07-13T06:49:59"/>
  </r>
  <r>
    <n v="2151"/>
    <x v="2151"/>
    <x v="2149"/>
    <n v="45000"/>
    <n v="118"/>
    <x v="2"/>
    <x v="0"/>
    <x v="0"/>
    <n v="1467231614"/>
    <n v="1464639614"/>
    <b v="0"/>
    <x v="79"/>
    <x v="1"/>
    <s v="games/video games"/>
    <n v="0"/>
    <x v="1537"/>
    <x v="6"/>
    <s v="video games"/>
    <x v="2151"/>
    <d v="2016-06-29T20:20:14"/>
  </r>
  <r>
    <n v="2152"/>
    <x v="2152"/>
    <x v="2150"/>
    <n v="30000"/>
    <n v="50"/>
    <x v="2"/>
    <x v="0"/>
    <x v="0"/>
    <n v="1394909909"/>
    <n v="1392321509"/>
    <b v="0"/>
    <x v="80"/>
    <x v="1"/>
    <s v="games/video games"/>
    <n v="0"/>
    <x v="381"/>
    <x v="6"/>
    <s v="video games"/>
    <x v="2152"/>
    <d v="2014-03-15T18:58:29"/>
  </r>
  <r>
    <n v="2153"/>
    <x v="2153"/>
    <x v="2151"/>
    <n v="372625"/>
    <n v="34"/>
    <x v="2"/>
    <x v="0"/>
    <x v="0"/>
    <n v="1420876740"/>
    <n v="1417470718"/>
    <b v="0"/>
    <x v="80"/>
    <x v="1"/>
    <s v="games/video games"/>
    <n v="0"/>
    <x v="434"/>
    <x v="6"/>
    <s v="video games"/>
    <x v="2153"/>
    <d v="2015-01-10T07:59:00"/>
  </r>
  <r>
    <n v="2154"/>
    <x v="2154"/>
    <x v="2152"/>
    <n v="250"/>
    <n v="2"/>
    <x v="2"/>
    <x v="0"/>
    <x v="0"/>
    <n v="1390921827"/>
    <n v="1389193827"/>
    <b v="0"/>
    <x v="84"/>
    <x v="1"/>
    <s v="games/video games"/>
    <n v="1"/>
    <x v="120"/>
    <x v="6"/>
    <s v="video games"/>
    <x v="2154"/>
    <d v="2014-01-28T15:10:27"/>
  </r>
  <r>
    <n v="2155"/>
    <x v="2155"/>
    <x v="2153"/>
    <n v="5000"/>
    <n v="115"/>
    <x v="2"/>
    <x v="1"/>
    <x v="1"/>
    <n v="1459443385"/>
    <n v="1456854985"/>
    <b v="0"/>
    <x v="81"/>
    <x v="1"/>
    <s v="games/video games"/>
    <n v="2"/>
    <x v="1534"/>
    <x v="6"/>
    <s v="video games"/>
    <x v="2155"/>
    <d v="2016-03-31T16:56:25"/>
  </r>
  <r>
    <n v="2156"/>
    <x v="2156"/>
    <x v="2154"/>
    <n v="56000"/>
    <n v="1493"/>
    <x v="2"/>
    <x v="0"/>
    <x v="0"/>
    <n v="1379363406"/>
    <n v="1375475406"/>
    <b v="0"/>
    <x v="183"/>
    <x v="1"/>
    <s v="games/video games"/>
    <n v="3"/>
    <x v="1553"/>
    <x v="6"/>
    <s v="video games"/>
    <x v="2156"/>
    <d v="2013-09-16T20:30:06"/>
  </r>
  <r>
    <n v="2157"/>
    <x v="2157"/>
    <x v="2155"/>
    <n v="75000"/>
    <n v="21144"/>
    <x v="2"/>
    <x v="0"/>
    <x v="0"/>
    <n v="1482479940"/>
    <n v="1479684783"/>
    <b v="0"/>
    <x v="7"/>
    <x v="1"/>
    <s v="games/video games"/>
    <n v="28"/>
    <x v="1554"/>
    <x v="6"/>
    <s v="video games"/>
    <x v="2157"/>
    <d v="2016-12-23T07:59:00"/>
  </r>
  <r>
    <n v="2158"/>
    <x v="2158"/>
    <x v="2156"/>
    <n v="300000"/>
    <n v="19770.11"/>
    <x v="2"/>
    <x v="0"/>
    <x v="0"/>
    <n v="1360009774"/>
    <n v="1356121774"/>
    <b v="0"/>
    <x v="409"/>
    <x v="1"/>
    <s v="games/video games"/>
    <n v="7"/>
    <x v="1555"/>
    <x v="6"/>
    <s v="video games"/>
    <x v="2158"/>
    <d v="2013-02-04T20:29:34"/>
  </r>
  <r>
    <n v="2159"/>
    <x v="2159"/>
    <x v="2157"/>
    <n v="3600"/>
    <n v="26"/>
    <x v="2"/>
    <x v="0"/>
    <x v="0"/>
    <n v="1310837574"/>
    <n v="1308245574"/>
    <b v="0"/>
    <x v="84"/>
    <x v="1"/>
    <s v="games/video games"/>
    <n v="1"/>
    <x v="31"/>
    <x v="6"/>
    <s v="video games"/>
    <x v="2159"/>
    <d v="2011-07-16T17:32:54"/>
  </r>
  <r>
    <n v="2160"/>
    <x v="2160"/>
    <x v="2158"/>
    <n v="10000"/>
    <n v="85"/>
    <x v="2"/>
    <x v="0"/>
    <x v="0"/>
    <n v="1337447105"/>
    <n v="1334855105"/>
    <b v="0"/>
    <x v="38"/>
    <x v="1"/>
    <s v="games/video games"/>
    <n v="1"/>
    <x v="1556"/>
    <x v="6"/>
    <s v="video games"/>
    <x v="2160"/>
    <d v="2012-05-19T17:05:05"/>
  </r>
  <r>
    <n v="2161"/>
    <x v="2161"/>
    <x v="2159"/>
    <n v="400"/>
    <n v="463"/>
    <x v="0"/>
    <x v="0"/>
    <x v="0"/>
    <n v="1443040059"/>
    <n v="1440448059"/>
    <b v="0"/>
    <x v="62"/>
    <x v="0"/>
    <s v="music/rock"/>
    <n v="116"/>
    <x v="1557"/>
    <x v="4"/>
    <s v="rock"/>
    <x v="2161"/>
    <d v="2015-09-23T20:27:39"/>
  </r>
  <r>
    <n v="2162"/>
    <x v="2162"/>
    <x v="2160"/>
    <n v="4500"/>
    <n v="5052"/>
    <x v="0"/>
    <x v="0"/>
    <x v="0"/>
    <n v="1406226191"/>
    <n v="1403547791"/>
    <b v="0"/>
    <x v="6"/>
    <x v="0"/>
    <s v="music/rock"/>
    <n v="112"/>
    <x v="1558"/>
    <x v="4"/>
    <s v="rock"/>
    <x v="2162"/>
    <d v="2014-07-24T18:23:11"/>
  </r>
  <r>
    <n v="2163"/>
    <x v="2163"/>
    <x v="2161"/>
    <n v="2500"/>
    <n v="3305"/>
    <x v="0"/>
    <x v="0"/>
    <x v="0"/>
    <n v="1433735400"/>
    <n v="1429306520"/>
    <b v="0"/>
    <x v="34"/>
    <x v="0"/>
    <s v="music/rock"/>
    <n v="132"/>
    <x v="1559"/>
    <x v="4"/>
    <s v="rock"/>
    <x v="2163"/>
    <d v="2015-06-08T03:50:00"/>
  </r>
  <r>
    <n v="2164"/>
    <x v="2164"/>
    <x v="2162"/>
    <n v="5500"/>
    <n v="5645"/>
    <x v="0"/>
    <x v="0"/>
    <x v="0"/>
    <n v="1466827140"/>
    <n v="1464196414"/>
    <b v="0"/>
    <x v="183"/>
    <x v="0"/>
    <s v="music/rock"/>
    <n v="103"/>
    <x v="1560"/>
    <x v="4"/>
    <s v="rock"/>
    <x v="2164"/>
    <d v="2016-06-25T03:59:00"/>
  </r>
  <r>
    <n v="2165"/>
    <x v="2165"/>
    <x v="2163"/>
    <n v="2500"/>
    <n v="3466"/>
    <x v="0"/>
    <x v="6"/>
    <x v="3"/>
    <n v="1460127635"/>
    <n v="1457539235"/>
    <b v="0"/>
    <x v="27"/>
    <x v="0"/>
    <s v="music/rock"/>
    <n v="139"/>
    <x v="1561"/>
    <x v="4"/>
    <s v="rock"/>
    <x v="2165"/>
    <d v="2016-04-08T15:00:35"/>
  </r>
  <r>
    <n v="2166"/>
    <x v="2166"/>
    <x v="2164"/>
    <n v="2000"/>
    <n v="2932"/>
    <x v="0"/>
    <x v="0"/>
    <x v="0"/>
    <n v="1417813618"/>
    <n v="1413922018"/>
    <b v="0"/>
    <x v="58"/>
    <x v="0"/>
    <s v="music/rock"/>
    <n v="147"/>
    <x v="1562"/>
    <x v="4"/>
    <s v="rock"/>
    <x v="2166"/>
    <d v="2014-12-05T21:06:58"/>
  </r>
  <r>
    <n v="2167"/>
    <x v="2167"/>
    <x v="2165"/>
    <n v="150"/>
    <n v="180"/>
    <x v="0"/>
    <x v="0"/>
    <x v="0"/>
    <n v="1347672937"/>
    <n v="1346463337"/>
    <b v="0"/>
    <x v="22"/>
    <x v="0"/>
    <s v="music/rock"/>
    <n v="120"/>
    <x v="377"/>
    <x v="4"/>
    <s v="rock"/>
    <x v="2167"/>
    <d v="2012-09-15T01:35:37"/>
  </r>
  <r>
    <n v="2168"/>
    <x v="2168"/>
    <x v="2166"/>
    <n v="18000"/>
    <n v="21884.69"/>
    <x v="0"/>
    <x v="0"/>
    <x v="0"/>
    <n v="1486702800"/>
    <n v="1484058261"/>
    <b v="0"/>
    <x v="158"/>
    <x v="0"/>
    <s v="music/rock"/>
    <n v="122"/>
    <x v="1563"/>
    <x v="4"/>
    <s v="rock"/>
    <x v="2168"/>
    <d v="2017-02-10T05:00:00"/>
  </r>
  <r>
    <n v="2169"/>
    <x v="2169"/>
    <x v="2167"/>
    <n v="153"/>
    <n v="153"/>
    <x v="0"/>
    <x v="0"/>
    <x v="0"/>
    <n v="1488473351"/>
    <n v="1488214151"/>
    <b v="0"/>
    <x v="63"/>
    <x v="0"/>
    <s v="music/rock"/>
    <n v="100"/>
    <x v="1564"/>
    <x v="4"/>
    <s v="rock"/>
    <x v="2169"/>
    <d v="2017-03-02T16:49:11"/>
  </r>
  <r>
    <n v="2170"/>
    <x v="2170"/>
    <x v="2168"/>
    <n v="350"/>
    <n v="633"/>
    <x v="0"/>
    <x v="0"/>
    <x v="0"/>
    <n v="1440266422"/>
    <n v="1436810422"/>
    <b v="0"/>
    <x v="10"/>
    <x v="0"/>
    <s v="music/rock"/>
    <n v="181"/>
    <x v="1565"/>
    <x v="4"/>
    <s v="rock"/>
    <x v="2170"/>
    <d v="2015-08-22T18:00:22"/>
  </r>
  <r>
    <n v="2171"/>
    <x v="2171"/>
    <x v="2169"/>
    <n v="4000"/>
    <n v="4243"/>
    <x v="0"/>
    <x v="0"/>
    <x v="0"/>
    <n v="1434949200"/>
    <n v="1431903495"/>
    <b v="0"/>
    <x v="5"/>
    <x v="0"/>
    <s v="music/rock"/>
    <n v="106"/>
    <x v="1566"/>
    <x v="4"/>
    <s v="rock"/>
    <x v="2171"/>
    <d v="2015-06-22T05:00:00"/>
  </r>
  <r>
    <n v="2172"/>
    <x v="2172"/>
    <x v="2170"/>
    <n v="1000"/>
    <n v="1000"/>
    <x v="0"/>
    <x v="0"/>
    <x v="0"/>
    <n v="1429365320"/>
    <n v="1426773320"/>
    <b v="0"/>
    <x v="62"/>
    <x v="0"/>
    <s v="music/rock"/>
    <n v="100"/>
    <x v="909"/>
    <x v="4"/>
    <s v="rock"/>
    <x v="2172"/>
    <d v="2015-04-18T13:55:20"/>
  </r>
  <r>
    <n v="2173"/>
    <x v="2173"/>
    <x v="2171"/>
    <n v="4200"/>
    <n v="5331"/>
    <x v="0"/>
    <x v="0"/>
    <x v="0"/>
    <n v="1378785540"/>
    <n v="1376066243"/>
    <b v="0"/>
    <x v="240"/>
    <x v="0"/>
    <s v="music/rock"/>
    <n v="127"/>
    <x v="1567"/>
    <x v="4"/>
    <s v="rock"/>
    <x v="2173"/>
    <d v="2013-09-10T03:59:00"/>
  </r>
  <r>
    <n v="2174"/>
    <x v="2174"/>
    <x v="2172"/>
    <n v="4000"/>
    <n v="4119"/>
    <x v="0"/>
    <x v="1"/>
    <x v="1"/>
    <n v="1462453307"/>
    <n v="1459861307"/>
    <b v="0"/>
    <x v="287"/>
    <x v="0"/>
    <s v="music/rock"/>
    <n v="103"/>
    <x v="109"/>
    <x v="4"/>
    <s v="rock"/>
    <x v="2174"/>
    <d v="2016-05-05T13:01:47"/>
  </r>
  <r>
    <n v="2175"/>
    <x v="2175"/>
    <x v="2173"/>
    <n v="700"/>
    <n v="1750"/>
    <x v="0"/>
    <x v="0"/>
    <x v="0"/>
    <n v="1469059986"/>
    <n v="1468455186"/>
    <b v="0"/>
    <x v="55"/>
    <x v="0"/>
    <s v="music/rock"/>
    <n v="250"/>
    <x v="1568"/>
    <x v="4"/>
    <s v="rock"/>
    <x v="2175"/>
    <d v="2016-07-21T00:13:06"/>
  </r>
  <r>
    <n v="2176"/>
    <x v="2176"/>
    <x v="2174"/>
    <n v="5000"/>
    <n v="6301"/>
    <x v="0"/>
    <x v="0"/>
    <x v="0"/>
    <n v="1430579509"/>
    <n v="1427987509"/>
    <b v="0"/>
    <x v="26"/>
    <x v="0"/>
    <s v="music/rock"/>
    <n v="126"/>
    <x v="1569"/>
    <x v="4"/>
    <s v="rock"/>
    <x v="2176"/>
    <d v="2015-05-02T15:11:49"/>
  </r>
  <r>
    <n v="2177"/>
    <x v="2177"/>
    <x v="2175"/>
    <n v="2500"/>
    <n v="2503"/>
    <x v="0"/>
    <x v="0"/>
    <x v="0"/>
    <n v="1465192867"/>
    <n v="1463032867"/>
    <b v="0"/>
    <x v="44"/>
    <x v="0"/>
    <s v="music/rock"/>
    <n v="100"/>
    <x v="927"/>
    <x v="4"/>
    <s v="rock"/>
    <x v="2177"/>
    <d v="2016-06-06T06:01:07"/>
  </r>
  <r>
    <n v="2178"/>
    <x v="2178"/>
    <x v="2176"/>
    <n v="25000"/>
    <n v="34660"/>
    <x v="0"/>
    <x v="0"/>
    <x v="0"/>
    <n v="1484752597"/>
    <n v="1482160597"/>
    <b v="0"/>
    <x v="410"/>
    <x v="0"/>
    <s v="music/rock"/>
    <n v="139"/>
    <x v="1570"/>
    <x v="4"/>
    <s v="rock"/>
    <x v="2178"/>
    <d v="2017-01-18T15:16:37"/>
  </r>
  <r>
    <n v="2179"/>
    <x v="2179"/>
    <x v="2177"/>
    <n v="1000"/>
    <n v="1614"/>
    <x v="0"/>
    <x v="0"/>
    <x v="0"/>
    <n v="1428725192"/>
    <n v="1426133192"/>
    <b v="0"/>
    <x v="64"/>
    <x v="0"/>
    <s v="music/rock"/>
    <n v="161"/>
    <x v="1571"/>
    <x v="4"/>
    <s v="rock"/>
    <x v="2179"/>
    <d v="2015-04-11T04:06:32"/>
  </r>
  <r>
    <n v="2180"/>
    <x v="2180"/>
    <x v="2178"/>
    <n v="5000"/>
    <n v="5359.21"/>
    <x v="0"/>
    <x v="0"/>
    <x v="0"/>
    <n v="1447434268"/>
    <n v="1443801868"/>
    <b v="0"/>
    <x v="76"/>
    <x v="0"/>
    <s v="music/rock"/>
    <n v="107"/>
    <x v="1572"/>
    <x v="4"/>
    <s v="rock"/>
    <x v="2180"/>
    <d v="2015-11-13T17:04:28"/>
  </r>
  <r>
    <n v="2181"/>
    <x v="2181"/>
    <x v="2179"/>
    <n v="2000"/>
    <n v="3062"/>
    <x v="0"/>
    <x v="0"/>
    <x v="0"/>
    <n v="1487635653"/>
    <n v="1486426053"/>
    <b v="0"/>
    <x v="28"/>
    <x v="0"/>
    <s v="games/tabletop games"/>
    <n v="153"/>
    <x v="1573"/>
    <x v="6"/>
    <s v="tabletop games"/>
    <x v="2181"/>
    <d v="2017-02-21T00:07:33"/>
  </r>
  <r>
    <n v="2182"/>
    <x v="2182"/>
    <x v="2180"/>
    <n v="3000"/>
    <n v="15725"/>
    <x v="0"/>
    <x v="5"/>
    <x v="5"/>
    <n v="1412285825"/>
    <n v="1409261825"/>
    <b v="0"/>
    <x v="289"/>
    <x v="0"/>
    <s v="games/tabletop games"/>
    <n v="524"/>
    <x v="820"/>
    <x v="6"/>
    <s v="tabletop games"/>
    <x v="2182"/>
    <d v="2014-10-02T21:37:05"/>
  </r>
  <r>
    <n v="2183"/>
    <x v="2183"/>
    <x v="2181"/>
    <n v="1800"/>
    <n v="8807"/>
    <x v="0"/>
    <x v="0"/>
    <x v="0"/>
    <n v="1486616400"/>
    <n v="1484037977"/>
    <b v="0"/>
    <x v="411"/>
    <x v="0"/>
    <s v="games/tabletop games"/>
    <n v="489"/>
    <x v="1574"/>
    <x v="6"/>
    <s v="tabletop games"/>
    <x v="2183"/>
    <d v="2017-02-09T05:00:00"/>
  </r>
  <r>
    <n v="2184"/>
    <x v="2184"/>
    <x v="2182"/>
    <n v="10000"/>
    <n v="28474"/>
    <x v="0"/>
    <x v="0"/>
    <x v="0"/>
    <n v="1453737600"/>
    <n v="1452530041"/>
    <b v="1"/>
    <x v="161"/>
    <x v="0"/>
    <s v="games/tabletop games"/>
    <n v="285"/>
    <x v="1575"/>
    <x v="6"/>
    <s v="tabletop games"/>
    <x v="2184"/>
    <d v="2016-01-25T16:00:00"/>
  </r>
  <r>
    <n v="2185"/>
    <x v="2185"/>
    <x v="2183"/>
    <n v="5000"/>
    <n v="92848.5"/>
    <x v="0"/>
    <x v="1"/>
    <x v="1"/>
    <n v="1364286239"/>
    <n v="1360830239"/>
    <b v="0"/>
    <x v="412"/>
    <x v="0"/>
    <s v="games/tabletop games"/>
    <n v="1857"/>
    <x v="1576"/>
    <x v="6"/>
    <s v="tabletop games"/>
    <x v="2185"/>
    <d v="2013-03-26T08:23:59"/>
  </r>
  <r>
    <n v="2186"/>
    <x v="2186"/>
    <x v="2184"/>
    <n v="20000"/>
    <n v="21935"/>
    <x v="0"/>
    <x v="0"/>
    <x v="0"/>
    <n v="1473213600"/>
    <n v="1470062743"/>
    <b v="0"/>
    <x v="413"/>
    <x v="0"/>
    <s v="games/tabletop games"/>
    <n v="110"/>
    <x v="1577"/>
    <x v="6"/>
    <s v="tabletop games"/>
    <x v="2186"/>
    <d v="2016-09-07T02:00:00"/>
  </r>
  <r>
    <n v="2187"/>
    <x v="2187"/>
    <x v="2185"/>
    <n v="20000"/>
    <n v="202928.5"/>
    <x v="0"/>
    <x v="0"/>
    <x v="0"/>
    <n v="1428033540"/>
    <n v="1425531666"/>
    <b v="1"/>
    <x v="414"/>
    <x v="0"/>
    <s v="games/tabletop games"/>
    <n v="1015"/>
    <x v="1578"/>
    <x v="6"/>
    <s v="tabletop games"/>
    <x v="2187"/>
    <d v="2015-04-03T03:59:00"/>
  </r>
  <r>
    <n v="2188"/>
    <x v="2188"/>
    <x v="2186"/>
    <n v="5494"/>
    <n v="22645"/>
    <x v="0"/>
    <x v="2"/>
    <x v="2"/>
    <n v="1477414800"/>
    <n v="1474380241"/>
    <b v="0"/>
    <x v="415"/>
    <x v="0"/>
    <s v="games/tabletop games"/>
    <n v="412"/>
    <x v="1579"/>
    <x v="6"/>
    <s v="tabletop games"/>
    <x v="2188"/>
    <d v="2016-10-25T17:00:00"/>
  </r>
  <r>
    <n v="2189"/>
    <x v="2189"/>
    <x v="2187"/>
    <n v="1200"/>
    <n v="6039"/>
    <x v="0"/>
    <x v="1"/>
    <x v="1"/>
    <n v="1461276000"/>
    <n v="1460055300"/>
    <b v="0"/>
    <x v="106"/>
    <x v="0"/>
    <s v="games/tabletop games"/>
    <n v="503"/>
    <x v="1580"/>
    <x v="6"/>
    <s v="tabletop games"/>
    <x v="2189"/>
    <d v="2016-04-21T22:00:00"/>
  </r>
  <r>
    <n v="2190"/>
    <x v="2190"/>
    <x v="2188"/>
    <n v="19000"/>
    <n v="35076"/>
    <x v="0"/>
    <x v="0"/>
    <x v="0"/>
    <n v="1458716340"/>
    <n v="1455721204"/>
    <b v="0"/>
    <x v="416"/>
    <x v="0"/>
    <s v="games/tabletop games"/>
    <n v="185"/>
    <x v="1581"/>
    <x v="6"/>
    <s v="tabletop games"/>
    <x v="2190"/>
    <d v="2016-03-23T06:59:00"/>
  </r>
  <r>
    <n v="2191"/>
    <x v="2191"/>
    <x v="2189"/>
    <n v="750"/>
    <n v="898"/>
    <x v="0"/>
    <x v="1"/>
    <x v="1"/>
    <n v="1487102427"/>
    <n v="1486065627"/>
    <b v="0"/>
    <x v="20"/>
    <x v="0"/>
    <s v="games/tabletop games"/>
    <n v="120"/>
    <x v="1582"/>
    <x v="6"/>
    <s v="tabletop games"/>
    <x v="2191"/>
    <d v="2017-02-14T20:00:27"/>
  </r>
  <r>
    <n v="2192"/>
    <x v="2192"/>
    <x v="2190"/>
    <n v="12000"/>
    <n v="129748.82"/>
    <x v="0"/>
    <x v="1"/>
    <x v="1"/>
    <n v="1481842800"/>
    <n v="1479414344"/>
    <b v="0"/>
    <x v="417"/>
    <x v="0"/>
    <s v="games/tabletop games"/>
    <n v="1081"/>
    <x v="1583"/>
    <x v="6"/>
    <s v="tabletop games"/>
    <x v="2192"/>
    <d v="2016-12-15T23:00:00"/>
  </r>
  <r>
    <n v="2193"/>
    <x v="2193"/>
    <x v="2191"/>
    <n v="15000"/>
    <n v="67856"/>
    <x v="0"/>
    <x v="0"/>
    <x v="0"/>
    <n v="1479704340"/>
    <n v="1477043072"/>
    <b v="0"/>
    <x v="418"/>
    <x v="0"/>
    <s v="games/tabletop games"/>
    <n v="452"/>
    <x v="1584"/>
    <x v="6"/>
    <s v="tabletop games"/>
    <x v="2193"/>
    <d v="2016-11-21T04:59:00"/>
  </r>
  <r>
    <n v="2194"/>
    <x v="2194"/>
    <x v="2192"/>
    <n v="10000"/>
    <n v="53737"/>
    <x v="0"/>
    <x v="0"/>
    <x v="0"/>
    <n v="1459012290"/>
    <n v="1456423890"/>
    <b v="0"/>
    <x v="419"/>
    <x v="0"/>
    <s v="games/tabletop games"/>
    <n v="537"/>
    <x v="1585"/>
    <x v="6"/>
    <s v="tabletop games"/>
    <x v="2194"/>
    <d v="2016-03-26T17:11:30"/>
  </r>
  <r>
    <n v="2195"/>
    <x v="2195"/>
    <x v="2193"/>
    <n v="4600"/>
    <n v="5535"/>
    <x v="0"/>
    <x v="0"/>
    <x v="0"/>
    <n v="1439317900"/>
    <n v="1436725900"/>
    <b v="0"/>
    <x v="248"/>
    <x v="0"/>
    <s v="games/tabletop games"/>
    <n v="120"/>
    <x v="1586"/>
    <x v="6"/>
    <s v="tabletop games"/>
    <x v="2195"/>
    <d v="2015-08-11T18:31:40"/>
  </r>
  <r>
    <n v="2196"/>
    <x v="2196"/>
    <x v="2194"/>
    <n v="14000"/>
    <n v="15937"/>
    <x v="0"/>
    <x v="0"/>
    <x v="0"/>
    <n v="1480662000"/>
    <n v="1478000502"/>
    <b v="0"/>
    <x v="302"/>
    <x v="0"/>
    <s v="games/tabletop games"/>
    <n v="114"/>
    <x v="1587"/>
    <x v="6"/>
    <s v="tabletop games"/>
    <x v="2196"/>
    <d v="2016-12-02T07:00:00"/>
  </r>
  <r>
    <n v="2197"/>
    <x v="2197"/>
    <x v="2195"/>
    <n v="30000"/>
    <n v="285309.33"/>
    <x v="0"/>
    <x v="0"/>
    <x v="0"/>
    <n v="1425132059"/>
    <n v="1422540059"/>
    <b v="0"/>
    <x v="420"/>
    <x v="0"/>
    <s v="games/tabletop games"/>
    <n v="951"/>
    <x v="1588"/>
    <x v="6"/>
    <s v="tabletop games"/>
    <x v="2197"/>
    <d v="2015-02-28T14:00:59"/>
  </r>
  <r>
    <n v="2198"/>
    <x v="2198"/>
    <x v="2196"/>
    <n v="40000"/>
    <n v="53157"/>
    <x v="0"/>
    <x v="0"/>
    <x v="0"/>
    <n v="1447507200"/>
    <n v="1444911600"/>
    <b v="0"/>
    <x v="421"/>
    <x v="0"/>
    <s v="games/tabletop games"/>
    <n v="133"/>
    <x v="1589"/>
    <x v="6"/>
    <s v="tabletop games"/>
    <x v="2198"/>
    <d v="2015-11-14T13:20:00"/>
  </r>
  <r>
    <n v="2199"/>
    <x v="2199"/>
    <x v="2197"/>
    <n v="9000"/>
    <n v="13228"/>
    <x v="0"/>
    <x v="17"/>
    <x v="3"/>
    <n v="1444903198"/>
    <n v="1442311198"/>
    <b v="1"/>
    <x v="140"/>
    <x v="0"/>
    <s v="games/tabletop games"/>
    <n v="147"/>
    <x v="1590"/>
    <x v="6"/>
    <s v="tabletop games"/>
    <x v="2199"/>
    <d v="2015-10-15T09:59:58"/>
  </r>
  <r>
    <n v="2200"/>
    <x v="2200"/>
    <x v="2198"/>
    <n v="2000"/>
    <n v="10843"/>
    <x v="0"/>
    <x v="1"/>
    <x v="1"/>
    <n v="1436151600"/>
    <n v="1433775668"/>
    <b v="0"/>
    <x v="40"/>
    <x v="0"/>
    <s v="games/tabletop games"/>
    <n v="542"/>
    <x v="1591"/>
    <x v="6"/>
    <s v="tabletop games"/>
    <x v="2200"/>
    <d v="2015-07-06T03:00:00"/>
  </r>
  <r>
    <n v="2201"/>
    <x v="2201"/>
    <x v="2199"/>
    <n v="110"/>
    <n v="420.99"/>
    <x v="0"/>
    <x v="1"/>
    <x v="1"/>
    <n v="1358367565"/>
    <n v="1357157965"/>
    <b v="0"/>
    <x v="33"/>
    <x v="0"/>
    <s v="music/electronic music"/>
    <n v="383"/>
    <x v="1592"/>
    <x v="4"/>
    <s v="electronic music"/>
    <x v="2201"/>
    <d v="2013-01-16T20:19:25"/>
  </r>
  <r>
    <n v="2202"/>
    <x v="2202"/>
    <x v="2200"/>
    <n v="4000"/>
    <n v="28167.25"/>
    <x v="0"/>
    <x v="0"/>
    <x v="0"/>
    <n v="1351801368"/>
    <n v="1349209368"/>
    <b v="0"/>
    <x v="422"/>
    <x v="0"/>
    <s v="music/electronic music"/>
    <n v="704"/>
    <x v="476"/>
    <x v="4"/>
    <s v="electronic music"/>
    <x v="2202"/>
    <d v="2012-11-01T20:22:48"/>
  </r>
  <r>
    <n v="2203"/>
    <x v="2203"/>
    <x v="2201"/>
    <n v="2000"/>
    <n v="2191"/>
    <x v="0"/>
    <x v="5"/>
    <x v="5"/>
    <n v="1443127082"/>
    <n v="1440535082"/>
    <b v="0"/>
    <x v="133"/>
    <x v="0"/>
    <s v="music/electronic music"/>
    <n v="110"/>
    <x v="1593"/>
    <x v="4"/>
    <s v="electronic music"/>
    <x v="2203"/>
    <d v="2015-09-24T20:38:02"/>
  </r>
  <r>
    <n v="2204"/>
    <x v="2204"/>
    <x v="2202"/>
    <n v="1500"/>
    <n v="1993"/>
    <x v="0"/>
    <x v="0"/>
    <x v="0"/>
    <n v="1362814119"/>
    <n v="1360222119"/>
    <b v="0"/>
    <x v="196"/>
    <x v="0"/>
    <s v="music/electronic music"/>
    <n v="133"/>
    <x v="1594"/>
    <x v="4"/>
    <s v="electronic music"/>
    <x v="2204"/>
    <d v="2013-03-09T07:28:39"/>
  </r>
  <r>
    <n v="2205"/>
    <x v="2205"/>
    <x v="2203"/>
    <n v="750"/>
    <n v="1140"/>
    <x v="0"/>
    <x v="0"/>
    <x v="0"/>
    <n v="1338579789"/>
    <n v="1335987789"/>
    <b v="0"/>
    <x v="74"/>
    <x v="0"/>
    <s v="music/electronic music"/>
    <n v="152"/>
    <x v="1278"/>
    <x v="4"/>
    <s v="electronic music"/>
    <x v="2205"/>
    <d v="2012-06-01T19:43:09"/>
  </r>
  <r>
    <n v="2206"/>
    <x v="2206"/>
    <x v="2204"/>
    <n v="1100"/>
    <n v="1130"/>
    <x v="0"/>
    <x v="0"/>
    <x v="0"/>
    <n v="1334556624"/>
    <n v="1333001424"/>
    <b v="0"/>
    <x v="69"/>
    <x v="0"/>
    <s v="music/electronic music"/>
    <n v="103"/>
    <x v="1595"/>
    <x v="4"/>
    <s v="electronic music"/>
    <x v="2206"/>
    <d v="2012-04-16T06:10:24"/>
  </r>
  <r>
    <n v="2207"/>
    <x v="2207"/>
    <x v="2205"/>
    <n v="2000"/>
    <n v="2000"/>
    <x v="0"/>
    <x v="0"/>
    <x v="0"/>
    <n v="1384580373"/>
    <n v="1381984773"/>
    <b v="0"/>
    <x v="63"/>
    <x v="0"/>
    <s v="music/electronic music"/>
    <n v="100"/>
    <x v="1596"/>
    <x v="4"/>
    <s v="electronic music"/>
    <x v="2207"/>
    <d v="2013-11-16T05:39:33"/>
  </r>
  <r>
    <n v="2208"/>
    <x v="2208"/>
    <x v="2206"/>
    <n v="1000"/>
    <n v="1016"/>
    <x v="0"/>
    <x v="0"/>
    <x v="0"/>
    <n v="1333771200"/>
    <n v="1328649026"/>
    <b v="0"/>
    <x v="54"/>
    <x v="0"/>
    <s v="music/electronic music"/>
    <n v="102"/>
    <x v="1597"/>
    <x v="4"/>
    <s v="electronic music"/>
    <x v="2208"/>
    <d v="2012-04-07T04:00:00"/>
  </r>
  <r>
    <n v="2209"/>
    <x v="2209"/>
    <x v="2207"/>
    <n v="500"/>
    <n v="754"/>
    <x v="0"/>
    <x v="1"/>
    <x v="1"/>
    <n v="1397516400"/>
    <n v="1396524644"/>
    <b v="0"/>
    <x v="41"/>
    <x v="0"/>
    <s v="music/electronic music"/>
    <n v="151"/>
    <x v="1598"/>
    <x v="4"/>
    <s v="electronic music"/>
    <x v="2209"/>
    <d v="2014-04-14T23:00:00"/>
  </r>
  <r>
    <n v="2210"/>
    <x v="2210"/>
    <x v="2208"/>
    <n v="4000"/>
    <n v="4457"/>
    <x v="0"/>
    <x v="0"/>
    <x v="0"/>
    <n v="1334424960"/>
    <n v="1329442510"/>
    <b v="0"/>
    <x v="250"/>
    <x v="0"/>
    <s v="music/electronic music"/>
    <n v="111"/>
    <x v="1599"/>
    <x v="4"/>
    <s v="electronic music"/>
    <x v="2210"/>
    <d v="2012-04-14T17:36:00"/>
  </r>
  <r>
    <n v="2211"/>
    <x v="2211"/>
    <x v="2209"/>
    <n v="2500"/>
    <n v="4890"/>
    <x v="0"/>
    <x v="0"/>
    <x v="0"/>
    <n v="1397113140"/>
    <n v="1395168625"/>
    <b v="0"/>
    <x v="148"/>
    <x v="0"/>
    <s v="music/electronic music"/>
    <n v="196"/>
    <x v="603"/>
    <x v="4"/>
    <s v="electronic music"/>
    <x v="2211"/>
    <d v="2014-04-10T06:59:00"/>
  </r>
  <r>
    <n v="2212"/>
    <x v="2212"/>
    <x v="2210"/>
    <n v="6000"/>
    <n v="6863"/>
    <x v="0"/>
    <x v="0"/>
    <x v="0"/>
    <n v="1383526800"/>
    <n v="1380650177"/>
    <b v="0"/>
    <x v="252"/>
    <x v="0"/>
    <s v="music/electronic music"/>
    <n v="114"/>
    <x v="1600"/>
    <x v="4"/>
    <s v="electronic music"/>
    <x v="2212"/>
    <d v="2013-11-04T01:00:00"/>
  </r>
  <r>
    <n v="2213"/>
    <x v="2213"/>
    <x v="2211"/>
    <n v="5"/>
    <n v="10"/>
    <x v="0"/>
    <x v="0"/>
    <x v="0"/>
    <n v="1431719379"/>
    <n v="1429127379"/>
    <b v="0"/>
    <x v="29"/>
    <x v="0"/>
    <s v="music/electronic music"/>
    <n v="200"/>
    <x v="119"/>
    <x v="4"/>
    <s v="electronic music"/>
    <x v="2213"/>
    <d v="2015-05-15T19:49:39"/>
  </r>
  <r>
    <n v="2214"/>
    <x v="2214"/>
    <x v="2212"/>
    <n v="600"/>
    <n v="1755.01"/>
    <x v="0"/>
    <x v="0"/>
    <x v="0"/>
    <n v="1391713248"/>
    <n v="1389121248"/>
    <b v="0"/>
    <x v="54"/>
    <x v="0"/>
    <s v="music/electronic music"/>
    <n v="293"/>
    <x v="1601"/>
    <x v="4"/>
    <s v="electronic music"/>
    <x v="2214"/>
    <d v="2014-02-06T19:00:48"/>
  </r>
  <r>
    <n v="2215"/>
    <x v="2215"/>
    <x v="2213"/>
    <n v="550"/>
    <n v="860"/>
    <x v="0"/>
    <x v="0"/>
    <x v="0"/>
    <n v="1331621940"/>
    <n v="1329671572"/>
    <b v="0"/>
    <x v="51"/>
    <x v="0"/>
    <s v="music/electronic music"/>
    <n v="156"/>
    <x v="1602"/>
    <x v="4"/>
    <s v="electronic music"/>
    <x v="2215"/>
    <d v="2012-03-13T06:59:00"/>
  </r>
  <r>
    <n v="2216"/>
    <x v="2216"/>
    <x v="2214"/>
    <n v="300"/>
    <n v="317"/>
    <x v="0"/>
    <x v="0"/>
    <x v="0"/>
    <n v="1437674545"/>
    <n v="1436464945"/>
    <b v="0"/>
    <x v="25"/>
    <x v="0"/>
    <s v="music/electronic music"/>
    <n v="106"/>
    <x v="1603"/>
    <x v="4"/>
    <s v="electronic music"/>
    <x v="2216"/>
    <d v="2015-07-23T18:02:25"/>
  </r>
  <r>
    <n v="2217"/>
    <x v="2217"/>
    <x v="2215"/>
    <n v="420"/>
    <n v="425"/>
    <x v="0"/>
    <x v="0"/>
    <x v="0"/>
    <n v="1446451200"/>
    <n v="1445539113"/>
    <b v="0"/>
    <x v="82"/>
    <x v="0"/>
    <s v="music/electronic music"/>
    <n v="101"/>
    <x v="1604"/>
    <x v="4"/>
    <s v="electronic music"/>
    <x v="2217"/>
    <d v="2015-11-02T08:00:00"/>
  </r>
  <r>
    <n v="2218"/>
    <x v="2218"/>
    <x v="2216"/>
    <n v="2000"/>
    <n v="2456.66"/>
    <x v="0"/>
    <x v="0"/>
    <x v="0"/>
    <n v="1346198400"/>
    <n v="1344281383"/>
    <b v="0"/>
    <x v="88"/>
    <x v="0"/>
    <s v="music/electronic music"/>
    <n v="123"/>
    <x v="1090"/>
    <x v="4"/>
    <s v="electronic music"/>
    <x v="2218"/>
    <d v="2012-08-29T00:00:00"/>
  </r>
  <r>
    <n v="2219"/>
    <x v="2219"/>
    <x v="2217"/>
    <n v="1000"/>
    <n v="1015"/>
    <x v="0"/>
    <x v="0"/>
    <x v="0"/>
    <n v="1440004512"/>
    <n v="1437412512"/>
    <b v="0"/>
    <x v="10"/>
    <x v="0"/>
    <s v="music/electronic music"/>
    <n v="102"/>
    <x v="1605"/>
    <x v="4"/>
    <s v="electronic music"/>
    <x v="2219"/>
    <d v="2015-08-19T17:15:12"/>
  </r>
  <r>
    <n v="2220"/>
    <x v="2220"/>
    <x v="2218"/>
    <n v="3500"/>
    <n v="3540"/>
    <x v="0"/>
    <x v="0"/>
    <x v="0"/>
    <n v="1374888436"/>
    <n v="1372296436"/>
    <b v="0"/>
    <x v="50"/>
    <x v="0"/>
    <s v="music/electronic music"/>
    <n v="101"/>
    <x v="1606"/>
    <x v="4"/>
    <s v="electronic music"/>
    <x v="2220"/>
    <d v="2013-07-27T01:27:16"/>
  </r>
  <r>
    <n v="2221"/>
    <x v="2221"/>
    <x v="2219"/>
    <n v="7500"/>
    <n v="8109"/>
    <x v="0"/>
    <x v="0"/>
    <x v="0"/>
    <n v="1461369600"/>
    <n v="1458748809"/>
    <b v="0"/>
    <x v="423"/>
    <x v="0"/>
    <s v="games/tabletop games"/>
    <n v="108"/>
    <x v="1607"/>
    <x v="6"/>
    <s v="tabletop games"/>
    <x v="2221"/>
    <d v="2016-04-23T00:00:00"/>
  </r>
  <r>
    <n v="2222"/>
    <x v="2222"/>
    <x v="2220"/>
    <n v="500"/>
    <n v="813"/>
    <x v="0"/>
    <x v="0"/>
    <x v="0"/>
    <n v="1327776847"/>
    <n v="1325184847"/>
    <b v="0"/>
    <x v="209"/>
    <x v="0"/>
    <s v="games/tabletop games"/>
    <n v="163"/>
    <x v="1608"/>
    <x v="6"/>
    <s v="tabletop games"/>
    <x v="2222"/>
    <d v="2012-01-28T18:54:07"/>
  </r>
  <r>
    <n v="2223"/>
    <x v="2223"/>
    <x v="2221"/>
    <n v="19500"/>
    <n v="20631"/>
    <x v="0"/>
    <x v="5"/>
    <x v="5"/>
    <n v="1435418568"/>
    <n v="1432826568"/>
    <b v="0"/>
    <x v="61"/>
    <x v="0"/>
    <s v="games/tabletop games"/>
    <n v="106"/>
    <x v="1609"/>
    <x v="6"/>
    <s v="tabletop games"/>
    <x v="2223"/>
    <d v="2015-06-27T15:22:48"/>
  </r>
  <r>
    <n v="2224"/>
    <x v="2224"/>
    <x v="2222"/>
    <n v="10000"/>
    <n v="24315"/>
    <x v="0"/>
    <x v="0"/>
    <x v="0"/>
    <n v="1477767600"/>
    <n v="1475337675"/>
    <b v="0"/>
    <x v="228"/>
    <x v="0"/>
    <s v="games/tabletop games"/>
    <n v="243"/>
    <x v="1610"/>
    <x v="6"/>
    <s v="tabletop games"/>
    <x v="2224"/>
    <d v="2016-10-29T19:00:00"/>
  </r>
  <r>
    <n v="2225"/>
    <x v="2225"/>
    <x v="2223"/>
    <n v="21000"/>
    <n v="198415.01"/>
    <x v="0"/>
    <x v="1"/>
    <x v="1"/>
    <n v="1411326015"/>
    <n v="1408734015"/>
    <b v="0"/>
    <x v="424"/>
    <x v="0"/>
    <s v="games/tabletop games"/>
    <n v="945"/>
    <x v="1611"/>
    <x v="6"/>
    <s v="tabletop games"/>
    <x v="2225"/>
    <d v="2014-09-21T19:00:15"/>
  </r>
  <r>
    <n v="2226"/>
    <x v="2226"/>
    <x v="2224"/>
    <n v="18000"/>
    <n v="19523.310000000001"/>
    <x v="0"/>
    <x v="0"/>
    <x v="0"/>
    <n v="1455253140"/>
    <n v="1452625822"/>
    <b v="0"/>
    <x v="306"/>
    <x v="0"/>
    <s v="games/tabletop games"/>
    <n v="108"/>
    <x v="1612"/>
    <x v="6"/>
    <s v="tabletop games"/>
    <x v="2226"/>
    <d v="2016-02-12T04:59:00"/>
  </r>
  <r>
    <n v="2227"/>
    <x v="2227"/>
    <x v="2225"/>
    <n v="13000"/>
    <n v="20459"/>
    <x v="0"/>
    <x v="1"/>
    <x v="1"/>
    <n v="1384374155"/>
    <n v="1381778555"/>
    <b v="0"/>
    <x v="425"/>
    <x v="0"/>
    <s v="games/tabletop games"/>
    <n v="157"/>
    <x v="1613"/>
    <x v="6"/>
    <s v="tabletop games"/>
    <x v="2227"/>
    <d v="2013-11-13T20:22:35"/>
  </r>
  <r>
    <n v="2228"/>
    <x v="2228"/>
    <x v="2226"/>
    <n v="1000"/>
    <n v="11744.9"/>
    <x v="0"/>
    <x v="12"/>
    <x v="3"/>
    <n v="1439707236"/>
    <n v="1437115236"/>
    <b v="0"/>
    <x v="296"/>
    <x v="0"/>
    <s v="games/tabletop games"/>
    <n v="1174"/>
    <x v="1614"/>
    <x v="6"/>
    <s v="tabletop games"/>
    <x v="2228"/>
    <d v="2015-08-16T06:40:36"/>
  </r>
  <r>
    <n v="2229"/>
    <x v="2229"/>
    <x v="2227"/>
    <n v="8012"/>
    <n v="13704.33"/>
    <x v="0"/>
    <x v="0"/>
    <x v="0"/>
    <n v="1378180800"/>
    <n v="1375113391"/>
    <b v="0"/>
    <x v="380"/>
    <x v="0"/>
    <s v="games/tabletop games"/>
    <n v="171"/>
    <x v="815"/>
    <x v="6"/>
    <s v="tabletop games"/>
    <x v="2229"/>
    <d v="2013-09-03T04:00:00"/>
  </r>
  <r>
    <n v="2230"/>
    <x v="2230"/>
    <x v="2228"/>
    <n v="8500"/>
    <n v="10706"/>
    <x v="0"/>
    <x v="0"/>
    <x v="0"/>
    <n v="1398460127"/>
    <n v="1395868127"/>
    <b v="0"/>
    <x v="156"/>
    <x v="0"/>
    <s v="games/tabletop games"/>
    <n v="126"/>
    <x v="1615"/>
    <x v="6"/>
    <s v="tabletop games"/>
    <x v="2230"/>
    <d v="2014-04-25T21:08:47"/>
  </r>
  <r>
    <n v="2231"/>
    <x v="2231"/>
    <x v="2229"/>
    <n v="2500"/>
    <n v="30303.24"/>
    <x v="0"/>
    <x v="0"/>
    <x v="0"/>
    <n v="1372136400"/>
    <n v="1369864301"/>
    <b v="0"/>
    <x v="426"/>
    <x v="0"/>
    <s v="games/tabletop games"/>
    <n v="1212"/>
    <x v="1616"/>
    <x v="6"/>
    <s v="tabletop games"/>
    <x v="2231"/>
    <d v="2013-06-25T05:00:00"/>
  </r>
  <r>
    <n v="2232"/>
    <x v="2232"/>
    <x v="2230"/>
    <n v="5000"/>
    <n v="24790"/>
    <x v="0"/>
    <x v="0"/>
    <x v="0"/>
    <n v="1405738800"/>
    <n v="1402945408"/>
    <b v="0"/>
    <x v="427"/>
    <x v="0"/>
    <s v="games/tabletop games"/>
    <n v="496"/>
    <x v="1617"/>
    <x v="6"/>
    <s v="tabletop games"/>
    <x v="2232"/>
    <d v="2014-07-19T03:00:00"/>
  </r>
  <r>
    <n v="2233"/>
    <x v="2233"/>
    <x v="2231"/>
    <n v="2500"/>
    <n v="8301"/>
    <x v="0"/>
    <x v="1"/>
    <x v="1"/>
    <n v="1450051200"/>
    <n v="1448269539"/>
    <b v="0"/>
    <x v="428"/>
    <x v="0"/>
    <s v="games/tabletop games"/>
    <n v="332"/>
    <x v="1618"/>
    <x v="6"/>
    <s v="tabletop games"/>
    <x v="2233"/>
    <d v="2015-12-14T00:00:00"/>
  </r>
  <r>
    <n v="2234"/>
    <x v="2234"/>
    <x v="2232"/>
    <n v="100"/>
    <n v="1165"/>
    <x v="0"/>
    <x v="0"/>
    <x v="0"/>
    <n v="1483645647"/>
    <n v="1481053647"/>
    <b v="0"/>
    <x v="33"/>
    <x v="0"/>
    <s v="games/tabletop games"/>
    <n v="1165"/>
    <x v="1619"/>
    <x v="6"/>
    <s v="tabletop games"/>
    <x v="2234"/>
    <d v="2017-01-05T19:47:27"/>
  </r>
  <r>
    <n v="2235"/>
    <x v="2235"/>
    <x v="2233"/>
    <n v="13000"/>
    <n v="19931"/>
    <x v="0"/>
    <x v="5"/>
    <x v="5"/>
    <n v="1427585511"/>
    <n v="1424997111"/>
    <b v="0"/>
    <x v="206"/>
    <x v="0"/>
    <s v="games/tabletop games"/>
    <n v="153"/>
    <x v="1620"/>
    <x v="6"/>
    <s v="tabletop games"/>
    <x v="2235"/>
    <d v="2015-03-28T23:31:51"/>
  </r>
  <r>
    <n v="2236"/>
    <x v="2236"/>
    <x v="2234"/>
    <n v="2800"/>
    <n v="15039"/>
    <x v="0"/>
    <x v="0"/>
    <x v="0"/>
    <n v="1454338123"/>
    <n v="1451746123"/>
    <b v="0"/>
    <x v="340"/>
    <x v="0"/>
    <s v="games/tabletop games"/>
    <n v="537"/>
    <x v="1621"/>
    <x v="6"/>
    <s v="tabletop games"/>
    <x v="2236"/>
    <d v="2016-02-01T14:48:43"/>
  </r>
  <r>
    <n v="2237"/>
    <x v="2237"/>
    <x v="2235"/>
    <n v="18000"/>
    <n v="63527"/>
    <x v="0"/>
    <x v="0"/>
    <x v="0"/>
    <n v="1415779140"/>
    <n v="1412294683"/>
    <b v="0"/>
    <x v="429"/>
    <x v="0"/>
    <s v="games/tabletop games"/>
    <n v="353"/>
    <x v="1622"/>
    <x v="6"/>
    <s v="tabletop games"/>
    <x v="2237"/>
    <d v="2014-11-12T07:59:00"/>
  </r>
  <r>
    <n v="2238"/>
    <x v="2238"/>
    <x v="2236"/>
    <n v="4000"/>
    <n v="5496"/>
    <x v="0"/>
    <x v="12"/>
    <x v="3"/>
    <n v="1489157716"/>
    <n v="1486565716"/>
    <b v="0"/>
    <x v="1"/>
    <x v="0"/>
    <s v="games/tabletop games"/>
    <n v="137"/>
    <x v="1623"/>
    <x v="6"/>
    <s v="tabletop games"/>
    <x v="2238"/>
    <d v="2017-03-10T14:55:16"/>
  </r>
  <r>
    <n v="2239"/>
    <x v="2239"/>
    <x v="2237"/>
    <n v="25000"/>
    <n v="32006.67"/>
    <x v="0"/>
    <x v="0"/>
    <x v="0"/>
    <n v="1385870520"/>
    <n v="1382742014"/>
    <b v="0"/>
    <x v="374"/>
    <x v="0"/>
    <s v="games/tabletop games"/>
    <n v="128"/>
    <x v="1624"/>
    <x v="6"/>
    <s v="tabletop games"/>
    <x v="2239"/>
    <d v="2013-12-01T04:02:00"/>
  </r>
  <r>
    <n v="2240"/>
    <x v="2240"/>
    <x v="2238"/>
    <n v="5000"/>
    <n v="13534"/>
    <x v="0"/>
    <x v="0"/>
    <x v="0"/>
    <n v="1461354544"/>
    <n v="1458762544"/>
    <b v="0"/>
    <x v="93"/>
    <x v="0"/>
    <s v="games/tabletop games"/>
    <n v="271"/>
    <x v="1625"/>
    <x v="6"/>
    <s v="tabletop games"/>
    <x v="2240"/>
    <d v="2016-04-22T19:49:04"/>
  </r>
  <r>
    <n v="2241"/>
    <x v="2241"/>
    <x v="2239"/>
    <n v="1000"/>
    <n v="8064"/>
    <x v="0"/>
    <x v="1"/>
    <x v="1"/>
    <n v="1488484300"/>
    <n v="1485892300"/>
    <b v="0"/>
    <x v="430"/>
    <x v="0"/>
    <s v="games/tabletop games"/>
    <n v="806"/>
    <x v="1626"/>
    <x v="6"/>
    <s v="tabletop games"/>
    <x v="2241"/>
    <d v="2017-03-02T19:51:40"/>
  </r>
  <r>
    <n v="2242"/>
    <x v="2242"/>
    <x v="2240"/>
    <n v="10000"/>
    <n v="136009.76"/>
    <x v="0"/>
    <x v="0"/>
    <x v="0"/>
    <n v="1385521320"/>
    <n v="1382449733"/>
    <b v="0"/>
    <x v="431"/>
    <x v="0"/>
    <s v="games/tabletop games"/>
    <n v="1360"/>
    <x v="1627"/>
    <x v="6"/>
    <s v="tabletop games"/>
    <x v="2242"/>
    <d v="2013-11-27T03:02:00"/>
  </r>
  <r>
    <n v="2243"/>
    <x v="2243"/>
    <x v="2241"/>
    <n v="1"/>
    <n v="9302.5"/>
    <x v="0"/>
    <x v="0"/>
    <x v="0"/>
    <n v="1489374000"/>
    <n v="1488823290"/>
    <b v="0"/>
    <x v="432"/>
    <x v="0"/>
    <s v="games/tabletop games"/>
    <n v="930250"/>
    <x v="1628"/>
    <x v="6"/>
    <s v="tabletop games"/>
    <x v="2243"/>
    <d v="2017-03-13T03:00:00"/>
  </r>
  <r>
    <n v="2244"/>
    <x v="2244"/>
    <x v="2242"/>
    <n v="5000"/>
    <n v="18851"/>
    <x v="0"/>
    <x v="0"/>
    <x v="0"/>
    <n v="1476649800"/>
    <n v="1475609946"/>
    <b v="0"/>
    <x v="126"/>
    <x v="0"/>
    <s v="games/tabletop games"/>
    <n v="377"/>
    <x v="177"/>
    <x v="6"/>
    <s v="tabletop games"/>
    <x v="2244"/>
    <d v="2016-10-16T20:30:00"/>
  </r>
  <r>
    <n v="2245"/>
    <x v="2245"/>
    <x v="2243"/>
    <n v="4000"/>
    <n v="105881"/>
    <x v="0"/>
    <x v="0"/>
    <x v="0"/>
    <n v="1393005600"/>
    <n v="1390323617"/>
    <b v="0"/>
    <x v="433"/>
    <x v="0"/>
    <s v="games/tabletop games"/>
    <n v="2647"/>
    <x v="1629"/>
    <x v="6"/>
    <s v="tabletop games"/>
    <x v="2245"/>
    <d v="2014-02-21T18:00:00"/>
  </r>
  <r>
    <n v="2246"/>
    <x v="2246"/>
    <x v="2244"/>
    <n v="2500"/>
    <n v="2503"/>
    <x v="0"/>
    <x v="1"/>
    <x v="1"/>
    <n v="1441393210"/>
    <n v="1438801210"/>
    <b v="0"/>
    <x v="7"/>
    <x v="0"/>
    <s v="games/tabletop games"/>
    <n v="100"/>
    <x v="1630"/>
    <x v="6"/>
    <s v="tabletop games"/>
    <x v="2246"/>
    <d v="2015-09-04T19:00:10"/>
  </r>
  <r>
    <n v="2247"/>
    <x v="2247"/>
    <x v="2245"/>
    <n v="18500"/>
    <n v="19324"/>
    <x v="0"/>
    <x v="0"/>
    <x v="0"/>
    <n v="1438185565"/>
    <n v="1436975965"/>
    <b v="0"/>
    <x v="434"/>
    <x v="0"/>
    <s v="games/tabletop games"/>
    <n v="104"/>
    <x v="1631"/>
    <x v="6"/>
    <s v="tabletop games"/>
    <x v="2247"/>
    <d v="2015-07-29T15:59:25"/>
  </r>
  <r>
    <n v="2248"/>
    <x v="2248"/>
    <x v="2246"/>
    <n v="7000"/>
    <n v="7505"/>
    <x v="0"/>
    <x v="1"/>
    <x v="1"/>
    <n v="1481749278"/>
    <n v="1479157278"/>
    <b v="0"/>
    <x v="130"/>
    <x v="0"/>
    <s v="games/tabletop games"/>
    <n v="107"/>
    <x v="632"/>
    <x v="6"/>
    <s v="tabletop games"/>
    <x v="2248"/>
    <d v="2016-12-14T21:01:18"/>
  </r>
  <r>
    <n v="2249"/>
    <x v="2249"/>
    <x v="2247"/>
    <n v="3500"/>
    <n v="5907"/>
    <x v="0"/>
    <x v="0"/>
    <x v="0"/>
    <n v="1364917965"/>
    <n v="1362329565"/>
    <b v="0"/>
    <x v="387"/>
    <x v="0"/>
    <s v="games/tabletop games"/>
    <n v="169"/>
    <x v="1323"/>
    <x v="6"/>
    <s v="tabletop games"/>
    <x v="2249"/>
    <d v="2013-04-02T15:52:45"/>
  </r>
  <r>
    <n v="2250"/>
    <x v="2250"/>
    <x v="2248"/>
    <n v="25000"/>
    <n v="243778"/>
    <x v="0"/>
    <x v="0"/>
    <x v="0"/>
    <n v="1480727273"/>
    <n v="1478131673"/>
    <b v="0"/>
    <x v="435"/>
    <x v="0"/>
    <s v="games/tabletop games"/>
    <n v="975"/>
    <x v="1632"/>
    <x v="6"/>
    <s v="tabletop games"/>
    <x v="2250"/>
    <d v="2016-12-03T01:07:53"/>
  </r>
  <r>
    <n v="2251"/>
    <x v="2251"/>
    <x v="2249"/>
    <n v="8500"/>
    <n v="11428.19"/>
    <x v="0"/>
    <x v="0"/>
    <x v="0"/>
    <n v="1408177077"/>
    <n v="1406362677"/>
    <b v="0"/>
    <x v="436"/>
    <x v="0"/>
    <s v="games/tabletop games"/>
    <n v="134"/>
    <x v="1633"/>
    <x v="6"/>
    <s v="tabletop games"/>
    <x v="2251"/>
    <d v="2014-08-16T08:17:57"/>
  </r>
  <r>
    <n v="2252"/>
    <x v="2252"/>
    <x v="2250"/>
    <n v="9000"/>
    <n v="24505"/>
    <x v="0"/>
    <x v="3"/>
    <x v="3"/>
    <n v="1470469938"/>
    <n v="1469173938"/>
    <b v="0"/>
    <x v="437"/>
    <x v="0"/>
    <s v="games/tabletop games"/>
    <n v="272"/>
    <x v="1634"/>
    <x v="6"/>
    <s v="tabletop games"/>
    <x v="2252"/>
    <d v="2016-08-06T07:52:18"/>
  </r>
  <r>
    <n v="2253"/>
    <x v="2253"/>
    <x v="2251"/>
    <n v="8000"/>
    <n v="9015"/>
    <x v="0"/>
    <x v="0"/>
    <x v="0"/>
    <n v="1447862947"/>
    <n v="1445267347"/>
    <b v="0"/>
    <x v="87"/>
    <x v="0"/>
    <s v="games/tabletop games"/>
    <n v="113"/>
    <x v="1635"/>
    <x v="6"/>
    <s v="tabletop games"/>
    <x v="2253"/>
    <d v="2015-11-18T16:09:07"/>
  </r>
  <r>
    <n v="2254"/>
    <x v="2254"/>
    <x v="2252"/>
    <n v="500"/>
    <n v="2299"/>
    <x v="0"/>
    <x v="0"/>
    <x v="0"/>
    <n v="1485271968"/>
    <n v="1484667168"/>
    <b v="0"/>
    <x v="438"/>
    <x v="0"/>
    <s v="games/tabletop games"/>
    <n v="460"/>
    <x v="123"/>
    <x v="6"/>
    <s v="tabletop games"/>
    <x v="2254"/>
    <d v="2017-01-24T15:32:48"/>
  </r>
  <r>
    <n v="2255"/>
    <x v="2255"/>
    <x v="2253"/>
    <n v="3950"/>
    <n v="11323"/>
    <x v="0"/>
    <x v="0"/>
    <x v="0"/>
    <n v="1462661451"/>
    <n v="1460069451"/>
    <b v="0"/>
    <x v="197"/>
    <x v="0"/>
    <s v="games/tabletop games"/>
    <n v="287"/>
    <x v="311"/>
    <x v="6"/>
    <s v="tabletop games"/>
    <x v="2255"/>
    <d v="2016-05-07T22:50:51"/>
  </r>
  <r>
    <n v="2256"/>
    <x v="2256"/>
    <x v="2254"/>
    <n v="480"/>
    <n v="1069"/>
    <x v="0"/>
    <x v="1"/>
    <x v="1"/>
    <n v="1479811846"/>
    <n v="1478602246"/>
    <b v="0"/>
    <x v="133"/>
    <x v="0"/>
    <s v="games/tabletop games"/>
    <n v="223"/>
    <x v="1012"/>
    <x v="6"/>
    <s v="tabletop games"/>
    <x v="2256"/>
    <d v="2016-11-22T10:50:46"/>
  </r>
  <r>
    <n v="2257"/>
    <x v="2257"/>
    <x v="2255"/>
    <n v="2500"/>
    <n v="15903.5"/>
    <x v="0"/>
    <x v="1"/>
    <x v="1"/>
    <n v="1466377200"/>
    <n v="1463351329"/>
    <b v="0"/>
    <x v="39"/>
    <x v="0"/>
    <s v="games/tabletop games"/>
    <n v="636"/>
    <x v="1636"/>
    <x v="6"/>
    <s v="tabletop games"/>
    <x v="2257"/>
    <d v="2016-06-19T23:00:00"/>
  </r>
  <r>
    <n v="2258"/>
    <x v="2258"/>
    <x v="2256"/>
    <n v="2200"/>
    <n v="3223"/>
    <x v="0"/>
    <x v="0"/>
    <x v="0"/>
    <n v="1434045687"/>
    <n v="1431453687"/>
    <b v="0"/>
    <x v="242"/>
    <x v="0"/>
    <s v="games/tabletop games"/>
    <n v="147"/>
    <x v="1637"/>
    <x v="6"/>
    <s v="tabletop games"/>
    <x v="2258"/>
    <d v="2015-06-11T18:01:27"/>
  </r>
  <r>
    <n v="2259"/>
    <x v="2259"/>
    <x v="2257"/>
    <n v="1000"/>
    <n v="18671"/>
    <x v="0"/>
    <x v="1"/>
    <x v="1"/>
    <n v="1481224736"/>
    <n v="1480360736"/>
    <b v="0"/>
    <x v="190"/>
    <x v="0"/>
    <s v="games/tabletop games"/>
    <n v="1867"/>
    <x v="1638"/>
    <x v="6"/>
    <s v="tabletop games"/>
    <x v="2259"/>
    <d v="2016-12-08T19:18:56"/>
  </r>
  <r>
    <n v="2260"/>
    <x v="2260"/>
    <x v="2258"/>
    <n v="2500"/>
    <n v="8173"/>
    <x v="0"/>
    <x v="0"/>
    <x v="0"/>
    <n v="1395876250"/>
    <n v="1393287850"/>
    <b v="0"/>
    <x v="87"/>
    <x v="0"/>
    <s v="games/tabletop games"/>
    <n v="327"/>
    <x v="1639"/>
    <x v="6"/>
    <s v="tabletop games"/>
    <x v="2260"/>
    <d v="2014-03-26T23:24:10"/>
  </r>
  <r>
    <n v="2261"/>
    <x v="2261"/>
    <x v="2259"/>
    <n v="1000"/>
    <n v="7795"/>
    <x v="0"/>
    <x v="2"/>
    <x v="2"/>
    <n v="1487093020"/>
    <n v="1485278620"/>
    <b v="0"/>
    <x v="439"/>
    <x v="0"/>
    <s v="games/tabletop games"/>
    <n v="780"/>
    <x v="1640"/>
    <x v="6"/>
    <s v="tabletop games"/>
    <x v="2261"/>
    <d v="2017-02-14T17:23:40"/>
  </r>
  <r>
    <n v="2262"/>
    <x v="2262"/>
    <x v="2260"/>
    <n v="3300"/>
    <n v="5087"/>
    <x v="0"/>
    <x v="0"/>
    <x v="0"/>
    <n v="1416268800"/>
    <n v="1413295358"/>
    <b v="0"/>
    <x v="331"/>
    <x v="0"/>
    <s v="games/tabletop games"/>
    <n v="154"/>
    <x v="1641"/>
    <x v="6"/>
    <s v="tabletop games"/>
    <x v="2262"/>
    <d v="2014-11-18T00:00:00"/>
  </r>
  <r>
    <n v="2263"/>
    <x v="2263"/>
    <x v="2261"/>
    <n v="7500"/>
    <n v="8666"/>
    <x v="0"/>
    <x v="11"/>
    <x v="9"/>
    <n v="1422734313"/>
    <n v="1420919913"/>
    <b v="0"/>
    <x v="65"/>
    <x v="0"/>
    <s v="games/tabletop games"/>
    <n v="116"/>
    <x v="1642"/>
    <x v="6"/>
    <s v="tabletop games"/>
    <x v="2263"/>
    <d v="2015-01-31T19:58:33"/>
  </r>
  <r>
    <n v="2264"/>
    <x v="2264"/>
    <x v="2262"/>
    <n v="6000"/>
    <n v="10802"/>
    <x v="0"/>
    <x v="0"/>
    <x v="0"/>
    <n v="1463972400"/>
    <n v="1462543114"/>
    <b v="0"/>
    <x v="440"/>
    <x v="0"/>
    <s v="games/tabletop games"/>
    <n v="180"/>
    <x v="1643"/>
    <x v="6"/>
    <s v="tabletop games"/>
    <x v="2264"/>
    <d v="2016-05-23T03:00:00"/>
  </r>
  <r>
    <n v="2265"/>
    <x v="2265"/>
    <x v="2263"/>
    <n v="200"/>
    <n v="597"/>
    <x v="0"/>
    <x v="1"/>
    <x v="1"/>
    <n v="1479846507"/>
    <n v="1479241707"/>
    <b v="0"/>
    <x v="57"/>
    <x v="0"/>
    <s v="games/tabletop games"/>
    <n v="299"/>
    <x v="1644"/>
    <x v="6"/>
    <s v="tabletop games"/>
    <x v="2265"/>
    <d v="2016-11-22T20:28:27"/>
  </r>
  <r>
    <n v="2266"/>
    <x v="2266"/>
    <x v="2264"/>
    <n v="1500"/>
    <n v="4804"/>
    <x v="0"/>
    <x v="0"/>
    <x v="0"/>
    <n v="1461722400"/>
    <n v="1460235592"/>
    <b v="0"/>
    <x v="441"/>
    <x v="0"/>
    <s v="games/tabletop games"/>
    <n v="320"/>
    <x v="1645"/>
    <x v="6"/>
    <s v="tabletop games"/>
    <x v="2266"/>
    <d v="2016-04-27T02:00:00"/>
  </r>
  <r>
    <n v="2267"/>
    <x v="2267"/>
    <x v="2265"/>
    <n v="20000"/>
    <n v="76105"/>
    <x v="0"/>
    <x v="0"/>
    <x v="0"/>
    <n v="1419123600"/>
    <n v="1416945297"/>
    <b v="0"/>
    <x v="442"/>
    <x v="0"/>
    <s v="games/tabletop games"/>
    <n v="381"/>
    <x v="1646"/>
    <x v="6"/>
    <s v="tabletop games"/>
    <x v="2267"/>
    <d v="2014-12-21T01:00:00"/>
  </r>
  <r>
    <n v="2268"/>
    <x v="2268"/>
    <x v="2266"/>
    <n v="28000"/>
    <n v="28728"/>
    <x v="0"/>
    <x v="0"/>
    <x v="0"/>
    <n v="1489283915"/>
    <n v="1486691915"/>
    <b v="0"/>
    <x v="441"/>
    <x v="0"/>
    <s v="games/tabletop games"/>
    <n v="103"/>
    <x v="1647"/>
    <x v="6"/>
    <s v="tabletop games"/>
    <x v="2268"/>
    <d v="2017-03-12T01:58:35"/>
  </r>
  <r>
    <n v="2269"/>
    <x v="2269"/>
    <x v="2267"/>
    <n v="2500"/>
    <n v="45041"/>
    <x v="0"/>
    <x v="0"/>
    <x v="0"/>
    <n v="1488862800"/>
    <n v="1486745663"/>
    <b v="0"/>
    <x v="443"/>
    <x v="0"/>
    <s v="games/tabletop games"/>
    <n v="1802"/>
    <x v="1648"/>
    <x v="6"/>
    <s v="tabletop games"/>
    <x v="2269"/>
    <d v="2017-03-07T05:00:00"/>
  </r>
  <r>
    <n v="2270"/>
    <x v="2270"/>
    <x v="2268"/>
    <n v="25000"/>
    <n v="180062"/>
    <x v="0"/>
    <x v="0"/>
    <x v="0"/>
    <n v="1484085540"/>
    <n v="1482353513"/>
    <b v="0"/>
    <x v="444"/>
    <x v="0"/>
    <s v="games/tabletop games"/>
    <n v="720"/>
    <x v="1649"/>
    <x v="6"/>
    <s v="tabletop games"/>
    <x v="2270"/>
    <d v="2017-01-10T21:59:00"/>
  </r>
  <r>
    <n v="2271"/>
    <x v="2271"/>
    <x v="2269"/>
    <n v="20000"/>
    <n v="56618"/>
    <x v="0"/>
    <x v="0"/>
    <x v="0"/>
    <n v="1481328004"/>
    <n v="1478736004"/>
    <b v="0"/>
    <x v="445"/>
    <x v="0"/>
    <s v="games/tabletop games"/>
    <n v="283"/>
    <x v="1650"/>
    <x v="6"/>
    <s v="tabletop games"/>
    <x v="2271"/>
    <d v="2016-12-10T00:00:04"/>
  </r>
  <r>
    <n v="2272"/>
    <x v="2272"/>
    <x v="2270"/>
    <n v="1000"/>
    <n v="13566"/>
    <x v="0"/>
    <x v="0"/>
    <x v="0"/>
    <n v="1449506836"/>
    <n v="1446914836"/>
    <b v="0"/>
    <x v="446"/>
    <x v="0"/>
    <s v="games/tabletop games"/>
    <n v="1357"/>
    <x v="1651"/>
    <x v="6"/>
    <s v="tabletop games"/>
    <x v="2272"/>
    <d v="2015-12-07T16:47:16"/>
  </r>
  <r>
    <n v="2273"/>
    <x v="2273"/>
    <x v="2271"/>
    <n v="2500"/>
    <n v="5509"/>
    <x v="0"/>
    <x v="5"/>
    <x v="5"/>
    <n v="1489320642"/>
    <n v="1487164242"/>
    <b v="0"/>
    <x v="206"/>
    <x v="0"/>
    <s v="games/tabletop games"/>
    <n v="220"/>
    <x v="1652"/>
    <x v="6"/>
    <s v="tabletop games"/>
    <x v="2273"/>
    <d v="2017-03-12T12:10:42"/>
  </r>
  <r>
    <n v="2274"/>
    <x v="2274"/>
    <x v="2272"/>
    <n v="2500"/>
    <n v="2990"/>
    <x v="0"/>
    <x v="0"/>
    <x v="0"/>
    <n v="1393156857"/>
    <n v="1390564857"/>
    <b v="0"/>
    <x v="221"/>
    <x v="0"/>
    <s v="games/tabletop games"/>
    <n v="120"/>
    <x v="1653"/>
    <x v="6"/>
    <s v="tabletop games"/>
    <x v="2274"/>
    <d v="2014-02-23T12:00:57"/>
  </r>
  <r>
    <n v="2275"/>
    <x v="2275"/>
    <x v="2273"/>
    <n v="650"/>
    <n v="2650.5"/>
    <x v="0"/>
    <x v="1"/>
    <x v="1"/>
    <n v="1419259679"/>
    <n v="1416667679"/>
    <b v="0"/>
    <x v="1"/>
    <x v="0"/>
    <s v="games/tabletop games"/>
    <n v="408"/>
    <x v="1654"/>
    <x v="6"/>
    <s v="tabletop games"/>
    <x v="2275"/>
    <d v="2014-12-22T14:47:59"/>
  </r>
  <r>
    <n v="2276"/>
    <x v="2276"/>
    <x v="2274"/>
    <n v="4589"/>
    <n v="4856"/>
    <x v="0"/>
    <x v="0"/>
    <x v="0"/>
    <n v="1388936289"/>
    <n v="1386344289"/>
    <b v="0"/>
    <x v="11"/>
    <x v="0"/>
    <s v="games/tabletop games"/>
    <n v="106"/>
    <x v="446"/>
    <x v="6"/>
    <s v="tabletop games"/>
    <x v="2276"/>
    <d v="2014-01-05T15:38:09"/>
  </r>
  <r>
    <n v="2277"/>
    <x v="2277"/>
    <x v="2275"/>
    <n v="8500"/>
    <n v="11992"/>
    <x v="0"/>
    <x v="0"/>
    <x v="0"/>
    <n v="1330359423"/>
    <n v="1327767423"/>
    <b v="0"/>
    <x v="447"/>
    <x v="0"/>
    <s v="games/tabletop games"/>
    <n v="141"/>
    <x v="1655"/>
    <x v="6"/>
    <s v="tabletop games"/>
    <x v="2277"/>
    <d v="2012-02-27T16:17:03"/>
  </r>
  <r>
    <n v="2278"/>
    <x v="2278"/>
    <x v="2276"/>
    <n v="2000"/>
    <n v="5414"/>
    <x v="0"/>
    <x v="13"/>
    <x v="3"/>
    <n v="1451861940"/>
    <n v="1448902867"/>
    <b v="0"/>
    <x v="332"/>
    <x v="0"/>
    <s v="games/tabletop games"/>
    <n v="271"/>
    <x v="1656"/>
    <x v="6"/>
    <s v="tabletop games"/>
    <x v="2278"/>
    <d v="2016-01-03T22:59:00"/>
  </r>
  <r>
    <n v="2279"/>
    <x v="2279"/>
    <x v="2277"/>
    <n v="1000"/>
    <n v="1538"/>
    <x v="0"/>
    <x v="0"/>
    <x v="0"/>
    <n v="1423022400"/>
    <n v="1421436099"/>
    <b v="0"/>
    <x v="58"/>
    <x v="0"/>
    <s v="games/tabletop games"/>
    <n v="154"/>
    <x v="1657"/>
    <x v="6"/>
    <s v="tabletop games"/>
    <x v="2279"/>
    <d v="2015-02-04T04:00:00"/>
  </r>
  <r>
    <n v="2280"/>
    <x v="2280"/>
    <x v="2278"/>
    <n v="9800"/>
    <n v="39550.5"/>
    <x v="0"/>
    <x v="0"/>
    <x v="0"/>
    <n v="1442501991"/>
    <n v="1439909991"/>
    <b v="0"/>
    <x v="436"/>
    <x v="0"/>
    <s v="games/tabletop games"/>
    <n v="404"/>
    <x v="1658"/>
    <x v="6"/>
    <s v="tabletop games"/>
    <x v="2280"/>
    <d v="2015-09-17T14:59:51"/>
  </r>
  <r>
    <n v="2281"/>
    <x v="2281"/>
    <x v="2279"/>
    <n v="300"/>
    <n v="555"/>
    <x v="0"/>
    <x v="0"/>
    <x v="0"/>
    <n v="1311576600"/>
    <n v="1306219897"/>
    <b v="0"/>
    <x v="202"/>
    <x v="0"/>
    <s v="music/rock"/>
    <n v="185"/>
    <x v="1659"/>
    <x v="4"/>
    <s v="rock"/>
    <x v="2281"/>
    <d v="2011-07-25T06:50:00"/>
  </r>
  <r>
    <n v="2282"/>
    <x v="2282"/>
    <x v="2280"/>
    <n v="750"/>
    <n v="1390"/>
    <x v="0"/>
    <x v="0"/>
    <x v="0"/>
    <n v="1452744686"/>
    <n v="1447560686"/>
    <b v="0"/>
    <x v="8"/>
    <x v="0"/>
    <s v="music/rock"/>
    <n v="185"/>
    <x v="1660"/>
    <x v="4"/>
    <s v="rock"/>
    <x v="2282"/>
    <d v="2016-01-14T04:11:26"/>
  </r>
  <r>
    <n v="2283"/>
    <x v="2283"/>
    <x v="2281"/>
    <n v="3000"/>
    <n v="3025.66"/>
    <x v="0"/>
    <x v="0"/>
    <x v="0"/>
    <n v="1336528804"/>
    <n v="1331348404"/>
    <b v="0"/>
    <x v="53"/>
    <x v="0"/>
    <s v="music/rock"/>
    <n v="101"/>
    <x v="1514"/>
    <x v="4"/>
    <s v="rock"/>
    <x v="2283"/>
    <d v="2012-05-09T02:00:04"/>
  </r>
  <r>
    <n v="2284"/>
    <x v="2284"/>
    <x v="2282"/>
    <n v="6000"/>
    <n v="6373.27"/>
    <x v="0"/>
    <x v="0"/>
    <x v="0"/>
    <n v="1299902400"/>
    <n v="1297451245"/>
    <b v="0"/>
    <x v="211"/>
    <x v="0"/>
    <s v="music/rock"/>
    <n v="106"/>
    <x v="1661"/>
    <x v="4"/>
    <s v="rock"/>
    <x v="2284"/>
    <d v="2011-03-12T04:00:00"/>
  </r>
  <r>
    <n v="2285"/>
    <x v="2285"/>
    <x v="2283"/>
    <n v="3000"/>
    <n v="3641"/>
    <x v="0"/>
    <x v="0"/>
    <x v="0"/>
    <n v="1340944043"/>
    <n v="1338352043"/>
    <b v="0"/>
    <x v="1"/>
    <x v="0"/>
    <s v="music/rock"/>
    <n v="121"/>
    <x v="1662"/>
    <x v="4"/>
    <s v="rock"/>
    <x v="2285"/>
    <d v="2012-06-29T04:27:23"/>
  </r>
  <r>
    <n v="2286"/>
    <x v="2286"/>
    <x v="2284"/>
    <n v="1500"/>
    <n v="1501"/>
    <x v="0"/>
    <x v="0"/>
    <x v="0"/>
    <n v="1378439940"/>
    <n v="1376003254"/>
    <b v="0"/>
    <x v="25"/>
    <x v="0"/>
    <s v="music/rock"/>
    <n v="100"/>
    <x v="1663"/>
    <x v="4"/>
    <s v="rock"/>
    <x v="2286"/>
    <d v="2013-09-06T03:59:00"/>
  </r>
  <r>
    <n v="2287"/>
    <x v="2287"/>
    <x v="2285"/>
    <n v="4500"/>
    <n v="5398.99"/>
    <x v="0"/>
    <x v="0"/>
    <x v="0"/>
    <n v="1403539260"/>
    <n v="1401724860"/>
    <b v="0"/>
    <x v="448"/>
    <x v="0"/>
    <s v="music/rock"/>
    <n v="120"/>
    <x v="1664"/>
    <x v="4"/>
    <s v="rock"/>
    <x v="2287"/>
    <d v="2014-06-23T16:01:00"/>
  </r>
  <r>
    <n v="2288"/>
    <x v="2288"/>
    <x v="2286"/>
    <n v="1000"/>
    <n v="1001"/>
    <x v="0"/>
    <x v="0"/>
    <x v="0"/>
    <n v="1340733600"/>
    <n v="1339098689"/>
    <b v="0"/>
    <x v="20"/>
    <x v="0"/>
    <s v="music/rock"/>
    <n v="100"/>
    <x v="1665"/>
    <x v="4"/>
    <s v="rock"/>
    <x v="2288"/>
    <d v="2012-06-26T18:00:00"/>
  </r>
  <r>
    <n v="2289"/>
    <x v="2289"/>
    <x v="2287"/>
    <n v="1500"/>
    <n v="1611"/>
    <x v="0"/>
    <x v="0"/>
    <x v="0"/>
    <n v="1386372120"/>
    <n v="1382659060"/>
    <b v="0"/>
    <x v="20"/>
    <x v="0"/>
    <s v="music/rock"/>
    <n v="107"/>
    <x v="1666"/>
    <x v="4"/>
    <s v="rock"/>
    <x v="2289"/>
    <d v="2013-12-06T23:22:00"/>
  </r>
  <r>
    <n v="2290"/>
    <x v="2290"/>
    <x v="2288"/>
    <n v="1500"/>
    <n v="1561"/>
    <x v="0"/>
    <x v="0"/>
    <x v="0"/>
    <n v="1259686800"/>
    <n v="1252908330"/>
    <b v="0"/>
    <x v="60"/>
    <x v="0"/>
    <s v="music/rock"/>
    <n v="104"/>
    <x v="1667"/>
    <x v="4"/>
    <s v="rock"/>
    <x v="2290"/>
    <d v="2009-12-01T17:00:00"/>
  </r>
  <r>
    <n v="2291"/>
    <x v="2291"/>
    <x v="2289"/>
    <n v="2500"/>
    <n v="4320"/>
    <x v="0"/>
    <x v="0"/>
    <x v="0"/>
    <n v="1335153600"/>
    <n v="1332199618"/>
    <b v="0"/>
    <x v="68"/>
    <x v="0"/>
    <s v="music/rock"/>
    <n v="173"/>
    <x v="1668"/>
    <x v="4"/>
    <s v="rock"/>
    <x v="2291"/>
    <d v="2012-04-23T04:00:00"/>
  </r>
  <r>
    <n v="2292"/>
    <x v="2292"/>
    <x v="2290"/>
    <n v="2000"/>
    <n v="2145.0100000000002"/>
    <x v="0"/>
    <x v="0"/>
    <x v="0"/>
    <n v="1334767476"/>
    <n v="1332175476"/>
    <b v="0"/>
    <x v="67"/>
    <x v="0"/>
    <s v="music/rock"/>
    <n v="107"/>
    <x v="832"/>
    <x v="4"/>
    <s v="rock"/>
    <x v="2292"/>
    <d v="2012-04-18T16:44:36"/>
  </r>
  <r>
    <n v="2293"/>
    <x v="2293"/>
    <x v="2291"/>
    <n v="850"/>
    <n v="920"/>
    <x v="0"/>
    <x v="0"/>
    <x v="0"/>
    <n v="1348545540"/>
    <n v="1346345999"/>
    <b v="0"/>
    <x v="74"/>
    <x v="0"/>
    <s v="music/rock"/>
    <n v="108"/>
    <x v="1669"/>
    <x v="4"/>
    <s v="rock"/>
    <x v="2293"/>
    <d v="2012-09-25T03:59:00"/>
  </r>
  <r>
    <n v="2294"/>
    <x v="2294"/>
    <x v="2292"/>
    <n v="5000"/>
    <n v="7304.04"/>
    <x v="0"/>
    <x v="0"/>
    <x v="0"/>
    <n v="1358702480"/>
    <n v="1356110480"/>
    <b v="0"/>
    <x v="300"/>
    <x v="0"/>
    <s v="music/rock"/>
    <n v="146"/>
    <x v="1670"/>
    <x v="4"/>
    <s v="rock"/>
    <x v="2294"/>
    <d v="2013-01-20T17:21:20"/>
  </r>
  <r>
    <n v="2295"/>
    <x v="2295"/>
    <x v="2293"/>
    <n v="1200"/>
    <n v="1503"/>
    <x v="0"/>
    <x v="0"/>
    <x v="0"/>
    <n v="1359240856"/>
    <n v="1356648856"/>
    <b v="0"/>
    <x v="69"/>
    <x v="0"/>
    <s v="music/rock"/>
    <n v="125"/>
    <x v="1671"/>
    <x v="4"/>
    <s v="rock"/>
    <x v="2295"/>
    <d v="2013-01-26T22:54:16"/>
  </r>
  <r>
    <n v="2296"/>
    <x v="2296"/>
    <x v="2294"/>
    <n v="7000"/>
    <n v="10435"/>
    <x v="0"/>
    <x v="0"/>
    <x v="0"/>
    <n v="1330018426"/>
    <n v="1326994426"/>
    <b v="0"/>
    <x v="108"/>
    <x v="0"/>
    <s v="music/rock"/>
    <n v="149"/>
    <x v="1672"/>
    <x v="4"/>
    <s v="rock"/>
    <x v="2296"/>
    <d v="2012-02-23T17:33:46"/>
  </r>
  <r>
    <n v="2297"/>
    <x v="2297"/>
    <x v="2295"/>
    <n v="1000"/>
    <n v="1006"/>
    <x v="0"/>
    <x v="0"/>
    <x v="0"/>
    <n v="1331697540"/>
    <n v="1328749249"/>
    <b v="0"/>
    <x v="10"/>
    <x v="0"/>
    <s v="music/rock"/>
    <n v="101"/>
    <x v="1673"/>
    <x v="4"/>
    <s v="rock"/>
    <x v="2297"/>
    <d v="2012-03-14T03:59:00"/>
  </r>
  <r>
    <n v="2298"/>
    <x v="2298"/>
    <x v="2296"/>
    <n v="30000"/>
    <n v="31522"/>
    <x v="0"/>
    <x v="0"/>
    <x v="0"/>
    <n v="1395861033"/>
    <n v="1393272633"/>
    <b v="0"/>
    <x v="449"/>
    <x v="0"/>
    <s v="music/rock"/>
    <n v="105"/>
    <x v="1674"/>
    <x v="4"/>
    <s v="rock"/>
    <x v="2298"/>
    <d v="2014-03-26T19:10:33"/>
  </r>
  <r>
    <n v="2299"/>
    <x v="2299"/>
    <x v="2297"/>
    <n v="300"/>
    <n v="1050.5"/>
    <x v="0"/>
    <x v="0"/>
    <x v="0"/>
    <n v="1296953209"/>
    <n v="1295657209"/>
    <b v="0"/>
    <x v="25"/>
    <x v="0"/>
    <s v="music/rock"/>
    <n v="350"/>
    <x v="1675"/>
    <x v="4"/>
    <s v="rock"/>
    <x v="2299"/>
    <d v="2011-02-06T00:46:49"/>
  </r>
  <r>
    <n v="2300"/>
    <x v="2300"/>
    <x v="2298"/>
    <n v="800"/>
    <n v="810"/>
    <x v="0"/>
    <x v="0"/>
    <x v="0"/>
    <n v="1340904416"/>
    <n v="1339694816"/>
    <b v="0"/>
    <x v="63"/>
    <x v="0"/>
    <s v="music/rock"/>
    <n v="101"/>
    <x v="1211"/>
    <x v="4"/>
    <s v="rock"/>
    <x v="2300"/>
    <d v="2012-06-28T17:26:56"/>
  </r>
  <r>
    <n v="2301"/>
    <x v="2301"/>
    <x v="2299"/>
    <n v="5000"/>
    <n v="6680.22"/>
    <x v="0"/>
    <x v="0"/>
    <x v="0"/>
    <n v="1371785496"/>
    <n v="1369193496"/>
    <b v="1"/>
    <x v="263"/>
    <x v="0"/>
    <s v="music/indie rock"/>
    <n v="134"/>
    <x v="484"/>
    <x v="4"/>
    <s v="indie rock"/>
    <x v="2301"/>
    <d v="2013-06-21T03:31:36"/>
  </r>
  <r>
    <n v="2302"/>
    <x v="2302"/>
    <x v="2300"/>
    <n v="2300"/>
    <n v="3925"/>
    <x v="0"/>
    <x v="0"/>
    <x v="0"/>
    <n v="1388473200"/>
    <n v="1385585434"/>
    <b v="1"/>
    <x v="268"/>
    <x v="0"/>
    <s v="music/indie rock"/>
    <n v="171"/>
    <x v="131"/>
    <x v="4"/>
    <s v="indie rock"/>
    <x v="2302"/>
    <d v="2013-12-31T07:00:00"/>
  </r>
  <r>
    <n v="2303"/>
    <x v="2303"/>
    <x v="2301"/>
    <n v="6450"/>
    <n v="7053.61"/>
    <x v="0"/>
    <x v="0"/>
    <x v="0"/>
    <n v="1323747596"/>
    <n v="1320287996"/>
    <b v="1"/>
    <x v="273"/>
    <x v="0"/>
    <s v="music/indie rock"/>
    <n v="109"/>
    <x v="1676"/>
    <x v="4"/>
    <s v="indie rock"/>
    <x v="2303"/>
    <d v="2011-12-13T03:39:56"/>
  </r>
  <r>
    <n v="2304"/>
    <x v="2304"/>
    <x v="2302"/>
    <n v="6000"/>
    <n v="6042.02"/>
    <x v="0"/>
    <x v="0"/>
    <x v="0"/>
    <n v="1293857940"/>
    <n v="1290281691"/>
    <b v="1"/>
    <x v="116"/>
    <x v="0"/>
    <s v="music/indie rock"/>
    <n v="101"/>
    <x v="1677"/>
    <x v="4"/>
    <s v="indie rock"/>
    <x v="2304"/>
    <d v="2011-01-01T04:59:00"/>
  </r>
  <r>
    <n v="2305"/>
    <x v="2305"/>
    <x v="2303"/>
    <n v="18000"/>
    <n v="18221"/>
    <x v="0"/>
    <x v="0"/>
    <x v="0"/>
    <n v="1407520800"/>
    <n v="1405356072"/>
    <b v="1"/>
    <x v="157"/>
    <x v="0"/>
    <s v="music/indie rock"/>
    <n v="101"/>
    <x v="1678"/>
    <x v="4"/>
    <s v="indie rock"/>
    <x v="2305"/>
    <d v="2014-08-08T18:00:00"/>
  </r>
  <r>
    <n v="2306"/>
    <x v="2306"/>
    <x v="2304"/>
    <n v="3500"/>
    <n v="3736.55"/>
    <x v="0"/>
    <x v="0"/>
    <x v="0"/>
    <n v="1331352129"/>
    <n v="1328760129"/>
    <b v="1"/>
    <x v="196"/>
    <x v="0"/>
    <s v="music/indie rock"/>
    <n v="107"/>
    <x v="1679"/>
    <x v="4"/>
    <s v="indie rock"/>
    <x v="2306"/>
    <d v="2012-03-10T04:02:09"/>
  </r>
  <r>
    <n v="2307"/>
    <x v="2307"/>
    <x v="2305"/>
    <n v="1964.47"/>
    <n v="2095.2600000000002"/>
    <x v="0"/>
    <x v="0"/>
    <x v="0"/>
    <n v="1336245328"/>
    <n v="1333653333"/>
    <b v="1"/>
    <x v="11"/>
    <x v="0"/>
    <s v="music/indie rock"/>
    <n v="107"/>
    <x v="1680"/>
    <x v="4"/>
    <s v="indie rock"/>
    <x v="2307"/>
    <d v="2012-05-05T19:15:28"/>
  </r>
  <r>
    <n v="2308"/>
    <x v="2308"/>
    <x v="2306"/>
    <n v="50000"/>
    <n v="50653.11"/>
    <x v="0"/>
    <x v="0"/>
    <x v="0"/>
    <n v="1409274000"/>
    <n v="1406847996"/>
    <b v="1"/>
    <x v="450"/>
    <x v="0"/>
    <s v="music/indie rock"/>
    <n v="101"/>
    <x v="1681"/>
    <x v="4"/>
    <s v="indie rock"/>
    <x v="2308"/>
    <d v="2014-08-29T01:00:00"/>
  </r>
  <r>
    <n v="2309"/>
    <x v="2309"/>
    <x v="2307"/>
    <n v="6000"/>
    <n v="6400.47"/>
    <x v="0"/>
    <x v="0"/>
    <x v="0"/>
    <n v="1362872537"/>
    <n v="1359848537"/>
    <b v="1"/>
    <x v="329"/>
    <x v="0"/>
    <s v="music/indie rock"/>
    <n v="107"/>
    <x v="1682"/>
    <x v="4"/>
    <s v="indie rock"/>
    <x v="2309"/>
    <d v="2013-03-09T23:42:17"/>
  </r>
  <r>
    <n v="2310"/>
    <x v="2310"/>
    <x v="2308"/>
    <n v="18500"/>
    <n v="79335.360000000001"/>
    <x v="0"/>
    <x v="0"/>
    <x v="0"/>
    <n v="1363889015"/>
    <n v="1361300615"/>
    <b v="1"/>
    <x v="451"/>
    <x v="0"/>
    <s v="music/indie rock"/>
    <n v="429"/>
    <x v="1683"/>
    <x v="4"/>
    <s v="indie rock"/>
    <x v="2310"/>
    <d v="2013-03-21T18:03:35"/>
  </r>
  <r>
    <n v="2311"/>
    <x v="2311"/>
    <x v="2309"/>
    <n v="9000"/>
    <n v="9370"/>
    <x v="0"/>
    <x v="0"/>
    <x v="0"/>
    <n v="1399421189"/>
    <n v="1396829189"/>
    <b v="1"/>
    <x v="201"/>
    <x v="0"/>
    <s v="music/indie rock"/>
    <n v="104"/>
    <x v="1684"/>
    <x v="4"/>
    <s v="indie rock"/>
    <x v="2311"/>
    <d v="2014-05-07T00:06:29"/>
  </r>
  <r>
    <n v="2312"/>
    <x v="2312"/>
    <x v="2310"/>
    <n v="3000"/>
    <n v="3236"/>
    <x v="0"/>
    <x v="0"/>
    <x v="0"/>
    <n v="1397862000"/>
    <n v="1395155478"/>
    <b v="1"/>
    <x v="1"/>
    <x v="0"/>
    <s v="music/indie rock"/>
    <n v="108"/>
    <x v="1685"/>
    <x v="4"/>
    <s v="indie rock"/>
    <x v="2312"/>
    <d v="2014-04-18T23:00:00"/>
  </r>
  <r>
    <n v="2313"/>
    <x v="2313"/>
    <x v="2311"/>
    <n v="5000"/>
    <n v="8792.02"/>
    <x v="0"/>
    <x v="0"/>
    <x v="0"/>
    <n v="1336086026"/>
    <n v="1333494026"/>
    <b v="1"/>
    <x v="328"/>
    <x v="0"/>
    <s v="music/indie rock"/>
    <n v="176"/>
    <x v="150"/>
    <x v="4"/>
    <s v="indie rock"/>
    <x v="2313"/>
    <d v="2012-05-03T23:00:26"/>
  </r>
  <r>
    <n v="2314"/>
    <x v="2314"/>
    <x v="2312"/>
    <n v="1200"/>
    <n v="1883.64"/>
    <x v="0"/>
    <x v="0"/>
    <x v="0"/>
    <n v="1339074857"/>
    <n v="1336482857"/>
    <b v="1"/>
    <x v="133"/>
    <x v="0"/>
    <s v="music/indie rock"/>
    <n v="157"/>
    <x v="789"/>
    <x v="4"/>
    <s v="indie rock"/>
    <x v="2314"/>
    <d v="2012-06-07T13:14:17"/>
  </r>
  <r>
    <n v="2315"/>
    <x v="2315"/>
    <x v="2313"/>
    <n v="2500"/>
    <n v="2565"/>
    <x v="0"/>
    <x v="0"/>
    <x v="0"/>
    <n v="1336238743"/>
    <n v="1333646743"/>
    <b v="1"/>
    <x v="31"/>
    <x v="0"/>
    <s v="music/indie rock"/>
    <n v="103"/>
    <x v="1686"/>
    <x v="4"/>
    <s v="indie rock"/>
    <x v="2315"/>
    <d v="2012-05-05T17:25:43"/>
  </r>
  <r>
    <n v="2316"/>
    <x v="2316"/>
    <x v="2314"/>
    <n v="15000"/>
    <n v="15606.4"/>
    <x v="0"/>
    <x v="0"/>
    <x v="0"/>
    <n v="1260383040"/>
    <n v="1253726650"/>
    <b v="1"/>
    <x v="452"/>
    <x v="0"/>
    <s v="music/indie rock"/>
    <n v="104"/>
    <x v="1687"/>
    <x v="4"/>
    <s v="indie rock"/>
    <x v="2316"/>
    <d v="2009-12-09T18:24:00"/>
  </r>
  <r>
    <n v="2317"/>
    <x v="2317"/>
    <x v="2315"/>
    <n v="400"/>
    <n v="416"/>
    <x v="0"/>
    <x v="0"/>
    <x v="0"/>
    <n v="1266210000"/>
    <n v="1263474049"/>
    <b v="1"/>
    <x v="19"/>
    <x v="0"/>
    <s v="music/indie rock"/>
    <n v="104"/>
    <x v="1688"/>
    <x v="4"/>
    <s v="indie rock"/>
    <x v="2317"/>
    <d v="2010-02-15T05:00:00"/>
  </r>
  <r>
    <n v="2318"/>
    <x v="2318"/>
    <x v="2316"/>
    <n v="5000"/>
    <n v="6053"/>
    <x v="0"/>
    <x v="0"/>
    <x v="0"/>
    <n v="1253937540"/>
    <n v="1251214014"/>
    <b v="1"/>
    <x v="430"/>
    <x v="0"/>
    <s v="music/indie rock"/>
    <n v="121"/>
    <x v="1689"/>
    <x v="4"/>
    <s v="indie rock"/>
    <x v="2318"/>
    <d v="2009-09-26T03:59:00"/>
  </r>
  <r>
    <n v="2319"/>
    <x v="2319"/>
    <x v="2317"/>
    <n v="3000"/>
    <n v="3231"/>
    <x v="0"/>
    <x v="0"/>
    <x v="0"/>
    <n v="1387072685"/>
    <n v="1384480685"/>
    <b v="1"/>
    <x v="99"/>
    <x v="0"/>
    <s v="music/indie rock"/>
    <n v="108"/>
    <x v="1690"/>
    <x v="4"/>
    <s v="indie rock"/>
    <x v="2319"/>
    <d v="2013-12-15T01:58:05"/>
  </r>
  <r>
    <n v="2320"/>
    <x v="2320"/>
    <x v="2318"/>
    <n v="5000"/>
    <n v="5433"/>
    <x v="0"/>
    <x v="0"/>
    <x v="0"/>
    <n v="1396463800"/>
    <n v="1393443400"/>
    <b v="1"/>
    <x v="30"/>
    <x v="0"/>
    <s v="music/indie rock"/>
    <n v="109"/>
    <x v="880"/>
    <x v="4"/>
    <s v="indie rock"/>
    <x v="2320"/>
    <d v="2014-04-02T18:36:40"/>
  </r>
  <r>
    <n v="2321"/>
    <x v="2321"/>
    <x v="2319"/>
    <n v="10557"/>
    <n v="4130"/>
    <x v="3"/>
    <x v="15"/>
    <x v="3"/>
    <n v="1491282901"/>
    <n v="1488694501"/>
    <b v="0"/>
    <x v="31"/>
    <x v="1"/>
    <s v="food/small batch"/>
    <n v="39"/>
    <x v="1691"/>
    <x v="7"/>
    <s v="small batch"/>
    <x v="2321"/>
    <d v="2017-04-04T05:15:01"/>
  </r>
  <r>
    <n v="2322"/>
    <x v="2322"/>
    <x v="2320"/>
    <n v="2700"/>
    <n v="85"/>
    <x v="3"/>
    <x v="0"/>
    <x v="0"/>
    <n v="1491769769"/>
    <n v="1489181369"/>
    <b v="0"/>
    <x v="80"/>
    <x v="1"/>
    <s v="food/small batch"/>
    <n v="3"/>
    <x v="1209"/>
    <x v="7"/>
    <s v="small batch"/>
    <x v="2322"/>
    <d v="2017-04-09T20:29:29"/>
  </r>
  <r>
    <n v="2323"/>
    <x v="2323"/>
    <x v="2321"/>
    <n v="250"/>
    <n v="120"/>
    <x v="3"/>
    <x v="0"/>
    <x v="0"/>
    <n v="1490033247"/>
    <n v="1489428447"/>
    <b v="0"/>
    <x v="80"/>
    <x v="1"/>
    <s v="food/small batch"/>
    <n v="48"/>
    <x v="179"/>
    <x v="7"/>
    <s v="small batch"/>
    <x v="2323"/>
    <d v="2017-03-20T18:07:27"/>
  </r>
  <r>
    <n v="2324"/>
    <x v="2324"/>
    <x v="2322"/>
    <n v="7500"/>
    <n v="1555"/>
    <x v="3"/>
    <x v="1"/>
    <x v="1"/>
    <n v="1490559285"/>
    <n v="1487970885"/>
    <b v="0"/>
    <x v="42"/>
    <x v="1"/>
    <s v="food/small batch"/>
    <n v="21"/>
    <x v="1692"/>
    <x v="7"/>
    <s v="small batch"/>
    <x v="2324"/>
    <d v="2017-03-26T20:14:45"/>
  </r>
  <r>
    <n v="2325"/>
    <x v="2325"/>
    <x v="2323"/>
    <n v="1000"/>
    <n v="80"/>
    <x v="3"/>
    <x v="0"/>
    <x v="0"/>
    <n v="1490830331"/>
    <n v="1488241931"/>
    <b v="0"/>
    <x v="63"/>
    <x v="1"/>
    <s v="food/small batch"/>
    <n v="8"/>
    <x v="1693"/>
    <x v="7"/>
    <s v="small batch"/>
    <x v="2325"/>
    <d v="2017-03-29T23:32:11"/>
  </r>
  <r>
    <n v="2326"/>
    <x v="2326"/>
    <x v="2324"/>
    <n v="15000"/>
    <n v="108"/>
    <x v="3"/>
    <x v="0"/>
    <x v="0"/>
    <n v="1493571600"/>
    <n v="1489106948"/>
    <b v="0"/>
    <x v="29"/>
    <x v="1"/>
    <s v="food/small batch"/>
    <n v="1"/>
    <x v="1694"/>
    <x v="7"/>
    <s v="small batch"/>
    <x v="2326"/>
    <d v="2017-04-30T17:00:00"/>
  </r>
  <r>
    <n v="2327"/>
    <x v="2327"/>
    <x v="2325"/>
    <n v="35000"/>
    <n v="184133.01"/>
    <x v="0"/>
    <x v="0"/>
    <x v="0"/>
    <n v="1409090440"/>
    <n v="1406066440"/>
    <b v="1"/>
    <x v="453"/>
    <x v="0"/>
    <s v="food/small batch"/>
    <n v="526"/>
    <x v="1695"/>
    <x v="7"/>
    <s v="small batch"/>
    <x v="2327"/>
    <d v="2014-08-26T22:00:40"/>
  </r>
  <r>
    <n v="2328"/>
    <x v="2328"/>
    <x v="2326"/>
    <n v="10000"/>
    <n v="25445"/>
    <x v="0"/>
    <x v="0"/>
    <x v="0"/>
    <n v="1434307537"/>
    <n v="1431715537"/>
    <b v="1"/>
    <x v="416"/>
    <x v="0"/>
    <s v="food/small batch"/>
    <n v="254"/>
    <x v="1696"/>
    <x v="7"/>
    <s v="small batch"/>
    <x v="2328"/>
    <d v="2015-06-14T18:45:37"/>
  </r>
  <r>
    <n v="2329"/>
    <x v="2329"/>
    <x v="2327"/>
    <n v="25000"/>
    <n v="26480"/>
    <x v="0"/>
    <x v="0"/>
    <x v="0"/>
    <n v="1405609146"/>
    <n v="1403017146"/>
    <b v="1"/>
    <x v="207"/>
    <x v="0"/>
    <s v="food/small batch"/>
    <n v="106"/>
    <x v="1697"/>
    <x v="7"/>
    <s v="small batch"/>
    <x v="2329"/>
    <d v="2014-07-17T14:59:06"/>
  </r>
  <r>
    <n v="2330"/>
    <x v="2330"/>
    <x v="2328"/>
    <n v="35000"/>
    <n v="35848"/>
    <x v="0"/>
    <x v="0"/>
    <x v="0"/>
    <n v="1451001600"/>
    <n v="1448400943"/>
    <b v="1"/>
    <x v="430"/>
    <x v="0"/>
    <s v="food/small batch"/>
    <n v="102"/>
    <x v="1698"/>
    <x v="7"/>
    <s v="small batch"/>
    <x v="2330"/>
    <d v="2015-12-25T00:00:00"/>
  </r>
  <r>
    <n v="2331"/>
    <x v="2331"/>
    <x v="2329"/>
    <n v="8000"/>
    <n v="11545.1"/>
    <x v="0"/>
    <x v="0"/>
    <x v="0"/>
    <n v="1408320490"/>
    <n v="1405728490"/>
    <b v="1"/>
    <x v="454"/>
    <x v="0"/>
    <s v="food/small batch"/>
    <n v="144"/>
    <x v="1699"/>
    <x v="7"/>
    <s v="small batch"/>
    <x v="2331"/>
    <d v="2014-08-18T00:08:10"/>
  </r>
  <r>
    <n v="2332"/>
    <x v="2332"/>
    <x v="2330"/>
    <n v="25000"/>
    <n v="26577"/>
    <x v="0"/>
    <x v="0"/>
    <x v="0"/>
    <n v="1423235071"/>
    <n v="1420643071"/>
    <b v="1"/>
    <x v="455"/>
    <x v="0"/>
    <s v="food/small batch"/>
    <n v="106"/>
    <x v="1700"/>
    <x v="7"/>
    <s v="small batch"/>
    <x v="2332"/>
    <d v="2015-02-06T15:04:31"/>
  </r>
  <r>
    <n v="2333"/>
    <x v="2333"/>
    <x v="2331"/>
    <n v="600"/>
    <n v="1273"/>
    <x v="0"/>
    <x v="0"/>
    <x v="0"/>
    <n v="1401385800"/>
    <n v="1399563390"/>
    <b v="1"/>
    <x v="225"/>
    <x v="0"/>
    <s v="food/small batch"/>
    <n v="212"/>
    <x v="1701"/>
    <x v="7"/>
    <s v="small batch"/>
    <x v="2333"/>
    <d v="2014-05-29T17:50:00"/>
  </r>
  <r>
    <n v="2334"/>
    <x v="2334"/>
    <x v="2332"/>
    <n v="4000"/>
    <n v="4078"/>
    <x v="0"/>
    <x v="0"/>
    <x v="0"/>
    <n v="1415208840"/>
    <n v="1412611498"/>
    <b v="1"/>
    <x v="85"/>
    <x v="0"/>
    <s v="food/small batch"/>
    <n v="102"/>
    <x v="1702"/>
    <x v="7"/>
    <s v="small batch"/>
    <x v="2334"/>
    <d v="2014-11-05T17:34:00"/>
  </r>
  <r>
    <n v="2335"/>
    <x v="2335"/>
    <x v="2333"/>
    <n v="25000"/>
    <n v="25568"/>
    <x v="0"/>
    <x v="0"/>
    <x v="0"/>
    <n v="1402494243"/>
    <n v="1399902243"/>
    <b v="1"/>
    <x v="170"/>
    <x v="0"/>
    <s v="food/small batch"/>
    <n v="102"/>
    <x v="1703"/>
    <x v="7"/>
    <s v="small batch"/>
    <x v="2335"/>
    <d v="2014-06-11T13:44:03"/>
  </r>
  <r>
    <n v="2336"/>
    <x v="2336"/>
    <x v="2334"/>
    <n v="20000"/>
    <n v="104146.51"/>
    <x v="0"/>
    <x v="0"/>
    <x v="0"/>
    <n v="1394316695"/>
    <n v="1390860695"/>
    <b v="1"/>
    <x v="456"/>
    <x v="0"/>
    <s v="food/small batch"/>
    <n v="521"/>
    <x v="1704"/>
    <x v="7"/>
    <s v="small batch"/>
    <x v="2336"/>
    <d v="2014-03-08T22:11:35"/>
  </r>
  <r>
    <n v="2337"/>
    <x v="2337"/>
    <x v="2335"/>
    <n v="12000"/>
    <n v="13279"/>
    <x v="0"/>
    <x v="0"/>
    <x v="0"/>
    <n v="1403796143"/>
    <n v="1401204143"/>
    <b v="1"/>
    <x v="122"/>
    <x v="0"/>
    <s v="food/small batch"/>
    <n v="111"/>
    <x v="1705"/>
    <x v="7"/>
    <s v="small batch"/>
    <x v="2337"/>
    <d v="2014-06-26T15:22:23"/>
  </r>
  <r>
    <n v="2338"/>
    <x v="2338"/>
    <x v="2336"/>
    <n v="15000"/>
    <n v="15171.5"/>
    <x v="0"/>
    <x v="0"/>
    <x v="0"/>
    <n v="1404077484"/>
    <n v="1401485484"/>
    <b v="1"/>
    <x v="252"/>
    <x v="0"/>
    <s v="food/small batch"/>
    <n v="101"/>
    <x v="1706"/>
    <x v="7"/>
    <s v="small batch"/>
    <x v="2338"/>
    <d v="2014-06-29T21:31:24"/>
  </r>
  <r>
    <n v="2339"/>
    <x v="2339"/>
    <x v="2337"/>
    <n v="25000"/>
    <n v="73552"/>
    <x v="0"/>
    <x v="0"/>
    <x v="0"/>
    <n v="1482134340"/>
    <n v="1479496309"/>
    <b v="1"/>
    <x v="457"/>
    <x v="0"/>
    <s v="food/small batch"/>
    <n v="294"/>
    <x v="1707"/>
    <x v="7"/>
    <s v="small batch"/>
    <x v="2339"/>
    <d v="2016-12-19T07:59:00"/>
  </r>
  <r>
    <n v="2340"/>
    <x v="2340"/>
    <x v="2338"/>
    <n v="40000"/>
    <n v="42311"/>
    <x v="0"/>
    <x v="0"/>
    <x v="0"/>
    <n v="1477841138"/>
    <n v="1475249138"/>
    <b v="1"/>
    <x v="458"/>
    <x v="0"/>
    <s v="food/small batch"/>
    <n v="106"/>
    <x v="1708"/>
    <x v="7"/>
    <s v="small batch"/>
    <x v="2340"/>
    <d v="2016-10-30T15:25:38"/>
  </r>
  <r>
    <n v="2341"/>
    <x v="2341"/>
    <x v="2339"/>
    <n v="5000"/>
    <n v="0"/>
    <x v="1"/>
    <x v="0"/>
    <x v="0"/>
    <n v="1436729504"/>
    <n v="1434137504"/>
    <b v="0"/>
    <x v="78"/>
    <x v="1"/>
    <s v="technology/web"/>
    <n v="0"/>
    <x v="121"/>
    <x v="2"/>
    <s v="web"/>
    <x v="2341"/>
    <d v="2015-07-12T19:31:44"/>
  </r>
  <r>
    <n v="2342"/>
    <x v="2342"/>
    <x v="2340"/>
    <n v="5500"/>
    <n v="0"/>
    <x v="1"/>
    <x v="0"/>
    <x v="0"/>
    <n v="1412571600"/>
    <n v="1410799870"/>
    <b v="0"/>
    <x v="78"/>
    <x v="1"/>
    <s v="technology/web"/>
    <n v="0"/>
    <x v="121"/>
    <x v="2"/>
    <s v="web"/>
    <x v="2342"/>
    <d v="2014-10-06T05:00:00"/>
  </r>
  <r>
    <n v="2343"/>
    <x v="2343"/>
    <x v="2341"/>
    <n v="10000"/>
    <n v="300"/>
    <x v="1"/>
    <x v="0"/>
    <x v="0"/>
    <n v="1452282420"/>
    <n v="1447962505"/>
    <b v="0"/>
    <x v="29"/>
    <x v="1"/>
    <s v="technology/web"/>
    <n v="3"/>
    <x v="462"/>
    <x v="2"/>
    <s v="web"/>
    <x v="2343"/>
    <d v="2016-01-08T19:47:00"/>
  </r>
  <r>
    <n v="2344"/>
    <x v="2344"/>
    <x v="2342"/>
    <n v="1000"/>
    <n v="1"/>
    <x v="1"/>
    <x v="5"/>
    <x v="5"/>
    <n v="1466789269"/>
    <n v="1464197269"/>
    <b v="0"/>
    <x v="29"/>
    <x v="1"/>
    <s v="technology/web"/>
    <n v="0"/>
    <x v="120"/>
    <x v="2"/>
    <s v="web"/>
    <x v="2344"/>
    <d v="2016-06-24T17:27:49"/>
  </r>
  <r>
    <n v="2345"/>
    <x v="2345"/>
    <x v="2343"/>
    <n v="3000"/>
    <n v="0"/>
    <x v="1"/>
    <x v="0"/>
    <x v="0"/>
    <n v="1427845140"/>
    <n v="1424822556"/>
    <b v="0"/>
    <x v="78"/>
    <x v="1"/>
    <s v="technology/web"/>
    <n v="0"/>
    <x v="121"/>
    <x v="2"/>
    <s v="web"/>
    <x v="2345"/>
    <d v="2015-03-31T23:39:00"/>
  </r>
  <r>
    <n v="2346"/>
    <x v="2346"/>
    <x v="2344"/>
    <n v="60000"/>
    <n v="39"/>
    <x v="1"/>
    <x v="0"/>
    <x v="0"/>
    <n v="1476731431"/>
    <n v="1472843431"/>
    <b v="0"/>
    <x v="83"/>
    <x v="1"/>
    <s v="technology/web"/>
    <n v="0"/>
    <x v="31"/>
    <x v="2"/>
    <s v="web"/>
    <x v="2346"/>
    <d v="2016-10-17T19:10:31"/>
  </r>
  <r>
    <n v="2347"/>
    <x v="2347"/>
    <x v="2345"/>
    <n v="1000"/>
    <n v="15"/>
    <x v="1"/>
    <x v="0"/>
    <x v="0"/>
    <n v="1472135676"/>
    <n v="1469543676"/>
    <b v="0"/>
    <x v="29"/>
    <x v="1"/>
    <s v="technology/web"/>
    <n v="2"/>
    <x v="2"/>
    <x v="2"/>
    <s v="web"/>
    <x v="2347"/>
    <d v="2016-08-25T14:34:36"/>
  </r>
  <r>
    <n v="2348"/>
    <x v="2348"/>
    <x v="2346"/>
    <n v="70000"/>
    <n v="270"/>
    <x v="1"/>
    <x v="0"/>
    <x v="0"/>
    <n v="1456006938"/>
    <n v="1450822938"/>
    <b v="0"/>
    <x v="81"/>
    <x v="1"/>
    <s v="technology/web"/>
    <n v="0"/>
    <x v="1205"/>
    <x v="2"/>
    <s v="web"/>
    <x v="2348"/>
    <d v="2016-02-20T22:22:18"/>
  </r>
  <r>
    <n v="2349"/>
    <x v="2349"/>
    <x v="2347"/>
    <n v="474900"/>
    <n v="0"/>
    <x v="1"/>
    <x v="11"/>
    <x v="9"/>
    <n v="1439318228"/>
    <n v="1436812628"/>
    <b v="0"/>
    <x v="78"/>
    <x v="1"/>
    <s v="technology/web"/>
    <n v="0"/>
    <x v="121"/>
    <x v="2"/>
    <s v="web"/>
    <x v="2349"/>
    <d v="2015-08-11T18:37:08"/>
  </r>
  <r>
    <n v="2350"/>
    <x v="2350"/>
    <x v="2348"/>
    <n v="50000"/>
    <n v="0"/>
    <x v="1"/>
    <x v="17"/>
    <x v="3"/>
    <n v="1483474370"/>
    <n v="1480882370"/>
    <b v="0"/>
    <x v="78"/>
    <x v="1"/>
    <s v="technology/web"/>
    <n v="0"/>
    <x v="121"/>
    <x v="2"/>
    <s v="web"/>
    <x v="2350"/>
    <d v="2017-01-03T20:12:50"/>
  </r>
  <r>
    <n v="2351"/>
    <x v="2351"/>
    <x v="2349"/>
    <n v="18900"/>
    <n v="108"/>
    <x v="1"/>
    <x v="4"/>
    <x v="4"/>
    <n v="1430360739"/>
    <n v="1427768739"/>
    <b v="0"/>
    <x v="63"/>
    <x v="1"/>
    <s v="technology/web"/>
    <n v="1"/>
    <x v="1709"/>
    <x v="2"/>
    <s v="web"/>
    <x v="2351"/>
    <d v="2015-04-30T02:25:39"/>
  </r>
  <r>
    <n v="2352"/>
    <x v="2352"/>
    <x v="2350"/>
    <n v="2000"/>
    <n v="0"/>
    <x v="1"/>
    <x v="0"/>
    <x v="0"/>
    <n v="1433603552"/>
    <n v="1428419552"/>
    <b v="0"/>
    <x v="78"/>
    <x v="1"/>
    <s v="technology/web"/>
    <n v="0"/>
    <x v="121"/>
    <x v="2"/>
    <s v="web"/>
    <x v="2352"/>
    <d v="2015-06-06T15:12:32"/>
  </r>
  <r>
    <n v="2353"/>
    <x v="2353"/>
    <x v="2351"/>
    <n v="1000"/>
    <n v="0"/>
    <x v="1"/>
    <x v="0"/>
    <x v="0"/>
    <n v="1429632822"/>
    <n v="1428596022"/>
    <b v="0"/>
    <x v="78"/>
    <x v="1"/>
    <s v="technology/web"/>
    <n v="0"/>
    <x v="121"/>
    <x v="2"/>
    <s v="web"/>
    <x v="2353"/>
    <d v="2015-04-21T16:13:42"/>
  </r>
  <r>
    <n v="2354"/>
    <x v="2354"/>
    <x v="2352"/>
    <n v="35000"/>
    <n v="25"/>
    <x v="1"/>
    <x v="0"/>
    <x v="0"/>
    <n v="1420910460"/>
    <n v="1415726460"/>
    <b v="0"/>
    <x v="29"/>
    <x v="1"/>
    <s v="technology/web"/>
    <n v="0"/>
    <x v="380"/>
    <x v="2"/>
    <s v="web"/>
    <x v="2354"/>
    <d v="2015-01-10T17:21:00"/>
  </r>
  <r>
    <n v="2355"/>
    <x v="2355"/>
    <x v="2353"/>
    <n v="8000"/>
    <n v="55"/>
    <x v="1"/>
    <x v="2"/>
    <x v="2"/>
    <n v="1430604136"/>
    <n v="1428012136"/>
    <b v="0"/>
    <x v="84"/>
    <x v="1"/>
    <s v="technology/web"/>
    <n v="1"/>
    <x v="440"/>
    <x v="2"/>
    <s v="web"/>
    <x v="2355"/>
    <d v="2015-05-02T22:02:16"/>
  </r>
  <r>
    <n v="2356"/>
    <x v="2356"/>
    <x v="2354"/>
    <n v="10000"/>
    <n v="0"/>
    <x v="1"/>
    <x v="9"/>
    <x v="3"/>
    <n v="1433530104"/>
    <n v="1430938104"/>
    <b v="0"/>
    <x v="78"/>
    <x v="1"/>
    <s v="technology/web"/>
    <n v="0"/>
    <x v="121"/>
    <x v="2"/>
    <s v="web"/>
    <x v="2356"/>
    <d v="2015-06-05T18:48:24"/>
  </r>
  <r>
    <n v="2357"/>
    <x v="2357"/>
    <x v="2355"/>
    <n v="27000"/>
    <n v="0"/>
    <x v="1"/>
    <x v="1"/>
    <x v="1"/>
    <n v="1445093578"/>
    <n v="1442501578"/>
    <b v="0"/>
    <x v="78"/>
    <x v="1"/>
    <s v="technology/web"/>
    <n v="0"/>
    <x v="121"/>
    <x v="2"/>
    <s v="web"/>
    <x v="2357"/>
    <d v="2015-10-17T14:52:58"/>
  </r>
  <r>
    <n v="2358"/>
    <x v="2358"/>
    <x v="2356"/>
    <n v="1500"/>
    <n v="0"/>
    <x v="1"/>
    <x v="1"/>
    <x v="1"/>
    <n v="1422664740"/>
    <n v="1417818036"/>
    <b v="0"/>
    <x v="78"/>
    <x v="1"/>
    <s v="technology/web"/>
    <n v="0"/>
    <x v="121"/>
    <x v="2"/>
    <s v="web"/>
    <x v="2358"/>
    <d v="2015-01-31T00:39:00"/>
  </r>
  <r>
    <n v="2359"/>
    <x v="2359"/>
    <x v="2357"/>
    <n v="7500"/>
    <n v="1101"/>
    <x v="1"/>
    <x v="0"/>
    <x v="0"/>
    <n v="1438616124"/>
    <n v="1433432124"/>
    <b v="0"/>
    <x v="83"/>
    <x v="1"/>
    <s v="technology/web"/>
    <n v="15"/>
    <x v="1710"/>
    <x v="2"/>
    <s v="web"/>
    <x v="2359"/>
    <d v="2015-08-03T15:35:24"/>
  </r>
  <r>
    <n v="2360"/>
    <x v="2360"/>
    <x v="2358"/>
    <n v="5000"/>
    <n v="2"/>
    <x v="1"/>
    <x v="5"/>
    <x v="5"/>
    <n v="1454864280"/>
    <n v="1452272280"/>
    <b v="0"/>
    <x v="29"/>
    <x v="1"/>
    <s v="technology/web"/>
    <n v="0"/>
    <x v="447"/>
    <x v="2"/>
    <s v="web"/>
    <x v="2360"/>
    <d v="2016-02-07T16:58:00"/>
  </r>
  <r>
    <n v="2361"/>
    <x v="2361"/>
    <x v="2359"/>
    <n v="200"/>
    <n v="0"/>
    <x v="1"/>
    <x v="5"/>
    <x v="5"/>
    <n v="1462053600"/>
    <n v="1459975008"/>
    <b v="0"/>
    <x v="78"/>
    <x v="1"/>
    <s v="technology/web"/>
    <n v="0"/>
    <x v="121"/>
    <x v="2"/>
    <s v="web"/>
    <x v="2361"/>
    <d v="2016-04-30T22:00:00"/>
  </r>
  <r>
    <n v="2362"/>
    <x v="2362"/>
    <x v="2360"/>
    <n v="420"/>
    <n v="120"/>
    <x v="1"/>
    <x v="0"/>
    <x v="0"/>
    <n v="1418315470"/>
    <n v="1415723470"/>
    <b v="0"/>
    <x v="84"/>
    <x v="1"/>
    <s v="technology/web"/>
    <n v="29"/>
    <x v="88"/>
    <x v="2"/>
    <s v="web"/>
    <x v="2362"/>
    <d v="2014-12-11T16:31:10"/>
  </r>
  <r>
    <n v="2363"/>
    <x v="2363"/>
    <x v="2361"/>
    <n v="175000"/>
    <n v="0"/>
    <x v="1"/>
    <x v="0"/>
    <x v="0"/>
    <n v="1451348200"/>
    <n v="1447460200"/>
    <b v="0"/>
    <x v="78"/>
    <x v="1"/>
    <s v="technology/web"/>
    <n v="0"/>
    <x v="121"/>
    <x v="2"/>
    <s v="web"/>
    <x v="2363"/>
    <d v="2015-12-29T00:16:40"/>
  </r>
  <r>
    <n v="2364"/>
    <x v="2364"/>
    <x v="2362"/>
    <n v="128"/>
    <n v="0"/>
    <x v="1"/>
    <x v="0"/>
    <x v="0"/>
    <n v="1445898356"/>
    <n v="1441146356"/>
    <b v="0"/>
    <x v="78"/>
    <x v="1"/>
    <s v="technology/web"/>
    <n v="0"/>
    <x v="121"/>
    <x v="2"/>
    <s v="web"/>
    <x v="2364"/>
    <d v="2015-10-26T22:25:56"/>
  </r>
  <r>
    <n v="2365"/>
    <x v="2365"/>
    <x v="2363"/>
    <n v="1000"/>
    <n v="0"/>
    <x v="1"/>
    <x v="13"/>
    <x v="3"/>
    <n v="1453071600"/>
    <n v="1449596425"/>
    <b v="0"/>
    <x v="78"/>
    <x v="1"/>
    <s v="technology/web"/>
    <n v="0"/>
    <x v="121"/>
    <x v="2"/>
    <s v="web"/>
    <x v="2365"/>
    <d v="2016-01-17T23:00:00"/>
  </r>
  <r>
    <n v="2366"/>
    <x v="2366"/>
    <x v="2364"/>
    <n v="25000"/>
    <n v="2630"/>
    <x v="1"/>
    <x v="1"/>
    <x v="1"/>
    <n v="1445431533"/>
    <n v="1442839533"/>
    <b v="0"/>
    <x v="74"/>
    <x v="1"/>
    <s v="technology/web"/>
    <n v="11"/>
    <x v="1711"/>
    <x v="2"/>
    <s v="web"/>
    <x v="2366"/>
    <d v="2015-10-21T12:45:33"/>
  </r>
  <r>
    <n v="2367"/>
    <x v="2367"/>
    <x v="2365"/>
    <n v="50000"/>
    <n v="670"/>
    <x v="1"/>
    <x v="0"/>
    <x v="0"/>
    <n v="1461622616"/>
    <n v="1456442216"/>
    <b v="0"/>
    <x v="25"/>
    <x v="1"/>
    <s v="technology/web"/>
    <n v="1"/>
    <x v="1712"/>
    <x v="2"/>
    <s v="web"/>
    <x v="2367"/>
    <d v="2016-04-25T22:16:56"/>
  </r>
  <r>
    <n v="2368"/>
    <x v="2368"/>
    <x v="2366"/>
    <n v="40000"/>
    <n v="100"/>
    <x v="1"/>
    <x v="0"/>
    <x v="0"/>
    <n v="1429028365"/>
    <n v="1425143965"/>
    <b v="0"/>
    <x v="84"/>
    <x v="1"/>
    <s v="technology/web"/>
    <n v="0"/>
    <x v="73"/>
    <x v="2"/>
    <s v="web"/>
    <x v="2368"/>
    <d v="2015-04-14T16:19:25"/>
  </r>
  <r>
    <n v="2369"/>
    <x v="2369"/>
    <x v="2367"/>
    <n v="25000"/>
    <n v="0"/>
    <x v="1"/>
    <x v="0"/>
    <x v="0"/>
    <n v="1455132611"/>
    <n v="1452540611"/>
    <b v="0"/>
    <x v="78"/>
    <x v="1"/>
    <s v="technology/web"/>
    <n v="0"/>
    <x v="121"/>
    <x v="2"/>
    <s v="web"/>
    <x v="2369"/>
    <d v="2016-02-10T19:30:11"/>
  </r>
  <r>
    <n v="2370"/>
    <x v="2370"/>
    <x v="2368"/>
    <n v="25000"/>
    <n v="82"/>
    <x v="1"/>
    <x v="0"/>
    <x v="0"/>
    <n v="1418877141"/>
    <n v="1416285141"/>
    <b v="0"/>
    <x v="80"/>
    <x v="1"/>
    <s v="technology/web"/>
    <n v="0"/>
    <x v="372"/>
    <x v="2"/>
    <s v="web"/>
    <x v="2370"/>
    <d v="2014-12-18T04:32:21"/>
  </r>
  <r>
    <n v="2371"/>
    <x v="2371"/>
    <x v="2369"/>
    <n v="2000"/>
    <n v="0"/>
    <x v="1"/>
    <x v="0"/>
    <x v="0"/>
    <n v="1435257596"/>
    <n v="1432665596"/>
    <b v="0"/>
    <x v="78"/>
    <x v="1"/>
    <s v="technology/web"/>
    <n v="0"/>
    <x v="121"/>
    <x v="2"/>
    <s v="web"/>
    <x v="2371"/>
    <d v="2015-06-25T18:39:56"/>
  </r>
  <r>
    <n v="2372"/>
    <x v="2372"/>
    <x v="2370"/>
    <n v="5500"/>
    <n v="180"/>
    <x v="1"/>
    <x v="2"/>
    <x v="2"/>
    <n v="1429839571"/>
    <n v="1427247571"/>
    <b v="0"/>
    <x v="79"/>
    <x v="1"/>
    <s v="technology/web"/>
    <n v="3"/>
    <x v="179"/>
    <x v="2"/>
    <s v="web"/>
    <x v="2372"/>
    <d v="2015-04-24T01:39:31"/>
  </r>
  <r>
    <n v="2373"/>
    <x v="2373"/>
    <x v="2371"/>
    <n v="850000"/>
    <n v="50"/>
    <x v="1"/>
    <x v="11"/>
    <x v="9"/>
    <n v="1440863624"/>
    <n v="1438271624"/>
    <b v="0"/>
    <x v="29"/>
    <x v="1"/>
    <s v="technology/web"/>
    <n v="0"/>
    <x v="73"/>
    <x v="2"/>
    <s v="web"/>
    <x v="2373"/>
    <d v="2015-08-29T15:53:44"/>
  </r>
  <r>
    <n v="2374"/>
    <x v="2374"/>
    <x v="2372"/>
    <n v="22000"/>
    <n v="10"/>
    <x v="1"/>
    <x v="0"/>
    <x v="0"/>
    <n v="1423772060"/>
    <n v="1421180060"/>
    <b v="0"/>
    <x v="29"/>
    <x v="1"/>
    <s v="technology/web"/>
    <n v="0"/>
    <x v="119"/>
    <x v="2"/>
    <s v="web"/>
    <x v="2374"/>
    <d v="2015-02-12T20:14:20"/>
  </r>
  <r>
    <n v="2375"/>
    <x v="2375"/>
    <x v="2373"/>
    <n v="10000"/>
    <n v="0"/>
    <x v="1"/>
    <x v="0"/>
    <x v="0"/>
    <n v="1473451437"/>
    <n v="1470859437"/>
    <b v="0"/>
    <x v="78"/>
    <x v="1"/>
    <s v="technology/web"/>
    <n v="0"/>
    <x v="121"/>
    <x v="2"/>
    <s v="web"/>
    <x v="2375"/>
    <d v="2016-09-09T20:03:57"/>
  </r>
  <r>
    <n v="2376"/>
    <x v="2376"/>
    <x v="2374"/>
    <n v="3000"/>
    <n v="326.33"/>
    <x v="1"/>
    <x v="0"/>
    <x v="0"/>
    <n v="1449785566"/>
    <n v="1447193566"/>
    <b v="0"/>
    <x v="80"/>
    <x v="1"/>
    <s v="technology/web"/>
    <n v="11"/>
    <x v="1713"/>
    <x v="2"/>
    <s v="web"/>
    <x v="2376"/>
    <d v="2015-12-10T22:12:46"/>
  </r>
  <r>
    <n v="2377"/>
    <x v="2377"/>
    <x v="2375"/>
    <n v="2500"/>
    <n v="0"/>
    <x v="1"/>
    <x v="5"/>
    <x v="5"/>
    <n v="1480110783"/>
    <n v="1477515183"/>
    <b v="0"/>
    <x v="78"/>
    <x v="1"/>
    <s v="technology/web"/>
    <n v="0"/>
    <x v="121"/>
    <x v="2"/>
    <s v="web"/>
    <x v="2377"/>
    <d v="2016-11-25T21:53:03"/>
  </r>
  <r>
    <n v="2378"/>
    <x v="2378"/>
    <x v="2376"/>
    <n v="110000"/>
    <n v="0"/>
    <x v="1"/>
    <x v="0"/>
    <x v="0"/>
    <n v="1440548330"/>
    <n v="1438042730"/>
    <b v="0"/>
    <x v="78"/>
    <x v="1"/>
    <s v="technology/web"/>
    <n v="0"/>
    <x v="121"/>
    <x v="2"/>
    <s v="web"/>
    <x v="2378"/>
    <d v="2015-08-26T00:18:50"/>
  </r>
  <r>
    <n v="2379"/>
    <x v="2379"/>
    <x v="2377"/>
    <n v="30000"/>
    <n v="0"/>
    <x v="1"/>
    <x v="0"/>
    <x v="0"/>
    <n v="1444004616"/>
    <n v="1440116616"/>
    <b v="0"/>
    <x v="78"/>
    <x v="1"/>
    <s v="technology/web"/>
    <n v="0"/>
    <x v="121"/>
    <x v="2"/>
    <s v="web"/>
    <x v="2379"/>
    <d v="2015-10-05T00:23:36"/>
  </r>
  <r>
    <n v="2380"/>
    <x v="2380"/>
    <x v="2378"/>
    <n v="15000"/>
    <n v="55"/>
    <x v="1"/>
    <x v="0"/>
    <x v="0"/>
    <n v="1443726142"/>
    <n v="1441134142"/>
    <b v="0"/>
    <x v="83"/>
    <x v="1"/>
    <s v="technology/web"/>
    <n v="0"/>
    <x v="1714"/>
    <x v="2"/>
    <s v="web"/>
    <x v="2380"/>
    <d v="2015-10-01T19:02:22"/>
  </r>
  <r>
    <n v="2381"/>
    <x v="2381"/>
    <x v="2379"/>
    <n v="86350"/>
    <n v="1571"/>
    <x v="1"/>
    <x v="0"/>
    <x v="0"/>
    <n v="1428704848"/>
    <n v="1426112848"/>
    <b v="0"/>
    <x v="63"/>
    <x v="1"/>
    <s v="technology/web"/>
    <n v="2"/>
    <x v="1715"/>
    <x v="2"/>
    <s v="web"/>
    <x v="2381"/>
    <d v="2015-04-10T22:27:28"/>
  </r>
  <r>
    <n v="2382"/>
    <x v="2382"/>
    <x v="2380"/>
    <n v="3000"/>
    <n v="75"/>
    <x v="1"/>
    <x v="0"/>
    <x v="0"/>
    <n v="1438662603"/>
    <n v="1436502603"/>
    <b v="0"/>
    <x v="84"/>
    <x v="1"/>
    <s v="technology/web"/>
    <n v="3"/>
    <x v="822"/>
    <x v="2"/>
    <s v="web"/>
    <x v="2382"/>
    <d v="2015-08-04T04:30:03"/>
  </r>
  <r>
    <n v="2383"/>
    <x v="2383"/>
    <x v="2381"/>
    <n v="10000"/>
    <n v="435"/>
    <x v="1"/>
    <x v="4"/>
    <x v="4"/>
    <n v="1424568107"/>
    <n v="1421976107"/>
    <b v="0"/>
    <x v="83"/>
    <x v="1"/>
    <s v="technology/web"/>
    <n v="4"/>
    <x v="1716"/>
    <x v="2"/>
    <s v="web"/>
    <x v="2383"/>
    <d v="2015-02-22T01:21:47"/>
  </r>
  <r>
    <n v="2384"/>
    <x v="2384"/>
    <x v="2382"/>
    <n v="1000"/>
    <n v="8"/>
    <x v="1"/>
    <x v="0"/>
    <x v="0"/>
    <n v="1415932643"/>
    <n v="1413337043"/>
    <b v="0"/>
    <x v="22"/>
    <x v="1"/>
    <s v="technology/web"/>
    <n v="1"/>
    <x v="120"/>
    <x v="2"/>
    <s v="web"/>
    <x v="2384"/>
    <d v="2014-11-14T02:37:23"/>
  </r>
  <r>
    <n v="2385"/>
    <x v="2385"/>
    <x v="2383"/>
    <n v="65000"/>
    <n v="788"/>
    <x v="1"/>
    <x v="0"/>
    <x v="0"/>
    <n v="1438793432"/>
    <n v="1436201432"/>
    <b v="0"/>
    <x v="63"/>
    <x v="1"/>
    <s v="technology/web"/>
    <n v="1"/>
    <x v="1717"/>
    <x v="2"/>
    <s v="web"/>
    <x v="2385"/>
    <d v="2015-08-05T16:50:32"/>
  </r>
  <r>
    <n v="2386"/>
    <x v="2386"/>
    <x v="2384"/>
    <n v="30000"/>
    <n v="0"/>
    <x v="1"/>
    <x v="5"/>
    <x v="5"/>
    <n v="1420920424"/>
    <n v="1415736424"/>
    <b v="0"/>
    <x v="78"/>
    <x v="1"/>
    <s v="technology/web"/>
    <n v="0"/>
    <x v="121"/>
    <x v="2"/>
    <s v="web"/>
    <x v="2386"/>
    <d v="2015-01-10T20:07:04"/>
  </r>
  <r>
    <n v="2387"/>
    <x v="2387"/>
    <x v="2385"/>
    <n v="150000"/>
    <n v="1026"/>
    <x v="1"/>
    <x v="0"/>
    <x v="0"/>
    <n v="1469199740"/>
    <n v="1465311740"/>
    <b v="0"/>
    <x v="83"/>
    <x v="1"/>
    <s v="technology/web"/>
    <n v="1"/>
    <x v="1718"/>
    <x v="2"/>
    <s v="web"/>
    <x v="2387"/>
    <d v="2016-07-22T15:02:20"/>
  </r>
  <r>
    <n v="2388"/>
    <x v="2388"/>
    <x v="2386"/>
    <n v="37000"/>
    <n v="463"/>
    <x v="1"/>
    <x v="0"/>
    <x v="0"/>
    <n v="1421350140"/>
    <n v="1418761759"/>
    <b v="0"/>
    <x v="22"/>
    <x v="1"/>
    <s v="technology/web"/>
    <n v="1"/>
    <x v="1719"/>
    <x v="2"/>
    <s v="web"/>
    <x v="2388"/>
    <d v="2015-01-15T19:29:00"/>
  </r>
  <r>
    <n v="2389"/>
    <x v="2389"/>
    <x v="2387"/>
    <n v="16000"/>
    <n v="30"/>
    <x v="1"/>
    <x v="6"/>
    <x v="3"/>
    <n v="1437861540"/>
    <n v="1435160452"/>
    <b v="0"/>
    <x v="29"/>
    <x v="1"/>
    <s v="technology/web"/>
    <n v="0"/>
    <x v="179"/>
    <x v="2"/>
    <s v="web"/>
    <x v="2389"/>
    <d v="2015-07-25T21:59:00"/>
  </r>
  <r>
    <n v="2390"/>
    <x v="2390"/>
    <x v="2388"/>
    <n v="510000"/>
    <n v="0"/>
    <x v="1"/>
    <x v="2"/>
    <x v="2"/>
    <n v="1420352264"/>
    <n v="1416896264"/>
    <b v="0"/>
    <x v="78"/>
    <x v="1"/>
    <s v="technology/web"/>
    <n v="0"/>
    <x v="121"/>
    <x v="2"/>
    <s v="web"/>
    <x v="2390"/>
    <d v="2015-01-04T06:17:44"/>
  </r>
  <r>
    <n v="2391"/>
    <x v="2391"/>
    <x v="2389"/>
    <n v="20000"/>
    <n v="25"/>
    <x v="1"/>
    <x v="0"/>
    <x v="0"/>
    <n v="1427825044"/>
    <n v="1425236644"/>
    <b v="0"/>
    <x v="29"/>
    <x v="1"/>
    <s v="technology/web"/>
    <n v="0"/>
    <x v="380"/>
    <x v="2"/>
    <s v="web"/>
    <x v="2391"/>
    <d v="2015-03-31T18:04:04"/>
  </r>
  <r>
    <n v="2392"/>
    <x v="2392"/>
    <x v="2390"/>
    <n v="4200"/>
    <n v="0"/>
    <x v="1"/>
    <x v="0"/>
    <x v="0"/>
    <n v="1446087223"/>
    <n v="1443495223"/>
    <b v="0"/>
    <x v="78"/>
    <x v="1"/>
    <s v="technology/web"/>
    <n v="0"/>
    <x v="121"/>
    <x v="2"/>
    <s v="web"/>
    <x v="2392"/>
    <d v="2015-10-29T02:53:43"/>
  </r>
  <r>
    <n v="2393"/>
    <x v="2393"/>
    <x v="2391"/>
    <n v="100000"/>
    <n v="50"/>
    <x v="1"/>
    <x v="0"/>
    <x v="0"/>
    <n v="1439048017"/>
    <n v="1436456017"/>
    <b v="0"/>
    <x v="29"/>
    <x v="1"/>
    <s v="technology/web"/>
    <n v="0"/>
    <x v="73"/>
    <x v="2"/>
    <s v="web"/>
    <x v="2393"/>
    <d v="2015-08-08T15:33:37"/>
  </r>
  <r>
    <n v="2394"/>
    <x v="2394"/>
    <x v="2392"/>
    <n v="5000"/>
    <n v="3"/>
    <x v="1"/>
    <x v="17"/>
    <x v="3"/>
    <n v="1424940093"/>
    <n v="1422348093"/>
    <b v="0"/>
    <x v="84"/>
    <x v="1"/>
    <s v="technology/web"/>
    <n v="0"/>
    <x v="1720"/>
    <x v="2"/>
    <s v="web"/>
    <x v="2394"/>
    <d v="2015-02-26T08:41:33"/>
  </r>
  <r>
    <n v="2395"/>
    <x v="2395"/>
    <x v="2393"/>
    <n v="33000"/>
    <n v="0"/>
    <x v="1"/>
    <x v="0"/>
    <x v="0"/>
    <n v="1484038620"/>
    <n v="1481597687"/>
    <b v="0"/>
    <x v="78"/>
    <x v="1"/>
    <s v="technology/web"/>
    <n v="0"/>
    <x v="121"/>
    <x v="2"/>
    <s v="web"/>
    <x v="2395"/>
    <d v="2017-01-10T08:57:00"/>
  </r>
  <r>
    <n v="2396"/>
    <x v="2396"/>
    <x v="2394"/>
    <n v="5000"/>
    <n v="10"/>
    <x v="1"/>
    <x v="16"/>
    <x v="11"/>
    <n v="1444940558"/>
    <n v="1442348558"/>
    <b v="0"/>
    <x v="29"/>
    <x v="1"/>
    <s v="technology/web"/>
    <n v="0"/>
    <x v="119"/>
    <x v="2"/>
    <s v="web"/>
    <x v="2396"/>
    <d v="2015-10-15T20:22:38"/>
  </r>
  <r>
    <n v="2397"/>
    <x v="2397"/>
    <x v="2395"/>
    <n v="124000"/>
    <n v="0"/>
    <x v="1"/>
    <x v="0"/>
    <x v="0"/>
    <n v="1420233256"/>
    <n v="1417641256"/>
    <b v="0"/>
    <x v="78"/>
    <x v="1"/>
    <s v="technology/web"/>
    <n v="0"/>
    <x v="121"/>
    <x v="2"/>
    <s v="web"/>
    <x v="2397"/>
    <d v="2015-01-02T21:14:16"/>
  </r>
  <r>
    <n v="2398"/>
    <x v="2398"/>
    <x v="2396"/>
    <n v="4000"/>
    <n v="0"/>
    <x v="1"/>
    <x v="0"/>
    <x v="0"/>
    <n v="1435874384"/>
    <n v="1433282384"/>
    <b v="0"/>
    <x v="78"/>
    <x v="1"/>
    <s v="technology/web"/>
    <n v="0"/>
    <x v="121"/>
    <x v="2"/>
    <s v="web"/>
    <x v="2398"/>
    <d v="2015-07-02T21:59:44"/>
  </r>
  <r>
    <n v="2399"/>
    <x v="2399"/>
    <x v="2397"/>
    <n v="13000"/>
    <n v="0"/>
    <x v="1"/>
    <x v="11"/>
    <x v="9"/>
    <n v="1418934506"/>
    <n v="1415910506"/>
    <b v="0"/>
    <x v="78"/>
    <x v="1"/>
    <s v="technology/web"/>
    <n v="0"/>
    <x v="121"/>
    <x v="2"/>
    <s v="web"/>
    <x v="2399"/>
    <d v="2014-12-18T20:28:26"/>
  </r>
  <r>
    <n v="2400"/>
    <x v="2400"/>
    <x v="2398"/>
    <n v="50000"/>
    <n v="0"/>
    <x v="1"/>
    <x v="2"/>
    <x v="2"/>
    <n v="1460615164"/>
    <n v="1458023164"/>
    <b v="0"/>
    <x v="78"/>
    <x v="1"/>
    <s v="technology/web"/>
    <n v="0"/>
    <x v="121"/>
    <x v="2"/>
    <s v="web"/>
    <x v="2400"/>
    <d v="2016-04-14T06:26:04"/>
  </r>
  <r>
    <n v="2401"/>
    <x v="2401"/>
    <x v="2399"/>
    <n v="28000"/>
    <n v="201"/>
    <x v="2"/>
    <x v="0"/>
    <x v="0"/>
    <n v="1457207096"/>
    <n v="1452023096"/>
    <b v="0"/>
    <x v="82"/>
    <x v="1"/>
    <s v="food/food trucks"/>
    <n v="1"/>
    <x v="1721"/>
    <x v="7"/>
    <s v="food trucks"/>
    <x v="2401"/>
    <d v="2016-03-05T19:44:56"/>
  </r>
  <r>
    <n v="2402"/>
    <x v="2402"/>
    <x v="2400"/>
    <n v="12000"/>
    <n v="52"/>
    <x v="2"/>
    <x v="0"/>
    <x v="0"/>
    <n v="1431533931"/>
    <n v="1428941931"/>
    <b v="0"/>
    <x v="29"/>
    <x v="1"/>
    <s v="food/food trucks"/>
    <n v="0"/>
    <x v="364"/>
    <x v="7"/>
    <s v="food trucks"/>
    <x v="2402"/>
    <d v="2015-05-13T16:18:51"/>
  </r>
  <r>
    <n v="2403"/>
    <x v="2403"/>
    <x v="2401"/>
    <n v="1200"/>
    <n v="202"/>
    <x v="2"/>
    <x v="1"/>
    <x v="1"/>
    <n v="1459368658"/>
    <n v="1454188258"/>
    <b v="0"/>
    <x v="8"/>
    <x v="1"/>
    <s v="food/food trucks"/>
    <n v="17"/>
    <x v="1722"/>
    <x v="7"/>
    <s v="food trucks"/>
    <x v="2403"/>
    <d v="2016-03-30T20:10:58"/>
  </r>
  <r>
    <n v="2404"/>
    <x v="2404"/>
    <x v="2402"/>
    <n v="15000"/>
    <n v="0"/>
    <x v="2"/>
    <x v="0"/>
    <x v="0"/>
    <n v="1451782607"/>
    <n v="1449190607"/>
    <b v="0"/>
    <x v="78"/>
    <x v="1"/>
    <s v="food/food trucks"/>
    <n v="0"/>
    <x v="121"/>
    <x v="7"/>
    <s v="food trucks"/>
    <x v="2404"/>
    <d v="2016-01-03T00:56:47"/>
  </r>
  <r>
    <n v="2405"/>
    <x v="2405"/>
    <x v="2403"/>
    <n v="5000"/>
    <n v="1126"/>
    <x v="2"/>
    <x v="0"/>
    <x v="0"/>
    <n v="1472911375"/>
    <n v="1471096975"/>
    <b v="0"/>
    <x v="9"/>
    <x v="1"/>
    <s v="food/food trucks"/>
    <n v="23"/>
    <x v="1723"/>
    <x v="7"/>
    <s v="food trucks"/>
    <x v="2405"/>
    <d v="2016-09-03T14:02:55"/>
  </r>
  <r>
    <n v="2406"/>
    <x v="2406"/>
    <x v="2404"/>
    <n v="3250"/>
    <n v="1345"/>
    <x v="2"/>
    <x v="0"/>
    <x v="0"/>
    <n v="1421635190"/>
    <n v="1418179190"/>
    <b v="0"/>
    <x v="38"/>
    <x v="1"/>
    <s v="food/food trucks"/>
    <n v="41"/>
    <x v="1724"/>
    <x v="7"/>
    <s v="food trucks"/>
    <x v="2406"/>
    <d v="2015-01-19T02:39:50"/>
  </r>
  <r>
    <n v="2407"/>
    <x v="2407"/>
    <x v="2405"/>
    <n v="22000"/>
    <n v="5557"/>
    <x v="2"/>
    <x v="0"/>
    <x v="0"/>
    <n v="1428732000"/>
    <n v="1426772928"/>
    <b v="0"/>
    <x v="51"/>
    <x v="1"/>
    <s v="food/food trucks"/>
    <n v="25"/>
    <x v="1725"/>
    <x v="7"/>
    <s v="food trucks"/>
    <x v="2407"/>
    <d v="2015-04-11T06:00:00"/>
  </r>
  <r>
    <n v="2408"/>
    <x v="2408"/>
    <x v="2406"/>
    <n v="15000"/>
    <n v="30"/>
    <x v="2"/>
    <x v="0"/>
    <x v="0"/>
    <n v="1415247757"/>
    <n v="1412652157"/>
    <b v="0"/>
    <x v="84"/>
    <x v="1"/>
    <s v="food/food trucks"/>
    <n v="0"/>
    <x v="2"/>
    <x v="7"/>
    <s v="food trucks"/>
    <x v="2408"/>
    <d v="2014-11-06T04:22:37"/>
  </r>
  <r>
    <n v="2409"/>
    <x v="2409"/>
    <x v="2407"/>
    <n v="25000"/>
    <n v="460"/>
    <x v="2"/>
    <x v="0"/>
    <x v="0"/>
    <n v="1439931675"/>
    <n v="1437339675"/>
    <b v="0"/>
    <x v="79"/>
    <x v="1"/>
    <s v="food/food trucks"/>
    <n v="2"/>
    <x v="468"/>
    <x v="7"/>
    <s v="food trucks"/>
    <x v="2409"/>
    <d v="2015-08-18T21:01:15"/>
  </r>
  <r>
    <n v="2410"/>
    <x v="2410"/>
    <x v="2408"/>
    <n v="15000"/>
    <n v="0"/>
    <x v="2"/>
    <x v="2"/>
    <x v="2"/>
    <n v="1441619275"/>
    <n v="1439027275"/>
    <b v="0"/>
    <x v="78"/>
    <x v="1"/>
    <s v="food/food trucks"/>
    <n v="0"/>
    <x v="121"/>
    <x v="7"/>
    <s v="food trucks"/>
    <x v="2410"/>
    <d v="2015-09-07T09:47:55"/>
  </r>
  <r>
    <n v="2411"/>
    <x v="2411"/>
    <x v="2409"/>
    <n v="25000"/>
    <n v="151"/>
    <x v="2"/>
    <x v="0"/>
    <x v="0"/>
    <n v="1440524082"/>
    <n v="1437932082"/>
    <b v="0"/>
    <x v="83"/>
    <x v="1"/>
    <s v="food/food trucks"/>
    <n v="1"/>
    <x v="679"/>
    <x v="7"/>
    <s v="food trucks"/>
    <x v="2411"/>
    <d v="2015-08-25T17:34:42"/>
  </r>
  <r>
    <n v="2412"/>
    <x v="2412"/>
    <x v="2410"/>
    <n v="8000"/>
    <n v="0"/>
    <x v="2"/>
    <x v="6"/>
    <x v="3"/>
    <n v="1480185673"/>
    <n v="1476294073"/>
    <b v="0"/>
    <x v="78"/>
    <x v="1"/>
    <s v="food/food trucks"/>
    <n v="0"/>
    <x v="121"/>
    <x v="7"/>
    <s v="food trucks"/>
    <x v="2412"/>
    <d v="2016-11-26T18:41:13"/>
  </r>
  <r>
    <n v="2413"/>
    <x v="2413"/>
    <x v="2411"/>
    <n v="3000"/>
    <n v="25"/>
    <x v="2"/>
    <x v="0"/>
    <x v="0"/>
    <n v="1401579000"/>
    <n v="1398911882"/>
    <b v="0"/>
    <x v="83"/>
    <x v="1"/>
    <s v="food/food trucks"/>
    <n v="1"/>
    <x v="1538"/>
    <x v="7"/>
    <s v="food trucks"/>
    <x v="2413"/>
    <d v="2014-05-31T23:30:00"/>
  </r>
  <r>
    <n v="2414"/>
    <x v="2414"/>
    <x v="2412"/>
    <n v="15000"/>
    <n v="460"/>
    <x v="2"/>
    <x v="0"/>
    <x v="0"/>
    <n v="1440215940"/>
    <n v="1436805660"/>
    <b v="0"/>
    <x v="62"/>
    <x v="1"/>
    <s v="food/food trucks"/>
    <n v="3"/>
    <x v="1726"/>
    <x v="7"/>
    <s v="food trucks"/>
    <x v="2414"/>
    <d v="2015-08-22T03:59:00"/>
  </r>
  <r>
    <n v="2415"/>
    <x v="2415"/>
    <x v="2413"/>
    <n v="60000"/>
    <n v="335"/>
    <x v="2"/>
    <x v="0"/>
    <x v="0"/>
    <n v="1468615346"/>
    <n v="1466023346"/>
    <b v="0"/>
    <x v="79"/>
    <x v="1"/>
    <s v="food/food trucks"/>
    <n v="1"/>
    <x v="1727"/>
    <x v="7"/>
    <s v="food trucks"/>
    <x v="2415"/>
    <d v="2016-07-15T20:42:26"/>
  </r>
  <r>
    <n v="2416"/>
    <x v="2416"/>
    <x v="2414"/>
    <n v="20000"/>
    <n v="5"/>
    <x v="2"/>
    <x v="0"/>
    <x v="0"/>
    <n v="1426345200"/>
    <n v="1421343743"/>
    <b v="0"/>
    <x v="29"/>
    <x v="1"/>
    <s v="food/food trucks"/>
    <n v="0"/>
    <x v="144"/>
    <x v="7"/>
    <s v="food trucks"/>
    <x v="2416"/>
    <d v="2015-03-14T15:00:00"/>
  </r>
  <r>
    <n v="2417"/>
    <x v="2417"/>
    <x v="2415"/>
    <n v="1000"/>
    <n v="0"/>
    <x v="2"/>
    <x v="0"/>
    <x v="0"/>
    <n v="1407705187"/>
    <n v="1405113187"/>
    <b v="0"/>
    <x v="78"/>
    <x v="1"/>
    <s v="food/food trucks"/>
    <n v="0"/>
    <x v="121"/>
    <x v="7"/>
    <s v="food trucks"/>
    <x v="2417"/>
    <d v="2014-08-10T21:13:07"/>
  </r>
  <r>
    <n v="2418"/>
    <x v="2418"/>
    <x v="2416"/>
    <n v="25000"/>
    <n v="5"/>
    <x v="2"/>
    <x v="0"/>
    <x v="0"/>
    <n v="1427225644"/>
    <n v="1422045244"/>
    <b v="0"/>
    <x v="81"/>
    <x v="1"/>
    <s v="food/food trucks"/>
    <n v="0"/>
    <x v="120"/>
    <x v="7"/>
    <s v="food trucks"/>
    <x v="2418"/>
    <d v="2015-03-24T19:34:04"/>
  </r>
  <r>
    <n v="2419"/>
    <x v="2419"/>
    <x v="2417"/>
    <n v="3000"/>
    <n v="0"/>
    <x v="2"/>
    <x v="0"/>
    <x v="0"/>
    <n v="1424281389"/>
    <n v="1419097389"/>
    <b v="0"/>
    <x v="78"/>
    <x v="1"/>
    <s v="food/food trucks"/>
    <n v="0"/>
    <x v="121"/>
    <x v="7"/>
    <s v="food trucks"/>
    <x v="2419"/>
    <d v="2015-02-18T17:43:09"/>
  </r>
  <r>
    <n v="2420"/>
    <x v="2420"/>
    <x v="2418"/>
    <n v="16870"/>
    <n v="2501"/>
    <x v="2"/>
    <x v="0"/>
    <x v="0"/>
    <n v="1415583695"/>
    <n v="1410396095"/>
    <b v="0"/>
    <x v="17"/>
    <x v="1"/>
    <s v="food/food trucks"/>
    <n v="15"/>
    <x v="1728"/>
    <x v="7"/>
    <s v="food trucks"/>
    <x v="2420"/>
    <d v="2014-11-10T01:41:35"/>
  </r>
  <r>
    <n v="2421"/>
    <x v="2421"/>
    <x v="2419"/>
    <n v="6000"/>
    <n v="1"/>
    <x v="2"/>
    <x v="0"/>
    <x v="0"/>
    <n v="1424536196"/>
    <n v="1421944196"/>
    <b v="0"/>
    <x v="29"/>
    <x v="1"/>
    <s v="food/food trucks"/>
    <n v="0"/>
    <x v="120"/>
    <x v="7"/>
    <s v="food trucks"/>
    <x v="2421"/>
    <d v="2015-02-21T16:29:56"/>
  </r>
  <r>
    <n v="2422"/>
    <x v="2422"/>
    <x v="2420"/>
    <n v="500"/>
    <n v="1"/>
    <x v="2"/>
    <x v="0"/>
    <x v="0"/>
    <n v="1426091036"/>
    <n v="1423502636"/>
    <b v="0"/>
    <x v="29"/>
    <x v="1"/>
    <s v="food/food trucks"/>
    <n v="0"/>
    <x v="120"/>
    <x v="7"/>
    <s v="food trucks"/>
    <x v="2422"/>
    <d v="2015-03-11T16:23:56"/>
  </r>
  <r>
    <n v="2423"/>
    <x v="2423"/>
    <x v="2421"/>
    <n v="60000"/>
    <n v="8"/>
    <x v="2"/>
    <x v="0"/>
    <x v="0"/>
    <n v="1420044890"/>
    <n v="1417452890"/>
    <b v="0"/>
    <x v="29"/>
    <x v="1"/>
    <s v="food/food trucks"/>
    <n v="0"/>
    <x v="1729"/>
    <x v="7"/>
    <s v="food trucks"/>
    <x v="2423"/>
    <d v="2014-12-31T16:54:50"/>
  </r>
  <r>
    <n v="2424"/>
    <x v="2424"/>
    <x v="2422"/>
    <n v="25000"/>
    <n v="310"/>
    <x v="2"/>
    <x v="0"/>
    <x v="0"/>
    <n v="1414445108"/>
    <n v="1411853108"/>
    <b v="0"/>
    <x v="82"/>
    <x v="1"/>
    <s v="food/food trucks"/>
    <n v="1"/>
    <x v="1730"/>
    <x v="7"/>
    <s v="food trucks"/>
    <x v="2424"/>
    <d v="2014-10-27T21:25:08"/>
  </r>
  <r>
    <n v="2425"/>
    <x v="2425"/>
    <x v="2423"/>
    <n v="3500"/>
    <n v="1"/>
    <x v="2"/>
    <x v="0"/>
    <x v="0"/>
    <n v="1464386640"/>
    <n v="1463090149"/>
    <b v="0"/>
    <x v="29"/>
    <x v="1"/>
    <s v="food/food trucks"/>
    <n v="0"/>
    <x v="120"/>
    <x v="7"/>
    <s v="food trucks"/>
    <x v="2425"/>
    <d v="2016-05-27T22:04:00"/>
  </r>
  <r>
    <n v="2426"/>
    <x v="2426"/>
    <x v="2424"/>
    <n v="20000"/>
    <n v="0"/>
    <x v="2"/>
    <x v="0"/>
    <x v="0"/>
    <n v="1439006692"/>
    <n v="1433822692"/>
    <b v="0"/>
    <x v="78"/>
    <x v="1"/>
    <s v="food/food trucks"/>
    <n v="0"/>
    <x v="121"/>
    <x v="7"/>
    <s v="food trucks"/>
    <x v="2426"/>
    <d v="2015-08-08T04:04:52"/>
  </r>
  <r>
    <n v="2427"/>
    <x v="2427"/>
    <x v="2425"/>
    <n v="50000"/>
    <n v="1"/>
    <x v="2"/>
    <x v="0"/>
    <x v="0"/>
    <n v="1458715133"/>
    <n v="1455262733"/>
    <b v="0"/>
    <x v="29"/>
    <x v="1"/>
    <s v="food/food trucks"/>
    <n v="0"/>
    <x v="120"/>
    <x v="7"/>
    <s v="food trucks"/>
    <x v="2427"/>
    <d v="2016-03-23T06:38:53"/>
  </r>
  <r>
    <n v="2428"/>
    <x v="2428"/>
    <x v="2426"/>
    <n v="35000"/>
    <n v="1"/>
    <x v="2"/>
    <x v="0"/>
    <x v="0"/>
    <n v="1426182551"/>
    <n v="1423594151"/>
    <b v="0"/>
    <x v="29"/>
    <x v="1"/>
    <s v="food/food trucks"/>
    <n v="0"/>
    <x v="120"/>
    <x v="7"/>
    <s v="food trucks"/>
    <x v="2428"/>
    <d v="2015-03-12T17:49:11"/>
  </r>
  <r>
    <n v="2429"/>
    <x v="2429"/>
    <x v="2427"/>
    <n v="140000"/>
    <n v="2005"/>
    <x v="2"/>
    <x v="10"/>
    <x v="8"/>
    <n v="1486313040"/>
    <n v="1483131966"/>
    <b v="0"/>
    <x v="80"/>
    <x v="1"/>
    <s v="food/food trucks"/>
    <n v="1"/>
    <x v="1731"/>
    <x v="7"/>
    <s v="food trucks"/>
    <x v="2429"/>
    <d v="2017-02-05T16:44:00"/>
  </r>
  <r>
    <n v="2430"/>
    <x v="2430"/>
    <x v="2428"/>
    <n v="3000"/>
    <n v="21"/>
    <x v="2"/>
    <x v="0"/>
    <x v="0"/>
    <n v="1455246504"/>
    <n v="1452654504"/>
    <b v="0"/>
    <x v="84"/>
    <x v="1"/>
    <s v="food/food trucks"/>
    <n v="1"/>
    <x v="678"/>
    <x v="7"/>
    <s v="food trucks"/>
    <x v="2430"/>
    <d v="2016-02-12T03:08:24"/>
  </r>
  <r>
    <n v="2431"/>
    <x v="2431"/>
    <x v="2429"/>
    <n v="100000"/>
    <n v="2"/>
    <x v="2"/>
    <x v="0"/>
    <x v="0"/>
    <n v="1467080613"/>
    <n v="1461896613"/>
    <b v="0"/>
    <x v="84"/>
    <x v="1"/>
    <s v="food/food trucks"/>
    <n v="0"/>
    <x v="120"/>
    <x v="7"/>
    <s v="food trucks"/>
    <x v="2431"/>
    <d v="2016-06-28T02:23:33"/>
  </r>
  <r>
    <n v="2432"/>
    <x v="2432"/>
    <x v="2430"/>
    <n v="14000"/>
    <n v="2"/>
    <x v="2"/>
    <x v="0"/>
    <x v="0"/>
    <n v="1425791697"/>
    <n v="1423199697"/>
    <b v="0"/>
    <x v="84"/>
    <x v="1"/>
    <s v="food/food trucks"/>
    <n v="0"/>
    <x v="120"/>
    <x v="7"/>
    <s v="food trucks"/>
    <x v="2432"/>
    <d v="2015-03-08T05:14:57"/>
  </r>
  <r>
    <n v="2433"/>
    <x v="2433"/>
    <x v="2431"/>
    <n v="10000"/>
    <n v="0"/>
    <x v="2"/>
    <x v="0"/>
    <x v="0"/>
    <n v="1456608943"/>
    <n v="1454016943"/>
    <b v="0"/>
    <x v="78"/>
    <x v="1"/>
    <s v="food/food trucks"/>
    <n v="0"/>
    <x v="121"/>
    <x v="7"/>
    <s v="food trucks"/>
    <x v="2433"/>
    <d v="2016-02-27T21:35:43"/>
  </r>
  <r>
    <n v="2434"/>
    <x v="2434"/>
    <x v="2432"/>
    <n v="20000"/>
    <n v="26"/>
    <x v="2"/>
    <x v="0"/>
    <x v="0"/>
    <n v="1438662474"/>
    <n v="1435206474"/>
    <b v="0"/>
    <x v="84"/>
    <x v="1"/>
    <s v="food/food trucks"/>
    <n v="0"/>
    <x v="31"/>
    <x v="7"/>
    <s v="food trucks"/>
    <x v="2434"/>
    <d v="2015-08-04T04:27:54"/>
  </r>
  <r>
    <n v="2435"/>
    <x v="2435"/>
    <x v="2433"/>
    <n v="250000"/>
    <n v="1224"/>
    <x v="2"/>
    <x v="11"/>
    <x v="9"/>
    <n v="1444027186"/>
    <n v="1441435186"/>
    <b v="0"/>
    <x v="80"/>
    <x v="1"/>
    <s v="food/food trucks"/>
    <n v="0"/>
    <x v="1732"/>
    <x v="7"/>
    <s v="food trucks"/>
    <x v="2435"/>
    <d v="2015-10-05T06:39:46"/>
  </r>
  <r>
    <n v="2436"/>
    <x v="2436"/>
    <x v="2434"/>
    <n v="117000"/>
    <n v="45"/>
    <x v="2"/>
    <x v="5"/>
    <x v="5"/>
    <n v="1454078770"/>
    <n v="1448894770"/>
    <b v="0"/>
    <x v="84"/>
    <x v="1"/>
    <s v="food/food trucks"/>
    <n v="0"/>
    <x v="377"/>
    <x v="7"/>
    <s v="food trucks"/>
    <x v="2436"/>
    <d v="2016-01-29T14:46:10"/>
  </r>
  <r>
    <n v="2437"/>
    <x v="2437"/>
    <x v="2435"/>
    <n v="8000"/>
    <n v="0"/>
    <x v="2"/>
    <x v="0"/>
    <x v="0"/>
    <n v="1426615200"/>
    <n v="1422400188"/>
    <b v="0"/>
    <x v="78"/>
    <x v="1"/>
    <s v="food/food trucks"/>
    <n v="0"/>
    <x v="121"/>
    <x v="7"/>
    <s v="food trucks"/>
    <x v="2437"/>
    <d v="2015-03-17T18:00:00"/>
  </r>
  <r>
    <n v="2438"/>
    <x v="2438"/>
    <x v="2436"/>
    <n v="15000"/>
    <n v="50"/>
    <x v="2"/>
    <x v="0"/>
    <x v="0"/>
    <n v="1449529062"/>
    <n v="1444341462"/>
    <b v="0"/>
    <x v="29"/>
    <x v="1"/>
    <s v="food/food trucks"/>
    <n v="0"/>
    <x v="73"/>
    <x v="7"/>
    <s v="food trucks"/>
    <x v="2438"/>
    <d v="2015-12-07T22:57:42"/>
  </r>
  <r>
    <n v="2439"/>
    <x v="2439"/>
    <x v="2437"/>
    <n v="10000"/>
    <n v="0"/>
    <x v="2"/>
    <x v="0"/>
    <x v="0"/>
    <n v="1445197129"/>
    <n v="1442605129"/>
    <b v="0"/>
    <x v="78"/>
    <x v="1"/>
    <s v="food/food trucks"/>
    <n v="0"/>
    <x v="121"/>
    <x v="7"/>
    <s v="food trucks"/>
    <x v="2439"/>
    <d v="2015-10-18T19:38:49"/>
  </r>
  <r>
    <n v="2440"/>
    <x v="2440"/>
    <x v="2438"/>
    <n v="5000"/>
    <n v="10"/>
    <x v="2"/>
    <x v="18"/>
    <x v="3"/>
    <n v="1455399313"/>
    <n v="1452807313"/>
    <b v="0"/>
    <x v="84"/>
    <x v="1"/>
    <s v="food/food trucks"/>
    <n v="0"/>
    <x v="144"/>
    <x v="7"/>
    <s v="food trucks"/>
    <x v="2440"/>
    <d v="2016-02-13T21:35:13"/>
  </r>
  <r>
    <n v="2441"/>
    <x v="2441"/>
    <x v="2439"/>
    <n v="7500"/>
    <n v="8091"/>
    <x v="0"/>
    <x v="0"/>
    <x v="0"/>
    <n v="1437627540"/>
    <n v="1435806054"/>
    <b v="0"/>
    <x v="280"/>
    <x v="0"/>
    <s v="food/small batch"/>
    <n v="108"/>
    <x v="1733"/>
    <x v="7"/>
    <s v="small batch"/>
    <x v="2441"/>
    <d v="2015-07-23T04:59:00"/>
  </r>
  <r>
    <n v="2442"/>
    <x v="2442"/>
    <x v="2440"/>
    <n v="24000"/>
    <n v="30226"/>
    <x v="0"/>
    <x v="0"/>
    <x v="0"/>
    <n v="1426777228"/>
    <n v="1424188828"/>
    <b v="0"/>
    <x v="459"/>
    <x v="0"/>
    <s v="food/small batch"/>
    <n v="126"/>
    <x v="925"/>
    <x v="7"/>
    <s v="small batch"/>
    <x v="2442"/>
    <d v="2015-03-19T15:00:28"/>
  </r>
  <r>
    <n v="2443"/>
    <x v="2443"/>
    <x v="2441"/>
    <n v="20000"/>
    <n v="40502.99"/>
    <x v="0"/>
    <x v="0"/>
    <x v="0"/>
    <n v="1408114822"/>
    <n v="1405522822"/>
    <b v="0"/>
    <x v="409"/>
    <x v="0"/>
    <s v="food/small batch"/>
    <n v="203"/>
    <x v="1734"/>
    <x v="7"/>
    <s v="small batch"/>
    <x v="2443"/>
    <d v="2014-08-15T15:00:22"/>
  </r>
  <r>
    <n v="2444"/>
    <x v="2444"/>
    <x v="2442"/>
    <n v="3000"/>
    <n v="3258"/>
    <x v="0"/>
    <x v="0"/>
    <x v="0"/>
    <n v="1464199591"/>
    <n v="1461607591"/>
    <b v="0"/>
    <x v="42"/>
    <x v="0"/>
    <s v="food/small batch"/>
    <n v="109"/>
    <x v="1735"/>
    <x v="7"/>
    <s v="small batch"/>
    <x v="2444"/>
    <d v="2016-05-25T18:06:31"/>
  </r>
  <r>
    <n v="2445"/>
    <x v="2445"/>
    <x v="2443"/>
    <n v="5000"/>
    <n v="8640"/>
    <x v="0"/>
    <x v="0"/>
    <x v="0"/>
    <n v="1443242021"/>
    <n v="1440650021"/>
    <b v="0"/>
    <x v="248"/>
    <x v="0"/>
    <s v="food/small batch"/>
    <n v="173"/>
    <x v="1624"/>
    <x v="7"/>
    <s v="small batch"/>
    <x v="2445"/>
    <d v="2015-09-26T04:33:41"/>
  </r>
  <r>
    <n v="2446"/>
    <x v="2446"/>
    <x v="2444"/>
    <n v="5000"/>
    <n v="8399"/>
    <x v="0"/>
    <x v="0"/>
    <x v="0"/>
    <n v="1480174071"/>
    <n v="1477578471"/>
    <b v="0"/>
    <x v="112"/>
    <x v="0"/>
    <s v="food/small batch"/>
    <n v="168"/>
    <x v="1736"/>
    <x v="7"/>
    <s v="small batch"/>
    <x v="2446"/>
    <d v="2016-11-26T15:27:51"/>
  </r>
  <r>
    <n v="2447"/>
    <x v="2447"/>
    <x v="2445"/>
    <n v="2500"/>
    <n v="10680"/>
    <x v="0"/>
    <x v="0"/>
    <x v="0"/>
    <n v="1478923200"/>
    <n v="1476184593"/>
    <b v="0"/>
    <x v="152"/>
    <x v="0"/>
    <s v="food/small batch"/>
    <n v="427"/>
    <x v="1737"/>
    <x v="7"/>
    <s v="small batch"/>
    <x v="2447"/>
    <d v="2016-11-12T04:00:00"/>
  </r>
  <r>
    <n v="2448"/>
    <x v="2448"/>
    <x v="2446"/>
    <n v="400"/>
    <n v="430"/>
    <x v="0"/>
    <x v="0"/>
    <x v="0"/>
    <n v="1472621760"/>
    <n v="1472110513"/>
    <b v="0"/>
    <x v="82"/>
    <x v="0"/>
    <s v="food/small batch"/>
    <n v="108"/>
    <x v="1738"/>
    <x v="7"/>
    <s v="small batch"/>
    <x v="2448"/>
    <d v="2016-08-31T05:36:00"/>
  </r>
  <r>
    <n v="2449"/>
    <x v="2449"/>
    <x v="2447"/>
    <n v="10000"/>
    <n v="10800"/>
    <x v="0"/>
    <x v="0"/>
    <x v="0"/>
    <n v="1417321515"/>
    <n v="1414725915"/>
    <b v="0"/>
    <x v="148"/>
    <x v="0"/>
    <s v="food/small batch"/>
    <n v="108"/>
    <x v="466"/>
    <x v="7"/>
    <s v="small batch"/>
    <x v="2449"/>
    <d v="2014-11-30T04:25:15"/>
  </r>
  <r>
    <n v="2450"/>
    <x v="2450"/>
    <x v="2448"/>
    <n v="15000"/>
    <n v="15230.03"/>
    <x v="0"/>
    <x v="0"/>
    <x v="0"/>
    <n v="1414465860"/>
    <n v="1411177456"/>
    <b v="0"/>
    <x v="332"/>
    <x v="0"/>
    <s v="food/small batch"/>
    <n v="102"/>
    <x v="1739"/>
    <x v="7"/>
    <s v="small batch"/>
    <x v="2450"/>
    <d v="2014-10-28T03:11:00"/>
  </r>
  <r>
    <n v="2451"/>
    <x v="2451"/>
    <x v="2449"/>
    <n v="10000"/>
    <n v="11545"/>
    <x v="0"/>
    <x v="0"/>
    <x v="0"/>
    <n v="1488750490"/>
    <n v="1487022490"/>
    <b v="0"/>
    <x v="153"/>
    <x v="0"/>
    <s v="food/small batch"/>
    <n v="115"/>
    <x v="1740"/>
    <x v="7"/>
    <s v="small batch"/>
    <x v="2451"/>
    <d v="2017-03-05T21:48:10"/>
  </r>
  <r>
    <n v="2452"/>
    <x v="2452"/>
    <x v="2450"/>
    <n v="600"/>
    <n v="801"/>
    <x v="0"/>
    <x v="0"/>
    <x v="0"/>
    <n v="1451430000"/>
    <n v="1448914500"/>
    <b v="0"/>
    <x v="41"/>
    <x v="0"/>
    <s v="food/small batch"/>
    <n v="134"/>
    <x v="1741"/>
    <x v="7"/>
    <s v="small batch"/>
    <x v="2452"/>
    <d v="2015-12-29T23:00:00"/>
  </r>
  <r>
    <n v="2453"/>
    <x v="2453"/>
    <x v="2451"/>
    <n v="3000"/>
    <n v="4641"/>
    <x v="0"/>
    <x v="0"/>
    <x v="0"/>
    <n v="1486053409"/>
    <n v="1483461409"/>
    <b v="0"/>
    <x v="85"/>
    <x v="0"/>
    <s v="food/small batch"/>
    <n v="155"/>
    <x v="3"/>
    <x v="7"/>
    <s v="small batch"/>
    <x v="2453"/>
    <d v="2017-02-02T16:36:49"/>
  </r>
  <r>
    <n v="2454"/>
    <x v="2454"/>
    <x v="2452"/>
    <n v="35000"/>
    <n v="35296"/>
    <x v="0"/>
    <x v="0"/>
    <x v="0"/>
    <n v="1489207808"/>
    <n v="1486183808"/>
    <b v="0"/>
    <x v="208"/>
    <x v="0"/>
    <s v="food/small batch"/>
    <n v="101"/>
    <x v="1742"/>
    <x v="7"/>
    <s v="small batch"/>
    <x v="2454"/>
    <d v="2017-03-11T04:50:08"/>
  </r>
  <r>
    <n v="2455"/>
    <x v="2455"/>
    <x v="2453"/>
    <n v="300"/>
    <n v="546"/>
    <x v="0"/>
    <x v="0"/>
    <x v="0"/>
    <n v="1461177950"/>
    <n v="1458758750"/>
    <b v="0"/>
    <x v="38"/>
    <x v="0"/>
    <s v="food/small batch"/>
    <n v="182"/>
    <x v="783"/>
    <x v="7"/>
    <s v="small batch"/>
    <x v="2455"/>
    <d v="2016-04-20T18:45:50"/>
  </r>
  <r>
    <n v="2456"/>
    <x v="2456"/>
    <x v="2454"/>
    <n v="1500"/>
    <n v="2713"/>
    <x v="0"/>
    <x v="0"/>
    <x v="0"/>
    <n v="1488063839"/>
    <n v="1485471839"/>
    <b v="0"/>
    <x v="85"/>
    <x v="0"/>
    <s v="food/small batch"/>
    <n v="181"/>
    <x v="1743"/>
    <x v="7"/>
    <s v="small batch"/>
    <x v="2456"/>
    <d v="2017-02-25T23:03:59"/>
  </r>
  <r>
    <n v="2457"/>
    <x v="2457"/>
    <x v="2455"/>
    <n v="23000"/>
    <n v="23530"/>
    <x v="0"/>
    <x v="0"/>
    <x v="0"/>
    <n v="1458826056"/>
    <n v="1456237656"/>
    <b v="0"/>
    <x v="204"/>
    <x v="0"/>
    <s v="food/small batch"/>
    <n v="102"/>
    <x v="1744"/>
    <x v="7"/>
    <s v="small batch"/>
    <x v="2457"/>
    <d v="2016-03-24T13:27:36"/>
  </r>
  <r>
    <n v="2458"/>
    <x v="2458"/>
    <x v="2456"/>
    <n v="5000"/>
    <n v="5509"/>
    <x v="0"/>
    <x v="0"/>
    <x v="0"/>
    <n v="1465498800"/>
    <n v="1462481718"/>
    <b v="0"/>
    <x v="144"/>
    <x v="0"/>
    <s v="food/small batch"/>
    <n v="110"/>
    <x v="1745"/>
    <x v="7"/>
    <s v="small batch"/>
    <x v="2458"/>
    <d v="2016-06-09T19:00:00"/>
  </r>
  <r>
    <n v="2459"/>
    <x v="2459"/>
    <x v="2457"/>
    <n v="30000"/>
    <n v="30675"/>
    <x v="0"/>
    <x v="0"/>
    <x v="0"/>
    <n v="1458742685"/>
    <n v="1454858285"/>
    <b v="0"/>
    <x v="460"/>
    <x v="0"/>
    <s v="food/small batch"/>
    <n v="102"/>
    <x v="1235"/>
    <x v="7"/>
    <s v="small batch"/>
    <x v="2459"/>
    <d v="2016-03-23T14:18:05"/>
  </r>
  <r>
    <n v="2460"/>
    <x v="2460"/>
    <x v="2458"/>
    <n v="8500"/>
    <n v="8567"/>
    <x v="0"/>
    <x v="0"/>
    <x v="0"/>
    <n v="1483417020"/>
    <n v="1480480167"/>
    <b v="0"/>
    <x v="32"/>
    <x v="0"/>
    <s v="food/small batch"/>
    <n v="101"/>
    <x v="1746"/>
    <x v="7"/>
    <s v="small batch"/>
    <x v="2460"/>
    <d v="2017-01-03T04:17:00"/>
  </r>
  <r>
    <n v="2461"/>
    <x v="2461"/>
    <x v="2459"/>
    <n v="7500"/>
    <n v="7785"/>
    <x v="0"/>
    <x v="0"/>
    <x v="0"/>
    <n v="1317438000"/>
    <n v="1314577097"/>
    <b v="0"/>
    <x v="48"/>
    <x v="0"/>
    <s v="music/indie rock"/>
    <n v="104"/>
    <x v="1747"/>
    <x v="4"/>
    <s v="indie rock"/>
    <x v="2461"/>
    <d v="2011-10-01T03:00:00"/>
  </r>
  <r>
    <n v="2462"/>
    <x v="2462"/>
    <x v="2460"/>
    <n v="3000"/>
    <n v="3321.25"/>
    <x v="0"/>
    <x v="0"/>
    <x v="0"/>
    <n v="1342672096"/>
    <n v="1340944096"/>
    <b v="0"/>
    <x v="248"/>
    <x v="0"/>
    <s v="music/indie rock"/>
    <n v="111"/>
    <x v="1748"/>
    <x v="4"/>
    <s v="indie rock"/>
    <x v="2462"/>
    <d v="2012-07-19T04:28:16"/>
  </r>
  <r>
    <n v="2463"/>
    <x v="2463"/>
    <x v="2461"/>
    <n v="2000"/>
    <n v="2325"/>
    <x v="0"/>
    <x v="0"/>
    <x v="0"/>
    <n v="1366138800"/>
    <n v="1362710425"/>
    <b v="0"/>
    <x v="11"/>
    <x v="0"/>
    <s v="music/indie rock"/>
    <n v="116"/>
    <x v="1117"/>
    <x v="4"/>
    <s v="indie rock"/>
    <x v="2463"/>
    <d v="2013-04-16T19:00:00"/>
  </r>
  <r>
    <n v="2464"/>
    <x v="2464"/>
    <x v="2462"/>
    <n v="2000"/>
    <n v="2222"/>
    <x v="0"/>
    <x v="5"/>
    <x v="5"/>
    <n v="1443641340"/>
    <n v="1441143397"/>
    <b v="0"/>
    <x v="68"/>
    <x v="0"/>
    <s v="music/indie rock"/>
    <n v="111"/>
    <x v="1237"/>
    <x v="4"/>
    <s v="indie rock"/>
    <x v="2464"/>
    <d v="2015-09-30T19:29:00"/>
  </r>
  <r>
    <n v="2465"/>
    <x v="2465"/>
    <x v="2463"/>
    <n v="700"/>
    <n v="1261"/>
    <x v="0"/>
    <x v="0"/>
    <x v="0"/>
    <n v="1348420548"/>
    <n v="1345828548"/>
    <b v="0"/>
    <x v="53"/>
    <x v="0"/>
    <s v="music/indie rock"/>
    <n v="180"/>
    <x v="1105"/>
    <x v="4"/>
    <s v="indie rock"/>
    <x v="2465"/>
    <d v="2012-09-23T17:15:48"/>
  </r>
  <r>
    <n v="2466"/>
    <x v="2466"/>
    <x v="2464"/>
    <n v="2500"/>
    <n v="2500"/>
    <x v="0"/>
    <x v="0"/>
    <x v="0"/>
    <n v="1368066453"/>
    <n v="1365474453"/>
    <b v="0"/>
    <x v="47"/>
    <x v="0"/>
    <s v="music/indie rock"/>
    <n v="100"/>
    <x v="1749"/>
    <x v="4"/>
    <s v="indie rock"/>
    <x v="2466"/>
    <d v="2013-05-09T02:27:33"/>
  </r>
  <r>
    <n v="2467"/>
    <x v="2467"/>
    <x v="2465"/>
    <n v="1000"/>
    <n v="1185"/>
    <x v="0"/>
    <x v="0"/>
    <x v="0"/>
    <n v="1336669200"/>
    <n v="1335473931"/>
    <b v="0"/>
    <x v="68"/>
    <x v="0"/>
    <s v="music/indie rock"/>
    <n v="119"/>
    <x v="1750"/>
    <x v="4"/>
    <s v="indie rock"/>
    <x v="2467"/>
    <d v="2012-05-10T17:00:00"/>
  </r>
  <r>
    <n v="2468"/>
    <x v="2468"/>
    <x v="2466"/>
    <n v="2000"/>
    <n v="2144.34"/>
    <x v="0"/>
    <x v="0"/>
    <x v="0"/>
    <n v="1351400400"/>
    <n v="1348285321"/>
    <b v="0"/>
    <x v="6"/>
    <x v="0"/>
    <s v="music/indie rock"/>
    <n v="107"/>
    <x v="1392"/>
    <x v="4"/>
    <s v="indie rock"/>
    <x v="2468"/>
    <d v="2012-10-28T05:00:00"/>
  </r>
  <r>
    <n v="2469"/>
    <x v="2469"/>
    <x v="2467"/>
    <n v="1200"/>
    <n v="1364"/>
    <x v="0"/>
    <x v="0"/>
    <x v="0"/>
    <n v="1297160329"/>
    <n v="1295000329"/>
    <b v="0"/>
    <x v="5"/>
    <x v="0"/>
    <s v="music/indie rock"/>
    <n v="114"/>
    <x v="1751"/>
    <x v="4"/>
    <s v="indie rock"/>
    <x v="2469"/>
    <d v="2011-02-08T10:18:49"/>
  </r>
  <r>
    <n v="2470"/>
    <x v="2470"/>
    <x v="2468"/>
    <n v="1000"/>
    <n v="1031.6400000000001"/>
    <x v="0"/>
    <x v="0"/>
    <x v="0"/>
    <n v="1337824055"/>
    <n v="1335232055"/>
    <b v="0"/>
    <x v="17"/>
    <x v="0"/>
    <s v="music/indie rock"/>
    <n v="103"/>
    <x v="1752"/>
    <x v="4"/>
    <s v="indie rock"/>
    <x v="2470"/>
    <d v="2012-05-24T01:47:35"/>
  </r>
  <r>
    <n v="2471"/>
    <x v="2471"/>
    <x v="2469"/>
    <n v="500"/>
    <n v="640"/>
    <x v="0"/>
    <x v="0"/>
    <x v="0"/>
    <n v="1327535392"/>
    <n v="1324079392"/>
    <b v="0"/>
    <x v="57"/>
    <x v="0"/>
    <s v="music/indie rock"/>
    <n v="128"/>
    <x v="1753"/>
    <x v="4"/>
    <s v="indie rock"/>
    <x v="2471"/>
    <d v="2012-01-25T23:49:52"/>
  </r>
  <r>
    <n v="2472"/>
    <x v="2472"/>
    <x v="2470"/>
    <n v="7500"/>
    <n v="10182.02"/>
    <x v="0"/>
    <x v="0"/>
    <x v="0"/>
    <n v="1283562180"/>
    <n v="1277433980"/>
    <b v="0"/>
    <x v="201"/>
    <x v="0"/>
    <s v="music/indie rock"/>
    <n v="136"/>
    <x v="276"/>
    <x v="4"/>
    <s v="indie rock"/>
    <x v="2472"/>
    <d v="2010-09-04T01:03:00"/>
  </r>
  <r>
    <n v="2473"/>
    <x v="2473"/>
    <x v="2471"/>
    <n v="2000"/>
    <n v="2000"/>
    <x v="0"/>
    <x v="0"/>
    <x v="0"/>
    <n v="1352573869"/>
    <n v="1349978269"/>
    <b v="0"/>
    <x v="5"/>
    <x v="0"/>
    <s v="music/indie rock"/>
    <n v="100"/>
    <x v="1754"/>
    <x v="4"/>
    <s v="indie rock"/>
    <x v="2473"/>
    <d v="2012-11-10T18:57:49"/>
  </r>
  <r>
    <n v="2474"/>
    <x v="2474"/>
    <x v="2472"/>
    <n v="5000"/>
    <n v="5000.18"/>
    <x v="0"/>
    <x v="0"/>
    <x v="0"/>
    <n v="1286756176"/>
    <n v="1282868176"/>
    <b v="0"/>
    <x v="44"/>
    <x v="0"/>
    <s v="music/indie rock"/>
    <n v="100"/>
    <x v="1755"/>
    <x v="4"/>
    <s v="indie rock"/>
    <x v="2474"/>
    <d v="2010-10-11T00:16:16"/>
  </r>
  <r>
    <n v="2475"/>
    <x v="2475"/>
    <x v="2473"/>
    <n v="2500"/>
    <n v="2618"/>
    <x v="0"/>
    <x v="0"/>
    <x v="0"/>
    <n v="1278799200"/>
    <n v="1273647255"/>
    <b v="0"/>
    <x v="75"/>
    <x v="0"/>
    <s v="music/indie rock"/>
    <n v="105"/>
    <x v="1090"/>
    <x v="4"/>
    <s v="indie rock"/>
    <x v="2475"/>
    <d v="2010-07-10T22:00:00"/>
  </r>
  <r>
    <n v="2476"/>
    <x v="2476"/>
    <x v="2474"/>
    <n v="3200"/>
    <n v="3360.72"/>
    <x v="0"/>
    <x v="0"/>
    <x v="0"/>
    <n v="1415004770"/>
    <n v="1412149970"/>
    <b v="0"/>
    <x v="165"/>
    <x v="0"/>
    <s v="music/indie rock"/>
    <n v="105"/>
    <x v="1756"/>
    <x v="4"/>
    <s v="indie rock"/>
    <x v="2476"/>
    <d v="2014-11-03T08:52:50"/>
  </r>
  <r>
    <n v="2477"/>
    <x v="823"/>
    <x v="2475"/>
    <n v="750"/>
    <n v="1285"/>
    <x v="0"/>
    <x v="0"/>
    <x v="0"/>
    <n v="1344789345"/>
    <n v="1340901345"/>
    <b v="0"/>
    <x v="14"/>
    <x v="0"/>
    <s v="music/indie rock"/>
    <n v="171"/>
    <x v="1757"/>
    <x v="4"/>
    <s v="indie rock"/>
    <x v="2477"/>
    <d v="2012-08-12T16:35:45"/>
  </r>
  <r>
    <n v="2478"/>
    <x v="2477"/>
    <x v="2476"/>
    <n v="8000"/>
    <n v="10200"/>
    <x v="0"/>
    <x v="0"/>
    <x v="0"/>
    <n v="1358117313"/>
    <n v="1355525313"/>
    <b v="0"/>
    <x v="1"/>
    <x v="0"/>
    <s v="music/indie rock"/>
    <n v="128"/>
    <x v="1758"/>
    <x v="4"/>
    <s v="indie rock"/>
    <x v="2478"/>
    <d v="2013-01-13T22:48:33"/>
  </r>
  <r>
    <n v="2479"/>
    <x v="2478"/>
    <x v="2477"/>
    <n v="300"/>
    <n v="400.33"/>
    <x v="0"/>
    <x v="0"/>
    <x v="0"/>
    <n v="1343440800"/>
    <n v="1342545994"/>
    <b v="0"/>
    <x v="38"/>
    <x v="0"/>
    <s v="music/indie rock"/>
    <n v="133"/>
    <x v="1759"/>
    <x v="4"/>
    <s v="indie rock"/>
    <x v="2479"/>
    <d v="2012-07-28T02:00:00"/>
  </r>
  <r>
    <n v="2480"/>
    <x v="2479"/>
    <x v="2478"/>
    <n v="2000"/>
    <n v="2000"/>
    <x v="0"/>
    <x v="0"/>
    <x v="0"/>
    <n v="1444516084"/>
    <n v="1439332084"/>
    <b v="0"/>
    <x v="22"/>
    <x v="0"/>
    <s v="music/indie rock"/>
    <n v="100"/>
    <x v="404"/>
    <x v="4"/>
    <s v="indie rock"/>
    <x v="2480"/>
    <d v="2015-10-10T22:28:04"/>
  </r>
  <r>
    <n v="2481"/>
    <x v="2480"/>
    <x v="2479"/>
    <n v="4000"/>
    <n v="4516.4399999999996"/>
    <x v="0"/>
    <x v="0"/>
    <x v="0"/>
    <n v="1335799808"/>
    <n v="1333207808"/>
    <b v="0"/>
    <x v="195"/>
    <x v="0"/>
    <s v="music/indie rock"/>
    <n v="113"/>
    <x v="1760"/>
    <x v="4"/>
    <s v="indie rock"/>
    <x v="2481"/>
    <d v="2012-04-30T15:30:08"/>
  </r>
  <r>
    <n v="2482"/>
    <x v="2481"/>
    <x v="2480"/>
    <n v="1000"/>
    <n v="1001"/>
    <x v="0"/>
    <x v="0"/>
    <x v="0"/>
    <n v="1312224383"/>
    <n v="1308336383"/>
    <b v="0"/>
    <x v="20"/>
    <x v="0"/>
    <s v="music/indie rock"/>
    <n v="100"/>
    <x v="1665"/>
    <x v="4"/>
    <s v="indie rock"/>
    <x v="2482"/>
    <d v="2011-08-01T18:46:23"/>
  </r>
  <r>
    <n v="2483"/>
    <x v="2482"/>
    <x v="2481"/>
    <n v="1100"/>
    <n v="1251"/>
    <x v="0"/>
    <x v="0"/>
    <x v="0"/>
    <n v="1335891603"/>
    <n v="1330711203"/>
    <b v="0"/>
    <x v="10"/>
    <x v="0"/>
    <s v="music/indie rock"/>
    <n v="114"/>
    <x v="1761"/>
    <x v="4"/>
    <s v="indie rock"/>
    <x v="2483"/>
    <d v="2012-05-01T17:00:03"/>
  </r>
  <r>
    <n v="2484"/>
    <x v="2483"/>
    <x v="2482"/>
    <n v="3500"/>
    <n v="4176.1099999999997"/>
    <x v="0"/>
    <x v="0"/>
    <x v="0"/>
    <n v="1316124003"/>
    <n v="1313532003"/>
    <b v="0"/>
    <x v="240"/>
    <x v="0"/>
    <s v="music/indie rock"/>
    <n v="119"/>
    <x v="1762"/>
    <x v="4"/>
    <s v="indie rock"/>
    <x v="2484"/>
    <d v="2011-09-15T22:00:03"/>
  </r>
  <r>
    <n v="2485"/>
    <x v="2484"/>
    <x v="2483"/>
    <n v="2000"/>
    <n v="2065"/>
    <x v="0"/>
    <x v="0"/>
    <x v="0"/>
    <n v="1318463879"/>
    <n v="1315439879"/>
    <b v="0"/>
    <x v="14"/>
    <x v="0"/>
    <s v="music/indie rock"/>
    <n v="103"/>
    <x v="1763"/>
    <x v="4"/>
    <s v="indie rock"/>
    <x v="2485"/>
    <d v="2011-10-12T23:57:59"/>
  </r>
  <r>
    <n v="2486"/>
    <x v="2485"/>
    <x v="2484"/>
    <n v="300"/>
    <n v="797"/>
    <x v="0"/>
    <x v="0"/>
    <x v="0"/>
    <n v="1335113976"/>
    <n v="1332521976"/>
    <b v="0"/>
    <x v="209"/>
    <x v="0"/>
    <s v="music/indie rock"/>
    <n v="266"/>
    <x v="1764"/>
    <x v="4"/>
    <s v="indie rock"/>
    <x v="2486"/>
    <d v="2012-04-22T16:59:36"/>
  </r>
  <r>
    <n v="2487"/>
    <x v="2486"/>
    <x v="2485"/>
    <n v="1500"/>
    <n v="1500.76"/>
    <x v="0"/>
    <x v="0"/>
    <x v="0"/>
    <n v="1338083997"/>
    <n v="1335491997"/>
    <b v="0"/>
    <x v="44"/>
    <x v="0"/>
    <s v="music/indie rock"/>
    <n v="100"/>
    <x v="1765"/>
    <x v="4"/>
    <s v="indie rock"/>
    <x v="2487"/>
    <d v="2012-05-27T01:59:57"/>
  </r>
  <r>
    <n v="2488"/>
    <x v="2487"/>
    <x v="2486"/>
    <n v="3000"/>
    <n v="3201"/>
    <x v="0"/>
    <x v="0"/>
    <x v="0"/>
    <n v="1321459908"/>
    <n v="1318864308"/>
    <b v="0"/>
    <x v="71"/>
    <x v="0"/>
    <s v="music/indie rock"/>
    <n v="107"/>
    <x v="1766"/>
    <x v="4"/>
    <s v="indie rock"/>
    <x v="2488"/>
    <d v="2011-11-16T16:11:48"/>
  </r>
  <r>
    <n v="2489"/>
    <x v="2488"/>
    <x v="2487"/>
    <n v="3500"/>
    <n v="4678.5"/>
    <x v="0"/>
    <x v="0"/>
    <x v="0"/>
    <n v="1368117239"/>
    <n v="1365525239"/>
    <b v="0"/>
    <x v="11"/>
    <x v="0"/>
    <s v="music/indie rock"/>
    <n v="134"/>
    <x v="1767"/>
    <x v="4"/>
    <s v="indie rock"/>
    <x v="2489"/>
    <d v="2013-05-09T16:33:59"/>
  </r>
  <r>
    <n v="2490"/>
    <x v="2489"/>
    <x v="2488"/>
    <n v="500"/>
    <n v="607"/>
    <x v="0"/>
    <x v="0"/>
    <x v="0"/>
    <n v="1340429276"/>
    <n v="1335245276"/>
    <b v="0"/>
    <x v="38"/>
    <x v="0"/>
    <s v="music/indie rock"/>
    <n v="121"/>
    <x v="1768"/>
    <x v="4"/>
    <s v="indie rock"/>
    <x v="2490"/>
    <d v="2012-06-23T05:27:56"/>
  </r>
  <r>
    <n v="2491"/>
    <x v="2490"/>
    <x v="2489"/>
    <n v="500"/>
    <n v="516"/>
    <x v="0"/>
    <x v="0"/>
    <x v="0"/>
    <n v="1295142660"/>
    <n v="1293739714"/>
    <b v="0"/>
    <x v="73"/>
    <x v="0"/>
    <s v="music/indie rock"/>
    <n v="103"/>
    <x v="1769"/>
    <x v="4"/>
    <s v="indie rock"/>
    <x v="2491"/>
    <d v="2011-01-16T01:51:00"/>
  </r>
  <r>
    <n v="2492"/>
    <x v="2491"/>
    <x v="2490"/>
    <n v="600"/>
    <n v="750"/>
    <x v="0"/>
    <x v="0"/>
    <x v="0"/>
    <n v="1339840740"/>
    <n v="1335397188"/>
    <b v="0"/>
    <x v="74"/>
    <x v="0"/>
    <s v="music/indie rock"/>
    <n v="125"/>
    <x v="1770"/>
    <x v="4"/>
    <s v="indie rock"/>
    <x v="2492"/>
    <d v="2012-06-16T09:59:00"/>
  </r>
  <r>
    <n v="2493"/>
    <x v="2492"/>
    <x v="2491"/>
    <n v="20000"/>
    <n v="25740"/>
    <x v="0"/>
    <x v="0"/>
    <x v="0"/>
    <n v="1367208140"/>
    <n v="1363320140"/>
    <b v="0"/>
    <x v="461"/>
    <x v="0"/>
    <s v="music/indie rock"/>
    <n v="129"/>
    <x v="1771"/>
    <x v="4"/>
    <s v="indie rock"/>
    <x v="2493"/>
    <d v="2013-04-29T04:02:20"/>
  </r>
  <r>
    <n v="2494"/>
    <x v="2493"/>
    <x v="2492"/>
    <n v="1500"/>
    <n v="1515.08"/>
    <x v="0"/>
    <x v="0"/>
    <x v="0"/>
    <n v="1337786944"/>
    <n v="1335194944"/>
    <b v="0"/>
    <x v="70"/>
    <x v="0"/>
    <s v="music/indie rock"/>
    <n v="101"/>
    <x v="1772"/>
    <x v="4"/>
    <s v="indie rock"/>
    <x v="2494"/>
    <d v="2012-05-23T15:29:04"/>
  </r>
  <r>
    <n v="2495"/>
    <x v="2494"/>
    <x v="2493"/>
    <n v="1500"/>
    <n v="1913.05"/>
    <x v="0"/>
    <x v="0"/>
    <x v="0"/>
    <n v="1339022575"/>
    <n v="1336430575"/>
    <b v="0"/>
    <x v="288"/>
    <x v="0"/>
    <s v="music/indie rock"/>
    <n v="128"/>
    <x v="1475"/>
    <x v="4"/>
    <s v="indie rock"/>
    <x v="2495"/>
    <d v="2012-06-06T22:42:55"/>
  </r>
  <r>
    <n v="2496"/>
    <x v="2495"/>
    <x v="2494"/>
    <n v="6000"/>
    <n v="6000"/>
    <x v="0"/>
    <x v="0"/>
    <x v="0"/>
    <n v="1364597692"/>
    <n v="1361577292"/>
    <b v="0"/>
    <x v="73"/>
    <x v="0"/>
    <s v="music/indie rock"/>
    <n v="100"/>
    <x v="1773"/>
    <x v="4"/>
    <s v="indie rock"/>
    <x v="2496"/>
    <d v="2013-03-29T22:54:52"/>
  </r>
  <r>
    <n v="2497"/>
    <x v="2496"/>
    <x v="2495"/>
    <n v="4000"/>
    <n v="4510.8599999999997"/>
    <x v="0"/>
    <x v="0"/>
    <x v="0"/>
    <n v="1312578338"/>
    <n v="1309986338"/>
    <b v="0"/>
    <x v="66"/>
    <x v="0"/>
    <s v="music/indie rock"/>
    <n v="113"/>
    <x v="1774"/>
    <x v="4"/>
    <s v="indie rock"/>
    <x v="2497"/>
    <d v="2011-08-05T21:05:38"/>
  </r>
  <r>
    <n v="2498"/>
    <x v="2497"/>
    <x v="2496"/>
    <n v="1000"/>
    <n v="1056"/>
    <x v="0"/>
    <x v="0"/>
    <x v="0"/>
    <n v="1422400387"/>
    <n v="1421190787"/>
    <b v="0"/>
    <x v="9"/>
    <x v="0"/>
    <s v="music/indie rock"/>
    <n v="106"/>
    <x v="1775"/>
    <x v="4"/>
    <s v="indie rock"/>
    <x v="2498"/>
    <d v="2015-01-27T23:13:07"/>
  </r>
  <r>
    <n v="2499"/>
    <x v="2498"/>
    <x v="2497"/>
    <n v="4000"/>
    <n v="8105"/>
    <x v="0"/>
    <x v="0"/>
    <x v="0"/>
    <n v="1356976800"/>
    <n v="1352820837"/>
    <b v="0"/>
    <x v="203"/>
    <x v="0"/>
    <s v="music/indie rock"/>
    <n v="203"/>
    <x v="1776"/>
    <x v="4"/>
    <s v="indie rock"/>
    <x v="2499"/>
    <d v="2012-12-31T18:00:00"/>
  </r>
  <r>
    <n v="2500"/>
    <x v="2499"/>
    <x v="2498"/>
    <n v="600"/>
    <n v="680"/>
    <x v="0"/>
    <x v="0"/>
    <x v="0"/>
    <n v="1340476375"/>
    <n v="1337884375"/>
    <b v="0"/>
    <x v="60"/>
    <x v="0"/>
    <s v="music/indie rock"/>
    <n v="113"/>
    <x v="1777"/>
    <x v="4"/>
    <s v="indie rock"/>
    <x v="2500"/>
    <d v="2012-06-23T18:32:55"/>
  </r>
  <r>
    <n v="2501"/>
    <x v="2500"/>
    <x v="2499"/>
    <n v="11000"/>
    <n v="281"/>
    <x v="2"/>
    <x v="5"/>
    <x v="5"/>
    <n v="1443379104"/>
    <n v="1440787104"/>
    <b v="0"/>
    <x v="63"/>
    <x v="1"/>
    <s v="food/restaurants"/>
    <n v="3"/>
    <x v="1778"/>
    <x v="7"/>
    <s v="restaurants"/>
    <x v="2501"/>
    <d v="2015-09-27T18:38:24"/>
  </r>
  <r>
    <n v="2502"/>
    <x v="2501"/>
    <x v="2500"/>
    <n v="110000"/>
    <n v="86"/>
    <x v="2"/>
    <x v="0"/>
    <x v="0"/>
    <n v="1411328918"/>
    <n v="1407440918"/>
    <b v="0"/>
    <x v="81"/>
    <x v="1"/>
    <s v="food/restaurants"/>
    <n v="0"/>
    <x v="1779"/>
    <x v="7"/>
    <s v="restaurants"/>
    <x v="2502"/>
    <d v="2014-09-21T19:48:38"/>
  </r>
  <r>
    <n v="2503"/>
    <x v="2502"/>
    <x v="2501"/>
    <n v="10000"/>
    <n v="0"/>
    <x v="2"/>
    <x v="0"/>
    <x v="0"/>
    <n v="1465333560"/>
    <n v="1462743308"/>
    <b v="0"/>
    <x v="78"/>
    <x v="1"/>
    <s v="food/restaurants"/>
    <n v="0"/>
    <x v="121"/>
    <x v="7"/>
    <s v="restaurants"/>
    <x v="2503"/>
    <d v="2016-06-07T21:06:00"/>
  </r>
  <r>
    <n v="2504"/>
    <x v="2503"/>
    <x v="2502"/>
    <n v="35000"/>
    <n v="0"/>
    <x v="2"/>
    <x v="0"/>
    <x v="0"/>
    <n v="1416014534"/>
    <n v="1413418934"/>
    <b v="0"/>
    <x v="78"/>
    <x v="1"/>
    <s v="food/restaurants"/>
    <n v="0"/>
    <x v="121"/>
    <x v="7"/>
    <s v="restaurants"/>
    <x v="2504"/>
    <d v="2014-11-15T01:22:14"/>
  </r>
  <r>
    <n v="2505"/>
    <x v="2504"/>
    <x v="2503"/>
    <n v="7000"/>
    <n v="0"/>
    <x v="2"/>
    <x v="0"/>
    <x v="0"/>
    <n v="1426292416"/>
    <n v="1423704016"/>
    <b v="0"/>
    <x v="78"/>
    <x v="1"/>
    <s v="food/restaurants"/>
    <n v="0"/>
    <x v="121"/>
    <x v="7"/>
    <s v="restaurants"/>
    <x v="2505"/>
    <d v="2015-03-14T00:20:16"/>
  </r>
  <r>
    <n v="2506"/>
    <x v="2505"/>
    <x v="2504"/>
    <n v="5000"/>
    <n v="30"/>
    <x v="2"/>
    <x v="1"/>
    <x v="1"/>
    <n v="1443906000"/>
    <n v="1441955269"/>
    <b v="0"/>
    <x v="84"/>
    <x v="1"/>
    <s v="food/restaurants"/>
    <n v="1"/>
    <x v="2"/>
    <x v="7"/>
    <s v="restaurants"/>
    <x v="2506"/>
    <d v="2015-10-03T21:00:00"/>
  </r>
  <r>
    <n v="2507"/>
    <x v="2506"/>
    <x v="2505"/>
    <n v="42850"/>
    <n v="0"/>
    <x v="2"/>
    <x v="0"/>
    <x v="0"/>
    <n v="1431308704"/>
    <n v="1428716704"/>
    <b v="0"/>
    <x v="78"/>
    <x v="1"/>
    <s v="food/restaurants"/>
    <n v="0"/>
    <x v="121"/>
    <x v="7"/>
    <s v="restaurants"/>
    <x v="2507"/>
    <d v="2015-05-11T01:45:04"/>
  </r>
  <r>
    <n v="2508"/>
    <x v="2507"/>
    <x v="2506"/>
    <n v="20000"/>
    <n v="0"/>
    <x v="2"/>
    <x v="0"/>
    <x v="0"/>
    <n v="1408056634"/>
    <n v="1405464634"/>
    <b v="0"/>
    <x v="78"/>
    <x v="1"/>
    <s v="food/restaurants"/>
    <n v="0"/>
    <x v="121"/>
    <x v="7"/>
    <s v="restaurants"/>
    <x v="2508"/>
    <d v="2014-08-14T22:50:34"/>
  </r>
  <r>
    <n v="2509"/>
    <x v="2508"/>
    <x v="2507"/>
    <n v="95000"/>
    <n v="1000"/>
    <x v="2"/>
    <x v="1"/>
    <x v="1"/>
    <n v="1429554349"/>
    <n v="1424719549"/>
    <b v="0"/>
    <x v="33"/>
    <x v="1"/>
    <s v="food/restaurants"/>
    <n v="1"/>
    <x v="669"/>
    <x v="7"/>
    <s v="restaurants"/>
    <x v="2509"/>
    <d v="2015-04-20T18:25:49"/>
  </r>
  <r>
    <n v="2510"/>
    <x v="2509"/>
    <x v="2508"/>
    <n v="50000"/>
    <n v="75"/>
    <x v="2"/>
    <x v="0"/>
    <x v="0"/>
    <n v="1431647772"/>
    <n v="1426463772"/>
    <b v="0"/>
    <x v="84"/>
    <x v="1"/>
    <s v="food/restaurants"/>
    <n v="0"/>
    <x v="822"/>
    <x v="7"/>
    <s v="restaurants"/>
    <x v="2510"/>
    <d v="2015-05-14T23:56:12"/>
  </r>
  <r>
    <n v="2511"/>
    <x v="2510"/>
    <x v="2509"/>
    <n v="100000"/>
    <n v="0"/>
    <x v="2"/>
    <x v="1"/>
    <x v="1"/>
    <n v="1454323413"/>
    <n v="1451731413"/>
    <b v="0"/>
    <x v="78"/>
    <x v="1"/>
    <s v="food/restaurants"/>
    <n v="0"/>
    <x v="121"/>
    <x v="7"/>
    <s v="restaurants"/>
    <x v="2511"/>
    <d v="2016-02-01T10:43:33"/>
  </r>
  <r>
    <n v="2512"/>
    <x v="2511"/>
    <x v="2510"/>
    <n v="1150"/>
    <n v="0"/>
    <x v="2"/>
    <x v="0"/>
    <x v="0"/>
    <n v="1418504561"/>
    <n v="1417208561"/>
    <b v="0"/>
    <x v="78"/>
    <x v="1"/>
    <s v="food/restaurants"/>
    <n v="0"/>
    <x v="121"/>
    <x v="7"/>
    <s v="restaurants"/>
    <x v="2512"/>
    <d v="2014-12-13T21:02:41"/>
  </r>
  <r>
    <n v="2513"/>
    <x v="2512"/>
    <x v="2511"/>
    <n v="180000"/>
    <n v="0"/>
    <x v="2"/>
    <x v="12"/>
    <x v="3"/>
    <n v="1488067789"/>
    <n v="1482883789"/>
    <b v="0"/>
    <x v="78"/>
    <x v="1"/>
    <s v="food/restaurants"/>
    <n v="0"/>
    <x v="121"/>
    <x v="7"/>
    <s v="restaurants"/>
    <x v="2513"/>
    <d v="2017-02-26T00:09:49"/>
  </r>
  <r>
    <n v="2514"/>
    <x v="2513"/>
    <x v="2512"/>
    <n v="12000"/>
    <n v="210"/>
    <x v="2"/>
    <x v="0"/>
    <x v="0"/>
    <n v="1408526477"/>
    <n v="1407057677"/>
    <b v="0"/>
    <x v="80"/>
    <x v="1"/>
    <s v="food/restaurants"/>
    <n v="2"/>
    <x v="1780"/>
    <x v="7"/>
    <s v="restaurants"/>
    <x v="2514"/>
    <d v="2014-08-20T09:21:17"/>
  </r>
  <r>
    <n v="2515"/>
    <x v="2514"/>
    <x v="2513"/>
    <n v="5000"/>
    <n v="930"/>
    <x v="2"/>
    <x v="0"/>
    <x v="0"/>
    <n v="1424635753"/>
    <n v="1422043753"/>
    <b v="0"/>
    <x v="8"/>
    <x v="1"/>
    <s v="food/restaurants"/>
    <n v="19"/>
    <x v="1781"/>
    <x v="7"/>
    <s v="restaurants"/>
    <x v="2515"/>
    <d v="2015-02-22T20:09:13"/>
  </r>
  <r>
    <n v="2516"/>
    <x v="2515"/>
    <x v="2514"/>
    <n v="22000"/>
    <n v="0"/>
    <x v="2"/>
    <x v="0"/>
    <x v="0"/>
    <n v="1417279252"/>
    <n v="1414683652"/>
    <b v="0"/>
    <x v="78"/>
    <x v="1"/>
    <s v="food/restaurants"/>
    <n v="0"/>
    <x v="121"/>
    <x v="7"/>
    <s v="restaurants"/>
    <x v="2516"/>
    <d v="2014-11-29T16:40:52"/>
  </r>
  <r>
    <n v="2517"/>
    <x v="2516"/>
    <x v="2515"/>
    <n v="18000"/>
    <n v="1767"/>
    <x v="2"/>
    <x v="5"/>
    <x v="5"/>
    <n v="1426788930"/>
    <n v="1424200530"/>
    <b v="0"/>
    <x v="51"/>
    <x v="1"/>
    <s v="food/restaurants"/>
    <n v="10"/>
    <x v="1782"/>
    <x v="7"/>
    <s v="restaurants"/>
    <x v="2517"/>
    <d v="2015-03-19T18:15:30"/>
  </r>
  <r>
    <n v="2518"/>
    <x v="2517"/>
    <x v="2516"/>
    <n v="5000"/>
    <n v="0"/>
    <x v="2"/>
    <x v="0"/>
    <x v="0"/>
    <n v="1415899228"/>
    <n v="1413303628"/>
    <b v="0"/>
    <x v="78"/>
    <x v="1"/>
    <s v="food/restaurants"/>
    <n v="0"/>
    <x v="121"/>
    <x v="7"/>
    <s v="restaurants"/>
    <x v="2518"/>
    <d v="2014-11-13T17:20:28"/>
  </r>
  <r>
    <n v="2519"/>
    <x v="2518"/>
    <x v="2517"/>
    <n v="150000"/>
    <n v="65"/>
    <x v="2"/>
    <x v="0"/>
    <x v="0"/>
    <n v="1405741404"/>
    <n v="1403149404"/>
    <b v="0"/>
    <x v="80"/>
    <x v="1"/>
    <s v="food/restaurants"/>
    <n v="0"/>
    <x v="1783"/>
    <x v="7"/>
    <s v="restaurants"/>
    <x v="2519"/>
    <d v="2014-07-19T03:43:24"/>
  </r>
  <r>
    <n v="2520"/>
    <x v="2519"/>
    <x v="2518"/>
    <n v="100000"/>
    <n v="0"/>
    <x v="2"/>
    <x v="0"/>
    <x v="0"/>
    <n v="1476559260"/>
    <n v="1472567085"/>
    <b v="0"/>
    <x v="78"/>
    <x v="1"/>
    <s v="food/restaurants"/>
    <n v="0"/>
    <x v="121"/>
    <x v="7"/>
    <s v="restaurants"/>
    <x v="2520"/>
    <d v="2016-10-15T19:21:00"/>
  </r>
  <r>
    <n v="2521"/>
    <x v="2520"/>
    <x v="2519"/>
    <n v="12500"/>
    <n v="13685.99"/>
    <x v="0"/>
    <x v="0"/>
    <x v="0"/>
    <n v="1444778021"/>
    <n v="1442963621"/>
    <b v="0"/>
    <x v="462"/>
    <x v="0"/>
    <s v="music/classical music"/>
    <n v="109"/>
    <x v="1784"/>
    <x v="4"/>
    <s v="classical music"/>
    <x v="2521"/>
    <d v="2015-10-13T23:13:41"/>
  </r>
  <r>
    <n v="2522"/>
    <x v="2521"/>
    <x v="2520"/>
    <n v="5000"/>
    <n v="5000"/>
    <x v="0"/>
    <x v="0"/>
    <x v="0"/>
    <n v="1461336720"/>
    <n v="1459431960"/>
    <b v="0"/>
    <x v="74"/>
    <x v="0"/>
    <s v="music/classical music"/>
    <n v="100"/>
    <x v="1785"/>
    <x v="4"/>
    <s v="classical music"/>
    <x v="2522"/>
    <d v="2016-04-22T14:52:00"/>
  </r>
  <r>
    <n v="2523"/>
    <x v="2522"/>
    <x v="2521"/>
    <n v="900"/>
    <n v="1408"/>
    <x v="0"/>
    <x v="0"/>
    <x v="0"/>
    <n v="1416270292"/>
    <n v="1413674692"/>
    <b v="0"/>
    <x v="55"/>
    <x v="0"/>
    <s v="music/classical music"/>
    <n v="156"/>
    <x v="1786"/>
    <x v="4"/>
    <s v="classical music"/>
    <x v="2523"/>
    <d v="2014-11-18T00:24:52"/>
  </r>
  <r>
    <n v="2524"/>
    <x v="2523"/>
    <x v="2522"/>
    <n v="7500"/>
    <n v="7620"/>
    <x v="0"/>
    <x v="0"/>
    <x v="0"/>
    <n v="1419136200"/>
    <n v="1416338557"/>
    <b v="0"/>
    <x v="68"/>
    <x v="0"/>
    <s v="music/classical music"/>
    <n v="102"/>
    <x v="1787"/>
    <x v="4"/>
    <s v="classical music"/>
    <x v="2524"/>
    <d v="2014-12-21T04:30:00"/>
  </r>
  <r>
    <n v="2525"/>
    <x v="2524"/>
    <x v="2523"/>
    <n v="8000"/>
    <n v="8026"/>
    <x v="0"/>
    <x v="0"/>
    <x v="0"/>
    <n v="1340914571"/>
    <n v="1338322571"/>
    <b v="0"/>
    <x v="144"/>
    <x v="0"/>
    <s v="music/classical music"/>
    <n v="100"/>
    <x v="1788"/>
    <x v="4"/>
    <s v="classical music"/>
    <x v="2525"/>
    <d v="2012-06-28T20:16:11"/>
  </r>
  <r>
    <n v="2526"/>
    <x v="2525"/>
    <x v="2524"/>
    <n v="4000"/>
    <n v="4518"/>
    <x v="0"/>
    <x v="0"/>
    <x v="0"/>
    <n v="1418014740"/>
    <n v="1415585474"/>
    <b v="0"/>
    <x v="51"/>
    <x v="0"/>
    <s v="music/classical music"/>
    <n v="113"/>
    <x v="1789"/>
    <x v="4"/>
    <s v="classical music"/>
    <x v="2526"/>
    <d v="2014-12-08T04:59:00"/>
  </r>
  <r>
    <n v="2527"/>
    <x v="2526"/>
    <x v="2525"/>
    <n v="4000"/>
    <n v="4085"/>
    <x v="0"/>
    <x v="0"/>
    <x v="0"/>
    <n v="1382068740"/>
    <n v="1380477691"/>
    <b v="0"/>
    <x v="26"/>
    <x v="0"/>
    <s v="music/classical music"/>
    <n v="102"/>
    <x v="212"/>
    <x v="4"/>
    <s v="classical music"/>
    <x v="2527"/>
    <d v="2013-10-18T03:59:00"/>
  </r>
  <r>
    <n v="2528"/>
    <x v="2527"/>
    <x v="2526"/>
    <n v="4000"/>
    <n v="4289.99"/>
    <x v="0"/>
    <x v="1"/>
    <x v="1"/>
    <n v="1440068400"/>
    <n v="1438459303"/>
    <b v="0"/>
    <x v="75"/>
    <x v="0"/>
    <s v="music/classical music"/>
    <n v="107"/>
    <x v="1790"/>
    <x v="4"/>
    <s v="classical music"/>
    <x v="2528"/>
    <d v="2015-08-20T11:00:00"/>
  </r>
  <r>
    <n v="2529"/>
    <x v="2528"/>
    <x v="2527"/>
    <n v="6000"/>
    <n v="6257"/>
    <x v="0"/>
    <x v="0"/>
    <x v="0"/>
    <n v="1332636975"/>
    <n v="1328752575"/>
    <b v="0"/>
    <x v="88"/>
    <x v="0"/>
    <s v="music/classical music"/>
    <n v="104"/>
    <x v="1791"/>
    <x v="4"/>
    <s v="classical music"/>
    <x v="2529"/>
    <d v="2012-03-25T00:56:15"/>
  </r>
  <r>
    <n v="2530"/>
    <x v="2529"/>
    <x v="2528"/>
    <n v="6500"/>
    <n v="6500"/>
    <x v="0"/>
    <x v="0"/>
    <x v="0"/>
    <n v="1429505400"/>
    <n v="1426711505"/>
    <b v="0"/>
    <x v="53"/>
    <x v="0"/>
    <s v="music/classical music"/>
    <n v="100"/>
    <x v="1792"/>
    <x v="4"/>
    <s v="classical music"/>
    <x v="2530"/>
    <d v="2015-04-20T04:50:00"/>
  </r>
  <r>
    <n v="2531"/>
    <x v="2530"/>
    <x v="2529"/>
    <n v="4500"/>
    <n v="4518"/>
    <x v="0"/>
    <x v="0"/>
    <x v="0"/>
    <n v="1439611140"/>
    <n v="1437668354"/>
    <b v="0"/>
    <x v="42"/>
    <x v="0"/>
    <s v="music/classical music"/>
    <n v="100"/>
    <x v="1793"/>
    <x v="4"/>
    <s v="classical music"/>
    <x v="2531"/>
    <d v="2015-08-15T03:59:00"/>
  </r>
  <r>
    <n v="2532"/>
    <x v="2531"/>
    <x v="2530"/>
    <n v="4000"/>
    <n v="5045"/>
    <x v="0"/>
    <x v="0"/>
    <x v="0"/>
    <n v="1345148566"/>
    <n v="1342556566"/>
    <b v="0"/>
    <x v="65"/>
    <x v="0"/>
    <s v="music/classical music"/>
    <n v="126"/>
    <x v="1794"/>
    <x v="4"/>
    <s v="classical music"/>
    <x v="2532"/>
    <d v="2012-08-16T20:22:46"/>
  </r>
  <r>
    <n v="2533"/>
    <x v="2532"/>
    <x v="2531"/>
    <n v="7500"/>
    <n v="8300"/>
    <x v="0"/>
    <x v="0"/>
    <x v="0"/>
    <n v="1362160868"/>
    <n v="1359568911"/>
    <b v="0"/>
    <x v="327"/>
    <x v="0"/>
    <s v="music/classical music"/>
    <n v="111"/>
    <x v="772"/>
    <x v="4"/>
    <s v="classical music"/>
    <x v="2533"/>
    <d v="2013-03-01T18:01:08"/>
  </r>
  <r>
    <n v="2534"/>
    <x v="2533"/>
    <x v="2532"/>
    <n v="2000"/>
    <n v="2100"/>
    <x v="0"/>
    <x v="0"/>
    <x v="0"/>
    <n v="1262325600"/>
    <n v="1257871712"/>
    <b v="0"/>
    <x v="25"/>
    <x v="0"/>
    <s v="music/classical music"/>
    <n v="105"/>
    <x v="1795"/>
    <x v="4"/>
    <s v="classical music"/>
    <x v="2534"/>
    <d v="2010-01-01T06:00:00"/>
  </r>
  <r>
    <n v="2535"/>
    <x v="2534"/>
    <x v="2533"/>
    <n v="20000"/>
    <n v="20755"/>
    <x v="0"/>
    <x v="0"/>
    <x v="0"/>
    <n v="1417463945"/>
    <n v="1414781945"/>
    <b v="0"/>
    <x v="76"/>
    <x v="0"/>
    <s v="music/classical music"/>
    <n v="104"/>
    <x v="1796"/>
    <x v="4"/>
    <s v="classical music"/>
    <x v="2535"/>
    <d v="2014-12-01T19:59:05"/>
  </r>
  <r>
    <n v="2536"/>
    <x v="2535"/>
    <x v="2534"/>
    <n v="25"/>
    <n v="29"/>
    <x v="0"/>
    <x v="0"/>
    <x v="0"/>
    <n v="1375151566"/>
    <n v="1373337166"/>
    <b v="0"/>
    <x v="80"/>
    <x v="0"/>
    <s v="music/classical music"/>
    <n v="116"/>
    <x v="1797"/>
    <x v="4"/>
    <s v="classical music"/>
    <x v="2536"/>
    <d v="2013-07-30T02:32:46"/>
  </r>
  <r>
    <n v="2537"/>
    <x v="2536"/>
    <x v="2535"/>
    <n v="1000"/>
    <n v="1100"/>
    <x v="0"/>
    <x v="0"/>
    <x v="0"/>
    <n v="1312212855"/>
    <n v="1307028855"/>
    <b v="0"/>
    <x v="202"/>
    <x v="0"/>
    <s v="music/classical music"/>
    <n v="110"/>
    <x v="101"/>
    <x v="4"/>
    <s v="classical music"/>
    <x v="2537"/>
    <d v="2011-08-01T15:34:15"/>
  </r>
  <r>
    <n v="2538"/>
    <x v="2537"/>
    <x v="2536"/>
    <n v="18000"/>
    <n v="20343.169999999998"/>
    <x v="0"/>
    <x v="0"/>
    <x v="0"/>
    <n v="1361681940"/>
    <n v="1359029661"/>
    <b v="0"/>
    <x v="333"/>
    <x v="0"/>
    <s v="music/classical music"/>
    <n v="113"/>
    <x v="1798"/>
    <x v="4"/>
    <s v="classical music"/>
    <x v="2538"/>
    <d v="2013-02-24T04:59:00"/>
  </r>
  <r>
    <n v="2539"/>
    <x v="2538"/>
    <x v="2537"/>
    <n v="10000"/>
    <n v="10025"/>
    <x v="0"/>
    <x v="0"/>
    <x v="0"/>
    <n v="1422913152"/>
    <n v="1417729152"/>
    <b v="0"/>
    <x v="211"/>
    <x v="0"/>
    <s v="music/classical music"/>
    <n v="100"/>
    <x v="1799"/>
    <x v="4"/>
    <s v="classical music"/>
    <x v="2539"/>
    <d v="2015-02-02T21:39:12"/>
  </r>
  <r>
    <n v="2540"/>
    <x v="2539"/>
    <x v="2538"/>
    <n v="2500"/>
    <n v="2585"/>
    <x v="0"/>
    <x v="0"/>
    <x v="0"/>
    <n v="1319904721"/>
    <n v="1314720721"/>
    <b v="0"/>
    <x v="74"/>
    <x v="0"/>
    <s v="music/classical music"/>
    <n v="103"/>
    <x v="1800"/>
    <x v="4"/>
    <s v="classical music"/>
    <x v="2540"/>
    <d v="2011-10-29T16:12:01"/>
  </r>
  <r>
    <n v="2541"/>
    <x v="2540"/>
    <x v="2539"/>
    <n v="3500"/>
    <n v="3746"/>
    <x v="0"/>
    <x v="1"/>
    <x v="1"/>
    <n v="1380192418"/>
    <n v="1375008418"/>
    <b v="0"/>
    <x v="287"/>
    <x v="0"/>
    <s v="music/classical music"/>
    <n v="107"/>
    <x v="35"/>
    <x v="4"/>
    <s v="classical music"/>
    <x v="2541"/>
    <d v="2013-09-26T10:46:58"/>
  </r>
  <r>
    <n v="2542"/>
    <x v="2541"/>
    <x v="2540"/>
    <n v="700"/>
    <n v="725"/>
    <x v="0"/>
    <x v="0"/>
    <x v="0"/>
    <n v="1380599940"/>
    <n v="1377252857"/>
    <b v="0"/>
    <x v="62"/>
    <x v="0"/>
    <s v="music/classical music"/>
    <n v="104"/>
    <x v="1801"/>
    <x v="4"/>
    <s v="classical music"/>
    <x v="2542"/>
    <d v="2013-10-01T03:59:00"/>
  </r>
  <r>
    <n v="2543"/>
    <x v="2542"/>
    <x v="2541"/>
    <n v="250"/>
    <n v="391"/>
    <x v="0"/>
    <x v="0"/>
    <x v="0"/>
    <n v="1293937200"/>
    <n v="1291257298"/>
    <b v="0"/>
    <x v="62"/>
    <x v="0"/>
    <s v="music/classical music"/>
    <n v="156"/>
    <x v="1802"/>
    <x v="4"/>
    <s v="classical music"/>
    <x v="2543"/>
    <d v="2011-01-02T03:00:00"/>
  </r>
  <r>
    <n v="2544"/>
    <x v="2543"/>
    <x v="2542"/>
    <n v="5000"/>
    <n v="5041"/>
    <x v="0"/>
    <x v="0"/>
    <x v="0"/>
    <n v="1341750569"/>
    <n v="1339158569"/>
    <b v="0"/>
    <x v="7"/>
    <x v="0"/>
    <s v="music/classical music"/>
    <n v="101"/>
    <x v="1803"/>
    <x v="4"/>
    <s v="classical music"/>
    <x v="2544"/>
    <d v="2012-07-08T12:29:29"/>
  </r>
  <r>
    <n v="2545"/>
    <x v="2544"/>
    <x v="2543"/>
    <n v="2000"/>
    <n v="3906"/>
    <x v="0"/>
    <x v="0"/>
    <x v="0"/>
    <n v="1424997000"/>
    <n v="1421983138"/>
    <b v="0"/>
    <x v="42"/>
    <x v="0"/>
    <s v="music/classical music"/>
    <n v="195"/>
    <x v="1804"/>
    <x v="4"/>
    <s v="classical music"/>
    <x v="2545"/>
    <d v="2015-02-27T00:30:00"/>
  </r>
  <r>
    <n v="2546"/>
    <x v="2545"/>
    <x v="2544"/>
    <n v="3500"/>
    <n v="3910"/>
    <x v="0"/>
    <x v="0"/>
    <x v="0"/>
    <n v="1380949200"/>
    <n v="1378586179"/>
    <b v="0"/>
    <x v="71"/>
    <x v="0"/>
    <s v="music/classical music"/>
    <n v="112"/>
    <x v="1805"/>
    <x v="4"/>
    <s v="classical music"/>
    <x v="2546"/>
    <d v="2013-10-05T05:00:00"/>
  </r>
  <r>
    <n v="2547"/>
    <x v="2546"/>
    <x v="2545"/>
    <n v="5500"/>
    <n v="6592"/>
    <x v="0"/>
    <x v="0"/>
    <x v="0"/>
    <n v="1333560803"/>
    <n v="1330972403"/>
    <b v="0"/>
    <x v="179"/>
    <x v="0"/>
    <s v="music/classical music"/>
    <n v="120"/>
    <x v="1806"/>
    <x v="4"/>
    <s v="classical music"/>
    <x v="2547"/>
    <d v="2012-04-04T17:33:23"/>
  </r>
  <r>
    <n v="2548"/>
    <x v="2547"/>
    <x v="2546"/>
    <n v="6000"/>
    <n v="6111"/>
    <x v="0"/>
    <x v="6"/>
    <x v="3"/>
    <n v="1475209620"/>
    <n v="1473087637"/>
    <b v="0"/>
    <x v="77"/>
    <x v="0"/>
    <s v="music/classical music"/>
    <n v="102"/>
    <x v="1807"/>
    <x v="4"/>
    <s v="classical music"/>
    <x v="2548"/>
    <d v="2016-09-30T04:27:00"/>
  </r>
  <r>
    <n v="2549"/>
    <x v="2548"/>
    <x v="2547"/>
    <n v="1570"/>
    <n v="1614"/>
    <x v="0"/>
    <x v="1"/>
    <x v="1"/>
    <n v="1370019600"/>
    <n v="1366999870"/>
    <b v="0"/>
    <x v="77"/>
    <x v="0"/>
    <s v="music/classical music"/>
    <n v="103"/>
    <x v="1808"/>
    <x v="4"/>
    <s v="classical music"/>
    <x v="2549"/>
    <d v="2013-05-31T17:00:00"/>
  </r>
  <r>
    <n v="2550"/>
    <x v="2549"/>
    <x v="2548"/>
    <n v="6500"/>
    <n v="6555"/>
    <x v="0"/>
    <x v="0"/>
    <x v="0"/>
    <n v="1444276740"/>
    <n v="1439392406"/>
    <b v="0"/>
    <x v="3"/>
    <x v="0"/>
    <s v="music/classical music"/>
    <n v="101"/>
    <x v="1809"/>
    <x v="4"/>
    <s v="classical music"/>
    <x v="2550"/>
    <d v="2015-10-08T03:59:00"/>
  </r>
  <r>
    <n v="2551"/>
    <x v="2550"/>
    <x v="2549"/>
    <n v="3675"/>
    <n v="3775.5"/>
    <x v="0"/>
    <x v="0"/>
    <x v="0"/>
    <n v="1332362880"/>
    <n v="1329890585"/>
    <b v="0"/>
    <x v="66"/>
    <x v="0"/>
    <s v="music/classical music"/>
    <n v="103"/>
    <x v="1810"/>
    <x v="4"/>
    <s v="classical music"/>
    <x v="2551"/>
    <d v="2012-03-21T20:48:00"/>
  </r>
  <r>
    <n v="2552"/>
    <x v="2551"/>
    <x v="2550"/>
    <n v="3000"/>
    <n v="3195"/>
    <x v="0"/>
    <x v="0"/>
    <x v="0"/>
    <n v="1488741981"/>
    <n v="1486149981"/>
    <b v="0"/>
    <x v="59"/>
    <x v="0"/>
    <s v="music/classical music"/>
    <n v="107"/>
    <x v="1811"/>
    <x v="4"/>
    <s v="classical music"/>
    <x v="2552"/>
    <d v="2017-03-05T19:26:21"/>
  </r>
  <r>
    <n v="2553"/>
    <x v="2552"/>
    <x v="2551"/>
    <n v="1500"/>
    <n v="2333"/>
    <x v="0"/>
    <x v="0"/>
    <x v="0"/>
    <n v="1348202807"/>
    <n v="1343018807"/>
    <b v="0"/>
    <x v="65"/>
    <x v="0"/>
    <s v="music/classical music"/>
    <n v="156"/>
    <x v="1812"/>
    <x v="4"/>
    <s v="classical music"/>
    <x v="2553"/>
    <d v="2012-09-21T04:46:47"/>
  </r>
  <r>
    <n v="2554"/>
    <x v="2553"/>
    <x v="2552"/>
    <n v="3000"/>
    <n v="3684"/>
    <x v="0"/>
    <x v="0"/>
    <x v="0"/>
    <n v="1433131140"/>
    <n v="1430445163"/>
    <b v="0"/>
    <x v="85"/>
    <x v="0"/>
    <s v="music/classical music"/>
    <n v="123"/>
    <x v="1813"/>
    <x v="4"/>
    <s v="classical music"/>
    <x v="2554"/>
    <d v="2015-06-01T03:59:00"/>
  </r>
  <r>
    <n v="2555"/>
    <x v="2554"/>
    <x v="2553"/>
    <n v="2000"/>
    <n v="2147"/>
    <x v="0"/>
    <x v="0"/>
    <x v="0"/>
    <n v="1338219793"/>
    <n v="1335541393"/>
    <b v="0"/>
    <x v="2"/>
    <x v="0"/>
    <s v="music/classical music"/>
    <n v="107"/>
    <x v="1814"/>
    <x v="4"/>
    <s v="classical music"/>
    <x v="2555"/>
    <d v="2012-05-28T15:43:13"/>
  </r>
  <r>
    <n v="2556"/>
    <x v="2555"/>
    <x v="2554"/>
    <n v="745"/>
    <n v="786"/>
    <x v="0"/>
    <x v="0"/>
    <x v="0"/>
    <n v="1356392857"/>
    <n v="1352504857"/>
    <b v="0"/>
    <x v="69"/>
    <x v="0"/>
    <s v="music/classical music"/>
    <n v="106"/>
    <x v="1815"/>
    <x v="4"/>
    <s v="classical music"/>
    <x v="2556"/>
    <d v="2012-12-24T23:47:37"/>
  </r>
  <r>
    <n v="2557"/>
    <x v="2556"/>
    <x v="2555"/>
    <n v="900"/>
    <n v="1066"/>
    <x v="0"/>
    <x v="1"/>
    <x v="1"/>
    <n v="1400176386"/>
    <n v="1397584386"/>
    <b v="0"/>
    <x v="17"/>
    <x v="0"/>
    <s v="music/classical music"/>
    <n v="118"/>
    <x v="1816"/>
    <x v="4"/>
    <s v="classical music"/>
    <x v="2557"/>
    <d v="2014-05-15T17:53:06"/>
  </r>
  <r>
    <n v="2558"/>
    <x v="2557"/>
    <x v="2556"/>
    <n v="1250"/>
    <n v="1361"/>
    <x v="0"/>
    <x v="2"/>
    <x v="2"/>
    <n v="1430488740"/>
    <n v="1427747906"/>
    <b v="0"/>
    <x v="59"/>
    <x v="0"/>
    <s v="music/classical music"/>
    <n v="109"/>
    <x v="1817"/>
    <x v="4"/>
    <s v="classical music"/>
    <x v="2558"/>
    <d v="2015-05-01T13:59:00"/>
  </r>
  <r>
    <n v="2559"/>
    <x v="2558"/>
    <x v="2557"/>
    <n v="800"/>
    <n v="890"/>
    <x v="0"/>
    <x v="0"/>
    <x v="0"/>
    <n v="1321385820"/>
    <n v="1318539484"/>
    <b v="0"/>
    <x v="20"/>
    <x v="0"/>
    <s v="music/classical music"/>
    <n v="111"/>
    <x v="1818"/>
    <x v="4"/>
    <s v="classical music"/>
    <x v="2559"/>
    <d v="2011-11-15T19:37:00"/>
  </r>
  <r>
    <n v="2560"/>
    <x v="2559"/>
    <x v="2558"/>
    <n v="3000"/>
    <n v="3003"/>
    <x v="0"/>
    <x v="1"/>
    <x v="1"/>
    <n v="1425682174"/>
    <n v="1423090174"/>
    <b v="0"/>
    <x v="64"/>
    <x v="0"/>
    <s v="music/classical music"/>
    <n v="100"/>
    <x v="1819"/>
    <x v="4"/>
    <s v="classical music"/>
    <x v="2560"/>
    <d v="2015-03-06T22:49:34"/>
  </r>
  <r>
    <n v="2561"/>
    <x v="2560"/>
    <x v="2559"/>
    <n v="100000"/>
    <n v="0"/>
    <x v="1"/>
    <x v="5"/>
    <x v="5"/>
    <n v="1444740089"/>
    <n v="1442148089"/>
    <b v="0"/>
    <x v="78"/>
    <x v="1"/>
    <s v="food/food trucks"/>
    <n v="0"/>
    <x v="121"/>
    <x v="7"/>
    <s v="food trucks"/>
    <x v="2561"/>
    <d v="2015-10-13T12:41:29"/>
  </r>
  <r>
    <n v="2562"/>
    <x v="2561"/>
    <x v="2560"/>
    <n v="10000"/>
    <n v="75"/>
    <x v="1"/>
    <x v="12"/>
    <x v="3"/>
    <n v="1476189339"/>
    <n v="1471005339"/>
    <b v="0"/>
    <x v="83"/>
    <x v="1"/>
    <s v="food/food trucks"/>
    <n v="1"/>
    <x v="380"/>
    <x v="7"/>
    <s v="food trucks"/>
    <x v="2562"/>
    <d v="2016-10-11T12:35:39"/>
  </r>
  <r>
    <n v="2563"/>
    <x v="2562"/>
    <x v="2561"/>
    <n v="20000"/>
    <n v="0"/>
    <x v="1"/>
    <x v="0"/>
    <x v="0"/>
    <n v="1438226451"/>
    <n v="1433042451"/>
    <b v="0"/>
    <x v="78"/>
    <x v="1"/>
    <s v="food/food trucks"/>
    <n v="0"/>
    <x v="121"/>
    <x v="7"/>
    <s v="food trucks"/>
    <x v="2563"/>
    <d v="2015-07-30T03:20:51"/>
  </r>
  <r>
    <n v="2564"/>
    <x v="2563"/>
    <x v="2562"/>
    <n v="40000"/>
    <n v="0"/>
    <x v="1"/>
    <x v="5"/>
    <x v="5"/>
    <n v="1406854699"/>
    <n v="1404262699"/>
    <b v="0"/>
    <x v="78"/>
    <x v="1"/>
    <s v="food/food trucks"/>
    <n v="0"/>
    <x v="121"/>
    <x v="7"/>
    <s v="food trucks"/>
    <x v="2564"/>
    <d v="2014-08-01T00:58:19"/>
  </r>
  <r>
    <n v="2565"/>
    <x v="2564"/>
    <x v="2563"/>
    <n v="10000"/>
    <n v="100"/>
    <x v="1"/>
    <x v="0"/>
    <x v="0"/>
    <n v="1462827000"/>
    <n v="1457710589"/>
    <b v="0"/>
    <x v="29"/>
    <x v="1"/>
    <s v="food/food trucks"/>
    <n v="1"/>
    <x v="101"/>
    <x v="7"/>
    <s v="food trucks"/>
    <x v="2565"/>
    <d v="2016-05-09T20:50:00"/>
  </r>
  <r>
    <n v="2566"/>
    <x v="2565"/>
    <x v="2564"/>
    <n v="35000"/>
    <n v="0"/>
    <x v="1"/>
    <x v="0"/>
    <x v="0"/>
    <n v="1408663948"/>
    <n v="1406071948"/>
    <b v="0"/>
    <x v="78"/>
    <x v="1"/>
    <s v="food/food trucks"/>
    <n v="0"/>
    <x v="121"/>
    <x v="7"/>
    <s v="food trucks"/>
    <x v="2566"/>
    <d v="2014-08-21T23:32:28"/>
  </r>
  <r>
    <n v="2567"/>
    <x v="2566"/>
    <x v="2565"/>
    <n v="45000"/>
    <n v="120"/>
    <x v="1"/>
    <x v="0"/>
    <x v="0"/>
    <n v="1429823138"/>
    <n v="1427231138"/>
    <b v="0"/>
    <x v="84"/>
    <x v="1"/>
    <s v="food/food trucks"/>
    <n v="0"/>
    <x v="88"/>
    <x v="7"/>
    <s v="food trucks"/>
    <x v="2567"/>
    <d v="2015-04-23T21:05:38"/>
  </r>
  <r>
    <n v="2568"/>
    <x v="2567"/>
    <x v="2566"/>
    <n v="10000"/>
    <n v="50"/>
    <x v="1"/>
    <x v="1"/>
    <x v="1"/>
    <n v="1472745594"/>
    <n v="1470153594"/>
    <b v="0"/>
    <x v="29"/>
    <x v="1"/>
    <s v="food/food trucks"/>
    <n v="1"/>
    <x v="73"/>
    <x v="7"/>
    <s v="food trucks"/>
    <x v="2568"/>
    <d v="2016-09-01T15:59:54"/>
  </r>
  <r>
    <n v="2569"/>
    <x v="2568"/>
    <x v="2567"/>
    <n v="6500"/>
    <n v="145"/>
    <x v="1"/>
    <x v="0"/>
    <x v="0"/>
    <n v="1442457112"/>
    <n v="1439865112"/>
    <b v="0"/>
    <x v="84"/>
    <x v="1"/>
    <s v="food/food trucks"/>
    <n v="2"/>
    <x v="1820"/>
    <x v="7"/>
    <s v="food trucks"/>
    <x v="2569"/>
    <d v="2015-09-17T02:31:52"/>
  </r>
  <r>
    <n v="2570"/>
    <x v="2569"/>
    <x v="2568"/>
    <n v="7000"/>
    <n v="59"/>
    <x v="1"/>
    <x v="0"/>
    <x v="0"/>
    <n v="1486590035"/>
    <n v="1483998035"/>
    <b v="0"/>
    <x v="84"/>
    <x v="1"/>
    <s v="food/food trucks"/>
    <n v="1"/>
    <x v="1821"/>
    <x v="7"/>
    <s v="food trucks"/>
    <x v="2570"/>
    <d v="2017-02-08T21:40:35"/>
  </r>
  <r>
    <n v="2571"/>
    <x v="2570"/>
    <x v="2569"/>
    <n v="100000"/>
    <n v="250"/>
    <x v="1"/>
    <x v="2"/>
    <x v="2"/>
    <n v="1463645521"/>
    <n v="1458461521"/>
    <b v="0"/>
    <x v="80"/>
    <x v="1"/>
    <s v="food/food trucks"/>
    <n v="0"/>
    <x v="368"/>
    <x v="7"/>
    <s v="food trucks"/>
    <x v="2571"/>
    <d v="2016-05-19T08:12:01"/>
  </r>
  <r>
    <n v="2572"/>
    <x v="2571"/>
    <x v="2570"/>
    <n v="30000"/>
    <n v="0"/>
    <x v="1"/>
    <x v="0"/>
    <x v="0"/>
    <n v="1428893517"/>
    <n v="1426301517"/>
    <b v="0"/>
    <x v="78"/>
    <x v="1"/>
    <s v="food/food trucks"/>
    <n v="0"/>
    <x v="121"/>
    <x v="7"/>
    <s v="food trucks"/>
    <x v="2572"/>
    <d v="2015-04-13T02:51:57"/>
  </r>
  <r>
    <n v="2573"/>
    <x v="2572"/>
    <x v="2571"/>
    <n v="8000"/>
    <n v="0"/>
    <x v="1"/>
    <x v="0"/>
    <x v="0"/>
    <n v="1408803149"/>
    <n v="1404915149"/>
    <b v="0"/>
    <x v="78"/>
    <x v="1"/>
    <s v="food/food trucks"/>
    <n v="0"/>
    <x v="121"/>
    <x v="7"/>
    <s v="food trucks"/>
    <x v="2573"/>
    <d v="2014-08-23T14:12:29"/>
  </r>
  <r>
    <n v="2574"/>
    <x v="2573"/>
    <x v="2572"/>
    <n v="10000"/>
    <n v="0"/>
    <x v="1"/>
    <x v="0"/>
    <x v="0"/>
    <n v="1463600945"/>
    <n v="1461786545"/>
    <b v="0"/>
    <x v="78"/>
    <x v="1"/>
    <s v="food/food trucks"/>
    <n v="0"/>
    <x v="121"/>
    <x v="7"/>
    <s v="food trucks"/>
    <x v="2574"/>
    <d v="2016-05-18T19:49:05"/>
  </r>
  <r>
    <n v="2575"/>
    <x v="2574"/>
    <x v="2573"/>
    <n v="85000"/>
    <n v="0"/>
    <x v="1"/>
    <x v="0"/>
    <x v="0"/>
    <n v="1421030194"/>
    <n v="1418438194"/>
    <b v="0"/>
    <x v="78"/>
    <x v="1"/>
    <s v="food/food trucks"/>
    <n v="0"/>
    <x v="121"/>
    <x v="7"/>
    <s v="food trucks"/>
    <x v="2575"/>
    <d v="2015-01-12T02:36:34"/>
  </r>
  <r>
    <n v="2576"/>
    <x v="2575"/>
    <x v="2574"/>
    <n v="10000"/>
    <n v="0"/>
    <x v="1"/>
    <x v="0"/>
    <x v="0"/>
    <n v="1428707647"/>
    <n v="1424823247"/>
    <b v="0"/>
    <x v="78"/>
    <x v="1"/>
    <s v="food/food trucks"/>
    <n v="0"/>
    <x v="121"/>
    <x v="7"/>
    <s v="food trucks"/>
    <x v="2576"/>
    <d v="2015-04-10T23:14:07"/>
  </r>
  <r>
    <n v="2577"/>
    <x v="2576"/>
    <x v="2575"/>
    <n v="15000"/>
    <n v="0"/>
    <x v="1"/>
    <x v="0"/>
    <x v="0"/>
    <n v="1407181297"/>
    <n v="1405021297"/>
    <b v="0"/>
    <x v="78"/>
    <x v="1"/>
    <s v="food/food trucks"/>
    <n v="0"/>
    <x v="121"/>
    <x v="7"/>
    <s v="food trucks"/>
    <x v="2577"/>
    <d v="2014-08-04T19:41:37"/>
  </r>
  <r>
    <n v="2578"/>
    <x v="2577"/>
    <x v="2576"/>
    <n v="6000"/>
    <n v="0"/>
    <x v="1"/>
    <x v="0"/>
    <x v="0"/>
    <n v="1444410000"/>
    <n v="1440203579"/>
    <b v="0"/>
    <x v="78"/>
    <x v="1"/>
    <s v="food/food trucks"/>
    <n v="0"/>
    <x v="121"/>
    <x v="7"/>
    <s v="food trucks"/>
    <x v="2578"/>
    <d v="2015-10-09T17:00:00"/>
  </r>
  <r>
    <n v="2579"/>
    <x v="2578"/>
    <x v="2577"/>
    <n v="200000"/>
    <n v="277"/>
    <x v="1"/>
    <x v="0"/>
    <x v="0"/>
    <n v="1410810903"/>
    <n v="1405626903"/>
    <b v="0"/>
    <x v="8"/>
    <x v="1"/>
    <s v="food/food trucks"/>
    <n v="0"/>
    <x v="1822"/>
    <x v="7"/>
    <s v="food trucks"/>
    <x v="2579"/>
    <d v="2014-09-15T19:55:03"/>
  </r>
  <r>
    <n v="2580"/>
    <x v="2579"/>
    <x v="2578"/>
    <n v="8500"/>
    <n v="51"/>
    <x v="1"/>
    <x v="0"/>
    <x v="0"/>
    <n v="1431745200"/>
    <n v="1429170603"/>
    <b v="0"/>
    <x v="84"/>
    <x v="1"/>
    <s v="food/food trucks"/>
    <n v="1"/>
    <x v="156"/>
    <x v="7"/>
    <s v="food trucks"/>
    <x v="2580"/>
    <d v="2015-05-16T03:00:00"/>
  </r>
  <r>
    <n v="2581"/>
    <x v="2580"/>
    <x v="2579"/>
    <n v="5000"/>
    <n v="530"/>
    <x v="2"/>
    <x v="0"/>
    <x v="0"/>
    <n v="1447689898"/>
    <n v="1445094298"/>
    <b v="0"/>
    <x v="202"/>
    <x v="1"/>
    <s v="food/food trucks"/>
    <n v="11"/>
    <x v="1823"/>
    <x v="7"/>
    <s v="food trucks"/>
    <x v="2581"/>
    <d v="2015-11-16T16:04:58"/>
  </r>
  <r>
    <n v="2582"/>
    <x v="2581"/>
    <x v="2580"/>
    <n v="90000"/>
    <n v="1"/>
    <x v="2"/>
    <x v="0"/>
    <x v="0"/>
    <n v="1477784634"/>
    <n v="1475192634"/>
    <b v="0"/>
    <x v="29"/>
    <x v="1"/>
    <s v="food/food trucks"/>
    <n v="0"/>
    <x v="120"/>
    <x v="7"/>
    <s v="food trucks"/>
    <x v="2582"/>
    <d v="2016-10-29T23:43:54"/>
  </r>
  <r>
    <n v="2583"/>
    <x v="2582"/>
    <x v="2581"/>
    <n v="1000"/>
    <n v="5"/>
    <x v="2"/>
    <x v="0"/>
    <x v="0"/>
    <n v="1426526880"/>
    <n v="1421346480"/>
    <b v="0"/>
    <x v="81"/>
    <x v="1"/>
    <s v="food/food trucks"/>
    <n v="1"/>
    <x v="120"/>
    <x v="7"/>
    <s v="food trucks"/>
    <x v="2583"/>
    <d v="2015-03-16T17:28:00"/>
  </r>
  <r>
    <n v="2584"/>
    <x v="2583"/>
    <x v="2582"/>
    <n v="10000"/>
    <n v="0"/>
    <x v="2"/>
    <x v="0"/>
    <x v="0"/>
    <n v="1434341369"/>
    <n v="1431749369"/>
    <b v="0"/>
    <x v="78"/>
    <x v="1"/>
    <s v="food/food trucks"/>
    <n v="0"/>
    <x v="121"/>
    <x v="7"/>
    <s v="food trucks"/>
    <x v="2584"/>
    <d v="2015-06-15T04:09:29"/>
  </r>
  <r>
    <n v="2585"/>
    <x v="2584"/>
    <x v="2583"/>
    <n v="30000"/>
    <n v="50"/>
    <x v="2"/>
    <x v="0"/>
    <x v="0"/>
    <n v="1404601632"/>
    <n v="1402009632"/>
    <b v="0"/>
    <x v="29"/>
    <x v="1"/>
    <s v="food/food trucks"/>
    <n v="0"/>
    <x v="73"/>
    <x v="7"/>
    <s v="food trucks"/>
    <x v="2585"/>
    <d v="2014-07-05T23:07:12"/>
  </r>
  <r>
    <n v="2586"/>
    <x v="2585"/>
    <x v="2584"/>
    <n v="3000"/>
    <n v="5"/>
    <x v="2"/>
    <x v="1"/>
    <x v="1"/>
    <n v="1451030136"/>
    <n v="1448438136"/>
    <b v="0"/>
    <x v="29"/>
    <x v="1"/>
    <s v="food/food trucks"/>
    <n v="0"/>
    <x v="144"/>
    <x v="7"/>
    <s v="food trucks"/>
    <x v="2586"/>
    <d v="2015-12-25T07:55:36"/>
  </r>
  <r>
    <n v="2587"/>
    <x v="2586"/>
    <x v="2585"/>
    <n v="50000"/>
    <n v="1217"/>
    <x v="2"/>
    <x v="0"/>
    <x v="0"/>
    <n v="1451491953"/>
    <n v="1448899953"/>
    <b v="0"/>
    <x v="79"/>
    <x v="1"/>
    <s v="food/food trucks"/>
    <n v="2"/>
    <x v="1824"/>
    <x v="7"/>
    <s v="food trucks"/>
    <x v="2587"/>
    <d v="2015-12-30T16:12:33"/>
  </r>
  <r>
    <n v="2588"/>
    <x v="2587"/>
    <x v="2586"/>
    <n v="6000"/>
    <n v="233"/>
    <x v="2"/>
    <x v="0"/>
    <x v="0"/>
    <n v="1427807640"/>
    <n v="1423325626"/>
    <b v="0"/>
    <x v="22"/>
    <x v="1"/>
    <s v="food/food trucks"/>
    <n v="4"/>
    <x v="1825"/>
    <x v="7"/>
    <s v="food trucks"/>
    <x v="2588"/>
    <d v="2015-03-31T13:14:00"/>
  </r>
  <r>
    <n v="2589"/>
    <x v="2588"/>
    <x v="2587"/>
    <n v="50000"/>
    <n v="5"/>
    <x v="2"/>
    <x v="8"/>
    <x v="7"/>
    <n v="1458733927"/>
    <n v="1456145527"/>
    <b v="0"/>
    <x v="29"/>
    <x v="1"/>
    <s v="food/food trucks"/>
    <n v="0"/>
    <x v="144"/>
    <x v="7"/>
    <s v="food trucks"/>
    <x v="2589"/>
    <d v="2016-03-23T11:52:07"/>
  </r>
  <r>
    <n v="2590"/>
    <x v="2589"/>
    <x v="2588"/>
    <n v="3000"/>
    <n v="0"/>
    <x v="2"/>
    <x v="2"/>
    <x v="2"/>
    <n v="1453817297"/>
    <n v="1453212497"/>
    <b v="0"/>
    <x v="78"/>
    <x v="1"/>
    <s v="food/food trucks"/>
    <n v="0"/>
    <x v="121"/>
    <x v="7"/>
    <s v="food trucks"/>
    <x v="2590"/>
    <d v="2016-01-26T14:08:17"/>
  </r>
  <r>
    <n v="2591"/>
    <x v="2590"/>
    <x v="2589"/>
    <n v="1500"/>
    <n v="26"/>
    <x v="2"/>
    <x v="0"/>
    <x v="0"/>
    <n v="1457901924"/>
    <n v="1452721524"/>
    <b v="0"/>
    <x v="84"/>
    <x v="1"/>
    <s v="food/food trucks"/>
    <n v="2"/>
    <x v="31"/>
    <x v="7"/>
    <s v="food trucks"/>
    <x v="2591"/>
    <d v="2016-03-13T20:45:24"/>
  </r>
  <r>
    <n v="2592"/>
    <x v="2591"/>
    <x v="2590"/>
    <n v="30000"/>
    <n v="50"/>
    <x v="2"/>
    <x v="0"/>
    <x v="0"/>
    <n v="1412536421"/>
    <n v="1409944421"/>
    <b v="0"/>
    <x v="29"/>
    <x v="1"/>
    <s v="food/food trucks"/>
    <n v="0"/>
    <x v="73"/>
    <x v="7"/>
    <s v="food trucks"/>
    <x v="2592"/>
    <d v="2014-10-05T19:13:41"/>
  </r>
  <r>
    <n v="2593"/>
    <x v="2592"/>
    <x v="2591"/>
    <n v="10000"/>
    <n v="0"/>
    <x v="2"/>
    <x v="0"/>
    <x v="0"/>
    <n v="1429993026"/>
    <n v="1427401026"/>
    <b v="0"/>
    <x v="78"/>
    <x v="1"/>
    <s v="food/food trucks"/>
    <n v="0"/>
    <x v="121"/>
    <x v="7"/>
    <s v="food trucks"/>
    <x v="2593"/>
    <d v="2015-04-25T20:17:06"/>
  </r>
  <r>
    <n v="2594"/>
    <x v="2593"/>
    <x v="2592"/>
    <n v="80000"/>
    <n v="1"/>
    <x v="2"/>
    <x v="0"/>
    <x v="0"/>
    <n v="1407453228"/>
    <n v="1404861228"/>
    <b v="0"/>
    <x v="29"/>
    <x v="1"/>
    <s v="food/food trucks"/>
    <n v="0"/>
    <x v="120"/>
    <x v="7"/>
    <s v="food trucks"/>
    <x v="2594"/>
    <d v="2014-08-07T23:13:48"/>
  </r>
  <r>
    <n v="2595"/>
    <x v="2594"/>
    <x v="2593"/>
    <n v="15000"/>
    <n v="1825"/>
    <x v="2"/>
    <x v="0"/>
    <x v="0"/>
    <n v="1487915500"/>
    <n v="1485323500"/>
    <b v="0"/>
    <x v="10"/>
    <x v="1"/>
    <s v="food/food trucks"/>
    <n v="12"/>
    <x v="1826"/>
    <x v="7"/>
    <s v="food trucks"/>
    <x v="2595"/>
    <d v="2017-02-24T05:51:40"/>
  </r>
  <r>
    <n v="2596"/>
    <x v="2595"/>
    <x v="2594"/>
    <n v="35000"/>
    <n v="8256"/>
    <x v="2"/>
    <x v="5"/>
    <x v="5"/>
    <n v="1407427009"/>
    <n v="1404835009"/>
    <b v="0"/>
    <x v="74"/>
    <x v="1"/>
    <s v="food/food trucks"/>
    <n v="24"/>
    <x v="1827"/>
    <x v="7"/>
    <s v="food trucks"/>
    <x v="2596"/>
    <d v="2014-08-07T15:56:49"/>
  </r>
  <r>
    <n v="2597"/>
    <x v="2596"/>
    <x v="2595"/>
    <n v="1500"/>
    <n v="85"/>
    <x v="2"/>
    <x v="1"/>
    <x v="1"/>
    <n v="1466323917"/>
    <n v="1463731917"/>
    <b v="0"/>
    <x v="63"/>
    <x v="1"/>
    <s v="food/food trucks"/>
    <n v="6"/>
    <x v="1828"/>
    <x v="7"/>
    <s v="food trucks"/>
    <x v="2597"/>
    <d v="2016-06-19T08:11:57"/>
  </r>
  <r>
    <n v="2598"/>
    <x v="2597"/>
    <x v="2596"/>
    <n v="3000"/>
    <n v="1170"/>
    <x v="2"/>
    <x v="0"/>
    <x v="0"/>
    <n v="1443039001"/>
    <n v="1440447001"/>
    <b v="0"/>
    <x v="25"/>
    <x v="1"/>
    <s v="food/food trucks"/>
    <n v="39"/>
    <x v="1829"/>
    <x v="7"/>
    <s v="food trucks"/>
    <x v="2598"/>
    <d v="2015-09-23T20:10:01"/>
  </r>
  <r>
    <n v="2599"/>
    <x v="2598"/>
    <x v="2597"/>
    <n v="9041"/>
    <n v="90"/>
    <x v="2"/>
    <x v="0"/>
    <x v="0"/>
    <n v="1407089147"/>
    <n v="1403201147"/>
    <b v="0"/>
    <x v="81"/>
    <x v="1"/>
    <s v="food/food trucks"/>
    <n v="1"/>
    <x v="656"/>
    <x v="7"/>
    <s v="food trucks"/>
    <x v="2599"/>
    <d v="2014-08-03T18:05:47"/>
  </r>
  <r>
    <n v="2600"/>
    <x v="2599"/>
    <x v="2598"/>
    <n v="50000"/>
    <n v="3466"/>
    <x v="2"/>
    <x v="0"/>
    <x v="0"/>
    <n v="1458938200"/>
    <n v="1453757800"/>
    <b v="0"/>
    <x v="209"/>
    <x v="1"/>
    <s v="food/food trucks"/>
    <n v="7"/>
    <x v="1830"/>
    <x v="7"/>
    <s v="food trucks"/>
    <x v="2600"/>
    <d v="2016-03-25T20:36:40"/>
  </r>
  <r>
    <n v="2601"/>
    <x v="2600"/>
    <x v="2599"/>
    <n v="500"/>
    <n v="3307"/>
    <x v="0"/>
    <x v="0"/>
    <x v="0"/>
    <n v="1347508740"/>
    <n v="1346276349"/>
    <b v="1"/>
    <x v="299"/>
    <x v="0"/>
    <s v="technology/space exploration"/>
    <n v="661"/>
    <x v="95"/>
    <x v="2"/>
    <s v="space exploration"/>
    <x v="2601"/>
    <d v="2012-09-13T03:59:00"/>
  </r>
  <r>
    <n v="2602"/>
    <x v="2601"/>
    <x v="2600"/>
    <n v="12000"/>
    <n v="39131"/>
    <x v="0"/>
    <x v="0"/>
    <x v="0"/>
    <n v="1415827200"/>
    <n v="1412358968"/>
    <b v="1"/>
    <x v="463"/>
    <x v="0"/>
    <s v="technology/space exploration"/>
    <n v="326"/>
    <x v="1831"/>
    <x v="2"/>
    <s v="space exploration"/>
    <x v="2602"/>
    <d v="2014-11-12T21:20:00"/>
  </r>
  <r>
    <n v="2603"/>
    <x v="2602"/>
    <x v="2601"/>
    <n v="1750"/>
    <n v="1776"/>
    <x v="0"/>
    <x v="0"/>
    <x v="0"/>
    <n v="1387835654"/>
    <n v="1386626054"/>
    <b v="1"/>
    <x v="133"/>
    <x v="0"/>
    <s v="technology/space exploration"/>
    <n v="101"/>
    <x v="1832"/>
    <x v="2"/>
    <s v="space exploration"/>
    <x v="2603"/>
    <d v="2013-12-23T21:54:14"/>
  </r>
  <r>
    <n v="2604"/>
    <x v="2603"/>
    <x v="2602"/>
    <n v="20000"/>
    <n v="20843.599999999999"/>
    <x v="0"/>
    <x v="0"/>
    <x v="0"/>
    <n v="1335662023"/>
    <n v="1333070023"/>
    <b v="1"/>
    <x v="306"/>
    <x v="0"/>
    <s v="technology/space exploration"/>
    <n v="104"/>
    <x v="1833"/>
    <x v="2"/>
    <s v="space exploration"/>
    <x v="2604"/>
    <d v="2012-04-29T01:13:43"/>
  </r>
  <r>
    <n v="2605"/>
    <x v="2604"/>
    <x v="2603"/>
    <n v="100000"/>
    <n v="107421.57"/>
    <x v="0"/>
    <x v="0"/>
    <x v="0"/>
    <n v="1466168390"/>
    <n v="1463576390"/>
    <b v="1"/>
    <x v="464"/>
    <x v="0"/>
    <s v="technology/space exploration"/>
    <n v="107"/>
    <x v="1834"/>
    <x v="2"/>
    <s v="space exploration"/>
    <x v="2605"/>
    <d v="2016-06-17T12:59:50"/>
  </r>
  <r>
    <n v="2606"/>
    <x v="2605"/>
    <x v="2604"/>
    <n v="11000"/>
    <n v="12106"/>
    <x v="0"/>
    <x v="0"/>
    <x v="0"/>
    <n v="1398791182"/>
    <n v="1396026382"/>
    <b v="1"/>
    <x v="465"/>
    <x v="0"/>
    <s v="technology/space exploration"/>
    <n v="110"/>
    <x v="1835"/>
    <x v="2"/>
    <s v="space exploration"/>
    <x v="2606"/>
    <d v="2014-04-29T17:06:22"/>
  </r>
  <r>
    <n v="2607"/>
    <x v="2606"/>
    <x v="2605"/>
    <n v="8000"/>
    <n v="32616"/>
    <x v="0"/>
    <x v="0"/>
    <x v="0"/>
    <n v="1439344800"/>
    <n v="1435611572"/>
    <b v="1"/>
    <x v="367"/>
    <x v="0"/>
    <s v="technology/space exploration"/>
    <n v="408"/>
    <x v="799"/>
    <x v="2"/>
    <s v="space exploration"/>
    <x v="2607"/>
    <d v="2015-08-12T02:00:00"/>
  </r>
  <r>
    <n v="2608"/>
    <x v="2607"/>
    <x v="2606"/>
    <n v="8000"/>
    <n v="17914"/>
    <x v="0"/>
    <x v="0"/>
    <x v="0"/>
    <n v="1489536000"/>
    <n v="1485976468"/>
    <b v="1"/>
    <x v="466"/>
    <x v="0"/>
    <s v="technology/space exploration"/>
    <n v="224"/>
    <x v="1836"/>
    <x v="2"/>
    <s v="space exploration"/>
    <x v="2608"/>
    <d v="2017-03-15T00:00:00"/>
  </r>
  <r>
    <n v="2609"/>
    <x v="2608"/>
    <x v="2607"/>
    <n v="35000"/>
    <n v="106330.39"/>
    <x v="0"/>
    <x v="0"/>
    <x v="0"/>
    <n v="1342330951"/>
    <n v="1339738951"/>
    <b v="1"/>
    <x v="467"/>
    <x v="0"/>
    <s v="technology/space exploration"/>
    <n v="304"/>
    <x v="1837"/>
    <x v="2"/>
    <s v="space exploration"/>
    <x v="2609"/>
    <d v="2012-07-15T05:42:31"/>
  </r>
  <r>
    <n v="2610"/>
    <x v="2609"/>
    <x v="2608"/>
    <n v="22765"/>
    <n v="32172.66"/>
    <x v="0"/>
    <x v="0"/>
    <x v="0"/>
    <n v="1471849140"/>
    <n v="1468444125"/>
    <b v="1"/>
    <x v="468"/>
    <x v="0"/>
    <s v="technology/space exploration"/>
    <n v="141"/>
    <x v="1838"/>
    <x v="2"/>
    <s v="space exploration"/>
    <x v="2610"/>
    <d v="2016-08-22T06:59:00"/>
  </r>
  <r>
    <n v="2611"/>
    <x v="2610"/>
    <x v="2609"/>
    <n v="11000"/>
    <n v="306970"/>
    <x v="0"/>
    <x v="12"/>
    <x v="3"/>
    <n v="1483397940"/>
    <n v="1480493014"/>
    <b v="1"/>
    <x v="469"/>
    <x v="0"/>
    <s v="technology/space exploration"/>
    <n v="2791"/>
    <x v="1839"/>
    <x v="2"/>
    <s v="space exploration"/>
    <x v="2611"/>
    <d v="2017-01-02T22:59:00"/>
  </r>
  <r>
    <n v="2612"/>
    <x v="2611"/>
    <x v="2610"/>
    <n v="10000"/>
    <n v="17176.13"/>
    <x v="0"/>
    <x v="0"/>
    <x v="0"/>
    <n v="1420773970"/>
    <n v="1418095570"/>
    <b v="1"/>
    <x v="324"/>
    <x v="0"/>
    <s v="technology/space exploration"/>
    <n v="172"/>
    <x v="700"/>
    <x v="2"/>
    <s v="space exploration"/>
    <x v="2612"/>
    <d v="2015-01-09T03:26:10"/>
  </r>
  <r>
    <n v="2613"/>
    <x v="2612"/>
    <x v="2611"/>
    <n v="7500"/>
    <n v="7576"/>
    <x v="0"/>
    <x v="0"/>
    <x v="0"/>
    <n v="1348256294"/>
    <n v="1345664294"/>
    <b v="1"/>
    <x v="33"/>
    <x v="0"/>
    <s v="technology/space exploration"/>
    <n v="101"/>
    <x v="1840"/>
    <x v="2"/>
    <s v="space exploration"/>
    <x v="2613"/>
    <d v="2012-09-21T19:38:14"/>
  </r>
  <r>
    <n v="2614"/>
    <x v="2613"/>
    <x v="2612"/>
    <n v="10500"/>
    <n v="10710"/>
    <x v="0"/>
    <x v="0"/>
    <x v="0"/>
    <n v="1398834000"/>
    <n v="1396371612"/>
    <b v="1"/>
    <x v="61"/>
    <x v="0"/>
    <s v="technology/space exploration"/>
    <n v="102"/>
    <x v="1841"/>
    <x v="2"/>
    <s v="space exploration"/>
    <x v="2614"/>
    <d v="2014-04-30T05:00:00"/>
  </r>
  <r>
    <n v="2615"/>
    <x v="2614"/>
    <x v="2613"/>
    <n v="2001"/>
    <n v="3397"/>
    <x v="0"/>
    <x v="1"/>
    <x v="1"/>
    <n v="1462017600"/>
    <n v="1458820564"/>
    <b v="0"/>
    <x v="250"/>
    <x v="0"/>
    <s v="technology/space exploration"/>
    <n v="170"/>
    <x v="1842"/>
    <x v="2"/>
    <s v="space exploration"/>
    <x v="2615"/>
    <d v="2016-04-30T12:00:00"/>
  </r>
  <r>
    <n v="2616"/>
    <x v="2615"/>
    <x v="2614"/>
    <n v="25000"/>
    <n v="28633.5"/>
    <x v="0"/>
    <x v="0"/>
    <x v="0"/>
    <n v="1440546729"/>
    <n v="1437954729"/>
    <b v="1"/>
    <x v="146"/>
    <x v="0"/>
    <s v="technology/space exploration"/>
    <n v="115"/>
    <x v="1843"/>
    <x v="2"/>
    <s v="space exploration"/>
    <x v="2616"/>
    <d v="2015-08-25T23:52:09"/>
  </r>
  <r>
    <n v="2617"/>
    <x v="2616"/>
    <x v="2615"/>
    <n v="500"/>
    <n v="4388"/>
    <x v="0"/>
    <x v="0"/>
    <x v="0"/>
    <n v="1413838751"/>
    <n v="1411246751"/>
    <b v="1"/>
    <x v="180"/>
    <x v="0"/>
    <s v="technology/space exploration"/>
    <n v="878"/>
    <x v="1844"/>
    <x v="2"/>
    <s v="space exploration"/>
    <x v="2617"/>
    <d v="2014-10-20T20:59:11"/>
  </r>
  <r>
    <n v="2618"/>
    <x v="2617"/>
    <x v="2616"/>
    <n v="15000"/>
    <n v="15808"/>
    <x v="0"/>
    <x v="0"/>
    <x v="0"/>
    <n v="1449000061"/>
    <n v="1443812461"/>
    <b v="1"/>
    <x v="99"/>
    <x v="0"/>
    <s v="technology/space exploration"/>
    <n v="105"/>
    <x v="1845"/>
    <x v="2"/>
    <s v="space exploration"/>
    <x v="2618"/>
    <d v="2015-12-01T20:01:01"/>
  </r>
  <r>
    <n v="2619"/>
    <x v="2618"/>
    <x v="2617"/>
    <n v="1000"/>
    <n v="1884"/>
    <x v="0"/>
    <x v="0"/>
    <x v="0"/>
    <n v="1445598000"/>
    <n v="1443302004"/>
    <b v="1"/>
    <x v="28"/>
    <x v="0"/>
    <s v="technology/space exploration"/>
    <n v="188"/>
    <x v="1341"/>
    <x v="2"/>
    <s v="space exploration"/>
    <x v="2619"/>
    <d v="2015-10-23T11:00:00"/>
  </r>
  <r>
    <n v="2620"/>
    <x v="2619"/>
    <x v="2618"/>
    <n v="65000"/>
    <n v="93374"/>
    <x v="0"/>
    <x v="2"/>
    <x v="2"/>
    <n v="1444525200"/>
    <n v="1441339242"/>
    <b v="1"/>
    <x v="470"/>
    <x v="0"/>
    <s v="technology/space exploration"/>
    <n v="144"/>
    <x v="1846"/>
    <x v="2"/>
    <s v="space exploration"/>
    <x v="2620"/>
    <d v="2015-10-11T01:00:00"/>
  </r>
  <r>
    <n v="2621"/>
    <x v="2620"/>
    <x v="2619"/>
    <n v="15000"/>
    <n v="21882"/>
    <x v="0"/>
    <x v="0"/>
    <x v="0"/>
    <n v="1432230988"/>
    <n v="1429638988"/>
    <b v="1"/>
    <x v="471"/>
    <x v="0"/>
    <s v="technology/space exploration"/>
    <n v="146"/>
    <x v="1847"/>
    <x v="2"/>
    <s v="space exploration"/>
    <x v="2621"/>
    <d v="2015-05-21T17:56:28"/>
  </r>
  <r>
    <n v="2622"/>
    <x v="2621"/>
    <x v="2620"/>
    <n v="1500"/>
    <n v="1967.76"/>
    <x v="0"/>
    <x v="13"/>
    <x v="3"/>
    <n v="1483120216"/>
    <n v="1479232216"/>
    <b v="0"/>
    <x v="142"/>
    <x v="0"/>
    <s v="technology/space exploration"/>
    <n v="131"/>
    <x v="1848"/>
    <x v="2"/>
    <s v="space exploration"/>
    <x v="2622"/>
    <d v="2016-12-30T17:50:16"/>
  </r>
  <r>
    <n v="2623"/>
    <x v="2622"/>
    <x v="2621"/>
    <n v="2000"/>
    <n v="2280"/>
    <x v="0"/>
    <x v="0"/>
    <x v="0"/>
    <n v="1480658966"/>
    <n v="1479449366"/>
    <b v="0"/>
    <x v="95"/>
    <x v="0"/>
    <s v="technology/space exploration"/>
    <n v="114"/>
    <x v="1849"/>
    <x v="2"/>
    <s v="space exploration"/>
    <x v="2623"/>
    <d v="2016-12-02T06:09:26"/>
  </r>
  <r>
    <n v="2624"/>
    <x v="2623"/>
    <x v="2622"/>
    <n v="8000"/>
    <n v="110353.65"/>
    <x v="0"/>
    <x v="0"/>
    <x v="0"/>
    <n v="1347530822"/>
    <n v="1345716422"/>
    <b v="0"/>
    <x v="472"/>
    <x v="0"/>
    <s v="technology/space exploration"/>
    <n v="1379"/>
    <x v="905"/>
    <x v="2"/>
    <s v="space exploration"/>
    <x v="2624"/>
    <d v="2012-09-13T10:07:02"/>
  </r>
  <r>
    <n v="2625"/>
    <x v="2624"/>
    <x v="2623"/>
    <n v="150"/>
    <n v="1434"/>
    <x v="0"/>
    <x v="12"/>
    <x v="3"/>
    <n v="1478723208"/>
    <n v="1476559608"/>
    <b v="0"/>
    <x v="47"/>
    <x v="0"/>
    <s v="technology/space exploration"/>
    <n v="956"/>
    <x v="1850"/>
    <x v="2"/>
    <s v="space exploration"/>
    <x v="2625"/>
    <d v="2016-11-09T20:26:48"/>
  </r>
  <r>
    <n v="2626"/>
    <x v="2625"/>
    <x v="2624"/>
    <n v="2500"/>
    <n v="2800"/>
    <x v="0"/>
    <x v="0"/>
    <x v="0"/>
    <n v="1433343869"/>
    <n v="1430751869"/>
    <b v="0"/>
    <x v="133"/>
    <x v="0"/>
    <s v="technology/space exploration"/>
    <n v="112"/>
    <x v="150"/>
    <x v="2"/>
    <s v="space exploration"/>
    <x v="2626"/>
    <d v="2015-06-03T15:04:29"/>
  </r>
  <r>
    <n v="2627"/>
    <x v="2626"/>
    <x v="2625"/>
    <n v="150"/>
    <n v="970"/>
    <x v="0"/>
    <x v="0"/>
    <x v="0"/>
    <n v="1448571261"/>
    <n v="1445975661"/>
    <b v="0"/>
    <x v="43"/>
    <x v="0"/>
    <s v="technology/space exploration"/>
    <n v="647"/>
    <x v="1851"/>
    <x v="2"/>
    <s v="space exploration"/>
    <x v="2627"/>
    <d v="2015-11-26T20:54:21"/>
  </r>
  <r>
    <n v="2628"/>
    <x v="2627"/>
    <x v="2626"/>
    <n v="839"/>
    <n v="926"/>
    <x v="0"/>
    <x v="0"/>
    <x v="0"/>
    <n v="1417389067"/>
    <n v="1415661067"/>
    <b v="0"/>
    <x v="64"/>
    <x v="0"/>
    <s v="technology/space exploration"/>
    <n v="110"/>
    <x v="1852"/>
    <x v="2"/>
    <s v="space exploration"/>
    <x v="2628"/>
    <d v="2014-11-30T23:11:07"/>
  </r>
  <r>
    <n v="2629"/>
    <x v="2628"/>
    <x v="2627"/>
    <n v="5000"/>
    <n v="6387"/>
    <x v="0"/>
    <x v="1"/>
    <x v="1"/>
    <n v="1431608122"/>
    <n v="1429016122"/>
    <b v="0"/>
    <x v="61"/>
    <x v="0"/>
    <s v="technology/space exploration"/>
    <n v="128"/>
    <x v="1853"/>
    <x v="2"/>
    <s v="space exploration"/>
    <x v="2629"/>
    <d v="2015-05-14T12:55:22"/>
  </r>
  <r>
    <n v="2630"/>
    <x v="2629"/>
    <x v="2628"/>
    <n v="2000"/>
    <n v="3158"/>
    <x v="0"/>
    <x v="2"/>
    <x v="2"/>
    <n v="1467280800"/>
    <n v="1464921112"/>
    <b v="0"/>
    <x v="75"/>
    <x v="0"/>
    <s v="technology/space exploration"/>
    <n v="158"/>
    <x v="1854"/>
    <x v="2"/>
    <s v="space exploration"/>
    <x v="2630"/>
    <d v="2016-06-30T10:00:00"/>
  </r>
  <r>
    <n v="2631"/>
    <x v="2630"/>
    <x v="2629"/>
    <n v="20000"/>
    <n v="22933.05"/>
    <x v="0"/>
    <x v="0"/>
    <x v="0"/>
    <n v="1440907427"/>
    <n v="1438488227"/>
    <b v="0"/>
    <x v="172"/>
    <x v="0"/>
    <s v="technology/space exploration"/>
    <n v="115"/>
    <x v="1855"/>
    <x v="2"/>
    <s v="space exploration"/>
    <x v="2631"/>
    <d v="2015-08-30T04:03:47"/>
  </r>
  <r>
    <n v="2632"/>
    <x v="2631"/>
    <x v="2630"/>
    <n v="1070"/>
    <n v="1466"/>
    <x v="0"/>
    <x v="0"/>
    <x v="0"/>
    <n v="1464485339"/>
    <n v="1462325339"/>
    <b v="0"/>
    <x v="288"/>
    <x v="0"/>
    <s v="technology/space exploration"/>
    <n v="137"/>
    <x v="1856"/>
    <x v="2"/>
    <s v="space exploration"/>
    <x v="2632"/>
    <d v="2016-05-29T01:28:59"/>
  </r>
  <r>
    <n v="2633"/>
    <x v="2632"/>
    <x v="2631"/>
    <n v="5000"/>
    <n v="17731"/>
    <x v="0"/>
    <x v="0"/>
    <x v="0"/>
    <n v="1393542000"/>
    <n v="1390938332"/>
    <b v="0"/>
    <x v="473"/>
    <x v="0"/>
    <s v="technology/space exploration"/>
    <n v="355"/>
    <x v="1857"/>
    <x v="2"/>
    <s v="space exploration"/>
    <x v="2633"/>
    <d v="2014-02-27T23:00:00"/>
  </r>
  <r>
    <n v="2634"/>
    <x v="2633"/>
    <x v="2632"/>
    <n v="930"/>
    <n v="986"/>
    <x v="0"/>
    <x v="0"/>
    <x v="0"/>
    <n v="1475163921"/>
    <n v="1472571921"/>
    <b v="0"/>
    <x v="20"/>
    <x v="0"/>
    <s v="technology/space exploration"/>
    <n v="106"/>
    <x v="1858"/>
    <x v="2"/>
    <s v="space exploration"/>
    <x v="2634"/>
    <d v="2016-09-29T15:45:21"/>
  </r>
  <r>
    <n v="2635"/>
    <x v="2634"/>
    <x v="2633"/>
    <n v="11500"/>
    <n v="11500"/>
    <x v="0"/>
    <x v="5"/>
    <x v="5"/>
    <n v="1425937761"/>
    <n v="1422917361"/>
    <b v="0"/>
    <x v="87"/>
    <x v="0"/>
    <s v="technology/space exploration"/>
    <n v="100"/>
    <x v="1859"/>
    <x v="2"/>
    <s v="space exploration"/>
    <x v="2635"/>
    <d v="2015-03-09T21:49:21"/>
  </r>
  <r>
    <n v="2636"/>
    <x v="2635"/>
    <x v="2634"/>
    <n v="1000"/>
    <n v="1873"/>
    <x v="0"/>
    <x v="0"/>
    <x v="0"/>
    <n v="1476579600"/>
    <n v="1474641914"/>
    <b v="0"/>
    <x v="133"/>
    <x v="0"/>
    <s v="technology/space exploration"/>
    <n v="187"/>
    <x v="1860"/>
    <x v="2"/>
    <s v="space exploration"/>
    <x v="2636"/>
    <d v="2016-10-16T01:00:00"/>
  </r>
  <r>
    <n v="2637"/>
    <x v="2636"/>
    <x v="2635"/>
    <n v="500"/>
    <n v="831"/>
    <x v="0"/>
    <x v="0"/>
    <x v="0"/>
    <n v="1476277875"/>
    <n v="1474895475"/>
    <b v="0"/>
    <x v="55"/>
    <x v="0"/>
    <s v="technology/space exploration"/>
    <n v="166"/>
    <x v="1861"/>
    <x v="2"/>
    <s v="space exploration"/>
    <x v="2637"/>
    <d v="2016-10-12T13:11:15"/>
  </r>
  <r>
    <n v="2638"/>
    <x v="2637"/>
    <x v="2636"/>
    <n v="347"/>
    <n v="353"/>
    <x v="0"/>
    <x v="0"/>
    <x v="0"/>
    <n v="1421358895"/>
    <n v="1418766895"/>
    <b v="0"/>
    <x v="25"/>
    <x v="0"/>
    <s v="technology/space exploration"/>
    <n v="102"/>
    <x v="1862"/>
    <x v="2"/>
    <s v="space exploration"/>
    <x v="2638"/>
    <d v="2015-01-15T21:54:55"/>
  </r>
  <r>
    <n v="2639"/>
    <x v="2638"/>
    <x v="2637"/>
    <n v="300"/>
    <n v="492"/>
    <x v="0"/>
    <x v="1"/>
    <x v="1"/>
    <n v="1424378748"/>
    <n v="1421786748"/>
    <b v="0"/>
    <x v="72"/>
    <x v="0"/>
    <s v="technology/space exploration"/>
    <n v="164"/>
    <x v="1863"/>
    <x v="2"/>
    <s v="space exploration"/>
    <x v="2639"/>
    <d v="2015-02-19T20:45:48"/>
  </r>
  <r>
    <n v="2640"/>
    <x v="2639"/>
    <x v="2638"/>
    <n v="3000"/>
    <n v="3170"/>
    <x v="0"/>
    <x v="0"/>
    <x v="0"/>
    <n v="1433735474"/>
    <n v="1428551474"/>
    <b v="0"/>
    <x v="50"/>
    <x v="0"/>
    <s v="technology/space exploration"/>
    <n v="106"/>
    <x v="1864"/>
    <x v="2"/>
    <s v="space exploration"/>
    <x v="2640"/>
    <d v="2015-06-08T03:51:14"/>
  </r>
  <r>
    <n v="2641"/>
    <x v="2640"/>
    <x v="2639"/>
    <n v="1500"/>
    <n v="15"/>
    <x v="2"/>
    <x v="0"/>
    <x v="0"/>
    <n v="1410811740"/>
    <n v="1409341863"/>
    <b v="0"/>
    <x v="29"/>
    <x v="1"/>
    <s v="technology/space exploration"/>
    <n v="1"/>
    <x v="2"/>
    <x v="2"/>
    <s v="space exploration"/>
    <x v="2641"/>
    <d v="2014-09-15T20:09:00"/>
  </r>
  <r>
    <n v="2642"/>
    <x v="2641"/>
    <x v="2640"/>
    <n v="500000"/>
    <n v="0"/>
    <x v="2"/>
    <x v="12"/>
    <x v="3"/>
    <n v="1468565820"/>
    <n v="1465970108"/>
    <b v="0"/>
    <x v="78"/>
    <x v="1"/>
    <s v="technology/space exploration"/>
    <n v="0"/>
    <x v="121"/>
    <x v="2"/>
    <s v="space exploration"/>
    <x v="2642"/>
    <d v="2016-07-15T06:57:00"/>
  </r>
  <r>
    <n v="2643"/>
    <x v="2642"/>
    <x v="2641"/>
    <n v="1000000"/>
    <n v="335597.31"/>
    <x v="1"/>
    <x v="0"/>
    <x v="0"/>
    <n v="1482307140"/>
    <n v="1479218315"/>
    <b v="1"/>
    <x v="474"/>
    <x v="1"/>
    <s v="technology/space exploration"/>
    <n v="34"/>
    <x v="1865"/>
    <x v="2"/>
    <s v="space exploration"/>
    <x v="2643"/>
    <d v="2016-12-21T07:59:00"/>
  </r>
  <r>
    <n v="2644"/>
    <x v="2643"/>
    <x v="2642"/>
    <n v="100000"/>
    <n v="2053"/>
    <x v="1"/>
    <x v="0"/>
    <x v="0"/>
    <n v="1489172435"/>
    <n v="1486580435"/>
    <b v="1"/>
    <x v="47"/>
    <x v="1"/>
    <s v="technology/space exploration"/>
    <n v="2"/>
    <x v="1866"/>
    <x v="2"/>
    <s v="space exploration"/>
    <x v="2644"/>
    <d v="2017-03-10T19:00:35"/>
  </r>
  <r>
    <n v="2645"/>
    <x v="2644"/>
    <x v="2643"/>
    <n v="20000"/>
    <n v="2100"/>
    <x v="1"/>
    <x v="2"/>
    <x v="2"/>
    <n v="1415481203"/>
    <n v="1412885603"/>
    <b v="1"/>
    <x v="23"/>
    <x v="1"/>
    <s v="technology/space exploration"/>
    <n v="11"/>
    <x v="1867"/>
    <x v="2"/>
    <s v="space exploration"/>
    <x v="2645"/>
    <d v="2014-11-08T21:13:23"/>
  </r>
  <r>
    <n v="2646"/>
    <x v="2645"/>
    <x v="2644"/>
    <n v="500000"/>
    <n v="42086.42"/>
    <x v="1"/>
    <x v="0"/>
    <x v="0"/>
    <n v="1441783869"/>
    <n v="1439191869"/>
    <b v="1"/>
    <x v="475"/>
    <x v="1"/>
    <s v="technology/space exploration"/>
    <n v="8"/>
    <x v="1868"/>
    <x v="2"/>
    <s v="space exploration"/>
    <x v="2646"/>
    <d v="2015-09-09T07:31:09"/>
  </r>
  <r>
    <n v="2647"/>
    <x v="2646"/>
    <x v="2645"/>
    <n v="2500"/>
    <n v="36"/>
    <x v="1"/>
    <x v="5"/>
    <x v="5"/>
    <n v="1439533019"/>
    <n v="1436941019"/>
    <b v="0"/>
    <x v="83"/>
    <x v="1"/>
    <s v="technology/space exploration"/>
    <n v="1"/>
    <x v="1028"/>
    <x v="2"/>
    <s v="space exploration"/>
    <x v="2647"/>
    <d v="2015-08-14T06:16:59"/>
  </r>
  <r>
    <n v="2648"/>
    <x v="2647"/>
    <x v="2646"/>
    <n v="12000"/>
    <n v="106"/>
    <x v="1"/>
    <x v="0"/>
    <x v="0"/>
    <n v="1457543360"/>
    <n v="1454951360"/>
    <b v="0"/>
    <x v="79"/>
    <x v="1"/>
    <s v="technology/space exploration"/>
    <n v="1"/>
    <x v="1869"/>
    <x v="2"/>
    <s v="space exploration"/>
    <x v="2648"/>
    <d v="2016-03-09T17:09:20"/>
  </r>
  <r>
    <n v="2649"/>
    <x v="2648"/>
    <x v="2647"/>
    <n v="125000"/>
    <n v="124"/>
    <x v="1"/>
    <x v="0"/>
    <x v="0"/>
    <n v="1454370941"/>
    <n v="1449186941"/>
    <b v="0"/>
    <x v="83"/>
    <x v="1"/>
    <s v="technology/space exploration"/>
    <n v="0"/>
    <x v="1870"/>
    <x v="2"/>
    <s v="space exploration"/>
    <x v="2649"/>
    <d v="2016-02-01T23:55:41"/>
  </r>
  <r>
    <n v="2650"/>
    <x v="2649"/>
    <x v="2648"/>
    <n v="60000"/>
    <n v="358"/>
    <x v="1"/>
    <x v="0"/>
    <x v="0"/>
    <n v="1482332343"/>
    <n v="1479740343"/>
    <b v="0"/>
    <x v="81"/>
    <x v="1"/>
    <s v="technology/space exploration"/>
    <n v="1"/>
    <x v="1871"/>
    <x v="2"/>
    <s v="space exploration"/>
    <x v="2650"/>
    <d v="2016-12-21T14:59:03"/>
  </r>
  <r>
    <n v="2651"/>
    <x v="2650"/>
    <x v="2649"/>
    <n v="280000"/>
    <n v="5233"/>
    <x v="1"/>
    <x v="0"/>
    <x v="0"/>
    <n v="1450380009"/>
    <n v="1447960809"/>
    <b v="0"/>
    <x v="57"/>
    <x v="1"/>
    <s v="technology/space exploration"/>
    <n v="2"/>
    <x v="1872"/>
    <x v="2"/>
    <s v="space exploration"/>
    <x v="2651"/>
    <d v="2015-12-17T19:20:09"/>
  </r>
  <r>
    <n v="2652"/>
    <x v="2651"/>
    <x v="2650"/>
    <n v="100000"/>
    <n v="885"/>
    <x v="1"/>
    <x v="2"/>
    <x v="2"/>
    <n v="1418183325"/>
    <n v="1415591325"/>
    <b v="0"/>
    <x v="202"/>
    <x v="1"/>
    <s v="technology/space exploration"/>
    <n v="1"/>
    <x v="1873"/>
    <x v="2"/>
    <s v="space exploration"/>
    <x v="2652"/>
    <d v="2014-12-10T03:48:45"/>
  </r>
  <r>
    <n v="2653"/>
    <x v="2652"/>
    <x v="2651"/>
    <n v="51000"/>
    <n v="5876"/>
    <x v="1"/>
    <x v="0"/>
    <x v="0"/>
    <n v="1402632000"/>
    <n v="1399909127"/>
    <b v="0"/>
    <x v="16"/>
    <x v="1"/>
    <s v="technology/space exploration"/>
    <n v="12"/>
    <x v="1874"/>
    <x v="2"/>
    <s v="space exploration"/>
    <x v="2653"/>
    <d v="2014-06-13T04:00:00"/>
  </r>
  <r>
    <n v="2654"/>
    <x v="2653"/>
    <x v="2652"/>
    <n v="100000"/>
    <n v="51"/>
    <x v="1"/>
    <x v="0"/>
    <x v="0"/>
    <n v="1429622726"/>
    <n v="1424442326"/>
    <b v="0"/>
    <x v="79"/>
    <x v="1"/>
    <s v="technology/space exploration"/>
    <n v="0"/>
    <x v="434"/>
    <x v="2"/>
    <s v="space exploration"/>
    <x v="2654"/>
    <d v="2015-04-21T13:25:26"/>
  </r>
  <r>
    <n v="2655"/>
    <x v="2654"/>
    <x v="2653"/>
    <n v="15000"/>
    <n v="3155"/>
    <x v="1"/>
    <x v="0"/>
    <x v="0"/>
    <n v="1455048000"/>
    <n v="1452631647"/>
    <b v="0"/>
    <x v="68"/>
    <x v="1"/>
    <s v="technology/space exploration"/>
    <n v="21"/>
    <x v="1875"/>
    <x v="2"/>
    <s v="space exploration"/>
    <x v="2655"/>
    <d v="2016-02-09T20:00:00"/>
  </r>
  <r>
    <n v="2656"/>
    <x v="2655"/>
    <x v="2654"/>
    <n v="150000"/>
    <n v="17155"/>
    <x v="1"/>
    <x v="0"/>
    <x v="0"/>
    <n v="1489345200"/>
    <n v="1485966688"/>
    <b v="0"/>
    <x v="215"/>
    <x v="1"/>
    <s v="technology/space exploration"/>
    <n v="11"/>
    <x v="1876"/>
    <x v="2"/>
    <s v="space exploration"/>
    <x v="2656"/>
    <d v="2017-03-12T19:00:00"/>
  </r>
  <r>
    <n v="2657"/>
    <x v="2656"/>
    <x v="2655"/>
    <n v="30000"/>
    <n v="5621.38"/>
    <x v="1"/>
    <x v="0"/>
    <x v="0"/>
    <n v="1470187800"/>
    <n v="1467325053"/>
    <b v="0"/>
    <x v="211"/>
    <x v="1"/>
    <s v="technology/space exploration"/>
    <n v="19"/>
    <x v="1877"/>
    <x v="2"/>
    <s v="space exploration"/>
    <x v="2657"/>
    <d v="2016-08-03T01:30:00"/>
  </r>
  <r>
    <n v="2658"/>
    <x v="2657"/>
    <x v="2656"/>
    <n v="98000"/>
    <n v="91"/>
    <x v="1"/>
    <x v="0"/>
    <x v="0"/>
    <n v="1469913194"/>
    <n v="1467321194"/>
    <b v="0"/>
    <x v="80"/>
    <x v="1"/>
    <s v="technology/space exploration"/>
    <n v="0"/>
    <x v="1878"/>
    <x v="2"/>
    <s v="space exploration"/>
    <x v="2658"/>
    <d v="2016-07-30T21:13:14"/>
  </r>
  <r>
    <n v="2659"/>
    <x v="2658"/>
    <x v="2657"/>
    <n v="49000"/>
    <n v="1333"/>
    <x v="1"/>
    <x v="0"/>
    <x v="0"/>
    <n v="1429321210"/>
    <n v="1426729210"/>
    <b v="0"/>
    <x v="73"/>
    <x v="1"/>
    <s v="technology/space exploration"/>
    <n v="3"/>
    <x v="1879"/>
    <x v="2"/>
    <s v="space exploration"/>
    <x v="2659"/>
    <d v="2015-04-18T01:40:10"/>
  </r>
  <r>
    <n v="2660"/>
    <x v="2659"/>
    <x v="2658"/>
    <n v="20000"/>
    <n v="19"/>
    <x v="1"/>
    <x v="0"/>
    <x v="0"/>
    <n v="1448388418"/>
    <n v="1443200818"/>
    <b v="0"/>
    <x v="81"/>
    <x v="1"/>
    <s v="technology/space exploration"/>
    <n v="0"/>
    <x v="1880"/>
    <x v="2"/>
    <s v="space exploration"/>
    <x v="2660"/>
    <d v="2015-11-24T18:06:58"/>
  </r>
  <r>
    <n v="2661"/>
    <x v="2660"/>
    <x v="2659"/>
    <n v="5000"/>
    <n v="5145"/>
    <x v="0"/>
    <x v="0"/>
    <x v="0"/>
    <n v="1382742010"/>
    <n v="1380150010"/>
    <b v="0"/>
    <x v="65"/>
    <x v="0"/>
    <s v="technology/makerspaces"/>
    <n v="103"/>
    <x v="1881"/>
    <x v="2"/>
    <s v="makerspaces"/>
    <x v="2661"/>
    <d v="2013-10-25T23:00:10"/>
  </r>
  <r>
    <n v="2662"/>
    <x v="2661"/>
    <x v="2660"/>
    <n v="20000"/>
    <n v="21360"/>
    <x v="0"/>
    <x v="0"/>
    <x v="0"/>
    <n v="1440179713"/>
    <n v="1437587713"/>
    <b v="0"/>
    <x v="144"/>
    <x v="0"/>
    <s v="technology/makerspaces"/>
    <n v="107"/>
    <x v="1882"/>
    <x v="2"/>
    <s v="makerspaces"/>
    <x v="2662"/>
    <d v="2015-08-21T17:55:13"/>
  </r>
  <r>
    <n v="2663"/>
    <x v="2662"/>
    <x v="2661"/>
    <n v="20000"/>
    <n v="20919.25"/>
    <x v="0"/>
    <x v="5"/>
    <x v="5"/>
    <n v="1441378800"/>
    <n v="1438873007"/>
    <b v="0"/>
    <x v="66"/>
    <x v="0"/>
    <s v="technology/makerspaces"/>
    <n v="105"/>
    <x v="1883"/>
    <x v="2"/>
    <s v="makerspaces"/>
    <x v="2663"/>
    <d v="2015-09-04T15:00:00"/>
  </r>
  <r>
    <n v="2664"/>
    <x v="2663"/>
    <x v="2662"/>
    <n v="17500"/>
    <n v="18100"/>
    <x v="0"/>
    <x v="0"/>
    <x v="0"/>
    <n v="1449644340"/>
    <n v="1446683797"/>
    <b v="0"/>
    <x v="201"/>
    <x v="0"/>
    <s v="technology/makerspaces"/>
    <n v="103"/>
    <x v="1884"/>
    <x v="2"/>
    <s v="makerspaces"/>
    <x v="2664"/>
    <d v="2015-12-09T06:59:00"/>
  </r>
  <r>
    <n v="2665"/>
    <x v="2664"/>
    <x v="2663"/>
    <n v="3500"/>
    <n v="4310"/>
    <x v="0"/>
    <x v="0"/>
    <x v="0"/>
    <n v="1430774974"/>
    <n v="1426886974"/>
    <b v="0"/>
    <x v="67"/>
    <x v="0"/>
    <s v="technology/makerspaces"/>
    <n v="123"/>
    <x v="1885"/>
    <x v="2"/>
    <s v="makerspaces"/>
    <x v="2665"/>
    <d v="2015-05-04T21:29:34"/>
  </r>
  <r>
    <n v="2666"/>
    <x v="2665"/>
    <x v="2664"/>
    <n v="10000"/>
    <n v="15929.51"/>
    <x v="0"/>
    <x v="0"/>
    <x v="0"/>
    <n v="1443214800"/>
    <n v="1440008439"/>
    <b v="0"/>
    <x v="190"/>
    <x v="0"/>
    <s v="technology/makerspaces"/>
    <n v="159"/>
    <x v="1886"/>
    <x v="2"/>
    <s v="makerspaces"/>
    <x v="2666"/>
    <d v="2015-09-25T21:00:00"/>
  </r>
  <r>
    <n v="2667"/>
    <x v="2666"/>
    <x v="2665"/>
    <n v="1500"/>
    <n v="1660"/>
    <x v="0"/>
    <x v="0"/>
    <x v="0"/>
    <n v="1455142416"/>
    <n v="1452550416"/>
    <b v="0"/>
    <x v="59"/>
    <x v="0"/>
    <s v="technology/makerspaces"/>
    <n v="111"/>
    <x v="1887"/>
    <x v="2"/>
    <s v="makerspaces"/>
    <x v="2667"/>
    <d v="2016-02-10T22:13:36"/>
  </r>
  <r>
    <n v="2668"/>
    <x v="2667"/>
    <x v="2666"/>
    <n v="1000"/>
    <n v="1707"/>
    <x v="0"/>
    <x v="5"/>
    <x v="5"/>
    <n v="1447079520"/>
    <n v="1443449265"/>
    <b v="0"/>
    <x v="33"/>
    <x v="0"/>
    <s v="technology/makerspaces"/>
    <n v="171"/>
    <x v="1888"/>
    <x v="2"/>
    <s v="makerspaces"/>
    <x v="2668"/>
    <d v="2015-11-09T14:32:00"/>
  </r>
  <r>
    <n v="2669"/>
    <x v="2668"/>
    <x v="2667"/>
    <n v="800"/>
    <n v="1001"/>
    <x v="0"/>
    <x v="0"/>
    <x v="0"/>
    <n v="1452387096"/>
    <n v="1447203096"/>
    <b v="0"/>
    <x v="202"/>
    <x v="0"/>
    <s v="technology/makerspaces"/>
    <n v="125"/>
    <x v="1889"/>
    <x v="2"/>
    <s v="makerspaces"/>
    <x v="2669"/>
    <d v="2016-01-10T00:51:36"/>
  </r>
  <r>
    <n v="2670"/>
    <x v="2669"/>
    <x v="2668"/>
    <n v="38888"/>
    <n v="2495"/>
    <x v="2"/>
    <x v="2"/>
    <x v="2"/>
    <n v="1406593780"/>
    <n v="1404174580"/>
    <b v="1"/>
    <x v="65"/>
    <x v="1"/>
    <s v="technology/makerspaces"/>
    <n v="6"/>
    <x v="1890"/>
    <x v="2"/>
    <s v="makerspaces"/>
    <x v="2670"/>
    <d v="2014-07-29T00:29:40"/>
  </r>
  <r>
    <n v="2671"/>
    <x v="2670"/>
    <x v="2669"/>
    <n v="25000"/>
    <n v="2836"/>
    <x v="2"/>
    <x v="0"/>
    <x v="0"/>
    <n v="1419017880"/>
    <n v="1416419916"/>
    <b v="1"/>
    <x v="87"/>
    <x v="1"/>
    <s v="technology/makerspaces"/>
    <n v="11"/>
    <x v="1891"/>
    <x v="2"/>
    <s v="makerspaces"/>
    <x v="2671"/>
    <d v="2014-12-19T19:38:00"/>
  </r>
  <r>
    <n v="2672"/>
    <x v="2671"/>
    <x v="2670"/>
    <n v="10000"/>
    <n v="3319"/>
    <x v="2"/>
    <x v="0"/>
    <x v="0"/>
    <n v="1451282400"/>
    <n v="1449436390"/>
    <b v="1"/>
    <x v="5"/>
    <x v="1"/>
    <s v="technology/makerspaces"/>
    <n v="33"/>
    <x v="1892"/>
    <x v="2"/>
    <s v="makerspaces"/>
    <x v="2672"/>
    <d v="2015-12-28T06:00:00"/>
  </r>
  <r>
    <n v="2673"/>
    <x v="2672"/>
    <x v="2671"/>
    <n v="40000"/>
    <n v="11032"/>
    <x v="2"/>
    <x v="0"/>
    <x v="0"/>
    <n v="1414622700"/>
    <n v="1412081999"/>
    <b v="1"/>
    <x v="36"/>
    <x v="1"/>
    <s v="technology/makerspaces"/>
    <n v="28"/>
    <x v="1893"/>
    <x v="2"/>
    <s v="makerspaces"/>
    <x v="2673"/>
    <d v="2014-10-29T22:45:00"/>
  </r>
  <r>
    <n v="2674"/>
    <x v="2673"/>
    <x v="2672"/>
    <n v="35000"/>
    <n v="21994"/>
    <x v="2"/>
    <x v="0"/>
    <x v="0"/>
    <n v="1467694740"/>
    <n v="1465398670"/>
    <b v="1"/>
    <x v="199"/>
    <x v="1"/>
    <s v="technology/makerspaces"/>
    <n v="63"/>
    <x v="1894"/>
    <x v="2"/>
    <s v="makerspaces"/>
    <x v="2674"/>
    <d v="2016-07-05T04:59:00"/>
  </r>
  <r>
    <n v="2675"/>
    <x v="2674"/>
    <x v="2673"/>
    <n v="25000"/>
    <n v="1897"/>
    <x v="2"/>
    <x v="0"/>
    <x v="0"/>
    <n v="1415655289"/>
    <n v="1413059689"/>
    <b v="1"/>
    <x v="60"/>
    <x v="1"/>
    <s v="technology/makerspaces"/>
    <n v="8"/>
    <x v="1895"/>
    <x v="2"/>
    <s v="makerspaces"/>
    <x v="2675"/>
    <d v="2014-11-10T21:34:49"/>
  </r>
  <r>
    <n v="2676"/>
    <x v="2675"/>
    <x v="2674"/>
    <n v="2100"/>
    <n v="1058"/>
    <x v="2"/>
    <x v="5"/>
    <x v="5"/>
    <n v="1463929174"/>
    <n v="1461337174"/>
    <b v="0"/>
    <x v="82"/>
    <x v="1"/>
    <s v="technology/makerspaces"/>
    <n v="50"/>
    <x v="1896"/>
    <x v="2"/>
    <s v="makerspaces"/>
    <x v="2676"/>
    <d v="2016-05-22T14:59:34"/>
  </r>
  <r>
    <n v="2677"/>
    <x v="2676"/>
    <x v="2675"/>
    <n v="19500"/>
    <n v="3415"/>
    <x v="2"/>
    <x v="0"/>
    <x v="0"/>
    <n v="1404348143"/>
    <n v="1401756143"/>
    <b v="0"/>
    <x v="74"/>
    <x v="1"/>
    <s v="technology/makerspaces"/>
    <n v="18"/>
    <x v="1897"/>
    <x v="2"/>
    <s v="makerspaces"/>
    <x v="2677"/>
    <d v="2014-07-03T00:42:23"/>
  </r>
  <r>
    <n v="2678"/>
    <x v="2677"/>
    <x v="2676"/>
    <n v="8000000"/>
    <n v="1100"/>
    <x v="2"/>
    <x v="3"/>
    <x v="3"/>
    <n v="1443121765"/>
    <n v="1440529765"/>
    <b v="0"/>
    <x v="84"/>
    <x v="1"/>
    <s v="technology/makerspaces"/>
    <n v="0"/>
    <x v="1898"/>
    <x v="2"/>
    <s v="makerspaces"/>
    <x v="2678"/>
    <d v="2015-09-24T19:09:25"/>
  </r>
  <r>
    <n v="2679"/>
    <x v="2678"/>
    <x v="2677"/>
    <n v="40000"/>
    <n v="132"/>
    <x v="2"/>
    <x v="0"/>
    <x v="0"/>
    <n v="1425081694"/>
    <n v="1422489694"/>
    <b v="0"/>
    <x v="83"/>
    <x v="1"/>
    <s v="technology/makerspaces"/>
    <n v="0"/>
    <x v="878"/>
    <x v="2"/>
    <s v="makerspaces"/>
    <x v="2679"/>
    <d v="2015-02-28T00:01:34"/>
  </r>
  <r>
    <n v="2680"/>
    <x v="2679"/>
    <x v="2678"/>
    <n v="32000"/>
    <n v="276"/>
    <x v="2"/>
    <x v="3"/>
    <x v="3"/>
    <n v="1459915491"/>
    <n v="1457327091"/>
    <b v="0"/>
    <x v="80"/>
    <x v="1"/>
    <s v="technology/makerspaces"/>
    <n v="1"/>
    <x v="159"/>
    <x v="2"/>
    <s v="makerspaces"/>
    <x v="2680"/>
    <d v="2016-04-06T04:04:51"/>
  </r>
  <r>
    <n v="2681"/>
    <x v="2680"/>
    <x v="2679"/>
    <n v="8000"/>
    <n v="55"/>
    <x v="2"/>
    <x v="0"/>
    <x v="0"/>
    <n v="1405027750"/>
    <n v="1402867750"/>
    <b v="0"/>
    <x v="84"/>
    <x v="1"/>
    <s v="food/food trucks"/>
    <n v="1"/>
    <x v="440"/>
    <x v="7"/>
    <s v="food trucks"/>
    <x v="2681"/>
    <d v="2014-07-10T21:29:10"/>
  </r>
  <r>
    <n v="2682"/>
    <x v="2681"/>
    <x v="2680"/>
    <n v="6000"/>
    <n v="1698"/>
    <x v="2"/>
    <x v="0"/>
    <x v="0"/>
    <n v="1416635940"/>
    <n v="1413838540"/>
    <b v="0"/>
    <x v="9"/>
    <x v="1"/>
    <s v="food/food trucks"/>
    <n v="28"/>
    <x v="1899"/>
    <x v="7"/>
    <s v="food trucks"/>
    <x v="2682"/>
    <d v="2014-11-22T05:59:00"/>
  </r>
  <r>
    <n v="2683"/>
    <x v="2682"/>
    <x v="2681"/>
    <n v="15000"/>
    <n v="36"/>
    <x v="2"/>
    <x v="0"/>
    <x v="0"/>
    <n v="1425233240"/>
    <n v="1422641240"/>
    <b v="0"/>
    <x v="83"/>
    <x v="1"/>
    <s v="food/food trucks"/>
    <n v="0"/>
    <x v="1028"/>
    <x v="7"/>
    <s v="food trucks"/>
    <x v="2683"/>
    <d v="2015-03-01T18:07:20"/>
  </r>
  <r>
    <n v="2684"/>
    <x v="2683"/>
    <x v="2682"/>
    <n v="70000"/>
    <n v="800"/>
    <x v="2"/>
    <x v="0"/>
    <x v="0"/>
    <n v="1407621425"/>
    <n v="1404165425"/>
    <b v="0"/>
    <x v="80"/>
    <x v="1"/>
    <s v="food/food trucks"/>
    <n v="1"/>
    <x v="438"/>
    <x v="7"/>
    <s v="food trucks"/>
    <x v="2684"/>
    <d v="2014-08-09T21:57:05"/>
  </r>
  <r>
    <n v="2685"/>
    <x v="2684"/>
    <x v="2683"/>
    <n v="50000"/>
    <n v="10"/>
    <x v="2"/>
    <x v="0"/>
    <x v="0"/>
    <n v="1430149330"/>
    <n v="1424968930"/>
    <b v="0"/>
    <x v="29"/>
    <x v="1"/>
    <s v="food/food trucks"/>
    <n v="0"/>
    <x v="119"/>
    <x v="7"/>
    <s v="food trucks"/>
    <x v="2685"/>
    <d v="2015-04-27T15:42:10"/>
  </r>
  <r>
    <n v="2686"/>
    <x v="2685"/>
    <x v="2684"/>
    <n v="30000"/>
    <n v="0"/>
    <x v="2"/>
    <x v="0"/>
    <x v="0"/>
    <n v="1412119423"/>
    <n v="1410391423"/>
    <b v="0"/>
    <x v="78"/>
    <x v="1"/>
    <s v="food/food trucks"/>
    <n v="0"/>
    <x v="121"/>
    <x v="7"/>
    <s v="food trucks"/>
    <x v="2686"/>
    <d v="2014-09-30T23:23:43"/>
  </r>
  <r>
    <n v="2687"/>
    <x v="2686"/>
    <x v="2685"/>
    <n v="15000"/>
    <n v="0"/>
    <x v="2"/>
    <x v="0"/>
    <x v="0"/>
    <n v="1435591318"/>
    <n v="1432999318"/>
    <b v="0"/>
    <x v="78"/>
    <x v="1"/>
    <s v="food/food trucks"/>
    <n v="0"/>
    <x v="121"/>
    <x v="7"/>
    <s v="food trucks"/>
    <x v="2687"/>
    <d v="2015-06-29T15:21:58"/>
  </r>
  <r>
    <n v="2688"/>
    <x v="2687"/>
    <x v="2686"/>
    <n v="50000"/>
    <n v="74"/>
    <x v="2"/>
    <x v="0"/>
    <x v="0"/>
    <n v="1424746800"/>
    <n v="1422067870"/>
    <b v="0"/>
    <x v="25"/>
    <x v="1"/>
    <s v="food/food trucks"/>
    <n v="0"/>
    <x v="1900"/>
    <x v="7"/>
    <s v="food trucks"/>
    <x v="2688"/>
    <d v="2015-02-24T03:00:00"/>
  </r>
  <r>
    <n v="2689"/>
    <x v="2688"/>
    <x v="2687"/>
    <n v="35000"/>
    <n v="1"/>
    <x v="2"/>
    <x v="0"/>
    <x v="0"/>
    <n v="1469919890"/>
    <n v="1467327890"/>
    <b v="0"/>
    <x v="29"/>
    <x v="1"/>
    <s v="food/food trucks"/>
    <n v="0"/>
    <x v="120"/>
    <x v="7"/>
    <s v="food trucks"/>
    <x v="2689"/>
    <d v="2016-07-30T23:04:50"/>
  </r>
  <r>
    <n v="2690"/>
    <x v="2689"/>
    <x v="2688"/>
    <n v="80000"/>
    <n v="8586"/>
    <x v="2"/>
    <x v="0"/>
    <x v="0"/>
    <n v="1433298676"/>
    <n v="1429410676"/>
    <b v="0"/>
    <x v="115"/>
    <x v="1"/>
    <s v="food/food trucks"/>
    <n v="11"/>
    <x v="1901"/>
    <x v="7"/>
    <s v="food trucks"/>
    <x v="2690"/>
    <d v="2015-06-03T02:31:16"/>
  </r>
  <r>
    <n v="2691"/>
    <x v="2690"/>
    <x v="2689"/>
    <n v="65000"/>
    <n v="35"/>
    <x v="2"/>
    <x v="5"/>
    <x v="5"/>
    <n v="1431278557"/>
    <n v="1427390557"/>
    <b v="0"/>
    <x v="84"/>
    <x v="1"/>
    <s v="food/food trucks"/>
    <n v="0"/>
    <x v="827"/>
    <x v="7"/>
    <s v="food trucks"/>
    <x v="2691"/>
    <d v="2015-05-10T17:22:37"/>
  </r>
  <r>
    <n v="2692"/>
    <x v="2691"/>
    <x v="2690"/>
    <n v="3500"/>
    <n v="25"/>
    <x v="2"/>
    <x v="0"/>
    <x v="0"/>
    <n v="1427266860"/>
    <n v="1424678460"/>
    <b v="0"/>
    <x v="29"/>
    <x v="1"/>
    <s v="food/food trucks"/>
    <n v="1"/>
    <x v="380"/>
    <x v="7"/>
    <s v="food trucks"/>
    <x v="2692"/>
    <d v="2015-03-25T07:01:00"/>
  </r>
  <r>
    <n v="2693"/>
    <x v="2692"/>
    <x v="2691"/>
    <n v="5000"/>
    <n v="40"/>
    <x v="2"/>
    <x v="0"/>
    <x v="0"/>
    <n v="1407899966"/>
    <n v="1405307966"/>
    <b v="0"/>
    <x v="83"/>
    <x v="1"/>
    <s v="food/food trucks"/>
    <n v="1"/>
    <x v="140"/>
    <x v="7"/>
    <s v="food trucks"/>
    <x v="2693"/>
    <d v="2014-08-13T03:19:26"/>
  </r>
  <r>
    <n v="2694"/>
    <x v="2693"/>
    <x v="2692"/>
    <n v="30000"/>
    <n v="1"/>
    <x v="2"/>
    <x v="0"/>
    <x v="0"/>
    <n v="1411701739"/>
    <n v="1409109739"/>
    <b v="0"/>
    <x v="29"/>
    <x v="1"/>
    <s v="food/food trucks"/>
    <n v="0"/>
    <x v="120"/>
    <x v="7"/>
    <s v="food trucks"/>
    <x v="2694"/>
    <d v="2014-09-26T03:22:19"/>
  </r>
  <r>
    <n v="2695"/>
    <x v="2694"/>
    <x v="2693"/>
    <n v="15000"/>
    <n v="71"/>
    <x v="2"/>
    <x v="0"/>
    <x v="0"/>
    <n v="1428981718"/>
    <n v="1423801318"/>
    <b v="0"/>
    <x v="83"/>
    <x v="1"/>
    <s v="food/food trucks"/>
    <n v="0"/>
    <x v="1902"/>
    <x v="7"/>
    <s v="food trucks"/>
    <x v="2695"/>
    <d v="2015-04-14T03:21:58"/>
  </r>
  <r>
    <n v="2696"/>
    <x v="2695"/>
    <x v="2694"/>
    <n v="60000"/>
    <n v="3390"/>
    <x v="2"/>
    <x v="0"/>
    <x v="0"/>
    <n v="1419538560"/>
    <n v="1416600960"/>
    <b v="0"/>
    <x v="44"/>
    <x v="1"/>
    <s v="food/food trucks"/>
    <n v="6"/>
    <x v="1903"/>
    <x v="7"/>
    <s v="food trucks"/>
    <x v="2696"/>
    <d v="2014-12-25T20:16:00"/>
  </r>
  <r>
    <n v="2697"/>
    <x v="2696"/>
    <x v="2695"/>
    <n v="23000"/>
    <n v="6061"/>
    <x v="2"/>
    <x v="0"/>
    <x v="0"/>
    <n v="1438552800"/>
    <n v="1435876423"/>
    <b v="0"/>
    <x v="47"/>
    <x v="1"/>
    <s v="food/food trucks"/>
    <n v="26"/>
    <x v="1904"/>
    <x v="7"/>
    <s v="food trucks"/>
    <x v="2697"/>
    <d v="2015-08-02T22:00:00"/>
  </r>
  <r>
    <n v="2698"/>
    <x v="2697"/>
    <x v="2696"/>
    <n v="8000"/>
    <n v="26.01"/>
    <x v="2"/>
    <x v="0"/>
    <x v="0"/>
    <n v="1403904808"/>
    <n v="1401312808"/>
    <b v="0"/>
    <x v="84"/>
    <x v="1"/>
    <s v="food/food trucks"/>
    <n v="0"/>
    <x v="1905"/>
    <x v="7"/>
    <s v="food trucks"/>
    <x v="2698"/>
    <d v="2014-06-27T21:33:28"/>
  </r>
  <r>
    <n v="2699"/>
    <x v="2698"/>
    <x v="2697"/>
    <n v="2"/>
    <n v="0"/>
    <x v="2"/>
    <x v="5"/>
    <x v="5"/>
    <n v="1407533463"/>
    <n v="1404941463"/>
    <b v="0"/>
    <x v="78"/>
    <x v="1"/>
    <s v="food/food trucks"/>
    <n v="0"/>
    <x v="121"/>
    <x v="7"/>
    <s v="food trucks"/>
    <x v="2699"/>
    <d v="2014-08-08T21:31:03"/>
  </r>
  <r>
    <n v="2700"/>
    <x v="2699"/>
    <x v="2698"/>
    <n v="9999"/>
    <n v="70"/>
    <x v="2"/>
    <x v="0"/>
    <x v="0"/>
    <n v="1411073972"/>
    <n v="1408481972"/>
    <b v="0"/>
    <x v="80"/>
    <x v="1"/>
    <s v="food/food trucks"/>
    <n v="1"/>
    <x v="827"/>
    <x v="7"/>
    <s v="food trucks"/>
    <x v="2700"/>
    <d v="2014-09-18T20:59:32"/>
  </r>
  <r>
    <n v="2701"/>
    <x v="2700"/>
    <x v="2699"/>
    <n v="3400"/>
    <n v="1570"/>
    <x v="3"/>
    <x v="17"/>
    <x v="3"/>
    <n v="1491586534"/>
    <n v="1488911734"/>
    <b v="0"/>
    <x v="67"/>
    <x v="1"/>
    <s v="theater/spaces"/>
    <n v="46"/>
    <x v="783"/>
    <x v="1"/>
    <s v="spaces"/>
    <x v="2701"/>
    <d v="2017-04-07T17:35:34"/>
  </r>
  <r>
    <n v="2702"/>
    <x v="2701"/>
    <x v="2700"/>
    <n v="10000"/>
    <n v="3441"/>
    <x v="3"/>
    <x v="0"/>
    <x v="0"/>
    <n v="1491416077"/>
    <n v="1488827677"/>
    <b v="1"/>
    <x v="55"/>
    <x v="1"/>
    <s v="theater/spaces"/>
    <n v="34"/>
    <x v="1906"/>
    <x v="1"/>
    <s v="spaces"/>
    <x v="2702"/>
    <d v="2017-04-05T18:14:37"/>
  </r>
  <r>
    <n v="2703"/>
    <x v="2702"/>
    <x v="2701"/>
    <n v="40000"/>
    <n v="41500"/>
    <x v="3"/>
    <x v="14"/>
    <x v="10"/>
    <n v="1490196830"/>
    <n v="1485016430"/>
    <b v="0"/>
    <x v="43"/>
    <x v="1"/>
    <s v="theater/spaces"/>
    <n v="104"/>
    <x v="1907"/>
    <x v="1"/>
    <s v="spaces"/>
    <x v="2703"/>
    <d v="2017-03-22T15:33:50"/>
  </r>
  <r>
    <n v="2704"/>
    <x v="2703"/>
    <x v="2702"/>
    <n v="19000"/>
    <n v="1145"/>
    <x v="3"/>
    <x v="0"/>
    <x v="0"/>
    <n v="1491421314"/>
    <n v="1487709714"/>
    <b v="0"/>
    <x v="63"/>
    <x v="1"/>
    <s v="theater/spaces"/>
    <n v="6"/>
    <x v="1908"/>
    <x v="1"/>
    <s v="spaces"/>
    <x v="2704"/>
    <d v="2017-04-05T19:41:54"/>
  </r>
  <r>
    <n v="2705"/>
    <x v="2704"/>
    <x v="2703"/>
    <n v="16500"/>
    <n v="1739"/>
    <x v="3"/>
    <x v="0"/>
    <x v="0"/>
    <n v="1490389158"/>
    <n v="1486504758"/>
    <b v="0"/>
    <x v="22"/>
    <x v="1"/>
    <s v="theater/spaces"/>
    <n v="11"/>
    <x v="1909"/>
    <x v="1"/>
    <s v="spaces"/>
    <x v="2705"/>
    <d v="2017-03-24T20:59:18"/>
  </r>
  <r>
    <n v="2706"/>
    <x v="2705"/>
    <x v="2704"/>
    <n v="35000"/>
    <n v="39304"/>
    <x v="0"/>
    <x v="0"/>
    <x v="0"/>
    <n v="1413442740"/>
    <n v="1410937483"/>
    <b v="1"/>
    <x v="40"/>
    <x v="0"/>
    <s v="theater/spaces"/>
    <n v="112"/>
    <x v="1910"/>
    <x v="1"/>
    <s v="spaces"/>
    <x v="2706"/>
    <d v="2014-10-16T06:59:00"/>
  </r>
  <r>
    <n v="2707"/>
    <x v="2706"/>
    <x v="2705"/>
    <n v="8000"/>
    <n v="28067.57"/>
    <x v="0"/>
    <x v="0"/>
    <x v="0"/>
    <n v="1369637940"/>
    <n v="1367088443"/>
    <b v="1"/>
    <x v="476"/>
    <x v="0"/>
    <s v="theater/spaces"/>
    <n v="351"/>
    <x v="423"/>
    <x v="1"/>
    <s v="spaces"/>
    <x v="2707"/>
    <d v="2013-05-27T06:59:00"/>
  </r>
  <r>
    <n v="2708"/>
    <x v="2707"/>
    <x v="2706"/>
    <n v="20000"/>
    <n v="46643.07"/>
    <x v="0"/>
    <x v="1"/>
    <x v="1"/>
    <n v="1469119526"/>
    <n v="1463935526"/>
    <b v="1"/>
    <x v="477"/>
    <x v="0"/>
    <s v="theater/spaces"/>
    <n v="233"/>
    <x v="1911"/>
    <x v="1"/>
    <s v="spaces"/>
    <x v="2708"/>
    <d v="2016-07-21T16:45:26"/>
  </r>
  <r>
    <n v="2709"/>
    <x v="2708"/>
    <x v="2707"/>
    <n v="50000"/>
    <n v="50803"/>
    <x v="0"/>
    <x v="0"/>
    <x v="0"/>
    <n v="1475553540"/>
    <n v="1472528141"/>
    <b v="1"/>
    <x v="478"/>
    <x v="0"/>
    <s v="theater/spaces"/>
    <n v="102"/>
    <x v="1912"/>
    <x v="1"/>
    <s v="spaces"/>
    <x v="2709"/>
    <d v="2016-10-04T03:59:00"/>
  </r>
  <r>
    <n v="2710"/>
    <x v="2709"/>
    <x v="2708"/>
    <n v="60000"/>
    <n v="92340.21"/>
    <x v="0"/>
    <x v="0"/>
    <x v="0"/>
    <n v="1407549600"/>
    <n v="1404797428"/>
    <b v="1"/>
    <x v="479"/>
    <x v="0"/>
    <s v="theater/spaces"/>
    <n v="154"/>
    <x v="1913"/>
    <x v="1"/>
    <s v="spaces"/>
    <x v="2710"/>
    <d v="2014-08-09T02:00:00"/>
  </r>
  <r>
    <n v="2711"/>
    <x v="2710"/>
    <x v="2709"/>
    <n v="3910"/>
    <n v="3938"/>
    <x v="0"/>
    <x v="1"/>
    <x v="1"/>
    <n v="1403301660"/>
    <n v="1400694790"/>
    <b v="1"/>
    <x v="196"/>
    <x v="0"/>
    <s v="theater/spaces"/>
    <n v="101"/>
    <x v="1914"/>
    <x v="1"/>
    <s v="spaces"/>
    <x v="2711"/>
    <d v="2014-06-20T22:01:00"/>
  </r>
  <r>
    <n v="2712"/>
    <x v="2711"/>
    <x v="2710"/>
    <n v="5500"/>
    <n v="7226"/>
    <x v="0"/>
    <x v="0"/>
    <x v="0"/>
    <n v="1373738400"/>
    <n v="1370568560"/>
    <b v="1"/>
    <x v="235"/>
    <x v="0"/>
    <s v="theater/spaces"/>
    <n v="131"/>
    <x v="1915"/>
    <x v="1"/>
    <s v="spaces"/>
    <x v="2712"/>
    <d v="2013-07-13T18:00:00"/>
  </r>
  <r>
    <n v="2713"/>
    <x v="2712"/>
    <x v="2711"/>
    <n v="150000"/>
    <n v="153362"/>
    <x v="0"/>
    <x v="0"/>
    <x v="0"/>
    <n v="1450971684"/>
    <n v="1447515684"/>
    <b v="1"/>
    <x v="480"/>
    <x v="0"/>
    <s v="theater/spaces"/>
    <n v="102"/>
    <x v="1694"/>
    <x v="1"/>
    <s v="spaces"/>
    <x v="2713"/>
    <d v="2015-12-24T15:41:24"/>
  </r>
  <r>
    <n v="2714"/>
    <x v="2713"/>
    <x v="2712"/>
    <n v="25000"/>
    <n v="29089"/>
    <x v="0"/>
    <x v="0"/>
    <x v="0"/>
    <n v="1476486000"/>
    <n v="1474040596"/>
    <b v="1"/>
    <x v="120"/>
    <x v="0"/>
    <s v="theater/spaces"/>
    <n v="116"/>
    <x v="1916"/>
    <x v="1"/>
    <s v="spaces"/>
    <x v="2714"/>
    <d v="2016-10-14T23:00:00"/>
  </r>
  <r>
    <n v="2715"/>
    <x v="2714"/>
    <x v="2713"/>
    <n v="12000"/>
    <n v="31754.69"/>
    <x v="0"/>
    <x v="0"/>
    <x v="0"/>
    <n v="1456047228"/>
    <n v="1453109628"/>
    <b v="1"/>
    <x v="481"/>
    <x v="0"/>
    <s v="theater/spaces"/>
    <n v="265"/>
    <x v="1917"/>
    <x v="1"/>
    <s v="spaces"/>
    <x v="2715"/>
    <d v="2016-02-21T09:33:48"/>
  </r>
  <r>
    <n v="2716"/>
    <x v="2715"/>
    <x v="2714"/>
    <n v="10000"/>
    <n v="11998.01"/>
    <x v="0"/>
    <x v="12"/>
    <x v="3"/>
    <n v="1444291193"/>
    <n v="1441699193"/>
    <b v="1"/>
    <x v="482"/>
    <x v="0"/>
    <s v="theater/spaces"/>
    <n v="120"/>
    <x v="1085"/>
    <x v="1"/>
    <s v="spaces"/>
    <x v="2716"/>
    <d v="2015-10-08T07:59:53"/>
  </r>
  <r>
    <n v="2717"/>
    <x v="2716"/>
    <x v="2715"/>
    <n v="25000"/>
    <n v="30026"/>
    <x v="0"/>
    <x v="0"/>
    <x v="0"/>
    <n v="1417906649"/>
    <n v="1414015049"/>
    <b v="1"/>
    <x v="166"/>
    <x v="0"/>
    <s v="theater/spaces"/>
    <n v="120"/>
    <x v="1918"/>
    <x v="1"/>
    <s v="spaces"/>
    <x v="2717"/>
    <d v="2014-12-06T22:57:29"/>
  </r>
  <r>
    <n v="2718"/>
    <x v="2717"/>
    <x v="2716"/>
    <n v="18000"/>
    <n v="18645"/>
    <x v="0"/>
    <x v="0"/>
    <x v="0"/>
    <n v="1462316400"/>
    <n v="1459865945"/>
    <b v="1"/>
    <x v="265"/>
    <x v="0"/>
    <s v="theater/spaces"/>
    <n v="104"/>
    <x v="1919"/>
    <x v="1"/>
    <s v="spaces"/>
    <x v="2718"/>
    <d v="2016-05-03T23:00:00"/>
  </r>
  <r>
    <n v="2719"/>
    <x v="2718"/>
    <x v="2717"/>
    <n v="6000"/>
    <n v="6530"/>
    <x v="0"/>
    <x v="0"/>
    <x v="0"/>
    <n v="1460936694"/>
    <n v="1455756294"/>
    <b v="0"/>
    <x v="50"/>
    <x v="0"/>
    <s v="theater/spaces"/>
    <n v="109"/>
    <x v="1920"/>
    <x v="1"/>
    <s v="spaces"/>
    <x v="2719"/>
    <d v="2016-04-17T23:44:54"/>
  </r>
  <r>
    <n v="2720"/>
    <x v="2719"/>
    <x v="2718"/>
    <n v="25000"/>
    <n v="29531"/>
    <x v="0"/>
    <x v="0"/>
    <x v="0"/>
    <n v="1478866253"/>
    <n v="1476270653"/>
    <b v="0"/>
    <x v="210"/>
    <x v="0"/>
    <s v="theater/spaces"/>
    <n v="118"/>
    <x v="1921"/>
    <x v="1"/>
    <s v="spaces"/>
    <x v="2720"/>
    <d v="2016-11-11T12:10:53"/>
  </r>
  <r>
    <n v="2721"/>
    <x v="2720"/>
    <x v="2719"/>
    <n v="750"/>
    <n v="10965"/>
    <x v="0"/>
    <x v="1"/>
    <x v="1"/>
    <n v="1378494000"/>
    <n v="1375880598"/>
    <b v="0"/>
    <x v="314"/>
    <x v="0"/>
    <s v="technology/hardware"/>
    <n v="1462"/>
    <x v="291"/>
    <x v="2"/>
    <s v="hardware"/>
    <x v="2721"/>
    <d v="2013-09-06T19:00:00"/>
  </r>
  <r>
    <n v="2722"/>
    <x v="2721"/>
    <x v="2720"/>
    <n v="5000"/>
    <n v="12627"/>
    <x v="0"/>
    <x v="0"/>
    <x v="0"/>
    <n v="1485722053"/>
    <n v="1480538053"/>
    <b v="0"/>
    <x v="333"/>
    <x v="0"/>
    <s v="technology/hardware"/>
    <n v="253"/>
    <x v="1922"/>
    <x v="2"/>
    <s v="hardware"/>
    <x v="2722"/>
    <d v="2017-01-29T20:34:13"/>
  </r>
  <r>
    <n v="2723"/>
    <x v="2722"/>
    <x v="2721"/>
    <n v="12000"/>
    <n v="16806"/>
    <x v="0"/>
    <x v="0"/>
    <x v="0"/>
    <n v="1420060088"/>
    <n v="1414872488"/>
    <b v="0"/>
    <x v="282"/>
    <x v="0"/>
    <s v="technology/hardware"/>
    <n v="140"/>
    <x v="1923"/>
    <x v="2"/>
    <s v="hardware"/>
    <x v="2723"/>
    <d v="2014-12-31T21:08:08"/>
  </r>
  <r>
    <n v="2724"/>
    <x v="2723"/>
    <x v="2722"/>
    <n v="2468"/>
    <n v="7326.88"/>
    <x v="0"/>
    <x v="1"/>
    <x v="1"/>
    <n v="1439625059"/>
    <n v="1436860259"/>
    <b v="0"/>
    <x v="483"/>
    <x v="0"/>
    <s v="technology/hardware"/>
    <n v="297"/>
    <x v="1924"/>
    <x v="2"/>
    <s v="hardware"/>
    <x v="2724"/>
    <d v="2015-08-15T07:50:59"/>
  </r>
  <r>
    <n v="2725"/>
    <x v="2724"/>
    <x v="2723"/>
    <n v="40000"/>
    <n v="57817"/>
    <x v="0"/>
    <x v="5"/>
    <x v="5"/>
    <n v="1488390735"/>
    <n v="1484070735"/>
    <b v="0"/>
    <x v="116"/>
    <x v="0"/>
    <s v="technology/hardware"/>
    <n v="145"/>
    <x v="1925"/>
    <x v="2"/>
    <s v="hardware"/>
    <x v="2725"/>
    <d v="2017-03-01T17:52:15"/>
  </r>
  <r>
    <n v="2726"/>
    <x v="2725"/>
    <x v="2724"/>
    <n v="100000"/>
    <n v="105745"/>
    <x v="0"/>
    <x v="0"/>
    <x v="0"/>
    <n v="1461333311"/>
    <n v="1458741311"/>
    <b v="0"/>
    <x v="442"/>
    <x v="0"/>
    <s v="technology/hardware"/>
    <n v="106"/>
    <x v="1926"/>
    <x v="2"/>
    <s v="hardware"/>
    <x v="2726"/>
    <d v="2016-04-22T13:55:11"/>
  </r>
  <r>
    <n v="2727"/>
    <x v="2726"/>
    <x v="2725"/>
    <n v="10000"/>
    <n v="49321"/>
    <x v="0"/>
    <x v="0"/>
    <x v="0"/>
    <n v="1438964063"/>
    <n v="1436804063"/>
    <b v="0"/>
    <x v="484"/>
    <x v="0"/>
    <s v="technology/hardware"/>
    <n v="493"/>
    <x v="1927"/>
    <x v="2"/>
    <s v="hardware"/>
    <x v="2727"/>
    <d v="2015-08-07T16:14:23"/>
  </r>
  <r>
    <n v="2728"/>
    <x v="2727"/>
    <x v="2726"/>
    <n v="15000"/>
    <n v="30274"/>
    <x v="0"/>
    <x v="0"/>
    <x v="0"/>
    <n v="1451485434"/>
    <n v="1448461434"/>
    <b v="0"/>
    <x v="413"/>
    <x v="0"/>
    <s v="technology/hardware"/>
    <n v="202"/>
    <x v="1928"/>
    <x v="2"/>
    <s v="hardware"/>
    <x v="2728"/>
    <d v="2015-12-30T14:23:54"/>
  </r>
  <r>
    <n v="2729"/>
    <x v="2728"/>
    <x v="2727"/>
    <n v="7500"/>
    <n v="7833"/>
    <x v="0"/>
    <x v="0"/>
    <x v="0"/>
    <n v="1430459197"/>
    <n v="1427867197"/>
    <b v="0"/>
    <x v="23"/>
    <x v="0"/>
    <s v="technology/hardware"/>
    <n v="104"/>
    <x v="1929"/>
    <x v="2"/>
    <s v="hardware"/>
    <x v="2729"/>
    <d v="2015-05-01T05:46:37"/>
  </r>
  <r>
    <n v="2730"/>
    <x v="2729"/>
    <x v="2728"/>
    <n v="27000"/>
    <n v="45979.01"/>
    <x v="0"/>
    <x v="0"/>
    <x v="0"/>
    <n v="1366635575"/>
    <n v="1363611575"/>
    <b v="0"/>
    <x v="345"/>
    <x v="0"/>
    <s v="technology/hardware"/>
    <n v="170"/>
    <x v="1810"/>
    <x v="2"/>
    <s v="hardware"/>
    <x v="2730"/>
    <d v="2013-04-22T12:59:35"/>
  </r>
  <r>
    <n v="2731"/>
    <x v="2730"/>
    <x v="2729"/>
    <n v="30000"/>
    <n v="31291"/>
    <x v="0"/>
    <x v="0"/>
    <x v="0"/>
    <n v="1413604800"/>
    <n v="1408624622"/>
    <b v="0"/>
    <x v="77"/>
    <x v="0"/>
    <s v="technology/hardware"/>
    <n v="104"/>
    <x v="1930"/>
    <x v="2"/>
    <s v="hardware"/>
    <x v="2731"/>
    <d v="2014-10-18T04:00:00"/>
  </r>
  <r>
    <n v="2732"/>
    <x v="2731"/>
    <x v="2730"/>
    <n v="12000"/>
    <n v="14190"/>
    <x v="0"/>
    <x v="0"/>
    <x v="0"/>
    <n v="1369699200"/>
    <n v="1366917828"/>
    <b v="0"/>
    <x v="96"/>
    <x v="0"/>
    <s v="technology/hardware"/>
    <n v="118"/>
    <x v="1931"/>
    <x v="2"/>
    <s v="hardware"/>
    <x v="2732"/>
    <d v="2013-05-28T00:00:00"/>
  </r>
  <r>
    <n v="2733"/>
    <x v="2732"/>
    <x v="2731"/>
    <n v="50000"/>
    <n v="53769"/>
    <x v="0"/>
    <x v="0"/>
    <x v="0"/>
    <n v="1428643974"/>
    <n v="1423463574"/>
    <b v="0"/>
    <x v="46"/>
    <x v="0"/>
    <s v="technology/hardware"/>
    <n v="108"/>
    <x v="1932"/>
    <x v="2"/>
    <s v="hardware"/>
    <x v="2733"/>
    <d v="2015-04-10T05:32:54"/>
  </r>
  <r>
    <n v="2734"/>
    <x v="2733"/>
    <x v="2732"/>
    <n v="1"/>
    <n v="22603"/>
    <x v="0"/>
    <x v="0"/>
    <x v="0"/>
    <n v="1476395940"/>
    <n v="1473782592"/>
    <b v="0"/>
    <x v="430"/>
    <x v="0"/>
    <s v="technology/hardware"/>
    <n v="2260300"/>
    <x v="1933"/>
    <x v="2"/>
    <s v="hardware"/>
    <x v="2734"/>
    <d v="2016-10-13T21:59:00"/>
  </r>
  <r>
    <n v="2735"/>
    <x v="2734"/>
    <x v="2733"/>
    <n v="750"/>
    <n v="7336.01"/>
    <x v="0"/>
    <x v="1"/>
    <x v="1"/>
    <n v="1363204800"/>
    <n v="1360551250"/>
    <b v="0"/>
    <x v="485"/>
    <x v="0"/>
    <s v="technology/hardware"/>
    <n v="978"/>
    <x v="1934"/>
    <x v="2"/>
    <s v="hardware"/>
    <x v="2735"/>
    <d v="2013-03-13T20:00:00"/>
  </r>
  <r>
    <n v="2736"/>
    <x v="2735"/>
    <x v="2734"/>
    <n v="8000"/>
    <n v="9832"/>
    <x v="0"/>
    <x v="5"/>
    <x v="5"/>
    <n v="1398268773"/>
    <n v="1395676773"/>
    <b v="0"/>
    <x v="6"/>
    <x v="0"/>
    <s v="technology/hardware"/>
    <n v="123"/>
    <x v="1935"/>
    <x v="2"/>
    <s v="hardware"/>
    <x v="2736"/>
    <d v="2014-04-23T15:59:33"/>
  </r>
  <r>
    <n v="2737"/>
    <x v="2736"/>
    <x v="2735"/>
    <n v="30000"/>
    <n v="73818.240000000005"/>
    <x v="0"/>
    <x v="0"/>
    <x v="0"/>
    <n v="1389812400"/>
    <n v="1386108087"/>
    <b v="0"/>
    <x v="231"/>
    <x v="0"/>
    <s v="technology/hardware"/>
    <n v="246"/>
    <x v="1936"/>
    <x v="2"/>
    <s v="hardware"/>
    <x v="2737"/>
    <d v="2014-01-15T19:00:00"/>
  </r>
  <r>
    <n v="2738"/>
    <x v="2737"/>
    <x v="2736"/>
    <n v="5000"/>
    <n v="7397"/>
    <x v="0"/>
    <x v="0"/>
    <x v="0"/>
    <n v="1478402804"/>
    <n v="1473218804"/>
    <b v="0"/>
    <x v="41"/>
    <x v="0"/>
    <s v="technology/hardware"/>
    <n v="148"/>
    <x v="1937"/>
    <x v="2"/>
    <s v="hardware"/>
    <x v="2738"/>
    <d v="2016-11-06T03:26:44"/>
  </r>
  <r>
    <n v="2739"/>
    <x v="2738"/>
    <x v="2737"/>
    <n v="1100"/>
    <n v="4225"/>
    <x v="0"/>
    <x v="1"/>
    <x v="1"/>
    <n v="1399324717"/>
    <n v="1395436717"/>
    <b v="0"/>
    <x v="277"/>
    <x v="0"/>
    <s v="technology/hardware"/>
    <n v="384"/>
    <x v="1621"/>
    <x v="2"/>
    <s v="hardware"/>
    <x v="2739"/>
    <d v="2014-05-05T21:18:37"/>
  </r>
  <r>
    <n v="2740"/>
    <x v="2739"/>
    <x v="2738"/>
    <n v="300"/>
    <n v="310"/>
    <x v="0"/>
    <x v="0"/>
    <x v="0"/>
    <n v="1426117552"/>
    <n v="1423529152"/>
    <b v="0"/>
    <x v="57"/>
    <x v="0"/>
    <s v="technology/hardware"/>
    <n v="103"/>
    <x v="1938"/>
    <x v="2"/>
    <s v="hardware"/>
    <x v="2740"/>
    <d v="2015-03-11T23:45:52"/>
  </r>
  <r>
    <n v="2741"/>
    <x v="2740"/>
    <x v="2739"/>
    <n v="8000"/>
    <n v="35"/>
    <x v="2"/>
    <x v="0"/>
    <x v="0"/>
    <n v="1413770820"/>
    <n v="1412005602"/>
    <b v="0"/>
    <x v="80"/>
    <x v="1"/>
    <s v="publishing/children's books"/>
    <n v="0"/>
    <x v="435"/>
    <x v="3"/>
    <s v="children's books"/>
    <x v="2741"/>
    <d v="2014-10-20T02:07:00"/>
  </r>
  <r>
    <n v="2742"/>
    <x v="2741"/>
    <x v="2740"/>
    <n v="2500"/>
    <n v="731"/>
    <x v="2"/>
    <x v="0"/>
    <x v="0"/>
    <n v="1337102187"/>
    <n v="1335892587"/>
    <b v="0"/>
    <x v="59"/>
    <x v="1"/>
    <s v="publishing/children's books"/>
    <n v="29"/>
    <x v="1939"/>
    <x v="3"/>
    <s v="children's books"/>
    <x v="2742"/>
    <d v="2012-05-15T17:16:27"/>
  </r>
  <r>
    <n v="2743"/>
    <x v="2742"/>
    <x v="2741"/>
    <n v="5999"/>
    <n v="0"/>
    <x v="2"/>
    <x v="0"/>
    <x v="0"/>
    <n v="1476863607"/>
    <n v="1474271607"/>
    <b v="0"/>
    <x v="78"/>
    <x v="1"/>
    <s v="publishing/children's books"/>
    <n v="0"/>
    <x v="121"/>
    <x v="3"/>
    <s v="children's books"/>
    <x v="2743"/>
    <d v="2016-10-19T07:53:27"/>
  </r>
  <r>
    <n v="2744"/>
    <x v="2743"/>
    <x v="2742"/>
    <n v="16000"/>
    <n v="835"/>
    <x v="2"/>
    <x v="0"/>
    <x v="0"/>
    <n v="1330478998"/>
    <n v="1327886998"/>
    <b v="0"/>
    <x v="19"/>
    <x v="1"/>
    <s v="publishing/children's books"/>
    <n v="5"/>
    <x v="1940"/>
    <x v="3"/>
    <s v="children's books"/>
    <x v="2744"/>
    <d v="2012-02-29T01:29:58"/>
  </r>
  <r>
    <n v="2745"/>
    <x v="2744"/>
    <x v="2743"/>
    <n v="8000"/>
    <n v="1751"/>
    <x v="2"/>
    <x v="0"/>
    <x v="0"/>
    <n v="1342309368"/>
    <n v="1337125368"/>
    <b v="0"/>
    <x v="72"/>
    <x v="1"/>
    <s v="publishing/children's books"/>
    <n v="22"/>
    <x v="1941"/>
    <x v="3"/>
    <s v="children's books"/>
    <x v="2745"/>
    <d v="2012-07-14T23:42:48"/>
  </r>
  <r>
    <n v="2746"/>
    <x v="2745"/>
    <x v="2744"/>
    <n v="3000"/>
    <n v="801"/>
    <x v="2"/>
    <x v="0"/>
    <x v="0"/>
    <n v="1409337911"/>
    <n v="1406745911"/>
    <b v="0"/>
    <x v="10"/>
    <x v="1"/>
    <s v="publishing/children's books"/>
    <n v="27"/>
    <x v="1281"/>
    <x v="3"/>
    <s v="children's books"/>
    <x v="2746"/>
    <d v="2014-08-29T18:45:11"/>
  </r>
  <r>
    <n v="2747"/>
    <x v="2746"/>
    <x v="2745"/>
    <n v="500"/>
    <n v="140"/>
    <x v="2"/>
    <x v="0"/>
    <x v="0"/>
    <n v="1339816200"/>
    <n v="1337095997"/>
    <b v="0"/>
    <x v="80"/>
    <x v="1"/>
    <s v="publishing/children's books"/>
    <n v="28"/>
    <x v="431"/>
    <x v="3"/>
    <s v="children's books"/>
    <x v="2747"/>
    <d v="2012-06-16T03:10:00"/>
  </r>
  <r>
    <n v="2748"/>
    <x v="2747"/>
    <x v="2746"/>
    <n v="5000"/>
    <n v="53"/>
    <x v="2"/>
    <x v="0"/>
    <x v="0"/>
    <n v="1472835802"/>
    <n v="1470243802"/>
    <b v="0"/>
    <x v="80"/>
    <x v="1"/>
    <s v="publishing/children's books"/>
    <n v="1"/>
    <x v="508"/>
    <x v="3"/>
    <s v="children's books"/>
    <x v="2748"/>
    <d v="2016-09-02T17:03:22"/>
  </r>
  <r>
    <n v="2749"/>
    <x v="2748"/>
    <x v="2747"/>
    <n v="10000"/>
    <n v="110"/>
    <x v="2"/>
    <x v="0"/>
    <x v="0"/>
    <n v="1428171037"/>
    <n v="1425582637"/>
    <b v="0"/>
    <x v="84"/>
    <x v="1"/>
    <s v="publishing/children's books"/>
    <n v="1"/>
    <x v="687"/>
    <x v="3"/>
    <s v="children's books"/>
    <x v="2749"/>
    <d v="2015-04-04T18:10:37"/>
  </r>
  <r>
    <n v="2750"/>
    <x v="2749"/>
    <x v="2748"/>
    <n v="1999"/>
    <n v="0"/>
    <x v="2"/>
    <x v="0"/>
    <x v="0"/>
    <n v="1341086400"/>
    <n v="1340055345"/>
    <b v="0"/>
    <x v="78"/>
    <x v="1"/>
    <s v="publishing/children's books"/>
    <n v="0"/>
    <x v="121"/>
    <x v="3"/>
    <s v="children's books"/>
    <x v="2750"/>
    <d v="2012-06-30T20:00:00"/>
  </r>
  <r>
    <n v="2751"/>
    <x v="2750"/>
    <x v="2749"/>
    <n v="3274"/>
    <n v="0"/>
    <x v="2"/>
    <x v="0"/>
    <x v="0"/>
    <n v="1403039842"/>
    <n v="1397855842"/>
    <b v="0"/>
    <x v="78"/>
    <x v="1"/>
    <s v="publishing/children's books"/>
    <n v="0"/>
    <x v="121"/>
    <x v="3"/>
    <s v="children's books"/>
    <x v="2751"/>
    <d v="2014-06-17T21:17:22"/>
  </r>
  <r>
    <n v="2752"/>
    <x v="2751"/>
    <x v="2750"/>
    <n v="4800"/>
    <n v="550"/>
    <x v="2"/>
    <x v="0"/>
    <x v="0"/>
    <n v="1324232504"/>
    <n v="1320776504"/>
    <b v="0"/>
    <x v="25"/>
    <x v="1"/>
    <s v="publishing/children's books"/>
    <n v="11"/>
    <x v="1942"/>
    <x v="3"/>
    <s v="children's books"/>
    <x v="2752"/>
    <d v="2011-12-18T18:21:44"/>
  </r>
  <r>
    <n v="2753"/>
    <x v="2752"/>
    <x v="2751"/>
    <n v="2000"/>
    <n v="380"/>
    <x v="2"/>
    <x v="0"/>
    <x v="0"/>
    <n v="1346017023"/>
    <n v="1343425023"/>
    <b v="0"/>
    <x v="22"/>
    <x v="1"/>
    <s v="publishing/children's books"/>
    <n v="19"/>
    <x v="125"/>
    <x v="3"/>
    <s v="children's books"/>
    <x v="2753"/>
    <d v="2012-08-26T21:37:03"/>
  </r>
  <r>
    <n v="2754"/>
    <x v="2753"/>
    <x v="2752"/>
    <n v="10000"/>
    <n v="0"/>
    <x v="2"/>
    <x v="0"/>
    <x v="0"/>
    <n v="1410448551"/>
    <n v="1407856551"/>
    <b v="0"/>
    <x v="78"/>
    <x v="1"/>
    <s v="publishing/children's books"/>
    <n v="0"/>
    <x v="121"/>
    <x v="3"/>
    <s v="children's books"/>
    <x v="2754"/>
    <d v="2014-09-11T15:15:51"/>
  </r>
  <r>
    <n v="2755"/>
    <x v="2754"/>
    <x v="2753"/>
    <n v="500"/>
    <n v="260"/>
    <x v="2"/>
    <x v="17"/>
    <x v="3"/>
    <n v="1428519527"/>
    <n v="1425927527"/>
    <b v="0"/>
    <x v="41"/>
    <x v="1"/>
    <s v="publishing/children's books"/>
    <n v="52"/>
    <x v="1943"/>
    <x v="3"/>
    <s v="children's books"/>
    <x v="2755"/>
    <d v="2015-04-08T18:58:47"/>
  </r>
  <r>
    <n v="2756"/>
    <x v="2755"/>
    <x v="2754"/>
    <n v="10000"/>
    <n v="1048"/>
    <x v="2"/>
    <x v="0"/>
    <x v="0"/>
    <n v="1389476201"/>
    <n v="1386884201"/>
    <b v="0"/>
    <x v="51"/>
    <x v="1"/>
    <s v="publishing/children's books"/>
    <n v="10"/>
    <x v="1944"/>
    <x v="3"/>
    <s v="children's books"/>
    <x v="2756"/>
    <d v="2014-01-11T21:36:41"/>
  </r>
  <r>
    <n v="2757"/>
    <x v="2756"/>
    <x v="2755"/>
    <n v="1500"/>
    <n v="10"/>
    <x v="2"/>
    <x v="0"/>
    <x v="0"/>
    <n v="1470498332"/>
    <n v="1469202332"/>
    <b v="0"/>
    <x v="84"/>
    <x v="1"/>
    <s v="publishing/children's books"/>
    <n v="1"/>
    <x v="144"/>
    <x v="3"/>
    <s v="children's books"/>
    <x v="2757"/>
    <d v="2016-08-06T15:45:32"/>
  </r>
  <r>
    <n v="2758"/>
    <x v="2757"/>
    <x v="2756"/>
    <n v="2000"/>
    <n v="234"/>
    <x v="2"/>
    <x v="2"/>
    <x v="2"/>
    <n v="1476095783"/>
    <n v="1474886183"/>
    <b v="0"/>
    <x v="79"/>
    <x v="1"/>
    <s v="publishing/children's books"/>
    <n v="12"/>
    <x v="492"/>
    <x v="3"/>
    <s v="children's books"/>
    <x v="2758"/>
    <d v="2016-10-10T10:36:23"/>
  </r>
  <r>
    <n v="2759"/>
    <x v="2758"/>
    <x v="2757"/>
    <n v="1000"/>
    <n v="105"/>
    <x v="2"/>
    <x v="2"/>
    <x v="2"/>
    <n v="1468658866"/>
    <n v="1464943666"/>
    <b v="0"/>
    <x v="84"/>
    <x v="1"/>
    <s v="publishing/children's books"/>
    <n v="11"/>
    <x v="1780"/>
    <x v="3"/>
    <s v="children's books"/>
    <x v="2759"/>
    <d v="2016-07-16T08:47:46"/>
  </r>
  <r>
    <n v="2760"/>
    <x v="2759"/>
    <x v="2758"/>
    <n v="5000"/>
    <n v="0"/>
    <x v="2"/>
    <x v="1"/>
    <x v="1"/>
    <n v="1371726258"/>
    <n v="1369134258"/>
    <b v="0"/>
    <x v="78"/>
    <x v="1"/>
    <s v="publishing/children's books"/>
    <n v="0"/>
    <x v="121"/>
    <x v="3"/>
    <s v="children's books"/>
    <x v="2760"/>
    <d v="2013-06-20T11:04:18"/>
  </r>
  <r>
    <n v="2761"/>
    <x v="2760"/>
    <x v="2759"/>
    <n v="5000"/>
    <n v="36"/>
    <x v="2"/>
    <x v="0"/>
    <x v="0"/>
    <n v="1357176693"/>
    <n v="1354584693"/>
    <b v="0"/>
    <x v="80"/>
    <x v="1"/>
    <s v="publishing/children's books"/>
    <n v="1"/>
    <x v="373"/>
    <x v="3"/>
    <s v="children's books"/>
    <x v="2761"/>
    <d v="2013-01-03T01:31:33"/>
  </r>
  <r>
    <n v="2762"/>
    <x v="2761"/>
    <x v="2760"/>
    <n v="3250"/>
    <n v="25"/>
    <x v="2"/>
    <x v="0"/>
    <x v="0"/>
    <n v="1332114795"/>
    <n v="1326934395"/>
    <b v="0"/>
    <x v="29"/>
    <x v="1"/>
    <s v="publishing/children's books"/>
    <n v="1"/>
    <x v="380"/>
    <x v="3"/>
    <s v="children's books"/>
    <x v="2762"/>
    <d v="2012-03-18T23:53:15"/>
  </r>
  <r>
    <n v="2763"/>
    <x v="2762"/>
    <x v="2761"/>
    <n v="39400"/>
    <n v="90"/>
    <x v="2"/>
    <x v="0"/>
    <x v="0"/>
    <n v="1369403684"/>
    <n v="1365515684"/>
    <b v="0"/>
    <x v="83"/>
    <x v="1"/>
    <s v="publishing/children's books"/>
    <n v="0"/>
    <x v="179"/>
    <x v="3"/>
    <s v="children's books"/>
    <x v="2763"/>
    <d v="2013-05-24T13:54:44"/>
  </r>
  <r>
    <n v="2764"/>
    <x v="2763"/>
    <x v="2762"/>
    <n v="4000"/>
    <n v="45"/>
    <x v="2"/>
    <x v="0"/>
    <x v="0"/>
    <n v="1338404400"/>
    <n v="1335855631"/>
    <b v="0"/>
    <x v="80"/>
    <x v="1"/>
    <s v="publishing/children's books"/>
    <n v="1"/>
    <x v="784"/>
    <x v="3"/>
    <s v="children's books"/>
    <x v="2764"/>
    <d v="2012-05-30T19:00:00"/>
  </r>
  <r>
    <n v="2765"/>
    <x v="2764"/>
    <x v="2763"/>
    <n v="4000"/>
    <n v="0"/>
    <x v="2"/>
    <x v="0"/>
    <x v="0"/>
    <n v="1351432428"/>
    <n v="1350050028"/>
    <b v="0"/>
    <x v="78"/>
    <x v="1"/>
    <s v="publishing/children's books"/>
    <n v="0"/>
    <x v="121"/>
    <x v="3"/>
    <s v="children's books"/>
    <x v="2765"/>
    <d v="2012-10-28T13:53:48"/>
  </r>
  <r>
    <n v="2766"/>
    <x v="2765"/>
    <x v="2764"/>
    <n v="5000"/>
    <n v="100"/>
    <x v="2"/>
    <x v="0"/>
    <x v="0"/>
    <n v="1313078518"/>
    <n v="1310486518"/>
    <b v="0"/>
    <x v="80"/>
    <x v="1"/>
    <s v="publishing/children's books"/>
    <n v="2"/>
    <x v="380"/>
    <x v="3"/>
    <s v="children's books"/>
    <x v="2766"/>
    <d v="2011-08-11T16:01:58"/>
  </r>
  <r>
    <n v="2767"/>
    <x v="2766"/>
    <x v="2765"/>
    <n v="4000"/>
    <n v="34"/>
    <x v="2"/>
    <x v="5"/>
    <x v="5"/>
    <n v="1439766050"/>
    <n v="1434582050"/>
    <b v="0"/>
    <x v="83"/>
    <x v="1"/>
    <s v="publishing/children's books"/>
    <n v="1"/>
    <x v="1945"/>
    <x v="3"/>
    <s v="children's books"/>
    <x v="2767"/>
    <d v="2015-08-16T23:00:50"/>
  </r>
  <r>
    <n v="2768"/>
    <x v="2767"/>
    <x v="2766"/>
    <n v="7000"/>
    <n v="1002"/>
    <x v="2"/>
    <x v="0"/>
    <x v="0"/>
    <n v="1333028723"/>
    <n v="1330440323"/>
    <b v="0"/>
    <x v="69"/>
    <x v="1"/>
    <s v="publishing/children's books"/>
    <n v="14"/>
    <x v="1946"/>
    <x v="3"/>
    <s v="children's books"/>
    <x v="2768"/>
    <d v="2012-03-29T13:45:23"/>
  </r>
  <r>
    <n v="2769"/>
    <x v="2768"/>
    <x v="2767"/>
    <n v="800"/>
    <n v="2"/>
    <x v="2"/>
    <x v="1"/>
    <x v="1"/>
    <n v="1401997790"/>
    <n v="1397677790"/>
    <b v="0"/>
    <x v="84"/>
    <x v="1"/>
    <s v="publishing/children's books"/>
    <n v="0"/>
    <x v="120"/>
    <x v="3"/>
    <s v="children's books"/>
    <x v="2769"/>
    <d v="2014-06-05T19:49:50"/>
  </r>
  <r>
    <n v="2770"/>
    <x v="2769"/>
    <x v="2768"/>
    <n v="20000"/>
    <n v="2082.25"/>
    <x v="2"/>
    <x v="0"/>
    <x v="0"/>
    <n v="1395158130"/>
    <n v="1392569730"/>
    <b v="0"/>
    <x v="51"/>
    <x v="1"/>
    <s v="publishing/children's books"/>
    <n v="10"/>
    <x v="640"/>
    <x v="3"/>
    <s v="children's books"/>
    <x v="2770"/>
    <d v="2014-03-18T15:55:30"/>
  </r>
  <r>
    <n v="2771"/>
    <x v="2770"/>
    <x v="2769"/>
    <n v="19980"/>
    <n v="0"/>
    <x v="2"/>
    <x v="0"/>
    <x v="0"/>
    <n v="1359738000"/>
    <n v="1355489140"/>
    <b v="0"/>
    <x v="78"/>
    <x v="1"/>
    <s v="publishing/children's books"/>
    <n v="0"/>
    <x v="121"/>
    <x v="3"/>
    <s v="children's books"/>
    <x v="2771"/>
    <d v="2013-02-01T17:00:00"/>
  </r>
  <r>
    <n v="2772"/>
    <x v="2771"/>
    <x v="2770"/>
    <n v="8000"/>
    <n v="0"/>
    <x v="2"/>
    <x v="0"/>
    <x v="0"/>
    <n v="1381006294"/>
    <n v="1379710294"/>
    <b v="0"/>
    <x v="78"/>
    <x v="1"/>
    <s v="publishing/children's books"/>
    <n v="0"/>
    <x v="121"/>
    <x v="3"/>
    <s v="children's books"/>
    <x v="2772"/>
    <d v="2013-10-05T20:51:34"/>
  </r>
  <r>
    <n v="2773"/>
    <x v="2772"/>
    <x v="2771"/>
    <n v="530"/>
    <n v="1"/>
    <x v="2"/>
    <x v="5"/>
    <x v="5"/>
    <n v="1461530721"/>
    <n v="1460666721"/>
    <b v="0"/>
    <x v="29"/>
    <x v="1"/>
    <s v="publishing/children's books"/>
    <n v="0"/>
    <x v="120"/>
    <x v="3"/>
    <s v="children's books"/>
    <x v="2773"/>
    <d v="2016-04-24T20:45:21"/>
  </r>
  <r>
    <n v="2774"/>
    <x v="2773"/>
    <x v="2772"/>
    <n v="4000"/>
    <n v="570"/>
    <x v="2"/>
    <x v="0"/>
    <x v="0"/>
    <n v="1362711728"/>
    <n v="1360119728"/>
    <b v="0"/>
    <x v="62"/>
    <x v="1"/>
    <s v="publishing/children's books"/>
    <n v="14"/>
    <x v="1947"/>
    <x v="3"/>
    <s v="children's books"/>
    <x v="2774"/>
    <d v="2013-03-08T03:02:08"/>
  </r>
  <r>
    <n v="2775"/>
    <x v="2774"/>
    <x v="2773"/>
    <n v="5000"/>
    <n v="150"/>
    <x v="2"/>
    <x v="0"/>
    <x v="0"/>
    <n v="1323994754"/>
    <n v="1321402754"/>
    <b v="0"/>
    <x v="84"/>
    <x v="1"/>
    <s v="publishing/children's books"/>
    <n v="3"/>
    <x v="753"/>
    <x v="3"/>
    <s v="children's books"/>
    <x v="2775"/>
    <d v="2011-12-16T00:19:14"/>
  </r>
  <r>
    <n v="2776"/>
    <x v="2775"/>
    <x v="2774"/>
    <n v="21000"/>
    <n v="1655"/>
    <x v="2"/>
    <x v="0"/>
    <x v="0"/>
    <n v="1434092876"/>
    <n v="1431414476"/>
    <b v="0"/>
    <x v="17"/>
    <x v="1"/>
    <s v="publishing/children's books"/>
    <n v="8"/>
    <x v="1948"/>
    <x v="3"/>
    <s v="children's books"/>
    <x v="2776"/>
    <d v="2015-06-12T07:07:56"/>
  </r>
  <r>
    <n v="2777"/>
    <x v="2776"/>
    <x v="2775"/>
    <n v="3000"/>
    <n v="10"/>
    <x v="2"/>
    <x v="0"/>
    <x v="0"/>
    <n v="1437149004"/>
    <n v="1434557004"/>
    <b v="0"/>
    <x v="29"/>
    <x v="1"/>
    <s v="publishing/children's books"/>
    <n v="0"/>
    <x v="119"/>
    <x v="3"/>
    <s v="children's books"/>
    <x v="2777"/>
    <d v="2015-07-17T16:03:24"/>
  </r>
  <r>
    <n v="2778"/>
    <x v="2777"/>
    <x v="2776"/>
    <n v="5500"/>
    <n v="1405"/>
    <x v="2"/>
    <x v="0"/>
    <x v="0"/>
    <n v="1409009306"/>
    <n v="1406417306"/>
    <b v="0"/>
    <x v="41"/>
    <x v="1"/>
    <s v="publishing/children's books"/>
    <n v="26"/>
    <x v="1949"/>
    <x v="3"/>
    <s v="children's books"/>
    <x v="2778"/>
    <d v="2014-08-25T23:28:26"/>
  </r>
  <r>
    <n v="2779"/>
    <x v="2778"/>
    <x v="2777"/>
    <n v="2500"/>
    <n v="53"/>
    <x v="2"/>
    <x v="0"/>
    <x v="0"/>
    <n v="1448204621"/>
    <n v="1445609021"/>
    <b v="0"/>
    <x v="29"/>
    <x v="1"/>
    <s v="publishing/children's books"/>
    <n v="2"/>
    <x v="444"/>
    <x v="3"/>
    <s v="children's books"/>
    <x v="2779"/>
    <d v="2015-11-22T15:03:41"/>
  </r>
  <r>
    <n v="2780"/>
    <x v="2779"/>
    <x v="2778"/>
    <n v="100000"/>
    <n v="0"/>
    <x v="2"/>
    <x v="13"/>
    <x v="3"/>
    <n v="1489142688"/>
    <n v="1486550688"/>
    <b v="0"/>
    <x v="78"/>
    <x v="1"/>
    <s v="publishing/children's books"/>
    <n v="0"/>
    <x v="121"/>
    <x v="3"/>
    <s v="children's books"/>
    <x v="2780"/>
    <d v="2017-03-10T10:44:48"/>
  </r>
  <r>
    <n v="2781"/>
    <x v="2780"/>
    <x v="2779"/>
    <n v="1250"/>
    <n v="1316"/>
    <x v="0"/>
    <x v="0"/>
    <x v="0"/>
    <n v="1423724400"/>
    <n v="1421274954"/>
    <b v="0"/>
    <x v="33"/>
    <x v="0"/>
    <s v="theater/plays"/>
    <n v="105"/>
    <x v="1192"/>
    <x v="1"/>
    <s v="plays"/>
    <x v="2781"/>
    <d v="2015-02-12T07:00:00"/>
  </r>
  <r>
    <n v="2782"/>
    <x v="2781"/>
    <x v="2780"/>
    <n v="1000"/>
    <n v="1200"/>
    <x v="0"/>
    <x v="0"/>
    <x v="0"/>
    <n v="1424149140"/>
    <n v="1421964718"/>
    <b v="0"/>
    <x v="59"/>
    <x v="0"/>
    <s v="theater/plays"/>
    <n v="120"/>
    <x v="583"/>
    <x v="1"/>
    <s v="plays"/>
    <x v="2782"/>
    <d v="2015-02-17T04:59:00"/>
  </r>
  <r>
    <n v="2783"/>
    <x v="2782"/>
    <x v="2781"/>
    <n v="1000"/>
    <n v="1145"/>
    <x v="0"/>
    <x v="1"/>
    <x v="1"/>
    <n v="1429793446"/>
    <n v="1428583846"/>
    <b v="0"/>
    <x v="42"/>
    <x v="0"/>
    <s v="theater/plays"/>
    <n v="115"/>
    <x v="1950"/>
    <x v="1"/>
    <s v="plays"/>
    <x v="2783"/>
    <d v="2015-04-23T12:50:46"/>
  </r>
  <r>
    <n v="2784"/>
    <x v="2783"/>
    <x v="2782"/>
    <n v="6000"/>
    <n v="7140"/>
    <x v="0"/>
    <x v="0"/>
    <x v="0"/>
    <n v="1414608843"/>
    <n v="1412794443"/>
    <b v="0"/>
    <x v="52"/>
    <x v="0"/>
    <s v="theater/plays"/>
    <n v="119"/>
    <x v="1951"/>
    <x v="1"/>
    <s v="plays"/>
    <x v="2784"/>
    <d v="2014-10-29T18:54:03"/>
  </r>
  <r>
    <n v="2785"/>
    <x v="2784"/>
    <x v="2783"/>
    <n v="5000"/>
    <n v="5234"/>
    <x v="0"/>
    <x v="0"/>
    <x v="0"/>
    <n v="1470430800"/>
    <n v="1467865967"/>
    <b v="0"/>
    <x v="136"/>
    <x v="0"/>
    <s v="theater/plays"/>
    <n v="105"/>
    <x v="1952"/>
    <x v="1"/>
    <s v="plays"/>
    <x v="2785"/>
    <d v="2016-08-05T21:00:00"/>
  </r>
  <r>
    <n v="2786"/>
    <x v="2785"/>
    <x v="2784"/>
    <n v="2500"/>
    <n v="2946"/>
    <x v="0"/>
    <x v="1"/>
    <x v="1"/>
    <n v="1404913180"/>
    <n v="1403703580"/>
    <b v="0"/>
    <x v="142"/>
    <x v="0"/>
    <s v="theater/plays"/>
    <n v="118"/>
    <x v="1953"/>
    <x v="1"/>
    <s v="plays"/>
    <x v="2786"/>
    <d v="2014-07-09T13:39:40"/>
  </r>
  <r>
    <n v="2787"/>
    <x v="2786"/>
    <x v="2785"/>
    <n v="1000"/>
    <n v="1197"/>
    <x v="0"/>
    <x v="0"/>
    <x v="0"/>
    <n v="1405658752"/>
    <n v="1403066752"/>
    <b v="0"/>
    <x v="44"/>
    <x v="0"/>
    <s v="theater/plays"/>
    <n v="120"/>
    <x v="9"/>
    <x v="1"/>
    <s v="plays"/>
    <x v="2787"/>
    <d v="2014-07-18T04:45:52"/>
  </r>
  <r>
    <n v="2788"/>
    <x v="2787"/>
    <x v="2786"/>
    <n v="2000"/>
    <n v="2050"/>
    <x v="0"/>
    <x v="0"/>
    <x v="0"/>
    <n v="1469811043"/>
    <n v="1467219043"/>
    <b v="0"/>
    <x v="9"/>
    <x v="0"/>
    <s v="theater/plays"/>
    <n v="103"/>
    <x v="587"/>
    <x v="1"/>
    <s v="plays"/>
    <x v="2788"/>
    <d v="2016-07-29T16:50:43"/>
  </r>
  <r>
    <n v="2789"/>
    <x v="2788"/>
    <x v="2787"/>
    <n v="3000"/>
    <n v="3035"/>
    <x v="0"/>
    <x v="0"/>
    <x v="0"/>
    <n v="1426132800"/>
    <n v="1424477934"/>
    <b v="0"/>
    <x v="54"/>
    <x v="0"/>
    <s v="theater/plays"/>
    <n v="101"/>
    <x v="1954"/>
    <x v="1"/>
    <s v="plays"/>
    <x v="2789"/>
    <d v="2015-03-12T04:00:00"/>
  </r>
  <r>
    <n v="2790"/>
    <x v="2789"/>
    <x v="2788"/>
    <n v="3000"/>
    <n v="3160"/>
    <x v="0"/>
    <x v="0"/>
    <x v="0"/>
    <n v="1423693903"/>
    <n v="1421101903"/>
    <b v="0"/>
    <x v="36"/>
    <x v="0"/>
    <s v="theater/plays"/>
    <n v="105"/>
    <x v="371"/>
    <x v="1"/>
    <s v="plays"/>
    <x v="2790"/>
    <d v="2015-02-11T22:31:43"/>
  </r>
  <r>
    <n v="2791"/>
    <x v="2790"/>
    <x v="2789"/>
    <n v="2000"/>
    <n v="2050"/>
    <x v="0"/>
    <x v="0"/>
    <x v="0"/>
    <n v="1473393600"/>
    <n v="1470778559"/>
    <b v="0"/>
    <x v="33"/>
    <x v="0"/>
    <s v="theater/plays"/>
    <n v="103"/>
    <x v="1955"/>
    <x v="1"/>
    <s v="plays"/>
    <x v="2791"/>
    <d v="2016-09-09T04:00:00"/>
  </r>
  <r>
    <n v="2792"/>
    <x v="2791"/>
    <x v="2790"/>
    <n v="2000"/>
    <n v="2152"/>
    <x v="0"/>
    <x v="0"/>
    <x v="0"/>
    <n v="1439357559"/>
    <n v="1435469559"/>
    <b v="0"/>
    <x v="54"/>
    <x v="0"/>
    <s v="theater/plays"/>
    <n v="108"/>
    <x v="1223"/>
    <x v="1"/>
    <s v="plays"/>
    <x v="2792"/>
    <d v="2015-08-12T05:32:39"/>
  </r>
  <r>
    <n v="2793"/>
    <x v="2792"/>
    <x v="2791"/>
    <n v="10000"/>
    <n v="11056.75"/>
    <x v="0"/>
    <x v="2"/>
    <x v="2"/>
    <n v="1437473005"/>
    <n v="1434881005"/>
    <b v="0"/>
    <x v="196"/>
    <x v="0"/>
    <s v="theater/plays"/>
    <n v="111"/>
    <x v="1956"/>
    <x v="1"/>
    <s v="plays"/>
    <x v="2793"/>
    <d v="2015-07-21T10:03:25"/>
  </r>
  <r>
    <n v="2794"/>
    <x v="2793"/>
    <x v="2792"/>
    <n v="50"/>
    <n v="75"/>
    <x v="0"/>
    <x v="1"/>
    <x v="1"/>
    <n v="1457031600"/>
    <n v="1455640559"/>
    <b v="0"/>
    <x v="83"/>
    <x v="0"/>
    <s v="theater/plays"/>
    <n v="150"/>
    <x v="380"/>
    <x v="1"/>
    <s v="plays"/>
    <x v="2794"/>
    <d v="2016-03-03T19:00:00"/>
  </r>
  <r>
    <n v="2795"/>
    <x v="2794"/>
    <x v="2793"/>
    <n v="700"/>
    <n v="730"/>
    <x v="0"/>
    <x v="0"/>
    <x v="0"/>
    <n v="1402095600"/>
    <n v="1400675841"/>
    <b v="0"/>
    <x v="9"/>
    <x v="0"/>
    <s v="theater/plays"/>
    <n v="104"/>
    <x v="1957"/>
    <x v="1"/>
    <s v="plays"/>
    <x v="2795"/>
    <d v="2014-06-06T23:00:00"/>
  </r>
  <r>
    <n v="2796"/>
    <x v="2795"/>
    <x v="2794"/>
    <n v="800"/>
    <n v="924"/>
    <x v="0"/>
    <x v="1"/>
    <x v="1"/>
    <n v="1404564028"/>
    <n v="1401972028"/>
    <b v="0"/>
    <x v="64"/>
    <x v="0"/>
    <s v="theater/plays"/>
    <n v="116"/>
    <x v="878"/>
    <x v="1"/>
    <s v="plays"/>
    <x v="2796"/>
    <d v="2014-07-05T12:40:28"/>
  </r>
  <r>
    <n v="2797"/>
    <x v="2796"/>
    <x v="2795"/>
    <n v="8000"/>
    <n v="8211.61"/>
    <x v="0"/>
    <x v="1"/>
    <x v="1"/>
    <n v="1404858840"/>
    <n v="1402266840"/>
    <b v="0"/>
    <x v="225"/>
    <x v="0"/>
    <s v="theater/plays"/>
    <n v="103"/>
    <x v="1958"/>
    <x v="1"/>
    <s v="plays"/>
    <x v="2797"/>
    <d v="2014-07-08T22:34:00"/>
  </r>
  <r>
    <n v="2798"/>
    <x v="2797"/>
    <x v="2796"/>
    <n v="5000"/>
    <n v="5070"/>
    <x v="0"/>
    <x v="1"/>
    <x v="1"/>
    <n v="1438358400"/>
    <n v="1437063121"/>
    <b v="0"/>
    <x v="237"/>
    <x v="0"/>
    <s v="theater/plays"/>
    <n v="101"/>
    <x v="1959"/>
    <x v="1"/>
    <s v="plays"/>
    <x v="2798"/>
    <d v="2015-07-31T16:00:00"/>
  </r>
  <r>
    <n v="2799"/>
    <x v="2798"/>
    <x v="2797"/>
    <n v="5000"/>
    <n v="5831.74"/>
    <x v="0"/>
    <x v="1"/>
    <x v="1"/>
    <n v="1466179200"/>
    <n v="1463466070"/>
    <b v="0"/>
    <x v="208"/>
    <x v="0"/>
    <s v="theater/plays"/>
    <n v="117"/>
    <x v="1960"/>
    <x v="1"/>
    <s v="plays"/>
    <x v="2799"/>
    <d v="2016-06-17T16:00:00"/>
  </r>
  <r>
    <n v="2800"/>
    <x v="2799"/>
    <x v="2798"/>
    <n v="1000"/>
    <n v="1330"/>
    <x v="0"/>
    <x v="1"/>
    <x v="1"/>
    <n v="1420377366"/>
    <n v="1415193366"/>
    <b v="0"/>
    <x v="162"/>
    <x v="0"/>
    <s v="theater/plays"/>
    <n v="133"/>
    <x v="1961"/>
    <x v="1"/>
    <s v="plays"/>
    <x v="2800"/>
    <d v="2015-01-04T13:16:06"/>
  </r>
  <r>
    <n v="2801"/>
    <x v="2800"/>
    <x v="2799"/>
    <n v="500"/>
    <n v="666"/>
    <x v="0"/>
    <x v="2"/>
    <x v="2"/>
    <n v="1412938800"/>
    <n v="1411019409"/>
    <b v="0"/>
    <x v="62"/>
    <x v="0"/>
    <s v="theater/plays"/>
    <n v="133"/>
    <x v="1256"/>
    <x v="1"/>
    <s v="plays"/>
    <x v="2801"/>
    <d v="2014-10-10T11:00:00"/>
  </r>
  <r>
    <n v="2802"/>
    <x v="2801"/>
    <x v="2800"/>
    <n v="3000"/>
    <n v="3055"/>
    <x v="0"/>
    <x v="1"/>
    <x v="1"/>
    <n v="1438875107"/>
    <n v="1436283107"/>
    <b v="0"/>
    <x v="240"/>
    <x v="0"/>
    <s v="theater/plays"/>
    <n v="102"/>
    <x v="1962"/>
    <x v="1"/>
    <s v="plays"/>
    <x v="2802"/>
    <d v="2015-08-06T15:31:47"/>
  </r>
  <r>
    <n v="2803"/>
    <x v="2802"/>
    <x v="2801"/>
    <n v="10000"/>
    <n v="12795"/>
    <x v="0"/>
    <x v="0"/>
    <x v="0"/>
    <n v="1437004800"/>
    <n v="1433295276"/>
    <b v="0"/>
    <x v="261"/>
    <x v="0"/>
    <s v="theater/plays"/>
    <n v="128"/>
    <x v="1963"/>
    <x v="1"/>
    <s v="plays"/>
    <x v="2803"/>
    <d v="2015-07-16T00:00:00"/>
  </r>
  <r>
    <n v="2804"/>
    <x v="2803"/>
    <x v="2802"/>
    <n v="1000"/>
    <n v="1150"/>
    <x v="0"/>
    <x v="1"/>
    <x v="1"/>
    <n v="1411987990"/>
    <n v="1409395990"/>
    <b v="0"/>
    <x v="23"/>
    <x v="0"/>
    <s v="theater/plays"/>
    <n v="115"/>
    <x v="73"/>
    <x v="1"/>
    <s v="plays"/>
    <x v="2804"/>
    <d v="2014-09-29T10:53:10"/>
  </r>
  <r>
    <n v="2805"/>
    <x v="2804"/>
    <x v="2803"/>
    <n v="400"/>
    <n v="440"/>
    <x v="0"/>
    <x v="1"/>
    <x v="1"/>
    <n v="1440245273"/>
    <n v="1438085273"/>
    <b v="0"/>
    <x v="59"/>
    <x v="0"/>
    <s v="theater/plays"/>
    <n v="110"/>
    <x v="1964"/>
    <x v="1"/>
    <s v="plays"/>
    <x v="2805"/>
    <d v="2015-08-22T12:07:53"/>
  </r>
  <r>
    <n v="2806"/>
    <x v="2805"/>
    <x v="2804"/>
    <n v="3000"/>
    <n v="3363"/>
    <x v="0"/>
    <x v="1"/>
    <x v="1"/>
    <n v="1438772400"/>
    <n v="1435645490"/>
    <b v="0"/>
    <x v="88"/>
    <x v="0"/>
    <s v="theater/plays"/>
    <n v="112"/>
    <x v="1965"/>
    <x v="1"/>
    <s v="plays"/>
    <x v="2806"/>
    <d v="2015-08-05T11:00:00"/>
  </r>
  <r>
    <n v="2807"/>
    <x v="2806"/>
    <x v="2805"/>
    <n v="5000"/>
    <n v="6300"/>
    <x v="0"/>
    <x v="0"/>
    <x v="0"/>
    <n v="1435611438"/>
    <n v="1433019438"/>
    <b v="0"/>
    <x v="251"/>
    <x v="0"/>
    <s v="theater/plays"/>
    <n v="126"/>
    <x v="1966"/>
    <x v="1"/>
    <s v="plays"/>
    <x v="2807"/>
    <d v="2015-06-29T20:57:18"/>
  </r>
  <r>
    <n v="2808"/>
    <x v="2807"/>
    <x v="2806"/>
    <n v="4500"/>
    <n v="4511"/>
    <x v="0"/>
    <x v="0"/>
    <x v="0"/>
    <n v="1440274735"/>
    <n v="1437682735"/>
    <b v="0"/>
    <x v="50"/>
    <x v="0"/>
    <s v="theater/plays"/>
    <n v="100"/>
    <x v="109"/>
    <x v="1"/>
    <s v="plays"/>
    <x v="2808"/>
    <d v="2015-08-22T20:18:55"/>
  </r>
  <r>
    <n v="2809"/>
    <x v="2808"/>
    <x v="2807"/>
    <n v="2500"/>
    <n v="2560"/>
    <x v="0"/>
    <x v="0"/>
    <x v="0"/>
    <n v="1459348740"/>
    <n v="1458647725"/>
    <b v="0"/>
    <x v="64"/>
    <x v="0"/>
    <s v="theater/plays"/>
    <n v="102"/>
    <x v="1967"/>
    <x v="1"/>
    <s v="plays"/>
    <x v="2809"/>
    <d v="2016-03-30T14:39:00"/>
  </r>
  <r>
    <n v="2810"/>
    <x v="2809"/>
    <x v="2808"/>
    <n v="2500"/>
    <n v="2705"/>
    <x v="0"/>
    <x v="0"/>
    <x v="0"/>
    <n v="1401595140"/>
    <n v="1398828064"/>
    <b v="0"/>
    <x v="7"/>
    <x v="0"/>
    <s v="theater/plays"/>
    <n v="108"/>
    <x v="1968"/>
    <x v="1"/>
    <s v="plays"/>
    <x v="2810"/>
    <d v="2014-06-01T03:59:00"/>
  </r>
  <r>
    <n v="2811"/>
    <x v="2810"/>
    <x v="2809"/>
    <n v="10000"/>
    <n v="10027"/>
    <x v="0"/>
    <x v="1"/>
    <x v="1"/>
    <n v="1424692503"/>
    <n v="1422100503"/>
    <b v="0"/>
    <x v="52"/>
    <x v="0"/>
    <s v="theater/plays"/>
    <n v="100"/>
    <x v="1969"/>
    <x v="1"/>
    <s v="plays"/>
    <x v="2811"/>
    <d v="2015-02-23T11:55:03"/>
  </r>
  <r>
    <n v="2812"/>
    <x v="2811"/>
    <x v="2810"/>
    <n v="5000"/>
    <n v="5665"/>
    <x v="0"/>
    <x v="5"/>
    <x v="5"/>
    <n v="1428292800"/>
    <n v="1424368298"/>
    <b v="0"/>
    <x v="183"/>
    <x v="0"/>
    <s v="theater/plays"/>
    <n v="113"/>
    <x v="1922"/>
    <x v="1"/>
    <s v="plays"/>
    <x v="2812"/>
    <d v="2015-04-06T04:00:00"/>
  </r>
  <r>
    <n v="2813"/>
    <x v="2812"/>
    <x v="2811"/>
    <n v="2800"/>
    <n v="3572.12"/>
    <x v="0"/>
    <x v="0"/>
    <x v="0"/>
    <n v="1481737761"/>
    <n v="1479577761"/>
    <b v="0"/>
    <x v="93"/>
    <x v="0"/>
    <s v="theater/plays"/>
    <n v="128"/>
    <x v="1970"/>
    <x v="1"/>
    <s v="plays"/>
    <x v="2813"/>
    <d v="2016-12-14T17:49:21"/>
  </r>
  <r>
    <n v="2814"/>
    <x v="2813"/>
    <x v="2812"/>
    <n v="1500"/>
    <n v="1616"/>
    <x v="0"/>
    <x v="1"/>
    <x v="1"/>
    <n v="1431164115"/>
    <n v="1428572115"/>
    <b v="0"/>
    <x v="31"/>
    <x v="0"/>
    <s v="theater/plays"/>
    <n v="108"/>
    <x v="1971"/>
    <x v="1"/>
    <s v="plays"/>
    <x v="2814"/>
    <d v="2015-05-09T09:35:15"/>
  </r>
  <r>
    <n v="2815"/>
    <x v="2814"/>
    <x v="2813"/>
    <n v="250"/>
    <n v="605"/>
    <x v="0"/>
    <x v="5"/>
    <x v="5"/>
    <n v="1470595109"/>
    <n v="1468003109"/>
    <b v="0"/>
    <x v="25"/>
    <x v="0"/>
    <s v="theater/plays"/>
    <n v="242"/>
    <x v="1972"/>
    <x v="1"/>
    <s v="plays"/>
    <x v="2815"/>
    <d v="2016-08-07T18:38:29"/>
  </r>
  <r>
    <n v="2816"/>
    <x v="2815"/>
    <x v="2814"/>
    <n v="3000"/>
    <n v="4247"/>
    <x v="0"/>
    <x v="1"/>
    <x v="1"/>
    <n v="1438531200"/>
    <n v="1435921992"/>
    <b v="0"/>
    <x v="39"/>
    <x v="0"/>
    <s v="theater/plays"/>
    <n v="142"/>
    <x v="1973"/>
    <x v="1"/>
    <s v="plays"/>
    <x v="2816"/>
    <d v="2015-08-02T16:00:00"/>
  </r>
  <r>
    <n v="2817"/>
    <x v="2816"/>
    <x v="2815"/>
    <n v="600"/>
    <n v="780"/>
    <x v="0"/>
    <x v="1"/>
    <x v="1"/>
    <n v="1425136462"/>
    <n v="1421680462"/>
    <b v="0"/>
    <x v="51"/>
    <x v="0"/>
    <s v="theater/plays"/>
    <n v="130"/>
    <x v="1974"/>
    <x v="1"/>
    <s v="plays"/>
    <x v="2817"/>
    <d v="2015-02-28T15:14:22"/>
  </r>
  <r>
    <n v="2818"/>
    <x v="2817"/>
    <x v="2816"/>
    <n v="10000"/>
    <n v="10603"/>
    <x v="0"/>
    <x v="0"/>
    <x v="0"/>
    <n v="1443018086"/>
    <n v="1441290086"/>
    <b v="0"/>
    <x v="332"/>
    <x v="0"/>
    <s v="theater/plays"/>
    <n v="106"/>
    <x v="1975"/>
    <x v="1"/>
    <s v="plays"/>
    <x v="2818"/>
    <d v="2015-09-23T14:21:26"/>
  </r>
  <r>
    <n v="2819"/>
    <x v="2818"/>
    <x v="2817"/>
    <n v="5000"/>
    <n v="5240"/>
    <x v="0"/>
    <x v="1"/>
    <x v="1"/>
    <n v="1434285409"/>
    <n v="1431693409"/>
    <b v="0"/>
    <x v="201"/>
    <x v="0"/>
    <s v="theater/plays"/>
    <n v="105"/>
    <x v="1976"/>
    <x v="1"/>
    <s v="plays"/>
    <x v="2819"/>
    <d v="2015-06-14T12:36:49"/>
  </r>
  <r>
    <n v="2820"/>
    <x v="2819"/>
    <x v="2818"/>
    <n v="200"/>
    <n v="272"/>
    <x v="0"/>
    <x v="1"/>
    <x v="1"/>
    <n v="1456444800"/>
    <n v="1454337589"/>
    <b v="0"/>
    <x v="9"/>
    <x v="0"/>
    <s v="theater/plays"/>
    <n v="136"/>
    <x v="1977"/>
    <x v="1"/>
    <s v="plays"/>
    <x v="2820"/>
    <d v="2016-02-26T00:00:00"/>
  </r>
  <r>
    <n v="2821"/>
    <x v="2820"/>
    <x v="2819"/>
    <n v="1000"/>
    <n v="1000"/>
    <x v="0"/>
    <x v="1"/>
    <x v="1"/>
    <n v="1411510135"/>
    <n v="1408918135"/>
    <b v="0"/>
    <x v="2"/>
    <x v="0"/>
    <s v="theater/plays"/>
    <n v="100"/>
    <x v="1343"/>
    <x v="1"/>
    <s v="plays"/>
    <x v="2821"/>
    <d v="2014-09-23T22:08:55"/>
  </r>
  <r>
    <n v="2822"/>
    <x v="2821"/>
    <x v="2820"/>
    <n v="6000"/>
    <n v="6000"/>
    <x v="0"/>
    <x v="0"/>
    <x v="0"/>
    <n v="1427469892"/>
    <n v="1424881492"/>
    <b v="0"/>
    <x v="225"/>
    <x v="0"/>
    <s v="theater/plays"/>
    <n v="100"/>
    <x v="418"/>
    <x v="1"/>
    <s v="plays"/>
    <x v="2822"/>
    <d v="2015-03-27T15:24:52"/>
  </r>
  <r>
    <n v="2823"/>
    <x v="2822"/>
    <x v="2821"/>
    <n v="100"/>
    <n v="124"/>
    <x v="0"/>
    <x v="1"/>
    <x v="1"/>
    <n v="1427842740"/>
    <n v="1425428206"/>
    <b v="0"/>
    <x v="25"/>
    <x v="0"/>
    <s v="theater/plays"/>
    <n v="124"/>
    <x v="1978"/>
    <x v="1"/>
    <s v="plays"/>
    <x v="2823"/>
    <d v="2015-03-31T22:59:00"/>
  </r>
  <r>
    <n v="2824"/>
    <x v="2823"/>
    <x v="2822"/>
    <n v="650"/>
    <n v="760"/>
    <x v="0"/>
    <x v="0"/>
    <x v="0"/>
    <n v="1434159780"/>
    <n v="1431412196"/>
    <b v="0"/>
    <x v="41"/>
    <x v="0"/>
    <s v="theater/plays"/>
    <n v="117"/>
    <x v="693"/>
    <x v="1"/>
    <s v="plays"/>
    <x v="2824"/>
    <d v="2015-06-13T01:43:00"/>
  </r>
  <r>
    <n v="2825"/>
    <x v="2824"/>
    <x v="2823"/>
    <n v="3000"/>
    <n v="3100"/>
    <x v="0"/>
    <x v="1"/>
    <x v="1"/>
    <n v="1449255686"/>
    <n v="1446663686"/>
    <b v="0"/>
    <x v="13"/>
    <x v="0"/>
    <s v="theater/plays"/>
    <n v="103"/>
    <x v="1979"/>
    <x v="1"/>
    <s v="plays"/>
    <x v="2825"/>
    <d v="2015-12-04T19:01:26"/>
  </r>
  <r>
    <n v="2826"/>
    <x v="2825"/>
    <x v="2824"/>
    <n v="2000"/>
    <n v="2155"/>
    <x v="0"/>
    <x v="0"/>
    <x v="0"/>
    <n v="1436511600"/>
    <n v="1434415812"/>
    <b v="0"/>
    <x v="10"/>
    <x v="0"/>
    <s v="theater/plays"/>
    <n v="108"/>
    <x v="1980"/>
    <x v="1"/>
    <s v="plays"/>
    <x v="2826"/>
    <d v="2015-07-10T07:00:00"/>
  </r>
  <r>
    <n v="2827"/>
    <x v="2826"/>
    <x v="2825"/>
    <n v="2000"/>
    <n v="2405"/>
    <x v="0"/>
    <x v="0"/>
    <x v="0"/>
    <n v="1464971400"/>
    <n v="1462379066"/>
    <b v="0"/>
    <x v="23"/>
    <x v="0"/>
    <s v="theater/plays"/>
    <n v="120"/>
    <x v="1981"/>
    <x v="1"/>
    <s v="plays"/>
    <x v="2827"/>
    <d v="2016-06-03T16:30:00"/>
  </r>
  <r>
    <n v="2828"/>
    <x v="2827"/>
    <x v="2826"/>
    <n v="9500"/>
    <n v="9536"/>
    <x v="0"/>
    <x v="1"/>
    <x v="1"/>
    <n v="1443826800"/>
    <n v="1441606869"/>
    <b v="0"/>
    <x v="174"/>
    <x v="0"/>
    <s v="theater/plays"/>
    <n v="100"/>
    <x v="1982"/>
    <x v="1"/>
    <s v="plays"/>
    <x v="2828"/>
    <d v="2015-10-02T23:00:00"/>
  </r>
  <r>
    <n v="2829"/>
    <x v="2828"/>
    <x v="2827"/>
    <n v="2500"/>
    <n v="2663"/>
    <x v="0"/>
    <x v="1"/>
    <x v="1"/>
    <n v="1464863118"/>
    <n v="1462443918"/>
    <b v="0"/>
    <x v="88"/>
    <x v="0"/>
    <s v="theater/plays"/>
    <n v="107"/>
    <x v="1983"/>
    <x v="1"/>
    <s v="plays"/>
    <x v="2829"/>
    <d v="2016-06-02T10:25:18"/>
  </r>
  <r>
    <n v="2830"/>
    <x v="2829"/>
    <x v="2828"/>
    <n v="3000"/>
    <n v="3000"/>
    <x v="0"/>
    <x v="0"/>
    <x v="0"/>
    <n v="1399867140"/>
    <n v="1398802148"/>
    <b v="0"/>
    <x v="202"/>
    <x v="0"/>
    <s v="theater/plays"/>
    <n v="100"/>
    <x v="1984"/>
    <x v="1"/>
    <s v="plays"/>
    <x v="2830"/>
    <d v="2014-05-12T03:59:00"/>
  </r>
  <r>
    <n v="2831"/>
    <x v="2830"/>
    <x v="2829"/>
    <n v="3000"/>
    <n v="3320"/>
    <x v="0"/>
    <x v="0"/>
    <x v="0"/>
    <n v="1437076070"/>
    <n v="1434484070"/>
    <b v="0"/>
    <x v="47"/>
    <x v="0"/>
    <s v="theater/plays"/>
    <n v="111"/>
    <x v="1985"/>
    <x v="1"/>
    <s v="plays"/>
    <x v="2831"/>
    <d v="2015-07-16T19:47:50"/>
  </r>
  <r>
    <n v="2832"/>
    <x v="2831"/>
    <x v="2830"/>
    <n v="2500"/>
    <n v="2867.99"/>
    <x v="0"/>
    <x v="1"/>
    <x v="1"/>
    <n v="1416780000"/>
    <n v="1414342894"/>
    <b v="0"/>
    <x v="195"/>
    <x v="0"/>
    <s v="theater/plays"/>
    <n v="115"/>
    <x v="1986"/>
    <x v="1"/>
    <s v="plays"/>
    <x v="2832"/>
    <d v="2014-11-23T22:00:00"/>
  </r>
  <r>
    <n v="2833"/>
    <x v="2832"/>
    <x v="2831"/>
    <n v="2700"/>
    <n v="2923"/>
    <x v="0"/>
    <x v="0"/>
    <x v="0"/>
    <n v="1444528800"/>
    <n v="1442804633"/>
    <b v="0"/>
    <x v="2"/>
    <x v="0"/>
    <s v="theater/plays"/>
    <n v="108"/>
    <x v="1987"/>
    <x v="1"/>
    <s v="plays"/>
    <x v="2833"/>
    <d v="2015-10-11T02:00:00"/>
  </r>
  <r>
    <n v="2834"/>
    <x v="2833"/>
    <x v="2832"/>
    <n v="800"/>
    <n v="1360"/>
    <x v="0"/>
    <x v="1"/>
    <x v="1"/>
    <n v="1422658930"/>
    <n v="1421362930"/>
    <b v="0"/>
    <x v="64"/>
    <x v="0"/>
    <s v="theater/plays"/>
    <n v="170"/>
    <x v="1988"/>
    <x v="1"/>
    <s v="plays"/>
    <x v="2834"/>
    <d v="2015-01-30T23:02:10"/>
  </r>
  <r>
    <n v="2835"/>
    <x v="2834"/>
    <x v="2833"/>
    <n v="1000"/>
    <n v="1870.99"/>
    <x v="0"/>
    <x v="1"/>
    <x v="1"/>
    <n v="1449273600"/>
    <n v="1446742417"/>
    <b v="0"/>
    <x v="251"/>
    <x v="0"/>
    <s v="theater/plays"/>
    <n v="187"/>
    <x v="1989"/>
    <x v="1"/>
    <s v="plays"/>
    <x v="2835"/>
    <d v="2015-12-05T00:00:00"/>
  </r>
  <r>
    <n v="2836"/>
    <x v="2835"/>
    <x v="2834"/>
    <n v="450"/>
    <n v="485"/>
    <x v="0"/>
    <x v="0"/>
    <x v="0"/>
    <n v="1487393940"/>
    <n v="1484115418"/>
    <b v="0"/>
    <x v="202"/>
    <x v="0"/>
    <s v="theater/plays"/>
    <n v="108"/>
    <x v="1990"/>
    <x v="1"/>
    <s v="plays"/>
    <x v="2836"/>
    <d v="2017-02-18T04:59:00"/>
  </r>
  <r>
    <n v="2837"/>
    <x v="2836"/>
    <x v="2835"/>
    <n v="850"/>
    <n v="850"/>
    <x v="0"/>
    <x v="5"/>
    <x v="5"/>
    <n v="1449701284"/>
    <n v="1446241684"/>
    <b v="0"/>
    <x v="64"/>
    <x v="0"/>
    <s v="theater/plays"/>
    <n v="100"/>
    <x v="785"/>
    <x v="1"/>
    <s v="plays"/>
    <x v="2837"/>
    <d v="2015-12-09T22:48:04"/>
  </r>
  <r>
    <n v="2838"/>
    <x v="2837"/>
    <x v="2836"/>
    <n v="2000"/>
    <n v="2405"/>
    <x v="0"/>
    <x v="0"/>
    <x v="0"/>
    <n v="1407967200"/>
    <n v="1406039696"/>
    <b v="0"/>
    <x v="241"/>
    <x v="0"/>
    <s v="theater/plays"/>
    <n v="120"/>
    <x v="1991"/>
    <x v="1"/>
    <s v="plays"/>
    <x v="2838"/>
    <d v="2014-08-13T22:00:00"/>
  </r>
  <r>
    <n v="2839"/>
    <x v="2838"/>
    <x v="2837"/>
    <n v="3500"/>
    <n v="3900"/>
    <x v="0"/>
    <x v="0"/>
    <x v="0"/>
    <n v="1408942740"/>
    <n v="1406958354"/>
    <b v="0"/>
    <x v="162"/>
    <x v="0"/>
    <s v="theater/plays"/>
    <n v="111"/>
    <x v="1992"/>
    <x v="1"/>
    <s v="plays"/>
    <x v="2839"/>
    <d v="2014-08-25T04:59:00"/>
  </r>
  <r>
    <n v="2840"/>
    <x v="2839"/>
    <x v="2838"/>
    <n v="2500"/>
    <n v="2600"/>
    <x v="0"/>
    <x v="1"/>
    <x v="1"/>
    <n v="1426698000"/>
    <n v="1424825479"/>
    <b v="0"/>
    <x v="462"/>
    <x v="0"/>
    <s v="theater/plays"/>
    <n v="104"/>
    <x v="1993"/>
    <x v="1"/>
    <s v="plays"/>
    <x v="2840"/>
    <d v="2015-03-18T17:00:00"/>
  </r>
  <r>
    <n v="2841"/>
    <x v="2840"/>
    <x v="2839"/>
    <n v="1000"/>
    <n v="10"/>
    <x v="2"/>
    <x v="1"/>
    <x v="1"/>
    <n v="1450032297"/>
    <n v="1444844697"/>
    <b v="0"/>
    <x v="29"/>
    <x v="1"/>
    <s v="theater/plays"/>
    <n v="1"/>
    <x v="119"/>
    <x v="1"/>
    <s v="plays"/>
    <x v="2841"/>
    <d v="2015-12-13T18:44:57"/>
  </r>
  <r>
    <n v="2842"/>
    <x v="2841"/>
    <x v="2840"/>
    <n v="1500"/>
    <n v="0"/>
    <x v="2"/>
    <x v="1"/>
    <x v="1"/>
    <n v="1403348400"/>
    <n v="1401058295"/>
    <b v="0"/>
    <x v="78"/>
    <x v="1"/>
    <s v="theater/plays"/>
    <n v="0"/>
    <x v="121"/>
    <x v="1"/>
    <s v="plays"/>
    <x v="2842"/>
    <d v="2014-06-21T11:00:00"/>
  </r>
  <r>
    <n v="2843"/>
    <x v="2842"/>
    <x v="2841"/>
    <n v="1200"/>
    <n v="0"/>
    <x v="2"/>
    <x v="0"/>
    <x v="0"/>
    <n v="1465790400"/>
    <n v="1462210950"/>
    <b v="0"/>
    <x v="78"/>
    <x v="1"/>
    <s v="theater/plays"/>
    <n v="0"/>
    <x v="121"/>
    <x v="1"/>
    <s v="plays"/>
    <x v="2843"/>
    <d v="2016-06-13T04:00:00"/>
  </r>
  <r>
    <n v="2844"/>
    <x v="2843"/>
    <x v="2842"/>
    <n v="550"/>
    <n v="30"/>
    <x v="2"/>
    <x v="15"/>
    <x v="3"/>
    <n v="1483535180"/>
    <n v="1480943180"/>
    <b v="0"/>
    <x v="29"/>
    <x v="1"/>
    <s v="theater/plays"/>
    <n v="5"/>
    <x v="179"/>
    <x v="1"/>
    <s v="plays"/>
    <x v="2844"/>
    <d v="2017-01-04T13:06:20"/>
  </r>
  <r>
    <n v="2845"/>
    <x v="2844"/>
    <x v="2843"/>
    <n v="7500"/>
    <n v="2366"/>
    <x v="2"/>
    <x v="0"/>
    <x v="0"/>
    <n v="1433723033"/>
    <n v="1428539033"/>
    <b v="0"/>
    <x v="70"/>
    <x v="1"/>
    <s v="theater/plays"/>
    <n v="32"/>
    <x v="1994"/>
    <x v="1"/>
    <s v="plays"/>
    <x v="2845"/>
    <d v="2015-06-08T00:23:53"/>
  </r>
  <r>
    <n v="2846"/>
    <x v="2845"/>
    <x v="2844"/>
    <n v="8000"/>
    <n v="0"/>
    <x v="2"/>
    <x v="0"/>
    <x v="0"/>
    <n v="1432917394"/>
    <n v="1429029394"/>
    <b v="0"/>
    <x v="78"/>
    <x v="1"/>
    <s v="theater/plays"/>
    <n v="0"/>
    <x v="121"/>
    <x v="1"/>
    <s v="plays"/>
    <x v="2846"/>
    <d v="2015-05-29T16:36:34"/>
  </r>
  <r>
    <n v="2847"/>
    <x v="2846"/>
    <x v="2845"/>
    <n v="2000"/>
    <n v="0"/>
    <x v="2"/>
    <x v="0"/>
    <x v="0"/>
    <n v="1464031265"/>
    <n v="1458847265"/>
    <b v="0"/>
    <x v="78"/>
    <x v="1"/>
    <s v="theater/plays"/>
    <n v="0"/>
    <x v="121"/>
    <x v="1"/>
    <s v="plays"/>
    <x v="2847"/>
    <d v="2016-05-23T19:21:05"/>
  </r>
  <r>
    <n v="2848"/>
    <x v="2847"/>
    <x v="2846"/>
    <n v="35000"/>
    <n v="70"/>
    <x v="2"/>
    <x v="0"/>
    <x v="0"/>
    <n v="1432913659"/>
    <n v="1430321659"/>
    <b v="0"/>
    <x v="83"/>
    <x v="1"/>
    <s v="theater/plays"/>
    <n v="0"/>
    <x v="457"/>
    <x v="1"/>
    <s v="plays"/>
    <x v="2848"/>
    <d v="2015-05-29T15:34:19"/>
  </r>
  <r>
    <n v="2849"/>
    <x v="2848"/>
    <x v="2847"/>
    <n v="500"/>
    <n v="5"/>
    <x v="2"/>
    <x v="1"/>
    <x v="1"/>
    <n v="1461406600"/>
    <n v="1458814600"/>
    <b v="0"/>
    <x v="29"/>
    <x v="1"/>
    <s v="theater/plays"/>
    <n v="1"/>
    <x v="144"/>
    <x v="1"/>
    <s v="plays"/>
    <x v="2849"/>
    <d v="2016-04-23T10:16:40"/>
  </r>
  <r>
    <n v="2850"/>
    <x v="2849"/>
    <x v="2848"/>
    <n v="8000"/>
    <n v="311"/>
    <x v="2"/>
    <x v="0"/>
    <x v="0"/>
    <n v="1409962211"/>
    <n v="1407370211"/>
    <b v="0"/>
    <x v="62"/>
    <x v="1"/>
    <s v="theater/plays"/>
    <n v="4"/>
    <x v="1995"/>
    <x v="1"/>
    <s v="plays"/>
    <x v="2850"/>
    <d v="2014-09-06T00:10:11"/>
  </r>
  <r>
    <n v="2851"/>
    <x v="2850"/>
    <x v="2849"/>
    <n v="4500"/>
    <n v="0"/>
    <x v="2"/>
    <x v="17"/>
    <x v="3"/>
    <n v="1454109420"/>
    <n v="1453334629"/>
    <b v="0"/>
    <x v="78"/>
    <x v="1"/>
    <s v="theater/plays"/>
    <n v="0"/>
    <x v="121"/>
    <x v="1"/>
    <s v="plays"/>
    <x v="2851"/>
    <d v="2016-01-29T23:17:00"/>
  </r>
  <r>
    <n v="2852"/>
    <x v="2851"/>
    <x v="2850"/>
    <n v="5000"/>
    <n v="95"/>
    <x v="2"/>
    <x v="0"/>
    <x v="0"/>
    <n v="1403312703"/>
    <n v="1400720703"/>
    <b v="0"/>
    <x v="79"/>
    <x v="1"/>
    <s v="theater/plays"/>
    <n v="2"/>
    <x v="1996"/>
    <x v="1"/>
    <s v="plays"/>
    <x v="2852"/>
    <d v="2014-06-21T01:05:03"/>
  </r>
  <r>
    <n v="2853"/>
    <x v="2852"/>
    <x v="2851"/>
    <n v="9500"/>
    <n v="0"/>
    <x v="2"/>
    <x v="5"/>
    <x v="5"/>
    <n v="1410669297"/>
    <n v="1405485297"/>
    <b v="0"/>
    <x v="78"/>
    <x v="1"/>
    <s v="theater/plays"/>
    <n v="0"/>
    <x v="121"/>
    <x v="1"/>
    <s v="plays"/>
    <x v="2853"/>
    <d v="2014-09-14T04:34:57"/>
  </r>
  <r>
    <n v="2854"/>
    <x v="2853"/>
    <x v="2852"/>
    <n v="1000"/>
    <n v="417"/>
    <x v="2"/>
    <x v="1"/>
    <x v="1"/>
    <n v="1431018719"/>
    <n v="1429290719"/>
    <b v="0"/>
    <x v="25"/>
    <x v="1"/>
    <s v="theater/plays"/>
    <n v="42"/>
    <x v="1997"/>
    <x v="1"/>
    <s v="plays"/>
    <x v="2854"/>
    <d v="2015-05-07T17:11:59"/>
  </r>
  <r>
    <n v="2855"/>
    <x v="2854"/>
    <x v="2853"/>
    <n v="600"/>
    <n v="300"/>
    <x v="2"/>
    <x v="0"/>
    <x v="0"/>
    <n v="1454110440"/>
    <n v="1451607071"/>
    <b v="0"/>
    <x v="81"/>
    <x v="1"/>
    <s v="theater/plays"/>
    <n v="50"/>
    <x v="88"/>
    <x v="1"/>
    <s v="plays"/>
    <x v="2855"/>
    <d v="2016-01-29T23:34:00"/>
  </r>
  <r>
    <n v="2856"/>
    <x v="2855"/>
    <x v="2854"/>
    <n v="3000"/>
    <n v="146"/>
    <x v="2"/>
    <x v="0"/>
    <x v="0"/>
    <n v="1439069640"/>
    <n v="1433897647"/>
    <b v="0"/>
    <x v="79"/>
    <x v="1"/>
    <s v="theater/plays"/>
    <n v="5"/>
    <x v="821"/>
    <x v="1"/>
    <s v="plays"/>
    <x v="2856"/>
    <d v="2015-08-08T21:34:00"/>
  </r>
  <r>
    <n v="2857"/>
    <x v="2856"/>
    <x v="2855"/>
    <n v="38000"/>
    <n v="7500"/>
    <x v="2"/>
    <x v="14"/>
    <x v="10"/>
    <n v="1487613600"/>
    <n v="1482444295"/>
    <b v="0"/>
    <x v="41"/>
    <x v="1"/>
    <s v="theater/plays"/>
    <n v="20"/>
    <x v="130"/>
    <x v="1"/>
    <s v="plays"/>
    <x v="2857"/>
    <d v="2017-02-20T18:00:00"/>
  </r>
  <r>
    <n v="2858"/>
    <x v="2857"/>
    <x v="2856"/>
    <n v="1000"/>
    <n v="0"/>
    <x v="2"/>
    <x v="9"/>
    <x v="3"/>
    <n v="1417778880"/>
    <n v="1415711095"/>
    <b v="0"/>
    <x v="78"/>
    <x v="1"/>
    <s v="theater/plays"/>
    <n v="0"/>
    <x v="121"/>
    <x v="1"/>
    <s v="plays"/>
    <x v="2858"/>
    <d v="2014-12-05T11:28:00"/>
  </r>
  <r>
    <n v="2859"/>
    <x v="2858"/>
    <x v="2857"/>
    <n v="2000"/>
    <n v="35"/>
    <x v="2"/>
    <x v="2"/>
    <x v="2"/>
    <n v="1444984904"/>
    <n v="1439800904"/>
    <b v="0"/>
    <x v="29"/>
    <x v="1"/>
    <s v="theater/plays"/>
    <n v="2"/>
    <x v="431"/>
    <x v="1"/>
    <s v="plays"/>
    <x v="2859"/>
    <d v="2015-10-16T08:41:44"/>
  </r>
  <r>
    <n v="2860"/>
    <x v="2859"/>
    <x v="2858"/>
    <n v="4000"/>
    <n v="266"/>
    <x v="2"/>
    <x v="0"/>
    <x v="0"/>
    <n v="1466363576"/>
    <n v="1461179576"/>
    <b v="0"/>
    <x v="82"/>
    <x v="1"/>
    <s v="theater/plays"/>
    <n v="7"/>
    <x v="1998"/>
    <x v="1"/>
    <s v="plays"/>
    <x v="2860"/>
    <d v="2016-06-19T19:12:56"/>
  </r>
  <r>
    <n v="2861"/>
    <x v="2860"/>
    <x v="2859"/>
    <n v="250"/>
    <n v="80"/>
    <x v="2"/>
    <x v="2"/>
    <x v="2"/>
    <n v="1443103848"/>
    <n v="1441894248"/>
    <b v="0"/>
    <x v="83"/>
    <x v="1"/>
    <s v="theater/plays"/>
    <n v="32"/>
    <x v="1999"/>
    <x v="1"/>
    <s v="plays"/>
    <x v="2861"/>
    <d v="2015-09-24T14:10:48"/>
  </r>
  <r>
    <n v="2862"/>
    <x v="2861"/>
    <x v="2860"/>
    <n v="12700"/>
    <n v="55"/>
    <x v="2"/>
    <x v="0"/>
    <x v="0"/>
    <n v="1403636229"/>
    <n v="1401044229"/>
    <b v="0"/>
    <x v="83"/>
    <x v="1"/>
    <s v="theater/plays"/>
    <n v="0"/>
    <x v="1714"/>
    <x v="1"/>
    <s v="plays"/>
    <x v="2862"/>
    <d v="2014-06-24T18:57:09"/>
  </r>
  <r>
    <n v="2863"/>
    <x v="2862"/>
    <x v="2861"/>
    <n v="50000"/>
    <n v="20"/>
    <x v="2"/>
    <x v="0"/>
    <x v="0"/>
    <n v="1410279123"/>
    <n v="1405095123"/>
    <b v="0"/>
    <x v="29"/>
    <x v="1"/>
    <s v="theater/plays"/>
    <n v="0"/>
    <x v="135"/>
    <x v="1"/>
    <s v="plays"/>
    <x v="2863"/>
    <d v="2014-09-09T16:12:03"/>
  </r>
  <r>
    <n v="2864"/>
    <x v="2863"/>
    <x v="2862"/>
    <n v="2500"/>
    <n v="40"/>
    <x v="2"/>
    <x v="1"/>
    <x v="1"/>
    <n v="1437139080"/>
    <n v="1434552207"/>
    <b v="0"/>
    <x v="83"/>
    <x v="1"/>
    <s v="theater/plays"/>
    <n v="2"/>
    <x v="140"/>
    <x v="1"/>
    <s v="plays"/>
    <x v="2864"/>
    <d v="2015-07-17T13:18:00"/>
  </r>
  <r>
    <n v="2865"/>
    <x v="2864"/>
    <x v="2863"/>
    <n v="2888"/>
    <n v="0"/>
    <x v="2"/>
    <x v="0"/>
    <x v="0"/>
    <n v="1420512259"/>
    <n v="1415328259"/>
    <b v="0"/>
    <x v="78"/>
    <x v="1"/>
    <s v="theater/plays"/>
    <n v="0"/>
    <x v="121"/>
    <x v="1"/>
    <s v="plays"/>
    <x v="2865"/>
    <d v="2015-01-06T02:44:19"/>
  </r>
  <r>
    <n v="2866"/>
    <x v="2865"/>
    <x v="2864"/>
    <n v="5000"/>
    <n v="45"/>
    <x v="2"/>
    <x v="0"/>
    <x v="0"/>
    <n v="1476482400"/>
    <n v="1473893721"/>
    <b v="0"/>
    <x v="84"/>
    <x v="1"/>
    <s v="theater/plays"/>
    <n v="1"/>
    <x v="377"/>
    <x v="1"/>
    <s v="plays"/>
    <x v="2866"/>
    <d v="2016-10-14T22:00:00"/>
  </r>
  <r>
    <n v="2867"/>
    <x v="2866"/>
    <x v="2865"/>
    <n v="2500"/>
    <n v="504"/>
    <x v="2"/>
    <x v="0"/>
    <x v="0"/>
    <n v="1467604800"/>
    <n v="1465533672"/>
    <b v="0"/>
    <x v="73"/>
    <x v="1"/>
    <s v="theater/plays"/>
    <n v="20"/>
    <x v="2000"/>
    <x v="1"/>
    <s v="plays"/>
    <x v="2867"/>
    <d v="2016-07-04T04:00:00"/>
  </r>
  <r>
    <n v="2868"/>
    <x v="2867"/>
    <x v="2866"/>
    <n v="15000"/>
    <n v="6301.76"/>
    <x v="2"/>
    <x v="0"/>
    <x v="0"/>
    <n v="1475697054"/>
    <n v="1473105054"/>
    <b v="0"/>
    <x v="65"/>
    <x v="1"/>
    <s v="theater/plays"/>
    <n v="42"/>
    <x v="2001"/>
    <x v="1"/>
    <s v="plays"/>
    <x v="2868"/>
    <d v="2016-10-05T19:50:54"/>
  </r>
  <r>
    <n v="2869"/>
    <x v="2868"/>
    <x v="2867"/>
    <n v="20000"/>
    <n v="177"/>
    <x v="2"/>
    <x v="0"/>
    <x v="0"/>
    <n v="1468937681"/>
    <n v="1466345681"/>
    <b v="0"/>
    <x v="81"/>
    <x v="1"/>
    <s v="theater/plays"/>
    <n v="1"/>
    <x v="1238"/>
    <x v="1"/>
    <s v="plays"/>
    <x v="2869"/>
    <d v="2016-07-19T14:14:41"/>
  </r>
  <r>
    <n v="2870"/>
    <x v="2869"/>
    <x v="2868"/>
    <n v="5000"/>
    <n v="750"/>
    <x v="2"/>
    <x v="0"/>
    <x v="0"/>
    <n v="1400301165"/>
    <n v="1397709165"/>
    <b v="0"/>
    <x v="82"/>
    <x v="1"/>
    <s v="theater/plays"/>
    <n v="15"/>
    <x v="160"/>
    <x v="1"/>
    <s v="plays"/>
    <x v="2870"/>
    <d v="2014-05-17T04:32:45"/>
  </r>
  <r>
    <n v="2871"/>
    <x v="2870"/>
    <x v="2869"/>
    <n v="10000"/>
    <n v="467"/>
    <x v="2"/>
    <x v="0"/>
    <x v="0"/>
    <n v="1419183813"/>
    <n v="1417455813"/>
    <b v="0"/>
    <x v="62"/>
    <x v="1"/>
    <s v="theater/plays"/>
    <n v="5"/>
    <x v="1582"/>
    <x v="1"/>
    <s v="plays"/>
    <x v="2871"/>
    <d v="2014-12-21T17:43:33"/>
  </r>
  <r>
    <n v="2872"/>
    <x v="2871"/>
    <x v="2870"/>
    <n v="3000"/>
    <n v="0"/>
    <x v="2"/>
    <x v="0"/>
    <x v="0"/>
    <n v="1434768438"/>
    <n v="1429584438"/>
    <b v="0"/>
    <x v="78"/>
    <x v="1"/>
    <s v="theater/plays"/>
    <n v="0"/>
    <x v="121"/>
    <x v="1"/>
    <s v="plays"/>
    <x v="2872"/>
    <d v="2015-06-20T02:47:18"/>
  </r>
  <r>
    <n v="2873"/>
    <x v="2872"/>
    <x v="2871"/>
    <n v="2500"/>
    <n v="953"/>
    <x v="2"/>
    <x v="0"/>
    <x v="0"/>
    <n v="1422473831"/>
    <n v="1419881831"/>
    <b v="0"/>
    <x v="22"/>
    <x v="1"/>
    <s v="theater/plays"/>
    <n v="38"/>
    <x v="2002"/>
    <x v="1"/>
    <s v="plays"/>
    <x v="2873"/>
    <d v="2015-01-28T19:37:11"/>
  </r>
  <r>
    <n v="2874"/>
    <x v="2873"/>
    <x v="2872"/>
    <n v="5000"/>
    <n v="271"/>
    <x v="2"/>
    <x v="0"/>
    <x v="0"/>
    <n v="1484684186"/>
    <n v="1482092186"/>
    <b v="0"/>
    <x v="83"/>
    <x v="1"/>
    <s v="theater/plays"/>
    <n v="5"/>
    <x v="2003"/>
    <x v="1"/>
    <s v="plays"/>
    <x v="2874"/>
    <d v="2017-01-17T20:16:26"/>
  </r>
  <r>
    <n v="2875"/>
    <x v="2874"/>
    <x v="2873"/>
    <n v="20000"/>
    <n v="7"/>
    <x v="2"/>
    <x v="0"/>
    <x v="0"/>
    <n v="1462417493"/>
    <n v="1459825493"/>
    <b v="0"/>
    <x v="83"/>
    <x v="1"/>
    <s v="theater/plays"/>
    <n v="0"/>
    <x v="1029"/>
    <x v="1"/>
    <s v="plays"/>
    <x v="2875"/>
    <d v="2016-05-05T03:04:53"/>
  </r>
  <r>
    <n v="2876"/>
    <x v="2875"/>
    <x v="2874"/>
    <n v="150000"/>
    <n v="0"/>
    <x v="2"/>
    <x v="0"/>
    <x v="0"/>
    <n v="1437069079"/>
    <n v="1434477079"/>
    <b v="0"/>
    <x v="78"/>
    <x v="1"/>
    <s v="theater/plays"/>
    <n v="0"/>
    <x v="121"/>
    <x v="1"/>
    <s v="plays"/>
    <x v="2876"/>
    <d v="2015-07-16T17:51:19"/>
  </r>
  <r>
    <n v="2877"/>
    <x v="2876"/>
    <x v="2875"/>
    <n v="6000"/>
    <n v="650"/>
    <x v="2"/>
    <x v="0"/>
    <x v="0"/>
    <n v="1480525200"/>
    <n v="1477781724"/>
    <b v="0"/>
    <x v="79"/>
    <x v="1"/>
    <s v="theater/plays"/>
    <n v="11"/>
    <x v="149"/>
    <x v="1"/>
    <s v="plays"/>
    <x v="2877"/>
    <d v="2016-11-30T17:00:00"/>
  </r>
  <r>
    <n v="2878"/>
    <x v="2877"/>
    <x v="2876"/>
    <n v="3000"/>
    <n v="63"/>
    <x v="2"/>
    <x v="1"/>
    <x v="1"/>
    <n v="1435934795"/>
    <n v="1430750795"/>
    <b v="0"/>
    <x v="80"/>
    <x v="1"/>
    <s v="theater/plays"/>
    <n v="2"/>
    <x v="2004"/>
    <x v="1"/>
    <s v="plays"/>
    <x v="2878"/>
    <d v="2015-07-03T14:46:35"/>
  </r>
  <r>
    <n v="2879"/>
    <x v="2878"/>
    <x v="2877"/>
    <n v="11200"/>
    <n v="29"/>
    <x v="2"/>
    <x v="0"/>
    <x v="0"/>
    <n v="1453310661"/>
    <n v="1450718661"/>
    <b v="0"/>
    <x v="29"/>
    <x v="1"/>
    <s v="theater/plays"/>
    <n v="0"/>
    <x v="2005"/>
    <x v="1"/>
    <s v="plays"/>
    <x v="2879"/>
    <d v="2016-01-20T17:24:21"/>
  </r>
  <r>
    <n v="2880"/>
    <x v="2879"/>
    <x v="2878"/>
    <n v="12000"/>
    <n v="2800"/>
    <x v="2"/>
    <x v="0"/>
    <x v="0"/>
    <n v="1440090300"/>
    <n v="1436305452"/>
    <b v="0"/>
    <x v="60"/>
    <x v="1"/>
    <s v="theater/plays"/>
    <n v="23"/>
    <x v="2006"/>
    <x v="1"/>
    <s v="plays"/>
    <x v="2880"/>
    <d v="2015-08-20T17:05:00"/>
  </r>
  <r>
    <n v="2881"/>
    <x v="2880"/>
    <x v="2879"/>
    <n v="5500"/>
    <n v="0"/>
    <x v="2"/>
    <x v="0"/>
    <x v="0"/>
    <n v="1417620036"/>
    <n v="1412432436"/>
    <b v="0"/>
    <x v="78"/>
    <x v="1"/>
    <s v="theater/plays"/>
    <n v="0"/>
    <x v="121"/>
    <x v="1"/>
    <s v="plays"/>
    <x v="2881"/>
    <d v="2014-12-03T15:20:36"/>
  </r>
  <r>
    <n v="2882"/>
    <x v="2881"/>
    <x v="2880"/>
    <n v="750"/>
    <n v="252"/>
    <x v="2"/>
    <x v="0"/>
    <x v="0"/>
    <n v="1462112318"/>
    <n v="1459520318"/>
    <b v="0"/>
    <x v="80"/>
    <x v="1"/>
    <s v="theater/plays"/>
    <n v="34"/>
    <x v="2007"/>
    <x v="1"/>
    <s v="plays"/>
    <x v="2882"/>
    <d v="2016-05-01T14:18:38"/>
  </r>
  <r>
    <n v="2883"/>
    <x v="2882"/>
    <x v="2881"/>
    <n v="10000"/>
    <n v="1908"/>
    <x v="2"/>
    <x v="0"/>
    <x v="0"/>
    <n v="1454734740"/>
    <n v="1451684437"/>
    <b v="0"/>
    <x v="81"/>
    <x v="1"/>
    <s v="theater/plays"/>
    <n v="19"/>
    <x v="2008"/>
    <x v="1"/>
    <s v="plays"/>
    <x v="2883"/>
    <d v="2016-02-06T04:59:00"/>
  </r>
  <r>
    <n v="2884"/>
    <x v="2883"/>
    <x v="2882"/>
    <n v="45000"/>
    <n v="185"/>
    <x v="2"/>
    <x v="0"/>
    <x v="0"/>
    <n v="1417800435"/>
    <n v="1415208435"/>
    <b v="0"/>
    <x v="80"/>
    <x v="1"/>
    <s v="theater/plays"/>
    <n v="0"/>
    <x v="2009"/>
    <x v="1"/>
    <s v="plays"/>
    <x v="2884"/>
    <d v="2014-12-05T17:27:15"/>
  </r>
  <r>
    <n v="2885"/>
    <x v="2884"/>
    <x v="2883"/>
    <n v="400"/>
    <n v="130"/>
    <x v="2"/>
    <x v="0"/>
    <x v="0"/>
    <n v="1426294201"/>
    <n v="1423705801"/>
    <b v="0"/>
    <x v="81"/>
    <x v="1"/>
    <s v="theater/plays"/>
    <n v="33"/>
    <x v="433"/>
    <x v="1"/>
    <s v="plays"/>
    <x v="2885"/>
    <d v="2015-03-14T00:50:01"/>
  </r>
  <r>
    <n v="2886"/>
    <x v="2885"/>
    <x v="2884"/>
    <n v="200"/>
    <n v="10"/>
    <x v="2"/>
    <x v="0"/>
    <x v="0"/>
    <n v="1442635140"/>
    <n v="1442243484"/>
    <b v="0"/>
    <x v="29"/>
    <x v="1"/>
    <s v="theater/plays"/>
    <n v="5"/>
    <x v="119"/>
    <x v="1"/>
    <s v="plays"/>
    <x v="2886"/>
    <d v="2015-09-19T03:59:00"/>
  </r>
  <r>
    <n v="2887"/>
    <x v="2886"/>
    <x v="2885"/>
    <n v="3000"/>
    <n v="5"/>
    <x v="2"/>
    <x v="0"/>
    <x v="0"/>
    <n v="1420971324"/>
    <n v="1418379324"/>
    <b v="0"/>
    <x v="29"/>
    <x v="1"/>
    <s v="theater/plays"/>
    <n v="0"/>
    <x v="144"/>
    <x v="1"/>
    <s v="plays"/>
    <x v="2887"/>
    <d v="2015-01-11T10:15:24"/>
  </r>
  <r>
    <n v="2888"/>
    <x v="2887"/>
    <x v="2886"/>
    <n v="30000"/>
    <n v="0"/>
    <x v="2"/>
    <x v="0"/>
    <x v="0"/>
    <n v="1413608340"/>
    <n v="1412945440"/>
    <b v="0"/>
    <x v="78"/>
    <x v="1"/>
    <s v="theater/plays"/>
    <n v="0"/>
    <x v="121"/>
    <x v="1"/>
    <s v="plays"/>
    <x v="2888"/>
    <d v="2014-10-18T04:59:00"/>
  </r>
  <r>
    <n v="2889"/>
    <x v="2888"/>
    <x v="2887"/>
    <n v="3000"/>
    <n v="1142"/>
    <x v="2"/>
    <x v="0"/>
    <x v="0"/>
    <n v="1409344985"/>
    <n v="1406752985"/>
    <b v="0"/>
    <x v="25"/>
    <x v="1"/>
    <s v="theater/plays"/>
    <n v="38"/>
    <x v="2010"/>
    <x v="1"/>
    <s v="plays"/>
    <x v="2889"/>
    <d v="2014-08-29T20:43:05"/>
  </r>
  <r>
    <n v="2890"/>
    <x v="2889"/>
    <x v="2888"/>
    <n v="2000"/>
    <n v="21"/>
    <x v="2"/>
    <x v="0"/>
    <x v="0"/>
    <n v="1407553200"/>
    <n v="1405100992"/>
    <b v="0"/>
    <x v="83"/>
    <x v="1"/>
    <s v="theater/plays"/>
    <n v="1"/>
    <x v="582"/>
    <x v="1"/>
    <s v="plays"/>
    <x v="2890"/>
    <d v="2014-08-09T03:00:00"/>
  </r>
  <r>
    <n v="2891"/>
    <x v="2890"/>
    <x v="2889"/>
    <n v="10000"/>
    <n v="273"/>
    <x v="2"/>
    <x v="0"/>
    <x v="0"/>
    <n v="1460751128"/>
    <n v="1455570728"/>
    <b v="0"/>
    <x v="73"/>
    <x v="1"/>
    <s v="theater/plays"/>
    <n v="3"/>
    <x v="1594"/>
    <x v="1"/>
    <s v="plays"/>
    <x v="2891"/>
    <d v="2016-04-15T20:12:08"/>
  </r>
  <r>
    <n v="2892"/>
    <x v="2891"/>
    <x v="2890"/>
    <n v="5500"/>
    <n v="500"/>
    <x v="2"/>
    <x v="0"/>
    <x v="0"/>
    <n v="1409000400"/>
    <n v="1408381704"/>
    <b v="0"/>
    <x v="57"/>
    <x v="1"/>
    <s v="theater/plays"/>
    <n v="9"/>
    <x v="2011"/>
    <x v="1"/>
    <s v="plays"/>
    <x v="2892"/>
    <d v="2014-08-25T21:00:00"/>
  </r>
  <r>
    <n v="2893"/>
    <x v="2892"/>
    <x v="2891"/>
    <n v="5000"/>
    <n v="25"/>
    <x v="2"/>
    <x v="0"/>
    <x v="0"/>
    <n v="1420768800"/>
    <n v="1415644395"/>
    <b v="0"/>
    <x v="84"/>
    <x v="1"/>
    <s v="theater/plays"/>
    <n v="1"/>
    <x v="381"/>
    <x v="1"/>
    <s v="plays"/>
    <x v="2893"/>
    <d v="2015-01-09T02:00:00"/>
  </r>
  <r>
    <n v="2894"/>
    <x v="2893"/>
    <x v="2892"/>
    <n v="50000"/>
    <n v="0"/>
    <x v="2"/>
    <x v="0"/>
    <x v="0"/>
    <n v="1428100815"/>
    <n v="1422920415"/>
    <b v="0"/>
    <x v="78"/>
    <x v="1"/>
    <s v="theater/plays"/>
    <n v="0"/>
    <x v="121"/>
    <x v="1"/>
    <s v="plays"/>
    <x v="2894"/>
    <d v="2015-04-03T22:40:15"/>
  </r>
  <r>
    <n v="2895"/>
    <x v="2894"/>
    <x v="2893"/>
    <n v="500"/>
    <n v="23"/>
    <x v="2"/>
    <x v="0"/>
    <x v="0"/>
    <n v="1403470800"/>
    <n v="1403356792"/>
    <b v="0"/>
    <x v="80"/>
    <x v="1"/>
    <s v="theater/plays"/>
    <n v="5"/>
    <x v="2012"/>
    <x v="1"/>
    <s v="plays"/>
    <x v="2895"/>
    <d v="2014-06-22T21:00:00"/>
  </r>
  <r>
    <n v="2896"/>
    <x v="2895"/>
    <x v="2894"/>
    <n v="3000"/>
    <n v="625"/>
    <x v="2"/>
    <x v="0"/>
    <x v="0"/>
    <n v="1481522400"/>
    <n v="1480283321"/>
    <b v="0"/>
    <x v="8"/>
    <x v="1"/>
    <s v="theater/plays"/>
    <n v="21"/>
    <x v="2013"/>
    <x v="1"/>
    <s v="plays"/>
    <x v="2896"/>
    <d v="2016-12-12T06:00:00"/>
  </r>
  <r>
    <n v="2897"/>
    <x v="2896"/>
    <x v="2895"/>
    <n v="12000"/>
    <n v="550"/>
    <x v="2"/>
    <x v="0"/>
    <x v="0"/>
    <n v="1444577345"/>
    <n v="1441985458"/>
    <b v="0"/>
    <x v="83"/>
    <x v="1"/>
    <s v="theater/plays"/>
    <n v="5"/>
    <x v="2014"/>
    <x v="1"/>
    <s v="plays"/>
    <x v="2897"/>
    <d v="2015-10-11T15:29:05"/>
  </r>
  <r>
    <n v="2898"/>
    <x v="2897"/>
    <x v="2896"/>
    <n v="7500"/>
    <n v="316"/>
    <x v="2"/>
    <x v="0"/>
    <x v="0"/>
    <n v="1446307053"/>
    <n v="1443715053"/>
    <b v="0"/>
    <x v="8"/>
    <x v="1"/>
    <s v="theater/plays"/>
    <n v="4"/>
    <x v="2015"/>
    <x v="1"/>
    <s v="plays"/>
    <x v="2898"/>
    <d v="2015-10-31T15:57:33"/>
  </r>
  <r>
    <n v="2899"/>
    <x v="2898"/>
    <x v="2897"/>
    <n v="10000"/>
    <n v="0"/>
    <x v="2"/>
    <x v="0"/>
    <x v="0"/>
    <n v="1469325158"/>
    <n v="1464141158"/>
    <b v="0"/>
    <x v="78"/>
    <x v="1"/>
    <s v="theater/plays"/>
    <n v="0"/>
    <x v="121"/>
    <x v="1"/>
    <s v="plays"/>
    <x v="2899"/>
    <d v="2016-07-24T01:52:38"/>
  </r>
  <r>
    <n v="2900"/>
    <x v="2899"/>
    <x v="2898"/>
    <n v="5500"/>
    <n v="3405"/>
    <x v="2"/>
    <x v="0"/>
    <x v="0"/>
    <n v="1407562632"/>
    <n v="1404970632"/>
    <b v="0"/>
    <x v="63"/>
    <x v="1"/>
    <s v="theater/plays"/>
    <n v="62"/>
    <x v="2016"/>
    <x v="1"/>
    <s v="plays"/>
    <x v="2900"/>
    <d v="2014-08-09T05:37:12"/>
  </r>
  <r>
    <n v="2901"/>
    <x v="2900"/>
    <x v="2899"/>
    <n v="750"/>
    <n v="6"/>
    <x v="2"/>
    <x v="0"/>
    <x v="0"/>
    <n v="1423345339"/>
    <n v="1418161339"/>
    <b v="0"/>
    <x v="84"/>
    <x v="1"/>
    <s v="theater/plays"/>
    <n v="1"/>
    <x v="362"/>
    <x v="1"/>
    <s v="plays"/>
    <x v="2901"/>
    <d v="2015-02-07T21:42:19"/>
  </r>
  <r>
    <n v="2902"/>
    <x v="2901"/>
    <x v="2900"/>
    <n v="150000"/>
    <n v="25"/>
    <x v="2"/>
    <x v="0"/>
    <x v="0"/>
    <n v="1440412396"/>
    <n v="1437820396"/>
    <b v="0"/>
    <x v="29"/>
    <x v="1"/>
    <s v="theater/plays"/>
    <n v="0"/>
    <x v="380"/>
    <x v="1"/>
    <s v="plays"/>
    <x v="2902"/>
    <d v="2015-08-24T10:33:16"/>
  </r>
  <r>
    <n v="2903"/>
    <x v="2902"/>
    <x v="2901"/>
    <n v="5000"/>
    <n v="39"/>
    <x v="2"/>
    <x v="0"/>
    <x v="0"/>
    <n v="1441771218"/>
    <n v="1436587218"/>
    <b v="0"/>
    <x v="80"/>
    <x v="1"/>
    <s v="theater/plays"/>
    <n v="1"/>
    <x v="2017"/>
    <x v="1"/>
    <s v="plays"/>
    <x v="2903"/>
    <d v="2015-09-09T04:00:18"/>
  </r>
  <r>
    <n v="2904"/>
    <x v="2903"/>
    <x v="2902"/>
    <n v="1500"/>
    <n v="75"/>
    <x v="2"/>
    <x v="1"/>
    <x v="1"/>
    <n v="1415534400"/>
    <n v="1414538031"/>
    <b v="0"/>
    <x v="80"/>
    <x v="1"/>
    <s v="theater/plays"/>
    <n v="5"/>
    <x v="644"/>
    <x v="1"/>
    <s v="plays"/>
    <x v="2904"/>
    <d v="2014-11-09T12:00:00"/>
  </r>
  <r>
    <n v="2905"/>
    <x v="2904"/>
    <x v="2903"/>
    <n v="3500"/>
    <n v="622"/>
    <x v="2"/>
    <x v="0"/>
    <x v="0"/>
    <n v="1473211313"/>
    <n v="1472001713"/>
    <b v="0"/>
    <x v="57"/>
    <x v="1"/>
    <s v="theater/plays"/>
    <n v="18"/>
    <x v="2018"/>
    <x v="1"/>
    <s v="plays"/>
    <x v="2905"/>
    <d v="2016-09-07T01:21:53"/>
  </r>
  <r>
    <n v="2906"/>
    <x v="2905"/>
    <x v="2904"/>
    <n v="6000"/>
    <n v="565"/>
    <x v="2"/>
    <x v="0"/>
    <x v="0"/>
    <n v="1438390800"/>
    <n v="1436888066"/>
    <b v="0"/>
    <x v="63"/>
    <x v="1"/>
    <s v="theater/plays"/>
    <n v="9"/>
    <x v="2019"/>
    <x v="1"/>
    <s v="plays"/>
    <x v="2906"/>
    <d v="2015-08-01T01:00:00"/>
  </r>
  <r>
    <n v="2907"/>
    <x v="2906"/>
    <x v="2905"/>
    <n v="2500"/>
    <n v="2"/>
    <x v="2"/>
    <x v="0"/>
    <x v="0"/>
    <n v="1463259837"/>
    <n v="1458075837"/>
    <b v="0"/>
    <x v="84"/>
    <x v="1"/>
    <s v="theater/plays"/>
    <n v="0"/>
    <x v="120"/>
    <x v="1"/>
    <s v="plays"/>
    <x v="2907"/>
    <d v="2016-05-14T21:03:57"/>
  </r>
  <r>
    <n v="2908"/>
    <x v="2907"/>
    <x v="2906"/>
    <n v="9600"/>
    <n v="264"/>
    <x v="2"/>
    <x v="0"/>
    <x v="0"/>
    <n v="1465407219"/>
    <n v="1462815219"/>
    <b v="0"/>
    <x v="81"/>
    <x v="1"/>
    <s v="theater/plays"/>
    <n v="3"/>
    <x v="1775"/>
    <x v="1"/>
    <s v="plays"/>
    <x v="2908"/>
    <d v="2016-06-08T17:33:39"/>
  </r>
  <r>
    <n v="2909"/>
    <x v="2908"/>
    <x v="2907"/>
    <n v="180000"/>
    <n v="20"/>
    <x v="2"/>
    <x v="0"/>
    <x v="0"/>
    <n v="1416944760"/>
    <n v="1413527001"/>
    <b v="0"/>
    <x v="29"/>
    <x v="1"/>
    <s v="theater/plays"/>
    <n v="0"/>
    <x v="135"/>
    <x v="1"/>
    <s v="plays"/>
    <x v="2909"/>
    <d v="2014-11-25T19:46:00"/>
  </r>
  <r>
    <n v="2910"/>
    <x v="2909"/>
    <x v="2908"/>
    <n v="30000"/>
    <n v="1"/>
    <x v="2"/>
    <x v="1"/>
    <x v="1"/>
    <n v="1434139887"/>
    <n v="1428955887"/>
    <b v="0"/>
    <x v="29"/>
    <x v="1"/>
    <s v="theater/plays"/>
    <n v="0"/>
    <x v="120"/>
    <x v="1"/>
    <s v="plays"/>
    <x v="2910"/>
    <d v="2015-06-12T20:11:27"/>
  </r>
  <r>
    <n v="2911"/>
    <x v="2910"/>
    <x v="2909"/>
    <n v="1800"/>
    <n v="657"/>
    <x v="2"/>
    <x v="0"/>
    <x v="0"/>
    <n v="1435429626"/>
    <n v="1431973626"/>
    <b v="0"/>
    <x v="25"/>
    <x v="1"/>
    <s v="theater/plays"/>
    <n v="37"/>
    <x v="2020"/>
    <x v="1"/>
    <s v="plays"/>
    <x v="2911"/>
    <d v="2015-06-27T18:27:06"/>
  </r>
  <r>
    <n v="2912"/>
    <x v="2911"/>
    <x v="2910"/>
    <n v="14440"/>
    <n v="2030"/>
    <x v="2"/>
    <x v="0"/>
    <x v="0"/>
    <n v="1452827374"/>
    <n v="1450235374"/>
    <b v="0"/>
    <x v="55"/>
    <x v="1"/>
    <s v="theater/plays"/>
    <n v="14"/>
    <x v="2021"/>
    <x v="1"/>
    <s v="plays"/>
    <x v="2912"/>
    <d v="2016-01-15T03:09:34"/>
  </r>
  <r>
    <n v="2913"/>
    <x v="2912"/>
    <x v="2911"/>
    <n v="10000"/>
    <n v="2"/>
    <x v="2"/>
    <x v="0"/>
    <x v="0"/>
    <n v="1410041339"/>
    <n v="1404857339"/>
    <b v="0"/>
    <x v="84"/>
    <x v="1"/>
    <s v="theater/plays"/>
    <n v="0"/>
    <x v="120"/>
    <x v="1"/>
    <s v="plays"/>
    <x v="2913"/>
    <d v="2014-09-06T22:08:59"/>
  </r>
  <r>
    <n v="2914"/>
    <x v="2913"/>
    <x v="2912"/>
    <n v="25000"/>
    <n v="1"/>
    <x v="2"/>
    <x v="1"/>
    <x v="1"/>
    <n v="1426365994"/>
    <n v="1421185594"/>
    <b v="0"/>
    <x v="29"/>
    <x v="1"/>
    <s v="theater/plays"/>
    <n v="0"/>
    <x v="120"/>
    <x v="1"/>
    <s v="plays"/>
    <x v="2914"/>
    <d v="2015-03-14T20:46:34"/>
  </r>
  <r>
    <n v="2915"/>
    <x v="2914"/>
    <x v="2913"/>
    <n v="1000"/>
    <n v="611"/>
    <x v="2"/>
    <x v="1"/>
    <x v="1"/>
    <n v="1458117190"/>
    <n v="1455528790"/>
    <b v="0"/>
    <x v="83"/>
    <x v="1"/>
    <s v="theater/plays"/>
    <n v="61"/>
    <x v="2022"/>
    <x v="1"/>
    <s v="plays"/>
    <x v="2915"/>
    <d v="2016-03-16T08:33:10"/>
  </r>
  <r>
    <n v="2916"/>
    <x v="2915"/>
    <x v="2914"/>
    <n v="1850"/>
    <n v="145"/>
    <x v="2"/>
    <x v="1"/>
    <x v="1"/>
    <n v="1400498789"/>
    <n v="1398511589"/>
    <b v="0"/>
    <x v="63"/>
    <x v="1"/>
    <s v="theater/plays"/>
    <n v="8"/>
    <x v="2023"/>
    <x v="1"/>
    <s v="plays"/>
    <x v="2916"/>
    <d v="2014-05-19T11:26:29"/>
  </r>
  <r>
    <n v="2917"/>
    <x v="2916"/>
    <x v="2915"/>
    <n v="2000"/>
    <n v="437"/>
    <x v="2"/>
    <x v="0"/>
    <x v="0"/>
    <n v="1442381847"/>
    <n v="1440826647"/>
    <b v="0"/>
    <x v="82"/>
    <x v="1"/>
    <s v="theater/plays"/>
    <n v="22"/>
    <x v="2024"/>
    <x v="1"/>
    <s v="plays"/>
    <x v="2917"/>
    <d v="2015-09-16T05:37:27"/>
  </r>
  <r>
    <n v="2918"/>
    <x v="2917"/>
    <x v="2916"/>
    <n v="5000"/>
    <n v="1362"/>
    <x v="2"/>
    <x v="0"/>
    <x v="0"/>
    <n v="1446131207"/>
    <n v="1443712007"/>
    <b v="0"/>
    <x v="9"/>
    <x v="1"/>
    <s v="theater/plays"/>
    <n v="27"/>
    <x v="353"/>
    <x v="1"/>
    <s v="plays"/>
    <x v="2918"/>
    <d v="2015-10-29T15:06:47"/>
  </r>
  <r>
    <n v="2919"/>
    <x v="2918"/>
    <x v="2917"/>
    <n v="600"/>
    <n v="51"/>
    <x v="2"/>
    <x v="0"/>
    <x v="0"/>
    <n v="1407250329"/>
    <n v="1404658329"/>
    <b v="0"/>
    <x v="79"/>
    <x v="1"/>
    <s v="theater/plays"/>
    <n v="9"/>
    <x v="434"/>
    <x v="1"/>
    <s v="plays"/>
    <x v="2919"/>
    <d v="2014-08-05T14:52:09"/>
  </r>
  <r>
    <n v="2920"/>
    <x v="2919"/>
    <x v="2918"/>
    <n v="2500"/>
    <n v="671"/>
    <x v="2"/>
    <x v="5"/>
    <x v="5"/>
    <n v="1427306470"/>
    <n v="1424718070"/>
    <b v="0"/>
    <x v="62"/>
    <x v="1"/>
    <s v="theater/plays"/>
    <n v="27"/>
    <x v="2025"/>
    <x v="1"/>
    <s v="plays"/>
    <x v="2920"/>
    <d v="2015-03-25T18:01:10"/>
  </r>
  <r>
    <n v="2921"/>
    <x v="2920"/>
    <x v="2919"/>
    <n v="100"/>
    <n v="129"/>
    <x v="0"/>
    <x v="0"/>
    <x v="0"/>
    <n v="1411679804"/>
    <n v="1409087804"/>
    <b v="0"/>
    <x v="83"/>
    <x v="0"/>
    <s v="theater/musical"/>
    <n v="129"/>
    <x v="1340"/>
    <x v="1"/>
    <s v="musical"/>
    <x v="2921"/>
    <d v="2014-09-25T21:16:44"/>
  </r>
  <r>
    <n v="2922"/>
    <x v="2921"/>
    <x v="2920"/>
    <n v="500"/>
    <n v="500"/>
    <x v="0"/>
    <x v="1"/>
    <x v="1"/>
    <n v="1431982727"/>
    <n v="1428094727"/>
    <b v="0"/>
    <x v="79"/>
    <x v="0"/>
    <s v="theater/musical"/>
    <n v="100"/>
    <x v="160"/>
    <x v="1"/>
    <s v="musical"/>
    <x v="2922"/>
    <d v="2015-05-18T20:58:47"/>
  </r>
  <r>
    <n v="2923"/>
    <x v="2922"/>
    <x v="2921"/>
    <n v="300"/>
    <n v="300"/>
    <x v="0"/>
    <x v="0"/>
    <x v="0"/>
    <n v="1422068400"/>
    <n v="1420774779"/>
    <b v="0"/>
    <x v="73"/>
    <x v="0"/>
    <s v="theater/musical"/>
    <n v="100"/>
    <x v="179"/>
    <x v="1"/>
    <s v="musical"/>
    <x v="2923"/>
    <d v="2015-01-24T03:00:00"/>
  </r>
  <r>
    <n v="2924"/>
    <x v="2923"/>
    <x v="2922"/>
    <n v="25000"/>
    <n v="25800"/>
    <x v="0"/>
    <x v="0"/>
    <x v="0"/>
    <n v="1431143940"/>
    <n v="1428585710"/>
    <b v="0"/>
    <x v="206"/>
    <x v="0"/>
    <s v="theater/musical"/>
    <n v="103"/>
    <x v="2026"/>
    <x v="1"/>
    <s v="musical"/>
    <x v="2924"/>
    <d v="2015-05-09T03:59:00"/>
  </r>
  <r>
    <n v="2925"/>
    <x v="2924"/>
    <x v="2923"/>
    <n v="45000"/>
    <n v="46100.69"/>
    <x v="0"/>
    <x v="0"/>
    <x v="0"/>
    <n v="1410444068"/>
    <n v="1407852068"/>
    <b v="0"/>
    <x v="473"/>
    <x v="0"/>
    <s v="theater/musical"/>
    <n v="102"/>
    <x v="2027"/>
    <x v="1"/>
    <s v="musical"/>
    <x v="2925"/>
    <d v="2014-09-11T14:01:08"/>
  </r>
  <r>
    <n v="2926"/>
    <x v="2925"/>
    <x v="2924"/>
    <n v="3000"/>
    <n v="3750"/>
    <x v="0"/>
    <x v="0"/>
    <x v="0"/>
    <n v="1424715779"/>
    <n v="1423506179"/>
    <b v="0"/>
    <x v="133"/>
    <x v="0"/>
    <s v="theater/musical"/>
    <n v="125"/>
    <x v="753"/>
    <x v="1"/>
    <s v="musical"/>
    <x v="2926"/>
    <d v="2015-02-23T18:22:59"/>
  </r>
  <r>
    <n v="2927"/>
    <x v="2926"/>
    <x v="2925"/>
    <n v="1800"/>
    <n v="2355"/>
    <x v="0"/>
    <x v="0"/>
    <x v="0"/>
    <n v="1405400400"/>
    <n v="1402934629"/>
    <b v="0"/>
    <x v="64"/>
    <x v="0"/>
    <s v="theater/musical"/>
    <n v="131"/>
    <x v="2028"/>
    <x v="1"/>
    <s v="musical"/>
    <x v="2927"/>
    <d v="2014-07-15T05:00:00"/>
  </r>
  <r>
    <n v="2928"/>
    <x v="2927"/>
    <x v="2926"/>
    <n v="1000"/>
    <n v="1000"/>
    <x v="0"/>
    <x v="0"/>
    <x v="0"/>
    <n v="1457135846"/>
    <n v="1454543846"/>
    <b v="0"/>
    <x v="54"/>
    <x v="0"/>
    <s v="theater/musical"/>
    <n v="100"/>
    <x v="683"/>
    <x v="1"/>
    <s v="musical"/>
    <x v="2928"/>
    <d v="2016-03-04T23:57:26"/>
  </r>
  <r>
    <n v="2929"/>
    <x v="2928"/>
    <x v="2927"/>
    <n v="8000"/>
    <n v="8165.55"/>
    <x v="0"/>
    <x v="0"/>
    <x v="0"/>
    <n v="1401024758"/>
    <n v="1398432758"/>
    <b v="0"/>
    <x v="58"/>
    <x v="0"/>
    <s v="theater/musical"/>
    <n v="102"/>
    <x v="2029"/>
    <x v="1"/>
    <s v="musical"/>
    <x v="2929"/>
    <d v="2014-05-25T13:32:38"/>
  </r>
  <r>
    <n v="2930"/>
    <x v="2929"/>
    <x v="2928"/>
    <n v="10000"/>
    <n v="10092"/>
    <x v="0"/>
    <x v="1"/>
    <x v="1"/>
    <n v="1431007264"/>
    <n v="1428415264"/>
    <b v="0"/>
    <x v="95"/>
    <x v="0"/>
    <s v="theater/musical"/>
    <n v="101"/>
    <x v="2030"/>
    <x v="1"/>
    <s v="musical"/>
    <x v="2930"/>
    <d v="2015-05-07T14:01:04"/>
  </r>
  <r>
    <n v="2931"/>
    <x v="2930"/>
    <x v="2929"/>
    <n v="750"/>
    <n v="795"/>
    <x v="0"/>
    <x v="5"/>
    <x v="5"/>
    <n v="1410761280"/>
    <n v="1408604363"/>
    <b v="0"/>
    <x v="82"/>
    <x v="0"/>
    <s v="theater/musical"/>
    <n v="106"/>
    <x v="596"/>
    <x v="1"/>
    <s v="musical"/>
    <x v="2931"/>
    <d v="2014-09-15T06:08:00"/>
  </r>
  <r>
    <n v="2932"/>
    <x v="2931"/>
    <x v="2930"/>
    <n v="3100"/>
    <n v="3258"/>
    <x v="0"/>
    <x v="2"/>
    <x v="2"/>
    <n v="1424516400"/>
    <n v="1421812637"/>
    <b v="0"/>
    <x v="44"/>
    <x v="0"/>
    <s v="theater/musical"/>
    <n v="105"/>
    <x v="2031"/>
    <x v="1"/>
    <s v="musical"/>
    <x v="2932"/>
    <d v="2015-02-21T11:00:00"/>
  </r>
  <r>
    <n v="2933"/>
    <x v="2932"/>
    <x v="2931"/>
    <n v="2500"/>
    <n v="2569"/>
    <x v="0"/>
    <x v="0"/>
    <x v="0"/>
    <n v="1465081053"/>
    <n v="1462489053"/>
    <b v="0"/>
    <x v="241"/>
    <x v="0"/>
    <s v="theater/musical"/>
    <n v="103"/>
    <x v="2032"/>
    <x v="1"/>
    <s v="musical"/>
    <x v="2933"/>
    <d v="2016-06-04T22:57:33"/>
  </r>
  <r>
    <n v="2934"/>
    <x v="2933"/>
    <x v="2932"/>
    <n v="2500"/>
    <n v="2700"/>
    <x v="0"/>
    <x v="5"/>
    <x v="5"/>
    <n v="1402845364"/>
    <n v="1400253364"/>
    <b v="0"/>
    <x v="77"/>
    <x v="0"/>
    <s v="theater/musical"/>
    <n v="108"/>
    <x v="2033"/>
    <x v="1"/>
    <s v="musical"/>
    <x v="2934"/>
    <d v="2014-06-15T15:16:04"/>
  </r>
  <r>
    <n v="2935"/>
    <x v="2934"/>
    <x v="2933"/>
    <n v="3500"/>
    <n v="3531"/>
    <x v="0"/>
    <x v="0"/>
    <x v="0"/>
    <n v="1472490000"/>
    <n v="1467468008"/>
    <b v="0"/>
    <x v="70"/>
    <x v="0"/>
    <s v="theater/musical"/>
    <n v="101"/>
    <x v="2034"/>
    <x v="1"/>
    <s v="musical"/>
    <x v="2935"/>
    <d v="2016-08-29T17:00:00"/>
  </r>
  <r>
    <n v="2936"/>
    <x v="2935"/>
    <x v="2934"/>
    <n v="1000"/>
    <n v="1280"/>
    <x v="0"/>
    <x v="0"/>
    <x v="0"/>
    <n v="1413176340"/>
    <n v="1412091423"/>
    <b v="0"/>
    <x v="69"/>
    <x v="0"/>
    <s v="theater/musical"/>
    <n v="128"/>
    <x v="1753"/>
    <x v="1"/>
    <s v="musical"/>
    <x v="2936"/>
    <d v="2014-10-13T04:59:00"/>
  </r>
  <r>
    <n v="2937"/>
    <x v="2936"/>
    <x v="2935"/>
    <n v="1500"/>
    <n v="2000"/>
    <x v="0"/>
    <x v="1"/>
    <x v="1"/>
    <n v="1405249113"/>
    <n v="1402657113"/>
    <b v="0"/>
    <x v="165"/>
    <x v="0"/>
    <s v="theater/musical"/>
    <n v="133"/>
    <x v="2035"/>
    <x v="1"/>
    <s v="musical"/>
    <x v="2937"/>
    <d v="2014-07-13T10:58:33"/>
  </r>
  <r>
    <n v="2938"/>
    <x v="2937"/>
    <x v="2936"/>
    <n v="4000"/>
    <n v="4055"/>
    <x v="0"/>
    <x v="0"/>
    <x v="0"/>
    <n v="1422636814"/>
    <n v="1420044814"/>
    <b v="0"/>
    <x v="58"/>
    <x v="0"/>
    <s v="theater/musical"/>
    <n v="101"/>
    <x v="2036"/>
    <x v="1"/>
    <s v="musical"/>
    <x v="2938"/>
    <d v="2015-01-30T16:53:34"/>
  </r>
  <r>
    <n v="2939"/>
    <x v="2938"/>
    <x v="2937"/>
    <n v="8000"/>
    <n v="8230"/>
    <x v="0"/>
    <x v="0"/>
    <x v="0"/>
    <n v="1409187600"/>
    <n v="1406316312"/>
    <b v="0"/>
    <x v="20"/>
    <x v="0"/>
    <s v="theater/musical"/>
    <n v="103"/>
    <x v="2037"/>
    <x v="1"/>
    <s v="musical"/>
    <x v="2939"/>
    <d v="2014-08-28T01:00:00"/>
  </r>
  <r>
    <n v="2940"/>
    <x v="2939"/>
    <x v="2938"/>
    <n v="2500"/>
    <n v="2681"/>
    <x v="0"/>
    <x v="0"/>
    <x v="0"/>
    <n v="1421606018"/>
    <n v="1418150018"/>
    <b v="0"/>
    <x v="51"/>
    <x v="0"/>
    <s v="theater/musical"/>
    <n v="107"/>
    <x v="129"/>
    <x v="1"/>
    <s v="musical"/>
    <x v="2940"/>
    <d v="2015-01-18T18:33:38"/>
  </r>
  <r>
    <n v="2941"/>
    <x v="2940"/>
    <x v="2939"/>
    <n v="25000"/>
    <n v="1"/>
    <x v="2"/>
    <x v="0"/>
    <x v="0"/>
    <n v="1425250955"/>
    <n v="1422658955"/>
    <b v="0"/>
    <x v="29"/>
    <x v="1"/>
    <s v="theater/spaces"/>
    <n v="0"/>
    <x v="120"/>
    <x v="1"/>
    <s v="spaces"/>
    <x v="2941"/>
    <d v="2015-03-01T23:02:35"/>
  </r>
  <r>
    <n v="2942"/>
    <x v="2941"/>
    <x v="2940"/>
    <n v="200000"/>
    <n v="40850"/>
    <x v="2"/>
    <x v="5"/>
    <x v="5"/>
    <n v="1450297080"/>
    <n v="1448565459"/>
    <b v="0"/>
    <x v="91"/>
    <x v="1"/>
    <s v="theater/spaces"/>
    <n v="20"/>
    <x v="2038"/>
    <x v="1"/>
    <s v="spaces"/>
    <x v="2942"/>
    <d v="2015-12-16T20:18:00"/>
  </r>
  <r>
    <n v="2943"/>
    <x v="2942"/>
    <x v="2941"/>
    <n v="3000"/>
    <n v="0"/>
    <x v="2"/>
    <x v="0"/>
    <x v="0"/>
    <n v="1428894380"/>
    <n v="1426302380"/>
    <b v="0"/>
    <x v="78"/>
    <x v="1"/>
    <s v="theater/spaces"/>
    <n v="0"/>
    <x v="121"/>
    <x v="1"/>
    <s v="spaces"/>
    <x v="2943"/>
    <d v="2015-04-13T03:06:20"/>
  </r>
  <r>
    <n v="2944"/>
    <x v="2943"/>
    <x v="2942"/>
    <n v="10000"/>
    <n v="100"/>
    <x v="2"/>
    <x v="0"/>
    <x v="0"/>
    <n v="1433714198"/>
    <n v="1431122198"/>
    <b v="0"/>
    <x v="29"/>
    <x v="1"/>
    <s v="theater/spaces"/>
    <n v="1"/>
    <x v="101"/>
    <x v="1"/>
    <s v="spaces"/>
    <x v="2944"/>
    <d v="2015-06-07T21:56:38"/>
  </r>
  <r>
    <n v="2945"/>
    <x v="2944"/>
    <x v="2943"/>
    <n v="50000"/>
    <n v="0"/>
    <x v="2"/>
    <x v="0"/>
    <x v="0"/>
    <n v="1432437660"/>
    <n v="1429845660"/>
    <b v="0"/>
    <x v="78"/>
    <x v="1"/>
    <s v="theater/spaces"/>
    <n v="0"/>
    <x v="121"/>
    <x v="1"/>
    <s v="spaces"/>
    <x v="2945"/>
    <d v="2015-05-24T03:21:00"/>
  </r>
  <r>
    <n v="2946"/>
    <x v="2945"/>
    <x v="2944"/>
    <n v="2000"/>
    <n v="2"/>
    <x v="2"/>
    <x v="1"/>
    <x v="1"/>
    <n v="1471265092"/>
    <n v="1468673092"/>
    <b v="0"/>
    <x v="84"/>
    <x v="1"/>
    <s v="theater/spaces"/>
    <n v="0"/>
    <x v="120"/>
    <x v="1"/>
    <s v="spaces"/>
    <x v="2946"/>
    <d v="2016-08-15T12:44:52"/>
  </r>
  <r>
    <n v="2947"/>
    <x v="2946"/>
    <x v="2945"/>
    <n v="25000"/>
    <n v="1072"/>
    <x v="2"/>
    <x v="0"/>
    <x v="0"/>
    <n v="1480007460"/>
    <n v="1475760567"/>
    <b v="0"/>
    <x v="62"/>
    <x v="1"/>
    <s v="theater/spaces"/>
    <n v="4"/>
    <x v="2039"/>
    <x v="1"/>
    <s v="spaces"/>
    <x v="2947"/>
    <d v="2016-11-24T17:11:00"/>
  </r>
  <r>
    <n v="2948"/>
    <x v="2947"/>
    <x v="2946"/>
    <n v="500000"/>
    <n v="24"/>
    <x v="2"/>
    <x v="0"/>
    <x v="0"/>
    <n v="1433259293"/>
    <n v="1428075293"/>
    <b v="0"/>
    <x v="82"/>
    <x v="1"/>
    <s v="theater/spaces"/>
    <n v="0"/>
    <x v="2040"/>
    <x v="1"/>
    <s v="spaces"/>
    <x v="2948"/>
    <d v="2015-06-02T15:34:53"/>
  </r>
  <r>
    <n v="2949"/>
    <x v="2948"/>
    <x v="2947"/>
    <n v="1000"/>
    <n v="25"/>
    <x v="2"/>
    <x v="0"/>
    <x v="0"/>
    <n v="1447965917"/>
    <n v="1445370317"/>
    <b v="0"/>
    <x v="84"/>
    <x v="1"/>
    <s v="theater/spaces"/>
    <n v="3"/>
    <x v="381"/>
    <x v="1"/>
    <s v="spaces"/>
    <x v="2949"/>
    <d v="2015-11-19T20:45:17"/>
  </r>
  <r>
    <n v="2950"/>
    <x v="2949"/>
    <x v="2948"/>
    <n v="5000000"/>
    <n v="0"/>
    <x v="2"/>
    <x v="0"/>
    <x v="0"/>
    <n v="1453538752"/>
    <n v="1450946752"/>
    <b v="0"/>
    <x v="78"/>
    <x v="1"/>
    <s v="theater/spaces"/>
    <n v="0"/>
    <x v="121"/>
    <x v="1"/>
    <s v="spaces"/>
    <x v="2950"/>
    <d v="2016-01-23T08:45:52"/>
  </r>
  <r>
    <n v="2951"/>
    <x v="2950"/>
    <x v="2949"/>
    <n v="50000"/>
    <n v="1096"/>
    <x v="1"/>
    <x v="0"/>
    <x v="0"/>
    <n v="1412536573"/>
    <n v="1408648573"/>
    <b v="0"/>
    <x v="6"/>
    <x v="1"/>
    <s v="theater/spaces"/>
    <n v="2"/>
    <x v="2041"/>
    <x v="1"/>
    <s v="spaces"/>
    <x v="2951"/>
    <d v="2014-10-05T19:16:13"/>
  </r>
  <r>
    <n v="2952"/>
    <x v="2951"/>
    <x v="2950"/>
    <n v="20000"/>
    <n v="1605"/>
    <x v="1"/>
    <x v="0"/>
    <x v="0"/>
    <n v="1476676800"/>
    <n v="1473957239"/>
    <b v="0"/>
    <x v="22"/>
    <x v="1"/>
    <s v="theater/spaces"/>
    <n v="8"/>
    <x v="2042"/>
    <x v="1"/>
    <s v="spaces"/>
    <x v="2952"/>
    <d v="2016-10-17T04:00:00"/>
  </r>
  <r>
    <n v="2953"/>
    <x v="2952"/>
    <x v="2951"/>
    <n v="400000"/>
    <n v="605"/>
    <x v="1"/>
    <x v="0"/>
    <x v="0"/>
    <n v="1444330821"/>
    <n v="1441738821"/>
    <b v="0"/>
    <x v="83"/>
    <x v="1"/>
    <s v="theater/spaces"/>
    <n v="0"/>
    <x v="2043"/>
    <x v="1"/>
    <s v="spaces"/>
    <x v="2953"/>
    <d v="2015-10-08T19:00:21"/>
  </r>
  <r>
    <n v="2954"/>
    <x v="2953"/>
    <x v="2952"/>
    <n v="15000"/>
    <n v="0"/>
    <x v="1"/>
    <x v="0"/>
    <x v="0"/>
    <n v="1489669203"/>
    <n v="1487944803"/>
    <b v="0"/>
    <x v="78"/>
    <x v="1"/>
    <s v="theater/spaces"/>
    <n v="0"/>
    <x v="121"/>
    <x v="1"/>
    <s v="spaces"/>
    <x v="2954"/>
    <d v="2017-03-16T13:00:03"/>
  </r>
  <r>
    <n v="2955"/>
    <x v="2954"/>
    <x v="2953"/>
    <n v="1200"/>
    <n v="715"/>
    <x v="1"/>
    <x v="0"/>
    <x v="0"/>
    <n v="1434476849"/>
    <n v="1431884849"/>
    <b v="0"/>
    <x v="202"/>
    <x v="1"/>
    <s v="theater/spaces"/>
    <n v="60"/>
    <x v="177"/>
    <x v="1"/>
    <s v="spaces"/>
    <x v="2955"/>
    <d v="2015-06-16T17:47:29"/>
  </r>
  <r>
    <n v="2956"/>
    <x v="2955"/>
    <x v="2954"/>
    <n v="7900"/>
    <n v="1322"/>
    <x v="1"/>
    <x v="0"/>
    <x v="0"/>
    <n v="1462402850"/>
    <n v="1459810850"/>
    <b v="0"/>
    <x v="9"/>
    <x v="1"/>
    <s v="theater/spaces"/>
    <n v="17"/>
    <x v="2044"/>
    <x v="1"/>
    <s v="spaces"/>
    <x v="2956"/>
    <d v="2016-05-04T23:00:50"/>
  </r>
  <r>
    <n v="2957"/>
    <x v="2956"/>
    <x v="2955"/>
    <n v="15000"/>
    <n v="280"/>
    <x v="1"/>
    <x v="0"/>
    <x v="0"/>
    <n v="1427498172"/>
    <n v="1422317772"/>
    <b v="0"/>
    <x v="83"/>
    <x v="1"/>
    <s v="theater/spaces"/>
    <n v="2"/>
    <x v="723"/>
    <x v="1"/>
    <s v="spaces"/>
    <x v="2957"/>
    <d v="2015-03-27T23:16:12"/>
  </r>
  <r>
    <n v="2958"/>
    <x v="2957"/>
    <x v="2956"/>
    <n v="80000"/>
    <n v="0"/>
    <x v="1"/>
    <x v="0"/>
    <x v="0"/>
    <n v="1462729317"/>
    <n v="1457548917"/>
    <b v="0"/>
    <x v="78"/>
    <x v="1"/>
    <s v="theater/spaces"/>
    <n v="0"/>
    <x v="121"/>
    <x v="1"/>
    <s v="spaces"/>
    <x v="2958"/>
    <d v="2016-05-08T17:41:57"/>
  </r>
  <r>
    <n v="2959"/>
    <x v="2958"/>
    <x v="2957"/>
    <n v="10000"/>
    <n v="0"/>
    <x v="1"/>
    <x v="1"/>
    <x v="1"/>
    <n v="1465258325"/>
    <n v="1462666325"/>
    <b v="0"/>
    <x v="78"/>
    <x v="1"/>
    <s v="theater/spaces"/>
    <n v="0"/>
    <x v="121"/>
    <x v="1"/>
    <s v="spaces"/>
    <x v="2959"/>
    <d v="2016-06-07T00:12:05"/>
  </r>
  <r>
    <n v="2960"/>
    <x v="2959"/>
    <x v="2958"/>
    <n v="30000000"/>
    <n v="0"/>
    <x v="1"/>
    <x v="0"/>
    <x v="0"/>
    <n v="1410459023"/>
    <n v="1407867023"/>
    <b v="0"/>
    <x v="78"/>
    <x v="1"/>
    <s v="theater/spaces"/>
    <n v="0"/>
    <x v="121"/>
    <x v="1"/>
    <s v="spaces"/>
    <x v="2960"/>
    <d v="2014-09-11T18:10:23"/>
  </r>
  <r>
    <n v="2961"/>
    <x v="2960"/>
    <x v="2959"/>
    <n v="5000"/>
    <n v="5481"/>
    <x v="0"/>
    <x v="0"/>
    <x v="0"/>
    <n v="1427342400"/>
    <n v="1424927159"/>
    <b v="0"/>
    <x v="52"/>
    <x v="0"/>
    <s v="theater/plays"/>
    <n v="110"/>
    <x v="2045"/>
    <x v="1"/>
    <s v="plays"/>
    <x v="2961"/>
    <d v="2015-03-26T04:00:00"/>
  </r>
  <r>
    <n v="2962"/>
    <x v="2961"/>
    <x v="2960"/>
    <n v="1000"/>
    <n v="1218"/>
    <x v="0"/>
    <x v="0"/>
    <x v="0"/>
    <n v="1425193140"/>
    <n v="1422769906"/>
    <b v="0"/>
    <x v="9"/>
    <x v="0"/>
    <s v="theater/plays"/>
    <n v="122"/>
    <x v="546"/>
    <x v="1"/>
    <s v="plays"/>
    <x v="2962"/>
    <d v="2015-03-01T06:59:00"/>
  </r>
  <r>
    <n v="2963"/>
    <x v="2962"/>
    <x v="2961"/>
    <n v="10000"/>
    <n v="10685"/>
    <x v="0"/>
    <x v="0"/>
    <x v="0"/>
    <n v="1435835824"/>
    <n v="1433243824"/>
    <b v="0"/>
    <x v="15"/>
    <x v="0"/>
    <s v="theater/plays"/>
    <n v="107"/>
    <x v="2046"/>
    <x v="1"/>
    <s v="plays"/>
    <x v="2963"/>
    <d v="2015-07-02T11:17:04"/>
  </r>
  <r>
    <n v="2964"/>
    <x v="2963"/>
    <x v="2962"/>
    <n v="5000"/>
    <n v="5035.6899999999996"/>
    <x v="0"/>
    <x v="0"/>
    <x v="0"/>
    <n v="1407360720"/>
    <n v="1404769819"/>
    <b v="0"/>
    <x v="193"/>
    <x v="0"/>
    <s v="theater/plays"/>
    <n v="101"/>
    <x v="2047"/>
    <x v="1"/>
    <s v="plays"/>
    <x v="2964"/>
    <d v="2014-08-06T21:32:00"/>
  </r>
  <r>
    <n v="2965"/>
    <x v="2964"/>
    <x v="2963"/>
    <n v="1500"/>
    <n v="1635"/>
    <x v="0"/>
    <x v="0"/>
    <x v="0"/>
    <n v="1436290233"/>
    <n v="1433698233"/>
    <b v="0"/>
    <x v="70"/>
    <x v="0"/>
    <s v="theater/plays"/>
    <n v="109"/>
    <x v="2048"/>
    <x v="1"/>
    <s v="plays"/>
    <x v="2965"/>
    <d v="2015-07-07T17:30:33"/>
  </r>
  <r>
    <n v="2966"/>
    <x v="2965"/>
    <x v="2964"/>
    <n v="10000"/>
    <n v="11363"/>
    <x v="0"/>
    <x v="0"/>
    <x v="0"/>
    <n v="1442425412"/>
    <n v="1439833412"/>
    <b v="0"/>
    <x v="130"/>
    <x v="0"/>
    <s v="theater/plays"/>
    <n v="114"/>
    <x v="2049"/>
    <x v="1"/>
    <s v="plays"/>
    <x v="2966"/>
    <d v="2015-09-16T17:43:32"/>
  </r>
  <r>
    <n v="2967"/>
    <x v="2966"/>
    <x v="2965"/>
    <n v="5000"/>
    <n v="5696"/>
    <x v="0"/>
    <x v="0"/>
    <x v="0"/>
    <n v="1425872692"/>
    <n v="1423284292"/>
    <b v="0"/>
    <x v="26"/>
    <x v="0"/>
    <s v="theater/plays"/>
    <n v="114"/>
    <x v="2050"/>
    <x v="1"/>
    <s v="plays"/>
    <x v="2967"/>
    <d v="2015-03-09T03:44:52"/>
  </r>
  <r>
    <n v="2968"/>
    <x v="2967"/>
    <x v="2966"/>
    <n v="3500"/>
    <n v="3710"/>
    <x v="0"/>
    <x v="0"/>
    <x v="0"/>
    <n v="1471406340"/>
    <n v="1470227660"/>
    <b v="0"/>
    <x v="5"/>
    <x v="0"/>
    <s v="theater/plays"/>
    <n v="106"/>
    <x v="2051"/>
    <x v="1"/>
    <s v="plays"/>
    <x v="2968"/>
    <d v="2016-08-17T03:59:00"/>
  </r>
  <r>
    <n v="2969"/>
    <x v="2968"/>
    <x v="2967"/>
    <n v="1000"/>
    <n v="1625"/>
    <x v="0"/>
    <x v="5"/>
    <x v="5"/>
    <n v="1430693460"/>
    <n v="1428087153"/>
    <b v="0"/>
    <x v="57"/>
    <x v="0"/>
    <s v="theater/plays"/>
    <n v="163"/>
    <x v="2052"/>
    <x v="1"/>
    <s v="plays"/>
    <x v="2969"/>
    <d v="2015-05-03T22:51:00"/>
  </r>
  <r>
    <n v="2970"/>
    <x v="2969"/>
    <x v="2968"/>
    <n v="6000"/>
    <n v="6360"/>
    <x v="0"/>
    <x v="0"/>
    <x v="0"/>
    <n v="1405699451"/>
    <n v="1403107451"/>
    <b v="0"/>
    <x v="110"/>
    <x v="0"/>
    <s v="theater/plays"/>
    <n v="106"/>
    <x v="2053"/>
    <x v="1"/>
    <s v="plays"/>
    <x v="2970"/>
    <d v="2014-07-18T16:04:11"/>
  </r>
  <r>
    <n v="2971"/>
    <x v="2970"/>
    <x v="2969"/>
    <n v="3200"/>
    <n v="3205"/>
    <x v="0"/>
    <x v="0"/>
    <x v="0"/>
    <n v="1409500078"/>
    <n v="1406908078"/>
    <b v="0"/>
    <x v="68"/>
    <x v="0"/>
    <s v="theater/plays"/>
    <n v="100"/>
    <x v="2054"/>
    <x v="1"/>
    <s v="plays"/>
    <x v="2971"/>
    <d v="2014-08-31T15:47:58"/>
  </r>
  <r>
    <n v="2972"/>
    <x v="2971"/>
    <x v="2970"/>
    <n v="2000"/>
    <n v="2107"/>
    <x v="0"/>
    <x v="0"/>
    <x v="0"/>
    <n v="1480899600"/>
    <n v="1479609520"/>
    <b v="0"/>
    <x v="57"/>
    <x v="0"/>
    <s v="theater/plays"/>
    <n v="105"/>
    <x v="2055"/>
    <x v="1"/>
    <s v="plays"/>
    <x v="2972"/>
    <d v="2016-12-05T01:00:00"/>
  </r>
  <r>
    <n v="2973"/>
    <x v="2972"/>
    <x v="2971"/>
    <n v="5000"/>
    <n v="8740"/>
    <x v="0"/>
    <x v="0"/>
    <x v="0"/>
    <n v="1451620800"/>
    <n v="1449171508"/>
    <b v="0"/>
    <x v="51"/>
    <x v="0"/>
    <s v="theater/plays"/>
    <n v="175"/>
    <x v="2056"/>
    <x v="1"/>
    <s v="plays"/>
    <x v="2973"/>
    <d v="2016-01-01T04:00:00"/>
  </r>
  <r>
    <n v="2974"/>
    <x v="2973"/>
    <x v="2972"/>
    <n v="5000"/>
    <n v="5100"/>
    <x v="0"/>
    <x v="0"/>
    <x v="0"/>
    <n v="1411695300"/>
    <n v="1409275671"/>
    <b v="0"/>
    <x v="45"/>
    <x v="0"/>
    <s v="theater/plays"/>
    <n v="102"/>
    <x v="1242"/>
    <x v="1"/>
    <s v="plays"/>
    <x v="2974"/>
    <d v="2014-09-26T01:35:00"/>
  </r>
  <r>
    <n v="2975"/>
    <x v="2974"/>
    <x v="2973"/>
    <n v="8000"/>
    <n v="8010"/>
    <x v="0"/>
    <x v="0"/>
    <x v="0"/>
    <n v="1417057200"/>
    <n v="1414599886"/>
    <b v="0"/>
    <x v="116"/>
    <x v="0"/>
    <s v="theater/plays"/>
    <n v="100"/>
    <x v="2057"/>
    <x v="1"/>
    <s v="plays"/>
    <x v="2975"/>
    <d v="2014-11-27T03:00:00"/>
  </r>
  <r>
    <n v="2976"/>
    <x v="2975"/>
    <x v="2974"/>
    <n v="70"/>
    <n v="120"/>
    <x v="0"/>
    <x v="1"/>
    <x v="1"/>
    <n v="1457870400"/>
    <n v="1456421530"/>
    <b v="0"/>
    <x v="25"/>
    <x v="0"/>
    <s v="theater/plays"/>
    <n v="171"/>
    <x v="2058"/>
    <x v="1"/>
    <s v="plays"/>
    <x v="2976"/>
    <d v="2016-03-13T12:00:00"/>
  </r>
  <r>
    <n v="2977"/>
    <x v="2976"/>
    <x v="2975"/>
    <n v="3000"/>
    <n v="3407"/>
    <x v="0"/>
    <x v="0"/>
    <x v="0"/>
    <n v="1427076840"/>
    <n v="1421960934"/>
    <b v="0"/>
    <x v="209"/>
    <x v="0"/>
    <s v="theater/plays"/>
    <n v="114"/>
    <x v="787"/>
    <x v="1"/>
    <s v="plays"/>
    <x v="2977"/>
    <d v="2015-03-23T02:14:00"/>
  </r>
  <r>
    <n v="2978"/>
    <x v="2977"/>
    <x v="2976"/>
    <n v="750"/>
    <n v="971"/>
    <x v="0"/>
    <x v="0"/>
    <x v="0"/>
    <n v="1413784740"/>
    <n v="1412954547"/>
    <b v="0"/>
    <x v="38"/>
    <x v="0"/>
    <s v="theater/plays"/>
    <n v="129"/>
    <x v="2059"/>
    <x v="1"/>
    <s v="plays"/>
    <x v="2978"/>
    <d v="2014-10-20T05:59:00"/>
  </r>
  <r>
    <n v="2979"/>
    <x v="2978"/>
    <x v="2977"/>
    <n v="5000"/>
    <n v="5070"/>
    <x v="0"/>
    <x v="0"/>
    <x v="0"/>
    <n v="1420524000"/>
    <n v="1419104823"/>
    <b v="0"/>
    <x v="67"/>
    <x v="0"/>
    <s v="theater/plays"/>
    <n v="101"/>
    <x v="2060"/>
    <x v="1"/>
    <s v="plays"/>
    <x v="2979"/>
    <d v="2015-01-06T06:00:00"/>
  </r>
  <r>
    <n v="2980"/>
    <x v="2979"/>
    <x v="2978"/>
    <n v="3000"/>
    <n v="3275"/>
    <x v="0"/>
    <x v="0"/>
    <x v="0"/>
    <n v="1440381600"/>
    <n v="1438639130"/>
    <b v="0"/>
    <x v="54"/>
    <x v="0"/>
    <s v="theater/plays"/>
    <n v="109"/>
    <x v="709"/>
    <x v="1"/>
    <s v="plays"/>
    <x v="2980"/>
    <d v="2015-08-24T02:00:00"/>
  </r>
  <r>
    <n v="2981"/>
    <x v="2980"/>
    <x v="2979"/>
    <n v="4000"/>
    <n v="5157"/>
    <x v="0"/>
    <x v="17"/>
    <x v="3"/>
    <n v="1443014756"/>
    <n v="1439126756"/>
    <b v="1"/>
    <x v="174"/>
    <x v="0"/>
    <s v="theater/spaces"/>
    <n v="129"/>
    <x v="1290"/>
    <x v="1"/>
    <s v="spaces"/>
    <x v="2981"/>
    <d v="2015-09-23T13:25:56"/>
  </r>
  <r>
    <n v="2982"/>
    <x v="2981"/>
    <x v="2980"/>
    <n v="5000"/>
    <n v="5103"/>
    <x v="0"/>
    <x v="1"/>
    <x v="1"/>
    <n v="1455208143"/>
    <n v="1452616143"/>
    <b v="1"/>
    <x v="211"/>
    <x v="0"/>
    <s v="theater/spaces"/>
    <n v="102"/>
    <x v="1149"/>
    <x v="1"/>
    <s v="spaces"/>
    <x v="2982"/>
    <d v="2016-02-11T16:29:03"/>
  </r>
  <r>
    <n v="2983"/>
    <x v="2982"/>
    <x v="2981"/>
    <n v="116000"/>
    <n v="169985.91"/>
    <x v="0"/>
    <x v="0"/>
    <x v="0"/>
    <n v="1415722236"/>
    <n v="1410534636"/>
    <b v="1"/>
    <x v="486"/>
    <x v="0"/>
    <s v="theater/spaces"/>
    <n v="147"/>
    <x v="2061"/>
    <x v="1"/>
    <s v="spaces"/>
    <x v="2983"/>
    <d v="2014-11-11T16:10:36"/>
  </r>
  <r>
    <n v="2984"/>
    <x v="2983"/>
    <x v="2982"/>
    <n v="25000"/>
    <n v="25088"/>
    <x v="0"/>
    <x v="0"/>
    <x v="0"/>
    <n v="1472020881"/>
    <n v="1469428881"/>
    <b v="1"/>
    <x v="423"/>
    <x v="0"/>
    <s v="theater/spaces"/>
    <n v="100"/>
    <x v="2062"/>
    <x v="1"/>
    <s v="spaces"/>
    <x v="2984"/>
    <d v="2016-08-24T06:41:21"/>
  </r>
  <r>
    <n v="2985"/>
    <x v="2984"/>
    <x v="2983"/>
    <n v="10000"/>
    <n v="12165"/>
    <x v="0"/>
    <x v="4"/>
    <x v="4"/>
    <n v="1477886400"/>
    <n v="1476228128"/>
    <b v="0"/>
    <x v="112"/>
    <x v="0"/>
    <s v="theater/spaces"/>
    <n v="122"/>
    <x v="2063"/>
    <x v="1"/>
    <s v="spaces"/>
    <x v="2985"/>
    <d v="2016-10-31T04:00:00"/>
  </r>
  <r>
    <n v="2986"/>
    <x v="2985"/>
    <x v="2984"/>
    <n v="2400"/>
    <n v="2532"/>
    <x v="0"/>
    <x v="1"/>
    <x v="1"/>
    <n v="1462100406"/>
    <n v="1456920006"/>
    <b v="0"/>
    <x v="66"/>
    <x v="0"/>
    <s v="theater/spaces"/>
    <n v="106"/>
    <x v="2064"/>
    <x v="1"/>
    <s v="spaces"/>
    <x v="2986"/>
    <d v="2016-05-01T11:00:06"/>
  </r>
  <r>
    <n v="2987"/>
    <x v="2986"/>
    <x v="2985"/>
    <n v="25000"/>
    <n v="27600.2"/>
    <x v="0"/>
    <x v="0"/>
    <x v="0"/>
    <n v="1476316800"/>
    <n v="1473837751"/>
    <b v="0"/>
    <x v="236"/>
    <x v="0"/>
    <s v="theater/spaces"/>
    <n v="110"/>
    <x v="2065"/>
    <x v="1"/>
    <s v="spaces"/>
    <x v="2987"/>
    <d v="2016-10-13T00:00:00"/>
  </r>
  <r>
    <n v="2988"/>
    <x v="2987"/>
    <x v="2986"/>
    <n v="1000"/>
    <n v="1000"/>
    <x v="0"/>
    <x v="1"/>
    <x v="1"/>
    <n v="1466412081"/>
    <n v="1463820081"/>
    <b v="0"/>
    <x v="33"/>
    <x v="0"/>
    <s v="theater/spaces"/>
    <n v="100"/>
    <x v="669"/>
    <x v="1"/>
    <s v="spaces"/>
    <x v="2988"/>
    <d v="2016-06-20T08:41:21"/>
  </r>
  <r>
    <n v="2989"/>
    <x v="2988"/>
    <x v="2987"/>
    <n v="20000"/>
    <n v="35307"/>
    <x v="0"/>
    <x v="0"/>
    <x v="0"/>
    <n v="1450673940"/>
    <n v="1448756962"/>
    <b v="0"/>
    <x v="487"/>
    <x v="0"/>
    <s v="theater/spaces"/>
    <n v="177"/>
    <x v="2066"/>
    <x v="1"/>
    <s v="spaces"/>
    <x v="2989"/>
    <d v="2015-12-21T04:59:00"/>
  </r>
  <r>
    <n v="2990"/>
    <x v="2989"/>
    <x v="2988"/>
    <n v="10000"/>
    <n v="10000"/>
    <x v="0"/>
    <x v="0"/>
    <x v="0"/>
    <n v="1452174420"/>
    <n v="1449150420"/>
    <b v="0"/>
    <x v="74"/>
    <x v="0"/>
    <s v="theater/spaces"/>
    <n v="100"/>
    <x v="2067"/>
    <x v="1"/>
    <s v="spaces"/>
    <x v="2990"/>
    <d v="2016-01-07T13:47:00"/>
  </r>
  <r>
    <n v="2991"/>
    <x v="2990"/>
    <x v="2989"/>
    <n v="8500"/>
    <n v="8780"/>
    <x v="0"/>
    <x v="0"/>
    <x v="0"/>
    <n v="1485547530"/>
    <n v="1483646730"/>
    <b v="0"/>
    <x v="251"/>
    <x v="0"/>
    <s v="theater/spaces"/>
    <n v="103"/>
    <x v="2068"/>
    <x v="1"/>
    <s v="spaces"/>
    <x v="2991"/>
    <d v="2017-01-27T20:05:30"/>
  </r>
  <r>
    <n v="2992"/>
    <x v="2991"/>
    <x v="2990"/>
    <n v="3000"/>
    <n v="3135"/>
    <x v="0"/>
    <x v="0"/>
    <x v="0"/>
    <n v="1476037510"/>
    <n v="1473445510"/>
    <b v="0"/>
    <x v="31"/>
    <x v="0"/>
    <s v="theater/spaces"/>
    <n v="105"/>
    <x v="2069"/>
    <x v="1"/>
    <s v="spaces"/>
    <x v="2992"/>
    <d v="2016-10-09T18:25:10"/>
  </r>
  <r>
    <n v="2993"/>
    <x v="2992"/>
    <x v="2991"/>
    <n v="1000"/>
    <n v="1003"/>
    <x v="0"/>
    <x v="0"/>
    <x v="0"/>
    <n v="1455998867"/>
    <n v="1453406867"/>
    <b v="0"/>
    <x v="19"/>
    <x v="0"/>
    <s v="theater/spaces"/>
    <n v="100"/>
    <x v="1187"/>
    <x v="1"/>
    <s v="spaces"/>
    <x v="2993"/>
    <d v="2016-02-20T20:07:47"/>
  </r>
  <r>
    <n v="2994"/>
    <x v="2993"/>
    <x v="2992"/>
    <n v="300"/>
    <n v="1373.24"/>
    <x v="0"/>
    <x v="1"/>
    <x v="1"/>
    <n v="1412335772"/>
    <n v="1409743772"/>
    <b v="0"/>
    <x v="211"/>
    <x v="0"/>
    <s v="theater/spaces"/>
    <n v="458"/>
    <x v="2070"/>
    <x v="1"/>
    <s v="spaces"/>
    <x v="2994"/>
    <d v="2014-10-03T11:29:32"/>
  </r>
  <r>
    <n v="2995"/>
    <x v="2994"/>
    <x v="2993"/>
    <n v="15000"/>
    <n v="15744"/>
    <x v="0"/>
    <x v="0"/>
    <x v="0"/>
    <n v="1484841471"/>
    <n v="1482249471"/>
    <b v="0"/>
    <x v="437"/>
    <x v="0"/>
    <s v="theater/spaces"/>
    <n v="105"/>
    <x v="2071"/>
    <x v="1"/>
    <s v="spaces"/>
    <x v="2995"/>
    <d v="2017-01-19T15:57:51"/>
  </r>
  <r>
    <n v="2996"/>
    <x v="2995"/>
    <x v="2994"/>
    <n v="35000"/>
    <n v="60180"/>
    <x v="0"/>
    <x v="0"/>
    <x v="0"/>
    <n v="1432677240"/>
    <n v="1427493240"/>
    <b v="0"/>
    <x v="413"/>
    <x v="0"/>
    <s v="theater/spaces"/>
    <n v="172"/>
    <x v="2072"/>
    <x v="1"/>
    <s v="spaces"/>
    <x v="2996"/>
    <d v="2015-05-26T21:54:00"/>
  </r>
  <r>
    <n v="2997"/>
    <x v="2996"/>
    <x v="2995"/>
    <n v="10000"/>
    <n v="10373"/>
    <x v="0"/>
    <x v="0"/>
    <x v="0"/>
    <n v="1488171540"/>
    <n v="1486661793"/>
    <b v="0"/>
    <x v="248"/>
    <x v="0"/>
    <s v="theater/spaces"/>
    <n v="104"/>
    <x v="2073"/>
    <x v="1"/>
    <s v="spaces"/>
    <x v="2997"/>
    <d v="2017-02-27T04:59:00"/>
  </r>
  <r>
    <n v="2998"/>
    <x v="2997"/>
    <x v="2996"/>
    <n v="50000"/>
    <n v="51514.5"/>
    <x v="0"/>
    <x v="0"/>
    <x v="0"/>
    <n v="1402892700"/>
    <n v="1400474329"/>
    <b v="0"/>
    <x v="488"/>
    <x v="0"/>
    <s v="theater/spaces"/>
    <n v="103"/>
    <x v="2074"/>
    <x v="1"/>
    <s v="spaces"/>
    <x v="2998"/>
    <d v="2014-06-16T04:25:00"/>
  </r>
  <r>
    <n v="2999"/>
    <x v="2998"/>
    <x v="2997"/>
    <n v="1350"/>
    <n v="1605"/>
    <x v="0"/>
    <x v="0"/>
    <x v="0"/>
    <n v="1488333600"/>
    <n v="1487094360"/>
    <b v="0"/>
    <x v="9"/>
    <x v="0"/>
    <s v="theater/spaces"/>
    <n v="119"/>
    <x v="2075"/>
    <x v="1"/>
    <s v="spaces"/>
    <x v="2999"/>
    <d v="2017-03-01T02:00:00"/>
  </r>
  <r>
    <n v="3000"/>
    <x v="2999"/>
    <x v="2998"/>
    <n v="500"/>
    <n v="500"/>
    <x v="0"/>
    <x v="0"/>
    <x v="0"/>
    <n v="1485885600"/>
    <n v="1484682670"/>
    <b v="0"/>
    <x v="22"/>
    <x v="0"/>
    <s v="theater/spaces"/>
    <n v="100"/>
    <x v="368"/>
    <x v="1"/>
    <s v="spaces"/>
    <x v="3000"/>
    <d v="2017-01-31T18:00:00"/>
  </r>
  <r>
    <n v="3001"/>
    <x v="3000"/>
    <x v="2999"/>
    <n v="7214"/>
    <n v="22991.01"/>
    <x v="0"/>
    <x v="0"/>
    <x v="0"/>
    <n v="1468445382"/>
    <n v="1465853382"/>
    <b v="0"/>
    <x v="489"/>
    <x v="0"/>
    <s v="theater/spaces"/>
    <n v="319"/>
    <x v="2076"/>
    <x v="1"/>
    <s v="spaces"/>
    <x v="3001"/>
    <d v="2016-07-13T21:29:42"/>
  </r>
  <r>
    <n v="3002"/>
    <x v="3001"/>
    <x v="3000"/>
    <n v="7000"/>
    <n v="7595.43"/>
    <x v="0"/>
    <x v="0"/>
    <x v="0"/>
    <n v="1356552252"/>
    <n v="1353960252"/>
    <b v="0"/>
    <x v="201"/>
    <x v="0"/>
    <s v="theater/spaces"/>
    <n v="109"/>
    <x v="2077"/>
    <x v="1"/>
    <s v="spaces"/>
    <x v="3002"/>
    <d v="2012-12-26T20:04:12"/>
  </r>
  <r>
    <n v="3003"/>
    <x v="3002"/>
    <x v="3001"/>
    <n v="3000"/>
    <n v="3035"/>
    <x v="0"/>
    <x v="0"/>
    <x v="0"/>
    <n v="1456811940"/>
    <n v="1454098976"/>
    <b v="0"/>
    <x v="57"/>
    <x v="0"/>
    <s v="theater/spaces"/>
    <n v="101"/>
    <x v="2078"/>
    <x v="1"/>
    <s v="spaces"/>
    <x v="3003"/>
    <d v="2016-03-01T05:59:00"/>
  </r>
  <r>
    <n v="3004"/>
    <x v="3003"/>
    <x v="3002"/>
    <n v="40000"/>
    <n v="45126"/>
    <x v="0"/>
    <x v="0"/>
    <x v="0"/>
    <n v="1416089324"/>
    <n v="1413493724"/>
    <b v="0"/>
    <x v="490"/>
    <x v="0"/>
    <s v="theater/spaces"/>
    <n v="113"/>
    <x v="2079"/>
    <x v="1"/>
    <s v="spaces"/>
    <x v="3004"/>
    <d v="2014-11-15T22:08:44"/>
  </r>
  <r>
    <n v="3005"/>
    <x v="3004"/>
    <x v="3003"/>
    <n v="10600"/>
    <n v="12772.6"/>
    <x v="0"/>
    <x v="0"/>
    <x v="0"/>
    <n v="1412611905"/>
    <n v="1410019905"/>
    <b v="0"/>
    <x v="115"/>
    <x v="0"/>
    <s v="theater/spaces"/>
    <n v="120"/>
    <x v="2080"/>
    <x v="1"/>
    <s v="spaces"/>
    <x v="3005"/>
    <d v="2014-10-06T16:11:45"/>
  </r>
  <r>
    <n v="3006"/>
    <x v="3005"/>
    <x v="3004"/>
    <n v="8000"/>
    <n v="8620"/>
    <x v="0"/>
    <x v="5"/>
    <x v="5"/>
    <n v="1418580591"/>
    <n v="1415988591"/>
    <b v="0"/>
    <x v="174"/>
    <x v="0"/>
    <s v="theater/spaces"/>
    <n v="108"/>
    <x v="2081"/>
    <x v="1"/>
    <s v="spaces"/>
    <x v="3006"/>
    <d v="2014-12-14T18:09:51"/>
  </r>
  <r>
    <n v="3007"/>
    <x v="3006"/>
    <x v="3005"/>
    <n v="600"/>
    <n v="1080"/>
    <x v="0"/>
    <x v="0"/>
    <x v="0"/>
    <n v="1429938683"/>
    <n v="1428124283"/>
    <b v="0"/>
    <x v="9"/>
    <x v="0"/>
    <s v="theater/spaces"/>
    <n v="180"/>
    <x v="1205"/>
    <x v="1"/>
    <s v="spaces"/>
    <x v="3007"/>
    <d v="2015-04-25T05:11:23"/>
  </r>
  <r>
    <n v="3008"/>
    <x v="3007"/>
    <x v="3006"/>
    <n v="3000"/>
    <n v="3035"/>
    <x v="0"/>
    <x v="0"/>
    <x v="0"/>
    <n v="1453352719"/>
    <n v="1450760719"/>
    <b v="0"/>
    <x v="55"/>
    <x v="0"/>
    <s v="theater/spaces"/>
    <n v="101"/>
    <x v="2082"/>
    <x v="1"/>
    <s v="spaces"/>
    <x v="3008"/>
    <d v="2016-01-21T05:05:19"/>
  </r>
  <r>
    <n v="3009"/>
    <x v="3008"/>
    <x v="3007"/>
    <n v="25000"/>
    <n v="29939"/>
    <x v="0"/>
    <x v="0"/>
    <x v="0"/>
    <n v="1417012840"/>
    <n v="1414417240"/>
    <b v="0"/>
    <x v="130"/>
    <x v="0"/>
    <s v="theater/spaces"/>
    <n v="120"/>
    <x v="2083"/>
    <x v="1"/>
    <s v="spaces"/>
    <x v="3009"/>
    <d v="2014-11-26T14:40:40"/>
  </r>
  <r>
    <n v="3010"/>
    <x v="3009"/>
    <x v="3008"/>
    <n v="1500"/>
    <n v="2370"/>
    <x v="0"/>
    <x v="0"/>
    <x v="0"/>
    <n v="1424548719"/>
    <n v="1419364719"/>
    <b v="0"/>
    <x v="41"/>
    <x v="0"/>
    <s v="theater/spaces"/>
    <n v="158"/>
    <x v="2084"/>
    <x v="1"/>
    <s v="spaces"/>
    <x v="3010"/>
    <d v="2015-02-21T19:58:39"/>
  </r>
  <r>
    <n v="3011"/>
    <x v="3010"/>
    <x v="3009"/>
    <n v="300"/>
    <n v="371"/>
    <x v="0"/>
    <x v="3"/>
    <x v="3"/>
    <n v="1450911540"/>
    <n v="1448536516"/>
    <b v="0"/>
    <x v="20"/>
    <x v="0"/>
    <s v="theater/spaces"/>
    <n v="124"/>
    <x v="2085"/>
    <x v="1"/>
    <s v="spaces"/>
    <x v="3011"/>
    <d v="2015-12-23T22:59:00"/>
  </r>
  <r>
    <n v="3012"/>
    <x v="3011"/>
    <x v="3010"/>
    <n v="4000"/>
    <n v="4685"/>
    <x v="0"/>
    <x v="0"/>
    <x v="0"/>
    <n v="1423587130"/>
    <n v="1421772730"/>
    <b v="0"/>
    <x v="165"/>
    <x v="0"/>
    <s v="theater/spaces"/>
    <n v="117"/>
    <x v="2086"/>
    <x v="1"/>
    <s v="spaces"/>
    <x v="3012"/>
    <d v="2015-02-10T16:52:10"/>
  </r>
  <r>
    <n v="3013"/>
    <x v="3012"/>
    <x v="3011"/>
    <n v="10000"/>
    <n v="15696"/>
    <x v="0"/>
    <x v="0"/>
    <x v="0"/>
    <n v="1434917049"/>
    <n v="1432325049"/>
    <b v="0"/>
    <x v="329"/>
    <x v="0"/>
    <s v="theater/spaces"/>
    <n v="157"/>
    <x v="2087"/>
    <x v="1"/>
    <s v="spaces"/>
    <x v="3013"/>
    <d v="2015-06-21T20:04:09"/>
  </r>
  <r>
    <n v="3014"/>
    <x v="3013"/>
    <x v="3012"/>
    <n v="25000"/>
    <n v="28276"/>
    <x v="0"/>
    <x v="0"/>
    <x v="0"/>
    <n v="1415163600"/>
    <n v="1412737080"/>
    <b v="0"/>
    <x v="491"/>
    <x v="0"/>
    <s v="theater/spaces"/>
    <n v="113"/>
    <x v="2088"/>
    <x v="1"/>
    <s v="spaces"/>
    <x v="3014"/>
    <d v="2014-11-05T05:00:00"/>
  </r>
  <r>
    <n v="3015"/>
    <x v="3014"/>
    <x v="3013"/>
    <n v="3400"/>
    <n v="3508"/>
    <x v="0"/>
    <x v="0"/>
    <x v="0"/>
    <n v="1402459200"/>
    <n v="1401125238"/>
    <b v="0"/>
    <x v="244"/>
    <x v="0"/>
    <s v="theater/spaces"/>
    <n v="103"/>
    <x v="2089"/>
    <x v="1"/>
    <s v="spaces"/>
    <x v="3015"/>
    <d v="2014-06-11T04:00:00"/>
  </r>
  <r>
    <n v="3016"/>
    <x v="3015"/>
    <x v="3014"/>
    <n v="8500"/>
    <n v="8722"/>
    <x v="0"/>
    <x v="0"/>
    <x v="0"/>
    <n v="1405688952"/>
    <n v="1400504952"/>
    <b v="0"/>
    <x v="17"/>
    <x v="0"/>
    <s v="theater/spaces"/>
    <n v="103"/>
    <x v="2090"/>
    <x v="1"/>
    <s v="spaces"/>
    <x v="3016"/>
    <d v="2014-07-18T13:09:12"/>
  </r>
  <r>
    <n v="3017"/>
    <x v="3016"/>
    <x v="3015"/>
    <n v="22000"/>
    <n v="23285"/>
    <x v="0"/>
    <x v="0"/>
    <x v="0"/>
    <n v="1408566243"/>
    <n v="1405974243"/>
    <b v="0"/>
    <x v="180"/>
    <x v="0"/>
    <s v="theater/spaces"/>
    <n v="106"/>
    <x v="2091"/>
    <x v="1"/>
    <s v="spaces"/>
    <x v="3017"/>
    <d v="2014-08-20T20:24:03"/>
  </r>
  <r>
    <n v="3018"/>
    <x v="3017"/>
    <x v="3016"/>
    <n v="4200"/>
    <n v="4230"/>
    <x v="0"/>
    <x v="6"/>
    <x v="3"/>
    <n v="1437429600"/>
    <n v="1433747376"/>
    <b v="0"/>
    <x v="14"/>
    <x v="0"/>
    <s v="theater/spaces"/>
    <n v="101"/>
    <x v="2092"/>
    <x v="1"/>
    <s v="spaces"/>
    <x v="3018"/>
    <d v="2015-07-20T22:00:00"/>
  </r>
  <r>
    <n v="3019"/>
    <x v="3018"/>
    <x v="3017"/>
    <n v="15000"/>
    <n v="18185"/>
    <x v="0"/>
    <x v="0"/>
    <x v="0"/>
    <n v="1401159600"/>
    <n v="1398801620"/>
    <b v="0"/>
    <x v="334"/>
    <x v="0"/>
    <s v="theater/spaces"/>
    <n v="121"/>
    <x v="2093"/>
    <x v="1"/>
    <s v="spaces"/>
    <x v="3019"/>
    <d v="2014-05-27T03:00:00"/>
  </r>
  <r>
    <n v="3020"/>
    <x v="3019"/>
    <x v="3018"/>
    <n v="7000"/>
    <n v="7040"/>
    <x v="0"/>
    <x v="0"/>
    <x v="0"/>
    <n v="1439583533"/>
    <n v="1434399533"/>
    <b v="0"/>
    <x v="209"/>
    <x v="0"/>
    <s v="theater/spaces"/>
    <n v="101"/>
    <x v="2094"/>
    <x v="1"/>
    <s v="spaces"/>
    <x v="3020"/>
    <d v="2015-08-14T20:18:53"/>
  </r>
  <r>
    <n v="3021"/>
    <x v="3020"/>
    <x v="3019"/>
    <n v="4500"/>
    <n v="5221"/>
    <x v="0"/>
    <x v="0"/>
    <x v="0"/>
    <n v="1479794340"/>
    <n v="1476715869"/>
    <b v="0"/>
    <x v="273"/>
    <x v="0"/>
    <s v="theater/spaces"/>
    <n v="116"/>
    <x v="901"/>
    <x v="1"/>
    <s v="spaces"/>
    <x v="3021"/>
    <d v="2016-11-22T05:59:00"/>
  </r>
  <r>
    <n v="3022"/>
    <x v="3021"/>
    <x v="3020"/>
    <n v="10000"/>
    <n v="10088"/>
    <x v="0"/>
    <x v="0"/>
    <x v="0"/>
    <n v="1472338409"/>
    <n v="1468450409"/>
    <b v="0"/>
    <x v="95"/>
    <x v="0"/>
    <s v="theater/spaces"/>
    <n v="101"/>
    <x v="2095"/>
    <x v="1"/>
    <s v="spaces"/>
    <x v="3022"/>
    <d v="2016-08-27T22:53:29"/>
  </r>
  <r>
    <n v="3023"/>
    <x v="3022"/>
    <x v="3021"/>
    <n v="700"/>
    <n v="721"/>
    <x v="0"/>
    <x v="1"/>
    <x v="1"/>
    <n v="1434039186"/>
    <n v="1430151186"/>
    <b v="0"/>
    <x v="79"/>
    <x v="0"/>
    <s v="theater/spaces"/>
    <n v="103"/>
    <x v="2096"/>
    <x v="1"/>
    <s v="spaces"/>
    <x v="3023"/>
    <d v="2015-06-11T16:13:06"/>
  </r>
  <r>
    <n v="3024"/>
    <x v="3023"/>
    <x v="3022"/>
    <n v="5000"/>
    <n v="12321"/>
    <x v="0"/>
    <x v="0"/>
    <x v="0"/>
    <n v="1349567475"/>
    <n v="1346975475"/>
    <b v="0"/>
    <x v="0"/>
    <x v="0"/>
    <s v="theater/spaces"/>
    <n v="246"/>
    <x v="2097"/>
    <x v="1"/>
    <s v="spaces"/>
    <x v="3024"/>
    <d v="2012-10-06T23:51:15"/>
  </r>
  <r>
    <n v="3025"/>
    <x v="3024"/>
    <x v="3023"/>
    <n v="2500"/>
    <n v="7555"/>
    <x v="0"/>
    <x v="1"/>
    <x v="1"/>
    <n v="1401465600"/>
    <n v="1399032813"/>
    <b v="0"/>
    <x v="108"/>
    <x v="0"/>
    <s v="theater/spaces"/>
    <n v="302"/>
    <x v="2098"/>
    <x v="1"/>
    <s v="spaces"/>
    <x v="3025"/>
    <d v="2014-05-30T16:00:00"/>
  </r>
  <r>
    <n v="3026"/>
    <x v="3025"/>
    <x v="3024"/>
    <n v="900"/>
    <n v="1290"/>
    <x v="0"/>
    <x v="1"/>
    <x v="1"/>
    <n v="1488538892"/>
    <n v="1487329292"/>
    <b v="0"/>
    <x v="20"/>
    <x v="0"/>
    <s v="theater/spaces"/>
    <n v="143"/>
    <x v="1769"/>
    <x v="1"/>
    <s v="spaces"/>
    <x v="3026"/>
    <d v="2017-03-03T11:01:32"/>
  </r>
  <r>
    <n v="3027"/>
    <x v="3026"/>
    <x v="3025"/>
    <n v="40000"/>
    <n v="52576"/>
    <x v="0"/>
    <x v="0"/>
    <x v="0"/>
    <n v="1426866851"/>
    <n v="1424278451"/>
    <b v="0"/>
    <x v="492"/>
    <x v="0"/>
    <s v="theater/spaces"/>
    <n v="131"/>
    <x v="2099"/>
    <x v="1"/>
    <s v="spaces"/>
    <x v="3027"/>
    <d v="2015-03-20T15:54:11"/>
  </r>
  <r>
    <n v="3028"/>
    <x v="3027"/>
    <x v="3026"/>
    <n v="5000"/>
    <n v="8401"/>
    <x v="0"/>
    <x v="0"/>
    <x v="0"/>
    <n v="1471242025"/>
    <n v="1468650025"/>
    <b v="0"/>
    <x v="221"/>
    <x v="0"/>
    <s v="theater/spaces"/>
    <n v="168"/>
    <x v="2100"/>
    <x v="1"/>
    <s v="spaces"/>
    <x v="3028"/>
    <d v="2016-08-15T06:20:25"/>
  </r>
  <r>
    <n v="3029"/>
    <x v="3028"/>
    <x v="3027"/>
    <n v="30000"/>
    <n v="32903"/>
    <x v="0"/>
    <x v="0"/>
    <x v="0"/>
    <n v="1416285300"/>
    <n v="1413824447"/>
    <b v="0"/>
    <x v="493"/>
    <x v="0"/>
    <s v="theater/spaces"/>
    <n v="110"/>
    <x v="2101"/>
    <x v="1"/>
    <s v="spaces"/>
    <x v="3029"/>
    <d v="2014-11-18T04:35:00"/>
  </r>
  <r>
    <n v="3030"/>
    <x v="3029"/>
    <x v="3028"/>
    <n v="1750"/>
    <n v="1867"/>
    <x v="0"/>
    <x v="0"/>
    <x v="0"/>
    <n v="1442426171"/>
    <n v="1439834171"/>
    <b v="0"/>
    <x v="14"/>
    <x v="0"/>
    <s v="theater/spaces"/>
    <n v="107"/>
    <x v="2102"/>
    <x v="1"/>
    <s v="spaces"/>
    <x v="3030"/>
    <d v="2015-09-16T17:56:11"/>
  </r>
  <r>
    <n v="3031"/>
    <x v="3030"/>
    <x v="3029"/>
    <n v="1500"/>
    <n v="1500"/>
    <x v="0"/>
    <x v="0"/>
    <x v="0"/>
    <n v="1476479447"/>
    <n v="1471295447"/>
    <b v="0"/>
    <x v="60"/>
    <x v="0"/>
    <s v="theater/spaces"/>
    <n v="100"/>
    <x v="246"/>
    <x v="1"/>
    <s v="spaces"/>
    <x v="3031"/>
    <d v="2016-10-14T21:10:47"/>
  </r>
  <r>
    <n v="3032"/>
    <x v="3031"/>
    <x v="3030"/>
    <n v="1000"/>
    <n v="1272"/>
    <x v="0"/>
    <x v="0"/>
    <x v="0"/>
    <n v="1441933459"/>
    <n v="1439341459"/>
    <b v="0"/>
    <x v="20"/>
    <x v="0"/>
    <s v="theater/spaces"/>
    <n v="127"/>
    <x v="1302"/>
    <x v="1"/>
    <s v="spaces"/>
    <x v="3032"/>
    <d v="2015-09-11T01:04:19"/>
  </r>
  <r>
    <n v="3033"/>
    <x v="3032"/>
    <x v="3031"/>
    <n v="3000"/>
    <n v="4396"/>
    <x v="0"/>
    <x v="0"/>
    <x v="0"/>
    <n v="1471487925"/>
    <n v="1468895925"/>
    <b v="0"/>
    <x v="23"/>
    <x v="0"/>
    <s v="theater/spaces"/>
    <n v="147"/>
    <x v="2103"/>
    <x v="1"/>
    <s v="spaces"/>
    <x v="3033"/>
    <d v="2016-08-18T02:38:45"/>
  </r>
  <r>
    <n v="3034"/>
    <x v="3033"/>
    <x v="3032"/>
    <n v="100000"/>
    <n v="112536"/>
    <x v="0"/>
    <x v="0"/>
    <x v="0"/>
    <n v="1477972740"/>
    <n v="1475326255"/>
    <b v="0"/>
    <x v="494"/>
    <x v="0"/>
    <s v="theater/spaces"/>
    <n v="113"/>
    <x v="2104"/>
    <x v="1"/>
    <s v="spaces"/>
    <x v="3034"/>
    <d v="2016-11-01T03:59:00"/>
  </r>
  <r>
    <n v="3035"/>
    <x v="3034"/>
    <x v="3033"/>
    <n v="25000"/>
    <n v="27196.71"/>
    <x v="0"/>
    <x v="0"/>
    <x v="0"/>
    <n v="1367674009"/>
    <n v="1365082009"/>
    <b v="0"/>
    <x v="495"/>
    <x v="0"/>
    <s v="theater/spaces"/>
    <n v="109"/>
    <x v="2105"/>
    <x v="1"/>
    <s v="spaces"/>
    <x v="3035"/>
    <d v="2013-05-04T13:26:49"/>
  </r>
  <r>
    <n v="3036"/>
    <x v="3035"/>
    <x v="3034"/>
    <n v="25000"/>
    <n v="31683"/>
    <x v="0"/>
    <x v="0"/>
    <x v="0"/>
    <n v="1376654340"/>
    <n v="1373568644"/>
    <b v="0"/>
    <x v="313"/>
    <x v="0"/>
    <s v="theater/spaces"/>
    <n v="127"/>
    <x v="2106"/>
    <x v="1"/>
    <s v="spaces"/>
    <x v="3036"/>
    <d v="2013-08-16T11:59:00"/>
  </r>
  <r>
    <n v="3037"/>
    <x v="3036"/>
    <x v="3035"/>
    <n v="500"/>
    <n v="1066"/>
    <x v="0"/>
    <x v="0"/>
    <x v="0"/>
    <n v="1285995540"/>
    <n v="1279574773"/>
    <b v="0"/>
    <x v="58"/>
    <x v="0"/>
    <s v="theater/spaces"/>
    <n v="213"/>
    <x v="2107"/>
    <x v="1"/>
    <s v="spaces"/>
    <x v="3037"/>
    <d v="2010-10-02T04:59:00"/>
  </r>
  <r>
    <n v="3038"/>
    <x v="3037"/>
    <x v="3036"/>
    <n v="1000"/>
    <n v="1005"/>
    <x v="0"/>
    <x v="0"/>
    <x v="0"/>
    <n v="1457071397"/>
    <n v="1451887397"/>
    <b v="0"/>
    <x v="74"/>
    <x v="0"/>
    <s v="theater/spaces"/>
    <n v="101"/>
    <x v="2108"/>
    <x v="1"/>
    <s v="spaces"/>
    <x v="3038"/>
    <d v="2016-03-04T06:03:17"/>
  </r>
  <r>
    <n v="3039"/>
    <x v="3038"/>
    <x v="3037"/>
    <n v="20000"/>
    <n v="21742.78"/>
    <x v="0"/>
    <x v="0"/>
    <x v="0"/>
    <n v="1388303940"/>
    <n v="1386011038"/>
    <b v="0"/>
    <x v="163"/>
    <x v="0"/>
    <s v="theater/spaces"/>
    <n v="109"/>
    <x v="2109"/>
    <x v="1"/>
    <s v="spaces"/>
    <x v="3039"/>
    <d v="2013-12-29T07:59:00"/>
  </r>
  <r>
    <n v="3040"/>
    <x v="3039"/>
    <x v="3038"/>
    <n v="3000"/>
    <n v="3225"/>
    <x v="0"/>
    <x v="0"/>
    <x v="0"/>
    <n v="1435359600"/>
    <n v="1434999621"/>
    <b v="0"/>
    <x v="288"/>
    <x v="0"/>
    <s v="theater/spaces"/>
    <n v="108"/>
    <x v="2110"/>
    <x v="1"/>
    <s v="spaces"/>
    <x v="3040"/>
    <d v="2015-06-26T23:00:00"/>
  </r>
  <r>
    <n v="3041"/>
    <x v="3040"/>
    <x v="3039"/>
    <n v="8300"/>
    <n v="9170"/>
    <x v="0"/>
    <x v="0"/>
    <x v="0"/>
    <n v="1453323048"/>
    <n v="1450731048"/>
    <b v="0"/>
    <x v="195"/>
    <x v="0"/>
    <s v="theater/spaces"/>
    <n v="110"/>
    <x v="2111"/>
    <x v="1"/>
    <s v="spaces"/>
    <x v="3041"/>
    <d v="2016-01-20T20:50:48"/>
  </r>
  <r>
    <n v="3042"/>
    <x v="3041"/>
    <x v="3040"/>
    <n v="1500"/>
    <n v="1920"/>
    <x v="0"/>
    <x v="1"/>
    <x v="1"/>
    <n v="1444149047"/>
    <n v="1441557047"/>
    <b v="0"/>
    <x v="77"/>
    <x v="0"/>
    <s v="theater/spaces"/>
    <n v="128"/>
    <x v="2112"/>
    <x v="1"/>
    <s v="spaces"/>
    <x v="3042"/>
    <d v="2015-10-06T16:30:47"/>
  </r>
  <r>
    <n v="3043"/>
    <x v="3042"/>
    <x v="3041"/>
    <n v="15000"/>
    <n v="16501"/>
    <x v="0"/>
    <x v="5"/>
    <x v="5"/>
    <n v="1429152600"/>
    <n v="1426815699"/>
    <b v="0"/>
    <x v="130"/>
    <x v="0"/>
    <s v="theater/spaces"/>
    <n v="110"/>
    <x v="2113"/>
    <x v="1"/>
    <s v="spaces"/>
    <x v="3043"/>
    <d v="2015-04-16T02:50:00"/>
  </r>
  <r>
    <n v="3044"/>
    <x v="3043"/>
    <x v="3042"/>
    <n v="12000"/>
    <n v="13121"/>
    <x v="0"/>
    <x v="0"/>
    <x v="0"/>
    <n v="1454433998"/>
    <n v="1453137998"/>
    <b v="0"/>
    <x v="239"/>
    <x v="0"/>
    <s v="theater/spaces"/>
    <n v="109"/>
    <x v="2114"/>
    <x v="1"/>
    <s v="spaces"/>
    <x v="3044"/>
    <d v="2016-02-02T17:26:38"/>
  </r>
  <r>
    <n v="3045"/>
    <x v="3044"/>
    <x v="3043"/>
    <n v="4000"/>
    <n v="5308.26"/>
    <x v="0"/>
    <x v="0"/>
    <x v="0"/>
    <n v="1408679055"/>
    <n v="1406087055"/>
    <b v="0"/>
    <x v="31"/>
    <x v="0"/>
    <s v="theater/spaces"/>
    <n v="133"/>
    <x v="2115"/>
    <x v="1"/>
    <s v="spaces"/>
    <x v="3045"/>
    <d v="2014-08-22T03:44:15"/>
  </r>
  <r>
    <n v="3046"/>
    <x v="3045"/>
    <x v="3044"/>
    <n v="7900"/>
    <n v="15077"/>
    <x v="0"/>
    <x v="0"/>
    <x v="0"/>
    <n v="1410324720"/>
    <n v="1407784586"/>
    <b v="0"/>
    <x v="6"/>
    <x v="0"/>
    <s v="theater/spaces"/>
    <n v="191"/>
    <x v="2116"/>
    <x v="1"/>
    <s v="spaces"/>
    <x v="3046"/>
    <d v="2014-09-10T04:52:00"/>
  </r>
  <r>
    <n v="3047"/>
    <x v="3046"/>
    <x v="3045"/>
    <n v="500"/>
    <n v="745"/>
    <x v="0"/>
    <x v="0"/>
    <x v="0"/>
    <n v="1461762960"/>
    <n v="1457999054"/>
    <b v="0"/>
    <x v="9"/>
    <x v="0"/>
    <s v="theater/spaces"/>
    <n v="149"/>
    <x v="2117"/>
    <x v="1"/>
    <s v="spaces"/>
    <x v="3047"/>
    <d v="2016-04-27T13:16:00"/>
  </r>
  <r>
    <n v="3048"/>
    <x v="3047"/>
    <x v="3046"/>
    <n v="5000"/>
    <n v="8320"/>
    <x v="0"/>
    <x v="0"/>
    <x v="0"/>
    <n v="1420060920"/>
    <n v="1417556262"/>
    <b v="0"/>
    <x v="5"/>
    <x v="0"/>
    <s v="theater/spaces"/>
    <n v="166"/>
    <x v="2118"/>
    <x v="1"/>
    <s v="spaces"/>
    <x v="3048"/>
    <d v="2014-12-31T21:22:00"/>
  </r>
  <r>
    <n v="3049"/>
    <x v="3048"/>
    <x v="3047"/>
    <n v="3750"/>
    <n v="4000"/>
    <x v="0"/>
    <x v="0"/>
    <x v="0"/>
    <n v="1434241255"/>
    <n v="1431649255"/>
    <b v="0"/>
    <x v="241"/>
    <x v="0"/>
    <s v="theater/spaces"/>
    <n v="107"/>
    <x v="1793"/>
    <x v="1"/>
    <s v="spaces"/>
    <x v="3049"/>
    <d v="2015-06-14T00:20:55"/>
  </r>
  <r>
    <n v="3050"/>
    <x v="3049"/>
    <x v="3048"/>
    <n v="600"/>
    <n v="636"/>
    <x v="0"/>
    <x v="0"/>
    <x v="0"/>
    <n v="1462420960"/>
    <n v="1459828960"/>
    <b v="0"/>
    <x v="82"/>
    <x v="0"/>
    <s v="theater/spaces"/>
    <n v="106"/>
    <x v="2119"/>
    <x v="1"/>
    <s v="spaces"/>
    <x v="3050"/>
    <d v="2016-05-05T04:02:40"/>
  </r>
  <r>
    <n v="3051"/>
    <x v="3050"/>
    <x v="3049"/>
    <n v="3500"/>
    <n v="827"/>
    <x v="2"/>
    <x v="1"/>
    <x v="1"/>
    <n v="1486547945"/>
    <n v="1483955945"/>
    <b v="1"/>
    <x v="2"/>
    <x v="1"/>
    <s v="theater/spaces"/>
    <n v="24"/>
    <x v="2120"/>
    <x v="1"/>
    <s v="spaces"/>
    <x v="3051"/>
    <d v="2017-02-08T09:59:05"/>
  </r>
  <r>
    <n v="3052"/>
    <x v="3051"/>
    <x v="3050"/>
    <n v="50000"/>
    <n v="75"/>
    <x v="2"/>
    <x v="0"/>
    <x v="0"/>
    <n v="1432828740"/>
    <n v="1430237094"/>
    <b v="0"/>
    <x v="84"/>
    <x v="1"/>
    <s v="theater/spaces"/>
    <n v="0"/>
    <x v="822"/>
    <x v="1"/>
    <s v="spaces"/>
    <x v="3052"/>
    <d v="2015-05-28T15:59:00"/>
  </r>
  <r>
    <n v="3053"/>
    <x v="3052"/>
    <x v="3051"/>
    <n v="10000"/>
    <n v="40"/>
    <x v="2"/>
    <x v="0"/>
    <x v="0"/>
    <n v="1412222340"/>
    <n v="1407781013"/>
    <b v="0"/>
    <x v="83"/>
    <x v="1"/>
    <s v="theater/spaces"/>
    <n v="0"/>
    <x v="140"/>
    <x v="1"/>
    <s v="spaces"/>
    <x v="3053"/>
    <d v="2014-10-02T03:59:00"/>
  </r>
  <r>
    <n v="3054"/>
    <x v="3053"/>
    <x v="3052"/>
    <n v="300"/>
    <n v="0"/>
    <x v="2"/>
    <x v="0"/>
    <x v="0"/>
    <n v="1425258240"/>
    <n v="1422043154"/>
    <b v="0"/>
    <x v="78"/>
    <x v="1"/>
    <s v="theater/spaces"/>
    <n v="0"/>
    <x v="121"/>
    <x v="1"/>
    <s v="spaces"/>
    <x v="3054"/>
    <d v="2015-03-02T01:04:00"/>
  </r>
  <r>
    <n v="3055"/>
    <x v="3054"/>
    <x v="3053"/>
    <n v="20000"/>
    <n v="1"/>
    <x v="2"/>
    <x v="0"/>
    <x v="0"/>
    <n v="1420844390"/>
    <n v="1415660390"/>
    <b v="0"/>
    <x v="29"/>
    <x v="1"/>
    <s v="theater/spaces"/>
    <n v="0"/>
    <x v="120"/>
    <x v="1"/>
    <s v="spaces"/>
    <x v="3055"/>
    <d v="2015-01-09T22:59:50"/>
  </r>
  <r>
    <n v="3056"/>
    <x v="3055"/>
    <x v="3054"/>
    <n v="25000"/>
    <n v="0"/>
    <x v="2"/>
    <x v="0"/>
    <x v="0"/>
    <n v="1412003784"/>
    <n v="1406819784"/>
    <b v="0"/>
    <x v="78"/>
    <x v="1"/>
    <s v="theater/spaces"/>
    <n v="0"/>
    <x v="121"/>
    <x v="1"/>
    <s v="spaces"/>
    <x v="3056"/>
    <d v="2014-09-29T15:16:24"/>
  </r>
  <r>
    <n v="3057"/>
    <x v="3056"/>
    <x v="3055"/>
    <n v="50000"/>
    <n v="0"/>
    <x v="2"/>
    <x v="1"/>
    <x v="1"/>
    <n v="1459694211"/>
    <n v="1457105811"/>
    <b v="0"/>
    <x v="78"/>
    <x v="1"/>
    <s v="theater/spaces"/>
    <n v="0"/>
    <x v="121"/>
    <x v="1"/>
    <s v="spaces"/>
    <x v="3057"/>
    <d v="2016-04-03T14:36:51"/>
  </r>
  <r>
    <n v="3058"/>
    <x v="3057"/>
    <x v="3056"/>
    <n v="18000"/>
    <n v="3"/>
    <x v="2"/>
    <x v="13"/>
    <x v="3"/>
    <n v="1463734740"/>
    <n v="1459414740"/>
    <b v="0"/>
    <x v="83"/>
    <x v="1"/>
    <s v="theater/spaces"/>
    <n v="0"/>
    <x v="120"/>
    <x v="1"/>
    <s v="spaces"/>
    <x v="3058"/>
    <d v="2016-05-20T08:59:00"/>
  </r>
  <r>
    <n v="3059"/>
    <x v="3058"/>
    <x v="3057"/>
    <n v="15000"/>
    <n v="451"/>
    <x v="2"/>
    <x v="0"/>
    <x v="0"/>
    <n v="1407536846"/>
    <n v="1404944846"/>
    <b v="0"/>
    <x v="202"/>
    <x v="1"/>
    <s v="theater/spaces"/>
    <n v="3"/>
    <x v="2121"/>
    <x v="1"/>
    <s v="spaces"/>
    <x v="3059"/>
    <d v="2014-08-08T22:27:26"/>
  </r>
  <r>
    <n v="3060"/>
    <x v="3059"/>
    <x v="3058"/>
    <n v="220000"/>
    <n v="335"/>
    <x v="2"/>
    <x v="0"/>
    <x v="0"/>
    <n v="1443422134"/>
    <n v="1440830134"/>
    <b v="0"/>
    <x v="79"/>
    <x v="1"/>
    <s v="theater/spaces"/>
    <n v="0"/>
    <x v="1727"/>
    <x v="1"/>
    <s v="spaces"/>
    <x v="3060"/>
    <d v="2015-09-28T06:35:34"/>
  </r>
  <r>
    <n v="3061"/>
    <x v="3060"/>
    <x v="3059"/>
    <n v="1000000"/>
    <n v="0"/>
    <x v="2"/>
    <x v="0"/>
    <x v="0"/>
    <n v="1407955748"/>
    <n v="1405363748"/>
    <b v="0"/>
    <x v="78"/>
    <x v="1"/>
    <s v="theater/spaces"/>
    <n v="0"/>
    <x v="121"/>
    <x v="1"/>
    <s v="spaces"/>
    <x v="3061"/>
    <d v="2014-08-13T18:49:08"/>
  </r>
  <r>
    <n v="3062"/>
    <x v="3061"/>
    <x v="3060"/>
    <n v="10000"/>
    <n v="6684"/>
    <x v="2"/>
    <x v="0"/>
    <x v="0"/>
    <n v="1443636000"/>
    <n v="1441111892"/>
    <b v="0"/>
    <x v="85"/>
    <x v="1"/>
    <s v="theater/spaces"/>
    <n v="67"/>
    <x v="2122"/>
    <x v="1"/>
    <s v="spaces"/>
    <x v="3062"/>
    <d v="2015-09-30T18:00:00"/>
  </r>
  <r>
    <n v="3063"/>
    <x v="3062"/>
    <x v="3061"/>
    <n v="3000"/>
    <n v="587"/>
    <x v="2"/>
    <x v="0"/>
    <x v="0"/>
    <n v="1477174138"/>
    <n v="1474150138"/>
    <b v="0"/>
    <x v="23"/>
    <x v="1"/>
    <s v="theater/spaces"/>
    <n v="20"/>
    <x v="2123"/>
    <x v="1"/>
    <s v="spaces"/>
    <x v="3063"/>
    <d v="2016-10-22T22:08:58"/>
  </r>
  <r>
    <n v="3064"/>
    <x v="3063"/>
    <x v="3062"/>
    <n v="75000"/>
    <n v="8471"/>
    <x v="2"/>
    <x v="0"/>
    <x v="0"/>
    <n v="1448175540"/>
    <n v="1445483246"/>
    <b v="0"/>
    <x v="250"/>
    <x v="1"/>
    <s v="theater/spaces"/>
    <n v="11"/>
    <x v="2124"/>
    <x v="1"/>
    <s v="spaces"/>
    <x v="3064"/>
    <d v="2015-11-22T06:59:00"/>
  </r>
  <r>
    <n v="3065"/>
    <x v="3064"/>
    <x v="3063"/>
    <n v="25000"/>
    <n v="10"/>
    <x v="2"/>
    <x v="0"/>
    <x v="0"/>
    <n v="1406683172"/>
    <n v="1404523172"/>
    <b v="0"/>
    <x v="84"/>
    <x v="1"/>
    <s v="theater/spaces"/>
    <n v="0"/>
    <x v="144"/>
    <x v="1"/>
    <s v="spaces"/>
    <x v="3065"/>
    <d v="2014-07-30T01:19:32"/>
  </r>
  <r>
    <n v="3066"/>
    <x v="3065"/>
    <x v="3064"/>
    <n v="350000"/>
    <n v="41950"/>
    <x v="2"/>
    <x v="2"/>
    <x v="2"/>
    <n v="1468128537"/>
    <n v="1465536537"/>
    <b v="0"/>
    <x v="41"/>
    <x v="1"/>
    <s v="theater/spaces"/>
    <n v="12"/>
    <x v="2125"/>
    <x v="1"/>
    <s v="spaces"/>
    <x v="3066"/>
    <d v="2016-07-10T05:28:57"/>
  </r>
  <r>
    <n v="3067"/>
    <x v="3066"/>
    <x v="3065"/>
    <n v="8000"/>
    <n v="200"/>
    <x v="2"/>
    <x v="4"/>
    <x v="4"/>
    <n v="1441837879"/>
    <n v="1439245879"/>
    <b v="0"/>
    <x v="29"/>
    <x v="1"/>
    <s v="theater/spaces"/>
    <n v="3"/>
    <x v="438"/>
    <x v="1"/>
    <s v="spaces"/>
    <x v="3067"/>
    <d v="2015-09-09T22:31:19"/>
  </r>
  <r>
    <n v="3068"/>
    <x v="3067"/>
    <x v="3066"/>
    <n v="250000"/>
    <n v="175"/>
    <x v="2"/>
    <x v="0"/>
    <x v="0"/>
    <n v="1445013352"/>
    <n v="1442421352"/>
    <b v="0"/>
    <x v="84"/>
    <x v="1"/>
    <s v="theater/spaces"/>
    <n v="0"/>
    <x v="2126"/>
    <x v="1"/>
    <s v="spaces"/>
    <x v="3068"/>
    <d v="2015-10-16T16:35:52"/>
  </r>
  <r>
    <n v="3069"/>
    <x v="3068"/>
    <x v="3067"/>
    <n v="1000"/>
    <n v="141"/>
    <x v="2"/>
    <x v="0"/>
    <x v="0"/>
    <n v="1418587234"/>
    <n v="1415995234"/>
    <b v="0"/>
    <x v="63"/>
    <x v="1"/>
    <s v="theater/spaces"/>
    <n v="14"/>
    <x v="2127"/>
    <x v="1"/>
    <s v="spaces"/>
    <x v="3069"/>
    <d v="2014-12-14T20:00:34"/>
  </r>
  <r>
    <n v="3070"/>
    <x v="3069"/>
    <x v="3068"/>
    <n v="10000"/>
    <n v="334"/>
    <x v="2"/>
    <x v="1"/>
    <x v="1"/>
    <n v="1481132169"/>
    <n v="1479317769"/>
    <b v="0"/>
    <x v="38"/>
    <x v="1"/>
    <s v="theater/spaces"/>
    <n v="3"/>
    <x v="2128"/>
    <x v="1"/>
    <s v="spaces"/>
    <x v="3070"/>
    <d v="2016-12-07T17:36:09"/>
  </r>
  <r>
    <n v="3071"/>
    <x v="3070"/>
    <x v="3069"/>
    <n v="12000"/>
    <n v="7173"/>
    <x v="2"/>
    <x v="0"/>
    <x v="0"/>
    <n v="1429595940"/>
    <n v="1428082481"/>
    <b v="0"/>
    <x v="27"/>
    <x v="1"/>
    <s v="theater/spaces"/>
    <n v="60"/>
    <x v="2129"/>
    <x v="1"/>
    <s v="spaces"/>
    <x v="3071"/>
    <d v="2015-04-21T05:59:00"/>
  </r>
  <r>
    <n v="3072"/>
    <x v="3071"/>
    <x v="3070"/>
    <n v="12000"/>
    <n v="2"/>
    <x v="2"/>
    <x v="0"/>
    <x v="0"/>
    <n v="1477791960"/>
    <n v="1476549262"/>
    <b v="0"/>
    <x v="84"/>
    <x v="1"/>
    <s v="theater/spaces"/>
    <n v="0"/>
    <x v="120"/>
    <x v="1"/>
    <s v="spaces"/>
    <x v="3072"/>
    <d v="2016-10-30T01:46:00"/>
  </r>
  <r>
    <n v="3073"/>
    <x v="3072"/>
    <x v="3071"/>
    <n v="2800000"/>
    <n v="645"/>
    <x v="2"/>
    <x v="0"/>
    <x v="0"/>
    <n v="1434309540"/>
    <n v="1429287900"/>
    <b v="0"/>
    <x v="63"/>
    <x v="1"/>
    <s v="theater/spaces"/>
    <n v="0"/>
    <x v="2130"/>
    <x v="1"/>
    <s v="spaces"/>
    <x v="3073"/>
    <d v="2015-06-14T19:19:00"/>
  </r>
  <r>
    <n v="3074"/>
    <x v="3073"/>
    <x v="3072"/>
    <n v="25000"/>
    <n v="22"/>
    <x v="2"/>
    <x v="6"/>
    <x v="3"/>
    <n v="1457617359"/>
    <n v="1455025359"/>
    <b v="0"/>
    <x v="83"/>
    <x v="1"/>
    <s v="theater/spaces"/>
    <n v="0"/>
    <x v="2131"/>
    <x v="1"/>
    <s v="spaces"/>
    <x v="3074"/>
    <d v="2016-03-10T13:42:39"/>
  </r>
  <r>
    <n v="3075"/>
    <x v="3074"/>
    <x v="3073"/>
    <n v="15000"/>
    <n v="1296"/>
    <x v="2"/>
    <x v="0"/>
    <x v="0"/>
    <n v="1471573640"/>
    <n v="1467253640"/>
    <b v="0"/>
    <x v="9"/>
    <x v="1"/>
    <s v="theater/spaces"/>
    <n v="9"/>
    <x v="2132"/>
    <x v="1"/>
    <s v="spaces"/>
    <x v="3075"/>
    <d v="2016-08-19T02:27:20"/>
  </r>
  <r>
    <n v="3076"/>
    <x v="3075"/>
    <x v="3074"/>
    <n v="10000"/>
    <n v="1506"/>
    <x v="2"/>
    <x v="0"/>
    <x v="0"/>
    <n v="1444405123"/>
    <n v="1439221123"/>
    <b v="0"/>
    <x v="133"/>
    <x v="1"/>
    <s v="theater/spaces"/>
    <n v="15"/>
    <x v="2133"/>
    <x v="1"/>
    <s v="spaces"/>
    <x v="3076"/>
    <d v="2015-10-09T15:38:43"/>
  </r>
  <r>
    <n v="3077"/>
    <x v="3076"/>
    <x v="3075"/>
    <n v="22000"/>
    <n v="105"/>
    <x v="2"/>
    <x v="5"/>
    <x v="5"/>
    <n v="1488495478"/>
    <n v="1485903478"/>
    <b v="0"/>
    <x v="84"/>
    <x v="1"/>
    <s v="theater/spaces"/>
    <n v="0"/>
    <x v="1780"/>
    <x v="1"/>
    <s v="spaces"/>
    <x v="3077"/>
    <d v="2017-03-02T22:57:58"/>
  </r>
  <r>
    <n v="3078"/>
    <x v="3077"/>
    <x v="3076"/>
    <n v="60000"/>
    <n v="71"/>
    <x v="2"/>
    <x v="0"/>
    <x v="0"/>
    <n v="1424920795"/>
    <n v="1422328795"/>
    <b v="0"/>
    <x v="83"/>
    <x v="1"/>
    <s v="theater/spaces"/>
    <n v="0"/>
    <x v="1902"/>
    <x v="1"/>
    <s v="spaces"/>
    <x v="3078"/>
    <d v="2015-02-26T03:19:55"/>
  </r>
  <r>
    <n v="3079"/>
    <x v="3078"/>
    <x v="3077"/>
    <n v="1333666"/>
    <n v="11226"/>
    <x v="2"/>
    <x v="0"/>
    <x v="0"/>
    <n v="1427040435"/>
    <n v="1424452035"/>
    <b v="0"/>
    <x v="74"/>
    <x v="1"/>
    <s v="theater/spaces"/>
    <n v="1"/>
    <x v="2134"/>
    <x v="1"/>
    <s v="spaces"/>
    <x v="3079"/>
    <d v="2015-03-22T16:07:15"/>
  </r>
  <r>
    <n v="3080"/>
    <x v="3079"/>
    <x v="3078"/>
    <n v="2000000"/>
    <n v="376"/>
    <x v="2"/>
    <x v="0"/>
    <x v="0"/>
    <n v="1419644444"/>
    <n v="1414456844"/>
    <b v="0"/>
    <x v="63"/>
    <x v="1"/>
    <s v="theater/spaces"/>
    <n v="0"/>
    <x v="2135"/>
    <x v="1"/>
    <s v="spaces"/>
    <x v="3080"/>
    <d v="2014-12-27T01:40:44"/>
  </r>
  <r>
    <n v="3081"/>
    <x v="3080"/>
    <x v="3079"/>
    <n v="1000000"/>
    <n v="2103"/>
    <x v="2"/>
    <x v="0"/>
    <x v="0"/>
    <n v="1442722891"/>
    <n v="1440130891"/>
    <b v="0"/>
    <x v="81"/>
    <x v="1"/>
    <s v="theater/spaces"/>
    <n v="0"/>
    <x v="2136"/>
    <x v="1"/>
    <s v="spaces"/>
    <x v="3081"/>
    <d v="2015-09-20T04:21:31"/>
  </r>
  <r>
    <n v="3082"/>
    <x v="3081"/>
    <x v="3080"/>
    <n v="9000"/>
    <n v="0"/>
    <x v="2"/>
    <x v="0"/>
    <x v="0"/>
    <n v="1447628946"/>
    <n v="1445033346"/>
    <b v="0"/>
    <x v="78"/>
    <x v="1"/>
    <s v="theater/spaces"/>
    <n v="0"/>
    <x v="121"/>
    <x v="1"/>
    <s v="spaces"/>
    <x v="3082"/>
    <d v="2015-11-15T23:09:06"/>
  </r>
  <r>
    <n v="3083"/>
    <x v="3082"/>
    <x v="3081"/>
    <n v="20000"/>
    <n v="56"/>
    <x v="2"/>
    <x v="0"/>
    <x v="0"/>
    <n v="1409547600"/>
    <n v="1406986278"/>
    <b v="0"/>
    <x v="83"/>
    <x v="1"/>
    <s v="theater/spaces"/>
    <n v="0"/>
    <x v="791"/>
    <x v="1"/>
    <s v="spaces"/>
    <x v="3083"/>
    <d v="2014-09-01T05:00:00"/>
  </r>
  <r>
    <n v="3084"/>
    <x v="3083"/>
    <x v="3082"/>
    <n v="4059"/>
    <n v="470"/>
    <x v="2"/>
    <x v="0"/>
    <x v="0"/>
    <n v="1430851680"/>
    <n v="1428340931"/>
    <b v="0"/>
    <x v="79"/>
    <x v="1"/>
    <s v="theater/spaces"/>
    <n v="12"/>
    <x v="2137"/>
    <x v="1"/>
    <s v="spaces"/>
    <x v="3084"/>
    <d v="2015-05-05T18:48:00"/>
  </r>
  <r>
    <n v="3085"/>
    <x v="3084"/>
    <x v="3083"/>
    <n v="25000"/>
    <n v="610"/>
    <x v="2"/>
    <x v="0"/>
    <x v="0"/>
    <n v="1443561159"/>
    <n v="1440969159"/>
    <b v="0"/>
    <x v="82"/>
    <x v="1"/>
    <s v="theater/spaces"/>
    <n v="2"/>
    <x v="2138"/>
    <x v="1"/>
    <s v="spaces"/>
    <x v="3085"/>
    <d v="2015-09-29T21:12:39"/>
  </r>
  <r>
    <n v="3086"/>
    <x v="3085"/>
    <x v="3084"/>
    <n v="20000"/>
    <n v="50"/>
    <x v="2"/>
    <x v="13"/>
    <x v="3"/>
    <n v="1439827559"/>
    <n v="1434643559"/>
    <b v="0"/>
    <x v="83"/>
    <x v="1"/>
    <s v="theater/spaces"/>
    <n v="0"/>
    <x v="407"/>
    <x v="1"/>
    <s v="spaces"/>
    <x v="3086"/>
    <d v="2015-08-17T16:05:59"/>
  </r>
  <r>
    <n v="3087"/>
    <x v="3086"/>
    <x v="3085"/>
    <n v="20000"/>
    <n v="125"/>
    <x v="2"/>
    <x v="0"/>
    <x v="0"/>
    <n v="1482294990"/>
    <n v="1477107390"/>
    <b v="0"/>
    <x v="84"/>
    <x v="1"/>
    <s v="theater/spaces"/>
    <n v="1"/>
    <x v="368"/>
    <x v="1"/>
    <s v="spaces"/>
    <x v="3087"/>
    <d v="2016-12-21T04:36:30"/>
  </r>
  <r>
    <n v="3088"/>
    <x v="3087"/>
    <x v="3086"/>
    <n v="65000"/>
    <n v="126"/>
    <x v="2"/>
    <x v="0"/>
    <x v="0"/>
    <n v="1420724460"/>
    <n v="1418046247"/>
    <b v="0"/>
    <x v="83"/>
    <x v="1"/>
    <s v="theater/spaces"/>
    <n v="0"/>
    <x v="823"/>
    <x v="1"/>
    <s v="spaces"/>
    <x v="3088"/>
    <d v="2015-01-08T13:41:00"/>
  </r>
  <r>
    <n v="3089"/>
    <x v="3088"/>
    <x v="3087"/>
    <n v="25000"/>
    <n v="5854"/>
    <x v="2"/>
    <x v="0"/>
    <x v="0"/>
    <n v="1468029540"/>
    <n v="1465304483"/>
    <b v="0"/>
    <x v="43"/>
    <x v="1"/>
    <s v="theater/spaces"/>
    <n v="23"/>
    <x v="2139"/>
    <x v="1"/>
    <s v="spaces"/>
    <x v="3089"/>
    <d v="2016-07-09T01:59:00"/>
  </r>
  <r>
    <n v="3090"/>
    <x v="3089"/>
    <x v="3088"/>
    <n v="225000"/>
    <n v="11432"/>
    <x v="2"/>
    <x v="0"/>
    <x v="0"/>
    <n v="1430505545"/>
    <n v="1425325145"/>
    <b v="0"/>
    <x v="82"/>
    <x v="1"/>
    <s v="theater/spaces"/>
    <n v="5"/>
    <x v="2140"/>
    <x v="1"/>
    <s v="spaces"/>
    <x v="3090"/>
    <d v="2015-05-01T18:39:05"/>
  </r>
  <r>
    <n v="3091"/>
    <x v="3090"/>
    <x v="3089"/>
    <n v="5000"/>
    <n v="796"/>
    <x v="2"/>
    <x v="0"/>
    <x v="0"/>
    <n v="1471214743"/>
    <n v="1468622743"/>
    <b v="0"/>
    <x v="82"/>
    <x v="1"/>
    <s v="theater/spaces"/>
    <n v="16"/>
    <x v="1803"/>
    <x v="1"/>
    <s v="spaces"/>
    <x v="3091"/>
    <d v="2016-08-14T22:45:43"/>
  </r>
  <r>
    <n v="3092"/>
    <x v="3091"/>
    <x v="3090"/>
    <n v="100000"/>
    <n v="1183.19"/>
    <x v="2"/>
    <x v="0"/>
    <x v="0"/>
    <n v="1444946400"/>
    <n v="1441723912"/>
    <b v="0"/>
    <x v="64"/>
    <x v="1"/>
    <s v="theater/spaces"/>
    <n v="1"/>
    <x v="239"/>
    <x v="1"/>
    <s v="spaces"/>
    <x v="3092"/>
    <d v="2015-10-15T22:00:00"/>
  </r>
  <r>
    <n v="3093"/>
    <x v="3092"/>
    <x v="3091"/>
    <n v="4000"/>
    <n v="910"/>
    <x v="2"/>
    <x v="5"/>
    <x v="5"/>
    <n v="1401595140"/>
    <n v="1398980941"/>
    <b v="0"/>
    <x v="57"/>
    <x v="1"/>
    <s v="theater/spaces"/>
    <n v="23"/>
    <x v="2141"/>
    <x v="1"/>
    <s v="spaces"/>
    <x v="3093"/>
    <d v="2014-06-01T03:59:00"/>
  </r>
  <r>
    <n v="3094"/>
    <x v="3093"/>
    <x v="3092"/>
    <n v="100000"/>
    <n v="25"/>
    <x v="2"/>
    <x v="0"/>
    <x v="0"/>
    <n v="1442775956"/>
    <n v="1437591956"/>
    <b v="0"/>
    <x v="29"/>
    <x v="1"/>
    <s v="theater/spaces"/>
    <n v="0"/>
    <x v="380"/>
    <x v="1"/>
    <s v="spaces"/>
    <x v="3094"/>
    <d v="2015-09-20T19:05:56"/>
  </r>
  <r>
    <n v="3095"/>
    <x v="3094"/>
    <x v="3093"/>
    <n v="14920"/>
    <n v="50"/>
    <x v="2"/>
    <x v="0"/>
    <x v="0"/>
    <n v="1470011780"/>
    <n v="1464827780"/>
    <b v="0"/>
    <x v="29"/>
    <x v="1"/>
    <s v="theater/spaces"/>
    <n v="0"/>
    <x v="73"/>
    <x v="1"/>
    <s v="spaces"/>
    <x v="3095"/>
    <d v="2016-08-01T00:36:20"/>
  </r>
  <r>
    <n v="3096"/>
    <x v="3095"/>
    <x v="3094"/>
    <n v="20000"/>
    <n v="795"/>
    <x v="2"/>
    <x v="0"/>
    <x v="0"/>
    <n v="1432151326"/>
    <n v="1429559326"/>
    <b v="0"/>
    <x v="25"/>
    <x v="1"/>
    <s v="theater/spaces"/>
    <n v="4"/>
    <x v="2142"/>
    <x v="1"/>
    <s v="spaces"/>
    <x v="3096"/>
    <d v="2015-05-20T19:48:46"/>
  </r>
  <r>
    <n v="3097"/>
    <x v="3096"/>
    <x v="3095"/>
    <n v="10000"/>
    <n v="1715"/>
    <x v="2"/>
    <x v="1"/>
    <x v="1"/>
    <n v="1475848800"/>
    <n v="1474027501"/>
    <b v="0"/>
    <x v="288"/>
    <x v="1"/>
    <s v="theater/spaces"/>
    <n v="17"/>
    <x v="2143"/>
    <x v="1"/>
    <s v="spaces"/>
    <x v="3097"/>
    <d v="2016-10-07T14:00:00"/>
  </r>
  <r>
    <n v="3098"/>
    <x v="3097"/>
    <x v="3096"/>
    <n v="48725"/>
    <n v="1758"/>
    <x v="2"/>
    <x v="0"/>
    <x v="0"/>
    <n v="1454890620"/>
    <n v="1450724449"/>
    <b v="0"/>
    <x v="74"/>
    <x v="1"/>
    <s v="theater/spaces"/>
    <n v="4"/>
    <x v="2144"/>
    <x v="1"/>
    <s v="spaces"/>
    <x v="3098"/>
    <d v="2016-02-08T00:17:00"/>
  </r>
  <r>
    <n v="3099"/>
    <x v="3098"/>
    <x v="3097"/>
    <n v="2000"/>
    <n v="278"/>
    <x v="2"/>
    <x v="0"/>
    <x v="0"/>
    <n v="1455251591"/>
    <n v="1452659591"/>
    <b v="0"/>
    <x v="81"/>
    <x v="1"/>
    <s v="theater/spaces"/>
    <n v="14"/>
    <x v="2145"/>
    <x v="1"/>
    <s v="spaces"/>
    <x v="3099"/>
    <d v="2016-02-12T04:33:11"/>
  </r>
  <r>
    <n v="3100"/>
    <x v="3099"/>
    <x v="3098"/>
    <n v="12000"/>
    <n v="1827"/>
    <x v="2"/>
    <x v="0"/>
    <x v="0"/>
    <n v="1413816975"/>
    <n v="1411224975"/>
    <b v="0"/>
    <x v="62"/>
    <x v="1"/>
    <s v="theater/spaces"/>
    <n v="15"/>
    <x v="2146"/>
    <x v="1"/>
    <s v="spaces"/>
    <x v="3100"/>
    <d v="2014-10-20T14:56:15"/>
  </r>
  <r>
    <n v="3101"/>
    <x v="3100"/>
    <x v="3099"/>
    <n v="2500"/>
    <n v="300"/>
    <x v="2"/>
    <x v="6"/>
    <x v="3"/>
    <n v="1437033360"/>
    <n v="1434445937"/>
    <b v="0"/>
    <x v="8"/>
    <x v="1"/>
    <s v="theater/spaces"/>
    <n v="12"/>
    <x v="380"/>
    <x v="1"/>
    <s v="spaces"/>
    <x v="3101"/>
    <d v="2015-07-16T07:56:00"/>
  </r>
  <r>
    <n v="3102"/>
    <x v="3101"/>
    <x v="3100"/>
    <n v="16000"/>
    <n v="6258"/>
    <x v="2"/>
    <x v="1"/>
    <x v="1"/>
    <n v="1471939818"/>
    <n v="1467619818"/>
    <b v="0"/>
    <x v="240"/>
    <x v="1"/>
    <s v="theater/spaces"/>
    <n v="39"/>
    <x v="2147"/>
    <x v="1"/>
    <s v="spaces"/>
    <x v="3102"/>
    <d v="2016-08-23T08:10:18"/>
  </r>
  <r>
    <n v="3103"/>
    <x v="3102"/>
    <x v="3101"/>
    <n v="4100"/>
    <n v="11"/>
    <x v="2"/>
    <x v="0"/>
    <x v="0"/>
    <n v="1434080706"/>
    <n v="1428896706"/>
    <b v="0"/>
    <x v="84"/>
    <x v="1"/>
    <s v="theater/spaces"/>
    <n v="0"/>
    <x v="148"/>
    <x v="1"/>
    <s v="spaces"/>
    <x v="3103"/>
    <d v="2015-06-12T03:45:06"/>
  </r>
  <r>
    <n v="3104"/>
    <x v="3103"/>
    <x v="3102"/>
    <n v="4000"/>
    <n v="1185"/>
    <x v="2"/>
    <x v="2"/>
    <x v="2"/>
    <n v="1422928800"/>
    <n v="1420235311"/>
    <b v="0"/>
    <x v="81"/>
    <x v="1"/>
    <s v="theater/spaces"/>
    <n v="30"/>
    <x v="2148"/>
    <x v="1"/>
    <s v="spaces"/>
    <x v="3104"/>
    <d v="2015-02-03T02:00:00"/>
  </r>
  <r>
    <n v="3105"/>
    <x v="3104"/>
    <x v="3103"/>
    <n v="5845"/>
    <n v="2476"/>
    <x v="2"/>
    <x v="0"/>
    <x v="0"/>
    <n v="1413694800"/>
    <n v="1408986916"/>
    <b v="0"/>
    <x v="162"/>
    <x v="1"/>
    <s v="theater/spaces"/>
    <n v="42"/>
    <x v="2149"/>
    <x v="1"/>
    <s v="spaces"/>
    <x v="3105"/>
    <d v="2014-10-19T05:00:00"/>
  </r>
  <r>
    <n v="3106"/>
    <x v="3105"/>
    <x v="3104"/>
    <n v="1000"/>
    <n v="41"/>
    <x v="2"/>
    <x v="1"/>
    <x v="1"/>
    <n v="1442440800"/>
    <n v="1440497876"/>
    <b v="0"/>
    <x v="80"/>
    <x v="1"/>
    <s v="theater/spaces"/>
    <n v="4"/>
    <x v="2150"/>
    <x v="1"/>
    <s v="spaces"/>
    <x v="3106"/>
    <d v="2015-09-16T22:00:00"/>
  </r>
  <r>
    <n v="3107"/>
    <x v="3106"/>
    <x v="3105"/>
    <n v="40000"/>
    <n v="7905"/>
    <x v="2"/>
    <x v="0"/>
    <x v="0"/>
    <n v="1431372751"/>
    <n v="1430767951"/>
    <b v="0"/>
    <x v="60"/>
    <x v="1"/>
    <s v="theater/spaces"/>
    <n v="20"/>
    <x v="2151"/>
    <x v="1"/>
    <s v="spaces"/>
    <x v="3107"/>
    <d v="2015-05-11T19:32:31"/>
  </r>
  <r>
    <n v="3108"/>
    <x v="3107"/>
    <x v="3106"/>
    <n v="50000"/>
    <n v="26"/>
    <x v="2"/>
    <x v="0"/>
    <x v="0"/>
    <n v="1430234394"/>
    <n v="1425053994"/>
    <b v="0"/>
    <x v="84"/>
    <x v="1"/>
    <s v="theater/spaces"/>
    <n v="0"/>
    <x v="31"/>
    <x v="1"/>
    <s v="spaces"/>
    <x v="3108"/>
    <d v="2015-04-28T15:19:54"/>
  </r>
  <r>
    <n v="3109"/>
    <x v="3108"/>
    <x v="3107"/>
    <n v="26500"/>
    <n v="6633"/>
    <x v="2"/>
    <x v="0"/>
    <x v="0"/>
    <n v="1409194810"/>
    <n v="1406170810"/>
    <b v="0"/>
    <x v="229"/>
    <x v="1"/>
    <s v="theater/spaces"/>
    <n v="25"/>
    <x v="658"/>
    <x v="1"/>
    <s v="spaces"/>
    <x v="3109"/>
    <d v="2014-08-28T03:00:10"/>
  </r>
  <r>
    <n v="3110"/>
    <x v="3109"/>
    <x v="3108"/>
    <n v="25000"/>
    <n v="10"/>
    <x v="2"/>
    <x v="0"/>
    <x v="0"/>
    <n v="1487465119"/>
    <n v="1484009119"/>
    <b v="0"/>
    <x v="29"/>
    <x v="1"/>
    <s v="theater/spaces"/>
    <n v="0"/>
    <x v="119"/>
    <x v="1"/>
    <s v="spaces"/>
    <x v="3110"/>
    <d v="2017-02-19T00:45:19"/>
  </r>
  <r>
    <n v="3111"/>
    <x v="3110"/>
    <x v="3109"/>
    <n v="20000"/>
    <n v="5328"/>
    <x v="2"/>
    <x v="0"/>
    <x v="0"/>
    <n v="1412432220"/>
    <n v="1409753820"/>
    <b v="0"/>
    <x v="88"/>
    <x v="1"/>
    <s v="theater/spaces"/>
    <n v="27"/>
    <x v="2152"/>
    <x v="1"/>
    <s v="spaces"/>
    <x v="3111"/>
    <d v="2014-10-04T14:17:00"/>
  </r>
  <r>
    <n v="3112"/>
    <x v="3111"/>
    <x v="3110"/>
    <n v="11000"/>
    <n v="521"/>
    <x v="2"/>
    <x v="0"/>
    <x v="0"/>
    <n v="1477968934"/>
    <n v="1472784934"/>
    <b v="0"/>
    <x v="82"/>
    <x v="1"/>
    <s v="theater/spaces"/>
    <n v="5"/>
    <x v="2153"/>
    <x v="1"/>
    <s v="spaces"/>
    <x v="3112"/>
    <d v="2016-11-01T02:55:34"/>
  </r>
  <r>
    <n v="3113"/>
    <x v="3112"/>
    <x v="3111"/>
    <n v="109225"/>
    <n v="4635"/>
    <x v="2"/>
    <x v="0"/>
    <x v="0"/>
    <n v="1429291982"/>
    <n v="1426699982"/>
    <b v="0"/>
    <x v="77"/>
    <x v="1"/>
    <s v="theater/spaces"/>
    <n v="4"/>
    <x v="2154"/>
    <x v="1"/>
    <s v="spaces"/>
    <x v="3113"/>
    <d v="2015-04-17T17:33:02"/>
  </r>
  <r>
    <n v="3114"/>
    <x v="3113"/>
    <x v="3112"/>
    <n v="75000"/>
    <n v="0"/>
    <x v="2"/>
    <x v="0"/>
    <x v="0"/>
    <n v="1411312250"/>
    <n v="1406128250"/>
    <b v="0"/>
    <x v="78"/>
    <x v="1"/>
    <s v="theater/spaces"/>
    <n v="0"/>
    <x v="121"/>
    <x v="1"/>
    <s v="spaces"/>
    <x v="3114"/>
    <d v="2014-09-21T15:10:50"/>
  </r>
  <r>
    <n v="3115"/>
    <x v="3114"/>
    <x v="3113"/>
    <n v="10000"/>
    <n v="300"/>
    <x v="2"/>
    <x v="11"/>
    <x v="9"/>
    <n v="1465123427"/>
    <n v="1462531427"/>
    <b v="0"/>
    <x v="29"/>
    <x v="1"/>
    <s v="theater/spaces"/>
    <n v="3"/>
    <x v="462"/>
    <x v="1"/>
    <s v="spaces"/>
    <x v="3115"/>
    <d v="2016-06-05T10:43:47"/>
  </r>
  <r>
    <n v="3116"/>
    <x v="3115"/>
    <x v="3114"/>
    <n v="750"/>
    <n v="430"/>
    <x v="2"/>
    <x v="0"/>
    <x v="0"/>
    <n v="1427890925"/>
    <n v="1426681325"/>
    <b v="0"/>
    <x v="73"/>
    <x v="1"/>
    <s v="theater/spaces"/>
    <n v="57"/>
    <x v="1340"/>
    <x v="1"/>
    <s v="spaces"/>
    <x v="3116"/>
    <d v="2015-04-01T12:22:05"/>
  </r>
  <r>
    <n v="3117"/>
    <x v="3116"/>
    <x v="3115"/>
    <n v="1000"/>
    <n v="1"/>
    <x v="2"/>
    <x v="1"/>
    <x v="1"/>
    <n v="1464354720"/>
    <n v="1463648360"/>
    <b v="0"/>
    <x v="29"/>
    <x v="1"/>
    <s v="theater/spaces"/>
    <n v="0"/>
    <x v="120"/>
    <x v="1"/>
    <s v="spaces"/>
    <x v="3117"/>
    <d v="2016-05-27T13:12:00"/>
  </r>
  <r>
    <n v="3118"/>
    <x v="3117"/>
    <x v="3116"/>
    <n v="500000"/>
    <n v="1550"/>
    <x v="2"/>
    <x v="11"/>
    <x v="9"/>
    <n v="1467473723"/>
    <n v="1465832123"/>
    <b v="0"/>
    <x v="84"/>
    <x v="1"/>
    <s v="theater/spaces"/>
    <n v="0"/>
    <x v="2155"/>
    <x v="1"/>
    <s v="spaces"/>
    <x v="3118"/>
    <d v="2016-07-02T15:35:23"/>
  </r>
  <r>
    <n v="3119"/>
    <x v="3118"/>
    <x v="3117"/>
    <n v="10000"/>
    <n v="5"/>
    <x v="2"/>
    <x v="0"/>
    <x v="0"/>
    <n v="1427414732"/>
    <n v="1424826332"/>
    <b v="0"/>
    <x v="29"/>
    <x v="1"/>
    <s v="theater/spaces"/>
    <n v="0"/>
    <x v="144"/>
    <x v="1"/>
    <s v="spaces"/>
    <x v="3119"/>
    <d v="2015-03-27T00:05:32"/>
  </r>
  <r>
    <n v="3120"/>
    <x v="3119"/>
    <x v="3118"/>
    <n v="1300000"/>
    <n v="128"/>
    <x v="2"/>
    <x v="9"/>
    <x v="3"/>
    <n v="1462484196"/>
    <n v="1457303796"/>
    <b v="0"/>
    <x v="73"/>
    <x v="1"/>
    <s v="theater/spaces"/>
    <n v="0"/>
    <x v="2156"/>
    <x v="1"/>
    <s v="spaces"/>
    <x v="3120"/>
    <d v="2016-05-05T21:36:36"/>
  </r>
  <r>
    <n v="3121"/>
    <x v="3120"/>
    <x v="3119"/>
    <n v="1500"/>
    <n v="10"/>
    <x v="1"/>
    <x v="5"/>
    <x v="5"/>
    <n v="1411748335"/>
    <n v="1406564335"/>
    <b v="0"/>
    <x v="29"/>
    <x v="1"/>
    <s v="theater/spaces"/>
    <n v="1"/>
    <x v="119"/>
    <x v="1"/>
    <s v="spaces"/>
    <x v="3121"/>
    <d v="2014-09-26T16:18:55"/>
  </r>
  <r>
    <n v="3122"/>
    <x v="3121"/>
    <x v="3120"/>
    <n v="199"/>
    <n v="116"/>
    <x v="1"/>
    <x v="0"/>
    <x v="0"/>
    <n v="1478733732"/>
    <n v="1478298132"/>
    <b v="0"/>
    <x v="84"/>
    <x v="1"/>
    <s v="theater/spaces"/>
    <n v="58"/>
    <x v="2157"/>
    <x v="1"/>
    <s v="spaces"/>
    <x v="3122"/>
    <d v="2016-11-09T23:22:12"/>
  </r>
  <r>
    <n v="3123"/>
    <x v="3122"/>
    <x v="3121"/>
    <n v="125000"/>
    <n v="85192"/>
    <x v="1"/>
    <x v="0"/>
    <x v="0"/>
    <n v="1468108198"/>
    <n v="1465516198"/>
    <b v="0"/>
    <x v="493"/>
    <x v="1"/>
    <s v="theater/spaces"/>
    <n v="68"/>
    <x v="2158"/>
    <x v="1"/>
    <s v="spaces"/>
    <x v="3123"/>
    <d v="2016-07-09T23:49:58"/>
  </r>
  <r>
    <n v="3124"/>
    <x v="3123"/>
    <x v="3122"/>
    <n v="800000"/>
    <n v="26"/>
    <x v="1"/>
    <x v="0"/>
    <x v="0"/>
    <n v="1422902601"/>
    <n v="1417718601"/>
    <b v="0"/>
    <x v="80"/>
    <x v="1"/>
    <s v="theater/spaces"/>
    <n v="0"/>
    <x v="516"/>
    <x v="1"/>
    <s v="spaces"/>
    <x v="3124"/>
    <d v="2015-02-02T18:43:21"/>
  </r>
  <r>
    <n v="3125"/>
    <x v="3124"/>
    <x v="3123"/>
    <n v="1500000"/>
    <n v="0"/>
    <x v="1"/>
    <x v="0"/>
    <x v="0"/>
    <n v="1452142672"/>
    <n v="1449550672"/>
    <b v="0"/>
    <x v="78"/>
    <x v="1"/>
    <s v="theater/spaces"/>
    <n v="0"/>
    <x v="121"/>
    <x v="1"/>
    <s v="spaces"/>
    <x v="3125"/>
    <d v="2016-01-07T04:57:52"/>
  </r>
  <r>
    <n v="3126"/>
    <x v="3125"/>
    <x v="3124"/>
    <n v="25000"/>
    <n v="1040"/>
    <x v="1"/>
    <x v="0"/>
    <x v="0"/>
    <n v="1459121162"/>
    <n v="1456532762"/>
    <b v="0"/>
    <x v="57"/>
    <x v="1"/>
    <s v="theater/spaces"/>
    <n v="4"/>
    <x v="2159"/>
    <x v="1"/>
    <s v="spaces"/>
    <x v="3126"/>
    <d v="2016-03-27T23:26:02"/>
  </r>
  <r>
    <n v="3127"/>
    <x v="3126"/>
    <x v="3125"/>
    <n v="100000"/>
    <n v="0"/>
    <x v="1"/>
    <x v="0"/>
    <x v="0"/>
    <n v="1425242029"/>
    <n v="1422650029"/>
    <b v="0"/>
    <x v="78"/>
    <x v="1"/>
    <s v="theater/spaces"/>
    <n v="0"/>
    <x v="121"/>
    <x v="1"/>
    <s v="spaces"/>
    <x v="3127"/>
    <d v="2015-03-01T20:33:49"/>
  </r>
  <r>
    <n v="3128"/>
    <x v="3127"/>
    <x v="3126"/>
    <n v="15000"/>
    <n v="16291"/>
    <x v="3"/>
    <x v="0"/>
    <x v="0"/>
    <n v="1489690141"/>
    <n v="1487101741"/>
    <b v="0"/>
    <x v="27"/>
    <x v="1"/>
    <s v="theater/plays"/>
    <n v="109"/>
    <x v="2160"/>
    <x v="1"/>
    <s v="plays"/>
    <x v="3128"/>
    <d v="2017-03-16T18:49:01"/>
  </r>
  <r>
    <n v="3129"/>
    <x v="3128"/>
    <x v="3127"/>
    <n v="1250"/>
    <n v="10"/>
    <x v="3"/>
    <x v="0"/>
    <x v="0"/>
    <n v="1492542819"/>
    <n v="1489090419"/>
    <b v="0"/>
    <x v="29"/>
    <x v="1"/>
    <s v="theater/plays"/>
    <n v="1"/>
    <x v="119"/>
    <x v="1"/>
    <s v="plays"/>
    <x v="3129"/>
    <d v="2017-04-18T19:13:39"/>
  </r>
  <r>
    <n v="3130"/>
    <x v="3129"/>
    <x v="3128"/>
    <n v="10000"/>
    <n v="375"/>
    <x v="3"/>
    <x v="0"/>
    <x v="0"/>
    <n v="1492145940"/>
    <n v="1489504916"/>
    <b v="0"/>
    <x v="80"/>
    <x v="1"/>
    <s v="theater/plays"/>
    <n v="4"/>
    <x v="2161"/>
    <x v="1"/>
    <s v="plays"/>
    <x v="3130"/>
    <d v="2017-04-14T04:59:00"/>
  </r>
  <r>
    <n v="3131"/>
    <x v="3130"/>
    <x v="3129"/>
    <n v="4100"/>
    <n v="645"/>
    <x v="3"/>
    <x v="0"/>
    <x v="0"/>
    <n v="1491656045"/>
    <n v="1489067645"/>
    <b v="0"/>
    <x v="8"/>
    <x v="1"/>
    <s v="theater/plays"/>
    <n v="16"/>
    <x v="399"/>
    <x v="1"/>
    <s v="plays"/>
    <x v="3131"/>
    <d v="2017-04-08T12:54:05"/>
  </r>
  <r>
    <n v="3132"/>
    <x v="3131"/>
    <x v="3130"/>
    <n v="30000"/>
    <n v="10"/>
    <x v="3"/>
    <x v="0"/>
    <x v="0"/>
    <n v="1492759460"/>
    <n v="1487579060"/>
    <b v="0"/>
    <x v="29"/>
    <x v="1"/>
    <s v="theater/plays"/>
    <n v="0"/>
    <x v="119"/>
    <x v="1"/>
    <s v="plays"/>
    <x v="3132"/>
    <d v="2017-04-21T07:24:20"/>
  </r>
  <r>
    <n v="3133"/>
    <x v="3132"/>
    <x v="3131"/>
    <n v="500"/>
    <n v="540"/>
    <x v="3"/>
    <x v="1"/>
    <x v="1"/>
    <n v="1490358834"/>
    <n v="1487770434"/>
    <b v="0"/>
    <x v="38"/>
    <x v="1"/>
    <s v="theater/plays"/>
    <n v="108"/>
    <x v="1178"/>
    <x v="1"/>
    <s v="plays"/>
    <x v="3133"/>
    <d v="2017-03-24T12:33:54"/>
  </r>
  <r>
    <n v="3134"/>
    <x v="3133"/>
    <x v="3132"/>
    <n v="1000"/>
    <n v="225"/>
    <x v="3"/>
    <x v="1"/>
    <x v="1"/>
    <n v="1490631419"/>
    <n v="1488820619"/>
    <b v="0"/>
    <x v="8"/>
    <x v="1"/>
    <s v="theater/plays"/>
    <n v="23"/>
    <x v="644"/>
    <x v="1"/>
    <s v="plays"/>
    <x v="3134"/>
    <d v="2017-03-27T16:16:59"/>
  </r>
  <r>
    <n v="3135"/>
    <x v="3134"/>
    <x v="3133"/>
    <n v="777"/>
    <n v="162"/>
    <x v="3"/>
    <x v="0"/>
    <x v="0"/>
    <n v="1491277121"/>
    <n v="1489376321"/>
    <b v="0"/>
    <x v="63"/>
    <x v="1"/>
    <s v="theater/plays"/>
    <n v="21"/>
    <x v="2162"/>
    <x v="1"/>
    <s v="plays"/>
    <x v="3135"/>
    <d v="2017-04-04T03:38:41"/>
  </r>
  <r>
    <n v="3136"/>
    <x v="3135"/>
    <x v="3134"/>
    <n v="500"/>
    <n v="639"/>
    <x v="3"/>
    <x v="1"/>
    <x v="1"/>
    <n v="1491001140"/>
    <n v="1487847954"/>
    <b v="0"/>
    <x v="19"/>
    <x v="1"/>
    <s v="theater/plays"/>
    <n v="128"/>
    <x v="2163"/>
    <x v="1"/>
    <s v="plays"/>
    <x v="3136"/>
    <d v="2017-03-31T22:59:00"/>
  </r>
  <r>
    <n v="3137"/>
    <x v="3136"/>
    <x v="3135"/>
    <n v="1500"/>
    <n v="50"/>
    <x v="3"/>
    <x v="0"/>
    <x v="0"/>
    <n v="1493838720"/>
    <n v="1489439669"/>
    <b v="0"/>
    <x v="29"/>
    <x v="1"/>
    <s v="theater/plays"/>
    <n v="3"/>
    <x v="73"/>
    <x v="1"/>
    <s v="plays"/>
    <x v="3137"/>
    <d v="2017-05-03T19:12:00"/>
  </r>
  <r>
    <n v="3138"/>
    <x v="3137"/>
    <x v="3136"/>
    <n v="200"/>
    <n v="0"/>
    <x v="3"/>
    <x v="1"/>
    <x v="1"/>
    <n v="1491233407"/>
    <n v="1489591807"/>
    <b v="0"/>
    <x v="78"/>
    <x v="1"/>
    <s v="theater/plays"/>
    <n v="0"/>
    <x v="121"/>
    <x v="1"/>
    <s v="plays"/>
    <x v="3138"/>
    <d v="2017-04-03T15:30:07"/>
  </r>
  <r>
    <n v="3139"/>
    <x v="3138"/>
    <x v="3137"/>
    <n v="50000"/>
    <n v="2700"/>
    <x v="3"/>
    <x v="14"/>
    <x v="10"/>
    <n v="1490416380"/>
    <n v="1487485760"/>
    <b v="0"/>
    <x v="79"/>
    <x v="1"/>
    <s v="theater/plays"/>
    <n v="5"/>
    <x v="2164"/>
    <x v="1"/>
    <s v="plays"/>
    <x v="3139"/>
    <d v="2017-03-25T04:33:00"/>
  </r>
  <r>
    <n v="3140"/>
    <x v="3139"/>
    <x v="3138"/>
    <n v="10000"/>
    <n v="96"/>
    <x v="3"/>
    <x v="6"/>
    <x v="3"/>
    <n v="1491581703"/>
    <n v="1488993303"/>
    <b v="0"/>
    <x v="80"/>
    <x v="1"/>
    <s v="theater/plays"/>
    <n v="1"/>
    <x v="1196"/>
    <x v="1"/>
    <s v="plays"/>
    <x v="3140"/>
    <d v="2017-04-07T16:15:03"/>
  </r>
  <r>
    <n v="3141"/>
    <x v="3140"/>
    <x v="3139"/>
    <n v="500"/>
    <n v="258"/>
    <x v="3"/>
    <x v="9"/>
    <x v="3"/>
    <n v="1492372800"/>
    <n v="1488823488"/>
    <b v="0"/>
    <x v="22"/>
    <x v="1"/>
    <s v="theater/plays"/>
    <n v="52"/>
    <x v="2165"/>
    <x v="1"/>
    <s v="plays"/>
    <x v="3141"/>
    <d v="2017-04-16T20:00:00"/>
  </r>
  <r>
    <n v="3142"/>
    <x v="3141"/>
    <x v="3140"/>
    <n v="2750"/>
    <n v="45"/>
    <x v="3"/>
    <x v="1"/>
    <x v="1"/>
    <n v="1489922339"/>
    <n v="1487333939"/>
    <b v="0"/>
    <x v="83"/>
    <x v="1"/>
    <s v="theater/plays"/>
    <n v="2"/>
    <x v="2"/>
    <x v="1"/>
    <s v="plays"/>
    <x v="3142"/>
    <d v="2017-03-19T11:18:59"/>
  </r>
  <r>
    <n v="3143"/>
    <x v="3142"/>
    <x v="3141"/>
    <n v="700"/>
    <n v="0"/>
    <x v="3"/>
    <x v="1"/>
    <x v="1"/>
    <n v="1491726956"/>
    <n v="1489480556"/>
    <b v="0"/>
    <x v="78"/>
    <x v="1"/>
    <s v="theater/plays"/>
    <n v="0"/>
    <x v="121"/>
    <x v="1"/>
    <s v="plays"/>
    <x v="3143"/>
    <d v="2017-04-09T08:35:56"/>
  </r>
  <r>
    <n v="3144"/>
    <x v="3143"/>
    <x v="3142"/>
    <n v="10000"/>
    <n v="7540"/>
    <x v="3"/>
    <x v="0"/>
    <x v="0"/>
    <n v="1489903200"/>
    <n v="1488459307"/>
    <b v="0"/>
    <x v="209"/>
    <x v="1"/>
    <s v="theater/plays"/>
    <n v="75"/>
    <x v="2166"/>
    <x v="1"/>
    <s v="plays"/>
    <x v="3144"/>
    <d v="2017-03-19T06:00:00"/>
  </r>
  <r>
    <n v="3145"/>
    <x v="3144"/>
    <x v="3143"/>
    <n v="25000"/>
    <n v="0"/>
    <x v="3"/>
    <x v="0"/>
    <x v="0"/>
    <n v="1490659134"/>
    <n v="1485478734"/>
    <b v="0"/>
    <x v="78"/>
    <x v="1"/>
    <s v="theater/plays"/>
    <n v="0"/>
    <x v="121"/>
    <x v="1"/>
    <s v="plays"/>
    <x v="3145"/>
    <d v="2017-03-27T23:58:54"/>
  </r>
  <r>
    <n v="3146"/>
    <x v="3145"/>
    <x v="3144"/>
    <n v="50000"/>
    <n v="5250"/>
    <x v="3"/>
    <x v="14"/>
    <x v="10"/>
    <n v="1492356166"/>
    <n v="1488471766"/>
    <b v="0"/>
    <x v="8"/>
    <x v="1"/>
    <s v="theater/plays"/>
    <n v="11"/>
    <x v="2167"/>
    <x v="1"/>
    <s v="plays"/>
    <x v="3146"/>
    <d v="2017-04-16T15:22:46"/>
  </r>
  <r>
    <n v="3147"/>
    <x v="3146"/>
    <x v="3145"/>
    <n v="20000"/>
    <n v="23505"/>
    <x v="0"/>
    <x v="0"/>
    <x v="0"/>
    <n v="1415319355"/>
    <n v="1411859755"/>
    <b v="1"/>
    <x v="496"/>
    <x v="0"/>
    <s v="theater/plays"/>
    <n v="118"/>
    <x v="2168"/>
    <x v="1"/>
    <s v="plays"/>
    <x v="3147"/>
    <d v="2014-11-07T00:15:55"/>
  </r>
  <r>
    <n v="3148"/>
    <x v="3147"/>
    <x v="3146"/>
    <n v="1800"/>
    <n v="2361"/>
    <x v="0"/>
    <x v="0"/>
    <x v="0"/>
    <n v="1412136000"/>
    <n v="1410278284"/>
    <b v="1"/>
    <x v="7"/>
    <x v="0"/>
    <s v="theater/plays"/>
    <n v="131"/>
    <x v="2169"/>
    <x v="1"/>
    <s v="plays"/>
    <x v="3148"/>
    <d v="2014-10-01T04:00:00"/>
  </r>
  <r>
    <n v="3149"/>
    <x v="3148"/>
    <x v="3147"/>
    <n v="1250"/>
    <n v="1300"/>
    <x v="0"/>
    <x v="0"/>
    <x v="0"/>
    <n v="1354845600"/>
    <n v="1352766300"/>
    <b v="1"/>
    <x v="20"/>
    <x v="0"/>
    <s v="theater/plays"/>
    <n v="104"/>
    <x v="364"/>
    <x v="1"/>
    <s v="plays"/>
    <x v="3149"/>
    <d v="2012-12-07T02:00:00"/>
  </r>
  <r>
    <n v="3150"/>
    <x v="3149"/>
    <x v="3148"/>
    <n v="3500"/>
    <n v="3535"/>
    <x v="0"/>
    <x v="0"/>
    <x v="0"/>
    <n v="1295928000"/>
    <n v="1288160403"/>
    <b v="1"/>
    <x v="201"/>
    <x v="0"/>
    <s v="theater/plays"/>
    <n v="101"/>
    <x v="2170"/>
    <x v="1"/>
    <s v="plays"/>
    <x v="3150"/>
    <d v="2011-01-25T04:00:00"/>
  </r>
  <r>
    <n v="3151"/>
    <x v="3150"/>
    <x v="3149"/>
    <n v="3500"/>
    <n v="3514"/>
    <x v="0"/>
    <x v="0"/>
    <x v="0"/>
    <n v="1410379774"/>
    <n v="1407787774"/>
    <b v="1"/>
    <x v="69"/>
    <x v="0"/>
    <s v="theater/plays"/>
    <n v="100"/>
    <x v="2171"/>
    <x v="1"/>
    <s v="plays"/>
    <x v="3151"/>
    <d v="2014-09-10T20:09:34"/>
  </r>
  <r>
    <n v="3152"/>
    <x v="3151"/>
    <x v="3150"/>
    <n v="2200"/>
    <n v="2331"/>
    <x v="0"/>
    <x v="1"/>
    <x v="1"/>
    <n v="1383425367"/>
    <n v="1380833367"/>
    <b v="1"/>
    <x v="85"/>
    <x v="0"/>
    <s v="theater/plays"/>
    <n v="106"/>
    <x v="2172"/>
    <x v="1"/>
    <s v="plays"/>
    <x v="3152"/>
    <d v="2013-11-02T20:49:27"/>
  </r>
  <r>
    <n v="3153"/>
    <x v="3152"/>
    <x v="3151"/>
    <n v="3000"/>
    <n v="10067.5"/>
    <x v="0"/>
    <x v="0"/>
    <x v="0"/>
    <n v="1304225940"/>
    <n v="1301542937"/>
    <b v="1"/>
    <x v="198"/>
    <x v="0"/>
    <s v="theater/plays"/>
    <n v="336"/>
    <x v="2173"/>
    <x v="1"/>
    <s v="plays"/>
    <x v="3153"/>
    <d v="2011-05-01T04:59:00"/>
  </r>
  <r>
    <n v="3154"/>
    <x v="3153"/>
    <x v="3152"/>
    <n v="7000"/>
    <n v="7905"/>
    <x v="0"/>
    <x v="0"/>
    <x v="0"/>
    <n v="1333310458"/>
    <n v="1330722058"/>
    <b v="1"/>
    <x v="252"/>
    <x v="0"/>
    <s v="theater/plays"/>
    <n v="113"/>
    <x v="2174"/>
    <x v="1"/>
    <s v="plays"/>
    <x v="3154"/>
    <d v="2012-04-01T20:00:58"/>
  </r>
  <r>
    <n v="3155"/>
    <x v="3154"/>
    <x v="3153"/>
    <n v="5000"/>
    <n v="9425.23"/>
    <x v="0"/>
    <x v="1"/>
    <x v="1"/>
    <n v="1356004725"/>
    <n v="1353412725"/>
    <b v="1"/>
    <x v="177"/>
    <x v="0"/>
    <s v="theater/plays"/>
    <n v="189"/>
    <x v="1259"/>
    <x v="1"/>
    <s v="plays"/>
    <x v="3155"/>
    <d v="2012-12-20T11:58:45"/>
  </r>
  <r>
    <n v="3156"/>
    <x v="3155"/>
    <x v="3154"/>
    <n v="5500"/>
    <n v="5600"/>
    <x v="0"/>
    <x v="0"/>
    <x v="0"/>
    <n v="1338591144"/>
    <n v="1335567144"/>
    <b v="1"/>
    <x v="30"/>
    <x v="0"/>
    <s v="theater/plays"/>
    <n v="102"/>
    <x v="2175"/>
    <x v="1"/>
    <s v="plays"/>
    <x v="3156"/>
    <d v="2012-06-01T22:52:24"/>
  </r>
  <r>
    <n v="3157"/>
    <x v="3156"/>
    <x v="3155"/>
    <n v="4000"/>
    <n v="4040"/>
    <x v="0"/>
    <x v="0"/>
    <x v="0"/>
    <n v="1405746000"/>
    <n v="1404932105"/>
    <b v="1"/>
    <x v="14"/>
    <x v="0"/>
    <s v="theater/plays"/>
    <n v="101"/>
    <x v="2176"/>
    <x v="1"/>
    <s v="plays"/>
    <x v="3157"/>
    <d v="2014-07-19T05:00:00"/>
  </r>
  <r>
    <n v="3158"/>
    <x v="3157"/>
    <x v="3156"/>
    <n v="5000"/>
    <n v="5700"/>
    <x v="0"/>
    <x v="0"/>
    <x v="0"/>
    <n v="1374523752"/>
    <n v="1371931752"/>
    <b v="1"/>
    <x v="50"/>
    <x v="0"/>
    <s v="theater/plays"/>
    <n v="114"/>
    <x v="2177"/>
    <x v="1"/>
    <s v="plays"/>
    <x v="3158"/>
    <d v="2013-07-22T20:09:12"/>
  </r>
  <r>
    <n v="3159"/>
    <x v="3158"/>
    <x v="3157"/>
    <n v="1500"/>
    <n v="2002.22"/>
    <x v="0"/>
    <x v="0"/>
    <x v="0"/>
    <n v="1326927600"/>
    <n v="1323221761"/>
    <b v="1"/>
    <x v="47"/>
    <x v="0"/>
    <s v="theater/plays"/>
    <n v="133"/>
    <x v="1038"/>
    <x v="1"/>
    <s v="plays"/>
    <x v="3159"/>
    <d v="2012-01-18T23:00:00"/>
  </r>
  <r>
    <n v="3160"/>
    <x v="3159"/>
    <x v="3158"/>
    <n v="4500"/>
    <n v="4569"/>
    <x v="0"/>
    <x v="0"/>
    <x v="0"/>
    <n v="1407905940"/>
    <n v="1405923687"/>
    <b v="1"/>
    <x v="7"/>
    <x v="0"/>
    <s v="theater/plays"/>
    <n v="102"/>
    <x v="20"/>
    <x v="1"/>
    <s v="plays"/>
    <x v="3160"/>
    <d v="2014-08-13T04:59:00"/>
  </r>
  <r>
    <n v="3161"/>
    <x v="3160"/>
    <x v="3159"/>
    <n v="2000"/>
    <n v="2102"/>
    <x v="0"/>
    <x v="1"/>
    <x v="1"/>
    <n v="1413377522"/>
    <n v="1410785522"/>
    <b v="1"/>
    <x v="142"/>
    <x v="0"/>
    <s v="theater/plays"/>
    <n v="105"/>
    <x v="2178"/>
    <x v="1"/>
    <s v="plays"/>
    <x v="3161"/>
    <d v="2014-10-15T12:52:02"/>
  </r>
  <r>
    <n v="3162"/>
    <x v="3161"/>
    <x v="3160"/>
    <n v="4000"/>
    <n v="5086"/>
    <x v="0"/>
    <x v="0"/>
    <x v="0"/>
    <n v="1404698400"/>
    <n v="1402331262"/>
    <b v="1"/>
    <x v="287"/>
    <x v="0"/>
    <s v="theater/plays"/>
    <n v="127"/>
    <x v="1403"/>
    <x v="1"/>
    <s v="plays"/>
    <x v="3162"/>
    <d v="2014-07-07T02:00:00"/>
  </r>
  <r>
    <n v="3163"/>
    <x v="3162"/>
    <x v="3161"/>
    <n v="13000"/>
    <n v="14450"/>
    <x v="0"/>
    <x v="0"/>
    <x v="0"/>
    <n v="1402855525"/>
    <n v="1400263525"/>
    <b v="1"/>
    <x v="250"/>
    <x v="0"/>
    <s v="theater/plays"/>
    <n v="111"/>
    <x v="2179"/>
    <x v="1"/>
    <s v="plays"/>
    <x v="3163"/>
    <d v="2014-06-15T18:05:25"/>
  </r>
  <r>
    <n v="3164"/>
    <x v="3163"/>
    <x v="3162"/>
    <n v="2500"/>
    <n v="2669"/>
    <x v="0"/>
    <x v="0"/>
    <x v="0"/>
    <n v="1402341615"/>
    <n v="1399490415"/>
    <b v="1"/>
    <x v="26"/>
    <x v="0"/>
    <s v="theater/plays"/>
    <n v="107"/>
    <x v="2180"/>
    <x v="1"/>
    <s v="plays"/>
    <x v="3164"/>
    <d v="2014-06-09T19:20:15"/>
  </r>
  <r>
    <n v="3165"/>
    <x v="3164"/>
    <x v="3163"/>
    <n v="750"/>
    <n v="1220"/>
    <x v="0"/>
    <x v="0"/>
    <x v="0"/>
    <n v="1304395140"/>
    <n v="1302493760"/>
    <b v="1"/>
    <x v="64"/>
    <x v="0"/>
    <s v="theater/plays"/>
    <n v="163"/>
    <x v="2181"/>
    <x v="1"/>
    <s v="plays"/>
    <x v="3165"/>
    <d v="2011-05-03T03:59:00"/>
  </r>
  <r>
    <n v="3166"/>
    <x v="3165"/>
    <x v="3164"/>
    <n v="35000"/>
    <n v="56079.83"/>
    <x v="0"/>
    <x v="0"/>
    <x v="0"/>
    <n v="1416988740"/>
    <n v="1414514153"/>
    <b v="1"/>
    <x v="497"/>
    <x v="0"/>
    <s v="theater/plays"/>
    <n v="160"/>
    <x v="2182"/>
    <x v="1"/>
    <s v="plays"/>
    <x v="3166"/>
    <d v="2014-11-26T07:59:00"/>
  </r>
  <r>
    <n v="3167"/>
    <x v="3166"/>
    <x v="3165"/>
    <n v="3000"/>
    <n v="3485"/>
    <x v="0"/>
    <x v="0"/>
    <x v="0"/>
    <n v="1406952781"/>
    <n v="1405743181"/>
    <b v="1"/>
    <x v="165"/>
    <x v="0"/>
    <s v="theater/plays"/>
    <n v="116"/>
    <x v="2183"/>
    <x v="1"/>
    <s v="plays"/>
    <x v="3167"/>
    <d v="2014-08-02T04:13:01"/>
  </r>
  <r>
    <n v="3168"/>
    <x v="3167"/>
    <x v="3166"/>
    <n v="2500"/>
    <n v="3105"/>
    <x v="0"/>
    <x v="0"/>
    <x v="0"/>
    <n v="1402696800"/>
    <n v="1399948353"/>
    <b v="1"/>
    <x v="42"/>
    <x v="0"/>
    <s v="theater/plays"/>
    <n v="124"/>
    <x v="2184"/>
    <x v="1"/>
    <s v="plays"/>
    <x v="3168"/>
    <d v="2014-06-13T22:00:00"/>
  </r>
  <r>
    <n v="3169"/>
    <x v="3168"/>
    <x v="3167"/>
    <n v="8000"/>
    <n v="8241"/>
    <x v="0"/>
    <x v="0"/>
    <x v="0"/>
    <n v="1386910740"/>
    <n v="1384364561"/>
    <b v="1"/>
    <x v="141"/>
    <x v="0"/>
    <s v="theater/plays"/>
    <n v="103"/>
    <x v="965"/>
    <x v="1"/>
    <s v="plays"/>
    <x v="3169"/>
    <d v="2013-12-13T04:59:00"/>
  </r>
  <r>
    <n v="3170"/>
    <x v="3169"/>
    <x v="3168"/>
    <n v="2000"/>
    <n v="2245"/>
    <x v="0"/>
    <x v="0"/>
    <x v="0"/>
    <n v="1404273600"/>
    <n v="1401414944"/>
    <b v="1"/>
    <x v="26"/>
    <x v="0"/>
    <s v="theater/plays"/>
    <n v="112"/>
    <x v="29"/>
    <x v="1"/>
    <s v="plays"/>
    <x v="3170"/>
    <d v="2014-07-02T04:00:00"/>
  </r>
  <r>
    <n v="3171"/>
    <x v="3170"/>
    <x v="3169"/>
    <n v="7000"/>
    <n v="7617"/>
    <x v="0"/>
    <x v="1"/>
    <x v="1"/>
    <n v="1462545358"/>
    <n v="1459953358"/>
    <b v="1"/>
    <x v="27"/>
    <x v="0"/>
    <s v="theater/plays"/>
    <n v="109"/>
    <x v="1250"/>
    <x v="1"/>
    <s v="plays"/>
    <x v="3171"/>
    <d v="2016-05-06T14:35:58"/>
  </r>
  <r>
    <n v="3172"/>
    <x v="3171"/>
    <x v="3170"/>
    <n v="2000"/>
    <n v="2300"/>
    <x v="0"/>
    <x v="0"/>
    <x v="0"/>
    <n v="1329240668"/>
    <n v="1326648668"/>
    <b v="1"/>
    <x v="60"/>
    <x v="0"/>
    <s v="theater/plays"/>
    <n v="115"/>
    <x v="2185"/>
    <x v="1"/>
    <s v="plays"/>
    <x v="3172"/>
    <d v="2012-02-14T17:31:08"/>
  </r>
  <r>
    <n v="3173"/>
    <x v="3172"/>
    <x v="3171"/>
    <n v="10000"/>
    <n v="10300"/>
    <x v="0"/>
    <x v="0"/>
    <x v="0"/>
    <n v="1411765492"/>
    <n v="1409173492"/>
    <b v="1"/>
    <x v="142"/>
    <x v="0"/>
    <s v="theater/plays"/>
    <n v="103"/>
    <x v="2186"/>
    <x v="1"/>
    <s v="plays"/>
    <x v="3173"/>
    <d v="2014-09-26T21:04:52"/>
  </r>
  <r>
    <n v="3174"/>
    <x v="3173"/>
    <x v="3172"/>
    <n v="3000"/>
    <n v="3034"/>
    <x v="0"/>
    <x v="0"/>
    <x v="0"/>
    <n v="1408999508"/>
    <n v="1407789908"/>
    <b v="1"/>
    <x v="23"/>
    <x v="0"/>
    <s v="theater/plays"/>
    <n v="101"/>
    <x v="2187"/>
    <x v="1"/>
    <s v="plays"/>
    <x v="3174"/>
    <d v="2014-08-25T20:45:08"/>
  </r>
  <r>
    <n v="3175"/>
    <x v="3174"/>
    <x v="3173"/>
    <n v="5000"/>
    <n v="5478"/>
    <x v="0"/>
    <x v="0"/>
    <x v="0"/>
    <n v="1297977427"/>
    <n v="1292793427"/>
    <b v="1"/>
    <x v="65"/>
    <x v="0"/>
    <s v="theater/plays"/>
    <n v="110"/>
    <x v="1867"/>
    <x v="1"/>
    <s v="plays"/>
    <x v="3175"/>
    <d v="2011-02-17T21:17:07"/>
  </r>
  <r>
    <n v="3176"/>
    <x v="3175"/>
    <x v="3174"/>
    <n v="1900"/>
    <n v="2182"/>
    <x v="0"/>
    <x v="0"/>
    <x v="0"/>
    <n v="1376838000"/>
    <n v="1374531631"/>
    <b v="1"/>
    <x v="165"/>
    <x v="0"/>
    <s v="theater/plays"/>
    <n v="115"/>
    <x v="2188"/>
    <x v="1"/>
    <s v="plays"/>
    <x v="3176"/>
    <d v="2013-08-18T15:00:00"/>
  </r>
  <r>
    <n v="3177"/>
    <x v="3176"/>
    <x v="3175"/>
    <n v="2500"/>
    <n v="2935"/>
    <x v="0"/>
    <x v="0"/>
    <x v="0"/>
    <n v="1403366409"/>
    <n v="1400774409"/>
    <b v="1"/>
    <x v="13"/>
    <x v="0"/>
    <s v="theater/plays"/>
    <n v="117"/>
    <x v="2189"/>
    <x v="1"/>
    <s v="plays"/>
    <x v="3177"/>
    <d v="2014-06-21T16:00:09"/>
  </r>
  <r>
    <n v="3178"/>
    <x v="3177"/>
    <x v="3176"/>
    <n v="1500"/>
    <n v="2576"/>
    <x v="0"/>
    <x v="1"/>
    <x v="1"/>
    <n v="1405521075"/>
    <n v="1402929075"/>
    <b v="1"/>
    <x v="76"/>
    <x v="0"/>
    <s v="theater/plays"/>
    <n v="172"/>
    <x v="2190"/>
    <x v="1"/>
    <s v="plays"/>
    <x v="3178"/>
    <d v="2014-07-16T14:31:15"/>
  </r>
  <r>
    <n v="3179"/>
    <x v="3178"/>
    <x v="3177"/>
    <n v="4200"/>
    <n v="4794.82"/>
    <x v="0"/>
    <x v="0"/>
    <x v="0"/>
    <n v="1367859071"/>
    <n v="1365699071"/>
    <b v="1"/>
    <x v="95"/>
    <x v="0"/>
    <s v="theater/plays"/>
    <n v="114"/>
    <x v="2191"/>
    <x v="1"/>
    <s v="plays"/>
    <x v="3179"/>
    <d v="2013-05-06T16:51:11"/>
  </r>
  <r>
    <n v="3180"/>
    <x v="3179"/>
    <x v="3178"/>
    <n v="1200"/>
    <n v="1437"/>
    <x v="0"/>
    <x v="1"/>
    <x v="1"/>
    <n v="1403258049"/>
    <n v="1400666049"/>
    <b v="1"/>
    <x v="43"/>
    <x v="0"/>
    <s v="theater/plays"/>
    <n v="120"/>
    <x v="2192"/>
    <x v="1"/>
    <s v="plays"/>
    <x v="3180"/>
    <d v="2014-06-20T09:54:09"/>
  </r>
  <r>
    <n v="3181"/>
    <x v="3180"/>
    <x v="3179"/>
    <n v="500"/>
    <n v="545"/>
    <x v="0"/>
    <x v="1"/>
    <x v="1"/>
    <n v="1402848000"/>
    <n v="1400570787"/>
    <b v="1"/>
    <x v="41"/>
    <x v="0"/>
    <s v="theater/plays"/>
    <n v="109"/>
    <x v="811"/>
    <x v="1"/>
    <s v="plays"/>
    <x v="3181"/>
    <d v="2014-06-15T16:00:00"/>
  </r>
  <r>
    <n v="3182"/>
    <x v="3181"/>
    <x v="3180"/>
    <n v="7000"/>
    <n v="7062"/>
    <x v="0"/>
    <x v="0"/>
    <x v="0"/>
    <n v="1328029200"/>
    <n v="1323211621"/>
    <b v="1"/>
    <x v="299"/>
    <x v="0"/>
    <s v="theater/plays"/>
    <n v="101"/>
    <x v="2193"/>
    <x v="1"/>
    <s v="plays"/>
    <x v="3182"/>
    <d v="2012-01-31T17:00:00"/>
  </r>
  <r>
    <n v="3183"/>
    <x v="3182"/>
    <x v="3181"/>
    <n v="2500"/>
    <n v="2725"/>
    <x v="0"/>
    <x v="0"/>
    <x v="0"/>
    <n v="1377284669"/>
    <n v="1375729469"/>
    <b v="1"/>
    <x v="32"/>
    <x v="0"/>
    <s v="theater/plays"/>
    <n v="109"/>
    <x v="1583"/>
    <x v="1"/>
    <s v="plays"/>
    <x v="3183"/>
    <d v="2013-08-23T19:04:29"/>
  </r>
  <r>
    <n v="3184"/>
    <x v="3183"/>
    <x v="3182"/>
    <n v="4300"/>
    <n v="4610"/>
    <x v="0"/>
    <x v="0"/>
    <x v="0"/>
    <n v="1404258631"/>
    <n v="1401666631"/>
    <b v="1"/>
    <x v="67"/>
    <x v="0"/>
    <s v="theater/plays"/>
    <n v="107"/>
    <x v="2194"/>
    <x v="1"/>
    <s v="plays"/>
    <x v="3184"/>
    <d v="2014-07-01T23:50:31"/>
  </r>
  <r>
    <n v="3185"/>
    <x v="3184"/>
    <x v="3183"/>
    <n v="1000"/>
    <n v="1000"/>
    <x v="0"/>
    <x v="1"/>
    <x v="1"/>
    <n v="1405553241"/>
    <n v="1404948441"/>
    <b v="1"/>
    <x v="54"/>
    <x v="0"/>
    <s v="theater/plays"/>
    <n v="100"/>
    <x v="683"/>
    <x v="1"/>
    <s v="plays"/>
    <x v="3185"/>
    <d v="2014-07-16T23:27:21"/>
  </r>
  <r>
    <n v="3186"/>
    <x v="3185"/>
    <x v="3184"/>
    <n v="3200"/>
    <n v="3270"/>
    <x v="0"/>
    <x v="1"/>
    <x v="1"/>
    <n v="1410901200"/>
    <n v="1408313438"/>
    <b v="1"/>
    <x v="16"/>
    <x v="0"/>
    <s v="theater/plays"/>
    <n v="102"/>
    <x v="2195"/>
    <x v="1"/>
    <s v="plays"/>
    <x v="3186"/>
    <d v="2014-09-16T21:00:00"/>
  </r>
  <r>
    <n v="3187"/>
    <x v="3186"/>
    <x v="3185"/>
    <n v="15000"/>
    <n v="17444"/>
    <x v="0"/>
    <x v="0"/>
    <x v="0"/>
    <n v="1407167973"/>
    <n v="1405439973"/>
    <b v="1"/>
    <x v="138"/>
    <x v="0"/>
    <s v="theater/plays"/>
    <n v="116"/>
    <x v="2196"/>
    <x v="1"/>
    <s v="plays"/>
    <x v="3187"/>
    <d v="2014-08-04T15:59:33"/>
  </r>
  <r>
    <n v="3188"/>
    <x v="3187"/>
    <x v="3186"/>
    <n v="200"/>
    <n v="130"/>
    <x v="2"/>
    <x v="1"/>
    <x v="1"/>
    <n v="1433930302"/>
    <n v="1432115902"/>
    <b v="0"/>
    <x v="82"/>
    <x v="1"/>
    <s v="theater/musical"/>
    <n v="65"/>
    <x v="2197"/>
    <x v="1"/>
    <s v="musical"/>
    <x v="3188"/>
    <d v="2015-06-10T09:58:22"/>
  </r>
  <r>
    <n v="3189"/>
    <x v="3188"/>
    <x v="3187"/>
    <n v="55000"/>
    <n v="6780"/>
    <x v="2"/>
    <x v="11"/>
    <x v="9"/>
    <n v="1432455532"/>
    <n v="1429863532"/>
    <b v="0"/>
    <x v="10"/>
    <x v="1"/>
    <s v="theater/musical"/>
    <n v="12"/>
    <x v="2198"/>
    <x v="1"/>
    <s v="musical"/>
    <x v="3189"/>
    <d v="2015-05-24T08:18:52"/>
  </r>
  <r>
    <n v="3190"/>
    <x v="3189"/>
    <x v="3188"/>
    <n v="4000"/>
    <n v="0"/>
    <x v="2"/>
    <x v="5"/>
    <x v="5"/>
    <n v="1481258275"/>
    <n v="1478662675"/>
    <b v="0"/>
    <x v="78"/>
    <x v="1"/>
    <s v="theater/musical"/>
    <n v="0"/>
    <x v="121"/>
    <x v="1"/>
    <s v="musical"/>
    <x v="3190"/>
    <d v="2016-12-09T04:37:55"/>
  </r>
  <r>
    <n v="3191"/>
    <x v="3190"/>
    <x v="3189"/>
    <n v="3750"/>
    <n v="151"/>
    <x v="2"/>
    <x v="0"/>
    <x v="0"/>
    <n v="1471370869"/>
    <n v="1466186869"/>
    <b v="0"/>
    <x v="80"/>
    <x v="1"/>
    <s v="theater/musical"/>
    <n v="4"/>
    <x v="2199"/>
    <x v="1"/>
    <s v="musical"/>
    <x v="3191"/>
    <d v="2016-08-16T18:07:49"/>
  </r>
  <r>
    <n v="3192"/>
    <x v="3191"/>
    <x v="3190"/>
    <n v="10000"/>
    <n v="102"/>
    <x v="2"/>
    <x v="1"/>
    <x v="1"/>
    <n v="1425160800"/>
    <n v="1421274859"/>
    <b v="0"/>
    <x v="22"/>
    <x v="1"/>
    <s v="theater/musical"/>
    <n v="1"/>
    <x v="786"/>
    <x v="1"/>
    <s v="musical"/>
    <x v="3192"/>
    <d v="2015-02-28T22:00:00"/>
  </r>
  <r>
    <n v="3193"/>
    <x v="3192"/>
    <x v="3191"/>
    <n v="5000"/>
    <n v="587"/>
    <x v="2"/>
    <x v="1"/>
    <x v="1"/>
    <n v="1424474056"/>
    <n v="1420586056"/>
    <b v="0"/>
    <x v="54"/>
    <x v="1"/>
    <s v="theater/musical"/>
    <n v="12"/>
    <x v="2200"/>
    <x v="1"/>
    <s v="musical"/>
    <x v="3193"/>
    <d v="2015-02-20T23:14:16"/>
  </r>
  <r>
    <n v="3194"/>
    <x v="3193"/>
    <x v="3192"/>
    <n v="11000"/>
    <n v="0"/>
    <x v="2"/>
    <x v="0"/>
    <x v="0"/>
    <n v="1437960598"/>
    <n v="1435368598"/>
    <b v="0"/>
    <x v="78"/>
    <x v="1"/>
    <s v="theater/musical"/>
    <n v="0"/>
    <x v="121"/>
    <x v="1"/>
    <s v="musical"/>
    <x v="3194"/>
    <d v="2015-07-27T01:29:58"/>
  </r>
  <r>
    <n v="3195"/>
    <x v="3194"/>
    <x v="3193"/>
    <n v="3500"/>
    <n v="2070"/>
    <x v="2"/>
    <x v="0"/>
    <x v="0"/>
    <n v="1423750542"/>
    <n v="1421158542"/>
    <b v="0"/>
    <x v="70"/>
    <x v="1"/>
    <s v="theater/musical"/>
    <n v="59"/>
    <x v="1656"/>
    <x v="1"/>
    <s v="musical"/>
    <x v="3195"/>
    <d v="2015-02-12T14:15:42"/>
  </r>
  <r>
    <n v="3196"/>
    <x v="3195"/>
    <x v="3194"/>
    <n v="3000000"/>
    <n v="1800"/>
    <x v="2"/>
    <x v="0"/>
    <x v="0"/>
    <n v="1438437600"/>
    <n v="1433254875"/>
    <b v="0"/>
    <x v="79"/>
    <x v="1"/>
    <s v="theater/musical"/>
    <n v="0"/>
    <x v="462"/>
    <x v="1"/>
    <s v="musical"/>
    <x v="3196"/>
    <d v="2015-08-01T14:00:00"/>
  </r>
  <r>
    <n v="3197"/>
    <x v="3196"/>
    <x v="3195"/>
    <n v="10000"/>
    <n v="1145"/>
    <x v="2"/>
    <x v="10"/>
    <x v="8"/>
    <n v="1423050618"/>
    <n v="1420458618"/>
    <b v="0"/>
    <x v="80"/>
    <x v="1"/>
    <s v="theater/musical"/>
    <n v="11"/>
    <x v="2201"/>
    <x v="1"/>
    <s v="musical"/>
    <x v="3197"/>
    <d v="2015-02-04T11:50:18"/>
  </r>
  <r>
    <n v="3198"/>
    <x v="3197"/>
    <x v="3196"/>
    <n v="30000"/>
    <n v="110"/>
    <x v="2"/>
    <x v="8"/>
    <x v="7"/>
    <n v="1424081477"/>
    <n v="1420798277"/>
    <b v="0"/>
    <x v="83"/>
    <x v="1"/>
    <s v="theater/musical"/>
    <n v="0"/>
    <x v="2202"/>
    <x v="1"/>
    <s v="musical"/>
    <x v="3198"/>
    <d v="2015-02-16T10:11:17"/>
  </r>
  <r>
    <n v="3199"/>
    <x v="3198"/>
    <x v="3197"/>
    <n v="5000"/>
    <n v="2608"/>
    <x v="2"/>
    <x v="0"/>
    <x v="0"/>
    <n v="1410037200"/>
    <n v="1407435418"/>
    <b v="0"/>
    <x v="28"/>
    <x v="1"/>
    <s v="theater/musical"/>
    <n v="52"/>
    <x v="2203"/>
    <x v="1"/>
    <s v="musical"/>
    <x v="3199"/>
    <d v="2014-09-06T21:00:00"/>
  </r>
  <r>
    <n v="3200"/>
    <x v="3199"/>
    <x v="3198"/>
    <n v="50000"/>
    <n v="1"/>
    <x v="2"/>
    <x v="0"/>
    <x v="0"/>
    <n v="1461994440"/>
    <n v="1459410101"/>
    <b v="0"/>
    <x v="29"/>
    <x v="1"/>
    <s v="theater/musical"/>
    <n v="0"/>
    <x v="120"/>
    <x v="1"/>
    <s v="musical"/>
    <x v="3200"/>
    <d v="2016-04-30T05:34:00"/>
  </r>
  <r>
    <n v="3201"/>
    <x v="3200"/>
    <x v="3199"/>
    <n v="2000"/>
    <n v="25"/>
    <x v="2"/>
    <x v="1"/>
    <x v="1"/>
    <n v="1409509477"/>
    <n v="1407695077"/>
    <b v="0"/>
    <x v="84"/>
    <x v="1"/>
    <s v="theater/musical"/>
    <n v="1"/>
    <x v="381"/>
    <x v="1"/>
    <s v="musical"/>
    <x v="3201"/>
    <d v="2014-08-31T18:24:37"/>
  </r>
  <r>
    <n v="3202"/>
    <x v="3201"/>
    <x v="3200"/>
    <n v="5000"/>
    <n v="2726"/>
    <x v="2"/>
    <x v="0"/>
    <x v="0"/>
    <n v="1450072740"/>
    <n v="1445027346"/>
    <b v="0"/>
    <x v="20"/>
    <x v="1"/>
    <s v="theater/musical"/>
    <n v="55"/>
    <x v="183"/>
    <x v="1"/>
    <s v="musical"/>
    <x v="3202"/>
    <d v="2015-12-14T05:59:00"/>
  </r>
  <r>
    <n v="3203"/>
    <x v="3202"/>
    <x v="3201"/>
    <n v="1000"/>
    <n v="250"/>
    <x v="2"/>
    <x v="0"/>
    <x v="0"/>
    <n v="1443224622"/>
    <n v="1440632622"/>
    <b v="0"/>
    <x v="79"/>
    <x v="1"/>
    <s v="theater/musical"/>
    <n v="25"/>
    <x v="683"/>
    <x v="1"/>
    <s v="musical"/>
    <x v="3203"/>
    <d v="2015-09-25T23:43:42"/>
  </r>
  <r>
    <n v="3204"/>
    <x v="3203"/>
    <x v="3202"/>
    <n v="500"/>
    <n v="0"/>
    <x v="2"/>
    <x v="0"/>
    <x v="0"/>
    <n v="1437149640"/>
    <n v="1434558479"/>
    <b v="0"/>
    <x v="78"/>
    <x v="1"/>
    <s v="theater/musical"/>
    <n v="0"/>
    <x v="121"/>
    <x v="1"/>
    <s v="musical"/>
    <x v="3204"/>
    <d v="2015-07-17T16:14:00"/>
  </r>
  <r>
    <n v="3205"/>
    <x v="3204"/>
    <x v="3203"/>
    <n v="8000"/>
    <n v="273"/>
    <x v="2"/>
    <x v="1"/>
    <x v="1"/>
    <n v="1430470772"/>
    <n v="1427878772"/>
    <b v="0"/>
    <x v="8"/>
    <x v="1"/>
    <s v="theater/musical"/>
    <n v="3"/>
    <x v="1878"/>
    <x v="1"/>
    <s v="musical"/>
    <x v="3205"/>
    <d v="2015-05-01T08:59:32"/>
  </r>
  <r>
    <n v="3206"/>
    <x v="3205"/>
    <x v="3204"/>
    <n v="5000"/>
    <n v="0"/>
    <x v="2"/>
    <x v="0"/>
    <x v="0"/>
    <n v="1442644651"/>
    <n v="1440052651"/>
    <b v="0"/>
    <x v="78"/>
    <x v="1"/>
    <s v="theater/musical"/>
    <n v="0"/>
    <x v="121"/>
    <x v="1"/>
    <s v="musical"/>
    <x v="3206"/>
    <d v="2015-09-19T06:37:31"/>
  </r>
  <r>
    <n v="3207"/>
    <x v="3206"/>
    <x v="3205"/>
    <n v="5500"/>
    <n v="2550"/>
    <x v="2"/>
    <x v="0"/>
    <x v="0"/>
    <n v="1429767607"/>
    <n v="1424587207"/>
    <b v="0"/>
    <x v="17"/>
    <x v="1"/>
    <s v="theater/musical"/>
    <n v="46"/>
    <x v="2204"/>
    <x v="1"/>
    <s v="musical"/>
    <x v="3207"/>
    <d v="2015-04-23T05:40:07"/>
  </r>
  <r>
    <n v="3208"/>
    <x v="3207"/>
    <x v="3206"/>
    <n v="5000"/>
    <n v="5175"/>
    <x v="0"/>
    <x v="0"/>
    <x v="0"/>
    <n v="1406557877"/>
    <n v="1404743477"/>
    <b v="1"/>
    <x v="141"/>
    <x v="0"/>
    <s v="theater/plays"/>
    <n v="104"/>
    <x v="2205"/>
    <x v="1"/>
    <s v="plays"/>
    <x v="3208"/>
    <d v="2014-07-28T14:31:17"/>
  </r>
  <r>
    <n v="3209"/>
    <x v="3208"/>
    <x v="3207"/>
    <n v="9500"/>
    <n v="11335.7"/>
    <x v="0"/>
    <x v="0"/>
    <x v="0"/>
    <n v="1403305200"/>
    <n v="1400512658"/>
    <b v="1"/>
    <x v="334"/>
    <x v="0"/>
    <s v="theater/plays"/>
    <n v="119"/>
    <x v="2206"/>
    <x v="1"/>
    <s v="plays"/>
    <x v="3209"/>
    <d v="2014-06-20T23:00:00"/>
  </r>
  <r>
    <n v="3210"/>
    <x v="3209"/>
    <x v="3208"/>
    <n v="3000"/>
    <n v="3773"/>
    <x v="0"/>
    <x v="0"/>
    <x v="0"/>
    <n v="1338523140"/>
    <n v="1334442519"/>
    <b v="1"/>
    <x v="65"/>
    <x v="0"/>
    <s v="theater/plays"/>
    <n v="126"/>
    <x v="2207"/>
    <x v="1"/>
    <s v="plays"/>
    <x v="3210"/>
    <d v="2012-06-01T03:59:00"/>
  </r>
  <r>
    <n v="3211"/>
    <x v="3210"/>
    <x v="3209"/>
    <n v="23000"/>
    <n v="27541"/>
    <x v="0"/>
    <x v="0"/>
    <x v="0"/>
    <n v="1408068000"/>
    <n v="1405346680"/>
    <b v="1"/>
    <x v="498"/>
    <x v="0"/>
    <s v="theater/plays"/>
    <n v="120"/>
    <x v="2208"/>
    <x v="1"/>
    <s v="plays"/>
    <x v="3211"/>
    <d v="2014-08-15T02:00:00"/>
  </r>
  <r>
    <n v="3212"/>
    <x v="3211"/>
    <x v="3210"/>
    <n v="4000"/>
    <n v="5050"/>
    <x v="0"/>
    <x v="0"/>
    <x v="0"/>
    <n v="1407524751"/>
    <n v="1404932751"/>
    <b v="1"/>
    <x v="225"/>
    <x v="0"/>
    <s v="theater/plays"/>
    <n v="126"/>
    <x v="2209"/>
    <x v="1"/>
    <s v="plays"/>
    <x v="3212"/>
    <d v="2014-08-08T19:05:51"/>
  </r>
  <r>
    <n v="3213"/>
    <x v="3212"/>
    <x v="3211"/>
    <n v="6000"/>
    <n v="6007"/>
    <x v="0"/>
    <x v="1"/>
    <x v="1"/>
    <n v="1437934759"/>
    <n v="1434478759"/>
    <b v="1"/>
    <x v="5"/>
    <x v="0"/>
    <s v="theater/plays"/>
    <n v="100"/>
    <x v="2210"/>
    <x v="1"/>
    <s v="plays"/>
    <x v="3213"/>
    <d v="2015-07-26T18:19:19"/>
  </r>
  <r>
    <n v="3214"/>
    <x v="3213"/>
    <x v="3212"/>
    <n v="12000"/>
    <n v="12256"/>
    <x v="0"/>
    <x v="1"/>
    <x v="1"/>
    <n v="1452038100"/>
    <n v="1448823673"/>
    <b v="1"/>
    <x v="248"/>
    <x v="0"/>
    <s v="theater/plays"/>
    <n v="102"/>
    <x v="2211"/>
    <x v="1"/>
    <s v="plays"/>
    <x v="3214"/>
    <d v="2016-01-05T23:55:00"/>
  </r>
  <r>
    <n v="3215"/>
    <x v="3214"/>
    <x v="3213"/>
    <n v="35000"/>
    <n v="35123"/>
    <x v="0"/>
    <x v="0"/>
    <x v="0"/>
    <n v="1441857540"/>
    <n v="1438617471"/>
    <b v="1"/>
    <x v="179"/>
    <x v="0"/>
    <s v="theater/plays"/>
    <n v="100"/>
    <x v="2212"/>
    <x v="1"/>
    <s v="plays"/>
    <x v="3215"/>
    <d v="2015-09-10T03:59:00"/>
  </r>
  <r>
    <n v="3216"/>
    <x v="3215"/>
    <x v="3214"/>
    <n v="2000"/>
    <n v="2001"/>
    <x v="0"/>
    <x v="1"/>
    <x v="1"/>
    <n v="1436625000"/>
    <n v="1433934371"/>
    <b v="1"/>
    <x v="2"/>
    <x v="0"/>
    <s v="theater/plays"/>
    <n v="100"/>
    <x v="2213"/>
    <x v="1"/>
    <s v="plays"/>
    <x v="3216"/>
    <d v="2015-07-11T14:30:00"/>
  </r>
  <r>
    <n v="3217"/>
    <x v="3216"/>
    <x v="3215"/>
    <n v="4500"/>
    <n v="5221"/>
    <x v="0"/>
    <x v="0"/>
    <x v="0"/>
    <n v="1478264784"/>
    <n v="1475672784"/>
    <b v="1"/>
    <x v="201"/>
    <x v="0"/>
    <s v="theater/plays"/>
    <n v="116"/>
    <x v="2214"/>
    <x v="1"/>
    <s v="plays"/>
    <x v="3217"/>
    <d v="2016-11-04T13:06:24"/>
  </r>
  <r>
    <n v="3218"/>
    <x v="3217"/>
    <x v="3216"/>
    <n v="12000"/>
    <n v="12252"/>
    <x v="0"/>
    <x v="1"/>
    <x v="1"/>
    <n v="1419984000"/>
    <n v="1417132986"/>
    <b v="1"/>
    <x v="192"/>
    <x v="0"/>
    <s v="theater/plays"/>
    <n v="102"/>
    <x v="2215"/>
    <x v="1"/>
    <s v="plays"/>
    <x v="3218"/>
    <d v="2014-12-31T00:00:00"/>
  </r>
  <r>
    <n v="3219"/>
    <x v="3218"/>
    <x v="3217"/>
    <n v="20000"/>
    <n v="20022"/>
    <x v="0"/>
    <x v="0"/>
    <x v="0"/>
    <n v="1427063747"/>
    <n v="1424043347"/>
    <b v="1"/>
    <x v="46"/>
    <x v="0"/>
    <s v="theater/plays"/>
    <n v="100"/>
    <x v="2216"/>
    <x v="1"/>
    <s v="plays"/>
    <x v="3219"/>
    <d v="2015-03-22T22:35:47"/>
  </r>
  <r>
    <n v="3220"/>
    <x v="3219"/>
    <x v="3218"/>
    <n v="15000"/>
    <n v="15126"/>
    <x v="0"/>
    <x v="0"/>
    <x v="0"/>
    <n v="1489352400"/>
    <n v="1486411204"/>
    <b v="1"/>
    <x v="211"/>
    <x v="0"/>
    <s v="theater/plays"/>
    <n v="101"/>
    <x v="2217"/>
    <x v="1"/>
    <s v="plays"/>
    <x v="3220"/>
    <d v="2017-03-12T21:00:00"/>
  </r>
  <r>
    <n v="3221"/>
    <x v="3220"/>
    <x v="3219"/>
    <n v="4000"/>
    <n v="4137"/>
    <x v="0"/>
    <x v="1"/>
    <x v="1"/>
    <n v="1436114603"/>
    <n v="1433090603"/>
    <b v="1"/>
    <x v="116"/>
    <x v="0"/>
    <s v="theater/plays"/>
    <n v="103"/>
    <x v="247"/>
    <x v="1"/>
    <s v="plays"/>
    <x v="3221"/>
    <d v="2015-07-05T16:43:23"/>
  </r>
  <r>
    <n v="3222"/>
    <x v="3221"/>
    <x v="3220"/>
    <n v="2500"/>
    <n v="3120"/>
    <x v="0"/>
    <x v="0"/>
    <x v="0"/>
    <n v="1445722140"/>
    <n v="1443016697"/>
    <b v="1"/>
    <x v="87"/>
    <x v="0"/>
    <s v="theater/plays"/>
    <n v="125"/>
    <x v="2218"/>
    <x v="1"/>
    <s v="plays"/>
    <x v="3222"/>
    <d v="2015-10-24T21:29:00"/>
  </r>
  <r>
    <n v="3223"/>
    <x v="3222"/>
    <x v="3221"/>
    <n v="3100"/>
    <n v="3395"/>
    <x v="0"/>
    <x v="0"/>
    <x v="0"/>
    <n v="1440100976"/>
    <n v="1437508976"/>
    <b v="1"/>
    <x v="142"/>
    <x v="0"/>
    <s v="theater/plays"/>
    <n v="110"/>
    <x v="1145"/>
    <x v="1"/>
    <s v="plays"/>
    <x v="3223"/>
    <d v="2015-08-20T20:02:56"/>
  </r>
  <r>
    <n v="3224"/>
    <x v="3223"/>
    <x v="3222"/>
    <n v="30000"/>
    <n v="30610"/>
    <x v="0"/>
    <x v="0"/>
    <x v="0"/>
    <n v="1484024400"/>
    <n v="1479932713"/>
    <b v="1"/>
    <x v="499"/>
    <x v="0"/>
    <s v="theater/plays"/>
    <n v="102"/>
    <x v="2219"/>
    <x v="1"/>
    <s v="plays"/>
    <x v="3224"/>
    <d v="2017-01-10T05:00:00"/>
  </r>
  <r>
    <n v="3225"/>
    <x v="3224"/>
    <x v="3223"/>
    <n v="2000"/>
    <n v="2047"/>
    <x v="0"/>
    <x v="0"/>
    <x v="0"/>
    <n v="1464987600"/>
    <n v="1463145938"/>
    <b v="1"/>
    <x v="70"/>
    <x v="0"/>
    <s v="theater/plays"/>
    <n v="102"/>
    <x v="2220"/>
    <x v="1"/>
    <s v="plays"/>
    <x v="3225"/>
    <d v="2016-06-03T21:00:00"/>
  </r>
  <r>
    <n v="3226"/>
    <x v="3225"/>
    <x v="3224"/>
    <n v="1200"/>
    <n v="1250"/>
    <x v="0"/>
    <x v="1"/>
    <x v="1"/>
    <n v="1446213612"/>
    <n v="1443621612"/>
    <b v="1"/>
    <x v="64"/>
    <x v="0"/>
    <s v="theater/plays"/>
    <n v="104"/>
    <x v="2221"/>
    <x v="1"/>
    <s v="plays"/>
    <x v="3226"/>
    <d v="2015-10-30T14:00:12"/>
  </r>
  <r>
    <n v="3227"/>
    <x v="3226"/>
    <x v="3225"/>
    <n v="1200"/>
    <n v="1500"/>
    <x v="0"/>
    <x v="1"/>
    <x v="1"/>
    <n v="1484687436"/>
    <n v="1482095436"/>
    <b v="0"/>
    <x v="209"/>
    <x v="0"/>
    <s v="theater/plays"/>
    <n v="125"/>
    <x v="73"/>
    <x v="1"/>
    <s v="plays"/>
    <x v="3227"/>
    <d v="2017-01-17T21:10:36"/>
  </r>
  <r>
    <n v="3228"/>
    <x v="3227"/>
    <x v="3226"/>
    <n v="7000"/>
    <n v="7164"/>
    <x v="0"/>
    <x v="0"/>
    <x v="0"/>
    <n v="1450328340"/>
    <n v="1447606884"/>
    <b v="1"/>
    <x v="77"/>
    <x v="0"/>
    <s v="theater/plays"/>
    <n v="102"/>
    <x v="2222"/>
    <x v="1"/>
    <s v="plays"/>
    <x v="3228"/>
    <d v="2015-12-17T04:59:00"/>
  </r>
  <r>
    <n v="3229"/>
    <x v="3228"/>
    <x v="3227"/>
    <n v="20000"/>
    <n v="21573"/>
    <x v="0"/>
    <x v="0"/>
    <x v="0"/>
    <n v="1416470398"/>
    <n v="1413874798"/>
    <b v="1"/>
    <x v="91"/>
    <x v="0"/>
    <s v="theater/plays"/>
    <n v="108"/>
    <x v="1345"/>
    <x v="1"/>
    <s v="plays"/>
    <x v="3229"/>
    <d v="2014-11-20T07:59:58"/>
  </r>
  <r>
    <n v="3230"/>
    <x v="3229"/>
    <x v="3228"/>
    <n v="2600"/>
    <n v="2857"/>
    <x v="0"/>
    <x v="0"/>
    <x v="0"/>
    <n v="1412135940"/>
    <n v="1410840126"/>
    <b v="1"/>
    <x v="77"/>
    <x v="0"/>
    <s v="theater/plays"/>
    <n v="110"/>
    <x v="2223"/>
    <x v="1"/>
    <s v="plays"/>
    <x v="3230"/>
    <d v="2014-10-01T03:59:00"/>
  </r>
  <r>
    <n v="3231"/>
    <x v="3230"/>
    <x v="3229"/>
    <n v="1000"/>
    <n v="1610"/>
    <x v="0"/>
    <x v="0"/>
    <x v="0"/>
    <n v="1460846347"/>
    <n v="1458254347"/>
    <b v="0"/>
    <x v="33"/>
    <x v="0"/>
    <s v="theater/plays"/>
    <n v="161"/>
    <x v="400"/>
    <x v="1"/>
    <s v="plays"/>
    <x v="3231"/>
    <d v="2016-04-16T22:39:07"/>
  </r>
  <r>
    <n v="3232"/>
    <x v="3231"/>
    <x v="3230"/>
    <n v="1000"/>
    <n v="1312"/>
    <x v="0"/>
    <x v="0"/>
    <x v="0"/>
    <n v="1462334340"/>
    <n v="1459711917"/>
    <b v="1"/>
    <x v="55"/>
    <x v="0"/>
    <s v="theater/plays"/>
    <n v="131"/>
    <x v="2224"/>
    <x v="1"/>
    <s v="plays"/>
    <x v="3232"/>
    <d v="2016-05-04T03:59:00"/>
  </r>
  <r>
    <n v="3233"/>
    <x v="3232"/>
    <x v="3231"/>
    <n v="5000"/>
    <n v="5940"/>
    <x v="0"/>
    <x v="0"/>
    <x v="0"/>
    <n v="1488482355"/>
    <n v="1485890355"/>
    <b v="0"/>
    <x v="42"/>
    <x v="0"/>
    <s v="theater/plays"/>
    <n v="119"/>
    <x v="2225"/>
    <x v="1"/>
    <s v="plays"/>
    <x v="3233"/>
    <d v="2017-03-02T19:19:15"/>
  </r>
  <r>
    <n v="3234"/>
    <x v="3233"/>
    <x v="3232"/>
    <n v="4000"/>
    <n v="4015.71"/>
    <x v="0"/>
    <x v="1"/>
    <x v="1"/>
    <n v="1485991860"/>
    <n v="1483124208"/>
    <b v="0"/>
    <x v="248"/>
    <x v="0"/>
    <s v="theater/plays"/>
    <n v="100"/>
    <x v="2226"/>
    <x v="1"/>
    <s v="plays"/>
    <x v="3234"/>
    <d v="2017-02-01T23:31:00"/>
  </r>
  <r>
    <n v="3235"/>
    <x v="3234"/>
    <x v="3233"/>
    <n v="15000"/>
    <n v="15481"/>
    <x v="0"/>
    <x v="0"/>
    <x v="0"/>
    <n v="1467361251"/>
    <n v="1464769251"/>
    <b v="1"/>
    <x v="331"/>
    <x v="0"/>
    <s v="theater/plays"/>
    <n v="103"/>
    <x v="2208"/>
    <x v="1"/>
    <s v="plays"/>
    <x v="3235"/>
    <d v="2016-07-01T08:20:51"/>
  </r>
  <r>
    <n v="3236"/>
    <x v="3235"/>
    <x v="3234"/>
    <n v="20000"/>
    <n v="20120"/>
    <x v="0"/>
    <x v="0"/>
    <x v="0"/>
    <n v="1482962433"/>
    <n v="1480370433"/>
    <b v="0"/>
    <x v="238"/>
    <x v="0"/>
    <s v="theater/plays"/>
    <n v="101"/>
    <x v="2227"/>
    <x v="1"/>
    <s v="plays"/>
    <x v="3236"/>
    <d v="2016-12-28T22:00:33"/>
  </r>
  <r>
    <n v="3237"/>
    <x v="3236"/>
    <x v="3235"/>
    <n v="35000"/>
    <n v="35275.64"/>
    <x v="0"/>
    <x v="0"/>
    <x v="0"/>
    <n v="1443499140"/>
    <n v="1441452184"/>
    <b v="1"/>
    <x v="314"/>
    <x v="0"/>
    <s v="theater/plays"/>
    <n v="101"/>
    <x v="2228"/>
    <x v="1"/>
    <s v="plays"/>
    <x v="3237"/>
    <d v="2015-09-29T03:59:00"/>
  </r>
  <r>
    <n v="3238"/>
    <x v="3237"/>
    <x v="3236"/>
    <n v="2800"/>
    <n v="3145"/>
    <x v="0"/>
    <x v="1"/>
    <x v="1"/>
    <n v="1435752898"/>
    <n v="1433160898"/>
    <b v="1"/>
    <x v="1"/>
    <x v="0"/>
    <s v="theater/plays"/>
    <n v="112"/>
    <x v="1953"/>
    <x v="1"/>
    <s v="plays"/>
    <x v="3238"/>
    <d v="2015-07-01T12:14:58"/>
  </r>
  <r>
    <n v="3239"/>
    <x v="3238"/>
    <x v="3237"/>
    <n v="5862"/>
    <n v="6208.98"/>
    <x v="0"/>
    <x v="1"/>
    <x v="1"/>
    <n v="1445817540"/>
    <n v="1443665293"/>
    <b v="1"/>
    <x v="201"/>
    <x v="0"/>
    <s v="theater/plays"/>
    <n v="106"/>
    <x v="2229"/>
    <x v="1"/>
    <s v="plays"/>
    <x v="3239"/>
    <d v="2015-10-25T23:59:00"/>
  </r>
  <r>
    <n v="3240"/>
    <x v="3239"/>
    <x v="3238"/>
    <n v="3000"/>
    <n v="3017"/>
    <x v="0"/>
    <x v="1"/>
    <x v="1"/>
    <n v="1487286000"/>
    <n v="1484843948"/>
    <b v="0"/>
    <x v="69"/>
    <x v="0"/>
    <s v="theater/plays"/>
    <n v="101"/>
    <x v="2230"/>
    <x v="1"/>
    <s v="plays"/>
    <x v="3240"/>
    <d v="2017-02-16T23:00:00"/>
  </r>
  <r>
    <n v="3241"/>
    <x v="3240"/>
    <x v="3239"/>
    <n v="8500"/>
    <n v="9801"/>
    <x v="0"/>
    <x v="0"/>
    <x v="0"/>
    <n v="1413269940"/>
    <n v="1410421670"/>
    <b v="1"/>
    <x v="157"/>
    <x v="0"/>
    <s v="theater/plays"/>
    <n v="115"/>
    <x v="2231"/>
    <x v="1"/>
    <s v="plays"/>
    <x v="3241"/>
    <d v="2014-10-14T06:59:00"/>
  </r>
  <r>
    <n v="3242"/>
    <x v="3241"/>
    <x v="3240"/>
    <n v="10000"/>
    <n v="12730.42"/>
    <x v="0"/>
    <x v="0"/>
    <x v="0"/>
    <n v="1411150092"/>
    <n v="1408558092"/>
    <b v="1"/>
    <x v="275"/>
    <x v="0"/>
    <s v="theater/plays"/>
    <n v="127"/>
    <x v="1623"/>
    <x v="1"/>
    <s v="plays"/>
    <x v="3242"/>
    <d v="2014-09-19T18:08:12"/>
  </r>
  <r>
    <n v="3243"/>
    <x v="3242"/>
    <x v="3241"/>
    <n v="8000"/>
    <n v="8227"/>
    <x v="0"/>
    <x v="0"/>
    <x v="0"/>
    <n v="1444348800"/>
    <n v="1442283562"/>
    <b v="1"/>
    <x v="26"/>
    <x v="0"/>
    <s v="theater/plays"/>
    <n v="103"/>
    <x v="2232"/>
    <x v="1"/>
    <s v="plays"/>
    <x v="3243"/>
    <d v="2015-10-09T00:00:00"/>
  </r>
  <r>
    <n v="3244"/>
    <x v="3243"/>
    <x v="3242"/>
    <n v="1600"/>
    <n v="1647"/>
    <x v="0"/>
    <x v="1"/>
    <x v="1"/>
    <n v="1480613982"/>
    <n v="1478018382"/>
    <b v="0"/>
    <x v="50"/>
    <x v="0"/>
    <s v="theater/plays"/>
    <n v="103"/>
    <x v="2233"/>
    <x v="1"/>
    <s v="plays"/>
    <x v="3244"/>
    <d v="2016-12-01T17:39:42"/>
  </r>
  <r>
    <n v="3245"/>
    <x v="3244"/>
    <x v="3243"/>
    <n v="21000"/>
    <n v="21904"/>
    <x v="0"/>
    <x v="0"/>
    <x v="0"/>
    <n v="1434074400"/>
    <n v="1431354258"/>
    <b v="0"/>
    <x v="500"/>
    <x v="0"/>
    <s v="theater/plays"/>
    <n v="104"/>
    <x v="2234"/>
    <x v="1"/>
    <s v="plays"/>
    <x v="3245"/>
    <d v="2015-06-12T02:00:00"/>
  </r>
  <r>
    <n v="3246"/>
    <x v="3245"/>
    <x v="3244"/>
    <n v="10000"/>
    <n v="11122"/>
    <x v="0"/>
    <x v="0"/>
    <x v="0"/>
    <n v="1442030340"/>
    <n v="1439551200"/>
    <b v="1"/>
    <x v="189"/>
    <x v="0"/>
    <s v="theater/plays"/>
    <n v="111"/>
    <x v="1917"/>
    <x v="1"/>
    <s v="plays"/>
    <x v="3246"/>
    <d v="2015-09-12T03:59:00"/>
  </r>
  <r>
    <n v="3247"/>
    <x v="3246"/>
    <x v="3245"/>
    <n v="2500"/>
    <n v="2646.5"/>
    <x v="0"/>
    <x v="1"/>
    <x v="1"/>
    <n v="1436696712"/>
    <n v="1434104712"/>
    <b v="1"/>
    <x v="7"/>
    <x v="0"/>
    <s v="theater/plays"/>
    <n v="106"/>
    <x v="2235"/>
    <x v="1"/>
    <s v="plays"/>
    <x v="3247"/>
    <d v="2015-07-12T10:25:12"/>
  </r>
  <r>
    <n v="3248"/>
    <x v="3247"/>
    <x v="3246"/>
    <n v="12000"/>
    <n v="12095"/>
    <x v="0"/>
    <x v="0"/>
    <x v="0"/>
    <n v="1428178757"/>
    <n v="1425590357"/>
    <b v="1"/>
    <x v="452"/>
    <x v="0"/>
    <s v="theater/plays"/>
    <n v="101"/>
    <x v="2236"/>
    <x v="1"/>
    <s v="plays"/>
    <x v="3248"/>
    <d v="2015-04-04T20:19:17"/>
  </r>
  <r>
    <n v="3249"/>
    <x v="3248"/>
    <x v="3247"/>
    <n v="5500"/>
    <n v="5771"/>
    <x v="0"/>
    <x v="0"/>
    <x v="0"/>
    <n v="1434822914"/>
    <n v="1432230914"/>
    <b v="1"/>
    <x v="106"/>
    <x v="0"/>
    <s v="theater/plays"/>
    <n v="105"/>
    <x v="2237"/>
    <x v="1"/>
    <s v="plays"/>
    <x v="3249"/>
    <d v="2015-06-20T17:55:14"/>
  </r>
  <r>
    <n v="3250"/>
    <x v="3249"/>
    <x v="3248"/>
    <n v="25000"/>
    <n v="25388"/>
    <x v="0"/>
    <x v="0"/>
    <x v="0"/>
    <n v="1415213324"/>
    <n v="1412617724"/>
    <b v="1"/>
    <x v="496"/>
    <x v="0"/>
    <s v="theater/plays"/>
    <n v="102"/>
    <x v="2238"/>
    <x v="1"/>
    <s v="plays"/>
    <x v="3250"/>
    <d v="2014-11-05T18:48:44"/>
  </r>
  <r>
    <n v="3251"/>
    <x v="3250"/>
    <x v="3249"/>
    <n v="1500"/>
    <n v="1661"/>
    <x v="0"/>
    <x v="0"/>
    <x v="0"/>
    <n v="1434907966"/>
    <n v="1432315966"/>
    <b v="1"/>
    <x v="9"/>
    <x v="0"/>
    <s v="theater/plays"/>
    <n v="111"/>
    <x v="2239"/>
    <x v="1"/>
    <s v="plays"/>
    <x v="3251"/>
    <d v="2015-06-21T17:32:46"/>
  </r>
  <r>
    <n v="3252"/>
    <x v="3251"/>
    <x v="3250"/>
    <n v="2250"/>
    <n v="2876"/>
    <x v="0"/>
    <x v="1"/>
    <x v="1"/>
    <n v="1473247240"/>
    <n v="1470655240"/>
    <b v="1"/>
    <x v="133"/>
    <x v="0"/>
    <s v="theater/plays"/>
    <n v="128"/>
    <x v="1506"/>
    <x v="1"/>
    <s v="plays"/>
    <x v="3252"/>
    <d v="2016-09-07T11:20:40"/>
  </r>
  <r>
    <n v="3253"/>
    <x v="3252"/>
    <x v="3251"/>
    <n v="20000"/>
    <n v="20365"/>
    <x v="0"/>
    <x v="0"/>
    <x v="0"/>
    <n v="1473306300"/>
    <n v="1471701028"/>
    <b v="1"/>
    <x v="248"/>
    <x v="0"/>
    <s v="theater/plays"/>
    <n v="102"/>
    <x v="2240"/>
    <x v="1"/>
    <s v="plays"/>
    <x v="3253"/>
    <d v="2016-09-08T03:45:00"/>
  </r>
  <r>
    <n v="3254"/>
    <x v="3253"/>
    <x v="3252"/>
    <n v="13000"/>
    <n v="13163.5"/>
    <x v="0"/>
    <x v="1"/>
    <x v="1"/>
    <n v="1427331809"/>
    <n v="1424743409"/>
    <b v="1"/>
    <x v="153"/>
    <x v="0"/>
    <s v="theater/plays"/>
    <n v="101"/>
    <x v="2241"/>
    <x v="1"/>
    <s v="plays"/>
    <x v="3254"/>
    <d v="2015-03-26T01:03:29"/>
  </r>
  <r>
    <n v="3255"/>
    <x v="3254"/>
    <x v="3253"/>
    <n v="300"/>
    <n v="525"/>
    <x v="0"/>
    <x v="1"/>
    <x v="1"/>
    <n v="1412706375"/>
    <n v="1410114375"/>
    <b v="1"/>
    <x v="59"/>
    <x v="0"/>
    <s v="theater/plays"/>
    <n v="175"/>
    <x v="2242"/>
    <x v="1"/>
    <s v="plays"/>
    <x v="3255"/>
    <d v="2014-10-07T18:26:15"/>
  </r>
  <r>
    <n v="3256"/>
    <x v="3255"/>
    <x v="3254"/>
    <n v="10000"/>
    <n v="12806"/>
    <x v="0"/>
    <x v="0"/>
    <x v="0"/>
    <n v="1433995140"/>
    <n v="1432129577"/>
    <b v="1"/>
    <x v="282"/>
    <x v="0"/>
    <s v="theater/plays"/>
    <n v="128"/>
    <x v="1901"/>
    <x v="1"/>
    <s v="plays"/>
    <x v="3256"/>
    <d v="2015-06-11T03:59:00"/>
  </r>
  <r>
    <n v="3257"/>
    <x v="3256"/>
    <x v="3255"/>
    <n v="2000"/>
    <n v="2125.9899999999998"/>
    <x v="0"/>
    <x v="1"/>
    <x v="1"/>
    <n v="1487769952"/>
    <n v="1485177952"/>
    <b v="0"/>
    <x v="14"/>
    <x v="0"/>
    <s v="theater/plays"/>
    <n v="106"/>
    <x v="1169"/>
    <x v="1"/>
    <s v="plays"/>
    <x v="3257"/>
    <d v="2017-02-22T13:25:52"/>
  </r>
  <r>
    <n v="3258"/>
    <x v="3257"/>
    <x v="3256"/>
    <n v="7000"/>
    <n v="7365"/>
    <x v="0"/>
    <x v="0"/>
    <x v="0"/>
    <n v="1420751861"/>
    <n v="1418159861"/>
    <b v="1"/>
    <x v="11"/>
    <x v="0"/>
    <s v="theater/plays"/>
    <n v="105"/>
    <x v="2243"/>
    <x v="1"/>
    <s v="plays"/>
    <x v="3258"/>
    <d v="2015-01-08T21:17:41"/>
  </r>
  <r>
    <n v="3259"/>
    <x v="3258"/>
    <x v="3257"/>
    <n v="23000"/>
    <n v="24418.6"/>
    <x v="0"/>
    <x v="0"/>
    <x v="0"/>
    <n v="1475294340"/>
    <n v="1472753745"/>
    <b v="1"/>
    <x v="174"/>
    <x v="0"/>
    <s v="theater/plays"/>
    <n v="106"/>
    <x v="2244"/>
    <x v="1"/>
    <s v="plays"/>
    <x v="3259"/>
    <d v="2016-10-01T03:59:00"/>
  </r>
  <r>
    <n v="3260"/>
    <x v="3259"/>
    <x v="3258"/>
    <n v="5000"/>
    <n v="5462"/>
    <x v="0"/>
    <x v="0"/>
    <x v="0"/>
    <n v="1448903318"/>
    <n v="1445875718"/>
    <b v="1"/>
    <x v="196"/>
    <x v="0"/>
    <s v="theater/plays"/>
    <n v="109"/>
    <x v="2245"/>
    <x v="1"/>
    <s v="plays"/>
    <x v="3260"/>
    <d v="2015-11-30T17:08:38"/>
  </r>
  <r>
    <n v="3261"/>
    <x v="3260"/>
    <x v="3259"/>
    <n v="3300"/>
    <n v="3315"/>
    <x v="0"/>
    <x v="0"/>
    <x v="0"/>
    <n v="1437067476"/>
    <n v="1434475476"/>
    <b v="1"/>
    <x v="72"/>
    <x v="0"/>
    <s v="theater/plays"/>
    <n v="100"/>
    <x v="2246"/>
    <x v="1"/>
    <s v="plays"/>
    <x v="3261"/>
    <d v="2015-07-16T17:24:36"/>
  </r>
  <r>
    <n v="3262"/>
    <x v="3261"/>
    <x v="3260"/>
    <n v="12200"/>
    <n v="12571"/>
    <x v="0"/>
    <x v="0"/>
    <x v="0"/>
    <n v="1419220800"/>
    <n v="1416555262"/>
    <b v="1"/>
    <x v="179"/>
    <x v="0"/>
    <s v="theater/plays"/>
    <n v="103"/>
    <x v="2247"/>
    <x v="1"/>
    <s v="plays"/>
    <x v="3262"/>
    <d v="2014-12-22T04:00:00"/>
  </r>
  <r>
    <n v="3263"/>
    <x v="3262"/>
    <x v="3261"/>
    <n v="2500"/>
    <n v="2804.16"/>
    <x v="0"/>
    <x v="0"/>
    <x v="0"/>
    <n v="1446238800"/>
    <n v="1444220588"/>
    <b v="1"/>
    <x v="32"/>
    <x v="0"/>
    <s v="theater/plays"/>
    <n v="112"/>
    <x v="2248"/>
    <x v="1"/>
    <s v="plays"/>
    <x v="3263"/>
    <d v="2015-10-30T21:00:00"/>
  </r>
  <r>
    <n v="3264"/>
    <x v="3263"/>
    <x v="3262"/>
    <n v="2500"/>
    <n v="2575"/>
    <x v="0"/>
    <x v="0"/>
    <x v="0"/>
    <n v="1422482400"/>
    <n v="1421089938"/>
    <b v="1"/>
    <x v="72"/>
    <x v="0"/>
    <s v="theater/plays"/>
    <n v="103"/>
    <x v="2249"/>
    <x v="1"/>
    <s v="plays"/>
    <x v="3264"/>
    <d v="2015-01-28T22:00:00"/>
  </r>
  <r>
    <n v="3265"/>
    <x v="3264"/>
    <x v="3263"/>
    <n v="2700"/>
    <n v="4428"/>
    <x v="0"/>
    <x v="17"/>
    <x v="3"/>
    <n v="1449162000"/>
    <n v="1446570315"/>
    <b v="1"/>
    <x v="287"/>
    <x v="0"/>
    <s v="theater/plays"/>
    <n v="164"/>
    <x v="2250"/>
    <x v="1"/>
    <s v="plays"/>
    <x v="3265"/>
    <d v="2015-12-03T17:00:00"/>
  </r>
  <r>
    <n v="3266"/>
    <x v="3265"/>
    <x v="3264"/>
    <n v="6000"/>
    <n v="7877"/>
    <x v="0"/>
    <x v="0"/>
    <x v="0"/>
    <n v="1434142800"/>
    <n v="1431435122"/>
    <b v="1"/>
    <x v="430"/>
    <x v="0"/>
    <s v="theater/plays"/>
    <n v="131"/>
    <x v="1042"/>
    <x v="1"/>
    <s v="plays"/>
    <x v="3266"/>
    <d v="2015-06-12T21:00:00"/>
  </r>
  <r>
    <n v="3267"/>
    <x v="3266"/>
    <x v="3265"/>
    <n v="15000"/>
    <n v="15315"/>
    <x v="0"/>
    <x v="0"/>
    <x v="0"/>
    <n v="1437156660"/>
    <n v="1434564660"/>
    <b v="1"/>
    <x v="449"/>
    <x v="0"/>
    <s v="theater/plays"/>
    <n v="102"/>
    <x v="2251"/>
    <x v="1"/>
    <s v="plays"/>
    <x v="3267"/>
    <d v="2015-07-17T18:11:00"/>
  </r>
  <r>
    <n v="3268"/>
    <x v="3267"/>
    <x v="3266"/>
    <n v="2000"/>
    <n v="2560"/>
    <x v="0"/>
    <x v="0"/>
    <x v="0"/>
    <n v="1472074928"/>
    <n v="1470692528"/>
    <b v="1"/>
    <x v="288"/>
    <x v="0"/>
    <s v="theater/plays"/>
    <n v="128"/>
    <x v="2252"/>
    <x v="1"/>
    <s v="plays"/>
    <x v="3268"/>
    <d v="2016-08-24T21:42:08"/>
  </r>
  <r>
    <n v="3269"/>
    <x v="3268"/>
    <x v="3267"/>
    <n v="8000"/>
    <n v="8120"/>
    <x v="0"/>
    <x v="1"/>
    <x v="1"/>
    <n v="1434452400"/>
    <n v="1431509397"/>
    <b v="1"/>
    <x v="16"/>
    <x v="0"/>
    <s v="theater/plays"/>
    <n v="102"/>
    <x v="2253"/>
    <x v="1"/>
    <s v="plays"/>
    <x v="3269"/>
    <d v="2015-06-16T11:00:00"/>
  </r>
  <r>
    <n v="3270"/>
    <x v="3269"/>
    <x v="3268"/>
    <n v="1800"/>
    <n v="1830"/>
    <x v="0"/>
    <x v="1"/>
    <x v="1"/>
    <n v="1436705265"/>
    <n v="1434113265"/>
    <b v="1"/>
    <x v="209"/>
    <x v="0"/>
    <s v="theater/plays"/>
    <n v="102"/>
    <x v="2254"/>
    <x v="1"/>
    <s v="plays"/>
    <x v="3270"/>
    <d v="2015-07-12T12:47:45"/>
  </r>
  <r>
    <n v="3271"/>
    <x v="3270"/>
    <x v="3269"/>
    <n v="1500"/>
    <n v="1950"/>
    <x v="0"/>
    <x v="1"/>
    <x v="1"/>
    <n v="1414927775"/>
    <n v="1412332175"/>
    <b v="1"/>
    <x v="13"/>
    <x v="0"/>
    <s v="theater/plays"/>
    <n v="130"/>
    <x v="2255"/>
    <x v="1"/>
    <s v="plays"/>
    <x v="3271"/>
    <d v="2014-11-02T11:29:35"/>
  </r>
  <r>
    <n v="3272"/>
    <x v="3271"/>
    <x v="3270"/>
    <n v="10000"/>
    <n v="15443"/>
    <x v="0"/>
    <x v="0"/>
    <x v="0"/>
    <n v="1446814809"/>
    <n v="1444219209"/>
    <b v="1"/>
    <x v="108"/>
    <x v="0"/>
    <s v="theater/plays"/>
    <n v="154"/>
    <x v="2256"/>
    <x v="1"/>
    <s v="plays"/>
    <x v="3272"/>
    <d v="2015-11-06T13:00:09"/>
  </r>
  <r>
    <n v="3273"/>
    <x v="3272"/>
    <x v="3271"/>
    <n v="4000"/>
    <n v="4296"/>
    <x v="0"/>
    <x v="0"/>
    <x v="0"/>
    <n v="1473879600"/>
    <n v="1472498042"/>
    <b v="1"/>
    <x v="64"/>
    <x v="0"/>
    <s v="theater/plays"/>
    <n v="107"/>
    <x v="2257"/>
    <x v="1"/>
    <s v="plays"/>
    <x v="3273"/>
    <d v="2016-09-14T19:00:00"/>
  </r>
  <r>
    <n v="3274"/>
    <x v="3273"/>
    <x v="3272"/>
    <n v="15500"/>
    <n v="15705"/>
    <x v="0"/>
    <x v="0"/>
    <x v="0"/>
    <n v="1458075600"/>
    <n v="1454259272"/>
    <b v="1"/>
    <x v="172"/>
    <x v="0"/>
    <s v="theater/plays"/>
    <n v="101"/>
    <x v="2258"/>
    <x v="1"/>
    <s v="plays"/>
    <x v="3274"/>
    <d v="2016-03-15T21:00:00"/>
  </r>
  <r>
    <n v="3275"/>
    <x v="3274"/>
    <x v="3273"/>
    <n v="1800"/>
    <n v="1805"/>
    <x v="0"/>
    <x v="0"/>
    <x v="0"/>
    <n v="1423456200"/>
    <n v="1421183271"/>
    <b v="1"/>
    <x v="8"/>
    <x v="0"/>
    <s v="theater/plays"/>
    <n v="100"/>
    <x v="2259"/>
    <x v="1"/>
    <s v="plays"/>
    <x v="3275"/>
    <d v="2015-02-09T04:30:00"/>
  </r>
  <r>
    <n v="3276"/>
    <x v="3275"/>
    <x v="3274"/>
    <n v="4500"/>
    <n v="5258"/>
    <x v="0"/>
    <x v="5"/>
    <x v="5"/>
    <n v="1459483140"/>
    <n v="1456526879"/>
    <b v="1"/>
    <x v="61"/>
    <x v="0"/>
    <s v="theater/plays"/>
    <n v="117"/>
    <x v="2260"/>
    <x v="1"/>
    <s v="plays"/>
    <x v="3276"/>
    <d v="2016-04-01T03:59:00"/>
  </r>
  <r>
    <n v="3277"/>
    <x v="3276"/>
    <x v="3275"/>
    <n v="5000"/>
    <n v="5430"/>
    <x v="0"/>
    <x v="1"/>
    <x v="1"/>
    <n v="1416331406"/>
    <n v="1413735806"/>
    <b v="1"/>
    <x v="61"/>
    <x v="0"/>
    <s v="theater/plays"/>
    <n v="109"/>
    <x v="2261"/>
    <x v="1"/>
    <s v="plays"/>
    <x v="3277"/>
    <d v="2014-11-18T17:23:26"/>
  </r>
  <r>
    <n v="3278"/>
    <x v="3277"/>
    <x v="3276"/>
    <n v="2500"/>
    <n v="2585"/>
    <x v="0"/>
    <x v="1"/>
    <x v="1"/>
    <n v="1433017303"/>
    <n v="1430425303"/>
    <b v="1"/>
    <x v="69"/>
    <x v="0"/>
    <s v="theater/plays"/>
    <n v="103"/>
    <x v="2262"/>
    <x v="1"/>
    <s v="plays"/>
    <x v="3278"/>
    <d v="2015-05-30T20:21:43"/>
  </r>
  <r>
    <n v="3279"/>
    <x v="3278"/>
    <x v="3277"/>
    <n v="5800"/>
    <n v="6628"/>
    <x v="0"/>
    <x v="0"/>
    <x v="0"/>
    <n v="1459474059"/>
    <n v="1456885659"/>
    <b v="0"/>
    <x v="287"/>
    <x v="0"/>
    <s v="theater/plays"/>
    <n v="114"/>
    <x v="2263"/>
    <x v="1"/>
    <s v="plays"/>
    <x v="3279"/>
    <d v="2016-04-01T01:27:39"/>
  </r>
  <r>
    <n v="3280"/>
    <x v="3279"/>
    <x v="3278"/>
    <n v="2000"/>
    <n v="2060"/>
    <x v="0"/>
    <x v="0"/>
    <x v="0"/>
    <n v="1433134800"/>
    <n v="1430158198"/>
    <b v="0"/>
    <x v="209"/>
    <x v="0"/>
    <s v="theater/plays"/>
    <n v="103"/>
    <x v="2264"/>
    <x v="1"/>
    <s v="plays"/>
    <x v="3280"/>
    <d v="2015-06-01T05:00:00"/>
  </r>
  <r>
    <n v="3281"/>
    <x v="3280"/>
    <x v="3279"/>
    <n v="5000"/>
    <n v="6080"/>
    <x v="0"/>
    <x v="0"/>
    <x v="0"/>
    <n v="1441153705"/>
    <n v="1438561705"/>
    <b v="0"/>
    <x v="5"/>
    <x v="0"/>
    <s v="theater/plays"/>
    <n v="122"/>
    <x v="2265"/>
    <x v="1"/>
    <s v="plays"/>
    <x v="3281"/>
    <d v="2015-09-02T00:28:25"/>
  </r>
  <r>
    <n v="3282"/>
    <x v="3281"/>
    <x v="3280"/>
    <n v="31000"/>
    <n v="31820.5"/>
    <x v="0"/>
    <x v="0"/>
    <x v="0"/>
    <n v="1461904788"/>
    <n v="1458103188"/>
    <b v="0"/>
    <x v="186"/>
    <x v="0"/>
    <s v="theater/plays"/>
    <n v="103"/>
    <x v="2266"/>
    <x v="1"/>
    <s v="plays"/>
    <x v="3282"/>
    <d v="2016-04-29T04:39:48"/>
  </r>
  <r>
    <n v="3283"/>
    <x v="3282"/>
    <x v="3281"/>
    <n v="800"/>
    <n v="838"/>
    <x v="0"/>
    <x v="1"/>
    <x v="1"/>
    <n v="1455138000"/>
    <n v="1452448298"/>
    <b v="0"/>
    <x v="5"/>
    <x v="0"/>
    <s v="theater/plays"/>
    <n v="105"/>
    <x v="2267"/>
    <x v="1"/>
    <s v="plays"/>
    <x v="3283"/>
    <d v="2016-02-10T21:00:00"/>
  </r>
  <r>
    <n v="3284"/>
    <x v="3283"/>
    <x v="3282"/>
    <n v="3000"/>
    <n v="3048"/>
    <x v="0"/>
    <x v="0"/>
    <x v="0"/>
    <n v="1454047140"/>
    <n v="1452546853"/>
    <b v="0"/>
    <x v="41"/>
    <x v="0"/>
    <s v="theater/plays"/>
    <n v="102"/>
    <x v="2268"/>
    <x v="1"/>
    <s v="plays"/>
    <x v="3284"/>
    <d v="2016-01-29T05:59:00"/>
  </r>
  <r>
    <n v="3285"/>
    <x v="3284"/>
    <x v="3283"/>
    <n v="4999"/>
    <n v="5604"/>
    <x v="0"/>
    <x v="0"/>
    <x v="0"/>
    <n v="1488258000"/>
    <n v="1485556626"/>
    <b v="0"/>
    <x v="75"/>
    <x v="0"/>
    <s v="theater/plays"/>
    <n v="112"/>
    <x v="2269"/>
    <x v="1"/>
    <s v="plays"/>
    <x v="3285"/>
    <d v="2017-02-28T05:00:00"/>
  </r>
  <r>
    <n v="3286"/>
    <x v="3285"/>
    <x v="3284"/>
    <n v="15000"/>
    <n v="15265"/>
    <x v="0"/>
    <x v="0"/>
    <x v="0"/>
    <n v="1471291782"/>
    <n v="1468699782"/>
    <b v="0"/>
    <x v="259"/>
    <x v="0"/>
    <s v="theater/plays"/>
    <n v="102"/>
    <x v="2270"/>
    <x v="1"/>
    <s v="plays"/>
    <x v="3286"/>
    <d v="2016-08-15T20:09:42"/>
  </r>
  <r>
    <n v="3287"/>
    <x v="3286"/>
    <x v="3285"/>
    <n v="2500"/>
    <n v="2500"/>
    <x v="0"/>
    <x v="5"/>
    <x v="5"/>
    <n v="1448733628"/>
    <n v="1446573628"/>
    <b v="0"/>
    <x v="69"/>
    <x v="0"/>
    <s v="theater/plays"/>
    <n v="100"/>
    <x v="2271"/>
    <x v="1"/>
    <s v="plays"/>
    <x v="3287"/>
    <d v="2015-11-28T18:00:28"/>
  </r>
  <r>
    <n v="3288"/>
    <x v="3287"/>
    <x v="3286"/>
    <n v="10000"/>
    <n v="10026.49"/>
    <x v="0"/>
    <x v="1"/>
    <x v="1"/>
    <n v="1466463600"/>
    <n v="1463337315"/>
    <b v="0"/>
    <x v="447"/>
    <x v="0"/>
    <s v="theater/plays"/>
    <n v="100"/>
    <x v="2272"/>
    <x v="1"/>
    <s v="plays"/>
    <x v="3288"/>
    <d v="2016-06-20T23:00:00"/>
  </r>
  <r>
    <n v="3289"/>
    <x v="3288"/>
    <x v="3287"/>
    <n v="500"/>
    <n v="665.21"/>
    <x v="0"/>
    <x v="1"/>
    <x v="1"/>
    <n v="1487580602"/>
    <n v="1485161402"/>
    <b v="0"/>
    <x v="20"/>
    <x v="0"/>
    <s v="theater/plays"/>
    <n v="133"/>
    <x v="2273"/>
    <x v="1"/>
    <s v="plays"/>
    <x v="3289"/>
    <d v="2017-02-20T08:50:02"/>
  </r>
  <r>
    <n v="3290"/>
    <x v="3289"/>
    <x v="3288"/>
    <n v="2000"/>
    <n v="2424"/>
    <x v="0"/>
    <x v="1"/>
    <x v="1"/>
    <n v="1489234891"/>
    <n v="1486642891"/>
    <b v="0"/>
    <x v="250"/>
    <x v="0"/>
    <s v="theater/plays"/>
    <n v="121"/>
    <x v="2274"/>
    <x v="1"/>
    <s v="plays"/>
    <x v="3290"/>
    <d v="2017-03-11T12:21:31"/>
  </r>
  <r>
    <n v="3291"/>
    <x v="3290"/>
    <x v="3289"/>
    <n v="500"/>
    <n v="570"/>
    <x v="0"/>
    <x v="0"/>
    <x v="0"/>
    <n v="1442462340"/>
    <n v="1439743900"/>
    <b v="0"/>
    <x v="25"/>
    <x v="0"/>
    <s v="theater/plays"/>
    <n v="114"/>
    <x v="2275"/>
    <x v="1"/>
    <s v="plays"/>
    <x v="3291"/>
    <d v="2015-09-17T03:59:00"/>
  </r>
  <r>
    <n v="3292"/>
    <x v="3291"/>
    <x v="3290"/>
    <n v="101"/>
    <n v="289"/>
    <x v="0"/>
    <x v="1"/>
    <x v="1"/>
    <n v="1449257348"/>
    <n v="1444069748"/>
    <b v="0"/>
    <x v="41"/>
    <x v="0"/>
    <s v="theater/plays"/>
    <n v="286"/>
    <x v="2276"/>
    <x v="1"/>
    <s v="plays"/>
    <x v="3292"/>
    <d v="2015-12-04T19:29:08"/>
  </r>
  <r>
    <n v="3293"/>
    <x v="3292"/>
    <x v="3291"/>
    <n v="4500"/>
    <n v="7670"/>
    <x v="0"/>
    <x v="4"/>
    <x v="4"/>
    <n v="1488622352"/>
    <n v="1486030352"/>
    <b v="0"/>
    <x v="110"/>
    <x v="0"/>
    <s v="theater/plays"/>
    <n v="170"/>
    <x v="518"/>
    <x v="1"/>
    <s v="plays"/>
    <x v="3293"/>
    <d v="2017-03-04T10:12:32"/>
  </r>
  <r>
    <n v="3294"/>
    <x v="3293"/>
    <x v="3292"/>
    <n v="600"/>
    <n v="710"/>
    <x v="0"/>
    <x v="1"/>
    <x v="1"/>
    <n v="1434459554"/>
    <n v="1431867554"/>
    <b v="0"/>
    <x v="54"/>
    <x v="0"/>
    <s v="theater/plays"/>
    <n v="118"/>
    <x v="2277"/>
    <x v="1"/>
    <s v="plays"/>
    <x v="3294"/>
    <d v="2015-06-16T12:59:14"/>
  </r>
  <r>
    <n v="3295"/>
    <x v="3294"/>
    <x v="3293"/>
    <n v="700"/>
    <n v="720.01"/>
    <x v="0"/>
    <x v="1"/>
    <x v="1"/>
    <n v="1474886229"/>
    <n v="1472294229"/>
    <b v="0"/>
    <x v="74"/>
    <x v="0"/>
    <s v="theater/plays"/>
    <n v="103"/>
    <x v="1999"/>
    <x v="1"/>
    <s v="plays"/>
    <x v="3295"/>
    <d v="2016-09-26T10:37:09"/>
  </r>
  <r>
    <n v="3296"/>
    <x v="3295"/>
    <x v="3294"/>
    <n v="1500"/>
    <n v="2161"/>
    <x v="0"/>
    <x v="1"/>
    <x v="1"/>
    <n v="1448229600"/>
    <n v="1446401372"/>
    <b v="0"/>
    <x v="5"/>
    <x v="0"/>
    <s v="theater/plays"/>
    <n v="144"/>
    <x v="2278"/>
    <x v="1"/>
    <s v="plays"/>
    <x v="3296"/>
    <d v="2015-11-22T22:00:00"/>
  </r>
  <r>
    <n v="3297"/>
    <x v="3296"/>
    <x v="3295"/>
    <n v="5500"/>
    <n v="5504"/>
    <x v="0"/>
    <x v="1"/>
    <x v="1"/>
    <n v="1438037940"/>
    <n v="1436380256"/>
    <b v="0"/>
    <x v="34"/>
    <x v="0"/>
    <s v="theater/plays"/>
    <n v="100"/>
    <x v="2279"/>
    <x v="1"/>
    <s v="plays"/>
    <x v="3297"/>
    <d v="2015-07-27T22:59:00"/>
  </r>
  <r>
    <n v="3298"/>
    <x v="3297"/>
    <x v="3296"/>
    <n v="10000"/>
    <n v="10173"/>
    <x v="0"/>
    <x v="0"/>
    <x v="0"/>
    <n v="1442102400"/>
    <n v="1440370768"/>
    <b v="0"/>
    <x v="250"/>
    <x v="0"/>
    <s v="theater/plays"/>
    <n v="102"/>
    <x v="2280"/>
    <x v="1"/>
    <s v="plays"/>
    <x v="3298"/>
    <d v="2015-09-13T00:00:00"/>
  </r>
  <r>
    <n v="3299"/>
    <x v="3298"/>
    <x v="3297"/>
    <n v="3000"/>
    <n v="3486"/>
    <x v="0"/>
    <x v="0"/>
    <x v="0"/>
    <n v="1444860063"/>
    <n v="1442268063"/>
    <b v="0"/>
    <x v="287"/>
    <x v="0"/>
    <s v="theater/plays"/>
    <n v="116"/>
    <x v="2281"/>
    <x v="1"/>
    <s v="plays"/>
    <x v="3299"/>
    <d v="2015-10-14T22:01:03"/>
  </r>
  <r>
    <n v="3300"/>
    <x v="3299"/>
    <x v="3298"/>
    <n v="3000"/>
    <n v="4085"/>
    <x v="0"/>
    <x v="0"/>
    <x v="0"/>
    <n v="1430329862"/>
    <n v="1428515462"/>
    <b v="0"/>
    <x v="106"/>
    <x v="0"/>
    <s v="theater/plays"/>
    <n v="136"/>
    <x v="2282"/>
    <x v="1"/>
    <s v="plays"/>
    <x v="3300"/>
    <d v="2015-04-29T17:51:02"/>
  </r>
  <r>
    <n v="3301"/>
    <x v="3300"/>
    <x v="3299"/>
    <n v="3000"/>
    <n v="4004"/>
    <x v="0"/>
    <x v="0"/>
    <x v="0"/>
    <n v="1470034740"/>
    <n v="1466185176"/>
    <b v="0"/>
    <x v="16"/>
    <x v="0"/>
    <s v="theater/plays"/>
    <n v="133"/>
    <x v="699"/>
    <x v="1"/>
    <s v="plays"/>
    <x v="3301"/>
    <d v="2016-08-01T06:59:00"/>
  </r>
  <r>
    <n v="3302"/>
    <x v="3301"/>
    <x v="3300"/>
    <n v="8400"/>
    <n v="8685"/>
    <x v="0"/>
    <x v="3"/>
    <x v="3"/>
    <n v="1481099176"/>
    <n v="1478507176"/>
    <b v="0"/>
    <x v="133"/>
    <x v="0"/>
    <s v="theater/plays"/>
    <n v="103"/>
    <x v="2283"/>
    <x v="1"/>
    <s v="plays"/>
    <x v="3302"/>
    <d v="2016-12-07T08:26:16"/>
  </r>
  <r>
    <n v="3303"/>
    <x v="3302"/>
    <x v="3301"/>
    <n v="1800"/>
    <n v="2086"/>
    <x v="0"/>
    <x v="0"/>
    <x v="0"/>
    <n v="1427553484"/>
    <n v="1424533084"/>
    <b v="0"/>
    <x v="2"/>
    <x v="0"/>
    <s v="theater/plays"/>
    <n v="116"/>
    <x v="2284"/>
    <x v="1"/>
    <s v="plays"/>
    <x v="3303"/>
    <d v="2015-03-28T14:38:04"/>
  </r>
  <r>
    <n v="3304"/>
    <x v="3303"/>
    <x v="3302"/>
    <n v="15000"/>
    <n v="15677.5"/>
    <x v="0"/>
    <x v="0"/>
    <x v="0"/>
    <n v="1482418752"/>
    <n v="1479826752"/>
    <b v="0"/>
    <x v="489"/>
    <x v="0"/>
    <s v="theater/plays"/>
    <n v="105"/>
    <x v="2285"/>
    <x v="1"/>
    <s v="plays"/>
    <x v="3304"/>
    <d v="2016-12-22T14:59:12"/>
  </r>
  <r>
    <n v="3305"/>
    <x v="3304"/>
    <x v="3303"/>
    <n v="4000"/>
    <n v="4081"/>
    <x v="0"/>
    <x v="0"/>
    <x v="0"/>
    <n v="1438374748"/>
    <n v="1435782748"/>
    <b v="0"/>
    <x v="9"/>
    <x v="0"/>
    <s v="theater/plays"/>
    <n v="102"/>
    <x v="2286"/>
    <x v="1"/>
    <s v="plays"/>
    <x v="3305"/>
    <d v="2015-07-31T20:32:28"/>
  </r>
  <r>
    <n v="3306"/>
    <x v="3305"/>
    <x v="3304"/>
    <n v="1500"/>
    <n v="2630"/>
    <x v="0"/>
    <x v="0"/>
    <x v="0"/>
    <n v="1465527600"/>
    <n v="1462252542"/>
    <b v="0"/>
    <x v="241"/>
    <x v="0"/>
    <s v="theater/plays"/>
    <n v="175"/>
    <x v="2287"/>
    <x v="1"/>
    <s v="plays"/>
    <x v="3306"/>
    <d v="2016-06-10T03:00:00"/>
  </r>
  <r>
    <n v="3307"/>
    <x v="3306"/>
    <x v="3305"/>
    <n v="1000"/>
    <n v="1066.8"/>
    <x v="0"/>
    <x v="0"/>
    <x v="0"/>
    <n v="1463275339"/>
    <n v="1460683339"/>
    <b v="0"/>
    <x v="9"/>
    <x v="0"/>
    <s v="theater/plays"/>
    <n v="107"/>
    <x v="2288"/>
    <x v="1"/>
    <s v="plays"/>
    <x v="3307"/>
    <d v="2016-05-15T01:22:19"/>
  </r>
  <r>
    <n v="3308"/>
    <x v="3307"/>
    <x v="3306"/>
    <n v="3500"/>
    <n v="4280"/>
    <x v="0"/>
    <x v="0"/>
    <x v="0"/>
    <n v="1460581365"/>
    <n v="1458766965"/>
    <b v="0"/>
    <x v="7"/>
    <x v="0"/>
    <s v="theater/plays"/>
    <n v="122"/>
    <x v="2289"/>
    <x v="1"/>
    <s v="plays"/>
    <x v="3308"/>
    <d v="2016-04-13T21:02:45"/>
  </r>
  <r>
    <n v="3309"/>
    <x v="3308"/>
    <x v="3307"/>
    <n v="350"/>
    <n v="558"/>
    <x v="0"/>
    <x v="1"/>
    <x v="1"/>
    <n v="1476632178"/>
    <n v="1473953778"/>
    <b v="0"/>
    <x v="162"/>
    <x v="0"/>
    <s v="theater/plays"/>
    <n v="159"/>
    <x v="656"/>
    <x v="1"/>
    <s v="plays"/>
    <x v="3309"/>
    <d v="2016-10-16T15:36:18"/>
  </r>
  <r>
    <n v="3310"/>
    <x v="3309"/>
    <x v="3308"/>
    <n v="6500"/>
    <n v="6505"/>
    <x v="0"/>
    <x v="0"/>
    <x v="0"/>
    <n v="1444169825"/>
    <n v="1441577825"/>
    <b v="0"/>
    <x v="162"/>
    <x v="0"/>
    <s v="theater/plays"/>
    <n v="100"/>
    <x v="2290"/>
    <x v="1"/>
    <s v="plays"/>
    <x v="3310"/>
    <d v="2015-10-06T22:17:05"/>
  </r>
  <r>
    <n v="3311"/>
    <x v="3310"/>
    <x v="3309"/>
    <n v="2500"/>
    <n v="2746"/>
    <x v="0"/>
    <x v="0"/>
    <x v="0"/>
    <n v="1445065210"/>
    <n v="1442473210"/>
    <b v="0"/>
    <x v="43"/>
    <x v="0"/>
    <s v="theater/plays"/>
    <n v="110"/>
    <x v="2291"/>
    <x v="1"/>
    <s v="plays"/>
    <x v="3311"/>
    <d v="2015-10-17T07:00:10"/>
  </r>
  <r>
    <n v="3312"/>
    <x v="3311"/>
    <x v="3310"/>
    <n v="2500"/>
    <n v="2501"/>
    <x v="0"/>
    <x v="0"/>
    <x v="0"/>
    <n v="1478901600"/>
    <n v="1477077946"/>
    <b v="0"/>
    <x v="14"/>
    <x v="0"/>
    <s v="theater/plays"/>
    <n v="100"/>
    <x v="2254"/>
    <x v="1"/>
    <s v="plays"/>
    <x v="3312"/>
    <d v="2016-11-11T22:00:00"/>
  </r>
  <r>
    <n v="3313"/>
    <x v="3312"/>
    <x v="3311"/>
    <n v="2000"/>
    <n v="2321"/>
    <x v="0"/>
    <x v="0"/>
    <x v="0"/>
    <n v="1453856400"/>
    <n v="1452664317"/>
    <b v="0"/>
    <x v="60"/>
    <x v="0"/>
    <s v="theater/plays"/>
    <n v="116"/>
    <x v="2292"/>
    <x v="1"/>
    <s v="plays"/>
    <x v="3313"/>
    <d v="2016-01-27T01:00:00"/>
  </r>
  <r>
    <n v="3314"/>
    <x v="3313"/>
    <x v="3312"/>
    <n v="800"/>
    <n v="1686"/>
    <x v="0"/>
    <x v="1"/>
    <x v="1"/>
    <n v="1431115500"/>
    <n v="1428733511"/>
    <b v="0"/>
    <x v="6"/>
    <x v="0"/>
    <s v="theater/plays"/>
    <n v="211"/>
    <x v="2293"/>
    <x v="1"/>
    <s v="plays"/>
    <x v="3314"/>
    <d v="2015-05-08T20:05:00"/>
  </r>
  <r>
    <n v="3315"/>
    <x v="3314"/>
    <x v="3313"/>
    <n v="4000"/>
    <n v="4400"/>
    <x v="0"/>
    <x v="1"/>
    <x v="1"/>
    <n v="1462519041"/>
    <n v="1459927041"/>
    <b v="0"/>
    <x v="30"/>
    <x v="0"/>
    <s v="theater/plays"/>
    <n v="110"/>
    <x v="2294"/>
    <x v="1"/>
    <s v="plays"/>
    <x v="3315"/>
    <d v="2016-05-06T07:17:21"/>
  </r>
  <r>
    <n v="3316"/>
    <x v="3315"/>
    <x v="3314"/>
    <n v="11737"/>
    <n v="11747.18"/>
    <x v="0"/>
    <x v="0"/>
    <x v="0"/>
    <n v="1407506040"/>
    <n v="1404680075"/>
    <b v="0"/>
    <x v="207"/>
    <x v="0"/>
    <s v="theater/plays"/>
    <n v="100"/>
    <x v="2295"/>
    <x v="1"/>
    <s v="plays"/>
    <x v="3316"/>
    <d v="2014-08-08T13:54:00"/>
  </r>
  <r>
    <n v="3317"/>
    <x v="3316"/>
    <x v="3315"/>
    <n v="1050"/>
    <n v="1115"/>
    <x v="0"/>
    <x v="0"/>
    <x v="0"/>
    <n v="1465347424"/>
    <n v="1462755424"/>
    <b v="0"/>
    <x v="59"/>
    <x v="0"/>
    <s v="theater/plays"/>
    <n v="106"/>
    <x v="2296"/>
    <x v="1"/>
    <s v="plays"/>
    <x v="3317"/>
    <d v="2016-06-08T00:57:04"/>
  </r>
  <r>
    <n v="3318"/>
    <x v="3317"/>
    <x v="3316"/>
    <n v="2000"/>
    <n v="2512"/>
    <x v="0"/>
    <x v="5"/>
    <x v="5"/>
    <n v="1460341800"/>
    <n v="1456902893"/>
    <b v="0"/>
    <x v="58"/>
    <x v="0"/>
    <s v="theater/plays"/>
    <n v="126"/>
    <x v="2297"/>
    <x v="1"/>
    <s v="plays"/>
    <x v="3318"/>
    <d v="2016-04-11T02:30:00"/>
  </r>
  <r>
    <n v="3319"/>
    <x v="3318"/>
    <x v="3317"/>
    <n v="500"/>
    <n v="540"/>
    <x v="0"/>
    <x v="1"/>
    <x v="1"/>
    <n v="1422712986"/>
    <n v="1418824986"/>
    <b v="0"/>
    <x v="38"/>
    <x v="0"/>
    <s v="theater/plays"/>
    <n v="108"/>
    <x v="1178"/>
    <x v="1"/>
    <s v="plays"/>
    <x v="3319"/>
    <d v="2015-01-31T14:03:06"/>
  </r>
  <r>
    <n v="3320"/>
    <x v="3319"/>
    <x v="3318"/>
    <n v="2500"/>
    <n v="2525"/>
    <x v="0"/>
    <x v="0"/>
    <x v="0"/>
    <n v="1466557557"/>
    <n v="1463965557"/>
    <b v="0"/>
    <x v="44"/>
    <x v="0"/>
    <s v="theater/plays"/>
    <n v="101"/>
    <x v="2298"/>
    <x v="1"/>
    <s v="plays"/>
    <x v="3320"/>
    <d v="2016-06-22T01:05:57"/>
  </r>
  <r>
    <n v="3321"/>
    <x v="3320"/>
    <x v="3319"/>
    <n v="500"/>
    <n v="537"/>
    <x v="0"/>
    <x v="0"/>
    <x v="0"/>
    <n v="1413431940"/>
    <n v="1412216665"/>
    <b v="0"/>
    <x v="41"/>
    <x v="0"/>
    <s v="theater/plays"/>
    <n v="107"/>
    <x v="1245"/>
    <x v="1"/>
    <s v="plays"/>
    <x v="3321"/>
    <d v="2014-10-16T03:59:00"/>
  </r>
  <r>
    <n v="3322"/>
    <x v="3321"/>
    <x v="3320"/>
    <n v="3300"/>
    <n v="3350"/>
    <x v="0"/>
    <x v="0"/>
    <x v="0"/>
    <n v="1466567700"/>
    <n v="1464653696"/>
    <b v="0"/>
    <x v="23"/>
    <x v="0"/>
    <s v="theater/plays"/>
    <n v="102"/>
    <x v="2299"/>
    <x v="1"/>
    <s v="plays"/>
    <x v="3322"/>
    <d v="2016-06-22T03:55:00"/>
  </r>
  <r>
    <n v="3323"/>
    <x v="3322"/>
    <x v="3321"/>
    <n v="1000"/>
    <n v="1259"/>
    <x v="0"/>
    <x v="1"/>
    <x v="1"/>
    <n v="1474793208"/>
    <n v="1472201208"/>
    <b v="0"/>
    <x v="72"/>
    <x v="0"/>
    <s v="theater/plays"/>
    <n v="126"/>
    <x v="2047"/>
    <x v="1"/>
    <s v="plays"/>
    <x v="3323"/>
    <d v="2016-09-25T08:46:48"/>
  </r>
  <r>
    <n v="3324"/>
    <x v="3323"/>
    <x v="3322"/>
    <n v="1500"/>
    <n v="1525"/>
    <x v="0"/>
    <x v="17"/>
    <x v="3"/>
    <n v="1465135190"/>
    <n v="1463925590"/>
    <b v="0"/>
    <x v="73"/>
    <x v="0"/>
    <s v="theater/plays"/>
    <n v="102"/>
    <x v="2300"/>
    <x v="1"/>
    <s v="plays"/>
    <x v="3324"/>
    <d v="2016-06-05T13:59:50"/>
  </r>
  <r>
    <n v="3325"/>
    <x v="3324"/>
    <x v="3323"/>
    <n v="400"/>
    <n v="450"/>
    <x v="0"/>
    <x v="1"/>
    <x v="1"/>
    <n v="1428256277"/>
    <n v="1425235877"/>
    <b v="0"/>
    <x v="41"/>
    <x v="0"/>
    <s v="theater/plays"/>
    <n v="113"/>
    <x v="179"/>
    <x v="1"/>
    <s v="plays"/>
    <x v="3325"/>
    <d v="2015-04-05T17:51:17"/>
  </r>
  <r>
    <n v="3326"/>
    <x v="3325"/>
    <x v="3324"/>
    <n v="8000"/>
    <n v="8110"/>
    <x v="0"/>
    <x v="0"/>
    <x v="0"/>
    <n v="1425830905"/>
    <n v="1423242505"/>
    <b v="0"/>
    <x v="7"/>
    <x v="0"/>
    <s v="theater/plays"/>
    <n v="101"/>
    <x v="2301"/>
    <x v="1"/>
    <s v="plays"/>
    <x v="3326"/>
    <d v="2015-03-08T16:08:25"/>
  </r>
  <r>
    <n v="3327"/>
    <x v="3326"/>
    <x v="3325"/>
    <n v="800"/>
    <n v="810"/>
    <x v="0"/>
    <x v="1"/>
    <x v="1"/>
    <n v="1462697966"/>
    <n v="1460105966"/>
    <b v="0"/>
    <x v="51"/>
    <x v="0"/>
    <s v="theater/plays"/>
    <n v="101"/>
    <x v="2302"/>
    <x v="1"/>
    <s v="plays"/>
    <x v="3327"/>
    <d v="2016-05-08T08:59:26"/>
  </r>
  <r>
    <n v="3328"/>
    <x v="3327"/>
    <x v="3326"/>
    <n v="1800"/>
    <n v="2635"/>
    <x v="0"/>
    <x v="0"/>
    <x v="0"/>
    <n v="1404522000"/>
    <n v="1404308883"/>
    <b v="0"/>
    <x v="82"/>
    <x v="0"/>
    <s v="theater/plays"/>
    <n v="146"/>
    <x v="2303"/>
    <x v="1"/>
    <s v="plays"/>
    <x v="3328"/>
    <d v="2014-07-05T01:00:00"/>
  </r>
  <r>
    <n v="3329"/>
    <x v="3328"/>
    <x v="3327"/>
    <n v="1000"/>
    <n v="1168"/>
    <x v="0"/>
    <x v="1"/>
    <x v="1"/>
    <n v="1406502000"/>
    <n v="1405583108"/>
    <b v="0"/>
    <x v="55"/>
    <x v="0"/>
    <s v="theater/plays"/>
    <n v="117"/>
    <x v="2304"/>
    <x v="1"/>
    <s v="plays"/>
    <x v="3329"/>
    <d v="2014-07-27T23:00:00"/>
  </r>
  <r>
    <n v="3330"/>
    <x v="3329"/>
    <x v="3328"/>
    <n v="1500"/>
    <n v="1594"/>
    <x v="0"/>
    <x v="1"/>
    <x v="1"/>
    <n v="1427919468"/>
    <n v="1425331068"/>
    <b v="0"/>
    <x v="50"/>
    <x v="0"/>
    <s v="theater/plays"/>
    <n v="106"/>
    <x v="2305"/>
    <x v="1"/>
    <s v="plays"/>
    <x v="3330"/>
    <d v="2015-04-01T20:17:48"/>
  </r>
  <r>
    <n v="3331"/>
    <x v="3330"/>
    <x v="3329"/>
    <n v="5000"/>
    <n v="5226"/>
    <x v="0"/>
    <x v="0"/>
    <x v="0"/>
    <n v="1444149886"/>
    <n v="1441125886"/>
    <b v="0"/>
    <x v="71"/>
    <x v="0"/>
    <s v="theater/plays"/>
    <n v="105"/>
    <x v="2306"/>
    <x v="1"/>
    <s v="plays"/>
    <x v="3331"/>
    <d v="2015-10-06T16:44:46"/>
  </r>
  <r>
    <n v="3332"/>
    <x v="3331"/>
    <x v="3330"/>
    <n v="6000"/>
    <n v="6000"/>
    <x v="0"/>
    <x v="0"/>
    <x v="0"/>
    <n v="1405802330"/>
    <n v="1403210330"/>
    <b v="0"/>
    <x v="183"/>
    <x v="0"/>
    <s v="theater/plays"/>
    <n v="100"/>
    <x v="2307"/>
    <x v="1"/>
    <s v="plays"/>
    <x v="3332"/>
    <d v="2014-07-19T20:38:50"/>
  </r>
  <r>
    <n v="3333"/>
    <x v="3332"/>
    <x v="3331"/>
    <n v="3500"/>
    <n v="3660"/>
    <x v="0"/>
    <x v="0"/>
    <x v="0"/>
    <n v="1434384880"/>
    <n v="1432484080"/>
    <b v="0"/>
    <x v="112"/>
    <x v="0"/>
    <s v="theater/plays"/>
    <n v="105"/>
    <x v="2308"/>
    <x v="1"/>
    <s v="plays"/>
    <x v="3333"/>
    <d v="2015-06-15T16:14:40"/>
  </r>
  <r>
    <n v="3334"/>
    <x v="3333"/>
    <x v="3332"/>
    <n v="3871"/>
    <n v="5366"/>
    <x v="0"/>
    <x v="0"/>
    <x v="0"/>
    <n v="1438259422"/>
    <n v="1435667422"/>
    <b v="0"/>
    <x v="67"/>
    <x v="0"/>
    <s v="theater/plays"/>
    <n v="139"/>
    <x v="2309"/>
    <x v="1"/>
    <s v="plays"/>
    <x v="3334"/>
    <d v="2015-07-30T12:30:22"/>
  </r>
  <r>
    <n v="3335"/>
    <x v="3334"/>
    <x v="3333"/>
    <n v="5000"/>
    <n v="5016"/>
    <x v="0"/>
    <x v="1"/>
    <x v="1"/>
    <n v="1407106800"/>
    <n v="1404749446"/>
    <b v="0"/>
    <x v="287"/>
    <x v="0"/>
    <s v="theater/plays"/>
    <n v="100"/>
    <x v="2310"/>
    <x v="1"/>
    <s v="plays"/>
    <x v="3335"/>
    <d v="2014-08-03T23:00:00"/>
  </r>
  <r>
    <n v="3336"/>
    <x v="3335"/>
    <x v="3334"/>
    <n v="250"/>
    <n v="250"/>
    <x v="0"/>
    <x v="1"/>
    <x v="1"/>
    <n v="1459845246"/>
    <n v="1457429646"/>
    <b v="0"/>
    <x v="82"/>
    <x v="0"/>
    <s v="theater/plays"/>
    <n v="100"/>
    <x v="1770"/>
    <x v="1"/>
    <s v="plays"/>
    <x v="3336"/>
    <d v="2016-04-05T08:34:06"/>
  </r>
  <r>
    <n v="3337"/>
    <x v="3336"/>
    <x v="3335"/>
    <n v="2500"/>
    <n v="2755"/>
    <x v="0"/>
    <x v="1"/>
    <x v="1"/>
    <n v="1412974800"/>
    <n v="1411109167"/>
    <b v="0"/>
    <x v="69"/>
    <x v="0"/>
    <s v="theater/plays"/>
    <n v="110"/>
    <x v="2311"/>
    <x v="1"/>
    <s v="plays"/>
    <x v="3337"/>
    <d v="2014-10-10T21:00:00"/>
  </r>
  <r>
    <n v="3338"/>
    <x v="3337"/>
    <x v="3336"/>
    <n v="15000"/>
    <n v="15327"/>
    <x v="0"/>
    <x v="0"/>
    <x v="0"/>
    <n v="1487944080"/>
    <n v="1486129680"/>
    <b v="0"/>
    <x v="300"/>
    <x v="0"/>
    <s v="theater/plays"/>
    <n v="102"/>
    <x v="2312"/>
    <x v="1"/>
    <s v="plays"/>
    <x v="3338"/>
    <d v="2017-02-24T13:48:00"/>
  </r>
  <r>
    <n v="3339"/>
    <x v="3338"/>
    <x v="3337"/>
    <n v="8000"/>
    <n v="8348"/>
    <x v="0"/>
    <x v="0"/>
    <x v="0"/>
    <n v="1469721518"/>
    <n v="1467129518"/>
    <b v="0"/>
    <x v="5"/>
    <x v="0"/>
    <s v="theater/plays"/>
    <n v="104"/>
    <x v="2313"/>
    <x v="1"/>
    <s v="plays"/>
    <x v="3339"/>
    <d v="2016-07-28T15:58:38"/>
  </r>
  <r>
    <n v="3340"/>
    <x v="3339"/>
    <x v="3338"/>
    <n v="3000"/>
    <n v="4145"/>
    <x v="0"/>
    <x v="0"/>
    <x v="0"/>
    <n v="1481066554"/>
    <n v="1478906554"/>
    <b v="0"/>
    <x v="44"/>
    <x v="0"/>
    <s v="theater/plays"/>
    <n v="138"/>
    <x v="2314"/>
    <x v="1"/>
    <s v="plays"/>
    <x v="3340"/>
    <d v="2016-12-06T23:22:34"/>
  </r>
  <r>
    <n v="3341"/>
    <x v="3340"/>
    <x v="3339"/>
    <n v="3350"/>
    <n v="3350"/>
    <x v="0"/>
    <x v="1"/>
    <x v="1"/>
    <n v="1465750800"/>
    <n v="1463771421"/>
    <b v="0"/>
    <x v="33"/>
    <x v="0"/>
    <s v="theater/plays"/>
    <n v="100"/>
    <x v="2315"/>
    <x v="1"/>
    <s v="plays"/>
    <x v="3341"/>
    <d v="2016-06-12T17:00:00"/>
  </r>
  <r>
    <n v="3342"/>
    <x v="3341"/>
    <x v="3340"/>
    <n v="6000"/>
    <n v="6100"/>
    <x v="0"/>
    <x v="0"/>
    <x v="0"/>
    <n v="1427864340"/>
    <n v="1425020810"/>
    <b v="0"/>
    <x v="76"/>
    <x v="0"/>
    <s v="theater/plays"/>
    <n v="102"/>
    <x v="2316"/>
    <x v="1"/>
    <s v="plays"/>
    <x v="3342"/>
    <d v="2015-04-01T04:59:00"/>
  </r>
  <r>
    <n v="3343"/>
    <x v="3342"/>
    <x v="3341"/>
    <n v="700"/>
    <n v="1200"/>
    <x v="0"/>
    <x v="1"/>
    <x v="1"/>
    <n v="1460553480"/>
    <n v="1458770384"/>
    <b v="0"/>
    <x v="23"/>
    <x v="0"/>
    <s v="theater/plays"/>
    <n v="171"/>
    <x v="935"/>
    <x v="1"/>
    <s v="plays"/>
    <x v="3343"/>
    <d v="2016-04-13T13:18:00"/>
  </r>
  <r>
    <n v="3344"/>
    <x v="3343"/>
    <x v="3342"/>
    <n v="4500"/>
    <n v="4565"/>
    <x v="0"/>
    <x v="0"/>
    <x v="0"/>
    <n v="1409374093"/>
    <n v="1406782093"/>
    <b v="0"/>
    <x v="244"/>
    <x v="0"/>
    <s v="theater/plays"/>
    <n v="101"/>
    <x v="2317"/>
    <x v="1"/>
    <s v="plays"/>
    <x v="3344"/>
    <d v="2014-08-30T04:48:13"/>
  </r>
  <r>
    <n v="3345"/>
    <x v="3344"/>
    <x v="3343"/>
    <n v="500"/>
    <n v="650"/>
    <x v="0"/>
    <x v="0"/>
    <x v="0"/>
    <n v="1429317420"/>
    <n v="1424226768"/>
    <b v="0"/>
    <x v="62"/>
    <x v="0"/>
    <s v="theater/plays"/>
    <n v="130"/>
    <x v="73"/>
    <x v="1"/>
    <s v="plays"/>
    <x v="3345"/>
    <d v="2015-04-18T00:37:00"/>
  </r>
  <r>
    <n v="3346"/>
    <x v="3345"/>
    <x v="3344"/>
    <n v="1500"/>
    <n v="1650"/>
    <x v="0"/>
    <x v="0"/>
    <x v="0"/>
    <n v="1424910910"/>
    <n v="1424306110"/>
    <b v="0"/>
    <x v="59"/>
    <x v="0"/>
    <s v="theater/plays"/>
    <n v="110"/>
    <x v="2318"/>
    <x v="1"/>
    <s v="plays"/>
    <x v="3346"/>
    <d v="2015-02-26T00:35:10"/>
  </r>
  <r>
    <n v="3347"/>
    <x v="3346"/>
    <x v="3345"/>
    <n v="2000"/>
    <n v="2389"/>
    <x v="0"/>
    <x v="1"/>
    <x v="1"/>
    <n v="1462741200"/>
    <n v="1461503654"/>
    <b v="0"/>
    <x v="19"/>
    <x v="0"/>
    <s v="theater/plays"/>
    <n v="119"/>
    <x v="2319"/>
    <x v="1"/>
    <s v="plays"/>
    <x v="3347"/>
    <d v="2016-05-08T21:00:00"/>
  </r>
  <r>
    <n v="3348"/>
    <x v="3265"/>
    <x v="3346"/>
    <n v="5500"/>
    <n v="5516"/>
    <x v="0"/>
    <x v="0"/>
    <x v="0"/>
    <n v="1461988740"/>
    <n v="1459949080"/>
    <b v="0"/>
    <x v="1"/>
    <x v="0"/>
    <s v="theater/plays"/>
    <n v="100"/>
    <x v="2320"/>
    <x v="1"/>
    <s v="plays"/>
    <x v="3348"/>
    <d v="2016-04-30T03:59:00"/>
  </r>
  <r>
    <n v="3349"/>
    <x v="3347"/>
    <x v="3347"/>
    <n v="1000"/>
    <n v="1534"/>
    <x v="0"/>
    <x v="0"/>
    <x v="0"/>
    <n v="1465837200"/>
    <n v="1463971172"/>
    <b v="0"/>
    <x v="25"/>
    <x v="0"/>
    <s v="theater/plays"/>
    <n v="153"/>
    <x v="2321"/>
    <x v="1"/>
    <s v="plays"/>
    <x v="3349"/>
    <d v="2016-06-13T17:00:00"/>
  </r>
  <r>
    <n v="3350"/>
    <x v="3348"/>
    <x v="3348"/>
    <n v="3500"/>
    <n v="3655"/>
    <x v="0"/>
    <x v="19"/>
    <x v="3"/>
    <n v="1448838000"/>
    <n v="1445791811"/>
    <b v="0"/>
    <x v="13"/>
    <x v="0"/>
    <s v="theater/plays"/>
    <n v="104"/>
    <x v="395"/>
    <x v="1"/>
    <s v="plays"/>
    <x v="3350"/>
    <d v="2015-11-29T23:00:00"/>
  </r>
  <r>
    <n v="3351"/>
    <x v="3349"/>
    <x v="3349"/>
    <n v="5000"/>
    <n v="5055"/>
    <x v="0"/>
    <x v="1"/>
    <x v="1"/>
    <n v="1406113200"/>
    <n v="1402910965"/>
    <b v="0"/>
    <x v="241"/>
    <x v="0"/>
    <s v="theater/plays"/>
    <n v="101"/>
    <x v="2322"/>
    <x v="1"/>
    <s v="plays"/>
    <x v="3351"/>
    <d v="2014-07-23T11:00:00"/>
  </r>
  <r>
    <n v="3352"/>
    <x v="3350"/>
    <x v="3350"/>
    <n v="5000"/>
    <n v="5376"/>
    <x v="0"/>
    <x v="1"/>
    <x v="1"/>
    <n v="1467414000"/>
    <n v="1462492178"/>
    <b v="0"/>
    <x v="16"/>
    <x v="0"/>
    <s v="theater/plays"/>
    <n v="108"/>
    <x v="2323"/>
    <x v="1"/>
    <s v="plays"/>
    <x v="3352"/>
    <d v="2016-07-01T23:00:00"/>
  </r>
  <r>
    <n v="3353"/>
    <x v="3351"/>
    <x v="3351"/>
    <n v="500"/>
    <n v="1575"/>
    <x v="0"/>
    <x v="1"/>
    <x v="1"/>
    <n v="1462230000"/>
    <n v="1461061350"/>
    <b v="0"/>
    <x v="34"/>
    <x v="0"/>
    <s v="theater/plays"/>
    <n v="315"/>
    <x v="1245"/>
    <x v="1"/>
    <s v="plays"/>
    <x v="3353"/>
    <d v="2016-05-02T23:00:00"/>
  </r>
  <r>
    <n v="3354"/>
    <x v="3352"/>
    <x v="3352"/>
    <n v="3000"/>
    <n v="3058"/>
    <x v="0"/>
    <x v="0"/>
    <x v="0"/>
    <n v="1446091260"/>
    <n v="1443029206"/>
    <b v="0"/>
    <x v="165"/>
    <x v="0"/>
    <s v="theater/plays"/>
    <n v="102"/>
    <x v="2145"/>
    <x v="1"/>
    <s v="plays"/>
    <x v="3354"/>
    <d v="2015-10-29T04:01:00"/>
  </r>
  <r>
    <n v="3355"/>
    <x v="3353"/>
    <x v="3353"/>
    <n v="1750"/>
    <n v="2210"/>
    <x v="0"/>
    <x v="1"/>
    <x v="1"/>
    <n v="1462879020"/>
    <n v="1461941527"/>
    <b v="0"/>
    <x v="41"/>
    <x v="0"/>
    <s v="theater/plays"/>
    <n v="126"/>
    <x v="2324"/>
    <x v="1"/>
    <s v="plays"/>
    <x v="3355"/>
    <d v="2016-05-10T11:17:00"/>
  </r>
  <r>
    <n v="3356"/>
    <x v="3354"/>
    <x v="3354"/>
    <n v="1500"/>
    <n v="1521"/>
    <x v="0"/>
    <x v="1"/>
    <x v="1"/>
    <n v="1468611272"/>
    <n v="1466019272"/>
    <b v="0"/>
    <x v="74"/>
    <x v="0"/>
    <s v="theater/plays"/>
    <n v="101"/>
    <x v="2325"/>
    <x v="1"/>
    <s v="plays"/>
    <x v="3356"/>
    <d v="2016-07-15T19:34:32"/>
  </r>
  <r>
    <n v="3357"/>
    <x v="3355"/>
    <x v="3355"/>
    <n v="2000"/>
    <n v="2020"/>
    <x v="0"/>
    <x v="1"/>
    <x v="1"/>
    <n v="1406887310"/>
    <n v="1404295310"/>
    <b v="0"/>
    <x v="64"/>
    <x v="0"/>
    <s v="theater/plays"/>
    <n v="101"/>
    <x v="2326"/>
    <x v="1"/>
    <s v="plays"/>
    <x v="3357"/>
    <d v="2014-08-01T10:01:50"/>
  </r>
  <r>
    <n v="3358"/>
    <x v="3356"/>
    <x v="3356"/>
    <n v="10000"/>
    <n v="10299"/>
    <x v="0"/>
    <x v="0"/>
    <x v="0"/>
    <n v="1416385679"/>
    <n v="1413790079"/>
    <b v="0"/>
    <x v="372"/>
    <x v="0"/>
    <s v="theater/plays"/>
    <n v="103"/>
    <x v="1555"/>
    <x v="1"/>
    <s v="plays"/>
    <x v="3358"/>
    <d v="2014-11-19T08:27:59"/>
  </r>
  <r>
    <n v="3359"/>
    <x v="3357"/>
    <x v="3357"/>
    <n v="4000"/>
    <n v="4250"/>
    <x v="0"/>
    <x v="0"/>
    <x v="0"/>
    <n v="1487985734"/>
    <n v="1484097734"/>
    <b v="0"/>
    <x v="23"/>
    <x v="0"/>
    <s v="theater/plays"/>
    <n v="106"/>
    <x v="2327"/>
    <x v="1"/>
    <s v="plays"/>
    <x v="3359"/>
    <d v="2017-02-25T01:22:14"/>
  </r>
  <r>
    <n v="3360"/>
    <x v="3358"/>
    <x v="3358"/>
    <n v="9000"/>
    <n v="9124"/>
    <x v="0"/>
    <x v="20"/>
    <x v="12"/>
    <n v="1481731140"/>
    <n v="1479866343"/>
    <b v="0"/>
    <x v="250"/>
    <x v="0"/>
    <s v="theater/plays"/>
    <n v="101"/>
    <x v="2036"/>
    <x v="1"/>
    <s v="plays"/>
    <x v="3360"/>
    <d v="2016-12-14T15:59:00"/>
  </r>
  <r>
    <n v="3361"/>
    <x v="3359"/>
    <x v="3359"/>
    <n v="5000"/>
    <n v="5673"/>
    <x v="0"/>
    <x v="0"/>
    <x v="0"/>
    <n v="1409587140"/>
    <n v="1408062990"/>
    <b v="0"/>
    <x v="32"/>
    <x v="0"/>
    <s v="theater/plays"/>
    <n v="113"/>
    <x v="1417"/>
    <x v="1"/>
    <s v="plays"/>
    <x v="3361"/>
    <d v="2014-09-01T15:59:00"/>
  </r>
  <r>
    <n v="3362"/>
    <x v="3360"/>
    <x v="3360"/>
    <n v="500"/>
    <n v="1090"/>
    <x v="0"/>
    <x v="0"/>
    <x v="0"/>
    <n v="1425704100"/>
    <n v="1424484717"/>
    <b v="0"/>
    <x v="9"/>
    <x v="0"/>
    <s v="theater/plays"/>
    <n v="218"/>
    <x v="2328"/>
    <x v="1"/>
    <s v="plays"/>
    <x v="3362"/>
    <d v="2015-03-07T04:55:00"/>
  </r>
  <r>
    <n v="3363"/>
    <x v="3361"/>
    <x v="3361"/>
    <n v="7750"/>
    <n v="7860"/>
    <x v="0"/>
    <x v="0"/>
    <x v="0"/>
    <n v="1408464000"/>
    <n v="1406831445"/>
    <b v="0"/>
    <x v="55"/>
    <x v="0"/>
    <s v="theater/plays"/>
    <n v="101"/>
    <x v="2329"/>
    <x v="1"/>
    <s v="plays"/>
    <x v="3363"/>
    <d v="2014-08-19T16:00:00"/>
  </r>
  <r>
    <n v="3364"/>
    <x v="3362"/>
    <x v="3362"/>
    <n v="3000"/>
    <n v="3178"/>
    <x v="0"/>
    <x v="1"/>
    <x v="1"/>
    <n v="1458075600"/>
    <n v="1456183649"/>
    <b v="0"/>
    <x v="250"/>
    <x v="0"/>
    <s v="theater/plays"/>
    <n v="106"/>
    <x v="2330"/>
    <x v="1"/>
    <s v="plays"/>
    <x v="3364"/>
    <d v="2016-03-15T21:00:00"/>
  </r>
  <r>
    <n v="3365"/>
    <x v="3363"/>
    <x v="3363"/>
    <n v="2500"/>
    <n v="2600"/>
    <x v="0"/>
    <x v="0"/>
    <x v="0"/>
    <n v="1449973592"/>
    <n v="1447381592"/>
    <b v="0"/>
    <x v="83"/>
    <x v="0"/>
    <s v="theater/plays"/>
    <n v="104"/>
    <x v="2331"/>
    <x v="1"/>
    <s v="plays"/>
    <x v="3365"/>
    <d v="2015-12-13T02:26:32"/>
  </r>
  <r>
    <n v="3366"/>
    <x v="3364"/>
    <x v="3364"/>
    <n v="500"/>
    <n v="1105"/>
    <x v="0"/>
    <x v="0"/>
    <x v="0"/>
    <n v="1431481037"/>
    <n v="1428889037"/>
    <b v="0"/>
    <x v="59"/>
    <x v="0"/>
    <s v="theater/plays"/>
    <n v="221"/>
    <x v="2332"/>
    <x v="1"/>
    <s v="plays"/>
    <x v="3366"/>
    <d v="2015-05-13T01:37:17"/>
  </r>
  <r>
    <n v="3367"/>
    <x v="3365"/>
    <x v="3365"/>
    <n v="750"/>
    <n v="890"/>
    <x v="0"/>
    <x v="1"/>
    <x v="1"/>
    <n v="1438467894"/>
    <n v="1436307894"/>
    <b v="0"/>
    <x v="209"/>
    <x v="0"/>
    <s v="theater/plays"/>
    <n v="119"/>
    <x v="2333"/>
    <x v="1"/>
    <s v="plays"/>
    <x v="3367"/>
    <d v="2015-08-01T22:24:54"/>
  </r>
  <r>
    <n v="3368"/>
    <x v="3366"/>
    <x v="3366"/>
    <n v="1000"/>
    <n v="1046"/>
    <x v="0"/>
    <x v="0"/>
    <x v="0"/>
    <n v="1420088400"/>
    <n v="1416977259"/>
    <b v="0"/>
    <x v="23"/>
    <x v="0"/>
    <s v="theater/plays"/>
    <n v="105"/>
    <x v="2334"/>
    <x v="1"/>
    <s v="plays"/>
    <x v="3368"/>
    <d v="2015-01-01T05:00:00"/>
  </r>
  <r>
    <n v="3369"/>
    <x v="3367"/>
    <x v="3367"/>
    <n v="5000"/>
    <n v="5195"/>
    <x v="0"/>
    <x v="17"/>
    <x v="3"/>
    <n v="1484441980"/>
    <n v="1479257980"/>
    <b v="0"/>
    <x v="241"/>
    <x v="0"/>
    <s v="theater/plays"/>
    <n v="104"/>
    <x v="2335"/>
    <x v="1"/>
    <s v="plays"/>
    <x v="3369"/>
    <d v="2017-01-15T00:59:40"/>
  </r>
  <r>
    <n v="3370"/>
    <x v="3368"/>
    <x v="3368"/>
    <n v="1500"/>
    <n v="1766"/>
    <x v="0"/>
    <x v="0"/>
    <x v="0"/>
    <n v="1481961600"/>
    <n v="1479283285"/>
    <b v="0"/>
    <x v="55"/>
    <x v="0"/>
    <s v="theater/plays"/>
    <n v="118"/>
    <x v="2336"/>
    <x v="1"/>
    <s v="plays"/>
    <x v="3370"/>
    <d v="2016-12-17T08:00:00"/>
  </r>
  <r>
    <n v="3371"/>
    <x v="3369"/>
    <x v="3369"/>
    <n v="200"/>
    <n v="277"/>
    <x v="0"/>
    <x v="0"/>
    <x v="0"/>
    <n v="1449089965"/>
    <n v="1446670765"/>
    <b v="0"/>
    <x v="82"/>
    <x v="0"/>
    <s v="theater/plays"/>
    <n v="139"/>
    <x v="2337"/>
    <x v="1"/>
    <s v="plays"/>
    <x v="3371"/>
    <d v="2015-12-02T20:59:25"/>
  </r>
  <r>
    <n v="3372"/>
    <x v="3370"/>
    <x v="3370"/>
    <n v="1000"/>
    <n v="1035"/>
    <x v="0"/>
    <x v="0"/>
    <x v="0"/>
    <n v="1408942740"/>
    <n v="1407157756"/>
    <b v="0"/>
    <x v="74"/>
    <x v="0"/>
    <s v="theater/plays"/>
    <n v="104"/>
    <x v="134"/>
    <x v="1"/>
    <s v="plays"/>
    <x v="3372"/>
    <d v="2014-08-25T04:59:00"/>
  </r>
  <r>
    <n v="3373"/>
    <x v="3371"/>
    <x v="3371"/>
    <n v="2000"/>
    <n v="2005"/>
    <x v="0"/>
    <x v="1"/>
    <x v="1"/>
    <n v="1437235200"/>
    <n v="1435177840"/>
    <b v="0"/>
    <x v="209"/>
    <x v="0"/>
    <s v="theater/plays"/>
    <n v="100"/>
    <x v="1509"/>
    <x v="1"/>
    <s v="plays"/>
    <x v="3373"/>
    <d v="2015-07-18T16:00:00"/>
  </r>
  <r>
    <n v="3374"/>
    <x v="3372"/>
    <x v="3372"/>
    <n v="3500"/>
    <n v="3730"/>
    <x v="0"/>
    <x v="5"/>
    <x v="5"/>
    <n v="1446053616"/>
    <n v="1443461616"/>
    <b v="0"/>
    <x v="47"/>
    <x v="0"/>
    <s v="theater/plays"/>
    <n v="107"/>
    <x v="2338"/>
    <x v="1"/>
    <s v="plays"/>
    <x v="3374"/>
    <d v="2015-10-28T17:33:36"/>
  </r>
  <r>
    <n v="3375"/>
    <x v="3373"/>
    <x v="3373"/>
    <n v="3000"/>
    <n v="3000"/>
    <x v="0"/>
    <x v="1"/>
    <x v="1"/>
    <n v="1400423973"/>
    <n v="1399387173"/>
    <b v="0"/>
    <x v="57"/>
    <x v="0"/>
    <s v="theater/plays"/>
    <n v="100"/>
    <x v="2339"/>
    <x v="1"/>
    <s v="plays"/>
    <x v="3375"/>
    <d v="2014-05-18T14:39:33"/>
  </r>
  <r>
    <n v="3376"/>
    <x v="3374"/>
    <x v="3374"/>
    <n v="8000"/>
    <n v="8001"/>
    <x v="0"/>
    <x v="0"/>
    <x v="0"/>
    <n v="1429976994"/>
    <n v="1424796594"/>
    <b v="0"/>
    <x v="10"/>
    <x v="0"/>
    <s v="theater/plays"/>
    <n v="100"/>
    <x v="2340"/>
    <x v="1"/>
    <s v="plays"/>
    <x v="3376"/>
    <d v="2015-04-25T15:49:54"/>
  </r>
  <r>
    <n v="3377"/>
    <x v="3375"/>
    <x v="3375"/>
    <n v="8000"/>
    <n v="8084"/>
    <x v="0"/>
    <x v="1"/>
    <x v="1"/>
    <n v="1426870560"/>
    <n v="1424280899"/>
    <b v="0"/>
    <x v="99"/>
    <x v="0"/>
    <s v="theater/plays"/>
    <n v="101"/>
    <x v="1708"/>
    <x v="1"/>
    <s v="plays"/>
    <x v="3377"/>
    <d v="2015-03-20T16:56:00"/>
  </r>
  <r>
    <n v="3378"/>
    <x v="3376"/>
    <x v="3376"/>
    <n v="550"/>
    <n v="592"/>
    <x v="0"/>
    <x v="1"/>
    <x v="1"/>
    <n v="1409490480"/>
    <n v="1407400306"/>
    <b v="0"/>
    <x v="64"/>
    <x v="0"/>
    <s v="theater/plays"/>
    <n v="108"/>
    <x v="2341"/>
    <x v="1"/>
    <s v="plays"/>
    <x v="3378"/>
    <d v="2014-08-31T13:08:00"/>
  </r>
  <r>
    <n v="3379"/>
    <x v="3377"/>
    <x v="3377"/>
    <n v="2000"/>
    <n v="2073"/>
    <x v="0"/>
    <x v="1"/>
    <x v="1"/>
    <n v="1440630000"/>
    <n v="1439122800"/>
    <b v="0"/>
    <x v="44"/>
    <x v="0"/>
    <s v="theater/plays"/>
    <n v="104"/>
    <x v="2342"/>
    <x v="1"/>
    <s v="plays"/>
    <x v="3379"/>
    <d v="2015-08-26T23:00:00"/>
  </r>
  <r>
    <n v="3380"/>
    <x v="3378"/>
    <x v="3378"/>
    <n v="3000"/>
    <n v="3133"/>
    <x v="0"/>
    <x v="0"/>
    <x v="0"/>
    <n v="1417305178"/>
    <n v="1414277578"/>
    <b v="0"/>
    <x v="33"/>
    <x v="0"/>
    <s v="theater/plays"/>
    <n v="104"/>
    <x v="2343"/>
    <x v="1"/>
    <s v="plays"/>
    <x v="3380"/>
    <d v="2014-11-29T23:52:58"/>
  </r>
  <r>
    <n v="3381"/>
    <x v="3379"/>
    <x v="3379"/>
    <n v="4000"/>
    <n v="4090"/>
    <x v="0"/>
    <x v="0"/>
    <x v="0"/>
    <n v="1426044383"/>
    <n v="1423455983"/>
    <b v="0"/>
    <x v="53"/>
    <x v="0"/>
    <s v="theater/plays"/>
    <n v="102"/>
    <x v="2344"/>
    <x v="1"/>
    <s v="plays"/>
    <x v="3381"/>
    <d v="2015-03-11T03:26:23"/>
  </r>
  <r>
    <n v="3382"/>
    <x v="3380"/>
    <x v="3380"/>
    <n v="3500"/>
    <n v="3526"/>
    <x v="0"/>
    <x v="1"/>
    <x v="1"/>
    <n v="1470092340"/>
    <n v="1467973256"/>
    <b v="0"/>
    <x v="67"/>
    <x v="0"/>
    <s v="theater/plays"/>
    <n v="101"/>
    <x v="2345"/>
    <x v="1"/>
    <s v="plays"/>
    <x v="3382"/>
    <d v="2016-08-01T22:59:00"/>
  </r>
  <r>
    <n v="3383"/>
    <x v="3381"/>
    <x v="3381"/>
    <n v="1750"/>
    <n v="1955"/>
    <x v="0"/>
    <x v="0"/>
    <x v="0"/>
    <n v="1466707620"/>
    <n v="1464979620"/>
    <b v="0"/>
    <x v="209"/>
    <x v="0"/>
    <s v="theater/plays"/>
    <n v="112"/>
    <x v="2346"/>
    <x v="1"/>
    <s v="plays"/>
    <x v="3383"/>
    <d v="2016-06-23T18:47:00"/>
  </r>
  <r>
    <n v="3384"/>
    <x v="3382"/>
    <x v="3382"/>
    <n v="6000"/>
    <n v="6000.66"/>
    <x v="0"/>
    <x v="0"/>
    <x v="0"/>
    <n v="1448074800"/>
    <n v="1444874768"/>
    <b v="0"/>
    <x v="31"/>
    <x v="0"/>
    <s v="theater/plays"/>
    <n v="100"/>
    <x v="2347"/>
    <x v="1"/>
    <s v="plays"/>
    <x v="3384"/>
    <d v="2015-11-21T03:00:00"/>
  </r>
  <r>
    <n v="3385"/>
    <x v="3383"/>
    <x v="3383"/>
    <n v="2000"/>
    <n v="2000"/>
    <x v="0"/>
    <x v="0"/>
    <x v="0"/>
    <n v="1418244552"/>
    <n v="1415652552"/>
    <b v="0"/>
    <x v="41"/>
    <x v="0"/>
    <s v="theater/plays"/>
    <n v="100"/>
    <x v="44"/>
    <x v="1"/>
    <s v="plays"/>
    <x v="3385"/>
    <d v="2014-12-10T20:49:12"/>
  </r>
  <r>
    <n v="3386"/>
    <x v="3384"/>
    <x v="3384"/>
    <n v="2000"/>
    <n v="2100"/>
    <x v="0"/>
    <x v="0"/>
    <x v="0"/>
    <n v="1417620506"/>
    <n v="1415028506"/>
    <b v="0"/>
    <x v="14"/>
    <x v="0"/>
    <s v="theater/plays"/>
    <n v="105"/>
    <x v="392"/>
    <x v="1"/>
    <s v="plays"/>
    <x v="3386"/>
    <d v="2014-12-03T15:28:26"/>
  </r>
  <r>
    <n v="3387"/>
    <x v="3385"/>
    <x v="3385"/>
    <n v="3000"/>
    <n v="3506"/>
    <x v="0"/>
    <x v="0"/>
    <x v="0"/>
    <n v="1418581088"/>
    <n v="1415125088"/>
    <b v="0"/>
    <x v="2"/>
    <x v="0"/>
    <s v="theater/plays"/>
    <n v="117"/>
    <x v="2348"/>
    <x v="1"/>
    <s v="plays"/>
    <x v="3387"/>
    <d v="2014-12-14T18:18:08"/>
  </r>
  <r>
    <n v="3388"/>
    <x v="3386"/>
    <x v="3386"/>
    <n v="1500"/>
    <n v="1557"/>
    <x v="0"/>
    <x v="1"/>
    <x v="1"/>
    <n v="1434625441"/>
    <n v="1432033441"/>
    <b v="0"/>
    <x v="43"/>
    <x v="0"/>
    <s v="theater/plays"/>
    <n v="104"/>
    <x v="1154"/>
    <x v="1"/>
    <s v="plays"/>
    <x v="3388"/>
    <d v="2015-06-18T11:04:01"/>
  </r>
  <r>
    <n v="3389"/>
    <x v="3387"/>
    <x v="3387"/>
    <n v="10000"/>
    <n v="11450"/>
    <x v="0"/>
    <x v="0"/>
    <x v="0"/>
    <n v="1464960682"/>
    <n v="1462368682"/>
    <b v="0"/>
    <x v="95"/>
    <x v="0"/>
    <s v="theater/plays"/>
    <n v="115"/>
    <x v="2349"/>
    <x v="1"/>
    <s v="plays"/>
    <x v="3389"/>
    <d v="2016-06-03T13:31:22"/>
  </r>
  <r>
    <n v="3390"/>
    <x v="3388"/>
    <x v="3388"/>
    <n v="1500"/>
    <n v="1536"/>
    <x v="0"/>
    <x v="0"/>
    <x v="0"/>
    <n v="1405017345"/>
    <n v="1403721345"/>
    <b v="0"/>
    <x v="19"/>
    <x v="0"/>
    <s v="theater/plays"/>
    <n v="102"/>
    <x v="2320"/>
    <x v="1"/>
    <s v="plays"/>
    <x v="3390"/>
    <d v="2014-07-10T18:35:45"/>
  </r>
  <r>
    <n v="3391"/>
    <x v="3389"/>
    <x v="3389"/>
    <n v="500"/>
    <n v="1115"/>
    <x v="0"/>
    <x v="0"/>
    <x v="0"/>
    <n v="1407536880"/>
    <n v="1404997548"/>
    <b v="0"/>
    <x v="59"/>
    <x v="0"/>
    <s v="theater/plays"/>
    <n v="223"/>
    <x v="2296"/>
    <x v="1"/>
    <s v="plays"/>
    <x v="3391"/>
    <d v="2014-08-08T22:28:00"/>
  </r>
  <r>
    <n v="3392"/>
    <x v="3390"/>
    <x v="3390"/>
    <n v="500"/>
    <n v="500"/>
    <x v="0"/>
    <x v="1"/>
    <x v="1"/>
    <n v="1462565855"/>
    <n v="1458245855"/>
    <b v="0"/>
    <x v="8"/>
    <x v="0"/>
    <s v="theater/plays"/>
    <n v="100"/>
    <x v="683"/>
    <x v="1"/>
    <s v="plays"/>
    <x v="3392"/>
    <d v="2016-05-06T20:17:35"/>
  </r>
  <r>
    <n v="3393"/>
    <x v="3391"/>
    <x v="3391"/>
    <n v="1500"/>
    <n v="1587"/>
    <x v="0"/>
    <x v="0"/>
    <x v="0"/>
    <n v="1415234760"/>
    <n v="1413065230"/>
    <b v="0"/>
    <x v="34"/>
    <x v="0"/>
    <s v="theater/plays"/>
    <n v="106"/>
    <x v="2350"/>
    <x v="1"/>
    <s v="plays"/>
    <x v="3393"/>
    <d v="2014-11-06T00:46:00"/>
  </r>
  <r>
    <n v="3394"/>
    <x v="3392"/>
    <x v="3392"/>
    <n v="550"/>
    <n v="783"/>
    <x v="0"/>
    <x v="1"/>
    <x v="1"/>
    <n v="1406470645"/>
    <n v="1403878645"/>
    <b v="0"/>
    <x v="74"/>
    <x v="0"/>
    <s v="theater/plays"/>
    <n v="142"/>
    <x v="2005"/>
    <x v="1"/>
    <s v="plays"/>
    <x v="3394"/>
    <d v="2014-07-27T14:17:25"/>
  </r>
  <r>
    <n v="3395"/>
    <x v="3393"/>
    <x v="3393"/>
    <n v="500"/>
    <n v="920"/>
    <x v="0"/>
    <x v="1"/>
    <x v="1"/>
    <n v="1433009400"/>
    <n v="1431795944"/>
    <b v="0"/>
    <x v="44"/>
    <x v="0"/>
    <s v="theater/plays"/>
    <n v="184"/>
    <x v="2351"/>
    <x v="1"/>
    <s v="plays"/>
    <x v="3395"/>
    <d v="2015-05-30T18:10:00"/>
  </r>
  <r>
    <n v="3396"/>
    <x v="3394"/>
    <x v="3394"/>
    <n v="1500"/>
    <n v="1565"/>
    <x v="0"/>
    <x v="0"/>
    <x v="0"/>
    <n v="1401595140"/>
    <n v="1399286589"/>
    <b v="0"/>
    <x v="33"/>
    <x v="0"/>
    <s v="theater/plays"/>
    <n v="104"/>
    <x v="2352"/>
    <x v="1"/>
    <s v="plays"/>
    <x v="3396"/>
    <d v="2014-06-01T03:59:00"/>
  </r>
  <r>
    <n v="3397"/>
    <x v="3395"/>
    <x v="3395"/>
    <n v="250"/>
    <n v="280"/>
    <x v="0"/>
    <x v="1"/>
    <x v="1"/>
    <n v="1455832800"/>
    <n v="1452338929"/>
    <b v="0"/>
    <x v="54"/>
    <x v="0"/>
    <s v="theater/plays"/>
    <n v="112"/>
    <x v="123"/>
    <x v="1"/>
    <s v="plays"/>
    <x v="3397"/>
    <d v="2016-02-18T22:00:00"/>
  </r>
  <r>
    <n v="3398"/>
    <x v="3396"/>
    <x v="3396"/>
    <n v="4000"/>
    <n v="4443"/>
    <x v="0"/>
    <x v="0"/>
    <x v="0"/>
    <n v="1416589200"/>
    <n v="1414605776"/>
    <b v="0"/>
    <x v="71"/>
    <x v="0"/>
    <s v="theater/plays"/>
    <n v="111"/>
    <x v="555"/>
    <x v="1"/>
    <s v="plays"/>
    <x v="3398"/>
    <d v="2014-11-21T17:00:00"/>
  </r>
  <r>
    <n v="3399"/>
    <x v="3397"/>
    <x v="3397"/>
    <n v="1200"/>
    <n v="1245"/>
    <x v="0"/>
    <x v="1"/>
    <x v="1"/>
    <n v="1424556325"/>
    <n v="1421964325"/>
    <b v="0"/>
    <x v="67"/>
    <x v="0"/>
    <s v="theater/plays"/>
    <n v="104"/>
    <x v="2353"/>
    <x v="1"/>
    <s v="plays"/>
    <x v="3399"/>
    <d v="2015-02-21T22:05:25"/>
  </r>
  <r>
    <n v="3400"/>
    <x v="3398"/>
    <x v="3398"/>
    <n v="10000"/>
    <n v="10041"/>
    <x v="0"/>
    <x v="0"/>
    <x v="0"/>
    <n v="1409266414"/>
    <n v="1405378414"/>
    <b v="0"/>
    <x v="268"/>
    <x v="0"/>
    <s v="theater/plays"/>
    <n v="100"/>
    <x v="2354"/>
    <x v="1"/>
    <s v="plays"/>
    <x v="3400"/>
    <d v="2014-08-28T22:53:34"/>
  </r>
  <r>
    <n v="3401"/>
    <x v="3399"/>
    <x v="3399"/>
    <n v="2900"/>
    <n v="2954"/>
    <x v="0"/>
    <x v="1"/>
    <x v="1"/>
    <n v="1438968146"/>
    <n v="1436376146"/>
    <b v="0"/>
    <x v="36"/>
    <x v="0"/>
    <s v="theater/plays"/>
    <n v="102"/>
    <x v="2355"/>
    <x v="1"/>
    <s v="plays"/>
    <x v="3401"/>
    <d v="2015-08-07T17:22:26"/>
  </r>
  <r>
    <n v="3402"/>
    <x v="3400"/>
    <x v="3400"/>
    <n v="15000"/>
    <n v="16465"/>
    <x v="0"/>
    <x v="0"/>
    <x v="0"/>
    <n v="1447295460"/>
    <n v="1444747843"/>
    <b v="0"/>
    <x v="111"/>
    <x v="0"/>
    <s v="theater/plays"/>
    <n v="110"/>
    <x v="2356"/>
    <x v="1"/>
    <s v="plays"/>
    <x v="3402"/>
    <d v="2015-11-12T02:31:00"/>
  </r>
  <r>
    <n v="3403"/>
    <x v="3401"/>
    <x v="3401"/>
    <n v="2000"/>
    <n v="2000"/>
    <x v="0"/>
    <x v="1"/>
    <x v="1"/>
    <n v="1435230324"/>
    <n v="1432638324"/>
    <b v="0"/>
    <x v="57"/>
    <x v="0"/>
    <s v="theater/plays"/>
    <n v="100"/>
    <x v="2124"/>
    <x v="1"/>
    <s v="plays"/>
    <x v="3403"/>
    <d v="2015-06-25T11:05:24"/>
  </r>
  <r>
    <n v="3404"/>
    <x v="3402"/>
    <x v="3402"/>
    <n v="500"/>
    <n v="610"/>
    <x v="0"/>
    <x v="0"/>
    <x v="0"/>
    <n v="1434542702"/>
    <n v="1432814702"/>
    <b v="0"/>
    <x v="83"/>
    <x v="0"/>
    <s v="theater/plays"/>
    <n v="122"/>
    <x v="2357"/>
    <x v="1"/>
    <s v="plays"/>
    <x v="3404"/>
    <d v="2015-06-17T12:05:02"/>
  </r>
  <r>
    <n v="3405"/>
    <x v="3403"/>
    <x v="3403"/>
    <n v="350"/>
    <n v="481.5"/>
    <x v="0"/>
    <x v="1"/>
    <x v="1"/>
    <n v="1456876740"/>
    <n v="1455063886"/>
    <b v="0"/>
    <x v="57"/>
    <x v="0"/>
    <s v="theater/plays"/>
    <n v="138"/>
    <x v="2358"/>
    <x v="1"/>
    <s v="plays"/>
    <x v="3405"/>
    <d v="2016-03-01T23:59:00"/>
  </r>
  <r>
    <n v="3406"/>
    <x v="3404"/>
    <x v="3404"/>
    <n v="10000"/>
    <n v="10031"/>
    <x v="0"/>
    <x v="0"/>
    <x v="0"/>
    <n v="1405511376"/>
    <n v="1401623376"/>
    <b v="0"/>
    <x v="110"/>
    <x v="0"/>
    <s v="theater/plays"/>
    <n v="100"/>
    <x v="2359"/>
    <x v="1"/>
    <s v="plays"/>
    <x v="3406"/>
    <d v="2014-07-16T11:49:36"/>
  </r>
  <r>
    <n v="3407"/>
    <x v="3405"/>
    <x v="3405"/>
    <n v="2000"/>
    <n v="2142"/>
    <x v="0"/>
    <x v="1"/>
    <x v="1"/>
    <n v="1404641289"/>
    <n v="1402049289"/>
    <b v="0"/>
    <x v="85"/>
    <x v="0"/>
    <s v="theater/plays"/>
    <n v="107"/>
    <x v="2360"/>
    <x v="1"/>
    <s v="plays"/>
    <x v="3407"/>
    <d v="2014-07-06T10:08:09"/>
  </r>
  <r>
    <n v="3408"/>
    <x v="3406"/>
    <x v="3406"/>
    <n v="500"/>
    <n v="1055"/>
    <x v="0"/>
    <x v="0"/>
    <x v="0"/>
    <n v="1405727304"/>
    <n v="1403135304"/>
    <b v="0"/>
    <x v="59"/>
    <x v="0"/>
    <s v="theater/plays"/>
    <n v="211"/>
    <x v="2361"/>
    <x v="1"/>
    <s v="plays"/>
    <x v="3408"/>
    <d v="2014-07-18T23:48:24"/>
  </r>
  <r>
    <n v="3409"/>
    <x v="3407"/>
    <x v="3407"/>
    <n v="500"/>
    <n v="618"/>
    <x v="0"/>
    <x v="1"/>
    <x v="1"/>
    <n v="1469998680"/>
    <n v="1466710358"/>
    <b v="0"/>
    <x v="64"/>
    <x v="0"/>
    <s v="theater/plays"/>
    <n v="124"/>
    <x v="2362"/>
    <x v="1"/>
    <s v="plays"/>
    <x v="3409"/>
    <d v="2016-07-31T20:58:00"/>
  </r>
  <r>
    <n v="3410"/>
    <x v="3408"/>
    <x v="3408"/>
    <n v="3000"/>
    <n v="3255"/>
    <x v="0"/>
    <x v="0"/>
    <x v="0"/>
    <n v="1465196400"/>
    <n v="1462841990"/>
    <b v="0"/>
    <x v="244"/>
    <x v="0"/>
    <s v="theater/plays"/>
    <n v="109"/>
    <x v="2363"/>
    <x v="1"/>
    <s v="plays"/>
    <x v="3410"/>
    <d v="2016-06-06T07:00:00"/>
  </r>
  <r>
    <n v="3411"/>
    <x v="3409"/>
    <x v="3409"/>
    <n v="15000"/>
    <n v="15535"/>
    <x v="0"/>
    <x v="0"/>
    <x v="0"/>
    <n v="1444264372"/>
    <n v="1442536372"/>
    <b v="0"/>
    <x v="76"/>
    <x v="0"/>
    <s v="theater/plays"/>
    <n v="104"/>
    <x v="2364"/>
    <x v="1"/>
    <s v="plays"/>
    <x v="3411"/>
    <d v="2015-10-08T00:32:52"/>
  </r>
  <r>
    <n v="3412"/>
    <x v="3410"/>
    <x v="3410"/>
    <n v="3000"/>
    <n v="3000"/>
    <x v="0"/>
    <x v="1"/>
    <x v="1"/>
    <n v="1411858862"/>
    <n v="1409266862"/>
    <b v="0"/>
    <x v="55"/>
    <x v="0"/>
    <s v="theater/plays"/>
    <n v="100"/>
    <x v="2365"/>
    <x v="1"/>
    <s v="plays"/>
    <x v="3412"/>
    <d v="2014-09-27T23:01:02"/>
  </r>
  <r>
    <n v="3413"/>
    <x v="3411"/>
    <x v="3411"/>
    <n v="500"/>
    <n v="650"/>
    <x v="0"/>
    <x v="0"/>
    <x v="0"/>
    <n v="1425099540"/>
    <n v="1424280938"/>
    <b v="0"/>
    <x v="25"/>
    <x v="0"/>
    <s v="theater/plays"/>
    <n v="130"/>
    <x v="2235"/>
    <x v="1"/>
    <s v="plays"/>
    <x v="3413"/>
    <d v="2015-02-28T04:59:00"/>
  </r>
  <r>
    <n v="3414"/>
    <x v="3412"/>
    <x v="3412"/>
    <n v="3000"/>
    <n v="3105"/>
    <x v="0"/>
    <x v="0"/>
    <x v="0"/>
    <n v="1480579140"/>
    <n v="1478030325"/>
    <b v="0"/>
    <x v="34"/>
    <x v="0"/>
    <s v="theater/plays"/>
    <n v="104"/>
    <x v="2366"/>
    <x v="1"/>
    <s v="plays"/>
    <x v="3414"/>
    <d v="2016-12-01T07:59:00"/>
  </r>
  <r>
    <n v="3415"/>
    <x v="3413"/>
    <x v="3413"/>
    <n v="200"/>
    <n v="200"/>
    <x v="0"/>
    <x v="0"/>
    <x v="0"/>
    <n v="1460935800"/>
    <n v="1459999656"/>
    <b v="0"/>
    <x v="82"/>
    <x v="0"/>
    <s v="theater/plays"/>
    <n v="100"/>
    <x v="2367"/>
    <x v="1"/>
    <s v="plays"/>
    <x v="3415"/>
    <d v="2016-04-17T23:30:00"/>
  </r>
  <r>
    <n v="3416"/>
    <x v="3414"/>
    <x v="3414"/>
    <n v="4000"/>
    <n v="4784"/>
    <x v="0"/>
    <x v="1"/>
    <x v="1"/>
    <n v="1429813800"/>
    <n v="1427363645"/>
    <b v="0"/>
    <x v="209"/>
    <x v="0"/>
    <s v="theater/plays"/>
    <n v="120"/>
    <x v="2368"/>
    <x v="1"/>
    <s v="plays"/>
    <x v="3416"/>
    <d v="2015-04-23T18:30:00"/>
  </r>
  <r>
    <n v="3417"/>
    <x v="3415"/>
    <x v="3415"/>
    <n v="1700"/>
    <n v="1700.01"/>
    <x v="0"/>
    <x v="0"/>
    <x v="0"/>
    <n v="1414284180"/>
    <n v="1410558948"/>
    <b v="0"/>
    <x v="43"/>
    <x v="0"/>
    <s v="theater/plays"/>
    <n v="100"/>
    <x v="841"/>
    <x v="1"/>
    <s v="plays"/>
    <x v="3417"/>
    <d v="2014-10-26T00:43:00"/>
  </r>
  <r>
    <n v="3418"/>
    <x v="3416"/>
    <x v="3416"/>
    <n v="4000"/>
    <n v="4035"/>
    <x v="0"/>
    <x v="0"/>
    <x v="0"/>
    <n v="1400875307"/>
    <n v="1398283307"/>
    <b v="0"/>
    <x v="66"/>
    <x v="0"/>
    <s v="theater/plays"/>
    <n v="101"/>
    <x v="2369"/>
    <x v="1"/>
    <s v="plays"/>
    <x v="3418"/>
    <d v="2014-05-23T20:01:47"/>
  </r>
  <r>
    <n v="3419"/>
    <x v="3417"/>
    <x v="3417"/>
    <n v="2750"/>
    <n v="2930"/>
    <x v="0"/>
    <x v="17"/>
    <x v="3"/>
    <n v="1459978200"/>
    <n v="1458416585"/>
    <b v="0"/>
    <x v="67"/>
    <x v="0"/>
    <s v="theater/plays"/>
    <n v="107"/>
    <x v="2370"/>
    <x v="1"/>
    <s v="plays"/>
    <x v="3419"/>
    <d v="2016-04-06T21:30:00"/>
  </r>
  <r>
    <n v="3420"/>
    <x v="3418"/>
    <x v="3418"/>
    <n v="700"/>
    <n v="966"/>
    <x v="0"/>
    <x v="1"/>
    <x v="1"/>
    <n v="1455408000"/>
    <n v="1454638202"/>
    <b v="0"/>
    <x v="69"/>
    <x v="0"/>
    <s v="theater/plays"/>
    <n v="138"/>
    <x v="2178"/>
    <x v="1"/>
    <s v="plays"/>
    <x v="3420"/>
    <d v="2016-02-14T00:00:00"/>
  </r>
  <r>
    <n v="3421"/>
    <x v="3419"/>
    <x v="3419"/>
    <n v="10000"/>
    <n v="10115"/>
    <x v="0"/>
    <x v="0"/>
    <x v="0"/>
    <n v="1425495563"/>
    <n v="1422903563"/>
    <b v="0"/>
    <x v="15"/>
    <x v="0"/>
    <s v="theater/plays"/>
    <n v="101"/>
    <x v="2371"/>
    <x v="1"/>
    <s v="plays"/>
    <x v="3421"/>
    <d v="2015-03-04T18:59:23"/>
  </r>
  <r>
    <n v="3422"/>
    <x v="3420"/>
    <x v="3420"/>
    <n v="3000"/>
    <n v="3273"/>
    <x v="0"/>
    <x v="1"/>
    <x v="1"/>
    <n v="1450051200"/>
    <n v="1447594176"/>
    <b v="0"/>
    <x v="67"/>
    <x v="0"/>
    <s v="theater/plays"/>
    <n v="109"/>
    <x v="2372"/>
    <x v="1"/>
    <s v="plays"/>
    <x v="3422"/>
    <d v="2015-12-14T00:00:00"/>
  </r>
  <r>
    <n v="3423"/>
    <x v="3421"/>
    <x v="3421"/>
    <n v="250"/>
    <n v="350"/>
    <x v="0"/>
    <x v="0"/>
    <x v="0"/>
    <n v="1429912341"/>
    <n v="1427320341"/>
    <b v="0"/>
    <x v="73"/>
    <x v="0"/>
    <s v="theater/plays"/>
    <n v="140"/>
    <x v="431"/>
    <x v="1"/>
    <s v="plays"/>
    <x v="3423"/>
    <d v="2015-04-24T21:52:21"/>
  </r>
  <r>
    <n v="3424"/>
    <x v="3422"/>
    <x v="3422"/>
    <n v="6000"/>
    <n v="6215"/>
    <x v="0"/>
    <x v="0"/>
    <x v="0"/>
    <n v="1423119540"/>
    <n v="1421252084"/>
    <b v="0"/>
    <x v="88"/>
    <x v="0"/>
    <s v="theater/plays"/>
    <n v="104"/>
    <x v="2373"/>
    <x v="1"/>
    <s v="plays"/>
    <x v="3424"/>
    <d v="2015-02-05T06:59:00"/>
  </r>
  <r>
    <n v="3425"/>
    <x v="3423"/>
    <x v="3423"/>
    <n v="30000"/>
    <n v="30891.1"/>
    <x v="0"/>
    <x v="0"/>
    <x v="0"/>
    <n v="1412434136"/>
    <n v="1409669336"/>
    <b v="0"/>
    <x v="201"/>
    <x v="0"/>
    <s v="theater/plays"/>
    <n v="103"/>
    <x v="2374"/>
    <x v="1"/>
    <s v="plays"/>
    <x v="3425"/>
    <d v="2014-10-04T14:48:56"/>
  </r>
  <r>
    <n v="3426"/>
    <x v="3424"/>
    <x v="3424"/>
    <n v="3750"/>
    <n v="4055"/>
    <x v="0"/>
    <x v="0"/>
    <x v="0"/>
    <n v="1411264800"/>
    <n v="1409620903"/>
    <b v="0"/>
    <x v="45"/>
    <x v="0"/>
    <s v="theater/plays"/>
    <n v="108"/>
    <x v="2375"/>
    <x v="1"/>
    <s v="plays"/>
    <x v="3426"/>
    <d v="2014-09-21T02:00:00"/>
  </r>
  <r>
    <n v="3427"/>
    <x v="3425"/>
    <x v="3425"/>
    <n v="1500"/>
    <n v="1500"/>
    <x v="0"/>
    <x v="1"/>
    <x v="1"/>
    <n v="1404314952"/>
    <n v="1401722952"/>
    <b v="0"/>
    <x v="60"/>
    <x v="0"/>
    <s v="theater/plays"/>
    <n v="100"/>
    <x v="246"/>
    <x v="1"/>
    <s v="plays"/>
    <x v="3427"/>
    <d v="2014-07-02T15:29:12"/>
  </r>
  <r>
    <n v="3428"/>
    <x v="3426"/>
    <x v="3426"/>
    <n v="2000"/>
    <n v="2055"/>
    <x v="0"/>
    <x v="1"/>
    <x v="1"/>
    <n v="1425142800"/>
    <n v="1422983847"/>
    <b v="0"/>
    <x v="13"/>
    <x v="0"/>
    <s v="theater/plays"/>
    <n v="103"/>
    <x v="2376"/>
    <x v="1"/>
    <s v="plays"/>
    <x v="3428"/>
    <d v="2015-02-28T17:00:00"/>
  </r>
  <r>
    <n v="3429"/>
    <x v="3427"/>
    <x v="3427"/>
    <n v="150"/>
    <n v="195"/>
    <x v="0"/>
    <x v="1"/>
    <x v="1"/>
    <n v="1478046661"/>
    <n v="1476837061"/>
    <b v="0"/>
    <x v="8"/>
    <x v="0"/>
    <s v="theater/plays"/>
    <n v="130"/>
    <x v="1783"/>
    <x v="1"/>
    <s v="plays"/>
    <x v="3429"/>
    <d v="2016-11-02T00:31:01"/>
  </r>
  <r>
    <n v="3430"/>
    <x v="3428"/>
    <x v="3428"/>
    <n v="2000"/>
    <n v="2170.9899999999998"/>
    <x v="0"/>
    <x v="1"/>
    <x v="1"/>
    <n v="1406760101"/>
    <n v="1404168101"/>
    <b v="0"/>
    <x v="250"/>
    <x v="0"/>
    <s v="theater/plays"/>
    <n v="109"/>
    <x v="2377"/>
    <x v="1"/>
    <s v="plays"/>
    <x v="3430"/>
    <d v="2014-07-30T22:41:41"/>
  </r>
  <r>
    <n v="3431"/>
    <x v="3429"/>
    <x v="3429"/>
    <n v="2000"/>
    <n v="2000"/>
    <x v="0"/>
    <x v="0"/>
    <x v="0"/>
    <n v="1408383153"/>
    <n v="1405791153"/>
    <b v="0"/>
    <x v="64"/>
    <x v="0"/>
    <s v="theater/plays"/>
    <n v="100"/>
    <x v="2378"/>
    <x v="1"/>
    <s v="plays"/>
    <x v="3431"/>
    <d v="2014-08-18T17:32:33"/>
  </r>
  <r>
    <n v="3432"/>
    <x v="3430"/>
    <x v="3430"/>
    <n v="2000"/>
    <n v="2193"/>
    <x v="0"/>
    <x v="0"/>
    <x v="0"/>
    <n v="1454709600"/>
    <n v="1452520614"/>
    <b v="0"/>
    <x v="288"/>
    <x v="0"/>
    <s v="theater/plays"/>
    <n v="110"/>
    <x v="2379"/>
    <x v="1"/>
    <s v="plays"/>
    <x v="3432"/>
    <d v="2016-02-05T22:00:00"/>
  </r>
  <r>
    <n v="3433"/>
    <x v="3431"/>
    <x v="3431"/>
    <n v="9500"/>
    <n v="9525"/>
    <x v="0"/>
    <x v="0"/>
    <x v="0"/>
    <n v="1402974000"/>
    <n v="1400290255"/>
    <b v="0"/>
    <x v="26"/>
    <x v="0"/>
    <s v="theater/plays"/>
    <n v="100"/>
    <x v="2380"/>
    <x v="1"/>
    <s v="plays"/>
    <x v="3433"/>
    <d v="2014-06-17T03:00:00"/>
  </r>
  <r>
    <n v="3434"/>
    <x v="3432"/>
    <x v="3432"/>
    <n v="10000"/>
    <n v="10555"/>
    <x v="0"/>
    <x v="0"/>
    <x v="0"/>
    <n v="1404983269"/>
    <n v="1402391269"/>
    <b v="0"/>
    <x v="129"/>
    <x v="0"/>
    <s v="theater/plays"/>
    <n v="106"/>
    <x v="2381"/>
    <x v="1"/>
    <s v="plays"/>
    <x v="3434"/>
    <d v="2014-07-10T09:07:49"/>
  </r>
  <r>
    <n v="3435"/>
    <x v="3433"/>
    <x v="3433"/>
    <n v="1000"/>
    <n v="1120"/>
    <x v="0"/>
    <x v="0"/>
    <x v="0"/>
    <n v="1470538800"/>
    <n v="1469112493"/>
    <b v="0"/>
    <x v="10"/>
    <x v="0"/>
    <s v="theater/plays"/>
    <n v="112"/>
    <x v="2382"/>
    <x v="1"/>
    <s v="plays"/>
    <x v="3435"/>
    <d v="2016-08-07T03:00:00"/>
  </r>
  <r>
    <n v="3436"/>
    <x v="3434"/>
    <x v="3434"/>
    <n v="5000"/>
    <n v="5295"/>
    <x v="0"/>
    <x v="0"/>
    <x v="0"/>
    <n v="1408638480"/>
    <n v="1406811593"/>
    <b v="0"/>
    <x v="77"/>
    <x v="0"/>
    <s v="theater/plays"/>
    <n v="106"/>
    <x v="2383"/>
    <x v="1"/>
    <s v="plays"/>
    <x v="3436"/>
    <d v="2014-08-21T16:28:00"/>
  </r>
  <r>
    <n v="3437"/>
    <x v="3435"/>
    <x v="3435"/>
    <n v="3000"/>
    <n v="3030"/>
    <x v="0"/>
    <x v="0"/>
    <x v="0"/>
    <n v="1440003820"/>
    <n v="1437411820"/>
    <b v="0"/>
    <x v="17"/>
    <x v="0"/>
    <s v="theater/plays"/>
    <n v="101"/>
    <x v="2384"/>
    <x v="1"/>
    <s v="plays"/>
    <x v="3437"/>
    <d v="2015-08-19T17:03:40"/>
  </r>
  <r>
    <n v="3438"/>
    <x v="3436"/>
    <x v="3436"/>
    <n v="2500"/>
    <n v="2605"/>
    <x v="0"/>
    <x v="1"/>
    <x v="1"/>
    <n v="1430600400"/>
    <n v="1428358567"/>
    <b v="0"/>
    <x v="25"/>
    <x v="0"/>
    <s v="theater/plays"/>
    <n v="104"/>
    <x v="2385"/>
    <x v="1"/>
    <s v="plays"/>
    <x v="3438"/>
    <d v="2015-05-02T21:00:00"/>
  </r>
  <r>
    <n v="3439"/>
    <x v="3437"/>
    <x v="3437"/>
    <n v="1200"/>
    <n v="1616.14"/>
    <x v="0"/>
    <x v="0"/>
    <x v="0"/>
    <n v="1453179540"/>
    <n v="1452030730"/>
    <b v="0"/>
    <x v="59"/>
    <x v="0"/>
    <s v="theater/plays"/>
    <n v="135"/>
    <x v="2386"/>
    <x v="1"/>
    <s v="plays"/>
    <x v="3439"/>
    <d v="2016-01-19T04:59:00"/>
  </r>
  <r>
    <n v="3440"/>
    <x v="3438"/>
    <x v="3438"/>
    <n v="5000"/>
    <n v="5260.92"/>
    <x v="0"/>
    <x v="0"/>
    <x v="0"/>
    <n v="1405095300"/>
    <n v="1403146628"/>
    <b v="0"/>
    <x v="141"/>
    <x v="0"/>
    <s v="theater/plays"/>
    <n v="105"/>
    <x v="1085"/>
    <x v="1"/>
    <s v="plays"/>
    <x v="3440"/>
    <d v="2014-07-11T16:15:00"/>
  </r>
  <r>
    <n v="3441"/>
    <x v="3439"/>
    <x v="3439"/>
    <n v="2500"/>
    <n v="2565"/>
    <x v="0"/>
    <x v="0"/>
    <x v="0"/>
    <n v="1447445820"/>
    <n v="1445077121"/>
    <b v="0"/>
    <x v="68"/>
    <x v="0"/>
    <s v="theater/plays"/>
    <n v="103"/>
    <x v="2387"/>
    <x v="1"/>
    <s v="plays"/>
    <x v="3441"/>
    <d v="2015-11-13T20:17:00"/>
  </r>
  <r>
    <n v="3442"/>
    <x v="3440"/>
    <x v="3440"/>
    <n v="250"/>
    <n v="250"/>
    <x v="0"/>
    <x v="0"/>
    <x v="0"/>
    <n v="1433016672"/>
    <n v="1430424672"/>
    <b v="0"/>
    <x v="22"/>
    <x v="0"/>
    <s v="theater/plays"/>
    <n v="100"/>
    <x v="672"/>
    <x v="1"/>
    <s v="plays"/>
    <x v="3442"/>
    <d v="2015-05-30T20:11:12"/>
  </r>
  <r>
    <n v="3443"/>
    <x v="3441"/>
    <x v="3441"/>
    <n v="1000"/>
    <n v="1855"/>
    <x v="0"/>
    <x v="0"/>
    <x v="0"/>
    <n v="1410266146"/>
    <n v="1407674146"/>
    <b v="0"/>
    <x v="43"/>
    <x v="0"/>
    <s v="theater/plays"/>
    <n v="186"/>
    <x v="2388"/>
    <x v="1"/>
    <s v="plays"/>
    <x v="3443"/>
    <d v="2014-09-09T12:35:46"/>
  </r>
  <r>
    <n v="3444"/>
    <x v="3442"/>
    <x v="3442"/>
    <n v="300"/>
    <n v="867"/>
    <x v="0"/>
    <x v="2"/>
    <x v="2"/>
    <n v="1465394340"/>
    <n v="1464677986"/>
    <b v="0"/>
    <x v="9"/>
    <x v="0"/>
    <s v="theater/plays"/>
    <n v="289"/>
    <x v="2389"/>
    <x v="1"/>
    <s v="plays"/>
    <x v="3444"/>
    <d v="2016-06-08T13:59:00"/>
  </r>
  <r>
    <n v="3445"/>
    <x v="3443"/>
    <x v="3443"/>
    <n v="2000"/>
    <n v="2000"/>
    <x v="0"/>
    <x v="1"/>
    <x v="1"/>
    <n v="1445604236"/>
    <n v="1443185036"/>
    <b v="0"/>
    <x v="162"/>
    <x v="0"/>
    <s v="theater/plays"/>
    <n v="100"/>
    <x v="2390"/>
    <x v="1"/>
    <s v="plays"/>
    <x v="3445"/>
    <d v="2015-10-23T12:43:56"/>
  </r>
  <r>
    <n v="3446"/>
    <x v="3444"/>
    <x v="3444"/>
    <n v="1000"/>
    <n v="1082"/>
    <x v="0"/>
    <x v="1"/>
    <x v="1"/>
    <n v="1423138800"/>
    <n v="1421092725"/>
    <b v="0"/>
    <x v="20"/>
    <x v="0"/>
    <s v="theater/plays"/>
    <n v="108"/>
    <x v="2391"/>
    <x v="1"/>
    <s v="plays"/>
    <x v="3446"/>
    <d v="2015-02-05T12:20:00"/>
  </r>
  <r>
    <n v="3447"/>
    <x v="3445"/>
    <x v="3445"/>
    <n v="1000"/>
    <n v="1078"/>
    <x v="0"/>
    <x v="0"/>
    <x v="0"/>
    <n v="1458332412"/>
    <n v="1454448012"/>
    <b v="0"/>
    <x v="25"/>
    <x v="0"/>
    <s v="theater/plays"/>
    <n v="108"/>
    <x v="2392"/>
    <x v="1"/>
    <s v="plays"/>
    <x v="3447"/>
    <d v="2016-03-18T20:20:12"/>
  </r>
  <r>
    <n v="3448"/>
    <x v="3446"/>
    <x v="3446"/>
    <n v="2100"/>
    <n v="2305"/>
    <x v="0"/>
    <x v="0"/>
    <x v="0"/>
    <n v="1418784689"/>
    <n v="1416192689"/>
    <b v="0"/>
    <x v="43"/>
    <x v="0"/>
    <s v="theater/plays"/>
    <n v="110"/>
    <x v="392"/>
    <x v="1"/>
    <s v="plays"/>
    <x v="3448"/>
    <d v="2014-12-17T02:51:29"/>
  </r>
  <r>
    <n v="3449"/>
    <x v="3447"/>
    <x v="3447"/>
    <n v="800"/>
    <n v="1365"/>
    <x v="0"/>
    <x v="0"/>
    <x v="0"/>
    <n v="1468036800"/>
    <n v="1465607738"/>
    <b v="0"/>
    <x v="9"/>
    <x v="0"/>
    <s v="theater/plays"/>
    <n v="171"/>
    <x v="1922"/>
    <x v="1"/>
    <s v="plays"/>
    <x v="3449"/>
    <d v="2016-07-09T04:00:00"/>
  </r>
  <r>
    <n v="3450"/>
    <x v="3448"/>
    <x v="3448"/>
    <n v="500"/>
    <n v="760"/>
    <x v="0"/>
    <x v="1"/>
    <x v="1"/>
    <n v="1427990071"/>
    <n v="1422809671"/>
    <b v="0"/>
    <x v="70"/>
    <x v="0"/>
    <s v="theater/plays"/>
    <n v="152"/>
    <x v="2393"/>
    <x v="1"/>
    <s v="plays"/>
    <x v="3450"/>
    <d v="2015-04-02T15:54:31"/>
  </r>
  <r>
    <n v="3451"/>
    <x v="3449"/>
    <x v="3449"/>
    <n v="650"/>
    <n v="658"/>
    <x v="0"/>
    <x v="0"/>
    <x v="0"/>
    <n v="1429636927"/>
    <n v="1427304127"/>
    <b v="0"/>
    <x v="38"/>
    <x v="0"/>
    <s v="theater/plays"/>
    <n v="101"/>
    <x v="2394"/>
    <x v="1"/>
    <s v="plays"/>
    <x v="3451"/>
    <d v="2015-04-21T17:22:07"/>
  </r>
  <r>
    <n v="3452"/>
    <x v="3450"/>
    <x v="3450"/>
    <n v="1000"/>
    <n v="1532"/>
    <x v="0"/>
    <x v="0"/>
    <x v="0"/>
    <n v="1406087940"/>
    <n v="1404141626"/>
    <b v="0"/>
    <x v="77"/>
    <x v="0"/>
    <s v="theater/plays"/>
    <n v="153"/>
    <x v="2395"/>
    <x v="1"/>
    <s v="plays"/>
    <x v="3452"/>
    <d v="2014-07-23T03:59:00"/>
  </r>
  <r>
    <n v="3453"/>
    <x v="3451"/>
    <x v="3451"/>
    <n v="300"/>
    <n v="385"/>
    <x v="0"/>
    <x v="1"/>
    <x v="1"/>
    <n v="1471130956"/>
    <n v="1465946956"/>
    <b v="0"/>
    <x v="25"/>
    <x v="0"/>
    <s v="theater/plays"/>
    <n v="128"/>
    <x v="440"/>
    <x v="1"/>
    <s v="plays"/>
    <x v="3453"/>
    <d v="2016-08-13T23:29:16"/>
  </r>
  <r>
    <n v="3454"/>
    <x v="3452"/>
    <x v="3452"/>
    <n v="700"/>
    <n v="705"/>
    <x v="0"/>
    <x v="1"/>
    <x v="1"/>
    <n v="1406825159"/>
    <n v="1404233159"/>
    <b v="0"/>
    <x v="64"/>
    <x v="0"/>
    <s v="theater/plays"/>
    <n v="101"/>
    <x v="2396"/>
    <x v="1"/>
    <s v="plays"/>
    <x v="3454"/>
    <d v="2014-07-31T16:45:59"/>
  </r>
  <r>
    <n v="3455"/>
    <x v="3453"/>
    <x v="3453"/>
    <n v="10000"/>
    <n v="10065"/>
    <x v="0"/>
    <x v="0"/>
    <x v="0"/>
    <n v="1476381627"/>
    <n v="1473789627"/>
    <b v="0"/>
    <x v="50"/>
    <x v="0"/>
    <s v="theater/plays"/>
    <n v="101"/>
    <x v="2397"/>
    <x v="1"/>
    <s v="plays"/>
    <x v="3455"/>
    <d v="2016-10-13T18:00:27"/>
  </r>
  <r>
    <n v="3456"/>
    <x v="3454"/>
    <x v="3454"/>
    <n v="3000"/>
    <n v="5739"/>
    <x v="0"/>
    <x v="0"/>
    <x v="0"/>
    <n v="1406876340"/>
    <n v="1404190567"/>
    <b v="0"/>
    <x v="38"/>
    <x v="0"/>
    <s v="theater/plays"/>
    <n v="191"/>
    <x v="2398"/>
    <x v="1"/>
    <s v="plays"/>
    <x v="3456"/>
    <d v="2014-08-01T06:59:00"/>
  </r>
  <r>
    <n v="3457"/>
    <x v="3455"/>
    <x v="3455"/>
    <n v="2000"/>
    <n v="2804"/>
    <x v="0"/>
    <x v="0"/>
    <x v="0"/>
    <n v="1423720740"/>
    <n v="1421081857"/>
    <b v="0"/>
    <x v="165"/>
    <x v="0"/>
    <s v="theater/plays"/>
    <n v="140"/>
    <x v="2399"/>
    <x v="1"/>
    <s v="plays"/>
    <x v="3457"/>
    <d v="2015-02-12T05:59:00"/>
  </r>
  <r>
    <n v="3458"/>
    <x v="3456"/>
    <x v="3456"/>
    <n v="978"/>
    <n v="1216"/>
    <x v="0"/>
    <x v="0"/>
    <x v="0"/>
    <n v="1422937620"/>
    <n v="1420606303"/>
    <b v="0"/>
    <x v="74"/>
    <x v="0"/>
    <s v="theater/plays"/>
    <n v="124"/>
    <x v="2400"/>
    <x v="1"/>
    <s v="plays"/>
    <x v="3458"/>
    <d v="2015-02-03T04:27:00"/>
  </r>
  <r>
    <n v="3459"/>
    <x v="3457"/>
    <x v="3457"/>
    <n v="500"/>
    <n v="631"/>
    <x v="0"/>
    <x v="1"/>
    <x v="1"/>
    <n v="1463743860"/>
    <n v="1461151860"/>
    <b v="0"/>
    <x v="17"/>
    <x v="0"/>
    <s v="theater/plays"/>
    <n v="126"/>
    <x v="2401"/>
    <x v="1"/>
    <s v="plays"/>
    <x v="3459"/>
    <d v="2016-05-20T11:31:00"/>
  </r>
  <r>
    <n v="3460"/>
    <x v="3458"/>
    <x v="3458"/>
    <n v="500"/>
    <n v="950"/>
    <x v="0"/>
    <x v="1"/>
    <x v="1"/>
    <n v="1408106352"/>
    <n v="1406896752"/>
    <b v="0"/>
    <x v="10"/>
    <x v="0"/>
    <s v="theater/plays"/>
    <n v="190"/>
    <x v="73"/>
    <x v="1"/>
    <s v="plays"/>
    <x v="3460"/>
    <d v="2014-08-15T12:39:12"/>
  </r>
  <r>
    <n v="3461"/>
    <x v="3459"/>
    <x v="3459"/>
    <n v="500"/>
    <n v="695"/>
    <x v="0"/>
    <x v="0"/>
    <x v="0"/>
    <n v="1477710000"/>
    <n v="1475248279"/>
    <b v="0"/>
    <x v="8"/>
    <x v="0"/>
    <s v="theater/plays"/>
    <n v="139"/>
    <x v="2402"/>
    <x v="1"/>
    <s v="plays"/>
    <x v="3461"/>
    <d v="2016-10-29T03:00:00"/>
  </r>
  <r>
    <n v="3462"/>
    <x v="3460"/>
    <x v="3460"/>
    <n v="250"/>
    <n v="505"/>
    <x v="0"/>
    <x v="0"/>
    <x v="0"/>
    <n v="1436551200"/>
    <n v="1435181628"/>
    <b v="0"/>
    <x v="57"/>
    <x v="0"/>
    <s v="theater/plays"/>
    <n v="202"/>
    <x v="2403"/>
    <x v="1"/>
    <s v="plays"/>
    <x v="3462"/>
    <d v="2015-07-10T18:00:00"/>
  </r>
  <r>
    <n v="3463"/>
    <x v="3461"/>
    <x v="3461"/>
    <n v="10000"/>
    <n v="10338"/>
    <x v="0"/>
    <x v="5"/>
    <x v="5"/>
    <n v="1476158340"/>
    <n v="1472594585"/>
    <b v="0"/>
    <x v="229"/>
    <x v="0"/>
    <s v="theater/plays"/>
    <n v="103"/>
    <x v="2404"/>
    <x v="1"/>
    <s v="plays"/>
    <x v="3463"/>
    <d v="2016-10-11T03:59:00"/>
  </r>
  <r>
    <n v="3464"/>
    <x v="3462"/>
    <x v="3462"/>
    <n v="5000"/>
    <n v="5116.18"/>
    <x v="0"/>
    <x v="0"/>
    <x v="0"/>
    <n v="1471921637"/>
    <n v="1469329637"/>
    <b v="0"/>
    <x v="251"/>
    <x v="0"/>
    <s v="theater/plays"/>
    <n v="102"/>
    <x v="2405"/>
    <x v="1"/>
    <s v="plays"/>
    <x v="3464"/>
    <d v="2016-08-23T03:07:17"/>
  </r>
  <r>
    <n v="3465"/>
    <x v="3463"/>
    <x v="3463"/>
    <n v="2000"/>
    <n v="2060"/>
    <x v="0"/>
    <x v="1"/>
    <x v="1"/>
    <n v="1439136000"/>
    <n v="1436972472"/>
    <b v="0"/>
    <x v="17"/>
    <x v="0"/>
    <s v="theater/plays"/>
    <n v="103"/>
    <x v="2406"/>
    <x v="1"/>
    <s v="plays"/>
    <x v="3465"/>
    <d v="2015-08-09T16:00:00"/>
  </r>
  <r>
    <n v="3466"/>
    <x v="3464"/>
    <x v="3464"/>
    <n v="3500"/>
    <n v="4450"/>
    <x v="0"/>
    <x v="0"/>
    <x v="0"/>
    <n v="1461108450"/>
    <n v="1455928050"/>
    <b v="0"/>
    <x v="42"/>
    <x v="0"/>
    <s v="theater/plays"/>
    <n v="127"/>
    <x v="2407"/>
    <x v="1"/>
    <s v="plays"/>
    <x v="3466"/>
    <d v="2016-04-19T23:27:30"/>
  </r>
  <r>
    <n v="3467"/>
    <x v="3465"/>
    <x v="3465"/>
    <n v="3000"/>
    <n v="3030"/>
    <x v="0"/>
    <x v="0"/>
    <x v="0"/>
    <n v="1426864032"/>
    <n v="1424275632"/>
    <b v="0"/>
    <x v="5"/>
    <x v="0"/>
    <s v="theater/plays"/>
    <n v="101"/>
    <x v="890"/>
    <x v="1"/>
    <s v="plays"/>
    <x v="3467"/>
    <d v="2015-03-20T15:07:12"/>
  </r>
  <r>
    <n v="3468"/>
    <x v="3466"/>
    <x v="3466"/>
    <n v="10000"/>
    <n v="12178"/>
    <x v="0"/>
    <x v="0"/>
    <x v="0"/>
    <n v="1474426800"/>
    <n v="1471976529"/>
    <b v="0"/>
    <x v="57"/>
    <x v="0"/>
    <s v="theater/plays"/>
    <n v="122"/>
    <x v="2408"/>
    <x v="1"/>
    <s v="plays"/>
    <x v="3468"/>
    <d v="2016-09-21T03:00:00"/>
  </r>
  <r>
    <n v="3469"/>
    <x v="3467"/>
    <x v="3467"/>
    <n v="2800"/>
    <n v="3175"/>
    <x v="0"/>
    <x v="0"/>
    <x v="0"/>
    <n v="1461857045"/>
    <n v="1459265045"/>
    <b v="0"/>
    <x v="287"/>
    <x v="0"/>
    <s v="theater/plays"/>
    <n v="113"/>
    <x v="2000"/>
    <x v="1"/>
    <s v="plays"/>
    <x v="3469"/>
    <d v="2016-04-28T15:24:05"/>
  </r>
  <r>
    <n v="3470"/>
    <x v="3468"/>
    <x v="3468"/>
    <n v="250"/>
    <n v="375"/>
    <x v="0"/>
    <x v="0"/>
    <x v="0"/>
    <n v="1468618680"/>
    <n v="1465345902"/>
    <b v="0"/>
    <x v="82"/>
    <x v="0"/>
    <s v="theater/plays"/>
    <n v="150"/>
    <x v="683"/>
    <x v="1"/>
    <s v="plays"/>
    <x v="3470"/>
    <d v="2016-07-15T21:38:00"/>
  </r>
  <r>
    <n v="3471"/>
    <x v="3469"/>
    <x v="3469"/>
    <n v="500"/>
    <n v="1073"/>
    <x v="0"/>
    <x v="1"/>
    <x v="1"/>
    <n v="1409515200"/>
    <n v="1405971690"/>
    <b v="0"/>
    <x v="209"/>
    <x v="0"/>
    <s v="theater/plays"/>
    <n v="215"/>
    <x v="1299"/>
    <x v="1"/>
    <s v="plays"/>
    <x v="3471"/>
    <d v="2014-08-31T20:00:00"/>
  </r>
  <r>
    <n v="3472"/>
    <x v="3470"/>
    <x v="3470"/>
    <n v="2000"/>
    <n v="2041"/>
    <x v="0"/>
    <x v="0"/>
    <x v="0"/>
    <n v="1415253540"/>
    <n v="1413432331"/>
    <b v="0"/>
    <x v="23"/>
    <x v="0"/>
    <s v="theater/plays"/>
    <n v="102"/>
    <x v="2230"/>
    <x v="1"/>
    <s v="plays"/>
    <x v="3472"/>
    <d v="2014-11-06T05:59:00"/>
  </r>
  <r>
    <n v="3473"/>
    <x v="3471"/>
    <x v="3471"/>
    <n v="4900"/>
    <n v="4900"/>
    <x v="0"/>
    <x v="0"/>
    <x v="0"/>
    <n v="1426883220"/>
    <n v="1425067296"/>
    <b v="0"/>
    <x v="51"/>
    <x v="0"/>
    <s v="theater/plays"/>
    <n v="100"/>
    <x v="2409"/>
    <x v="1"/>
    <s v="plays"/>
    <x v="3473"/>
    <d v="2015-03-20T20:27:00"/>
  </r>
  <r>
    <n v="3474"/>
    <x v="3472"/>
    <x v="3472"/>
    <n v="2000"/>
    <n v="2020"/>
    <x v="0"/>
    <x v="1"/>
    <x v="1"/>
    <n v="1469016131"/>
    <n v="1466424131"/>
    <b v="0"/>
    <x v="70"/>
    <x v="0"/>
    <s v="theater/plays"/>
    <n v="101"/>
    <x v="2410"/>
    <x v="1"/>
    <s v="plays"/>
    <x v="3474"/>
    <d v="2016-07-20T12:02:11"/>
  </r>
  <r>
    <n v="3475"/>
    <x v="3473"/>
    <x v="3473"/>
    <n v="300"/>
    <n v="340"/>
    <x v="0"/>
    <x v="1"/>
    <x v="1"/>
    <n v="1414972800"/>
    <n v="1412629704"/>
    <b v="0"/>
    <x v="57"/>
    <x v="0"/>
    <s v="theater/plays"/>
    <n v="113"/>
    <x v="135"/>
    <x v="1"/>
    <s v="plays"/>
    <x v="3475"/>
    <d v="2014-11-03T00:00:00"/>
  </r>
  <r>
    <n v="3476"/>
    <x v="3474"/>
    <x v="3474"/>
    <n v="300"/>
    <n v="312"/>
    <x v="0"/>
    <x v="0"/>
    <x v="0"/>
    <n v="1414378800"/>
    <n v="1412836990"/>
    <b v="0"/>
    <x v="79"/>
    <x v="0"/>
    <s v="theater/plays"/>
    <n v="104"/>
    <x v="364"/>
    <x v="1"/>
    <s v="plays"/>
    <x v="3476"/>
    <d v="2014-10-27T03:00:00"/>
  </r>
  <r>
    <n v="3477"/>
    <x v="3475"/>
    <x v="3475"/>
    <n v="1800"/>
    <n v="2076"/>
    <x v="0"/>
    <x v="0"/>
    <x v="0"/>
    <n v="1431831600"/>
    <n v="1430761243"/>
    <b v="0"/>
    <x v="70"/>
    <x v="0"/>
    <s v="theater/plays"/>
    <n v="115"/>
    <x v="2411"/>
    <x v="1"/>
    <s v="plays"/>
    <x v="3477"/>
    <d v="2015-05-17T03:00:00"/>
  </r>
  <r>
    <n v="3478"/>
    <x v="3476"/>
    <x v="3476"/>
    <n v="2000"/>
    <n v="2257"/>
    <x v="0"/>
    <x v="0"/>
    <x v="0"/>
    <n v="1426539600"/>
    <n v="1424296822"/>
    <b v="0"/>
    <x v="7"/>
    <x v="0"/>
    <s v="theater/plays"/>
    <n v="113"/>
    <x v="2412"/>
    <x v="1"/>
    <s v="plays"/>
    <x v="3478"/>
    <d v="2015-03-16T21:00:00"/>
  </r>
  <r>
    <n v="3479"/>
    <x v="3477"/>
    <x v="3477"/>
    <n v="1500"/>
    <n v="1918"/>
    <x v="0"/>
    <x v="1"/>
    <x v="1"/>
    <n v="1403382680"/>
    <n v="1400790680"/>
    <b v="0"/>
    <x v="66"/>
    <x v="0"/>
    <s v="theater/plays"/>
    <n v="128"/>
    <x v="2413"/>
    <x v="1"/>
    <s v="plays"/>
    <x v="3479"/>
    <d v="2014-06-21T20:31:20"/>
  </r>
  <r>
    <n v="3480"/>
    <x v="3478"/>
    <x v="3478"/>
    <n v="1500"/>
    <n v="2140"/>
    <x v="0"/>
    <x v="0"/>
    <x v="0"/>
    <n v="1436562000"/>
    <n v="1434440227"/>
    <b v="0"/>
    <x v="62"/>
    <x v="0"/>
    <s v="theater/plays"/>
    <n v="143"/>
    <x v="2414"/>
    <x v="1"/>
    <s v="plays"/>
    <x v="3480"/>
    <d v="2015-07-10T21:00:00"/>
  </r>
  <r>
    <n v="3481"/>
    <x v="3479"/>
    <x v="3479"/>
    <n v="10000"/>
    <n v="11880"/>
    <x v="0"/>
    <x v="2"/>
    <x v="2"/>
    <n v="1420178188"/>
    <n v="1418709388"/>
    <b v="0"/>
    <x v="195"/>
    <x v="0"/>
    <s v="theater/plays"/>
    <n v="119"/>
    <x v="2415"/>
    <x v="1"/>
    <s v="plays"/>
    <x v="3481"/>
    <d v="2015-01-02T05:56:28"/>
  </r>
  <r>
    <n v="3482"/>
    <x v="3480"/>
    <x v="3480"/>
    <n v="3000"/>
    <n v="4150"/>
    <x v="0"/>
    <x v="1"/>
    <x v="1"/>
    <n v="1404671466"/>
    <n v="1402079466"/>
    <b v="0"/>
    <x v="144"/>
    <x v="0"/>
    <s v="theater/plays"/>
    <n v="138"/>
    <x v="366"/>
    <x v="1"/>
    <s v="plays"/>
    <x v="3482"/>
    <d v="2014-07-06T18:31:06"/>
  </r>
  <r>
    <n v="3483"/>
    <x v="3481"/>
    <x v="3481"/>
    <n v="3350"/>
    <n v="5358"/>
    <x v="0"/>
    <x v="0"/>
    <x v="0"/>
    <n v="1404403381"/>
    <n v="1401811381"/>
    <b v="0"/>
    <x v="182"/>
    <x v="0"/>
    <s v="theater/plays"/>
    <n v="160"/>
    <x v="2376"/>
    <x v="1"/>
    <s v="plays"/>
    <x v="3483"/>
    <d v="2014-07-03T16:03:01"/>
  </r>
  <r>
    <n v="3484"/>
    <x v="3482"/>
    <x v="3482"/>
    <n v="2500"/>
    <n v="2856"/>
    <x v="0"/>
    <x v="0"/>
    <x v="0"/>
    <n v="1466014499"/>
    <n v="1463422499"/>
    <b v="0"/>
    <x v="34"/>
    <x v="0"/>
    <s v="theater/plays"/>
    <n v="114"/>
    <x v="2416"/>
    <x v="1"/>
    <s v="plays"/>
    <x v="3484"/>
    <d v="2016-06-15T18:14:59"/>
  </r>
  <r>
    <n v="3485"/>
    <x v="3483"/>
    <x v="3483"/>
    <n v="1650"/>
    <n v="1660"/>
    <x v="0"/>
    <x v="0"/>
    <x v="0"/>
    <n v="1454431080"/>
    <n v="1451839080"/>
    <b v="0"/>
    <x v="209"/>
    <x v="0"/>
    <s v="theater/plays"/>
    <n v="101"/>
    <x v="2281"/>
    <x v="1"/>
    <s v="plays"/>
    <x v="3485"/>
    <d v="2016-02-02T16:38:00"/>
  </r>
  <r>
    <n v="3486"/>
    <x v="3484"/>
    <x v="3484"/>
    <n v="3000"/>
    <n v="4656"/>
    <x v="0"/>
    <x v="0"/>
    <x v="0"/>
    <n v="1433314740"/>
    <n v="1430600401"/>
    <b v="0"/>
    <x v="66"/>
    <x v="0"/>
    <s v="theater/plays"/>
    <n v="155"/>
    <x v="2417"/>
    <x v="1"/>
    <s v="plays"/>
    <x v="3486"/>
    <d v="2015-06-03T06:59:00"/>
  </r>
  <r>
    <n v="3487"/>
    <x v="3485"/>
    <x v="3485"/>
    <n v="2000"/>
    <n v="2555"/>
    <x v="0"/>
    <x v="1"/>
    <x v="1"/>
    <n v="1435185252"/>
    <n v="1432593252"/>
    <b v="0"/>
    <x v="36"/>
    <x v="0"/>
    <s v="theater/plays"/>
    <n v="128"/>
    <x v="2418"/>
    <x v="1"/>
    <s v="plays"/>
    <x v="3487"/>
    <d v="2015-06-24T22:34:12"/>
  </r>
  <r>
    <n v="3488"/>
    <x v="3486"/>
    <x v="3486"/>
    <n v="3000"/>
    <n v="3636"/>
    <x v="0"/>
    <x v="0"/>
    <x v="0"/>
    <n v="1429286400"/>
    <n v="1427221560"/>
    <b v="0"/>
    <x v="60"/>
    <x v="0"/>
    <s v="theater/plays"/>
    <n v="121"/>
    <x v="2419"/>
    <x v="1"/>
    <s v="plays"/>
    <x v="3488"/>
    <d v="2015-04-17T16:00:00"/>
  </r>
  <r>
    <n v="3489"/>
    <x v="3487"/>
    <x v="3487"/>
    <n v="5000"/>
    <n v="5635"/>
    <x v="0"/>
    <x v="1"/>
    <x v="1"/>
    <n v="1400965200"/>
    <n v="1398352531"/>
    <b v="0"/>
    <x v="250"/>
    <x v="0"/>
    <s v="theater/plays"/>
    <n v="113"/>
    <x v="91"/>
    <x v="1"/>
    <s v="plays"/>
    <x v="3489"/>
    <d v="2014-05-24T21:00:00"/>
  </r>
  <r>
    <n v="3490"/>
    <x v="3488"/>
    <x v="3488"/>
    <n v="1000"/>
    <n v="1275"/>
    <x v="0"/>
    <x v="0"/>
    <x v="0"/>
    <n v="1460574924"/>
    <n v="1457982924"/>
    <b v="0"/>
    <x v="74"/>
    <x v="0"/>
    <s v="theater/plays"/>
    <n v="128"/>
    <x v="1604"/>
    <x v="1"/>
    <s v="plays"/>
    <x v="3490"/>
    <d v="2016-04-13T19:15:24"/>
  </r>
  <r>
    <n v="3491"/>
    <x v="3489"/>
    <x v="3489"/>
    <n v="500"/>
    <n v="791"/>
    <x v="0"/>
    <x v="0"/>
    <x v="0"/>
    <n v="1431928784"/>
    <n v="1430114384"/>
    <b v="0"/>
    <x v="73"/>
    <x v="0"/>
    <s v="theater/plays"/>
    <n v="158"/>
    <x v="2420"/>
    <x v="1"/>
    <s v="plays"/>
    <x v="3491"/>
    <d v="2015-05-18T05:59:44"/>
  </r>
  <r>
    <n v="3492"/>
    <x v="3490"/>
    <x v="3490"/>
    <n v="3800"/>
    <n v="4000.22"/>
    <x v="0"/>
    <x v="0"/>
    <x v="0"/>
    <n v="1445818397"/>
    <n v="1442794397"/>
    <b v="0"/>
    <x v="2"/>
    <x v="0"/>
    <s v="theater/plays"/>
    <n v="105"/>
    <x v="2421"/>
    <x v="1"/>
    <s v="plays"/>
    <x v="3492"/>
    <d v="2015-10-26T00:13:17"/>
  </r>
  <r>
    <n v="3493"/>
    <x v="3491"/>
    <x v="3491"/>
    <n v="1500"/>
    <n v="1500"/>
    <x v="0"/>
    <x v="0"/>
    <x v="0"/>
    <n v="1408252260"/>
    <n v="1406580436"/>
    <b v="0"/>
    <x v="60"/>
    <x v="0"/>
    <s v="theater/plays"/>
    <n v="100"/>
    <x v="246"/>
    <x v="1"/>
    <s v="plays"/>
    <x v="3493"/>
    <d v="2014-08-17T05:11:00"/>
  </r>
  <r>
    <n v="3494"/>
    <x v="3492"/>
    <x v="3492"/>
    <n v="400"/>
    <n v="400"/>
    <x v="0"/>
    <x v="0"/>
    <x v="0"/>
    <n v="1480140000"/>
    <n v="1479186575"/>
    <b v="0"/>
    <x v="62"/>
    <x v="0"/>
    <s v="theater/plays"/>
    <n v="100"/>
    <x v="2422"/>
    <x v="1"/>
    <s v="plays"/>
    <x v="3494"/>
    <d v="2016-11-26T06:00:00"/>
  </r>
  <r>
    <n v="3495"/>
    <x v="3493"/>
    <x v="3493"/>
    <n v="5000"/>
    <n v="5343"/>
    <x v="0"/>
    <x v="5"/>
    <x v="5"/>
    <n v="1414862280"/>
    <n v="1412360309"/>
    <b v="0"/>
    <x v="250"/>
    <x v="0"/>
    <s v="theater/plays"/>
    <n v="107"/>
    <x v="797"/>
    <x v="1"/>
    <s v="plays"/>
    <x v="3495"/>
    <d v="2014-11-01T17:18:00"/>
  </r>
  <r>
    <n v="3496"/>
    <x v="3494"/>
    <x v="3494"/>
    <n v="3000"/>
    <n v="3732"/>
    <x v="0"/>
    <x v="0"/>
    <x v="0"/>
    <n v="1473625166"/>
    <n v="1470169166"/>
    <b v="0"/>
    <x v="76"/>
    <x v="0"/>
    <s v="theater/plays"/>
    <n v="124"/>
    <x v="2423"/>
    <x v="1"/>
    <s v="plays"/>
    <x v="3496"/>
    <d v="2016-09-11T20:19:26"/>
  </r>
  <r>
    <n v="3497"/>
    <x v="3495"/>
    <x v="3495"/>
    <n v="1551"/>
    <n v="1686"/>
    <x v="0"/>
    <x v="0"/>
    <x v="0"/>
    <n v="1464904800"/>
    <n v="1463852904"/>
    <b v="0"/>
    <x v="72"/>
    <x v="0"/>
    <s v="theater/plays"/>
    <n v="109"/>
    <x v="2424"/>
    <x v="1"/>
    <s v="plays"/>
    <x v="3497"/>
    <d v="2016-06-02T22:00:00"/>
  </r>
  <r>
    <n v="3498"/>
    <x v="3496"/>
    <x v="3496"/>
    <n v="1650"/>
    <n v="1690"/>
    <x v="0"/>
    <x v="5"/>
    <x v="5"/>
    <n v="1464471840"/>
    <n v="1459309704"/>
    <b v="0"/>
    <x v="288"/>
    <x v="0"/>
    <s v="theater/plays"/>
    <n v="102"/>
    <x v="2425"/>
    <x v="1"/>
    <s v="plays"/>
    <x v="3498"/>
    <d v="2016-05-28T21:44:00"/>
  </r>
  <r>
    <n v="3499"/>
    <x v="3497"/>
    <x v="3497"/>
    <n v="2000"/>
    <n v="2110"/>
    <x v="0"/>
    <x v="0"/>
    <x v="0"/>
    <n v="1435733940"/>
    <n v="1431046325"/>
    <b v="0"/>
    <x v="2"/>
    <x v="0"/>
    <s v="theater/plays"/>
    <n v="106"/>
    <x v="2426"/>
    <x v="1"/>
    <s v="plays"/>
    <x v="3499"/>
    <d v="2015-07-01T06:59:00"/>
  </r>
  <r>
    <n v="3500"/>
    <x v="3498"/>
    <x v="3498"/>
    <n v="1000"/>
    <n v="1063"/>
    <x v="0"/>
    <x v="0"/>
    <x v="0"/>
    <n v="1457326740"/>
    <n v="1455919438"/>
    <b v="0"/>
    <x v="288"/>
    <x v="0"/>
    <s v="theater/plays"/>
    <n v="106"/>
    <x v="2427"/>
    <x v="1"/>
    <s v="plays"/>
    <x v="3500"/>
    <d v="2016-03-07T04:59:00"/>
  </r>
  <r>
    <n v="3501"/>
    <x v="3499"/>
    <x v="3499"/>
    <n v="1500"/>
    <n v="1510"/>
    <x v="0"/>
    <x v="1"/>
    <x v="1"/>
    <n v="1441995595"/>
    <n v="1439835595"/>
    <b v="0"/>
    <x v="288"/>
    <x v="0"/>
    <s v="theater/plays"/>
    <n v="101"/>
    <x v="2428"/>
    <x v="1"/>
    <s v="plays"/>
    <x v="3501"/>
    <d v="2015-09-11T18:19:55"/>
  </r>
  <r>
    <n v="3502"/>
    <x v="3500"/>
    <x v="3500"/>
    <n v="4000"/>
    <n v="4216"/>
    <x v="0"/>
    <x v="0"/>
    <x v="0"/>
    <n v="1458100740"/>
    <n v="1456862924"/>
    <b v="0"/>
    <x v="162"/>
    <x v="0"/>
    <s v="theater/plays"/>
    <n v="105"/>
    <x v="2429"/>
    <x v="1"/>
    <s v="plays"/>
    <x v="3502"/>
    <d v="2016-03-16T03:59:00"/>
  </r>
  <r>
    <n v="3503"/>
    <x v="3501"/>
    <x v="3501"/>
    <n v="2500"/>
    <n v="2689"/>
    <x v="0"/>
    <x v="1"/>
    <x v="1"/>
    <n v="1469359728"/>
    <n v="1466767728"/>
    <b v="0"/>
    <x v="44"/>
    <x v="0"/>
    <s v="theater/plays"/>
    <n v="108"/>
    <x v="2430"/>
    <x v="1"/>
    <s v="plays"/>
    <x v="3503"/>
    <d v="2016-07-24T11:28:48"/>
  </r>
  <r>
    <n v="3504"/>
    <x v="3502"/>
    <x v="3502"/>
    <n v="1000"/>
    <n v="1000"/>
    <x v="0"/>
    <x v="0"/>
    <x v="0"/>
    <n v="1447959491"/>
    <n v="1445363891"/>
    <b v="0"/>
    <x v="22"/>
    <x v="0"/>
    <s v="theater/plays"/>
    <n v="100"/>
    <x v="178"/>
    <x v="1"/>
    <s v="plays"/>
    <x v="3504"/>
    <d v="2015-11-19T18:58:11"/>
  </r>
  <r>
    <n v="3505"/>
    <x v="3503"/>
    <x v="3503"/>
    <n v="2500"/>
    <n v="2594"/>
    <x v="0"/>
    <x v="0"/>
    <x v="0"/>
    <n v="1399953600"/>
    <n v="1398983245"/>
    <b v="0"/>
    <x v="70"/>
    <x v="0"/>
    <s v="theater/plays"/>
    <n v="104"/>
    <x v="2431"/>
    <x v="1"/>
    <s v="plays"/>
    <x v="3505"/>
    <d v="2014-05-13T04:00:00"/>
  </r>
  <r>
    <n v="3506"/>
    <x v="3504"/>
    <x v="3504"/>
    <n v="3000"/>
    <n v="3045"/>
    <x v="0"/>
    <x v="0"/>
    <x v="0"/>
    <n v="1408815440"/>
    <n v="1404927440"/>
    <b v="0"/>
    <x v="60"/>
    <x v="0"/>
    <s v="theater/plays"/>
    <n v="102"/>
    <x v="2432"/>
    <x v="1"/>
    <s v="plays"/>
    <x v="3506"/>
    <d v="2014-08-23T17:37:20"/>
  </r>
  <r>
    <n v="3507"/>
    <x v="3505"/>
    <x v="3505"/>
    <n v="10000"/>
    <n v="10440"/>
    <x v="0"/>
    <x v="0"/>
    <x v="0"/>
    <n v="1464732537"/>
    <n v="1462140537"/>
    <b v="0"/>
    <x v="250"/>
    <x v="0"/>
    <s v="theater/plays"/>
    <n v="104"/>
    <x v="1716"/>
    <x v="1"/>
    <s v="plays"/>
    <x v="3507"/>
    <d v="2016-05-31T22:08:57"/>
  </r>
  <r>
    <n v="3508"/>
    <x v="3506"/>
    <x v="3506"/>
    <n v="100"/>
    <n v="180"/>
    <x v="0"/>
    <x v="1"/>
    <x v="1"/>
    <n v="1462914000"/>
    <n v="1460914253"/>
    <b v="0"/>
    <x v="41"/>
    <x v="0"/>
    <s v="theater/plays"/>
    <n v="180"/>
    <x v="1028"/>
    <x v="1"/>
    <s v="plays"/>
    <x v="3508"/>
    <d v="2016-05-10T21:00:00"/>
  </r>
  <r>
    <n v="3509"/>
    <x v="3507"/>
    <x v="3507"/>
    <n v="3000"/>
    <n v="3190"/>
    <x v="0"/>
    <x v="0"/>
    <x v="0"/>
    <n v="1416545700"/>
    <n v="1415392666"/>
    <b v="0"/>
    <x v="51"/>
    <x v="0"/>
    <s v="theater/plays"/>
    <n v="106"/>
    <x v="2433"/>
    <x v="1"/>
    <s v="plays"/>
    <x v="3509"/>
    <d v="2014-11-21T04:55:00"/>
  </r>
  <r>
    <n v="3510"/>
    <x v="3508"/>
    <x v="3508"/>
    <n v="900"/>
    <n v="905"/>
    <x v="0"/>
    <x v="0"/>
    <x v="0"/>
    <n v="1404312846"/>
    <n v="1402584846"/>
    <b v="0"/>
    <x v="41"/>
    <x v="0"/>
    <s v="theater/plays"/>
    <n v="101"/>
    <x v="2434"/>
    <x v="1"/>
    <s v="plays"/>
    <x v="3510"/>
    <d v="2014-07-02T14:54:06"/>
  </r>
  <r>
    <n v="3511"/>
    <x v="3509"/>
    <x v="3509"/>
    <n v="1500"/>
    <n v="1518"/>
    <x v="0"/>
    <x v="1"/>
    <x v="1"/>
    <n v="1415385000"/>
    <n v="1413406695"/>
    <b v="0"/>
    <x v="10"/>
    <x v="0"/>
    <s v="theater/plays"/>
    <n v="101"/>
    <x v="2435"/>
    <x v="1"/>
    <s v="plays"/>
    <x v="3511"/>
    <d v="2014-11-07T18:30:00"/>
  </r>
  <r>
    <n v="3512"/>
    <x v="3510"/>
    <x v="3510"/>
    <n v="1000"/>
    <n v="1000"/>
    <x v="0"/>
    <x v="1"/>
    <x v="1"/>
    <n v="1429789992"/>
    <n v="1424609592"/>
    <b v="0"/>
    <x v="57"/>
    <x v="0"/>
    <s v="theater/plays"/>
    <n v="100"/>
    <x v="2436"/>
    <x v="1"/>
    <s v="plays"/>
    <x v="3512"/>
    <d v="2015-04-23T11:53:12"/>
  </r>
  <r>
    <n v="3513"/>
    <x v="3511"/>
    <x v="3511"/>
    <n v="2800"/>
    <n v="3315"/>
    <x v="0"/>
    <x v="0"/>
    <x v="0"/>
    <n v="1401857940"/>
    <n v="1400725112"/>
    <b v="0"/>
    <x v="34"/>
    <x v="0"/>
    <s v="theater/plays"/>
    <n v="118"/>
    <x v="2437"/>
    <x v="1"/>
    <s v="plays"/>
    <x v="3513"/>
    <d v="2014-06-04T04:59:00"/>
  </r>
  <r>
    <n v="3514"/>
    <x v="3512"/>
    <x v="3512"/>
    <n v="500"/>
    <n v="550"/>
    <x v="0"/>
    <x v="0"/>
    <x v="0"/>
    <n v="1422853140"/>
    <n v="1421439552"/>
    <b v="0"/>
    <x v="73"/>
    <x v="0"/>
    <s v="theater/plays"/>
    <n v="110"/>
    <x v="687"/>
    <x v="1"/>
    <s v="plays"/>
    <x v="3514"/>
    <d v="2015-02-02T04:59:00"/>
  </r>
  <r>
    <n v="3515"/>
    <x v="3513"/>
    <x v="3513"/>
    <n v="3000"/>
    <n v="3080"/>
    <x v="0"/>
    <x v="0"/>
    <x v="0"/>
    <n v="1433097171"/>
    <n v="1430505171"/>
    <b v="0"/>
    <x v="67"/>
    <x v="0"/>
    <s v="theater/plays"/>
    <n v="103"/>
    <x v="2438"/>
    <x v="1"/>
    <s v="plays"/>
    <x v="3515"/>
    <d v="2015-05-31T18:32:51"/>
  </r>
  <r>
    <n v="3516"/>
    <x v="3514"/>
    <x v="3514"/>
    <n v="2500"/>
    <n v="2500"/>
    <x v="0"/>
    <x v="0"/>
    <x v="0"/>
    <n v="1410145200"/>
    <n v="1407197670"/>
    <b v="0"/>
    <x v="202"/>
    <x v="0"/>
    <s v="theater/plays"/>
    <n v="100"/>
    <x v="2439"/>
    <x v="1"/>
    <s v="plays"/>
    <x v="3516"/>
    <d v="2014-09-08T03:00:00"/>
  </r>
  <r>
    <n v="3517"/>
    <x v="3515"/>
    <x v="3515"/>
    <n v="4000"/>
    <n v="4000"/>
    <x v="0"/>
    <x v="1"/>
    <x v="1"/>
    <n v="1404471600"/>
    <n v="1401910634"/>
    <b v="0"/>
    <x v="62"/>
    <x v="0"/>
    <s v="theater/plays"/>
    <n v="100"/>
    <x v="2440"/>
    <x v="1"/>
    <s v="plays"/>
    <x v="3517"/>
    <d v="2014-07-04T11:00:00"/>
  </r>
  <r>
    <n v="3518"/>
    <x v="3516"/>
    <x v="3516"/>
    <n v="1500"/>
    <n v="1650.69"/>
    <x v="0"/>
    <x v="0"/>
    <x v="0"/>
    <n v="1412259660"/>
    <n v="1410461299"/>
    <b v="0"/>
    <x v="51"/>
    <x v="0"/>
    <s v="theater/plays"/>
    <n v="110"/>
    <x v="2441"/>
    <x v="1"/>
    <s v="plays"/>
    <x v="3518"/>
    <d v="2014-10-02T14:21:00"/>
  </r>
  <r>
    <n v="3519"/>
    <x v="3517"/>
    <x v="3517"/>
    <n v="2000"/>
    <n v="2027"/>
    <x v="0"/>
    <x v="1"/>
    <x v="1"/>
    <n v="1425478950"/>
    <n v="1422886950"/>
    <b v="0"/>
    <x v="33"/>
    <x v="0"/>
    <s v="theater/plays"/>
    <n v="101"/>
    <x v="2442"/>
    <x v="1"/>
    <s v="plays"/>
    <x v="3519"/>
    <d v="2015-03-04T14:22:30"/>
  </r>
  <r>
    <n v="3520"/>
    <x v="3518"/>
    <x v="3518"/>
    <n v="2000"/>
    <n v="2015"/>
    <x v="0"/>
    <x v="1"/>
    <x v="1"/>
    <n v="1441547220"/>
    <n v="1439322412"/>
    <b v="0"/>
    <x v="64"/>
    <x v="0"/>
    <s v="theater/plays"/>
    <n v="101"/>
    <x v="2443"/>
    <x v="1"/>
    <s v="plays"/>
    <x v="3520"/>
    <d v="2015-09-06T13:47:00"/>
  </r>
  <r>
    <n v="3521"/>
    <x v="3519"/>
    <x v="3519"/>
    <n v="350"/>
    <n v="593"/>
    <x v="0"/>
    <x v="0"/>
    <x v="0"/>
    <n v="1411980020"/>
    <n v="1409388020"/>
    <b v="0"/>
    <x v="62"/>
    <x v="0"/>
    <s v="theater/plays"/>
    <n v="169"/>
    <x v="1300"/>
    <x v="1"/>
    <s v="plays"/>
    <x v="3521"/>
    <d v="2014-09-29T08:40:20"/>
  </r>
  <r>
    <n v="3522"/>
    <x v="3520"/>
    <x v="3520"/>
    <n v="1395"/>
    <n v="1395"/>
    <x v="0"/>
    <x v="1"/>
    <x v="1"/>
    <n v="1442311560"/>
    <n v="1439924246"/>
    <b v="0"/>
    <x v="69"/>
    <x v="0"/>
    <s v="theater/plays"/>
    <n v="100"/>
    <x v="2444"/>
    <x v="1"/>
    <s v="plays"/>
    <x v="3522"/>
    <d v="2015-09-15T10:06:00"/>
  </r>
  <r>
    <n v="3523"/>
    <x v="3521"/>
    <x v="3521"/>
    <n v="4000"/>
    <n v="4546"/>
    <x v="0"/>
    <x v="1"/>
    <x v="1"/>
    <n v="1474844400"/>
    <n v="1469871148"/>
    <b v="0"/>
    <x v="144"/>
    <x v="0"/>
    <s v="theater/plays"/>
    <n v="114"/>
    <x v="2445"/>
    <x v="1"/>
    <s v="plays"/>
    <x v="3523"/>
    <d v="2016-09-25T23:00:00"/>
  </r>
  <r>
    <n v="3524"/>
    <x v="3522"/>
    <x v="3522"/>
    <n v="10000"/>
    <n v="10156"/>
    <x v="0"/>
    <x v="0"/>
    <x v="0"/>
    <n v="1410580800"/>
    <n v="1409336373"/>
    <b v="0"/>
    <x v="142"/>
    <x v="0"/>
    <s v="theater/plays"/>
    <n v="102"/>
    <x v="2446"/>
    <x v="1"/>
    <s v="plays"/>
    <x v="3524"/>
    <d v="2014-09-13T04:00:00"/>
  </r>
  <r>
    <n v="3525"/>
    <x v="3523"/>
    <x v="3523"/>
    <n v="500"/>
    <n v="530"/>
    <x v="0"/>
    <x v="0"/>
    <x v="0"/>
    <n v="1439136000"/>
    <n v="1438188106"/>
    <b v="0"/>
    <x v="63"/>
    <x v="0"/>
    <s v="theater/plays"/>
    <n v="106"/>
    <x v="2447"/>
    <x v="1"/>
    <s v="plays"/>
    <x v="3525"/>
    <d v="2015-08-09T16:00:00"/>
  </r>
  <r>
    <n v="3526"/>
    <x v="3524"/>
    <x v="3524"/>
    <n v="3300"/>
    <n v="3366"/>
    <x v="0"/>
    <x v="0"/>
    <x v="0"/>
    <n v="1461823140"/>
    <n v="1459411371"/>
    <b v="0"/>
    <x v="69"/>
    <x v="0"/>
    <s v="theater/plays"/>
    <n v="102"/>
    <x v="2448"/>
    <x v="1"/>
    <s v="plays"/>
    <x v="3526"/>
    <d v="2016-04-28T05:59:00"/>
  </r>
  <r>
    <n v="3527"/>
    <x v="3525"/>
    <x v="3525"/>
    <n v="6000"/>
    <n v="7015"/>
    <x v="0"/>
    <x v="0"/>
    <x v="0"/>
    <n v="1436587140"/>
    <n v="1434069205"/>
    <b v="0"/>
    <x v="48"/>
    <x v="0"/>
    <s v="theater/plays"/>
    <n v="117"/>
    <x v="2010"/>
    <x v="1"/>
    <s v="plays"/>
    <x v="3527"/>
    <d v="2015-07-11T03:59:00"/>
  </r>
  <r>
    <n v="3528"/>
    <x v="3526"/>
    <x v="3526"/>
    <n v="1650"/>
    <n v="1669"/>
    <x v="0"/>
    <x v="1"/>
    <x v="1"/>
    <n v="1484740918"/>
    <n v="1483012918"/>
    <b v="0"/>
    <x v="77"/>
    <x v="0"/>
    <s v="theater/plays"/>
    <n v="101"/>
    <x v="2449"/>
    <x v="1"/>
    <s v="plays"/>
    <x v="3528"/>
    <d v="2017-01-18T12:01:58"/>
  </r>
  <r>
    <n v="3529"/>
    <x v="3527"/>
    <x v="3527"/>
    <n v="500"/>
    <n v="660"/>
    <x v="0"/>
    <x v="0"/>
    <x v="0"/>
    <n v="1436749200"/>
    <n v="1434997018"/>
    <b v="0"/>
    <x v="59"/>
    <x v="0"/>
    <s v="theater/plays"/>
    <n v="132"/>
    <x v="2202"/>
    <x v="1"/>
    <s v="plays"/>
    <x v="3529"/>
    <d v="2015-07-13T01:00:00"/>
  </r>
  <r>
    <n v="3530"/>
    <x v="3528"/>
    <x v="3528"/>
    <n v="2750"/>
    <n v="2750"/>
    <x v="0"/>
    <x v="1"/>
    <x v="1"/>
    <n v="1460318400"/>
    <n v="1457881057"/>
    <b v="0"/>
    <x v="19"/>
    <x v="0"/>
    <s v="theater/plays"/>
    <n v="100"/>
    <x v="178"/>
    <x v="1"/>
    <s v="plays"/>
    <x v="3530"/>
    <d v="2016-04-10T20:00:00"/>
  </r>
  <r>
    <n v="3531"/>
    <x v="3529"/>
    <x v="3529"/>
    <n v="1000"/>
    <n v="1280"/>
    <x v="0"/>
    <x v="0"/>
    <x v="0"/>
    <n v="1467301334"/>
    <n v="1464709334"/>
    <b v="0"/>
    <x v="55"/>
    <x v="0"/>
    <s v="theater/plays"/>
    <n v="128"/>
    <x v="2450"/>
    <x v="1"/>
    <s v="plays"/>
    <x v="3531"/>
    <d v="2016-06-30T15:42:14"/>
  </r>
  <r>
    <n v="3532"/>
    <x v="3530"/>
    <x v="3530"/>
    <n v="960"/>
    <n v="1142"/>
    <x v="0"/>
    <x v="0"/>
    <x v="0"/>
    <n v="1411012740"/>
    <n v="1409667827"/>
    <b v="0"/>
    <x v="74"/>
    <x v="0"/>
    <s v="theater/plays"/>
    <n v="119"/>
    <x v="2451"/>
    <x v="1"/>
    <s v="plays"/>
    <x v="3532"/>
    <d v="2014-09-18T03:59:00"/>
  </r>
  <r>
    <n v="3533"/>
    <x v="3531"/>
    <x v="3531"/>
    <n v="500"/>
    <n v="631"/>
    <x v="0"/>
    <x v="0"/>
    <x v="0"/>
    <n v="1447269367"/>
    <n v="1444673767"/>
    <b v="0"/>
    <x v="22"/>
    <x v="0"/>
    <s v="theater/plays"/>
    <n v="126"/>
    <x v="2452"/>
    <x v="1"/>
    <s v="plays"/>
    <x v="3533"/>
    <d v="2015-11-11T19:16:07"/>
  </r>
  <r>
    <n v="3534"/>
    <x v="3532"/>
    <x v="3532"/>
    <n v="5000"/>
    <n v="7810"/>
    <x v="0"/>
    <x v="0"/>
    <x v="0"/>
    <n v="1443711623"/>
    <n v="1440687623"/>
    <b v="0"/>
    <x v="386"/>
    <x v="0"/>
    <s v="theater/plays"/>
    <n v="156"/>
    <x v="2453"/>
    <x v="1"/>
    <s v="plays"/>
    <x v="3534"/>
    <d v="2015-10-01T15:00:23"/>
  </r>
  <r>
    <n v="3535"/>
    <x v="3533"/>
    <x v="3533"/>
    <n v="2000"/>
    <n v="2063"/>
    <x v="0"/>
    <x v="1"/>
    <x v="1"/>
    <n v="1443808800"/>
    <n v="1441120910"/>
    <b v="0"/>
    <x v="67"/>
    <x v="0"/>
    <s v="theater/plays"/>
    <n v="103"/>
    <x v="1428"/>
    <x v="1"/>
    <s v="plays"/>
    <x v="3535"/>
    <d v="2015-10-02T18:00:00"/>
  </r>
  <r>
    <n v="3536"/>
    <x v="3534"/>
    <x v="3534"/>
    <n v="150"/>
    <n v="230"/>
    <x v="0"/>
    <x v="1"/>
    <x v="1"/>
    <n v="1450612740"/>
    <n v="1448040425"/>
    <b v="0"/>
    <x v="57"/>
    <x v="0"/>
    <s v="theater/plays"/>
    <n v="153"/>
    <x v="2454"/>
    <x v="1"/>
    <s v="plays"/>
    <x v="3536"/>
    <d v="2015-12-20T11:59:00"/>
  </r>
  <r>
    <n v="3537"/>
    <x v="3535"/>
    <x v="3535"/>
    <n v="675"/>
    <n v="1218"/>
    <x v="0"/>
    <x v="5"/>
    <x v="5"/>
    <n v="1416211140"/>
    <n v="1413016216"/>
    <b v="0"/>
    <x v="33"/>
    <x v="0"/>
    <s v="theater/plays"/>
    <n v="180"/>
    <x v="145"/>
    <x v="1"/>
    <s v="plays"/>
    <x v="3537"/>
    <d v="2014-11-17T07:59:00"/>
  </r>
  <r>
    <n v="3538"/>
    <x v="3536"/>
    <x v="3536"/>
    <n v="2000"/>
    <n v="2569"/>
    <x v="0"/>
    <x v="1"/>
    <x v="1"/>
    <n v="1471428340"/>
    <n v="1469009140"/>
    <b v="0"/>
    <x v="183"/>
    <x v="0"/>
    <s v="theater/plays"/>
    <n v="128"/>
    <x v="2455"/>
    <x v="1"/>
    <s v="plays"/>
    <x v="3538"/>
    <d v="2016-08-17T10:05:40"/>
  </r>
  <r>
    <n v="3539"/>
    <x v="3537"/>
    <x v="3537"/>
    <n v="600"/>
    <n v="718"/>
    <x v="0"/>
    <x v="0"/>
    <x v="0"/>
    <n v="1473358122"/>
    <n v="1471543722"/>
    <b v="0"/>
    <x v="62"/>
    <x v="0"/>
    <s v="theater/plays"/>
    <n v="120"/>
    <x v="2456"/>
    <x v="1"/>
    <s v="plays"/>
    <x v="3539"/>
    <d v="2016-09-08T18:08:42"/>
  </r>
  <r>
    <n v="3540"/>
    <x v="3538"/>
    <x v="3538"/>
    <n v="300"/>
    <n v="369"/>
    <x v="0"/>
    <x v="1"/>
    <x v="1"/>
    <n v="1466899491"/>
    <n v="1464307491"/>
    <b v="0"/>
    <x v="22"/>
    <x v="0"/>
    <s v="theater/plays"/>
    <n v="123"/>
    <x v="885"/>
    <x v="1"/>
    <s v="plays"/>
    <x v="3540"/>
    <d v="2016-06-26T00:04:51"/>
  </r>
  <r>
    <n v="3541"/>
    <x v="3539"/>
    <x v="3539"/>
    <n v="1200"/>
    <n v="1260"/>
    <x v="0"/>
    <x v="1"/>
    <x v="1"/>
    <n v="1441042275"/>
    <n v="1438882275"/>
    <b v="0"/>
    <x v="58"/>
    <x v="0"/>
    <s v="theater/plays"/>
    <n v="105"/>
    <x v="104"/>
    <x v="1"/>
    <s v="plays"/>
    <x v="3541"/>
    <d v="2015-08-31T17:31:15"/>
  </r>
  <r>
    <n v="3542"/>
    <x v="3540"/>
    <x v="3540"/>
    <n v="5500"/>
    <n v="5623"/>
    <x v="0"/>
    <x v="0"/>
    <x v="0"/>
    <n v="1410099822"/>
    <n v="1404915822"/>
    <b v="0"/>
    <x v="268"/>
    <x v="0"/>
    <s v="theater/plays"/>
    <n v="102"/>
    <x v="2457"/>
    <x v="1"/>
    <s v="plays"/>
    <x v="3542"/>
    <d v="2014-09-07T14:23:42"/>
  </r>
  <r>
    <n v="3543"/>
    <x v="3541"/>
    <x v="3541"/>
    <n v="1500"/>
    <n v="1570"/>
    <x v="0"/>
    <x v="12"/>
    <x v="3"/>
    <n v="1435255659"/>
    <n v="1432663659"/>
    <b v="0"/>
    <x v="60"/>
    <x v="0"/>
    <s v="theater/plays"/>
    <n v="105"/>
    <x v="2458"/>
    <x v="1"/>
    <s v="plays"/>
    <x v="3543"/>
    <d v="2015-06-25T18:07:39"/>
  </r>
  <r>
    <n v="3544"/>
    <x v="3542"/>
    <x v="3542"/>
    <n v="2500"/>
    <n v="2500"/>
    <x v="0"/>
    <x v="0"/>
    <x v="0"/>
    <n v="1425758257"/>
    <n v="1423166257"/>
    <b v="0"/>
    <x v="54"/>
    <x v="0"/>
    <s v="theater/plays"/>
    <n v="100"/>
    <x v="2459"/>
    <x v="1"/>
    <s v="plays"/>
    <x v="3544"/>
    <d v="2015-03-07T19:57:37"/>
  </r>
  <r>
    <n v="3545"/>
    <x v="3543"/>
    <x v="3543"/>
    <n v="250"/>
    <n v="251"/>
    <x v="0"/>
    <x v="0"/>
    <x v="0"/>
    <n v="1428780159"/>
    <n v="1426188159"/>
    <b v="0"/>
    <x v="22"/>
    <x v="0"/>
    <s v="theater/plays"/>
    <n v="100"/>
    <x v="90"/>
    <x v="1"/>
    <s v="plays"/>
    <x v="3545"/>
    <d v="2015-04-11T19:22:39"/>
  </r>
  <r>
    <n v="3546"/>
    <x v="3544"/>
    <x v="3544"/>
    <n v="1100"/>
    <n v="1125"/>
    <x v="0"/>
    <x v="0"/>
    <x v="0"/>
    <n v="1427860740"/>
    <n v="1426002684"/>
    <b v="0"/>
    <x v="10"/>
    <x v="0"/>
    <s v="theater/plays"/>
    <n v="102"/>
    <x v="2460"/>
    <x v="1"/>
    <s v="plays"/>
    <x v="3546"/>
    <d v="2015-04-01T03:59:00"/>
  </r>
  <r>
    <n v="3547"/>
    <x v="3545"/>
    <x v="3545"/>
    <n v="35000"/>
    <n v="40043.25"/>
    <x v="0"/>
    <x v="0"/>
    <x v="0"/>
    <n v="1463198340"/>
    <n v="1461117201"/>
    <b v="0"/>
    <x v="226"/>
    <x v="0"/>
    <s v="theater/plays"/>
    <n v="114"/>
    <x v="2461"/>
    <x v="1"/>
    <s v="plays"/>
    <x v="3547"/>
    <d v="2016-05-14T03:59:00"/>
  </r>
  <r>
    <n v="3548"/>
    <x v="3546"/>
    <x v="3546"/>
    <n v="2100"/>
    <n v="2140"/>
    <x v="0"/>
    <x v="0"/>
    <x v="0"/>
    <n v="1457139600"/>
    <n v="1455230214"/>
    <b v="0"/>
    <x v="62"/>
    <x v="0"/>
    <s v="theater/plays"/>
    <n v="102"/>
    <x v="2414"/>
    <x v="1"/>
    <s v="plays"/>
    <x v="3548"/>
    <d v="2016-03-05T01:00:00"/>
  </r>
  <r>
    <n v="3549"/>
    <x v="3547"/>
    <x v="3547"/>
    <n v="1000"/>
    <n v="1020"/>
    <x v="0"/>
    <x v="1"/>
    <x v="1"/>
    <n v="1441358873"/>
    <n v="1438939673"/>
    <b v="0"/>
    <x v="288"/>
    <x v="0"/>
    <s v="theater/plays"/>
    <n v="102"/>
    <x v="2462"/>
    <x v="1"/>
    <s v="plays"/>
    <x v="3549"/>
    <d v="2015-09-04T09:27:53"/>
  </r>
  <r>
    <n v="3550"/>
    <x v="3548"/>
    <x v="3548"/>
    <n v="2500"/>
    <n v="2620"/>
    <x v="0"/>
    <x v="1"/>
    <x v="1"/>
    <n v="1462224398"/>
    <n v="1459632398"/>
    <b v="0"/>
    <x v="31"/>
    <x v="0"/>
    <s v="theater/plays"/>
    <n v="105"/>
    <x v="2463"/>
    <x v="1"/>
    <s v="plays"/>
    <x v="3550"/>
    <d v="2016-05-02T21:26:38"/>
  </r>
  <r>
    <n v="3551"/>
    <x v="3549"/>
    <x v="3549"/>
    <n v="1500"/>
    <n v="1527.5"/>
    <x v="0"/>
    <x v="0"/>
    <x v="0"/>
    <n v="1400796420"/>
    <n v="1398342170"/>
    <b v="0"/>
    <x v="20"/>
    <x v="0"/>
    <s v="theater/plays"/>
    <n v="102"/>
    <x v="1756"/>
    <x v="1"/>
    <s v="plays"/>
    <x v="3551"/>
    <d v="2014-05-22T22:07:00"/>
  </r>
  <r>
    <n v="3552"/>
    <x v="3550"/>
    <x v="3550"/>
    <n v="773"/>
    <n v="773"/>
    <x v="0"/>
    <x v="1"/>
    <x v="1"/>
    <n v="1403964324"/>
    <n v="1401372324"/>
    <b v="0"/>
    <x v="9"/>
    <x v="0"/>
    <s v="theater/plays"/>
    <n v="100"/>
    <x v="2464"/>
    <x v="1"/>
    <s v="plays"/>
    <x v="3552"/>
    <d v="2014-06-28T14:05:24"/>
  </r>
  <r>
    <n v="3553"/>
    <x v="3551"/>
    <x v="3551"/>
    <n v="5500"/>
    <n v="5845"/>
    <x v="0"/>
    <x v="0"/>
    <x v="0"/>
    <n v="1439337600"/>
    <n v="1436575280"/>
    <b v="0"/>
    <x v="201"/>
    <x v="0"/>
    <s v="theater/plays"/>
    <n v="106"/>
    <x v="1382"/>
    <x v="1"/>
    <s v="plays"/>
    <x v="3553"/>
    <d v="2015-08-12T00:00:00"/>
  </r>
  <r>
    <n v="3554"/>
    <x v="3552"/>
    <x v="3552"/>
    <n v="5000"/>
    <n v="5671.11"/>
    <x v="0"/>
    <x v="0"/>
    <x v="0"/>
    <n v="1423674000"/>
    <n v="1421025159"/>
    <b v="0"/>
    <x v="28"/>
    <x v="0"/>
    <s v="theater/plays"/>
    <n v="113"/>
    <x v="2465"/>
    <x v="1"/>
    <s v="plays"/>
    <x v="3554"/>
    <d v="2015-02-11T17:00:00"/>
  </r>
  <r>
    <n v="3555"/>
    <x v="3553"/>
    <x v="3553"/>
    <n v="2400"/>
    <n v="2400"/>
    <x v="0"/>
    <x v="13"/>
    <x v="3"/>
    <n v="1479382594"/>
    <n v="1476786994"/>
    <b v="0"/>
    <x v="25"/>
    <x v="0"/>
    <s v="theater/plays"/>
    <n v="100"/>
    <x v="1199"/>
    <x v="1"/>
    <s v="plays"/>
    <x v="3555"/>
    <d v="2016-11-17T11:36:34"/>
  </r>
  <r>
    <n v="3556"/>
    <x v="3554"/>
    <x v="3554"/>
    <n v="2200"/>
    <n v="2210"/>
    <x v="0"/>
    <x v="1"/>
    <x v="1"/>
    <n v="1408289724"/>
    <n v="1403105724"/>
    <b v="0"/>
    <x v="9"/>
    <x v="0"/>
    <s v="theater/plays"/>
    <n v="100"/>
    <x v="2466"/>
    <x v="1"/>
    <s v="plays"/>
    <x v="3556"/>
    <d v="2014-08-17T15:35:24"/>
  </r>
  <r>
    <n v="3557"/>
    <x v="3555"/>
    <x v="3555"/>
    <n v="100000"/>
    <n v="100036"/>
    <x v="0"/>
    <x v="0"/>
    <x v="0"/>
    <n v="1399271911"/>
    <n v="1396334311"/>
    <b v="0"/>
    <x v="501"/>
    <x v="0"/>
    <s v="theater/plays"/>
    <n v="100"/>
    <x v="2467"/>
    <x v="1"/>
    <s v="plays"/>
    <x v="3557"/>
    <d v="2014-05-05T06:38:31"/>
  </r>
  <r>
    <n v="3558"/>
    <x v="3556"/>
    <x v="3556"/>
    <n v="350"/>
    <n v="504"/>
    <x v="0"/>
    <x v="1"/>
    <x v="1"/>
    <n v="1435352400"/>
    <n v="1431718575"/>
    <b v="0"/>
    <x v="19"/>
    <x v="0"/>
    <s v="theater/plays"/>
    <n v="144"/>
    <x v="2468"/>
    <x v="1"/>
    <s v="plays"/>
    <x v="3558"/>
    <d v="2015-06-26T21:00:00"/>
  </r>
  <r>
    <n v="3559"/>
    <x v="3557"/>
    <x v="3557"/>
    <n v="1000"/>
    <n v="1035"/>
    <x v="0"/>
    <x v="2"/>
    <x v="2"/>
    <n v="1438333080"/>
    <n v="1436408308"/>
    <b v="0"/>
    <x v="54"/>
    <x v="0"/>
    <s v="theater/plays"/>
    <n v="104"/>
    <x v="2469"/>
    <x v="1"/>
    <s v="plays"/>
    <x v="3559"/>
    <d v="2015-07-31T08:58:00"/>
  </r>
  <r>
    <n v="3560"/>
    <x v="3558"/>
    <x v="3558"/>
    <n v="3200"/>
    <n v="3470"/>
    <x v="0"/>
    <x v="5"/>
    <x v="5"/>
    <n v="1432694700"/>
    <n v="1429651266"/>
    <b v="0"/>
    <x v="142"/>
    <x v="0"/>
    <s v="theater/plays"/>
    <n v="108"/>
    <x v="2470"/>
    <x v="1"/>
    <s v="plays"/>
    <x v="3560"/>
    <d v="2015-05-27T02:45:00"/>
  </r>
  <r>
    <n v="3561"/>
    <x v="3559"/>
    <x v="3559"/>
    <n v="2500"/>
    <n v="2560"/>
    <x v="0"/>
    <x v="0"/>
    <x v="0"/>
    <n v="1438799760"/>
    <n v="1437236378"/>
    <b v="0"/>
    <x v="241"/>
    <x v="0"/>
    <s v="theater/plays"/>
    <n v="102"/>
    <x v="2471"/>
    <x v="1"/>
    <s v="plays"/>
    <x v="3561"/>
    <d v="2015-08-05T18:36:00"/>
  </r>
  <r>
    <n v="3562"/>
    <x v="3560"/>
    <x v="3560"/>
    <n v="315"/>
    <n v="469"/>
    <x v="0"/>
    <x v="1"/>
    <x v="1"/>
    <n v="1457906400"/>
    <n v="1457115427"/>
    <b v="0"/>
    <x v="162"/>
    <x v="0"/>
    <s v="theater/plays"/>
    <n v="149"/>
    <x v="2472"/>
    <x v="1"/>
    <s v="plays"/>
    <x v="3562"/>
    <d v="2016-03-13T22:00:00"/>
  </r>
  <r>
    <n v="3563"/>
    <x v="3561"/>
    <x v="3561"/>
    <n v="500"/>
    <n v="527.45000000000005"/>
    <x v="0"/>
    <x v="1"/>
    <x v="1"/>
    <n v="1470078000"/>
    <n v="1467648456"/>
    <b v="0"/>
    <x v="20"/>
    <x v="0"/>
    <s v="theater/plays"/>
    <n v="105"/>
    <x v="2473"/>
    <x v="1"/>
    <s v="plays"/>
    <x v="3563"/>
    <d v="2016-08-01T19:00:00"/>
  </r>
  <r>
    <n v="3564"/>
    <x v="3562"/>
    <x v="3562"/>
    <n v="1000"/>
    <n v="1005"/>
    <x v="0"/>
    <x v="1"/>
    <x v="1"/>
    <n v="1444060800"/>
    <n v="1440082649"/>
    <b v="0"/>
    <x v="57"/>
    <x v="0"/>
    <s v="theater/plays"/>
    <n v="101"/>
    <x v="2474"/>
    <x v="1"/>
    <s v="plays"/>
    <x v="3564"/>
    <d v="2015-10-05T16:00:00"/>
  </r>
  <r>
    <n v="3565"/>
    <x v="3563"/>
    <x v="3563"/>
    <n v="900"/>
    <n v="1175"/>
    <x v="0"/>
    <x v="0"/>
    <x v="0"/>
    <n v="1420048208"/>
    <n v="1417456208"/>
    <b v="0"/>
    <x v="8"/>
    <x v="0"/>
    <s v="theater/plays"/>
    <n v="131"/>
    <x v="2475"/>
    <x v="1"/>
    <s v="plays"/>
    <x v="3565"/>
    <d v="2014-12-31T17:50:08"/>
  </r>
  <r>
    <n v="3566"/>
    <x v="3564"/>
    <x v="3564"/>
    <n v="2000"/>
    <n v="2095"/>
    <x v="0"/>
    <x v="1"/>
    <x v="1"/>
    <n v="1422015083"/>
    <n v="1419423083"/>
    <b v="0"/>
    <x v="44"/>
    <x v="0"/>
    <s v="theater/plays"/>
    <n v="105"/>
    <x v="2476"/>
    <x v="1"/>
    <s v="plays"/>
    <x v="3566"/>
    <d v="2015-01-23T12:11:23"/>
  </r>
  <r>
    <n v="3567"/>
    <x v="3565"/>
    <x v="3565"/>
    <n v="1000"/>
    <n v="1088"/>
    <x v="0"/>
    <x v="1"/>
    <x v="1"/>
    <n v="1433964444"/>
    <n v="1431372444"/>
    <b v="0"/>
    <x v="14"/>
    <x v="0"/>
    <s v="theater/plays"/>
    <n v="109"/>
    <x v="2477"/>
    <x v="1"/>
    <s v="plays"/>
    <x v="3567"/>
    <d v="2015-06-10T19:27:24"/>
  </r>
  <r>
    <n v="3568"/>
    <x v="3566"/>
    <x v="3566"/>
    <n v="1000"/>
    <n v="1110"/>
    <x v="0"/>
    <x v="0"/>
    <x v="0"/>
    <n v="1410975994"/>
    <n v="1408383994"/>
    <b v="0"/>
    <x v="10"/>
    <x v="0"/>
    <s v="theater/plays"/>
    <n v="111"/>
    <x v="700"/>
    <x v="1"/>
    <s v="plays"/>
    <x v="3568"/>
    <d v="2014-09-17T17:46:34"/>
  </r>
  <r>
    <n v="3569"/>
    <x v="3567"/>
    <x v="3567"/>
    <n v="5000"/>
    <n v="5024"/>
    <x v="0"/>
    <x v="0"/>
    <x v="0"/>
    <n v="1420734696"/>
    <n v="1418142696"/>
    <b v="0"/>
    <x v="14"/>
    <x v="0"/>
    <s v="theater/plays"/>
    <n v="100"/>
    <x v="2478"/>
    <x v="1"/>
    <s v="plays"/>
    <x v="3569"/>
    <d v="2015-01-08T16:31:36"/>
  </r>
  <r>
    <n v="3570"/>
    <x v="3568"/>
    <x v="3568"/>
    <n v="2000"/>
    <n v="2287"/>
    <x v="0"/>
    <x v="0"/>
    <x v="0"/>
    <n v="1420009200"/>
    <n v="1417593483"/>
    <b v="0"/>
    <x v="55"/>
    <x v="0"/>
    <s v="theater/plays"/>
    <n v="114"/>
    <x v="1336"/>
    <x v="1"/>
    <s v="plays"/>
    <x v="3570"/>
    <d v="2014-12-31T07:00:00"/>
  </r>
  <r>
    <n v="3571"/>
    <x v="3569"/>
    <x v="3569"/>
    <n v="1500"/>
    <n v="1831"/>
    <x v="0"/>
    <x v="1"/>
    <x v="1"/>
    <n v="1414701413"/>
    <n v="1412109413"/>
    <b v="0"/>
    <x v="20"/>
    <x v="0"/>
    <s v="theater/plays"/>
    <n v="122"/>
    <x v="2479"/>
    <x v="1"/>
    <s v="plays"/>
    <x v="3571"/>
    <d v="2014-10-30T20:36:53"/>
  </r>
  <r>
    <n v="3572"/>
    <x v="3570"/>
    <x v="3570"/>
    <n v="500"/>
    <n v="500"/>
    <x v="0"/>
    <x v="1"/>
    <x v="1"/>
    <n v="1434894082"/>
    <n v="1432302082"/>
    <b v="0"/>
    <x v="82"/>
    <x v="0"/>
    <s v="theater/plays"/>
    <n v="100"/>
    <x v="2480"/>
    <x v="1"/>
    <s v="plays"/>
    <x v="3572"/>
    <d v="2015-06-21T13:41:22"/>
  </r>
  <r>
    <n v="3573"/>
    <x v="3571"/>
    <x v="3571"/>
    <n v="3000"/>
    <n v="3084"/>
    <x v="0"/>
    <x v="1"/>
    <x v="1"/>
    <n v="1415440846"/>
    <n v="1412845246"/>
    <b v="0"/>
    <x v="76"/>
    <x v="0"/>
    <s v="theater/plays"/>
    <n v="103"/>
    <x v="2481"/>
    <x v="1"/>
    <s v="plays"/>
    <x v="3573"/>
    <d v="2014-11-08T10:00:46"/>
  </r>
  <r>
    <n v="3574"/>
    <x v="3572"/>
    <x v="3572"/>
    <n v="5800"/>
    <n v="6155"/>
    <x v="0"/>
    <x v="0"/>
    <x v="0"/>
    <n v="1415921848"/>
    <n v="1413326248"/>
    <b v="0"/>
    <x v="43"/>
    <x v="0"/>
    <s v="theater/plays"/>
    <n v="106"/>
    <x v="2482"/>
    <x v="1"/>
    <s v="plays"/>
    <x v="3574"/>
    <d v="2014-11-13T23:37:28"/>
  </r>
  <r>
    <n v="3575"/>
    <x v="3573"/>
    <x v="3573"/>
    <n v="10000"/>
    <n v="10133"/>
    <x v="0"/>
    <x v="0"/>
    <x v="0"/>
    <n v="1470887940"/>
    <n v="1468176527"/>
    <b v="0"/>
    <x v="332"/>
    <x v="0"/>
    <s v="theater/plays"/>
    <n v="101"/>
    <x v="2483"/>
    <x v="1"/>
    <s v="plays"/>
    <x v="3575"/>
    <d v="2016-08-11T03:59:00"/>
  </r>
  <r>
    <n v="3576"/>
    <x v="3574"/>
    <x v="3574"/>
    <n v="100"/>
    <n v="100"/>
    <x v="0"/>
    <x v="0"/>
    <x v="0"/>
    <n v="1480947054"/>
    <n v="1475759454"/>
    <b v="0"/>
    <x v="81"/>
    <x v="0"/>
    <s v="theater/plays"/>
    <n v="100"/>
    <x v="135"/>
    <x v="1"/>
    <s v="plays"/>
    <x v="3576"/>
    <d v="2016-12-05T14:10:54"/>
  </r>
  <r>
    <n v="3577"/>
    <x v="3575"/>
    <x v="3575"/>
    <n v="600"/>
    <n v="780"/>
    <x v="0"/>
    <x v="0"/>
    <x v="0"/>
    <n v="1430029680"/>
    <n v="1427741583"/>
    <b v="0"/>
    <x v="74"/>
    <x v="0"/>
    <s v="theater/plays"/>
    <n v="130"/>
    <x v="673"/>
    <x v="1"/>
    <s v="plays"/>
    <x v="3577"/>
    <d v="2015-04-26T06:28:00"/>
  </r>
  <r>
    <n v="3578"/>
    <x v="3576"/>
    <x v="3576"/>
    <n v="1500"/>
    <n v="1500.2"/>
    <x v="0"/>
    <x v="1"/>
    <x v="1"/>
    <n v="1462037777"/>
    <n v="1459445777"/>
    <b v="0"/>
    <x v="77"/>
    <x v="0"/>
    <s v="theater/plays"/>
    <n v="100"/>
    <x v="1318"/>
    <x v="1"/>
    <s v="plays"/>
    <x v="3578"/>
    <d v="2016-04-30T17:36:17"/>
  </r>
  <r>
    <n v="3579"/>
    <x v="3577"/>
    <x v="3577"/>
    <n v="500"/>
    <n v="500"/>
    <x v="0"/>
    <x v="1"/>
    <x v="1"/>
    <n v="1459444656"/>
    <n v="1456856256"/>
    <b v="0"/>
    <x v="25"/>
    <x v="0"/>
    <s v="theater/plays"/>
    <n v="100"/>
    <x v="669"/>
    <x v="1"/>
    <s v="plays"/>
    <x v="3579"/>
    <d v="2016-03-31T17:17:36"/>
  </r>
  <r>
    <n v="3580"/>
    <x v="3578"/>
    <x v="3578"/>
    <n v="900"/>
    <n v="1025"/>
    <x v="0"/>
    <x v="0"/>
    <x v="0"/>
    <n v="1425185940"/>
    <n v="1421900022"/>
    <b v="0"/>
    <x v="74"/>
    <x v="0"/>
    <s v="theater/plays"/>
    <n v="114"/>
    <x v="2484"/>
    <x v="1"/>
    <s v="plays"/>
    <x v="3580"/>
    <d v="2015-03-01T04:59:00"/>
  </r>
  <r>
    <n v="3581"/>
    <x v="3579"/>
    <x v="3579"/>
    <n v="1500"/>
    <n v="1500"/>
    <x v="0"/>
    <x v="1"/>
    <x v="1"/>
    <n v="1406719110"/>
    <n v="1405509510"/>
    <b v="0"/>
    <x v="43"/>
    <x v="0"/>
    <s v="theater/plays"/>
    <n v="100"/>
    <x v="836"/>
    <x v="1"/>
    <s v="plays"/>
    <x v="3581"/>
    <d v="2014-07-30T11:18:30"/>
  </r>
  <r>
    <n v="3582"/>
    <x v="3580"/>
    <x v="3580"/>
    <n v="1000"/>
    <n v="2870"/>
    <x v="0"/>
    <x v="0"/>
    <x v="0"/>
    <n v="1459822682"/>
    <n v="1458613082"/>
    <b v="0"/>
    <x v="72"/>
    <x v="0"/>
    <s v="theater/plays"/>
    <n v="287"/>
    <x v="2485"/>
    <x v="1"/>
    <s v="plays"/>
    <x v="3582"/>
    <d v="2016-04-05T02:18:02"/>
  </r>
  <r>
    <n v="3583"/>
    <x v="3581"/>
    <x v="3581"/>
    <n v="3000"/>
    <n v="3255"/>
    <x v="0"/>
    <x v="0"/>
    <x v="0"/>
    <n v="1460970805"/>
    <n v="1455790405"/>
    <b v="0"/>
    <x v="54"/>
    <x v="0"/>
    <s v="theater/plays"/>
    <n v="109"/>
    <x v="938"/>
    <x v="1"/>
    <s v="plays"/>
    <x v="3583"/>
    <d v="2016-04-18T09:13:25"/>
  </r>
  <r>
    <n v="3584"/>
    <x v="3582"/>
    <x v="3582"/>
    <n v="3000"/>
    <n v="3465"/>
    <x v="0"/>
    <x v="1"/>
    <x v="1"/>
    <n v="1436772944"/>
    <n v="1434180944"/>
    <b v="0"/>
    <x v="300"/>
    <x v="0"/>
    <s v="theater/plays"/>
    <n v="116"/>
    <x v="2486"/>
    <x v="1"/>
    <s v="plays"/>
    <x v="3584"/>
    <d v="2015-07-13T07:35:44"/>
  </r>
  <r>
    <n v="3585"/>
    <x v="3583"/>
    <x v="3583"/>
    <n v="3400"/>
    <n v="4050"/>
    <x v="0"/>
    <x v="0"/>
    <x v="0"/>
    <n v="1419181890"/>
    <n v="1416589890"/>
    <b v="0"/>
    <x v="23"/>
    <x v="0"/>
    <s v="theater/plays"/>
    <n v="119"/>
    <x v="2487"/>
    <x v="1"/>
    <s v="plays"/>
    <x v="3585"/>
    <d v="2014-12-21T17:11:30"/>
  </r>
  <r>
    <n v="3586"/>
    <x v="3584"/>
    <x v="3584"/>
    <n v="7500"/>
    <n v="8207"/>
    <x v="0"/>
    <x v="0"/>
    <x v="0"/>
    <n v="1474649070"/>
    <n v="1469465070"/>
    <b v="0"/>
    <x v="241"/>
    <x v="0"/>
    <s v="theater/plays"/>
    <n v="109"/>
    <x v="2488"/>
    <x v="1"/>
    <s v="plays"/>
    <x v="3586"/>
    <d v="2016-09-23T16:44:30"/>
  </r>
  <r>
    <n v="3587"/>
    <x v="3585"/>
    <x v="3585"/>
    <n v="500"/>
    <n v="633"/>
    <x v="0"/>
    <x v="1"/>
    <x v="1"/>
    <n v="1467054000"/>
    <n v="1463144254"/>
    <b v="0"/>
    <x v="33"/>
    <x v="0"/>
    <s v="theater/plays"/>
    <n v="127"/>
    <x v="2489"/>
    <x v="1"/>
    <s v="plays"/>
    <x v="3587"/>
    <d v="2016-06-27T19:00:00"/>
  </r>
  <r>
    <n v="3588"/>
    <x v="3586"/>
    <x v="3586"/>
    <n v="200"/>
    <n v="201"/>
    <x v="0"/>
    <x v="1"/>
    <x v="1"/>
    <n v="1430348400"/>
    <n v="1428436410"/>
    <b v="0"/>
    <x v="202"/>
    <x v="0"/>
    <s v="theater/plays"/>
    <n v="101"/>
    <x v="2490"/>
    <x v="1"/>
    <s v="plays"/>
    <x v="3588"/>
    <d v="2015-04-29T23:00:00"/>
  </r>
  <r>
    <n v="3589"/>
    <x v="3587"/>
    <x v="3587"/>
    <n v="4000"/>
    <n v="5100"/>
    <x v="0"/>
    <x v="0"/>
    <x v="0"/>
    <n v="1432654347"/>
    <n v="1430494347"/>
    <b v="0"/>
    <x v="95"/>
    <x v="0"/>
    <s v="theater/plays"/>
    <n v="128"/>
    <x v="2491"/>
    <x v="1"/>
    <s v="plays"/>
    <x v="3589"/>
    <d v="2015-05-26T15:32:27"/>
  </r>
  <r>
    <n v="3590"/>
    <x v="3588"/>
    <x v="3588"/>
    <n v="5000"/>
    <n v="5003"/>
    <x v="0"/>
    <x v="1"/>
    <x v="1"/>
    <n v="1413792034"/>
    <n v="1411200034"/>
    <b v="0"/>
    <x v="196"/>
    <x v="0"/>
    <s v="theater/plays"/>
    <n v="100"/>
    <x v="2492"/>
    <x v="1"/>
    <s v="plays"/>
    <x v="3590"/>
    <d v="2014-10-20T08:00:34"/>
  </r>
  <r>
    <n v="3591"/>
    <x v="3589"/>
    <x v="3589"/>
    <n v="700"/>
    <n v="1225"/>
    <x v="0"/>
    <x v="0"/>
    <x v="0"/>
    <n v="1422075540"/>
    <n v="1419979544"/>
    <b v="0"/>
    <x v="59"/>
    <x v="0"/>
    <s v="theater/plays"/>
    <n v="175"/>
    <x v="2493"/>
    <x v="1"/>
    <s v="plays"/>
    <x v="3591"/>
    <d v="2015-01-24T04:59:00"/>
  </r>
  <r>
    <n v="3592"/>
    <x v="3590"/>
    <x v="3590"/>
    <n v="2000"/>
    <n v="2545"/>
    <x v="0"/>
    <x v="0"/>
    <x v="0"/>
    <n v="1423630740"/>
    <n v="1418673307"/>
    <b v="0"/>
    <x v="2"/>
    <x v="0"/>
    <s v="theater/plays"/>
    <n v="127"/>
    <x v="2494"/>
    <x v="1"/>
    <s v="plays"/>
    <x v="3592"/>
    <d v="2015-02-11T04:59:00"/>
  </r>
  <r>
    <n v="3593"/>
    <x v="3591"/>
    <x v="3591"/>
    <n v="3000"/>
    <n v="3319"/>
    <x v="0"/>
    <x v="0"/>
    <x v="0"/>
    <n v="1420489560"/>
    <n v="1417469639"/>
    <b v="0"/>
    <x v="68"/>
    <x v="0"/>
    <s v="theater/plays"/>
    <n v="111"/>
    <x v="2495"/>
    <x v="1"/>
    <s v="plays"/>
    <x v="3593"/>
    <d v="2015-01-05T20:26:00"/>
  </r>
  <r>
    <n v="3594"/>
    <x v="3592"/>
    <x v="3592"/>
    <n v="1600"/>
    <n v="2015"/>
    <x v="0"/>
    <x v="0"/>
    <x v="0"/>
    <n v="1472952982"/>
    <n v="1470792982"/>
    <b v="0"/>
    <x v="17"/>
    <x v="0"/>
    <s v="theater/plays"/>
    <n v="126"/>
    <x v="2496"/>
    <x v="1"/>
    <s v="plays"/>
    <x v="3594"/>
    <d v="2016-09-04T01:36:22"/>
  </r>
  <r>
    <n v="3595"/>
    <x v="3593"/>
    <x v="3593"/>
    <n v="2600"/>
    <n v="3081"/>
    <x v="0"/>
    <x v="0"/>
    <x v="0"/>
    <n v="1426229940"/>
    <n v="1423959123"/>
    <b v="0"/>
    <x v="95"/>
    <x v="0"/>
    <s v="theater/plays"/>
    <n v="119"/>
    <x v="2497"/>
    <x v="1"/>
    <s v="plays"/>
    <x v="3595"/>
    <d v="2015-03-13T06:59:00"/>
  </r>
  <r>
    <n v="3596"/>
    <x v="3594"/>
    <x v="3594"/>
    <n v="1100"/>
    <n v="1185"/>
    <x v="0"/>
    <x v="5"/>
    <x v="5"/>
    <n v="1409072982"/>
    <n v="1407258582"/>
    <b v="0"/>
    <x v="41"/>
    <x v="0"/>
    <s v="theater/plays"/>
    <n v="108"/>
    <x v="2498"/>
    <x v="1"/>
    <s v="plays"/>
    <x v="3596"/>
    <d v="2014-08-26T17:09:42"/>
  </r>
  <r>
    <n v="3597"/>
    <x v="3595"/>
    <x v="3595"/>
    <n v="2500"/>
    <n v="2565"/>
    <x v="0"/>
    <x v="0"/>
    <x v="0"/>
    <n v="1456984740"/>
    <n v="1455717790"/>
    <b v="0"/>
    <x v="51"/>
    <x v="0"/>
    <s v="theater/plays"/>
    <n v="103"/>
    <x v="2499"/>
    <x v="1"/>
    <s v="plays"/>
    <x v="3597"/>
    <d v="2016-03-03T05:59:00"/>
  </r>
  <r>
    <n v="3598"/>
    <x v="3596"/>
    <x v="3596"/>
    <n v="1000"/>
    <n v="1101"/>
    <x v="0"/>
    <x v="0"/>
    <x v="0"/>
    <n v="1409720340"/>
    <n v="1408129822"/>
    <b v="0"/>
    <x v="74"/>
    <x v="0"/>
    <s v="theater/plays"/>
    <n v="110"/>
    <x v="99"/>
    <x v="1"/>
    <s v="plays"/>
    <x v="3598"/>
    <d v="2014-09-03T04:59:00"/>
  </r>
  <r>
    <n v="3599"/>
    <x v="3597"/>
    <x v="3597"/>
    <n v="500"/>
    <n v="1010"/>
    <x v="0"/>
    <x v="0"/>
    <x v="0"/>
    <n v="1440892800"/>
    <n v="1438715077"/>
    <b v="0"/>
    <x v="57"/>
    <x v="0"/>
    <s v="theater/plays"/>
    <n v="202"/>
    <x v="1225"/>
    <x v="1"/>
    <s v="plays"/>
    <x v="3599"/>
    <d v="2015-08-30T00:00:00"/>
  </r>
  <r>
    <n v="3600"/>
    <x v="3598"/>
    <x v="3598"/>
    <n v="10"/>
    <n v="13"/>
    <x v="0"/>
    <x v="0"/>
    <x v="0"/>
    <n v="1476390164"/>
    <n v="1473970964"/>
    <b v="0"/>
    <x v="80"/>
    <x v="0"/>
    <s v="theater/plays"/>
    <n v="130"/>
    <x v="2500"/>
    <x v="1"/>
    <s v="plays"/>
    <x v="3600"/>
    <d v="2016-10-13T20:22:44"/>
  </r>
  <r>
    <n v="3601"/>
    <x v="3599"/>
    <x v="3599"/>
    <n v="2000"/>
    <n v="2087"/>
    <x v="0"/>
    <x v="1"/>
    <x v="1"/>
    <n v="1421452682"/>
    <n v="1418860682"/>
    <b v="0"/>
    <x v="28"/>
    <x v="0"/>
    <s v="theater/plays"/>
    <n v="104"/>
    <x v="104"/>
    <x v="1"/>
    <s v="plays"/>
    <x v="3601"/>
    <d v="2015-01-16T23:58:02"/>
  </r>
  <r>
    <n v="3602"/>
    <x v="3600"/>
    <x v="3600"/>
    <n v="4000"/>
    <n v="4002"/>
    <x v="0"/>
    <x v="0"/>
    <x v="0"/>
    <n v="1463520479"/>
    <n v="1458336479"/>
    <b v="0"/>
    <x v="72"/>
    <x v="0"/>
    <s v="theater/plays"/>
    <n v="100"/>
    <x v="2501"/>
    <x v="1"/>
    <s v="plays"/>
    <x v="3602"/>
    <d v="2016-05-17T21:27:59"/>
  </r>
  <r>
    <n v="3603"/>
    <x v="3601"/>
    <x v="3601"/>
    <n v="1500"/>
    <n v="2560"/>
    <x v="0"/>
    <x v="0"/>
    <x v="0"/>
    <n v="1446759880"/>
    <n v="1444164280"/>
    <b v="0"/>
    <x v="7"/>
    <x v="0"/>
    <s v="theater/plays"/>
    <n v="171"/>
    <x v="290"/>
    <x v="1"/>
    <s v="plays"/>
    <x v="3603"/>
    <d v="2015-11-05T21:44:40"/>
  </r>
  <r>
    <n v="3604"/>
    <x v="3602"/>
    <x v="3602"/>
    <n v="3000"/>
    <n v="3385"/>
    <x v="0"/>
    <x v="0"/>
    <x v="0"/>
    <n v="1461913140"/>
    <n v="1461370956"/>
    <b v="0"/>
    <x v="50"/>
    <x v="0"/>
    <s v="theater/plays"/>
    <n v="113"/>
    <x v="2502"/>
    <x v="1"/>
    <s v="plays"/>
    <x v="3604"/>
    <d v="2016-04-29T06:59:00"/>
  </r>
  <r>
    <n v="3605"/>
    <x v="3603"/>
    <x v="3603"/>
    <n v="250"/>
    <n v="460"/>
    <x v="0"/>
    <x v="1"/>
    <x v="1"/>
    <n v="1455390126"/>
    <n v="1452798126"/>
    <b v="0"/>
    <x v="41"/>
    <x v="0"/>
    <s v="theater/plays"/>
    <n v="184"/>
    <x v="76"/>
    <x v="1"/>
    <s v="plays"/>
    <x v="3605"/>
    <d v="2016-02-13T19:02:06"/>
  </r>
  <r>
    <n v="3606"/>
    <x v="3604"/>
    <x v="3604"/>
    <n v="3000"/>
    <n v="3908"/>
    <x v="0"/>
    <x v="1"/>
    <x v="1"/>
    <n v="1471185057"/>
    <n v="1468593057"/>
    <b v="0"/>
    <x v="31"/>
    <x v="0"/>
    <s v="theater/plays"/>
    <n v="130"/>
    <x v="2503"/>
    <x v="1"/>
    <s v="plays"/>
    <x v="3606"/>
    <d v="2016-08-14T14:30:57"/>
  </r>
  <r>
    <n v="3607"/>
    <x v="3605"/>
    <x v="3605"/>
    <n v="550"/>
    <n v="580"/>
    <x v="0"/>
    <x v="1"/>
    <x v="1"/>
    <n v="1450137600"/>
    <n v="1448924882"/>
    <b v="0"/>
    <x v="9"/>
    <x v="0"/>
    <s v="theater/plays"/>
    <n v="105"/>
    <x v="2005"/>
    <x v="1"/>
    <s v="plays"/>
    <x v="3607"/>
    <d v="2015-12-15T00:00:00"/>
  </r>
  <r>
    <n v="3608"/>
    <x v="3606"/>
    <x v="3606"/>
    <n v="800"/>
    <n v="800"/>
    <x v="0"/>
    <x v="1"/>
    <x v="1"/>
    <n v="1466172000"/>
    <n v="1463418090"/>
    <b v="0"/>
    <x v="74"/>
    <x v="0"/>
    <s v="theater/plays"/>
    <n v="100"/>
    <x v="1354"/>
    <x v="1"/>
    <s v="plays"/>
    <x v="3608"/>
    <d v="2016-06-17T14:00:00"/>
  </r>
  <r>
    <n v="3609"/>
    <x v="3607"/>
    <x v="3607"/>
    <n v="1960"/>
    <n v="3005"/>
    <x v="0"/>
    <x v="1"/>
    <x v="1"/>
    <n v="1459378085"/>
    <n v="1456789685"/>
    <b v="0"/>
    <x v="64"/>
    <x v="0"/>
    <s v="theater/plays"/>
    <n v="153"/>
    <x v="2504"/>
    <x v="1"/>
    <s v="plays"/>
    <x v="3609"/>
    <d v="2016-03-30T22:48:05"/>
  </r>
  <r>
    <n v="3610"/>
    <x v="3608"/>
    <x v="3608"/>
    <n v="1000"/>
    <n v="1623"/>
    <x v="0"/>
    <x v="1"/>
    <x v="1"/>
    <n v="1439806936"/>
    <n v="1437214936"/>
    <b v="0"/>
    <x v="162"/>
    <x v="0"/>
    <s v="theater/plays"/>
    <n v="162"/>
    <x v="2505"/>
    <x v="1"/>
    <s v="plays"/>
    <x v="3610"/>
    <d v="2015-08-17T10:22:16"/>
  </r>
  <r>
    <n v="3611"/>
    <x v="3609"/>
    <x v="3609"/>
    <n v="2500"/>
    <n v="3400"/>
    <x v="0"/>
    <x v="1"/>
    <x v="1"/>
    <n v="1428483201"/>
    <n v="1425891201"/>
    <b v="0"/>
    <x v="13"/>
    <x v="0"/>
    <s v="theater/plays"/>
    <n v="136"/>
    <x v="583"/>
    <x v="1"/>
    <s v="plays"/>
    <x v="3611"/>
    <d v="2015-04-08T08:53:21"/>
  </r>
  <r>
    <n v="3612"/>
    <x v="3610"/>
    <x v="3610"/>
    <n v="5000"/>
    <n v="7220"/>
    <x v="0"/>
    <x v="5"/>
    <x v="5"/>
    <n v="1402334811"/>
    <n v="1401470811"/>
    <b v="0"/>
    <x v="7"/>
    <x v="0"/>
    <s v="theater/plays"/>
    <n v="144"/>
    <x v="2506"/>
    <x v="1"/>
    <s v="plays"/>
    <x v="3612"/>
    <d v="2014-06-09T17:26:51"/>
  </r>
  <r>
    <n v="3613"/>
    <x v="3611"/>
    <x v="3611"/>
    <n v="1250"/>
    <n v="1250"/>
    <x v="0"/>
    <x v="0"/>
    <x v="0"/>
    <n v="1403964574"/>
    <n v="1401372574"/>
    <b v="0"/>
    <x v="9"/>
    <x v="0"/>
    <s v="theater/plays"/>
    <n v="100"/>
    <x v="368"/>
    <x v="1"/>
    <s v="plays"/>
    <x v="3613"/>
    <d v="2014-06-28T14:09:34"/>
  </r>
  <r>
    <n v="3614"/>
    <x v="3438"/>
    <x v="3612"/>
    <n v="2500"/>
    <n v="2520"/>
    <x v="0"/>
    <x v="0"/>
    <x v="0"/>
    <n v="1434675616"/>
    <n v="1432083616"/>
    <b v="0"/>
    <x v="26"/>
    <x v="0"/>
    <s v="theater/plays"/>
    <n v="101"/>
    <x v="2507"/>
    <x v="1"/>
    <s v="plays"/>
    <x v="3614"/>
    <d v="2015-06-19T01:00:16"/>
  </r>
  <r>
    <n v="3615"/>
    <x v="3612"/>
    <x v="3613"/>
    <n v="2500"/>
    <n v="2670"/>
    <x v="0"/>
    <x v="1"/>
    <x v="1"/>
    <n v="1449756896"/>
    <n v="1447164896"/>
    <b v="0"/>
    <x v="250"/>
    <x v="0"/>
    <s v="theater/plays"/>
    <n v="107"/>
    <x v="2508"/>
    <x v="1"/>
    <s v="plays"/>
    <x v="3615"/>
    <d v="2015-12-10T14:14:56"/>
  </r>
  <r>
    <n v="3616"/>
    <x v="3613"/>
    <x v="3614"/>
    <n v="2500"/>
    <n v="3120"/>
    <x v="0"/>
    <x v="1"/>
    <x v="1"/>
    <n v="1426801664"/>
    <n v="1424213264"/>
    <b v="0"/>
    <x v="43"/>
    <x v="0"/>
    <s v="theater/plays"/>
    <n v="125"/>
    <x v="2509"/>
    <x v="1"/>
    <s v="plays"/>
    <x v="3616"/>
    <d v="2015-03-19T21:47:44"/>
  </r>
  <r>
    <n v="3617"/>
    <x v="3614"/>
    <x v="3615"/>
    <n v="740"/>
    <n v="880"/>
    <x v="0"/>
    <x v="1"/>
    <x v="1"/>
    <n v="1488240000"/>
    <n v="1486996729"/>
    <b v="0"/>
    <x v="13"/>
    <x v="0"/>
    <s v="theater/plays"/>
    <n v="119"/>
    <x v="383"/>
    <x v="1"/>
    <s v="plays"/>
    <x v="3617"/>
    <d v="2017-02-28T00:00:00"/>
  </r>
  <r>
    <n v="3618"/>
    <x v="3615"/>
    <x v="3616"/>
    <n v="2000"/>
    <n v="2020"/>
    <x v="0"/>
    <x v="1"/>
    <x v="1"/>
    <n v="1433343850"/>
    <n v="1430751850"/>
    <b v="0"/>
    <x v="66"/>
    <x v="0"/>
    <s v="theater/plays"/>
    <n v="101"/>
    <x v="2350"/>
    <x v="1"/>
    <s v="plays"/>
    <x v="3618"/>
    <d v="2015-06-03T15:04:10"/>
  </r>
  <r>
    <n v="3619"/>
    <x v="3616"/>
    <x v="3617"/>
    <n v="1000"/>
    <n v="1130"/>
    <x v="0"/>
    <x v="0"/>
    <x v="0"/>
    <n v="1479592800"/>
    <n v="1476760226"/>
    <b v="0"/>
    <x v="57"/>
    <x v="0"/>
    <s v="theater/plays"/>
    <n v="113"/>
    <x v="1137"/>
    <x v="1"/>
    <s v="plays"/>
    <x v="3619"/>
    <d v="2016-11-19T22:00:00"/>
  </r>
  <r>
    <n v="3620"/>
    <x v="3617"/>
    <x v="3618"/>
    <n v="10500"/>
    <n v="11045"/>
    <x v="0"/>
    <x v="0"/>
    <x v="0"/>
    <n v="1425528000"/>
    <n v="1422916261"/>
    <b v="0"/>
    <x v="438"/>
    <x v="0"/>
    <s v="theater/plays"/>
    <n v="105"/>
    <x v="2510"/>
    <x v="1"/>
    <s v="plays"/>
    <x v="3620"/>
    <d v="2015-03-05T04:00:00"/>
  </r>
  <r>
    <n v="3621"/>
    <x v="3618"/>
    <x v="3619"/>
    <n v="3000"/>
    <n v="3292"/>
    <x v="0"/>
    <x v="0"/>
    <x v="0"/>
    <n v="1475269200"/>
    <n v="1473200844"/>
    <b v="0"/>
    <x v="16"/>
    <x v="0"/>
    <s v="theater/plays"/>
    <n v="110"/>
    <x v="2511"/>
    <x v="1"/>
    <s v="plays"/>
    <x v="3621"/>
    <d v="2016-09-30T21:00:00"/>
  </r>
  <r>
    <n v="3622"/>
    <x v="3619"/>
    <x v="3620"/>
    <n v="1000"/>
    <n v="1000.99"/>
    <x v="0"/>
    <x v="0"/>
    <x v="0"/>
    <n v="1411874580"/>
    <n v="1409030371"/>
    <b v="0"/>
    <x v="64"/>
    <x v="0"/>
    <s v="theater/plays"/>
    <n v="100"/>
    <x v="635"/>
    <x v="1"/>
    <s v="plays"/>
    <x v="3622"/>
    <d v="2014-09-28T03:23:00"/>
  </r>
  <r>
    <n v="3623"/>
    <x v="3620"/>
    <x v="3621"/>
    <n v="2500"/>
    <n v="3000"/>
    <x v="0"/>
    <x v="0"/>
    <x v="0"/>
    <n v="1406358000"/>
    <n v="1404841270"/>
    <b v="0"/>
    <x v="69"/>
    <x v="0"/>
    <s v="theater/plays"/>
    <n v="120"/>
    <x v="1461"/>
    <x v="1"/>
    <s v="plays"/>
    <x v="3623"/>
    <d v="2014-07-26T07:00:00"/>
  </r>
  <r>
    <n v="3624"/>
    <x v="3621"/>
    <x v="3622"/>
    <n v="3000"/>
    <n v="3148"/>
    <x v="0"/>
    <x v="0"/>
    <x v="0"/>
    <n v="1471977290"/>
    <n v="1466793290"/>
    <b v="0"/>
    <x v="70"/>
    <x v="0"/>
    <s v="theater/plays"/>
    <n v="105"/>
    <x v="2512"/>
    <x v="1"/>
    <s v="plays"/>
    <x v="3624"/>
    <d v="2016-08-23T18:34:50"/>
  </r>
  <r>
    <n v="3625"/>
    <x v="3622"/>
    <x v="3623"/>
    <n v="3000"/>
    <n v="3080"/>
    <x v="0"/>
    <x v="1"/>
    <x v="1"/>
    <n v="1435851577"/>
    <n v="1433259577"/>
    <b v="0"/>
    <x v="76"/>
    <x v="0"/>
    <s v="theater/plays"/>
    <n v="103"/>
    <x v="1765"/>
    <x v="1"/>
    <s v="plays"/>
    <x v="3625"/>
    <d v="2015-07-02T15:39:37"/>
  </r>
  <r>
    <n v="3626"/>
    <x v="3623"/>
    <x v="3624"/>
    <n v="4000"/>
    <n v="4073"/>
    <x v="0"/>
    <x v="1"/>
    <x v="1"/>
    <n v="1408204857"/>
    <n v="1406390457"/>
    <b v="0"/>
    <x v="53"/>
    <x v="0"/>
    <s v="theater/plays"/>
    <n v="102"/>
    <x v="2513"/>
    <x v="1"/>
    <s v="plays"/>
    <x v="3626"/>
    <d v="2014-08-16T16:00:57"/>
  </r>
  <r>
    <n v="3627"/>
    <x v="3624"/>
    <x v="3625"/>
    <n v="2000"/>
    <n v="2000"/>
    <x v="0"/>
    <x v="0"/>
    <x v="0"/>
    <n v="1463803140"/>
    <n v="1459446487"/>
    <b v="0"/>
    <x v="60"/>
    <x v="0"/>
    <s v="theater/plays"/>
    <n v="100"/>
    <x v="2514"/>
    <x v="1"/>
    <s v="plays"/>
    <x v="3627"/>
    <d v="2016-05-21T03:59:00"/>
  </r>
  <r>
    <n v="3628"/>
    <x v="3625"/>
    <x v="3626"/>
    <n v="100000"/>
    <n v="0"/>
    <x v="2"/>
    <x v="0"/>
    <x v="0"/>
    <n v="1450040396"/>
    <n v="1444852796"/>
    <b v="0"/>
    <x v="78"/>
    <x v="1"/>
    <s v="theater/musical"/>
    <n v="0"/>
    <x v="121"/>
    <x v="1"/>
    <s v="musical"/>
    <x v="3628"/>
    <d v="2015-12-13T20:59:56"/>
  </r>
  <r>
    <n v="3629"/>
    <x v="3626"/>
    <x v="3627"/>
    <n v="1000000"/>
    <n v="2"/>
    <x v="2"/>
    <x v="0"/>
    <x v="0"/>
    <n v="1462467600"/>
    <n v="1457403364"/>
    <b v="0"/>
    <x v="84"/>
    <x v="1"/>
    <s v="theater/musical"/>
    <n v="0"/>
    <x v="120"/>
    <x v="1"/>
    <s v="musical"/>
    <x v="3629"/>
    <d v="2016-05-05T17:00:00"/>
  </r>
  <r>
    <n v="3630"/>
    <x v="3627"/>
    <x v="3628"/>
    <n v="3000"/>
    <n v="1"/>
    <x v="2"/>
    <x v="1"/>
    <x v="1"/>
    <n v="1417295990"/>
    <n v="1414700390"/>
    <b v="0"/>
    <x v="29"/>
    <x v="1"/>
    <s v="theater/musical"/>
    <n v="0"/>
    <x v="120"/>
    <x v="1"/>
    <s v="musical"/>
    <x v="3630"/>
    <d v="2014-11-29T21:19:50"/>
  </r>
  <r>
    <n v="3631"/>
    <x v="3628"/>
    <x v="3629"/>
    <n v="17100"/>
    <n v="8725"/>
    <x v="2"/>
    <x v="0"/>
    <x v="0"/>
    <n v="1411444740"/>
    <n v="1409335497"/>
    <b v="0"/>
    <x v="211"/>
    <x v="1"/>
    <s v="theater/musical"/>
    <n v="51"/>
    <x v="2515"/>
    <x v="1"/>
    <s v="musical"/>
    <x v="3631"/>
    <d v="2014-09-23T03:59:00"/>
  </r>
  <r>
    <n v="3632"/>
    <x v="3629"/>
    <x v="3630"/>
    <n v="500"/>
    <n v="100"/>
    <x v="2"/>
    <x v="1"/>
    <x v="1"/>
    <n v="1416781749"/>
    <n v="1415053749"/>
    <b v="0"/>
    <x v="29"/>
    <x v="1"/>
    <s v="theater/musical"/>
    <n v="20"/>
    <x v="101"/>
    <x v="1"/>
    <s v="musical"/>
    <x v="3632"/>
    <d v="2014-11-23T22:29:09"/>
  </r>
  <r>
    <n v="3633"/>
    <x v="3630"/>
    <x v="3631"/>
    <n v="5000"/>
    <n v="1762"/>
    <x v="2"/>
    <x v="0"/>
    <x v="0"/>
    <n v="1479517200"/>
    <n v="1475765867"/>
    <b v="0"/>
    <x v="162"/>
    <x v="1"/>
    <s v="theater/musical"/>
    <n v="35"/>
    <x v="2516"/>
    <x v="1"/>
    <s v="musical"/>
    <x v="3633"/>
    <d v="2016-11-19T01:00:00"/>
  </r>
  <r>
    <n v="3634"/>
    <x v="3631"/>
    <x v="3632"/>
    <n v="75000"/>
    <n v="3185"/>
    <x v="2"/>
    <x v="5"/>
    <x v="5"/>
    <n v="1484366340"/>
    <n v="1480219174"/>
    <b v="0"/>
    <x v="59"/>
    <x v="1"/>
    <s v="theater/musical"/>
    <n v="4"/>
    <x v="2517"/>
    <x v="1"/>
    <s v="musical"/>
    <x v="3634"/>
    <d v="2017-01-14T03:59:00"/>
  </r>
  <r>
    <n v="3635"/>
    <x v="3632"/>
    <x v="3633"/>
    <n v="3500"/>
    <n v="1276"/>
    <x v="2"/>
    <x v="0"/>
    <x v="0"/>
    <n v="1461186676"/>
    <n v="1458594676"/>
    <b v="0"/>
    <x v="73"/>
    <x v="1"/>
    <s v="theater/musical"/>
    <n v="36"/>
    <x v="2518"/>
    <x v="1"/>
    <s v="musical"/>
    <x v="3635"/>
    <d v="2016-04-20T21:11:16"/>
  </r>
  <r>
    <n v="3636"/>
    <x v="3633"/>
    <x v="3634"/>
    <n v="150000"/>
    <n v="0"/>
    <x v="2"/>
    <x v="0"/>
    <x v="0"/>
    <n v="1442248829"/>
    <n v="1439224829"/>
    <b v="0"/>
    <x v="78"/>
    <x v="1"/>
    <s v="theater/musical"/>
    <n v="0"/>
    <x v="121"/>
    <x v="1"/>
    <s v="musical"/>
    <x v="3636"/>
    <d v="2015-09-14T16:40:29"/>
  </r>
  <r>
    <n v="3637"/>
    <x v="3634"/>
    <x v="3635"/>
    <n v="3000"/>
    <n v="926"/>
    <x v="2"/>
    <x v="0"/>
    <x v="0"/>
    <n v="1420130935"/>
    <n v="1417538935"/>
    <b v="0"/>
    <x v="25"/>
    <x v="1"/>
    <s v="theater/musical"/>
    <n v="31"/>
    <x v="2519"/>
    <x v="1"/>
    <s v="musical"/>
    <x v="3637"/>
    <d v="2015-01-01T16:48:55"/>
  </r>
  <r>
    <n v="3638"/>
    <x v="3635"/>
    <x v="3636"/>
    <n v="3300"/>
    <n v="216"/>
    <x v="2"/>
    <x v="5"/>
    <x v="5"/>
    <n v="1429456132"/>
    <n v="1424275732"/>
    <b v="0"/>
    <x v="84"/>
    <x v="1"/>
    <s v="theater/musical"/>
    <n v="7"/>
    <x v="1694"/>
    <x v="1"/>
    <s v="musical"/>
    <x v="3638"/>
    <d v="2015-04-19T15:08:52"/>
  </r>
  <r>
    <n v="3639"/>
    <x v="3636"/>
    <x v="3637"/>
    <n v="25000"/>
    <n v="1"/>
    <x v="2"/>
    <x v="0"/>
    <x v="0"/>
    <n v="1475853060"/>
    <n v="1470672906"/>
    <b v="0"/>
    <x v="29"/>
    <x v="1"/>
    <s v="theater/musical"/>
    <n v="0"/>
    <x v="120"/>
    <x v="1"/>
    <s v="musical"/>
    <x v="3639"/>
    <d v="2016-10-07T15:11:00"/>
  </r>
  <r>
    <n v="3640"/>
    <x v="3637"/>
    <x v="3638"/>
    <n v="1000"/>
    <n v="55"/>
    <x v="2"/>
    <x v="0"/>
    <x v="0"/>
    <n v="1431283530"/>
    <n v="1428691530"/>
    <b v="0"/>
    <x v="83"/>
    <x v="1"/>
    <s v="theater/musical"/>
    <n v="6"/>
    <x v="1714"/>
    <x v="1"/>
    <s v="musical"/>
    <x v="3640"/>
    <d v="2015-05-10T18:45:30"/>
  </r>
  <r>
    <n v="3641"/>
    <x v="3638"/>
    <x v="3639"/>
    <n v="3000"/>
    <n v="0"/>
    <x v="2"/>
    <x v="0"/>
    <x v="0"/>
    <n v="1412485200"/>
    <n v="1410966179"/>
    <b v="0"/>
    <x v="78"/>
    <x v="1"/>
    <s v="theater/musical"/>
    <n v="0"/>
    <x v="121"/>
    <x v="1"/>
    <s v="musical"/>
    <x v="3641"/>
    <d v="2014-10-05T05:00:00"/>
  </r>
  <r>
    <n v="3642"/>
    <x v="3639"/>
    <x v="3640"/>
    <n v="700"/>
    <n v="15"/>
    <x v="2"/>
    <x v="12"/>
    <x v="3"/>
    <n v="1448902800"/>
    <n v="1445369727"/>
    <b v="0"/>
    <x v="84"/>
    <x v="1"/>
    <s v="theater/musical"/>
    <n v="2"/>
    <x v="501"/>
    <x v="1"/>
    <s v="musical"/>
    <x v="3642"/>
    <d v="2015-11-30T17:00:00"/>
  </r>
  <r>
    <n v="3643"/>
    <x v="3640"/>
    <x v="3641"/>
    <n v="25000"/>
    <n v="0"/>
    <x v="2"/>
    <x v="0"/>
    <x v="0"/>
    <n v="1447734439"/>
    <n v="1444274839"/>
    <b v="0"/>
    <x v="78"/>
    <x v="1"/>
    <s v="theater/musical"/>
    <n v="0"/>
    <x v="121"/>
    <x v="1"/>
    <s v="musical"/>
    <x v="3643"/>
    <d v="2015-11-17T04:27:19"/>
  </r>
  <r>
    <n v="3644"/>
    <x v="3641"/>
    <x v="3642"/>
    <n v="5000"/>
    <n v="821"/>
    <x v="2"/>
    <x v="0"/>
    <x v="0"/>
    <n v="1457413140"/>
    <n v="1454996887"/>
    <b v="0"/>
    <x v="8"/>
    <x v="1"/>
    <s v="theater/musical"/>
    <n v="16"/>
    <x v="2520"/>
    <x v="1"/>
    <s v="musical"/>
    <x v="3644"/>
    <d v="2016-03-08T04:59:00"/>
  </r>
  <r>
    <n v="3645"/>
    <x v="3642"/>
    <x v="3643"/>
    <n v="1000"/>
    <n v="1"/>
    <x v="2"/>
    <x v="5"/>
    <x v="5"/>
    <n v="1479773838"/>
    <n v="1477178238"/>
    <b v="0"/>
    <x v="29"/>
    <x v="1"/>
    <s v="theater/musical"/>
    <n v="0"/>
    <x v="120"/>
    <x v="1"/>
    <s v="musical"/>
    <x v="3645"/>
    <d v="2016-11-22T00:17:18"/>
  </r>
  <r>
    <n v="3646"/>
    <x v="3643"/>
    <x v="3644"/>
    <n v="10000"/>
    <n v="481"/>
    <x v="2"/>
    <x v="0"/>
    <x v="0"/>
    <n v="1434497400"/>
    <n v="1431770802"/>
    <b v="0"/>
    <x v="22"/>
    <x v="1"/>
    <s v="theater/musical"/>
    <n v="5"/>
    <x v="2521"/>
    <x v="1"/>
    <s v="musical"/>
    <x v="3646"/>
    <d v="2015-06-16T23:30:00"/>
  </r>
  <r>
    <n v="3647"/>
    <x v="3644"/>
    <x v="3645"/>
    <n v="500"/>
    <n v="30"/>
    <x v="2"/>
    <x v="1"/>
    <x v="1"/>
    <n v="1475258327"/>
    <n v="1471370327"/>
    <b v="0"/>
    <x v="84"/>
    <x v="1"/>
    <s v="theater/musical"/>
    <n v="6"/>
    <x v="2"/>
    <x v="1"/>
    <s v="musical"/>
    <x v="3647"/>
    <d v="2016-09-30T17:58:47"/>
  </r>
  <r>
    <n v="3648"/>
    <x v="3645"/>
    <x v="3646"/>
    <n v="40000"/>
    <n v="40153"/>
    <x v="0"/>
    <x v="0"/>
    <x v="0"/>
    <n v="1412492445"/>
    <n v="1409900445"/>
    <b v="0"/>
    <x v="196"/>
    <x v="0"/>
    <s v="theater/plays"/>
    <n v="100"/>
    <x v="2522"/>
    <x v="1"/>
    <s v="plays"/>
    <x v="3648"/>
    <d v="2014-10-05T07:00:45"/>
  </r>
  <r>
    <n v="3649"/>
    <x v="3646"/>
    <x v="3647"/>
    <n v="750"/>
    <n v="780"/>
    <x v="0"/>
    <x v="5"/>
    <x v="5"/>
    <n v="1402938394"/>
    <n v="1400691994"/>
    <b v="0"/>
    <x v="22"/>
    <x v="0"/>
    <s v="theater/plays"/>
    <n v="104"/>
    <x v="1158"/>
    <x v="1"/>
    <s v="plays"/>
    <x v="3649"/>
    <d v="2014-06-16T17:06:34"/>
  </r>
  <r>
    <n v="3650"/>
    <x v="3647"/>
    <x v="3648"/>
    <n v="500"/>
    <n v="500"/>
    <x v="0"/>
    <x v="1"/>
    <x v="1"/>
    <n v="1454412584"/>
    <n v="1452598184"/>
    <b v="0"/>
    <x v="57"/>
    <x v="0"/>
    <s v="theater/plays"/>
    <n v="100"/>
    <x v="2011"/>
    <x v="1"/>
    <s v="plays"/>
    <x v="3650"/>
    <d v="2016-02-02T11:29:44"/>
  </r>
  <r>
    <n v="3651"/>
    <x v="3648"/>
    <x v="3649"/>
    <n v="500"/>
    <n v="520"/>
    <x v="0"/>
    <x v="0"/>
    <x v="0"/>
    <n v="1407686340"/>
    <n v="1404833442"/>
    <b v="0"/>
    <x v="82"/>
    <x v="0"/>
    <s v="theater/plays"/>
    <n v="104"/>
    <x v="1337"/>
    <x v="1"/>
    <s v="plays"/>
    <x v="3651"/>
    <d v="2014-08-10T15:59:00"/>
  </r>
  <r>
    <n v="3652"/>
    <x v="2866"/>
    <x v="3650"/>
    <n v="300"/>
    <n v="752"/>
    <x v="0"/>
    <x v="5"/>
    <x v="5"/>
    <n v="1472097540"/>
    <n v="1471188502"/>
    <b v="0"/>
    <x v="57"/>
    <x v="0"/>
    <s v="theater/plays"/>
    <n v="251"/>
    <x v="2523"/>
    <x v="1"/>
    <s v="plays"/>
    <x v="3652"/>
    <d v="2016-08-25T03:59:00"/>
  </r>
  <r>
    <n v="3653"/>
    <x v="3649"/>
    <x v="3651"/>
    <n v="2000"/>
    <n v="2010"/>
    <x v="0"/>
    <x v="1"/>
    <x v="1"/>
    <n v="1438764207"/>
    <n v="1436172207"/>
    <b v="0"/>
    <x v="51"/>
    <x v="0"/>
    <s v="theater/plays"/>
    <n v="101"/>
    <x v="2524"/>
    <x v="1"/>
    <s v="plays"/>
    <x v="3653"/>
    <d v="2015-08-05T08:43:27"/>
  </r>
  <r>
    <n v="3654"/>
    <x v="3650"/>
    <x v="3652"/>
    <n v="1500"/>
    <n v="2616"/>
    <x v="0"/>
    <x v="1"/>
    <x v="1"/>
    <n v="1459702800"/>
    <n v="1457690386"/>
    <b v="0"/>
    <x v="44"/>
    <x v="0"/>
    <s v="theater/plays"/>
    <n v="174"/>
    <x v="2525"/>
    <x v="1"/>
    <s v="plays"/>
    <x v="3654"/>
    <d v="2016-04-03T17:00:00"/>
  </r>
  <r>
    <n v="3655"/>
    <x v="3651"/>
    <x v="3653"/>
    <n v="5000"/>
    <n v="5813"/>
    <x v="0"/>
    <x v="0"/>
    <x v="0"/>
    <n v="1437202740"/>
    <n v="1434654998"/>
    <b v="0"/>
    <x v="1"/>
    <x v="0"/>
    <s v="theater/plays"/>
    <n v="116"/>
    <x v="2526"/>
    <x v="1"/>
    <s v="plays"/>
    <x v="3655"/>
    <d v="2015-07-18T06:59:00"/>
  </r>
  <r>
    <n v="3656"/>
    <x v="3652"/>
    <x v="3654"/>
    <n v="5000"/>
    <n v="5291"/>
    <x v="0"/>
    <x v="16"/>
    <x v="11"/>
    <n v="1485989940"/>
    <n v="1483393836"/>
    <b v="0"/>
    <x v="67"/>
    <x v="0"/>
    <s v="theater/plays"/>
    <n v="106"/>
    <x v="2527"/>
    <x v="1"/>
    <s v="plays"/>
    <x v="3656"/>
    <d v="2017-02-01T22:59:00"/>
  </r>
  <r>
    <n v="3657"/>
    <x v="3653"/>
    <x v="3655"/>
    <n v="2000"/>
    <n v="2215"/>
    <x v="0"/>
    <x v="8"/>
    <x v="7"/>
    <n v="1464817320"/>
    <n v="1462806419"/>
    <b v="0"/>
    <x v="9"/>
    <x v="0"/>
    <s v="theater/plays"/>
    <n v="111"/>
    <x v="2528"/>
    <x v="1"/>
    <s v="plays"/>
    <x v="3657"/>
    <d v="2016-06-01T21:42:00"/>
  </r>
  <r>
    <n v="3658"/>
    <x v="3654"/>
    <x v="3656"/>
    <n v="1500"/>
    <n v="1510"/>
    <x v="0"/>
    <x v="0"/>
    <x v="0"/>
    <n v="1404273540"/>
    <n v="1400272580"/>
    <b v="0"/>
    <x v="9"/>
    <x v="0"/>
    <s v="theater/plays"/>
    <n v="101"/>
    <x v="1700"/>
    <x v="1"/>
    <s v="plays"/>
    <x v="3658"/>
    <d v="2014-07-02T03:59:00"/>
  </r>
  <r>
    <n v="3659"/>
    <x v="3655"/>
    <x v="3657"/>
    <n v="3000"/>
    <n v="3061"/>
    <x v="0"/>
    <x v="0"/>
    <x v="0"/>
    <n v="1426775940"/>
    <n v="1424414350"/>
    <b v="0"/>
    <x v="62"/>
    <x v="0"/>
    <s v="theater/plays"/>
    <n v="102"/>
    <x v="2529"/>
    <x v="1"/>
    <s v="plays"/>
    <x v="3659"/>
    <d v="2015-03-19T14:39:00"/>
  </r>
  <r>
    <n v="3660"/>
    <x v="3656"/>
    <x v="3658"/>
    <n v="250"/>
    <n v="250"/>
    <x v="0"/>
    <x v="1"/>
    <x v="1"/>
    <n v="1419368925"/>
    <n v="1417208925"/>
    <b v="0"/>
    <x v="19"/>
    <x v="0"/>
    <s v="theater/plays"/>
    <n v="100"/>
    <x v="2530"/>
    <x v="1"/>
    <s v="plays"/>
    <x v="3660"/>
    <d v="2014-12-23T21:08:45"/>
  </r>
  <r>
    <n v="3661"/>
    <x v="3657"/>
    <x v="3659"/>
    <n v="3000"/>
    <n v="3330"/>
    <x v="0"/>
    <x v="0"/>
    <x v="0"/>
    <n v="1460260800"/>
    <n v="1458336672"/>
    <b v="0"/>
    <x v="17"/>
    <x v="0"/>
    <s v="theater/plays"/>
    <n v="111"/>
    <x v="2531"/>
    <x v="1"/>
    <s v="plays"/>
    <x v="3661"/>
    <d v="2016-04-10T04:00:00"/>
  </r>
  <r>
    <n v="3662"/>
    <x v="3658"/>
    <x v="3660"/>
    <n v="8000"/>
    <n v="8114"/>
    <x v="0"/>
    <x v="5"/>
    <x v="5"/>
    <n v="1427775414"/>
    <n v="1425187014"/>
    <b v="0"/>
    <x v="244"/>
    <x v="0"/>
    <s v="theater/plays"/>
    <n v="101"/>
    <x v="2532"/>
    <x v="1"/>
    <s v="plays"/>
    <x v="3662"/>
    <d v="2015-03-31T04:16:54"/>
  </r>
  <r>
    <n v="3663"/>
    <x v="3659"/>
    <x v="3661"/>
    <n v="225"/>
    <n v="234"/>
    <x v="0"/>
    <x v="1"/>
    <x v="1"/>
    <n v="1482321030"/>
    <n v="1477133430"/>
    <b v="0"/>
    <x v="82"/>
    <x v="0"/>
    <s v="theater/plays"/>
    <n v="104"/>
    <x v="433"/>
    <x v="1"/>
    <s v="plays"/>
    <x v="3663"/>
    <d v="2016-12-21T11:50:30"/>
  </r>
  <r>
    <n v="3664"/>
    <x v="3660"/>
    <x v="3662"/>
    <n v="800"/>
    <n v="875"/>
    <x v="0"/>
    <x v="0"/>
    <x v="0"/>
    <n v="1466056689"/>
    <n v="1464847089"/>
    <b v="0"/>
    <x v="10"/>
    <x v="0"/>
    <s v="theater/plays"/>
    <n v="109"/>
    <x v="2533"/>
    <x v="1"/>
    <s v="plays"/>
    <x v="3664"/>
    <d v="2016-06-16T05:58:09"/>
  </r>
  <r>
    <n v="3665"/>
    <x v="3661"/>
    <x v="3663"/>
    <n v="620"/>
    <n v="714"/>
    <x v="0"/>
    <x v="6"/>
    <x v="3"/>
    <n v="1446062040"/>
    <n v="1445109822"/>
    <b v="0"/>
    <x v="25"/>
    <x v="0"/>
    <s v="theater/plays"/>
    <n v="115"/>
    <x v="2534"/>
    <x v="1"/>
    <s v="plays"/>
    <x v="3665"/>
    <d v="2015-10-28T19:54:00"/>
  </r>
  <r>
    <n v="3666"/>
    <x v="3662"/>
    <x v="3664"/>
    <n v="1200"/>
    <n v="1200"/>
    <x v="0"/>
    <x v="0"/>
    <x v="0"/>
    <n v="1406185200"/>
    <n v="1404337382"/>
    <b v="0"/>
    <x v="44"/>
    <x v="0"/>
    <s v="theater/plays"/>
    <n v="100"/>
    <x v="2535"/>
    <x v="1"/>
    <s v="plays"/>
    <x v="3666"/>
    <d v="2014-07-24T07:00:00"/>
  </r>
  <r>
    <n v="3667"/>
    <x v="3663"/>
    <x v="3665"/>
    <n v="3000"/>
    <n v="3095.11"/>
    <x v="0"/>
    <x v="1"/>
    <x v="1"/>
    <n v="1437261419"/>
    <n v="1434669419"/>
    <b v="0"/>
    <x v="6"/>
    <x v="0"/>
    <s v="theater/plays"/>
    <n v="103"/>
    <x v="2536"/>
    <x v="1"/>
    <s v="plays"/>
    <x v="3667"/>
    <d v="2015-07-18T23:16:59"/>
  </r>
  <r>
    <n v="3668"/>
    <x v="3664"/>
    <x v="3666"/>
    <n v="1000"/>
    <n v="1035"/>
    <x v="0"/>
    <x v="0"/>
    <x v="0"/>
    <n v="1437676380"/>
    <n v="1435670452"/>
    <b v="0"/>
    <x v="33"/>
    <x v="0"/>
    <s v="theater/plays"/>
    <n v="104"/>
    <x v="2537"/>
    <x v="1"/>
    <s v="plays"/>
    <x v="3668"/>
    <d v="2015-07-23T18:33:00"/>
  </r>
  <r>
    <n v="3669"/>
    <x v="3665"/>
    <x v="3667"/>
    <n v="1000"/>
    <n v="1382"/>
    <x v="0"/>
    <x v="1"/>
    <x v="1"/>
    <n v="1434039137"/>
    <n v="1431447137"/>
    <b v="0"/>
    <x v="57"/>
    <x v="0"/>
    <s v="theater/plays"/>
    <n v="138"/>
    <x v="2538"/>
    <x v="1"/>
    <s v="plays"/>
    <x v="3669"/>
    <d v="2015-06-11T16:12:17"/>
  </r>
  <r>
    <n v="3670"/>
    <x v="3666"/>
    <x v="3668"/>
    <n v="220"/>
    <n v="241"/>
    <x v="0"/>
    <x v="1"/>
    <x v="1"/>
    <n v="1433113200"/>
    <n v="1431951611"/>
    <b v="0"/>
    <x v="8"/>
    <x v="0"/>
    <s v="theater/plays"/>
    <n v="110"/>
    <x v="2539"/>
    <x v="1"/>
    <s v="plays"/>
    <x v="3670"/>
    <d v="2015-05-31T23:00:00"/>
  </r>
  <r>
    <n v="3671"/>
    <x v="3667"/>
    <x v="3669"/>
    <n v="3500"/>
    <n v="3530"/>
    <x v="0"/>
    <x v="0"/>
    <x v="0"/>
    <n v="1405915140"/>
    <n v="1404140667"/>
    <b v="0"/>
    <x v="244"/>
    <x v="0"/>
    <s v="theater/plays"/>
    <n v="101"/>
    <x v="2540"/>
    <x v="1"/>
    <s v="plays"/>
    <x v="3671"/>
    <d v="2014-07-21T03:59:00"/>
  </r>
  <r>
    <n v="3672"/>
    <x v="3668"/>
    <x v="3670"/>
    <n v="3000"/>
    <n v="3046"/>
    <x v="0"/>
    <x v="1"/>
    <x v="1"/>
    <n v="1411771384"/>
    <n v="1409179384"/>
    <b v="0"/>
    <x v="7"/>
    <x v="0"/>
    <s v="theater/plays"/>
    <n v="102"/>
    <x v="2541"/>
    <x v="1"/>
    <s v="plays"/>
    <x v="3672"/>
    <d v="2014-09-26T22:43:04"/>
  </r>
  <r>
    <n v="3673"/>
    <x v="3669"/>
    <x v="3671"/>
    <n v="4000"/>
    <n v="4545"/>
    <x v="0"/>
    <x v="1"/>
    <x v="1"/>
    <n v="1415191920"/>
    <n v="1412233497"/>
    <b v="0"/>
    <x v="229"/>
    <x v="0"/>
    <s v="theater/plays"/>
    <n v="114"/>
    <x v="2542"/>
    <x v="1"/>
    <s v="plays"/>
    <x v="3673"/>
    <d v="2014-11-05T12:52:00"/>
  </r>
  <r>
    <n v="3674"/>
    <x v="3670"/>
    <x v="3672"/>
    <n v="4500"/>
    <n v="4500"/>
    <x v="0"/>
    <x v="12"/>
    <x v="3"/>
    <n v="1472936229"/>
    <n v="1467752229"/>
    <b v="0"/>
    <x v="162"/>
    <x v="0"/>
    <s v="theater/plays"/>
    <n v="100"/>
    <x v="2543"/>
    <x v="1"/>
    <s v="plays"/>
    <x v="3674"/>
    <d v="2016-09-03T20:57:09"/>
  </r>
  <r>
    <n v="3675"/>
    <x v="3671"/>
    <x v="3673"/>
    <n v="50"/>
    <n v="70"/>
    <x v="0"/>
    <x v="1"/>
    <x v="1"/>
    <n v="1463353200"/>
    <n v="1462285182"/>
    <b v="0"/>
    <x v="83"/>
    <x v="0"/>
    <s v="theater/plays"/>
    <n v="140"/>
    <x v="457"/>
    <x v="1"/>
    <s v="plays"/>
    <x v="3675"/>
    <d v="2016-05-15T23:00:00"/>
  </r>
  <r>
    <n v="3676"/>
    <x v="3672"/>
    <x v="3674"/>
    <n v="800"/>
    <n v="1030"/>
    <x v="0"/>
    <x v="0"/>
    <x v="0"/>
    <n v="1410550484"/>
    <n v="1408995284"/>
    <b v="0"/>
    <x v="38"/>
    <x v="0"/>
    <s v="theater/plays"/>
    <n v="129"/>
    <x v="2544"/>
    <x v="1"/>
    <s v="plays"/>
    <x v="3676"/>
    <d v="2014-09-12T19:34:44"/>
  </r>
  <r>
    <n v="3677"/>
    <x v="3673"/>
    <x v="3675"/>
    <n v="12000"/>
    <n v="12348.5"/>
    <x v="0"/>
    <x v="0"/>
    <x v="0"/>
    <n v="1404359940"/>
    <n v="1402580818"/>
    <b v="0"/>
    <x v="473"/>
    <x v="0"/>
    <s v="theater/plays"/>
    <n v="103"/>
    <x v="2545"/>
    <x v="1"/>
    <s v="plays"/>
    <x v="3677"/>
    <d v="2014-07-03T03:59:00"/>
  </r>
  <r>
    <n v="3678"/>
    <x v="3674"/>
    <x v="3676"/>
    <n v="2000"/>
    <n v="2050"/>
    <x v="0"/>
    <x v="1"/>
    <x v="1"/>
    <n v="1433076298"/>
    <n v="1430052298"/>
    <b v="0"/>
    <x v="162"/>
    <x v="0"/>
    <s v="theater/plays"/>
    <n v="103"/>
    <x v="2546"/>
    <x v="1"/>
    <s v="plays"/>
    <x v="3678"/>
    <d v="2015-05-31T12:44:58"/>
  </r>
  <r>
    <n v="3679"/>
    <x v="3675"/>
    <x v="3677"/>
    <n v="2000"/>
    <n v="2202"/>
    <x v="0"/>
    <x v="0"/>
    <x v="0"/>
    <n v="1404190740"/>
    <n v="1401214581"/>
    <b v="0"/>
    <x v="209"/>
    <x v="0"/>
    <s v="theater/plays"/>
    <n v="110"/>
    <x v="2547"/>
    <x v="1"/>
    <s v="plays"/>
    <x v="3679"/>
    <d v="2014-07-01T04:59:00"/>
  </r>
  <r>
    <n v="3680"/>
    <x v="3676"/>
    <x v="3678"/>
    <n v="3000"/>
    <n v="3383"/>
    <x v="0"/>
    <x v="0"/>
    <x v="0"/>
    <n v="1475664834"/>
    <n v="1473850434"/>
    <b v="0"/>
    <x v="69"/>
    <x v="0"/>
    <s v="theater/plays"/>
    <n v="113"/>
    <x v="2548"/>
    <x v="1"/>
    <s v="plays"/>
    <x v="3680"/>
    <d v="2016-10-05T10:53:54"/>
  </r>
  <r>
    <n v="3681"/>
    <x v="3677"/>
    <x v="3679"/>
    <n v="1000"/>
    <n v="1119"/>
    <x v="0"/>
    <x v="0"/>
    <x v="0"/>
    <n v="1452872290"/>
    <n v="1452008290"/>
    <b v="0"/>
    <x v="59"/>
    <x v="0"/>
    <s v="theater/plays"/>
    <n v="112"/>
    <x v="1025"/>
    <x v="1"/>
    <s v="plays"/>
    <x v="3681"/>
    <d v="2016-01-15T15:38:10"/>
  </r>
  <r>
    <n v="3682"/>
    <x v="3678"/>
    <x v="3680"/>
    <n v="3000"/>
    <n v="4176"/>
    <x v="0"/>
    <x v="0"/>
    <x v="0"/>
    <n v="1402901940"/>
    <n v="1399998418"/>
    <b v="0"/>
    <x v="85"/>
    <x v="0"/>
    <s v="theater/plays"/>
    <n v="139"/>
    <x v="69"/>
    <x v="1"/>
    <s v="plays"/>
    <x v="3682"/>
    <d v="2014-06-16T06:59:00"/>
  </r>
  <r>
    <n v="3683"/>
    <x v="3679"/>
    <x v="3681"/>
    <n v="3500"/>
    <n v="3880"/>
    <x v="0"/>
    <x v="0"/>
    <x v="0"/>
    <n v="1476931696"/>
    <n v="1474339696"/>
    <b v="0"/>
    <x v="36"/>
    <x v="0"/>
    <s v="theater/plays"/>
    <n v="111"/>
    <x v="2549"/>
    <x v="1"/>
    <s v="plays"/>
    <x v="3683"/>
    <d v="2016-10-20T02:48:16"/>
  </r>
  <r>
    <n v="3684"/>
    <x v="3680"/>
    <x v="3682"/>
    <n v="750"/>
    <n v="1043"/>
    <x v="0"/>
    <x v="0"/>
    <x v="0"/>
    <n v="1441167586"/>
    <n v="1438575586"/>
    <b v="0"/>
    <x v="23"/>
    <x v="0"/>
    <s v="theater/plays"/>
    <n v="139"/>
    <x v="2550"/>
    <x v="1"/>
    <s v="plays"/>
    <x v="3684"/>
    <d v="2015-09-02T04:19:46"/>
  </r>
  <r>
    <n v="3685"/>
    <x v="3681"/>
    <x v="3683"/>
    <n v="5000"/>
    <n v="5285"/>
    <x v="0"/>
    <x v="0"/>
    <x v="0"/>
    <n v="1400533200"/>
    <n v="1398348859"/>
    <b v="0"/>
    <x v="149"/>
    <x v="0"/>
    <s v="theater/plays"/>
    <n v="106"/>
    <x v="17"/>
    <x v="1"/>
    <s v="plays"/>
    <x v="3685"/>
    <d v="2014-05-19T21:00:00"/>
  </r>
  <r>
    <n v="3686"/>
    <x v="3682"/>
    <x v="3684"/>
    <n v="350"/>
    <n v="355"/>
    <x v="0"/>
    <x v="0"/>
    <x v="0"/>
    <n v="1440820740"/>
    <n v="1439567660"/>
    <b v="0"/>
    <x v="79"/>
    <x v="0"/>
    <s v="theater/plays"/>
    <n v="101"/>
    <x v="2551"/>
    <x v="1"/>
    <s v="plays"/>
    <x v="3686"/>
    <d v="2015-08-29T03:59:00"/>
  </r>
  <r>
    <n v="3687"/>
    <x v="3683"/>
    <x v="3685"/>
    <n v="5000"/>
    <n v="5012.25"/>
    <x v="0"/>
    <x v="0"/>
    <x v="0"/>
    <n v="1403846055"/>
    <n v="1401254055"/>
    <b v="0"/>
    <x v="20"/>
    <x v="0"/>
    <s v="theater/plays"/>
    <n v="100"/>
    <x v="2552"/>
    <x v="1"/>
    <s v="plays"/>
    <x v="3687"/>
    <d v="2014-06-27T05:14:15"/>
  </r>
  <r>
    <n v="3688"/>
    <x v="3684"/>
    <x v="3686"/>
    <n v="3000"/>
    <n v="3275"/>
    <x v="0"/>
    <x v="1"/>
    <x v="1"/>
    <n v="1407524004"/>
    <n v="1404932004"/>
    <b v="0"/>
    <x v="70"/>
    <x v="0"/>
    <s v="theater/plays"/>
    <n v="109"/>
    <x v="995"/>
    <x v="1"/>
    <s v="plays"/>
    <x v="3688"/>
    <d v="2014-08-08T18:53:24"/>
  </r>
  <r>
    <n v="3689"/>
    <x v="3685"/>
    <x v="3687"/>
    <n v="3000"/>
    <n v="3550"/>
    <x v="0"/>
    <x v="0"/>
    <x v="0"/>
    <n v="1434925500"/>
    <n v="1432410639"/>
    <b v="0"/>
    <x v="95"/>
    <x v="0"/>
    <s v="theater/plays"/>
    <n v="118"/>
    <x v="2553"/>
    <x v="1"/>
    <s v="plays"/>
    <x v="3689"/>
    <d v="2015-06-21T22:25:00"/>
  </r>
  <r>
    <n v="3690"/>
    <x v="3686"/>
    <x v="3688"/>
    <n v="1500"/>
    <n v="1800"/>
    <x v="0"/>
    <x v="0"/>
    <x v="0"/>
    <n v="1417101683"/>
    <n v="1414506083"/>
    <b v="0"/>
    <x v="162"/>
    <x v="0"/>
    <s v="theater/plays"/>
    <n v="120"/>
    <x v="2554"/>
    <x v="1"/>
    <s v="plays"/>
    <x v="3690"/>
    <d v="2014-11-27T15:21:23"/>
  </r>
  <r>
    <n v="3691"/>
    <x v="3687"/>
    <x v="3689"/>
    <n v="40000"/>
    <n v="51184"/>
    <x v="0"/>
    <x v="0"/>
    <x v="0"/>
    <n v="1425272340"/>
    <n v="1421426929"/>
    <b v="0"/>
    <x v="220"/>
    <x v="0"/>
    <s v="theater/plays"/>
    <n v="128"/>
    <x v="2555"/>
    <x v="1"/>
    <s v="plays"/>
    <x v="3691"/>
    <d v="2015-03-02T04:59:00"/>
  </r>
  <r>
    <n v="3692"/>
    <x v="3688"/>
    <x v="3690"/>
    <n v="1000"/>
    <n v="1260"/>
    <x v="0"/>
    <x v="0"/>
    <x v="0"/>
    <n v="1411084800"/>
    <n v="1410304179"/>
    <b v="0"/>
    <x v="57"/>
    <x v="0"/>
    <s v="theater/plays"/>
    <n v="126"/>
    <x v="2556"/>
    <x v="1"/>
    <s v="plays"/>
    <x v="3692"/>
    <d v="2014-09-19T00:00:00"/>
  </r>
  <r>
    <n v="3693"/>
    <x v="3689"/>
    <x v="3691"/>
    <n v="333"/>
    <n v="430"/>
    <x v="0"/>
    <x v="1"/>
    <x v="1"/>
    <n v="1448922600"/>
    <n v="1446352529"/>
    <b v="0"/>
    <x v="25"/>
    <x v="0"/>
    <s v="theater/plays"/>
    <n v="129"/>
    <x v="2557"/>
    <x v="1"/>
    <s v="plays"/>
    <x v="3693"/>
    <d v="2015-11-30T22:30:00"/>
  </r>
  <r>
    <n v="3694"/>
    <x v="3690"/>
    <x v="3692"/>
    <n v="3500"/>
    <n v="3760"/>
    <x v="0"/>
    <x v="0"/>
    <x v="0"/>
    <n v="1465178400"/>
    <n v="1461985967"/>
    <b v="0"/>
    <x v="65"/>
    <x v="0"/>
    <s v="theater/plays"/>
    <n v="107"/>
    <x v="2558"/>
    <x v="1"/>
    <s v="plays"/>
    <x v="3694"/>
    <d v="2016-06-06T02:00:00"/>
  </r>
  <r>
    <n v="3695"/>
    <x v="3691"/>
    <x v="3693"/>
    <n v="4000"/>
    <n v="4005"/>
    <x v="0"/>
    <x v="0"/>
    <x v="0"/>
    <n v="1421009610"/>
    <n v="1419281610"/>
    <b v="0"/>
    <x v="51"/>
    <x v="0"/>
    <s v="theater/plays"/>
    <n v="100"/>
    <x v="2559"/>
    <x v="1"/>
    <s v="plays"/>
    <x v="3695"/>
    <d v="2015-01-11T20:53:30"/>
  </r>
  <r>
    <n v="3696"/>
    <x v="3692"/>
    <x v="3694"/>
    <n v="2000"/>
    <n v="3100"/>
    <x v="0"/>
    <x v="1"/>
    <x v="1"/>
    <n v="1423838916"/>
    <n v="1418654916"/>
    <b v="0"/>
    <x v="76"/>
    <x v="0"/>
    <s v="theater/plays"/>
    <n v="155"/>
    <x v="2560"/>
    <x v="1"/>
    <s v="plays"/>
    <x v="3696"/>
    <d v="2015-02-13T14:48:36"/>
  </r>
  <r>
    <n v="3697"/>
    <x v="3693"/>
    <x v="3695"/>
    <n v="2000"/>
    <n v="2160"/>
    <x v="0"/>
    <x v="1"/>
    <x v="1"/>
    <n v="1462878648"/>
    <n v="1461064248"/>
    <b v="0"/>
    <x v="209"/>
    <x v="0"/>
    <s v="theater/plays"/>
    <n v="108"/>
    <x v="2561"/>
    <x v="1"/>
    <s v="plays"/>
    <x v="3697"/>
    <d v="2016-05-10T11:10:48"/>
  </r>
  <r>
    <n v="3698"/>
    <x v="3694"/>
    <x v="3696"/>
    <n v="5000"/>
    <n v="5526"/>
    <x v="0"/>
    <x v="0"/>
    <x v="0"/>
    <n v="1456946487"/>
    <n v="1454354487"/>
    <b v="0"/>
    <x v="327"/>
    <x v="0"/>
    <s v="theater/plays"/>
    <n v="111"/>
    <x v="2562"/>
    <x v="1"/>
    <s v="plays"/>
    <x v="3698"/>
    <d v="2016-03-02T19:21:27"/>
  </r>
  <r>
    <n v="3699"/>
    <x v="3695"/>
    <x v="3697"/>
    <n v="2500"/>
    <n v="2520"/>
    <x v="0"/>
    <x v="0"/>
    <x v="0"/>
    <n v="1413383216"/>
    <n v="1410791216"/>
    <b v="0"/>
    <x v="244"/>
    <x v="0"/>
    <s v="theater/plays"/>
    <n v="101"/>
    <x v="2007"/>
    <x v="1"/>
    <s v="plays"/>
    <x v="3699"/>
    <d v="2014-10-15T14:26:56"/>
  </r>
  <r>
    <n v="3700"/>
    <x v="3696"/>
    <x v="3698"/>
    <n v="500"/>
    <n v="606"/>
    <x v="0"/>
    <x v="0"/>
    <x v="0"/>
    <n v="1412092800"/>
    <n v="1409493800"/>
    <b v="0"/>
    <x v="59"/>
    <x v="0"/>
    <s v="theater/plays"/>
    <n v="121"/>
    <x v="2274"/>
    <x v="1"/>
    <s v="plays"/>
    <x v="3700"/>
    <d v="2014-09-30T16:00:00"/>
  </r>
  <r>
    <n v="3701"/>
    <x v="3697"/>
    <x v="3699"/>
    <n v="1500"/>
    <n v="1505"/>
    <x v="0"/>
    <x v="1"/>
    <x v="1"/>
    <n v="1433422793"/>
    <n v="1430830793"/>
    <b v="0"/>
    <x v="70"/>
    <x v="0"/>
    <s v="theater/plays"/>
    <n v="100"/>
    <x v="2563"/>
    <x v="1"/>
    <s v="plays"/>
    <x v="3701"/>
    <d v="2015-06-04T12:59:53"/>
  </r>
  <r>
    <n v="3702"/>
    <x v="3698"/>
    <x v="3700"/>
    <n v="3000"/>
    <n v="3275"/>
    <x v="0"/>
    <x v="1"/>
    <x v="1"/>
    <n v="1468191540"/>
    <n v="1464958484"/>
    <b v="0"/>
    <x v="64"/>
    <x v="0"/>
    <s v="theater/plays"/>
    <n v="109"/>
    <x v="2564"/>
    <x v="1"/>
    <s v="plays"/>
    <x v="3702"/>
    <d v="2016-07-10T22:59:00"/>
  </r>
  <r>
    <n v="3703"/>
    <x v="3699"/>
    <x v="3701"/>
    <n v="1050"/>
    <n v="1296"/>
    <x v="0"/>
    <x v="0"/>
    <x v="0"/>
    <n v="1471071540"/>
    <n v="1467720388"/>
    <b v="0"/>
    <x v="209"/>
    <x v="0"/>
    <s v="theater/plays"/>
    <n v="123"/>
    <x v="2565"/>
    <x v="1"/>
    <s v="plays"/>
    <x v="3703"/>
    <d v="2016-08-13T06:59:00"/>
  </r>
  <r>
    <n v="3704"/>
    <x v="3700"/>
    <x v="3702"/>
    <n v="300"/>
    <n v="409.01"/>
    <x v="0"/>
    <x v="1"/>
    <x v="1"/>
    <n v="1464712394"/>
    <n v="1459528394"/>
    <b v="0"/>
    <x v="74"/>
    <x v="0"/>
    <s v="theater/plays"/>
    <n v="136"/>
    <x v="2566"/>
    <x v="1"/>
    <s v="plays"/>
    <x v="3704"/>
    <d v="2016-05-31T16:33:14"/>
  </r>
  <r>
    <n v="3705"/>
    <x v="3701"/>
    <x v="3703"/>
    <n v="2827"/>
    <n v="2925"/>
    <x v="0"/>
    <x v="0"/>
    <x v="0"/>
    <n v="1403546400"/>
    <n v="1401714114"/>
    <b v="0"/>
    <x v="2"/>
    <x v="0"/>
    <s v="theater/plays"/>
    <n v="103"/>
    <x v="1829"/>
    <x v="1"/>
    <s v="plays"/>
    <x v="3705"/>
    <d v="2014-06-23T18:00:00"/>
  </r>
  <r>
    <n v="3706"/>
    <x v="3702"/>
    <x v="3704"/>
    <n v="1500"/>
    <n v="1820"/>
    <x v="0"/>
    <x v="0"/>
    <x v="0"/>
    <n v="1410558949"/>
    <n v="1409262949"/>
    <b v="0"/>
    <x v="62"/>
    <x v="0"/>
    <s v="theater/plays"/>
    <n v="121"/>
    <x v="2567"/>
    <x v="1"/>
    <s v="plays"/>
    <x v="3706"/>
    <d v="2014-09-12T21:55:49"/>
  </r>
  <r>
    <n v="3707"/>
    <x v="3703"/>
    <x v="3705"/>
    <n v="1000"/>
    <n v="1860"/>
    <x v="0"/>
    <x v="0"/>
    <x v="0"/>
    <n v="1469165160"/>
    <n v="1467335378"/>
    <b v="0"/>
    <x v="23"/>
    <x v="0"/>
    <s v="theater/plays"/>
    <n v="186"/>
    <x v="2568"/>
    <x v="1"/>
    <s v="plays"/>
    <x v="3707"/>
    <d v="2016-07-22T05:26:00"/>
  </r>
  <r>
    <n v="3708"/>
    <x v="3704"/>
    <x v="3706"/>
    <n v="700"/>
    <n v="2100"/>
    <x v="0"/>
    <x v="0"/>
    <x v="0"/>
    <n v="1404444286"/>
    <n v="1403234686"/>
    <b v="0"/>
    <x v="70"/>
    <x v="0"/>
    <s v="theater/plays"/>
    <n v="300"/>
    <x v="2569"/>
    <x v="1"/>
    <s v="plays"/>
    <x v="3708"/>
    <d v="2014-07-04T03:24:46"/>
  </r>
  <r>
    <n v="3709"/>
    <x v="3705"/>
    <x v="3707"/>
    <n v="1000"/>
    <n v="1082.5"/>
    <x v="0"/>
    <x v="1"/>
    <x v="1"/>
    <n v="1403715546"/>
    <n v="1401123546"/>
    <b v="0"/>
    <x v="2"/>
    <x v="0"/>
    <s v="theater/plays"/>
    <n v="108"/>
    <x v="2570"/>
    <x v="1"/>
    <s v="plays"/>
    <x v="3709"/>
    <d v="2014-06-25T16:59:06"/>
  </r>
  <r>
    <n v="3710"/>
    <x v="3706"/>
    <x v="3708"/>
    <n v="1300"/>
    <n v="1835"/>
    <x v="0"/>
    <x v="0"/>
    <x v="0"/>
    <n v="1428068988"/>
    <n v="1425908988"/>
    <b v="0"/>
    <x v="74"/>
    <x v="0"/>
    <s v="theater/plays"/>
    <n v="141"/>
    <x v="2571"/>
    <x v="1"/>
    <s v="plays"/>
    <x v="3710"/>
    <d v="2015-04-03T13:49:48"/>
  </r>
  <r>
    <n v="3711"/>
    <x v="3707"/>
    <x v="3709"/>
    <n v="500"/>
    <n v="570"/>
    <x v="0"/>
    <x v="0"/>
    <x v="0"/>
    <n v="1402848000"/>
    <n v="1400606573"/>
    <b v="0"/>
    <x v="64"/>
    <x v="0"/>
    <s v="theater/plays"/>
    <n v="114"/>
    <x v="2572"/>
    <x v="1"/>
    <s v="plays"/>
    <x v="3711"/>
    <d v="2014-06-15T16:00:00"/>
  </r>
  <r>
    <n v="3712"/>
    <x v="3708"/>
    <x v="3710"/>
    <n v="7500"/>
    <n v="11530"/>
    <x v="0"/>
    <x v="0"/>
    <x v="0"/>
    <n v="1433055540"/>
    <n v="1431230867"/>
    <b v="0"/>
    <x v="201"/>
    <x v="0"/>
    <s v="theater/plays"/>
    <n v="154"/>
    <x v="734"/>
    <x v="1"/>
    <s v="plays"/>
    <x v="3712"/>
    <d v="2015-05-31T06:59:00"/>
  </r>
  <r>
    <n v="3713"/>
    <x v="3709"/>
    <x v="3711"/>
    <n v="2000"/>
    <n v="2030"/>
    <x v="0"/>
    <x v="0"/>
    <x v="0"/>
    <n v="1465062166"/>
    <n v="1463334166"/>
    <b v="0"/>
    <x v="10"/>
    <x v="0"/>
    <s v="theater/plays"/>
    <n v="102"/>
    <x v="2573"/>
    <x v="1"/>
    <s v="plays"/>
    <x v="3713"/>
    <d v="2016-06-04T17:42:46"/>
  </r>
  <r>
    <n v="3714"/>
    <x v="3710"/>
    <x v="3712"/>
    <n v="10000"/>
    <n v="10235"/>
    <x v="0"/>
    <x v="0"/>
    <x v="0"/>
    <n v="1432612740"/>
    <n v="1429881667"/>
    <b v="0"/>
    <x v="174"/>
    <x v="0"/>
    <s v="theater/plays"/>
    <n v="102"/>
    <x v="2574"/>
    <x v="1"/>
    <s v="plays"/>
    <x v="3714"/>
    <d v="2015-05-26T03:59:00"/>
  </r>
  <r>
    <n v="3715"/>
    <x v="3711"/>
    <x v="3713"/>
    <n v="3500"/>
    <n v="3590"/>
    <x v="0"/>
    <x v="1"/>
    <x v="1"/>
    <n v="1427806320"/>
    <n v="1422834819"/>
    <b v="0"/>
    <x v="74"/>
    <x v="0"/>
    <s v="theater/plays"/>
    <n v="103"/>
    <x v="2575"/>
    <x v="1"/>
    <s v="plays"/>
    <x v="3715"/>
    <d v="2015-03-31T12:52:00"/>
  </r>
  <r>
    <n v="3716"/>
    <x v="3712"/>
    <x v="3714"/>
    <n v="800"/>
    <n v="1246"/>
    <x v="0"/>
    <x v="0"/>
    <x v="0"/>
    <n v="1453411109"/>
    <n v="1450819109"/>
    <b v="0"/>
    <x v="54"/>
    <x v="0"/>
    <s v="theater/plays"/>
    <n v="156"/>
    <x v="843"/>
    <x v="1"/>
    <s v="plays"/>
    <x v="3716"/>
    <d v="2016-01-21T21:18:29"/>
  </r>
  <r>
    <n v="3717"/>
    <x v="3713"/>
    <x v="3715"/>
    <n v="4000"/>
    <n v="4030"/>
    <x v="0"/>
    <x v="1"/>
    <x v="1"/>
    <n v="1431204449"/>
    <n v="1428526049"/>
    <b v="0"/>
    <x v="62"/>
    <x v="0"/>
    <s v="theater/plays"/>
    <n v="101"/>
    <x v="2576"/>
    <x v="1"/>
    <s v="plays"/>
    <x v="3717"/>
    <d v="2015-05-09T20:47:29"/>
  </r>
  <r>
    <n v="3718"/>
    <x v="3714"/>
    <x v="3716"/>
    <n v="500"/>
    <n v="1197"/>
    <x v="0"/>
    <x v="1"/>
    <x v="1"/>
    <n v="1425057075"/>
    <n v="1422465075"/>
    <b v="0"/>
    <x v="67"/>
    <x v="0"/>
    <s v="theater/plays"/>
    <n v="239"/>
    <x v="2577"/>
    <x v="1"/>
    <s v="plays"/>
    <x v="3718"/>
    <d v="2015-02-27T17:11:15"/>
  </r>
  <r>
    <n v="3719"/>
    <x v="3715"/>
    <x v="3717"/>
    <n v="200"/>
    <n v="420"/>
    <x v="0"/>
    <x v="1"/>
    <x v="1"/>
    <n v="1434994266"/>
    <n v="1432402266"/>
    <b v="0"/>
    <x v="80"/>
    <x v="0"/>
    <s v="theater/plays"/>
    <n v="210"/>
    <x v="2432"/>
    <x v="1"/>
    <s v="plays"/>
    <x v="3719"/>
    <d v="2015-06-22T17:31:06"/>
  </r>
  <r>
    <n v="3720"/>
    <x v="3716"/>
    <x v="3718"/>
    <n v="3300"/>
    <n v="3449"/>
    <x v="0"/>
    <x v="0"/>
    <x v="0"/>
    <n v="1435881006"/>
    <n v="1433980206"/>
    <b v="0"/>
    <x v="244"/>
    <x v="0"/>
    <s v="theater/plays"/>
    <n v="105"/>
    <x v="2578"/>
    <x v="1"/>
    <s v="plays"/>
    <x v="3720"/>
    <d v="2015-07-02T23:50:06"/>
  </r>
  <r>
    <n v="3721"/>
    <x v="3717"/>
    <x v="3719"/>
    <n v="5000"/>
    <n v="5040"/>
    <x v="0"/>
    <x v="0"/>
    <x v="0"/>
    <n v="1415230084"/>
    <n v="1413412084"/>
    <b v="0"/>
    <x v="34"/>
    <x v="0"/>
    <s v="theater/plays"/>
    <n v="101"/>
    <x v="2579"/>
    <x v="1"/>
    <s v="plays"/>
    <x v="3721"/>
    <d v="2014-11-05T23:28:04"/>
  </r>
  <r>
    <n v="3722"/>
    <x v="3718"/>
    <x v="3720"/>
    <n v="1500"/>
    <n v="1668"/>
    <x v="0"/>
    <x v="5"/>
    <x v="5"/>
    <n v="1455231540"/>
    <n v="1452614847"/>
    <b v="0"/>
    <x v="2"/>
    <x v="0"/>
    <s v="theater/plays"/>
    <n v="111"/>
    <x v="2580"/>
    <x v="1"/>
    <s v="plays"/>
    <x v="3722"/>
    <d v="2016-02-11T22:59:00"/>
  </r>
  <r>
    <n v="3723"/>
    <x v="3719"/>
    <x v="3721"/>
    <n v="4500"/>
    <n v="4592"/>
    <x v="0"/>
    <x v="1"/>
    <x v="1"/>
    <n v="1417374262"/>
    <n v="1414778662"/>
    <b v="0"/>
    <x v="287"/>
    <x v="0"/>
    <s v="theater/plays"/>
    <n v="102"/>
    <x v="2581"/>
    <x v="1"/>
    <s v="plays"/>
    <x v="3723"/>
    <d v="2014-11-30T19:04:22"/>
  </r>
  <r>
    <n v="3724"/>
    <x v="3720"/>
    <x v="3722"/>
    <n v="4300"/>
    <n v="4409.55"/>
    <x v="0"/>
    <x v="1"/>
    <x v="1"/>
    <n v="1462402800"/>
    <n v="1459856860"/>
    <b v="0"/>
    <x v="30"/>
    <x v="0"/>
    <s v="theater/plays"/>
    <n v="103"/>
    <x v="2582"/>
    <x v="1"/>
    <s v="plays"/>
    <x v="3724"/>
    <d v="2016-05-04T23:00:00"/>
  </r>
  <r>
    <n v="3725"/>
    <x v="3721"/>
    <x v="3723"/>
    <n v="300"/>
    <n v="381"/>
    <x v="0"/>
    <x v="1"/>
    <x v="1"/>
    <n v="1455831000"/>
    <n v="1454366467"/>
    <b v="0"/>
    <x v="41"/>
    <x v="0"/>
    <s v="theater/plays"/>
    <n v="127"/>
    <x v="2583"/>
    <x v="1"/>
    <s v="plays"/>
    <x v="3725"/>
    <d v="2016-02-18T21:30:00"/>
  </r>
  <r>
    <n v="3726"/>
    <x v="3722"/>
    <x v="3724"/>
    <n v="850"/>
    <n v="2879"/>
    <x v="0"/>
    <x v="0"/>
    <x v="0"/>
    <n v="1461963600"/>
    <n v="1459567371"/>
    <b v="0"/>
    <x v="67"/>
    <x v="0"/>
    <s v="theater/plays"/>
    <n v="339"/>
    <x v="2584"/>
    <x v="1"/>
    <s v="plays"/>
    <x v="3726"/>
    <d v="2016-04-29T21:00:00"/>
  </r>
  <r>
    <n v="3727"/>
    <x v="3723"/>
    <x v="3725"/>
    <n v="2000"/>
    <n v="2015"/>
    <x v="0"/>
    <x v="0"/>
    <x v="0"/>
    <n v="1476939300"/>
    <n v="1474273294"/>
    <b v="0"/>
    <x v="51"/>
    <x v="0"/>
    <s v="theater/plays"/>
    <n v="101"/>
    <x v="2503"/>
    <x v="1"/>
    <s v="plays"/>
    <x v="3727"/>
    <d v="2016-10-20T04:55:00"/>
  </r>
  <r>
    <n v="3728"/>
    <x v="3724"/>
    <x v="3726"/>
    <n v="20000"/>
    <n v="1862"/>
    <x v="2"/>
    <x v="0"/>
    <x v="0"/>
    <n v="1439957176"/>
    <n v="1437365176"/>
    <b v="0"/>
    <x v="162"/>
    <x v="1"/>
    <s v="theater/plays"/>
    <n v="9"/>
    <x v="2585"/>
    <x v="1"/>
    <s v="plays"/>
    <x v="3728"/>
    <d v="2015-08-19T04:06:16"/>
  </r>
  <r>
    <n v="3729"/>
    <x v="3725"/>
    <x v="3727"/>
    <n v="5000"/>
    <n v="362"/>
    <x v="2"/>
    <x v="0"/>
    <x v="0"/>
    <n v="1427082912"/>
    <n v="1423198512"/>
    <b v="0"/>
    <x v="81"/>
    <x v="1"/>
    <s v="theater/plays"/>
    <n v="7"/>
    <x v="2586"/>
    <x v="1"/>
    <s v="plays"/>
    <x v="3729"/>
    <d v="2015-03-23T03:55:12"/>
  </r>
  <r>
    <n v="3730"/>
    <x v="3726"/>
    <x v="3728"/>
    <n v="1000"/>
    <n v="100"/>
    <x v="2"/>
    <x v="0"/>
    <x v="0"/>
    <n v="1439828159"/>
    <n v="1437236159"/>
    <b v="0"/>
    <x v="29"/>
    <x v="1"/>
    <s v="theater/plays"/>
    <n v="10"/>
    <x v="101"/>
    <x v="1"/>
    <s v="plays"/>
    <x v="3730"/>
    <d v="2015-08-17T16:15:59"/>
  </r>
  <r>
    <n v="3731"/>
    <x v="3727"/>
    <x v="3729"/>
    <n v="5500"/>
    <n v="620"/>
    <x v="2"/>
    <x v="0"/>
    <x v="0"/>
    <n v="1420860180"/>
    <n v="1418234646"/>
    <b v="0"/>
    <x v="8"/>
    <x v="1"/>
    <s v="theater/plays"/>
    <n v="11"/>
    <x v="1237"/>
    <x v="1"/>
    <s v="plays"/>
    <x v="3731"/>
    <d v="2015-01-10T03:23:00"/>
  </r>
  <r>
    <n v="3732"/>
    <x v="3728"/>
    <x v="3730"/>
    <n v="850"/>
    <n v="131"/>
    <x v="2"/>
    <x v="9"/>
    <x v="3"/>
    <n v="1422100800"/>
    <n v="1416932133"/>
    <b v="0"/>
    <x v="80"/>
    <x v="1"/>
    <s v="theater/plays"/>
    <n v="15"/>
    <x v="163"/>
    <x v="1"/>
    <s v="plays"/>
    <x v="3732"/>
    <d v="2015-01-24T12:00:00"/>
  </r>
  <r>
    <n v="3733"/>
    <x v="3729"/>
    <x v="3731"/>
    <n v="1500"/>
    <n v="0"/>
    <x v="2"/>
    <x v="0"/>
    <x v="0"/>
    <n v="1429396200"/>
    <n v="1428539708"/>
    <b v="0"/>
    <x v="78"/>
    <x v="1"/>
    <s v="theater/plays"/>
    <n v="0"/>
    <x v="121"/>
    <x v="1"/>
    <s v="plays"/>
    <x v="3733"/>
    <d v="2015-04-18T22:30:00"/>
  </r>
  <r>
    <n v="3734"/>
    <x v="3730"/>
    <x v="3732"/>
    <n v="1500"/>
    <n v="427"/>
    <x v="2"/>
    <x v="0"/>
    <x v="0"/>
    <n v="1432589896"/>
    <n v="1427405896"/>
    <b v="0"/>
    <x v="63"/>
    <x v="1"/>
    <s v="theater/plays"/>
    <n v="28"/>
    <x v="2254"/>
    <x v="1"/>
    <s v="plays"/>
    <x v="3734"/>
    <d v="2015-05-25T21:38:16"/>
  </r>
  <r>
    <n v="3735"/>
    <x v="3731"/>
    <x v="3733"/>
    <n v="150"/>
    <n v="20"/>
    <x v="2"/>
    <x v="1"/>
    <x v="1"/>
    <n v="1432831089"/>
    <n v="1430239089"/>
    <b v="0"/>
    <x v="84"/>
    <x v="1"/>
    <s v="theater/plays"/>
    <n v="13"/>
    <x v="119"/>
    <x v="1"/>
    <s v="plays"/>
    <x v="3735"/>
    <d v="2015-05-28T16:38:09"/>
  </r>
  <r>
    <n v="3736"/>
    <x v="3732"/>
    <x v="3734"/>
    <n v="1500"/>
    <n v="10"/>
    <x v="2"/>
    <x v="1"/>
    <x v="1"/>
    <n v="1427133600"/>
    <n v="1423847093"/>
    <b v="0"/>
    <x v="29"/>
    <x v="1"/>
    <s v="theater/plays"/>
    <n v="1"/>
    <x v="119"/>
    <x v="1"/>
    <s v="plays"/>
    <x v="3736"/>
    <d v="2015-03-23T18:00:00"/>
  </r>
  <r>
    <n v="3737"/>
    <x v="3476"/>
    <x v="3735"/>
    <n v="700"/>
    <n v="150"/>
    <x v="2"/>
    <x v="0"/>
    <x v="0"/>
    <n v="1447311540"/>
    <n v="1445358903"/>
    <b v="0"/>
    <x v="80"/>
    <x v="1"/>
    <s v="theater/plays"/>
    <n v="21"/>
    <x v="822"/>
    <x v="1"/>
    <s v="plays"/>
    <x v="3737"/>
    <d v="2015-11-12T06:59:00"/>
  </r>
  <r>
    <n v="3738"/>
    <x v="3733"/>
    <x v="3736"/>
    <n v="1500"/>
    <n v="270"/>
    <x v="2"/>
    <x v="1"/>
    <x v="1"/>
    <n v="1405461600"/>
    <n v="1403562705"/>
    <b v="0"/>
    <x v="79"/>
    <x v="1"/>
    <s v="theater/plays"/>
    <n v="18"/>
    <x v="817"/>
    <x v="1"/>
    <s v="plays"/>
    <x v="3738"/>
    <d v="2014-07-15T22:00:00"/>
  </r>
  <r>
    <n v="3739"/>
    <x v="3734"/>
    <x v="3737"/>
    <n v="4000"/>
    <n v="805"/>
    <x v="2"/>
    <x v="1"/>
    <x v="1"/>
    <n v="1468752468"/>
    <n v="1467024468"/>
    <b v="0"/>
    <x v="22"/>
    <x v="1"/>
    <s v="theater/plays"/>
    <n v="20"/>
    <x v="2587"/>
    <x v="1"/>
    <s v="plays"/>
    <x v="3739"/>
    <d v="2016-07-17T10:47:48"/>
  </r>
  <r>
    <n v="3740"/>
    <x v="3735"/>
    <x v="3738"/>
    <n v="2000"/>
    <n v="358"/>
    <x v="2"/>
    <x v="0"/>
    <x v="0"/>
    <n v="1407808438"/>
    <n v="1405217355"/>
    <b v="0"/>
    <x v="25"/>
    <x v="1"/>
    <s v="theater/plays"/>
    <n v="18"/>
    <x v="2588"/>
    <x v="1"/>
    <s v="plays"/>
    <x v="3740"/>
    <d v="2014-08-12T01:53:58"/>
  </r>
  <r>
    <n v="3741"/>
    <x v="3736"/>
    <x v="3739"/>
    <n v="20000"/>
    <n v="0"/>
    <x v="2"/>
    <x v="0"/>
    <x v="0"/>
    <n v="1450389950"/>
    <n v="1447797950"/>
    <b v="0"/>
    <x v="78"/>
    <x v="1"/>
    <s v="theater/plays"/>
    <n v="0"/>
    <x v="121"/>
    <x v="1"/>
    <s v="plays"/>
    <x v="3741"/>
    <d v="2015-12-17T22:05:50"/>
  </r>
  <r>
    <n v="3742"/>
    <x v="3737"/>
    <x v="3740"/>
    <n v="5000"/>
    <n v="100"/>
    <x v="2"/>
    <x v="0"/>
    <x v="0"/>
    <n v="1409980144"/>
    <n v="1407388144"/>
    <b v="0"/>
    <x v="80"/>
    <x v="1"/>
    <s v="theater/plays"/>
    <n v="2"/>
    <x v="380"/>
    <x v="1"/>
    <s v="plays"/>
    <x v="3742"/>
    <d v="2014-09-06T05:09:04"/>
  </r>
  <r>
    <n v="3743"/>
    <x v="3738"/>
    <x v="3741"/>
    <n v="2200"/>
    <n v="0"/>
    <x v="2"/>
    <x v="0"/>
    <x v="0"/>
    <n v="1404406964"/>
    <n v="1401814964"/>
    <b v="0"/>
    <x v="78"/>
    <x v="1"/>
    <s v="theater/plays"/>
    <n v="0"/>
    <x v="121"/>
    <x v="1"/>
    <s v="plays"/>
    <x v="3743"/>
    <d v="2014-07-03T17:02:44"/>
  </r>
  <r>
    <n v="3744"/>
    <x v="3739"/>
    <x v="3742"/>
    <n v="1200"/>
    <n v="0"/>
    <x v="2"/>
    <x v="0"/>
    <x v="0"/>
    <n v="1404532740"/>
    <n v="1401823952"/>
    <b v="0"/>
    <x v="78"/>
    <x v="1"/>
    <s v="theater/plays"/>
    <n v="0"/>
    <x v="121"/>
    <x v="1"/>
    <s v="plays"/>
    <x v="3744"/>
    <d v="2014-07-05T03:59:00"/>
  </r>
  <r>
    <n v="3745"/>
    <x v="3740"/>
    <x v="3743"/>
    <n v="100"/>
    <n v="10"/>
    <x v="2"/>
    <x v="0"/>
    <x v="0"/>
    <n v="1407689102"/>
    <n v="1405097102"/>
    <b v="0"/>
    <x v="29"/>
    <x v="1"/>
    <s v="theater/plays"/>
    <n v="10"/>
    <x v="119"/>
    <x v="1"/>
    <s v="plays"/>
    <x v="3745"/>
    <d v="2014-08-10T16:45:02"/>
  </r>
  <r>
    <n v="3746"/>
    <x v="3741"/>
    <x v="3744"/>
    <n v="8500"/>
    <n v="202"/>
    <x v="2"/>
    <x v="0"/>
    <x v="0"/>
    <n v="1475918439"/>
    <n v="1473326439"/>
    <b v="0"/>
    <x v="29"/>
    <x v="1"/>
    <s v="theater/plays"/>
    <n v="2"/>
    <x v="2589"/>
    <x v="1"/>
    <s v="plays"/>
    <x v="3746"/>
    <d v="2016-10-08T09:20:39"/>
  </r>
  <r>
    <n v="3747"/>
    <x v="3742"/>
    <x v="3745"/>
    <n v="2500"/>
    <n v="25"/>
    <x v="2"/>
    <x v="1"/>
    <x v="1"/>
    <n v="1436137140"/>
    <n v="1433833896"/>
    <b v="0"/>
    <x v="29"/>
    <x v="1"/>
    <s v="theater/plays"/>
    <n v="1"/>
    <x v="380"/>
    <x v="1"/>
    <s v="plays"/>
    <x v="3747"/>
    <d v="2015-07-05T22:59:00"/>
  </r>
  <r>
    <n v="3748"/>
    <x v="3743"/>
    <x v="3746"/>
    <n v="5000"/>
    <n v="5176"/>
    <x v="0"/>
    <x v="0"/>
    <x v="0"/>
    <n v="1455602340"/>
    <n v="1453827436"/>
    <b v="0"/>
    <x v="47"/>
    <x v="0"/>
    <s v="theater/musical"/>
    <n v="104"/>
    <x v="2590"/>
    <x v="1"/>
    <s v="musical"/>
    <x v="3748"/>
    <d v="2016-02-16T05:59:00"/>
  </r>
  <r>
    <n v="3749"/>
    <x v="3744"/>
    <x v="3747"/>
    <n v="500"/>
    <n v="525"/>
    <x v="0"/>
    <x v="0"/>
    <x v="0"/>
    <n v="1461902340"/>
    <n v="1459220588"/>
    <b v="0"/>
    <x v="63"/>
    <x v="0"/>
    <s v="theater/musical"/>
    <n v="105"/>
    <x v="753"/>
    <x v="1"/>
    <s v="musical"/>
    <x v="3749"/>
    <d v="2016-04-29T03:59:00"/>
  </r>
  <r>
    <n v="3750"/>
    <x v="3745"/>
    <x v="3748"/>
    <n v="6000"/>
    <n v="6027"/>
    <x v="0"/>
    <x v="0"/>
    <x v="0"/>
    <n v="1423555140"/>
    <n v="1421105608"/>
    <b v="0"/>
    <x v="33"/>
    <x v="0"/>
    <s v="theater/musical"/>
    <n v="100"/>
    <x v="2591"/>
    <x v="1"/>
    <s v="musical"/>
    <x v="3750"/>
    <d v="2015-02-10T07:59:00"/>
  </r>
  <r>
    <n v="3751"/>
    <x v="3746"/>
    <x v="3749"/>
    <n v="1000"/>
    <n v="1326"/>
    <x v="0"/>
    <x v="0"/>
    <x v="0"/>
    <n v="1459641073"/>
    <n v="1454460673"/>
    <b v="0"/>
    <x v="202"/>
    <x v="0"/>
    <s v="theater/musical"/>
    <n v="133"/>
    <x v="2592"/>
    <x v="1"/>
    <s v="musical"/>
    <x v="3751"/>
    <d v="2016-04-02T23:51:13"/>
  </r>
  <r>
    <n v="3752"/>
    <x v="3747"/>
    <x v="3750"/>
    <n v="500"/>
    <n v="565"/>
    <x v="0"/>
    <x v="1"/>
    <x v="1"/>
    <n v="1476651600"/>
    <n v="1473189335"/>
    <b v="0"/>
    <x v="41"/>
    <x v="0"/>
    <s v="theater/musical"/>
    <n v="113"/>
    <x v="789"/>
    <x v="1"/>
    <s v="musical"/>
    <x v="3752"/>
    <d v="2016-10-16T21:00:00"/>
  </r>
  <r>
    <n v="3753"/>
    <x v="3748"/>
    <x v="3751"/>
    <n v="5000"/>
    <n v="5167"/>
    <x v="0"/>
    <x v="0"/>
    <x v="0"/>
    <n v="1433289600"/>
    <n v="1430768800"/>
    <b v="0"/>
    <x v="209"/>
    <x v="0"/>
    <s v="theater/musical"/>
    <n v="103"/>
    <x v="2593"/>
    <x v="1"/>
    <s v="musical"/>
    <x v="3753"/>
    <d v="2015-06-03T00:00:00"/>
  </r>
  <r>
    <n v="3754"/>
    <x v="3749"/>
    <x v="3752"/>
    <n v="2500"/>
    <n v="3000"/>
    <x v="0"/>
    <x v="0"/>
    <x v="0"/>
    <n v="1406350740"/>
    <n v="1403125737"/>
    <b v="0"/>
    <x v="74"/>
    <x v="0"/>
    <s v="theater/musical"/>
    <n v="120"/>
    <x v="2594"/>
    <x v="1"/>
    <s v="musical"/>
    <x v="3754"/>
    <d v="2014-07-26T04:59:00"/>
  </r>
  <r>
    <n v="3755"/>
    <x v="3750"/>
    <x v="3753"/>
    <n v="550"/>
    <n v="713"/>
    <x v="0"/>
    <x v="1"/>
    <x v="1"/>
    <n v="1460753307"/>
    <n v="1458161307"/>
    <b v="0"/>
    <x v="33"/>
    <x v="0"/>
    <s v="theater/musical"/>
    <n v="130"/>
    <x v="2595"/>
    <x v="1"/>
    <s v="musical"/>
    <x v="3755"/>
    <d v="2016-04-15T20:48:27"/>
  </r>
  <r>
    <n v="3756"/>
    <x v="3751"/>
    <x v="3754"/>
    <n v="4500"/>
    <n v="4550"/>
    <x v="0"/>
    <x v="0"/>
    <x v="0"/>
    <n v="1402515198"/>
    <n v="1399923198"/>
    <b v="0"/>
    <x v="57"/>
    <x v="0"/>
    <s v="theater/musical"/>
    <n v="101"/>
    <x v="2596"/>
    <x v="1"/>
    <s v="musical"/>
    <x v="3756"/>
    <d v="2014-06-11T19:33:18"/>
  </r>
  <r>
    <n v="3757"/>
    <x v="3752"/>
    <x v="3755"/>
    <n v="3500"/>
    <n v="3798"/>
    <x v="0"/>
    <x v="0"/>
    <x v="0"/>
    <n v="1417465515"/>
    <n v="1415737515"/>
    <b v="0"/>
    <x v="133"/>
    <x v="0"/>
    <s v="theater/musical"/>
    <n v="109"/>
    <x v="2597"/>
    <x v="1"/>
    <s v="musical"/>
    <x v="3757"/>
    <d v="2014-12-01T20:25:15"/>
  </r>
  <r>
    <n v="3758"/>
    <x v="3753"/>
    <x v="3756"/>
    <n v="1500"/>
    <n v="1535"/>
    <x v="0"/>
    <x v="0"/>
    <x v="0"/>
    <n v="1400475600"/>
    <n v="1397819938"/>
    <b v="0"/>
    <x v="55"/>
    <x v="0"/>
    <s v="theater/musical"/>
    <n v="102"/>
    <x v="1254"/>
    <x v="1"/>
    <s v="musical"/>
    <x v="3758"/>
    <d v="2014-05-19T05:00:00"/>
  </r>
  <r>
    <n v="3759"/>
    <x v="3754"/>
    <x v="3757"/>
    <n v="4000"/>
    <n v="4409.7700000000004"/>
    <x v="0"/>
    <x v="0"/>
    <x v="0"/>
    <n v="1440556553"/>
    <n v="1435372553"/>
    <b v="0"/>
    <x v="106"/>
    <x v="0"/>
    <s v="theater/musical"/>
    <n v="110"/>
    <x v="2598"/>
    <x v="1"/>
    <s v="musical"/>
    <x v="3759"/>
    <d v="2015-08-26T02:35:53"/>
  </r>
  <r>
    <n v="3760"/>
    <x v="3755"/>
    <x v="3758"/>
    <n v="5000"/>
    <n v="5050.7700000000004"/>
    <x v="0"/>
    <x v="0"/>
    <x v="0"/>
    <n v="1399293386"/>
    <n v="1397133386"/>
    <b v="0"/>
    <x v="110"/>
    <x v="0"/>
    <s v="theater/musical"/>
    <n v="101"/>
    <x v="2599"/>
    <x v="1"/>
    <s v="musical"/>
    <x v="3760"/>
    <d v="2014-05-05T12:36:26"/>
  </r>
  <r>
    <n v="3761"/>
    <x v="3756"/>
    <x v="3759"/>
    <n v="500"/>
    <n v="500"/>
    <x v="0"/>
    <x v="1"/>
    <x v="1"/>
    <n v="1439247600"/>
    <n v="1434625937"/>
    <b v="0"/>
    <x v="83"/>
    <x v="0"/>
    <s v="theater/musical"/>
    <n v="100"/>
    <x v="2600"/>
    <x v="1"/>
    <s v="musical"/>
    <x v="3761"/>
    <d v="2015-08-10T23:00:00"/>
  </r>
  <r>
    <n v="3762"/>
    <x v="3757"/>
    <x v="3760"/>
    <n v="1250"/>
    <n v="1328"/>
    <x v="0"/>
    <x v="1"/>
    <x v="1"/>
    <n v="1438543889"/>
    <n v="1436383889"/>
    <b v="0"/>
    <x v="33"/>
    <x v="0"/>
    <s v="theater/musical"/>
    <n v="106"/>
    <x v="2601"/>
    <x v="1"/>
    <s v="musical"/>
    <x v="3762"/>
    <d v="2015-08-02T19:31:29"/>
  </r>
  <r>
    <n v="3763"/>
    <x v="3758"/>
    <x v="3761"/>
    <n v="5000"/>
    <n v="5000"/>
    <x v="0"/>
    <x v="0"/>
    <x v="0"/>
    <n v="1427907626"/>
    <n v="1425319226"/>
    <b v="0"/>
    <x v="99"/>
    <x v="0"/>
    <s v="theater/musical"/>
    <n v="100"/>
    <x v="2602"/>
    <x v="1"/>
    <s v="musical"/>
    <x v="3763"/>
    <d v="2015-04-01T17:00:26"/>
  </r>
  <r>
    <n v="3764"/>
    <x v="3759"/>
    <x v="3762"/>
    <n v="1500"/>
    <n v="1500"/>
    <x v="0"/>
    <x v="0"/>
    <x v="0"/>
    <n v="1464482160"/>
    <n v="1462824832"/>
    <b v="0"/>
    <x v="74"/>
    <x v="0"/>
    <s v="theater/musical"/>
    <n v="100"/>
    <x v="2480"/>
    <x v="1"/>
    <s v="musical"/>
    <x v="3764"/>
    <d v="2016-05-29T00:36:00"/>
  </r>
  <r>
    <n v="3765"/>
    <x v="3760"/>
    <x v="3763"/>
    <n v="7000"/>
    <n v="7942"/>
    <x v="0"/>
    <x v="0"/>
    <x v="0"/>
    <n v="1406745482"/>
    <n v="1404153482"/>
    <b v="0"/>
    <x v="329"/>
    <x v="0"/>
    <s v="theater/musical"/>
    <n v="113"/>
    <x v="2603"/>
    <x v="1"/>
    <s v="musical"/>
    <x v="3765"/>
    <d v="2014-07-30T18:38:02"/>
  </r>
  <r>
    <n v="3766"/>
    <x v="3761"/>
    <x v="3764"/>
    <n v="10000"/>
    <n v="10265.01"/>
    <x v="0"/>
    <x v="0"/>
    <x v="0"/>
    <n v="1404360045"/>
    <n v="1401336045"/>
    <b v="0"/>
    <x v="93"/>
    <x v="0"/>
    <s v="theater/musical"/>
    <n v="103"/>
    <x v="2604"/>
    <x v="1"/>
    <s v="musical"/>
    <x v="3766"/>
    <d v="2014-07-03T04:00:45"/>
  </r>
  <r>
    <n v="3767"/>
    <x v="3762"/>
    <x v="3765"/>
    <n v="2000"/>
    <n v="2335"/>
    <x v="0"/>
    <x v="0"/>
    <x v="0"/>
    <n v="1425185940"/>
    <n v="1423960097"/>
    <b v="0"/>
    <x v="66"/>
    <x v="0"/>
    <s v="theater/musical"/>
    <n v="117"/>
    <x v="645"/>
    <x v="1"/>
    <s v="musical"/>
    <x v="3767"/>
    <d v="2015-03-01T04:59:00"/>
  </r>
  <r>
    <n v="3768"/>
    <x v="3763"/>
    <x v="3766"/>
    <n v="4000"/>
    <n v="4306.1099999999997"/>
    <x v="0"/>
    <x v="0"/>
    <x v="0"/>
    <n v="1402594090"/>
    <n v="1400002090"/>
    <b v="0"/>
    <x v="6"/>
    <x v="0"/>
    <s v="theater/musical"/>
    <n v="108"/>
    <x v="2605"/>
    <x v="1"/>
    <s v="musical"/>
    <x v="3768"/>
    <d v="2014-06-12T17:28:10"/>
  </r>
  <r>
    <n v="3769"/>
    <x v="3764"/>
    <x v="3767"/>
    <n v="1100"/>
    <n v="1100"/>
    <x v="0"/>
    <x v="0"/>
    <x v="0"/>
    <n v="1460730079"/>
    <n v="1458138079"/>
    <b v="0"/>
    <x v="41"/>
    <x v="0"/>
    <s v="theater/musical"/>
    <n v="100"/>
    <x v="2606"/>
    <x v="1"/>
    <s v="musical"/>
    <x v="3769"/>
    <d v="2016-04-15T14:21:19"/>
  </r>
  <r>
    <n v="3770"/>
    <x v="3765"/>
    <x v="3768"/>
    <n v="2000"/>
    <n v="2000"/>
    <x v="0"/>
    <x v="1"/>
    <x v="1"/>
    <n v="1434234010"/>
    <n v="1431642010"/>
    <b v="0"/>
    <x v="9"/>
    <x v="0"/>
    <s v="theater/musical"/>
    <n v="100"/>
    <x v="101"/>
    <x v="1"/>
    <s v="musical"/>
    <x v="3770"/>
    <d v="2015-06-13T22:20:10"/>
  </r>
  <r>
    <n v="3771"/>
    <x v="3766"/>
    <x v="3769"/>
    <n v="1000"/>
    <n v="1460"/>
    <x v="0"/>
    <x v="0"/>
    <x v="0"/>
    <n v="1463529600"/>
    <n v="1462307652"/>
    <b v="0"/>
    <x v="44"/>
    <x v="0"/>
    <s v="theater/musical"/>
    <n v="146"/>
    <x v="2607"/>
    <x v="1"/>
    <s v="musical"/>
    <x v="3771"/>
    <d v="2016-05-18T00:00:00"/>
  </r>
  <r>
    <n v="3772"/>
    <x v="3767"/>
    <x v="3770"/>
    <n v="5000"/>
    <n v="5510"/>
    <x v="0"/>
    <x v="0"/>
    <x v="0"/>
    <n v="1480399200"/>
    <n v="1478616506"/>
    <b v="0"/>
    <x v="51"/>
    <x v="0"/>
    <s v="theater/musical"/>
    <n v="110"/>
    <x v="2608"/>
    <x v="1"/>
    <s v="musical"/>
    <x v="3772"/>
    <d v="2016-11-29T06:00:00"/>
  </r>
  <r>
    <n v="3773"/>
    <x v="3768"/>
    <x v="3771"/>
    <n v="5000"/>
    <n v="5410"/>
    <x v="0"/>
    <x v="0"/>
    <x v="0"/>
    <n v="1479175680"/>
    <n v="1476317247"/>
    <b v="0"/>
    <x v="7"/>
    <x v="0"/>
    <s v="theater/musical"/>
    <n v="108"/>
    <x v="2609"/>
    <x v="1"/>
    <s v="musical"/>
    <x v="3773"/>
    <d v="2016-11-15T02:08:00"/>
  </r>
  <r>
    <n v="3774"/>
    <x v="3769"/>
    <x v="3772"/>
    <n v="2500"/>
    <n v="2500"/>
    <x v="0"/>
    <x v="5"/>
    <x v="5"/>
    <n v="1428606055"/>
    <n v="1427223655"/>
    <b v="0"/>
    <x v="20"/>
    <x v="0"/>
    <s v="theater/musical"/>
    <n v="100"/>
    <x v="101"/>
    <x v="1"/>
    <s v="musical"/>
    <x v="3774"/>
    <d v="2015-04-09T19:00:55"/>
  </r>
  <r>
    <n v="3775"/>
    <x v="3770"/>
    <x v="3773"/>
    <n v="2000"/>
    <n v="2005"/>
    <x v="0"/>
    <x v="0"/>
    <x v="0"/>
    <n v="1428552000"/>
    <n v="1426199843"/>
    <b v="0"/>
    <x v="25"/>
    <x v="0"/>
    <s v="theater/musical"/>
    <n v="100"/>
    <x v="1451"/>
    <x v="1"/>
    <s v="musical"/>
    <x v="3775"/>
    <d v="2015-04-09T04:00:00"/>
  </r>
  <r>
    <n v="3776"/>
    <x v="3771"/>
    <x v="3774"/>
    <n v="8000"/>
    <n v="8537"/>
    <x v="0"/>
    <x v="0"/>
    <x v="0"/>
    <n v="1406854800"/>
    <n v="1403599778"/>
    <b v="0"/>
    <x v="225"/>
    <x v="0"/>
    <s v="theater/musical"/>
    <n v="107"/>
    <x v="2610"/>
    <x v="1"/>
    <s v="musical"/>
    <x v="3776"/>
    <d v="2014-08-01T01:00:00"/>
  </r>
  <r>
    <n v="3777"/>
    <x v="3772"/>
    <x v="3775"/>
    <n v="2000"/>
    <n v="2864"/>
    <x v="0"/>
    <x v="0"/>
    <x v="0"/>
    <n v="1411790400"/>
    <n v="1409884821"/>
    <b v="0"/>
    <x v="211"/>
    <x v="0"/>
    <s v="theater/musical"/>
    <n v="143"/>
    <x v="1129"/>
    <x v="1"/>
    <s v="musical"/>
    <x v="3777"/>
    <d v="2014-09-27T04:00:00"/>
  </r>
  <r>
    <n v="3778"/>
    <x v="3773"/>
    <x v="3776"/>
    <n v="2400"/>
    <n v="2521"/>
    <x v="0"/>
    <x v="0"/>
    <x v="0"/>
    <n v="1423942780"/>
    <n v="1418758780"/>
    <b v="0"/>
    <x v="17"/>
    <x v="0"/>
    <s v="theater/musical"/>
    <n v="105"/>
    <x v="2611"/>
    <x v="1"/>
    <s v="musical"/>
    <x v="3778"/>
    <d v="2015-02-14T19:39:40"/>
  </r>
  <r>
    <n v="3779"/>
    <x v="3774"/>
    <x v="3777"/>
    <n v="15000"/>
    <n v="15597"/>
    <x v="0"/>
    <x v="0"/>
    <x v="0"/>
    <n v="1459010340"/>
    <n v="1456421940"/>
    <b v="0"/>
    <x v="248"/>
    <x v="0"/>
    <s v="theater/musical"/>
    <n v="104"/>
    <x v="938"/>
    <x v="1"/>
    <s v="musical"/>
    <x v="3779"/>
    <d v="2016-03-26T16:39:00"/>
  </r>
  <r>
    <n v="3780"/>
    <x v="3775"/>
    <x v="3778"/>
    <n v="2500"/>
    <n v="3000"/>
    <x v="0"/>
    <x v="0"/>
    <x v="0"/>
    <n v="1436817960"/>
    <n v="1433999785"/>
    <b v="0"/>
    <x v="209"/>
    <x v="0"/>
    <s v="theater/musical"/>
    <n v="120"/>
    <x v="101"/>
    <x v="1"/>
    <s v="musical"/>
    <x v="3780"/>
    <d v="2015-07-13T20:06:00"/>
  </r>
  <r>
    <n v="3781"/>
    <x v="3776"/>
    <x v="3779"/>
    <n v="4500"/>
    <n v="4935"/>
    <x v="0"/>
    <x v="0"/>
    <x v="0"/>
    <n v="1410210685"/>
    <n v="1408050685"/>
    <b v="0"/>
    <x v="47"/>
    <x v="0"/>
    <s v="theater/musical"/>
    <n v="110"/>
    <x v="2612"/>
    <x v="1"/>
    <s v="musical"/>
    <x v="3781"/>
    <d v="2014-09-08T21:11:25"/>
  </r>
  <r>
    <n v="3782"/>
    <x v="3777"/>
    <x v="3780"/>
    <n v="2000"/>
    <n v="2035"/>
    <x v="0"/>
    <x v="1"/>
    <x v="1"/>
    <n v="1469401200"/>
    <n v="1466887297"/>
    <b v="0"/>
    <x v="74"/>
    <x v="0"/>
    <s v="theater/musical"/>
    <n v="102"/>
    <x v="2613"/>
    <x v="1"/>
    <s v="musical"/>
    <x v="3782"/>
    <d v="2016-07-24T23:00:00"/>
  </r>
  <r>
    <n v="3783"/>
    <x v="3778"/>
    <x v="3781"/>
    <n v="1200"/>
    <n v="1547"/>
    <x v="0"/>
    <x v="0"/>
    <x v="0"/>
    <n v="1458057600"/>
    <n v="1455938520"/>
    <b v="0"/>
    <x v="54"/>
    <x v="0"/>
    <s v="theater/musical"/>
    <n v="129"/>
    <x v="2614"/>
    <x v="1"/>
    <s v="musical"/>
    <x v="3783"/>
    <d v="2016-03-15T16:00:00"/>
  </r>
  <r>
    <n v="3784"/>
    <x v="3779"/>
    <x v="3782"/>
    <n v="1000"/>
    <n v="1150"/>
    <x v="0"/>
    <x v="5"/>
    <x v="5"/>
    <n v="1468193532"/>
    <n v="1465601532"/>
    <b v="0"/>
    <x v="73"/>
    <x v="0"/>
    <s v="theater/musical"/>
    <n v="115"/>
    <x v="2615"/>
    <x v="1"/>
    <s v="musical"/>
    <x v="3784"/>
    <d v="2016-07-10T23:32:12"/>
  </r>
  <r>
    <n v="3785"/>
    <x v="3780"/>
    <x v="3783"/>
    <n v="2000"/>
    <n v="3015"/>
    <x v="0"/>
    <x v="1"/>
    <x v="1"/>
    <n v="1470132180"/>
    <n v="1467040769"/>
    <b v="0"/>
    <x v="209"/>
    <x v="0"/>
    <s v="theater/musical"/>
    <n v="151"/>
    <x v="965"/>
    <x v="1"/>
    <s v="musical"/>
    <x v="3785"/>
    <d v="2016-08-02T10:03:00"/>
  </r>
  <r>
    <n v="3786"/>
    <x v="3781"/>
    <x v="3784"/>
    <n v="6000"/>
    <n v="6658"/>
    <x v="0"/>
    <x v="0"/>
    <x v="0"/>
    <n v="1464310475"/>
    <n v="1461718475"/>
    <b v="0"/>
    <x v="26"/>
    <x v="0"/>
    <s v="theater/musical"/>
    <n v="111"/>
    <x v="2616"/>
    <x v="1"/>
    <s v="musical"/>
    <x v="3786"/>
    <d v="2016-05-27T00:54:35"/>
  </r>
  <r>
    <n v="3787"/>
    <x v="3782"/>
    <x v="3785"/>
    <n v="350"/>
    <n v="351"/>
    <x v="0"/>
    <x v="0"/>
    <x v="0"/>
    <n v="1436587140"/>
    <n v="1434113406"/>
    <b v="0"/>
    <x v="73"/>
    <x v="0"/>
    <s v="theater/musical"/>
    <n v="100"/>
    <x v="2617"/>
    <x v="1"/>
    <s v="musical"/>
    <x v="3787"/>
    <d v="2015-07-11T03:59:00"/>
  </r>
  <r>
    <n v="3788"/>
    <x v="3783"/>
    <x v="3786"/>
    <n v="75000"/>
    <n v="500"/>
    <x v="2"/>
    <x v="0"/>
    <x v="0"/>
    <n v="1450887480"/>
    <n v="1448469719"/>
    <b v="0"/>
    <x v="29"/>
    <x v="1"/>
    <s v="theater/musical"/>
    <n v="1"/>
    <x v="130"/>
    <x v="1"/>
    <s v="musical"/>
    <x v="3788"/>
    <d v="2015-12-23T16:18:00"/>
  </r>
  <r>
    <n v="3789"/>
    <x v="3784"/>
    <x v="3787"/>
    <n v="3550"/>
    <n v="116"/>
    <x v="2"/>
    <x v="1"/>
    <x v="1"/>
    <n v="1434395418"/>
    <n v="1431630618"/>
    <b v="0"/>
    <x v="80"/>
    <x v="1"/>
    <s v="theater/musical"/>
    <n v="3"/>
    <x v="2005"/>
    <x v="1"/>
    <s v="musical"/>
    <x v="3789"/>
    <d v="2015-06-15T19:10:18"/>
  </r>
  <r>
    <n v="3790"/>
    <x v="3785"/>
    <x v="3788"/>
    <n v="15000"/>
    <n v="0"/>
    <x v="2"/>
    <x v="0"/>
    <x v="0"/>
    <n v="1479834023"/>
    <n v="1477238423"/>
    <b v="0"/>
    <x v="78"/>
    <x v="1"/>
    <s v="theater/musical"/>
    <n v="0"/>
    <x v="121"/>
    <x v="1"/>
    <s v="musical"/>
    <x v="3790"/>
    <d v="2016-11-22T17:00:23"/>
  </r>
  <r>
    <n v="3791"/>
    <x v="3786"/>
    <x v="3789"/>
    <n v="1500"/>
    <n v="0"/>
    <x v="2"/>
    <x v="0"/>
    <x v="0"/>
    <n v="1404664592"/>
    <n v="1399480592"/>
    <b v="0"/>
    <x v="78"/>
    <x v="1"/>
    <s v="theater/musical"/>
    <n v="0"/>
    <x v="121"/>
    <x v="1"/>
    <s v="musical"/>
    <x v="3791"/>
    <d v="2014-07-06T16:36:32"/>
  </r>
  <r>
    <n v="3792"/>
    <x v="3787"/>
    <x v="3790"/>
    <n v="12500"/>
    <n v="35"/>
    <x v="2"/>
    <x v="0"/>
    <x v="0"/>
    <n v="1436957022"/>
    <n v="1434365022"/>
    <b v="0"/>
    <x v="84"/>
    <x v="1"/>
    <s v="theater/musical"/>
    <n v="0"/>
    <x v="827"/>
    <x v="1"/>
    <s v="musical"/>
    <x v="3792"/>
    <d v="2015-07-15T10:43:42"/>
  </r>
  <r>
    <n v="3793"/>
    <x v="3788"/>
    <x v="3791"/>
    <n v="7000"/>
    <n v="4176"/>
    <x v="2"/>
    <x v="0"/>
    <x v="0"/>
    <n v="1418769129"/>
    <n v="1416954729"/>
    <b v="0"/>
    <x v="54"/>
    <x v="1"/>
    <s v="theater/musical"/>
    <n v="60"/>
    <x v="2618"/>
    <x v="1"/>
    <s v="musical"/>
    <x v="3793"/>
    <d v="2014-12-16T22:32:09"/>
  </r>
  <r>
    <n v="3794"/>
    <x v="3789"/>
    <x v="3792"/>
    <n v="5000"/>
    <n v="50"/>
    <x v="2"/>
    <x v="1"/>
    <x v="1"/>
    <n v="1433685354"/>
    <n v="1431093354"/>
    <b v="0"/>
    <x v="29"/>
    <x v="1"/>
    <s v="theater/musical"/>
    <n v="1"/>
    <x v="73"/>
    <x v="1"/>
    <s v="musical"/>
    <x v="3794"/>
    <d v="2015-06-07T13:55:54"/>
  </r>
  <r>
    <n v="3795"/>
    <x v="3790"/>
    <x v="3793"/>
    <n v="600"/>
    <n v="10"/>
    <x v="2"/>
    <x v="1"/>
    <x v="1"/>
    <n v="1440801000"/>
    <n v="1437042490"/>
    <b v="0"/>
    <x v="84"/>
    <x v="1"/>
    <s v="theater/musical"/>
    <n v="2"/>
    <x v="144"/>
    <x v="1"/>
    <s v="musical"/>
    <x v="3795"/>
    <d v="2015-08-28T22:30:00"/>
  </r>
  <r>
    <n v="3796"/>
    <x v="3791"/>
    <x v="3794"/>
    <n v="22500"/>
    <n v="1"/>
    <x v="2"/>
    <x v="0"/>
    <x v="0"/>
    <n v="1484354556"/>
    <n v="1479170556"/>
    <b v="0"/>
    <x v="29"/>
    <x v="1"/>
    <s v="theater/musical"/>
    <n v="0"/>
    <x v="120"/>
    <x v="1"/>
    <s v="musical"/>
    <x v="3796"/>
    <d v="2017-01-14T00:42:36"/>
  </r>
  <r>
    <n v="3797"/>
    <x v="3792"/>
    <x v="3795"/>
    <n v="6000"/>
    <n v="5380"/>
    <x v="2"/>
    <x v="0"/>
    <x v="0"/>
    <n v="1429564165"/>
    <n v="1426972165"/>
    <b v="0"/>
    <x v="77"/>
    <x v="1"/>
    <s v="theater/musical"/>
    <n v="90"/>
    <x v="2619"/>
    <x v="1"/>
    <s v="musical"/>
    <x v="3797"/>
    <d v="2015-04-20T21:09:25"/>
  </r>
  <r>
    <n v="3798"/>
    <x v="3793"/>
    <x v="3796"/>
    <n v="70000"/>
    <n v="1025"/>
    <x v="2"/>
    <x v="0"/>
    <x v="0"/>
    <n v="1407691248"/>
    <n v="1405099248"/>
    <b v="0"/>
    <x v="81"/>
    <x v="1"/>
    <s v="theater/musical"/>
    <n v="1"/>
    <x v="1491"/>
    <x v="1"/>
    <s v="musical"/>
    <x v="3798"/>
    <d v="2014-08-10T17:20:48"/>
  </r>
  <r>
    <n v="3799"/>
    <x v="3794"/>
    <x v="3797"/>
    <n v="10000"/>
    <n v="402"/>
    <x v="2"/>
    <x v="0"/>
    <x v="0"/>
    <n v="1457734843"/>
    <n v="1455142843"/>
    <b v="0"/>
    <x v="80"/>
    <x v="1"/>
    <s v="theater/musical"/>
    <n v="4"/>
    <x v="965"/>
    <x v="1"/>
    <s v="musical"/>
    <x v="3799"/>
    <d v="2016-03-11T22:20:43"/>
  </r>
  <r>
    <n v="3800"/>
    <x v="3795"/>
    <x v="3798"/>
    <n v="22000"/>
    <n v="881"/>
    <x v="2"/>
    <x v="0"/>
    <x v="0"/>
    <n v="1420952340"/>
    <n v="1418146883"/>
    <b v="0"/>
    <x v="38"/>
    <x v="1"/>
    <s v="theater/musical"/>
    <n v="4"/>
    <x v="2620"/>
    <x v="1"/>
    <s v="musical"/>
    <x v="3800"/>
    <d v="2015-01-11T04:59:00"/>
  </r>
  <r>
    <n v="3801"/>
    <x v="3796"/>
    <x v="3799"/>
    <n v="5000"/>
    <n v="426"/>
    <x v="2"/>
    <x v="0"/>
    <x v="0"/>
    <n v="1420215216"/>
    <n v="1417536816"/>
    <b v="0"/>
    <x v="82"/>
    <x v="1"/>
    <s v="theater/musical"/>
    <n v="9"/>
    <x v="2621"/>
    <x v="1"/>
    <s v="musical"/>
    <x v="3801"/>
    <d v="2015-01-02T16:13:36"/>
  </r>
  <r>
    <n v="3802"/>
    <x v="3797"/>
    <x v="3800"/>
    <n v="3000"/>
    <n v="0"/>
    <x v="2"/>
    <x v="0"/>
    <x v="0"/>
    <n v="1445482906"/>
    <n v="1442890906"/>
    <b v="0"/>
    <x v="78"/>
    <x v="1"/>
    <s v="theater/musical"/>
    <n v="0"/>
    <x v="121"/>
    <x v="1"/>
    <s v="musical"/>
    <x v="3802"/>
    <d v="2015-10-22T03:01:46"/>
  </r>
  <r>
    <n v="3803"/>
    <x v="3798"/>
    <x v="3801"/>
    <n v="12000"/>
    <n v="2358"/>
    <x v="2"/>
    <x v="0"/>
    <x v="0"/>
    <n v="1457133568"/>
    <n v="1454541568"/>
    <b v="0"/>
    <x v="244"/>
    <x v="1"/>
    <s v="theater/musical"/>
    <n v="20"/>
    <x v="2382"/>
    <x v="1"/>
    <s v="musical"/>
    <x v="3803"/>
    <d v="2016-03-04T23:19:28"/>
  </r>
  <r>
    <n v="3804"/>
    <x v="3799"/>
    <x v="3802"/>
    <n v="8000"/>
    <n v="0"/>
    <x v="2"/>
    <x v="0"/>
    <x v="0"/>
    <n v="1469948400"/>
    <n v="1465172024"/>
    <b v="0"/>
    <x v="78"/>
    <x v="1"/>
    <s v="theater/musical"/>
    <n v="0"/>
    <x v="121"/>
    <x v="1"/>
    <s v="musical"/>
    <x v="3804"/>
    <d v="2016-07-31T07:00:00"/>
  </r>
  <r>
    <n v="3805"/>
    <x v="3800"/>
    <x v="3803"/>
    <n v="150000"/>
    <n v="3"/>
    <x v="2"/>
    <x v="0"/>
    <x v="0"/>
    <n v="1411852640"/>
    <n v="1406668640"/>
    <b v="0"/>
    <x v="84"/>
    <x v="1"/>
    <s v="theater/musical"/>
    <n v="0"/>
    <x v="1720"/>
    <x v="1"/>
    <s v="musical"/>
    <x v="3805"/>
    <d v="2014-09-27T21:17:20"/>
  </r>
  <r>
    <n v="3806"/>
    <x v="3801"/>
    <x v="3804"/>
    <n v="7500"/>
    <n v="5"/>
    <x v="2"/>
    <x v="2"/>
    <x v="2"/>
    <n v="1404022381"/>
    <n v="1402294381"/>
    <b v="0"/>
    <x v="29"/>
    <x v="1"/>
    <s v="theater/musical"/>
    <n v="0"/>
    <x v="144"/>
    <x v="1"/>
    <s v="musical"/>
    <x v="3806"/>
    <d v="2014-06-29T06:13:01"/>
  </r>
  <r>
    <n v="3807"/>
    <x v="3802"/>
    <x v="3805"/>
    <n v="1500"/>
    <n v="455"/>
    <x v="2"/>
    <x v="0"/>
    <x v="0"/>
    <n v="1428097739"/>
    <n v="1427492939"/>
    <b v="0"/>
    <x v="82"/>
    <x v="1"/>
    <s v="theater/musical"/>
    <n v="30"/>
    <x v="2622"/>
    <x v="1"/>
    <s v="musical"/>
    <x v="3807"/>
    <d v="2015-04-03T21:48:59"/>
  </r>
  <r>
    <n v="3808"/>
    <x v="3803"/>
    <x v="3806"/>
    <n v="1000"/>
    <n v="1000"/>
    <x v="0"/>
    <x v="1"/>
    <x v="1"/>
    <n v="1429955619"/>
    <n v="1424775219"/>
    <b v="0"/>
    <x v="54"/>
    <x v="0"/>
    <s v="theater/plays"/>
    <n v="100"/>
    <x v="683"/>
    <x v="1"/>
    <s v="plays"/>
    <x v="3808"/>
    <d v="2015-04-25T09:53:39"/>
  </r>
  <r>
    <n v="3809"/>
    <x v="3804"/>
    <x v="3807"/>
    <n v="2000"/>
    <n v="2025"/>
    <x v="0"/>
    <x v="1"/>
    <x v="1"/>
    <n v="1406761200"/>
    <n v="1402403907"/>
    <b v="0"/>
    <x v="44"/>
    <x v="0"/>
    <s v="theater/plays"/>
    <n v="101"/>
    <x v="1316"/>
    <x v="1"/>
    <s v="plays"/>
    <x v="3809"/>
    <d v="2014-07-30T23:00:00"/>
  </r>
  <r>
    <n v="3810"/>
    <x v="3805"/>
    <x v="3808"/>
    <n v="1500"/>
    <n v="1826"/>
    <x v="0"/>
    <x v="0"/>
    <x v="0"/>
    <n v="1426965758"/>
    <n v="1424377358"/>
    <b v="0"/>
    <x v="55"/>
    <x v="0"/>
    <s v="theater/plays"/>
    <n v="122"/>
    <x v="2623"/>
    <x v="1"/>
    <s v="plays"/>
    <x v="3810"/>
    <d v="2015-03-21T19:22:38"/>
  </r>
  <r>
    <n v="3811"/>
    <x v="3806"/>
    <x v="3809"/>
    <n v="250"/>
    <n v="825"/>
    <x v="0"/>
    <x v="1"/>
    <x v="1"/>
    <n v="1464692400"/>
    <n v="1461769373"/>
    <b v="0"/>
    <x v="10"/>
    <x v="0"/>
    <s v="theater/plays"/>
    <n v="330"/>
    <x v="794"/>
    <x v="1"/>
    <s v="plays"/>
    <x v="3811"/>
    <d v="2016-05-31T11:00:00"/>
  </r>
  <r>
    <n v="3812"/>
    <x v="3807"/>
    <x v="3810"/>
    <n v="2000"/>
    <n v="2191"/>
    <x v="0"/>
    <x v="5"/>
    <x v="5"/>
    <n v="1433131140"/>
    <n v="1429120908"/>
    <b v="0"/>
    <x v="202"/>
    <x v="0"/>
    <s v="theater/plays"/>
    <n v="110"/>
    <x v="2624"/>
    <x v="1"/>
    <s v="plays"/>
    <x v="3812"/>
    <d v="2015-06-01T03:59:00"/>
  </r>
  <r>
    <n v="3813"/>
    <x v="3808"/>
    <x v="3811"/>
    <n v="2100"/>
    <n v="2119.9899999999998"/>
    <x v="0"/>
    <x v="0"/>
    <x v="0"/>
    <n v="1465940580"/>
    <n v="1462603021"/>
    <b v="0"/>
    <x v="74"/>
    <x v="0"/>
    <s v="theater/plays"/>
    <n v="101"/>
    <x v="2625"/>
    <x v="1"/>
    <s v="plays"/>
    <x v="3813"/>
    <d v="2016-06-14T21:43:00"/>
  </r>
  <r>
    <n v="3814"/>
    <x v="3809"/>
    <x v="3812"/>
    <n v="1500"/>
    <n v="2102"/>
    <x v="0"/>
    <x v="0"/>
    <x v="0"/>
    <n v="1427860740"/>
    <n v="1424727712"/>
    <b v="0"/>
    <x v="69"/>
    <x v="0"/>
    <s v="theater/plays"/>
    <n v="140"/>
    <x v="2626"/>
    <x v="1"/>
    <s v="plays"/>
    <x v="3814"/>
    <d v="2015-04-01T03:59:00"/>
  </r>
  <r>
    <n v="3815"/>
    <x v="3810"/>
    <x v="3813"/>
    <n v="1000"/>
    <n v="1000.01"/>
    <x v="0"/>
    <x v="1"/>
    <x v="1"/>
    <n v="1440111600"/>
    <n v="1437545657"/>
    <b v="0"/>
    <x v="9"/>
    <x v="0"/>
    <s v="theater/plays"/>
    <n v="100"/>
    <x v="73"/>
    <x v="1"/>
    <s v="plays"/>
    <x v="3815"/>
    <d v="2015-08-20T23:00:00"/>
  </r>
  <r>
    <n v="3816"/>
    <x v="3811"/>
    <x v="3814"/>
    <n v="1500"/>
    <n v="1788.57"/>
    <x v="0"/>
    <x v="0"/>
    <x v="0"/>
    <n v="1405614823"/>
    <n v="1403022823"/>
    <b v="0"/>
    <x v="77"/>
    <x v="0"/>
    <s v="theater/plays"/>
    <n v="119"/>
    <x v="2627"/>
    <x v="1"/>
    <s v="plays"/>
    <x v="3816"/>
    <d v="2014-07-17T16:33:43"/>
  </r>
  <r>
    <n v="3817"/>
    <x v="3812"/>
    <x v="3815"/>
    <n v="2000"/>
    <n v="2145"/>
    <x v="0"/>
    <x v="0"/>
    <x v="0"/>
    <n v="1445659140"/>
    <n v="1444236216"/>
    <b v="0"/>
    <x v="9"/>
    <x v="0"/>
    <s v="theater/plays"/>
    <n v="107"/>
    <x v="2628"/>
    <x v="1"/>
    <s v="plays"/>
    <x v="3817"/>
    <d v="2015-10-24T03:59:00"/>
  </r>
  <r>
    <n v="3818"/>
    <x v="3813"/>
    <x v="3816"/>
    <n v="250"/>
    <n v="570"/>
    <x v="0"/>
    <x v="0"/>
    <x v="0"/>
    <n v="1426187582"/>
    <n v="1423599182"/>
    <b v="0"/>
    <x v="73"/>
    <x v="0"/>
    <s v="theater/plays"/>
    <n v="228"/>
    <x v="2629"/>
    <x v="1"/>
    <s v="plays"/>
    <x v="3818"/>
    <d v="2015-03-12T19:13:02"/>
  </r>
  <r>
    <n v="3819"/>
    <x v="3814"/>
    <x v="3705"/>
    <n v="1000"/>
    <n v="1064"/>
    <x v="0"/>
    <x v="0"/>
    <x v="0"/>
    <n v="1437166920"/>
    <n v="1435554104"/>
    <b v="0"/>
    <x v="55"/>
    <x v="0"/>
    <s v="theater/plays"/>
    <n v="106"/>
    <x v="2630"/>
    <x v="1"/>
    <s v="plays"/>
    <x v="3819"/>
    <d v="2015-07-17T21:02:00"/>
  </r>
  <r>
    <n v="3820"/>
    <x v="3815"/>
    <x v="3817"/>
    <n v="300"/>
    <n v="430"/>
    <x v="0"/>
    <x v="1"/>
    <x v="1"/>
    <n v="1436110717"/>
    <n v="1433518717"/>
    <b v="0"/>
    <x v="9"/>
    <x v="0"/>
    <s v="theater/plays"/>
    <n v="143"/>
    <x v="1615"/>
    <x v="1"/>
    <s v="plays"/>
    <x v="3820"/>
    <d v="2015-07-05T15:38:37"/>
  </r>
  <r>
    <n v="3821"/>
    <x v="3816"/>
    <x v="3818"/>
    <n v="3500"/>
    <n v="3659"/>
    <x v="0"/>
    <x v="0"/>
    <x v="0"/>
    <n v="1451881207"/>
    <n v="1449116407"/>
    <b v="0"/>
    <x v="67"/>
    <x v="0"/>
    <s v="theater/plays"/>
    <n v="105"/>
    <x v="2631"/>
    <x v="1"/>
    <s v="plays"/>
    <x v="3821"/>
    <d v="2016-01-04T04:20:07"/>
  </r>
  <r>
    <n v="3822"/>
    <x v="3817"/>
    <x v="3819"/>
    <n v="5000"/>
    <n v="5501"/>
    <x v="0"/>
    <x v="12"/>
    <x v="3"/>
    <n v="1453244340"/>
    <n v="1448136417"/>
    <b v="0"/>
    <x v="88"/>
    <x v="0"/>
    <s v="theater/plays"/>
    <n v="110"/>
    <x v="2632"/>
    <x v="1"/>
    <s v="plays"/>
    <x v="3822"/>
    <d v="2016-01-19T22:59:00"/>
  </r>
  <r>
    <n v="3823"/>
    <x v="3818"/>
    <x v="3820"/>
    <n v="2500"/>
    <n v="2650"/>
    <x v="0"/>
    <x v="0"/>
    <x v="0"/>
    <n v="1437364740"/>
    <n v="1434405044"/>
    <b v="0"/>
    <x v="14"/>
    <x v="0"/>
    <s v="theater/plays"/>
    <n v="106"/>
    <x v="1622"/>
    <x v="1"/>
    <s v="plays"/>
    <x v="3823"/>
    <d v="2015-07-20T03:59:00"/>
  </r>
  <r>
    <n v="3824"/>
    <x v="3819"/>
    <x v="3821"/>
    <n v="250"/>
    <n v="270"/>
    <x v="0"/>
    <x v="1"/>
    <x v="1"/>
    <n v="1470058860"/>
    <n v="1469026903"/>
    <b v="0"/>
    <x v="63"/>
    <x v="0"/>
    <s v="theater/plays"/>
    <n v="108"/>
    <x v="2633"/>
    <x v="1"/>
    <s v="plays"/>
    <x v="3824"/>
    <d v="2016-08-01T13:41:00"/>
  </r>
  <r>
    <n v="3825"/>
    <x v="3820"/>
    <x v="3822"/>
    <n v="5000"/>
    <n v="5271"/>
    <x v="0"/>
    <x v="0"/>
    <x v="0"/>
    <n v="1434505214"/>
    <n v="1432690814"/>
    <b v="0"/>
    <x v="72"/>
    <x v="0"/>
    <s v="theater/plays"/>
    <n v="105"/>
    <x v="2634"/>
    <x v="1"/>
    <s v="plays"/>
    <x v="3825"/>
    <d v="2015-06-17T01:40:14"/>
  </r>
  <r>
    <n v="3826"/>
    <x v="3821"/>
    <x v="3823"/>
    <n v="600"/>
    <n v="715"/>
    <x v="0"/>
    <x v="1"/>
    <x v="1"/>
    <n v="1430993394"/>
    <n v="1428401394"/>
    <b v="0"/>
    <x v="55"/>
    <x v="0"/>
    <s v="theater/plays"/>
    <n v="119"/>
    <x v="440"/>
    <x v="1"/>
    <s v="plays"/>
    <x v="3826"/>
    <d v="2015-05-07T10:09:54"/>
  </r>
  <r>
    <n v="3827"/>
    <x v="3822"/>
    <x v="3824"/>
    <n v="3000"/>
    <n v="4580"/>
    <x v="0"/>
    <x v="1"/>
    <x v="1"/>
    <n v="1427414400"/>
    <n v="1422656201"/>
    <b v="0"/>
    <x v="71"/>
    <x v="0"/>
    <s v="theater/plays"/>
    <n v="153"/>
    <x v="2635"/>
    <x v="1"/>
    <s v="plays"/>
    <x v="3827"/>
    <d v="2015-03-27T00:00:00"/>
  </r>
  <r>
    <n v="3828"/>
    <x v="3823"/>
    <x v="3825"/>
    <n v="5000"/>
    <n v="5000"/>
    <x v="0"/>
    <x v="0"/>
    <x v="0"/>
    <n v="1420033187"/>
    <n v="1414845587"/>
    <b v="0"/>
    <x v="33"/>
    <x v="0"/>
    <s v="theater/plays"/>
    <n v="100"/>
    <x v="2636"/>
    <x v="1"/>
    <s v="plays"/>
    <x v="3828"/>
    <d v="2014-12-31T13:39:47"/>
  </r>
  <r>
    <n v="3829"/>
    <x v="3824"/>
    <x v="3826"/>
    <n v="500"/>
    <n v="501"/>
    <x v="0"/>
    <x v="0"/>
    <x v="0"/>
    <n v="1472676371"/>
    <n v="1470948371"/>
    <b v="0"/>
    <x v="22"/>
    <x v="0"/>
    <s v="theater/plays"/>
    <n v="100"/>
    <x v="2637"/>
    <x v="1"/>
    <s v="plays"/>
    <x v="3829"/>
    <d v="2016-08-31T20:46:11"/>
  </r>
  <r>
    <n v="3830"/>
    <x v="3825"/>
    <x v="3827"/>
    <n v="100"/>
    <n v="225"/>
    <x v="0"/>
    <x v="0"/>
    <x v="0"/>
    <n v="1464371211"/>
    <n v="1463161611"/>
    <b v="0"/>
    <x v="83"/>
    <x v="0"/>
    <s v="theater/plays"/>
    <n v="225"/>
    <x v="753"/>
    <x v="1"/>
    <s v="plays"/>
    <x v="3830"/>
    <d v="2016-05-27T17:46:51"/>
  </r>
  <r>
    <n v="3831"/>
    <x v="3826"/>
    <x v="3828"/>
    <n v="500"/>
    <n v="530.11"/>
    <x v="0"/>
    <x v="0"/>
    <x v="0"/>
    <n v="1415222545"/>
    <n v="1413404545"/>
    <b v="0"/>
    <x v="82"/>
    <x v="0"/>
    <s v="theater/plays"/>
    <n v="106"/>
    <x v="2638"/>
    <x v="1"/>
    <s v="plays"/>
    <x v="3831"/>
    <d v="2014-11-05T21:22:25"/>
  </r>
  <r>
    <n v="3832"/>
    <x v="3827"/>
    <x v="3829"/>
    <n v="1200"/>
    <n v="1256"/>
    <x v="0"/>
    <x v="0"/>
    <x v="0"/>
    <n v="1455936335"/>
    <n v="1452048335"/>
    <b v="0"/>
    <x v="82"/>
    <x v="0"/>
    <s v="theater/plays"/>
    <n v="105"/>
    <x v="2639"/>
    <x v="1"/>
    <s v="plays"/>
    <x v="3832"/>
    <d v="2016-02-20T02:45:35"/>
  </r>
  <r>
    <n v="3833"/>
    <x v="3828"/>
    <x v="3830"/>
    <n v="1200"/>
    <n v="1400"/>
    <x v="0"/>
    <x v="5"/>
    <x v="5"/>
    <n v="1417460940"/>
    <n v="1416516972"/>
    <b v="0"/>
    <x v="9"/>
    <x v="0"/>
    <s v="theater/plays"/>
    <n v="117"/>
    <x v="277"/>
    <x v="1"/>
    <s v="plays"/>
    <x v="3833"/>
    <d v="2014-12-01T19:09:00"/>
  </r>
  <r>
    <n v="3834"/>
    <x v="3829"/>
    <x v="3831"/>
    <n v="3000"/>
    <n v="3271"/>
    <x v="0"/>
    <x v="1"/>
    <x v="1"/>
    <n v="1434624067"/>
    <n v="1432032067"/>
    <b v="0"/>
    <x v="7"/>
    <x v="0"/>
    <s v="theater/plays"/>
    <n v="109"/>
    <x v="2640"/>
    <x v="1"/>
    <s v="plays"/>
    <x v="3834"/>
    <d v="2015-06-18T10:41:07"/>
  </r>
  <r>
    <n v="3835"/>
    <x v="3830"/>
    <x v="3832"/>
    <n v="200"/>
    <n v="320"/>
    <x v="0"/>
    <x v="1"/>
    <x v="1"/>
    <n v="1461278208"/>
    <n v="1459463808"/>
    <b v="0"/>
    <x v="22"/>
    <x v="0"/>
    <s v="theater/plays"/>
    <n v="160"/>
    <x v="375"/>
    <x v="1"/>
    <s v="plays"/>
    <x v="3835"/>
    <d v="2016-04-21T22:36:48"/>
  </r>
  <r>
    <n v="3836"/>
    <x v="3831"/>
    <x v="3833"/>
    <n v="800"/>
    <n v="900"/>
    <x v="0"/>
    <x v="0"/>
    <x v="0"/>
    <n v="1470197340"/>
    <n v="1467497652"/>
    <b v="0"/>
    <x v="25"/>
    <x v="0"/>
    <s v="theater/plays"/>
    <n v="113"/>
    <x v="2641"/>
    <x v="1"/>
    <s v="plays"/>
    <x v="3836"/>
    <d v="2016-08-03T04:09:00"/>
  </r>
  <r>
    <n v="3837"/>
    <x v="3832"/>
    <x v="3834"/>
    <n v="2000"/>
    <n v="2042"/>
    <x v="0"/>
    <x v="1"/>
    <x v="1"/>
    <n v="1435947758"/>
    <n v="1432837358"/>
    <b v="0"/>
    <x v="57"/>
    <x v="0"/>
    <s v="theater/plays"/>
    <n v="102"/>
    <x v="2642"/>
    <x v="1"/>
    <s v="plays"/>
    <x v="3837"/>
    <d v="2015-07-03T18:22:38"/>
  </r>
  <r>
    <n v="3838"/>
    <x v="3833"/>
    <x v="3835"/>
    <n v="100000"/>
    <n v="100824"/>
    <x v="0"/>
    <x v="11"/>
    <x v="9"/>
    <n v="1432314209"/>
    <n v="1429722209"/>
    <b v="0"/>
    <x v="61"/>
    <x v="0"/>
    <s v="theater/plays"/>
    <n v="101"/>
    <x v="2643"/>
    <x v="1"/>
    <s v="plays"/>
    <x v="3838"/>
    <d v="2015-05-22T17:03:29"/>
  </r>
  <r>
    <n v="3839"/>
    <x v="3834"/>
    <x v="3836"/>
    <n v="2000"/>
    <n v="2025"/>
    <x v="0"/>
    <x v="0"/>
    <x v="0"/>
    <n v="1438226724"/>
    <n v="1433042724"/>
    <b v="0"/>
    <x v="58"/>
    <x v="0"/>
    <s v="theater/plays"/>
    <n v="101"/>
    <x v="2644"/>
    <x v="1"/>
    <s v="plays"/>
    <x v="3839"/>
    <d v="2015-07-30T03:25:24"/>
  </r>
  <r>
    <n v="3840"/>
    <x v="3835"/>
    <x v="3837"/>
    <n v="1"/>
    <n v="65"/>
    <x v="0"/>
    <x v="1"/>
    <x v="1"/>
    <n v="1459180229"/>
    <n v="1457023829"/>
    <b v="0"/>
    <x v="83"/>
    <x v="0"/>
    <s v="theater/plays"/>
    <n v="6500"/>
    <x v="94"/>
    <x v="1"/>
    <s v="plays"/>
    <x v="3840"/>
    <d v="2016-03-28T15:50:29"/>
  </r>
  <r>
    <n v="3841"/>
    <x v="3836"/>
    <x v="3838"/>
    <n v="10000"/>
    <n v="872"/>
    <x v="2"/>
    <x v="0"/>
    <x v="0"/>
    <n v="1405882287"/>
    <n v="1400698287"/>
    <b v="1"/>
    <x v="69"/>
    <x v="1"/>
    <s v="theater/plays"/>
    <n v="9"/>
    <x v="2645"/>
    <x v="1"/>
    <s v="plays"/>
    <x v="3841"/>
    <d v="2014-07-20T18:51:27"/>
  </r>
  <r>
    <n v="3842"/>
    <x v="3837"/>
    <x v="3839"/>
    <n v="5000"/>
    <n v="1097"/>
    <x v="2"/>
    <x v="1"/>
    <x v="1"/>
    <n v="1399809052"/>
    <n v="1397217052"/>
    <b v="1"/>
    <x v="23"/>
    <x v="1"/>
    <s v="theater/plays"/>
    <n v="22"/>
    <x v="2646"/>
    <x v="1"/>
    <s v="plays"/>
    <x v="3842"/>
    <d v="2014-05-11T11:50:52"/>
  </r>
  <r>
    <n v="3843"/>
    <x v="3838"/>
    <x v="3840"/>
    <n v="5000"/>
    <n v="1065"/>
    <x v="2"/>
    <x v="0"/>
    <x v="0"/>
    <n v="1401587064"/>
    <n v="1399427064"/>
    <b v="1"/>
    <x v="10"/>
    <x v="1"/>
    <s v="theater/plays"/>
    <n v="21"/>
    <x v="2647"/>
    <x v="1"/>
    <s v="plays"/>
    <x v="3843"/>
    <d v="2014-06-01T01:44:24"/>
  </r>
  <r>
    <n v="3844"/>
    <x v="3839"/>
    <x v="3841"/>
    <n v="9800"/>
    <n v="4066"/>
    <x v="2"/>
    <x v="0"/>
    <x v="0"/>
    <n v="1401778740"/>
    <n v="1399474134"/>
    <b v="1"/>
    <x v="133"/>
    <x v="1"/>
    <s v="theater/plays"/>
    <n v="41"/>
    <x v="2648"/>
    <x v="1"/>
    <s v="plays"/>
    <x v="3844"/>
    <d v="2014-06-03T06:59:00"/>
  </r>
  <r>
    <n v="3845"/>
    <x v="3840"/>
    <x v="3842"/>
    <n v="40000"/>
    <n v="842"/>
    <x v="2"/>
    <x v="0"/>
    <x v="0"/>
    <n v="1443711774"/>
    <n v="1441119774"/>
    <b v="1"/>
    <x v="8"/>
    <x v="1"/>
    <s v="theater/plays"/>
    <n v="2"/>
    <x v="2649"/>
    <x v="1"/>
    <s v="plays"/>
    <x v="3845"/>
    <d v="2015-10-01T15:02:54"/>
  </r>
  <r>
    <n v="3846"/>
    <x v="3841"/>
    <x v="3843"/>
    <n v="7000"/>
    <n v="189"/>
    <x v="2"/>
    <x v="0"/>
    <x v="0"/>
    <n v="1412405940"/>
    <n v="1409721542"/>
    <b v="1"/>
    <x v="22"/>
    <x v="1"/>
    <s v="theater/plays"/>
    <n v="3"/>
    <x v="2120"/>
    <x v="1"/>
    <s v="plays"/>
    <x v="3846"/>
    <d v="2014-10-04T06:59:00"/>
  </r>
  <r>
    <n v="3847"/>
    <x v="3842"/>
    <x v="3844"/>
    <n v="10500"/>
    <n v="1697"/>
    <x v="2"/>
    <x v="0"/>
    <x v="0"/>
    <n v="1437283391"/>
    <n v="1433395391"/>
    <b v="1"/>
    <x v="82"/>
    <x v="1"/>
    <s v="theater/plays"/>
    <n v="16"/>
    <x v="2650"/>
    <x v="1"/>
    <s v="plays"/>
    <x v="3847"/>
    <d v="2015-07-19T05:23:11"/>
  </r>
  <r>
    <n v="3848"/>
    <x v="3843"/>
    <x v="3845"/>
    <n v="13000"/>
    <n v="2129"/>
    <x v="2"/>
    <x v="0"/>
    <x v="0"/>
    <n v="1445196989"/>
    <n v="1442604989"/>
    <b v="1"/>
    <x v="68"/>
    <x v="1"/>
    <s v="theater/plays"/>
    <n v="16"/>
    <x v="2651"/>
    <x v="1"/>
    <s v="plays"/>
    <x v="3848"/>
    <d v="2015-10-18T19:36:29"/>
  </r>
  <r>
    <n v="3849"/>
    <x v="3844"/>
    <x v="3846"/>
    <n v="30000"/>
    <n v="2113"/>
    <x v="2"/>
    <x v="12"/>
    <x v="3"/>
    <n v="1434047084"/>
    <n v="1431455084"/>
    <b v="1"/>
    <x v="33"/>
    <x v="1"/>
    <s v="theater/plays"/>
    <n v="7"/>
    <x v="2652"/>
    <x v="1"/>
    <s v="plays"/>
    <x v="3849"/>
    <d v="2015-06-11T18:24:44"/>
  </r>
  <r>
    <n v="3850"/>
    <x v="3845"/>
    <x v="3847"/>
    <n v="1000"/>
    <n v="38"/>
    <x v="2"/>
    <x v="0"/>
    <x v="0"/>
    <n v="1420081143"/>
    <n v="1417489143"/>
    <b v="1"/>
    <x v="80"/>
    <x v="1"/>
    <s v="theater/plays"/>
    <n v="4"/>
    <x v="2653"/>
    <x v="1"/>
    <s v="plays"/>
    <x v="3850"/>
    <d v="2015-01-01T02:59:03"/>
  </r>
  <r>
    <n v="3851"/>
    <x v="3846"/>
    <x v="3848"/>
    <n v="2500"/>
    <n v="852"/>
    <x v="2"/>
    <x v="1"/>
    <x v="1"/>
    <n v="1437129179"/>
    <n v="1434537179"/>
    <b v="1"/>
    <x v="54"/>
    <x v="1"/>
    <s v="theater/plays"/>
    <n v="34"/>
    <x v="2654"/>
    <x v="1"/>
    <s v="plays"/>
    <x v="3851"/>
    <d v="2015-07-17T10:32:59"/>
  </r>
  <r>
    <n v="3852"/>
    <x v="3847"/>
    <x v="3849"/>
    <n v="10000"/>
    <n v="20"/>
    <x v="2"/>
    <x v="0"/>
    <x v="0"/>
    <n v="1427427276"/>
    <n v="1425270876"/>
    <b v="0"/>
    <x v="84"/>
    <x v="1"/>
    <s v="theater/plays"/>
    <n v="0"/>
    <x v="119"/>
    <x v="1"/>
    <s v="plays"/>
    <x v="3852"/>
    <d v="2015-03-27T03:34:36"/>
  </r>
  <r>
    <n v="3853"/>
    <x v="3848"/>
    <x v="3850"/>
    <n v="100000"/>
    <n v="26"/>
    <x v="2"/>
    <x v="0"/>
    <x v="0"/>
    <n v="1409602178"/>
    <n v="1406578178"/>
    <b v="0"/>
    <x v="84"/>
    <x v="1"/>
    <s v="theater/plays"/>
    <n v="0"/>
    <x v="31"/>
    <x v="1"/>
    <s v="plays"/>
    <x v="3853"/>
    <d v="2014-09-01T20:09:38"/>
  </r>
  <r>
    <n v="3854"/>
    <x v="3849"/>
    <x v="3851"/>
    <n v="11000"/>
    <n v="1788"/>
    <x v="2"/>
    <x v="0"/>
    <x v="0"/>
    <n v="1431206058"/>
    <n v="1428614058"/>
    <b v="0"/>
    <x v="9"/>
    <x v="1"/>
    <s v="theater/plays"/>
    <n v="16"/>
    <x v="2655"/>
    <x v="1"/>
    <s v="plays"/>
    <x v="3854"/>
    <d v="2015-05-09T21:14:18"/>
  </r>
  <r>
    <n v="3855"/>
    <x v="3850"/>
    <x v="3852"/>
    <n v="1000"/>
    <n v="25"/>
    <x v="2"/>
    <x v="0"/>
    <x v="0"/>
    <n v="1427408271"/>
    <n v="1424819871"/>
    <b v="0"/>
    <x v="29"/>
    <x v="1"/>
    <s v="theater/plays"/>
    <n v="3"/>
    <x v="380"/>
    <x v="1"/>
    <s v="plays"/>
    <x v="3855"/>
    <d v="2015-03-26T22:17:51"/>
  </r>
  <r>
    <n v="3856"/>
    <x v="3851"/>
    <x v="3853"/>
    <n v="5000"/>
    <n v="1"/>
    <x v="2"/>
    <x v="0"/>
    <x v="0"/>
    <n v="1425833403"/>
    <n v="1423245003"/>
    <b v="0"/>
    <x v="29"/>
    <x v="1"/>
    <s v="theater/plays"/>
    <n v="0"/>
    <x v="120"/>
    <x v="1"/>
    <s v="plays"/>
    <x v="3856"/>
    <d v="2015-03-08T16:50:03"/>
  </r>
  <r>
    <n v="3857"/>
    <x v="3852"/>
    <x v="3854"/>
    <n v="5000"/>
    <n v="260"/>
    <x v="2"/>
    <x v="0"/>
    <x v="0"/>
    <n v="1406913120"/>
    <n v="1404927690"/>
    <b v="0"/>
    <x v="80"/>
    <x v="1"/>
    <s v="theater/plays"/>
    <n v="5"/>
    <x v="177"/>
    <x v="1"/>
    <s v="plays"/>
    <x v="3857"/>
    <d v="2014-08-01T17:12:00"/>
  </r>
  <r>
    <n v="3858"/>
    <x v="3853"/>
    <x v="3855"/>
    <n v="500"/>
    <n v="10"/>
    <x v="2"/>
    <x v="1"/>
    <x v="1"/>
    <n v="1432328400"/>
    <n v="1430734844"/>
    <b v="0"/>
    <x v="29"/>
    <x v="1"/>
    <s v="theater/plays"/>
    <n v="2"/>
    <x v="119"/>
    <x v="1"/>
    <s v="plays"/>
    <x v="3858"/>
    <d v="2015-05-22T21:00:00"/>
  </r>
  <r>
    <n v="3859"/>
    <x v="3854"/>
    <x v="3856"/>
    <n v="2500"/>
    <n v="1"/>
    <x v="2"/>
    <x v="0"/>
    <x v="0"/>
    <n v="1403730000"/>
    <n v="1401485207"/>
    <b v="0"/>
    <x v="29"/>
    <x v="1"/>
    <s v="theater/plays"/>
    <n v="0"/>
    <x v="120"/>
    <x v="1"/>
    <s v="plays"/>
    <x v="3859"/>
    <d v="2014-06-25T21:00:00"/>
  </r>
  <r>
    <n v="3860"/>
    <x v="3855"/>
    <x v="3857"/>
    <n v="6000"/>
    <n v="1060"/>
    <x v="2"/>
    <x v="0"/>
    <x v="0"/>
    <n v="1407858710"/>
    <n v="1405266710"/>
    <b v="0"/>
    <x v="62"/>
    <x v="1"/>
    <s v="theater/plays"/>
    <n v="18"/>
    <x v="2656"/>
    <x v="1"/>
    <s v="plays"/>
    <x v="3860"/>
    <d v="2014-08-12T15:51:50"/>
  </r>
  <r>
    <n v="3861"/>
    <x v="3856"/>
    <x v="3858"/>
    <n v="2000"/>
    <n v="100"/>
    <x v="2"/>
    <x v="0"/>
    <x v="0"/>
    <n v="1415828820"/>
    <n v="1412258977"/>
    <b v="0"/>
    <x v="29"/>
    <x v="1"/>
    <s v="theater/plays"/>
    <n v="5"/>
    <x v="101"/>
    <x v="1"/>
    <s v="plays"/>
    <x v="3861"/>
    <d v="2014-11-12T21:47:00"/>
  </r>
  <r>
    <n v="3862"/>
    <x v="3857"/>
    <x v="3859"/>
    <n v="7500"/>
    <n v="1"/>
    <x v="2"/>
    <x v="0"/>
    <x v="0"/>
    <n v="1473699540"/>
    <n v="1472451356"/>
    <b v="0"/>
    <x v="29"/>
    <x v="1"/>
    <s v="theater/plays"/>
    <n v="0"/>
    <x v="120"/>
    <x v="1"/>
    <s v="plays"/>
    <x v="3862"/>
    <d v="2016-09-12T16:59:00"/>
  </r>
  <r>
    <n v="3863"/>
    <x v="3858"/>
    <x v="3860"/>
    <n v="6000"/>
    <n v="0"/>
    <x v="2"/>
    <x v="0"/>
    <x v="0"/>
    <n v="1446739905"/>
    <n v="1441552305"/>
    <b v="0"/>
    <x v="78"/>
    <x v="1"/>
    <s v="theater/plays"/>
    <n v="0"/>
    <x v="121"/>
    <x v="1"/>
    <s v="plays"/>
    <x v="3863"/>
    <d v="2015-11-05T16:11:45"/>
  </r>
  <r>
    <n v="3864"/>
    <x v="3859"/>
    <x v="3861"/>
    <n v="5000"/>
    <n v="60"/>
    <x v="2"/>
    <x v="0"/>
    <x v="0"/>
    <n v="1447799054"/>
    <n v="1445203454"/>
    <b v="0"/>
    <x v="83"/>
    <x v="1"/>
    <s v="theater/plays"/>
    <n v="1"/>
    <x v="135"/>
    <x v="1"/>
    <s v="plays"/>
    <x v="3864"/>
    <d v="2015-11-17T22:24:14"/>
  </r>
  <r>
    <n v="3865"/>
    <x v="3860"/>
    <x v="3862"/>
    <n v="2413"/>
    <n v="650"/>
    <x v="2"/>
    <x v="5"/>
    <x v="5"/>
    <n v="1409376600"/>
    <n v="1405957098"/>
    <b v="0"/>
    <x v="25"/>
    <x v="1"/>
    <s v="theater/plays"/>
    <n v="27"/>
    <x v="2235"/>
    <x v="1"/>
    <s v="plays"/>
    <x v="3865"/>
    <d v="2014-08-30T05:30:00"/>
  </r>
  <r>
    <n v="3866"/>
    <x v="3861"/>
    <x v="3863"/>
    <n v="2000"/>
    <n v="11"/>
    <x v="2"/>
    <x v="0"/>
    <x v="0"/>
    <n v="1458703740"/>
    <n v="1454453021"/>
    <b v="0"/>
    <x v="84"/>
    <x v="1"/>
    <s v="theater/plays"/>
    <n v="1"/>
    <x v="148"/>
    <x v="1"/>
    <s v="plays"/>
    <x v="3866"/>
    <d v="2016-03-23T03:29:00"/>
  </r>
  <r>
    <n v="3867"/>
    <x v="3862"/>
    <x v="3864"/>
    <n v="2000"/>
    <n v="251"/>
    <x v="2"/>
    <x v="0"/>
    <x v="0"/>
    <n v="1466278339"/>
    <n v="1463686339"/>
    <b v="0"/>
    <x v="81"/>
    <x v="1"/>
    <s v="theater/plays"/>
    <n v="13"/>
    <x v="2214"/>
    <x v="1"/>
    <s v="plays"/>
    <x v="3867"/>
    <d v="2016-06-18T19:32:19"/>
  </r>
  <r>
    <n v="3868"/>
    <x v="3863"/>
    <x v="3865"/>
    <n v="5000"/>
    <n v="10"/>
    <x v="1"/>
    <x v="1"/>
    <x v="1"/>
    <n v="1410191405"/>
    <n v="1408031405"/>
    <b v="0"/>
    <x v="29"/>
    <x v="1"/>
    <s v="theater/musical"/>
    <n v="0"/>
    <x v="119"/>
    <x v="1"/>
    <s v="musical"/>
    <x v="3868"/>
    <d v="2014-09-08T15:50:05"/>
  </r>
  <r>
    <n v="3869"/>
    <x v="3864"/>
    <x v="3866"/>
    <n v="13111"/>
    <n v="452"/>
    <x v="1"/>
    <x v="0"/>
    <x v="0"/>
    <n v="1426302660"/>
    <n v="1423761792"/>
    <b v="0"/>
    <x v="41"/>
    <x v="1"/>
    <s v="theater/musical"/>
    <n v="3"/>
    <x v="882"/>
    <x v="1"/>
    <s v="musical"/>
    <x v="3869"/>
    <d v="2015-03-14T03:11:00"/>
  </r>
  <r>
    <n v="3870"/>
    <x v="3865"/>
    <x v="3867"/>
    <n v="10000"/>
    <n v="1500"/>
    <x v="1"/>
    <x v="0"/>
    <x v="0"/>
    <n v="1404360478"/>
    <n v="1401768478"/>
    <b v="0"/>
    <x v="73"/>
    <x v="1"/>
    <s v="theater/musical"/>
    <n v="15"/>
    <x v="1795"/>
    <x v="1"/>
    <s v="musical"/>
    <x v="3870"/>
    <d v="2014-07-03T04:07:58"/>
  </r>
  <r>
    <n v="3871"/>
    <x v="3866"/>
    <x v="3868"/>
    <n v="1500"/>
    <n v="40"/>
    <x v="1"/>
    <x v="0"/>
    <x v="0"/>
    <n v="1490809450"/>
    <n v="1485629050"/>
    <b v="0"/>
    <x v="83"/>
    <x v="1"/>
    <s v="theater/musical"/>
    <n v="3"/>
    <x v="140"/>
    <x v="1"/>
    <s v="musical"/>
    <x v="3871"/>
    <d v="2017-03-29T17:44:10"/>
  </r>
  <r>
    <n v="3872"/>
    <x v="3867"/>
    <x v="3869"/>
    <n v="15000"/>
    <n v="0"/>
    <x v="1"/>
    <x v="0"/>
    <x v="0"/>
    <n v="1439522996"/>
    <n v="1435202996"/>
    <b v="0"/>
    <x v="78"/>
    <x v="1"/>
    <s v="theater/musical"/>
    <n v="0"/>
    <x v="121"/>
    <x v="1"/>
    <s v="musical"/>
    <x v="3872"/>
    <d v="2015-08-14T03:29:56"/>
  </r>
  <r>
    <n v="3873"/>
    <x v="3868"/>
    <x v="3870"/>
    <n v="5500"/>
    <n v="0"/>
    <x v="1"/>
    <x v="0"/>
    <x v="0"/>
    <n v="1444322535"/>
    <n v="1441730535"/>
    <b v="0"/>
    <x v="78"/>
    <x v="1"/>
    <s v="theater/musical"/>
    <n v="0"/>
    <x v="121"/>
    <x v="1"/>
    <s v="musical"/>
    <x v="3873"/>
    <d v="2015-10-08T16:42:15"/>
  </r>
  <r>
    <n v="3874"/>
    <x v="3869"/>
    <x v="3871"/>
    <n v="620"/>
    <n v="0"/>
    <x v="1"/>
    <x v="4"/>
    <x v="4"/>
    <n v="1422061200"/>
    <n v="1420244622"/>
    <b v="0"/>
    <x v="78"/>
    <x v="1"/>
    <s v="theater/musical"/>
    <n v="0"/>
    <x v="121"/>
    <x v="1"/>
    <s v="musical"/>
    <x v="3874"/>
    <d v="2015-01-24T01:00:00"/>
  </r>
  <r>
    <n v="3875"/>
    <x v="3870"/>
    <x v="3872"/>
    <n v="30000"/>
    <n v="0"/>
    <x v="1"/>
    <x v="8"/>
    <x v="7"/>
    <n v="1472896800"/>
    <n v="1472804365"/>
    <b v="0"/>
    <x v="78"/>
    <x v="1"/>
    <s v="theater/musical"/>
    <n v="0"/>
    <x v="121"/>
    <x v="1"/>
    <s v="musical"/>
    <x v="3875"/>
    <d v="2016-09-03T10:00:00"/>
  </r>
  <r>
    <n v="3876"/>
    <x v="3871"/>
    <x v="3873"/>
    <n v="3900"/>
    <n v="2059"/>
    <x v="1"/>
    <x v="1"/>
    <x v="1"/>
    <n v="1454425128"/>
    <n v="1451833128"/>
    <b v="0"/>
    <x v="67"/>
    <x v="1"/>
    <s v="theater/musical"/>
    <n v="53"/>
    <x v="2355"/>
    <x v="1"/>
    <s v="musical"/>
    <x v="3876"/>
    <d v="2016-02-02T14:58:48"/>
  </r>
  <r>
    <n v="3877"/>
    <x v="3872"/>
    <x v="3874"/>
    <n v="25000"/>
    <n v="1241"/>
    <x v="1"/>
    <x v="0"/>
    <x v="0"/>
    <n v="1481213752"/>
    <n v="1478621752"/>
    <b v="0"/>
    <x v="25"/>
    <x v="1"/>
    <s v="theater/musical"/>
    <n v="5"/>
    <x v="2657"/>
    <x v="1"/>
    <s v="musical"/>
    <x v="3877"/>
    <d v="2016-12-08T16:15:52"/>
  </r>
  <r>
    <n v="3878"/>
    <x v="3873"/>
    <x v="3875"/>
    <n v="18000"/>
    <n v="10"/>
    <x v="1"/>
    <x v="0"/>
    <x v="0"/>
    <n v="1435636740"/>
    <n v="1433014746"/>
    <b v="0"/>
    <x v="29"/>
    <x v="1"/>
    <s v="theater/musical"/>
    <n v="0"/>
    <x v="119"/>
    <x v="1"/>
    <s v="musical"/>
    <x v="3878"/>
    <d v="2015-06-30T03:59:00"/>
  </r>
  <r>
    <n v="3879"/>
    <x v="3874"/>
    <x v="3876"/>
    <n v="15000"/>
    <n v="0"/>
    <x v="1"/>
    <x v="1"/>
    <x v="1"/>
    <n v="1422218396"/>
    <n v="1419626396"/>
    <b v="0"/>
    <x v="78"/>
    <x v="1"/>
    <s v="theater/musical"/>
    <n v="0"/>
    <x v="121"/>
    <x v="1"/>
    <s v="musical"/>
    <x v="3879"/>
    <d v="2015-01-25T20:39:56"/>
  </r>
  <r>
    <n v="3880"/>
    <x v="3875"/>
    <x v="3877"/>
    <n v="7500"/>
    <n v="980"/>
    <x v="1"/>
    <x v="1"/>
    <x v="1"/>
    <n v="1406761200"/>
    <n v="1403724820"/>
    <b v="0"/>
    <x v="57"/>
    <x v="1"/>
    <s v="theater/musical"/>
    <n v="13"/>
    <x v="350"/>
    <x v="1"/>
    <s v="musical"/>
    <x v="3880"/>
    <d v="2014-07-30T23:00:00"/>
  </r>
  <r>
    <n v="3881"/>
    <x v="3876"/>
    <x v="3878"/>
    <n v="500"/>
    <n v="25"/>
    <x v="1"/>
    <x v="0"/>
    <x v="0"/>
    <n v="1487550399"/>
    <n v="1484958399"/>
    <b v="0"/>
    <x v="29"/>
    <x v="1"/>
    <s v="theater/musical"/>
    <n v="5"/>
    <x v="380"/>
    <x v="1"/>
    <s v="musical"/>
    <x v="3881"/>
    <d v="2017-02-20T00:26:39"/>
  </r>
  <r>
    <n v="3882"/>
    <x v="3877"/>
    <x v="3879"/>
    <n v="30000"/>
    <n v="0"/>
    <x v="1"/>
    <x v="2"/>
    <x v="2"/>
    <n v="1454281380"/>
    <n v="1451950570"/>
    <b v="0"/>
    <x v="78"/>
    <x v="1"/>
    <s v="theater/musical"/>
    <n v="0"/>
    <x v="121"/>
    <x v="1"/>
    <s v="musical"/>
    <x v="3882"/>
    <d v="2016-01-31T23:03:00"/>
  </r>
  <r>
    <n v="3883"/>
    <x v="3878"/>
    <x v="3880"/>
    <n v="15000"/>
    <n v="0"/>
    <x v="1"/>
    <x v="1"/>
    <x v="1"/>
    <n v="1409668069"/>
    <n v="1407076069"/>
    <b v="0"/>
    <x v="78"/>
    <x v="1"/>
    <s v="theater/musical"/>
    <n v="0"/>
    <x v="121"/>
    <x v="1"/>
    <s v="musical"/>
    <x v="3883"/>
    <d v="2014-09-02T14:27:49"/>
  </r>
  <r>
    <n v="3884"/>
    <x v="3879"/>
    <x v="3881"/>
    <n v="10000"/>
    <n v="0"/>
    <x v="1"/>
    <x v="0"/>
    <x v="0"/>
    <n v="1427479192"/>
    <n v="1425322792"/>
    <b v="0"/>
    <x v="78"/>
    <x v="1"/>
    <s v="theater/musical"/>
    <n v="0"/>
    <x v="121"/>
    <x v="1"/>
    <s v="musical"/>
    <x v="3884"/>
    <d v="2015-03-27T17:59:52"/>
  </r>
  <r>
    <n v="3885"/>
    <x v="3880"/>
    <x v="3882"/>
    <n v="375000"/>
    <n v="0"/>
    <x v="1"/>
    <x v="0"/>
    <x v="0"/>
    <n v="1462834191"/>
    <n v="1460242191"/>
    <b v="0"/>
    <x v="78"/>
    <x v="1"/>
    <s v="theater/musical"/>
    <n v="0"/>
    <x v="121"/>
    <x v="1"/>
    <s v="musical"/>
    <x v="3885"/>
    <d v="2016-05-09T22:49:51"/>
  </r>
  <r>
    <n v="3886"/>
    <x v="3881"/>
    <x v="3883"/>
    <n v="10000"/>
    <n v="0"/>
    <x v="1"/>
    <x v="2"/>
    <x v="2"/>
    <n v="1418275702"/>
    <n v="1415683702"/>
    <b v="0"/>
    <x v="78"/>
    <x v="1"/>
    <s v="theater/musical"/>
    <n v="0"/>
    <x v="121"/>
    <x v="1"/>
    <s v="musical"/>
    <x v="3886"/>
    <d v="2014-12-11T05:28:22"/>
  </r>
  <r>
    <n v="3887"/>
    <x v="3882"/>
    <x v="3884"/>
    <n v="2000"/>
    <n v="35"/>
    <x v="1"/>
    <x v="0"/>
    <x v="0"/>
    <n v="1430517600"/>
    <n v="1426538129"/>
    <b v="0"/>
    <x v="84"/>
    <x v="1"/>
    <s v="theater/musical"/>
    <n v="2"/>
    <x v="827"/>
    <x v="1"/>
    <s v="musical"/>
    <x v="3887"/>
    <d v="2015-05-01T22:00:00"/>
  </r>
  <r>
    <n v="3888"/>
    <x v="3883"/>
    <x v="3885"/>
    <n v="2000"/>
    <n v="542"/>
    <x v="2"/>
    <x v="1"/>
    <x v="1"/>
    <n v="1488114358"/>
    <n v="1485522358"/>
    <b v="0"/>
    <x v="25"/>
    <x v="1"/>
    <s v="theater/plays"/>
    <n v="27"/>
    <x v="2418"/>
    <x v="1"/>
    <s v="plays"/>
    <x v="3888"/>
    <d v="2017-02-26T13:05:58"/>
  </r>
  <r>
    <n v="3889"/>
    <x v="3884"/>
    <x v="3886"/>
    <n v="8000"/>
    <n v="118"/>
    <x v="2"/>
    <x v="0"/>
    <x v="0"/>
    <n v="1420413960"/>
    <n v="1417651630"/>
    <b v="0"/>
    <x v="82"/>
    <x v="1"/>
    <s v="theater/plays"/>
    <n v="1"/>
    <x v="2658"/>
    <x v="1"/>
    <s v="plays"/>
    <x v="3889"/>
    <d v="2015-01-04T23:26:00"/>
  </r>
  <r>
    <n v="3890"/>
    <x v="3885"/>
    <x v="3887"/>
    <n v="15000"/>
    <n v="2524"/>
    <x v="2"/>
    <x v="0"/>
    <x v="0"/>
    <n v="1439662344"/>
    <n v="1434478344"/>
    <b v="0"/>
    <x v="22"/>
    <x v="1"/>
    <s v="theater/plays"/>
    <n v="17"/>
    <x v="2659"/>
    <x v="1"/>
    <s v="plays"/>
    <x v="3890"/>
    <d v="2015-08-15T18:12:24"/>
  </r>
  <r>
    <n v="3891"/>
    <x v="3886"/>
    <x v="3888"/>
    <n v="800"/>
    <n v="260"/>
    <x v="2"/>
    <x v="0"/>
    <x v="0"/>
    <n v="1427086740"/>
    <n v="1424488244"/>
    <b v="0"/>
    <x v="63"/>
    <x v="1"/>
    <s v="theater/plays"/>
    <n v="33"/>
    <x v="2218"/>
    <x v="1"/>
    <s v="plays"/>
    <x v="3891"/>
    <d v="2015-03-23T04:59:00"/>
  </r>
  <r>
    <n v="3892"/>
    <x v="3887"/>
    <x v="3889"/>
    <n v="1000"/>
    <n v="0"/>
    <x v="2"/>
    <x v="0"/>
    <x v="0"/>
    <n v="1408863600"/>
    <n v="1408203557"/>
    <b v="0"/>
    <x v="78"/>
    <x v="1"/>
    <s v="theater/plays"/>
    <n v="0"/>
    <x v="121"/>
    <x v="1"/>
    <s v="plays"/>
    <x v="3892"/>
    <d v="2014-08-24T07:00:00"/>
  </r>
  <r>
    <n v="3893"/>
    <x v="3888"/>
    <x v="3890"/>
    <n v="50000"/>
    <n v="10775"/>
    <x v="2"/>
    <x v="0"/>
    <x v="0"/>
    <n v="1404194400"/>
    <n v="1400600840"/>
    <b v="0"/>
    <x v="87"/>
    <x v="1"/>
    <s v="theater/plays"/>
    <n v="22"/>
    <x v="2660"/>
    <x v="1"/>
    <s v="plays"/>
    <x v="3893"/>
    <d v="2014-07-01T06:00:00"/>
  </r>
  <r>
    <n v="3894"/>
    <x v="3889"/>
    <x v="3891"/>
    <n v="15000"/>
    <n v="520"/>
    <x v="2"/>
    <x v="0"/>
    <x v="0"/>
    <n v="1481000340"/>
    <n v="1478386812"/>
    <b v="0"/>
    <x v="202"/>
    <x v="1"/>
    <s v="theater/plays"/>
    <n v="3"/>
    <x v="1296"/>
    <x v="1"/>
    <s v="plays"/>
    <x v="3894"/>
    <d v="2016-12-06T04:59:00"/>
  </r>
  <r>
    <n v="3895"/>
    <x v="3890"/>
    <x v="3892"/>
    <n v="1000"/>
    <n v="50"/>
    <x v="2"/>
    <x v="0"/>
    <x v="0"/>
    <n v="1425103218"/>
    <n v="1422424818"/>
    <b v="0"/>
    <x v="29"/>
    <x v="1"/>
    <s v="theater/plays"/>
    <n v="5"/>
    <x v="73"/>
    <x v="1"/>
    <s v="plays"/>
    <x v="3895"/>
    <d v="2015-02-28T06:00:18"/>
  </r>
  <r>
    <n v="3896"/>
    <x v="3891"/>
    <x v="3893"/>
    <n v="1600"/>
    <n v="170"/>
    <x v="2"/>
    <x v="0"/>
    <x v="0"/>
    <n v="1402979778"/>
    <n v="1401770178"/>
    <b v="0"/>
    <x v="80"/>
    <x v="1"/>
    <s v="theater/plays"/>
    <n v="11"/>
    <x v="655"/>
    <x v="1"/>
    <s v="plays"/>
    <x v="3896"/>
    <d v="2014-06-17T04:36:18"/>
  </r>
  <r>
    <n v="3897"/>
    <x v="3892"/>
    <x v="3894"/>
    <n v="2500"/>
    <n v="440"/>
    <x v="2"/>
    <x v="4"/>
    <x v="4"/>
    <n v="1420750683"/>
    <n v="1418158683"/>
    <b v="0"/>
    <x v="73"/>
    <x v="1"/>
    <s v="theater/plays"/>
    <n v="18"/>
    <x v="878"/>
    <x v="1"/>
    <s v="plays"/>
    <x v="3897"/>
    <d v="2015-01-08T20:58:03"/>
  </r>
  <r>
    <n v="3898"/>
    <x v="3893"/>
    <x v="3895"/>
    <n v="2500"/>
    <n v="814"/>
    <x v="2"/>
    <x v="1"/>
    <x v="1"/>
    <n v="1439827200"/>
    <n v="1436355270"/>
    <b v="0"/>
    <x v="38"/>
    <x v="1"/>
    <s v="theater/plays"/>
    <n v="33"/>
    <x v="1302"/>
    <x v="1"/>
    <s v="plays"/>
    <x v="3898"/>
    <d v="2015-08-17T16:00:00"/>
  </r>
  <r>
    <n v="3899"/>
    <x v="3894"/>
    <x v="3896"/>
    <n v="10000"/>
    <n v="125"/>
    <x v="2"/>
    <x v="0"/>
    <x v="0"/>
    <n v="1407868561"/>
    <n v="1406140561"/>
    <b v="0"/>
    <x v="84"/>
    <x v="1"/>
    <s v="theater/plays"/>
    <n v="1"/>
    <x v="368"/>
    <x v="1"/>
    <s v="plays"/>
    <x v="3899"/>
    <d v="2014-08-12T18:36:01"/>
  </r>
  <r>
    <n v="3900"/>
    <x v="3895"/>
    <x v="3897"/>
    <n v="2500"/>
    <n v="135"/>
    <x v="2"/>
    <x v="0"/>
    <x v="0"/>
    <n v="1433988791"/>
    <n v="1431396791"/>
    <b v="0"/>
    <x v="81"/>
    <x v="1"/>
    <s v="theater/plays"/>
    <n v="5"/>
    <x v="2661"/>
    <x v="1"/>
    <s v="plays"/>
    <x v="3900"/>
    <d v="2015-06-11T02:13:11"/>
  </r>
  <r>
    <n v="3901"/>
    <x v="3896"/>
    <x v="3898"/>
    <n v="3000"/>
    <n v="25"/>
    <x v="2"/>
    <x v="0"/>
    <x v="0"/>
    <n v="1450554599"/>
    <n v="1447098599"/>
    <b v="0"/>
    <x v="29"/>
    <x v="1"/>
    <s v="theater/plays"/>
    <n v="1"/>
    <x v="380"/>
    <x v="1"/>
    <s v="plays"/>
    <x v="3901"/>
    <d v="2015-12-19T19:49:59"/>
  </r>
  <r>
    <n v="3902"/>
    <x v="3897"/>
    <x v="3899"/>
    <n v="3000"/>
    <n v="1465"/>
    <x v="2"/>
    <x v="1"/>
    <x v="1"/>
    <n v="1479125642"/>
    <n v="1476962042"/>
    <b v="0"/>
    <x v="162"/>
    <x v="1"/>
    <s v="theater/plays"/>
    <n v="49"/>
    <x v="2662"/>
    <x v="1"/>
    <s v="plays"/>
    <x v="3902"/>
    <d v="2016-11-14T12:14:02"/>
  </r>
  <r>
    <n v="3903"/>
    <x v="3898"/>
    <x v="3900"/>
    <n v="1500"/>
    <n v="0"/>
    <x v="2"/>
    <x v="0"/>
    <x v="0"/>
    <n v="1439581080"/>
    <n v="1435709765"/>
    <b v="0"/>
    <x v="78"/>
    <x v="1"/>
    <s v="theater/plays"/>
    <n v="0"/>
    <x v="121"/>
    <x v="1"/>
    <s v="plays"/>
    <x v="3903"/>
    <d v="2015-08-14T19:38:00"/>
  </r>
  <r>
    <n v="3904"/>
    <x v="3899"/>
    <x v="3901"/>
    <n v="10000"/>
    <n v="3"/>
    <x v="2"/>
    <x v="0"/>
    <x v="0"/>
    <n v="1429074240"/>
    <n v="1427866200"/>
    <b v="0"/>
    <x v="84"/>
    <x v="1"/>
    <s v="theater/plays"/>
    <n v="0"/>
    <x v="1720"/>
    <x v="1"/>
    <s v="plays"/>
    <x v="3904"/>
    <d v="2015-04-15T05:04:00"/>
  </r>
  <r>
    <n v="3905"/>
    <x v="3900"/>
    <x v="3902"/>
    <n v="1500"/>
    <n v="173"/>
    <x v="2"/>
    <x v="1"/>
    <x v="1"/>
    <n v="1434063600"/>
    <n v="1430405903"/>
    <b v="0"/>
    <x v="63"/>
    <x v="1"/>
    <s v="theater/plays"/>
    <n v="12"/>
    <x v="2663"/>
    <x v="1"/>
    <s v="plays"/>
    <x v="3905"/>
    <d v="2015-06-11T23:00:00"/>
  </r>
  <r>
    <n v="3906"/>
    <x v="3901"/>
    <x v="3903"/>
    <n v="1500"/>
    <n v="1010"/>
    <x v="2"/>
    <x v="1"/>
    <x v="1"/>
    <n v="1435325100"/>
    <n v="1432072893"/>
    <b v="0"/>
    <x v="38"/>
    <x v="1"/>
    <s v="theater/plays"/>
    <n v="67"/>
    <x v="2664"/>
    <x v="1"/>
    <s v="plays"/>
    <x v="3906"/>
    <d v="2015-06-26T13:25:00"/>
  </r>
  <r>
    <n v="3907"/>
    <x v="3902"/>
    <x v="3904"/>
    <n v="1000"/>
    <n v="153"/>
    <x v="2"/>
    <x v="0"/>
    <x v="0"/>
    <n v="1414354080"/>
    <n v="1411587606"/>
    <b v="0"/>
    <x v="80"/>
    <x v="1"/>
    <s v="theater/plays"/>
    <n v="15"/>
    <x v="2665"/>
    <x v="1"/>
    <s v="plays"/>
    <x v="3907"/>
    <d v="2014-10-26T20:08:00"/>
  </r>
  <r>
    <n v="3908"/>
    <x v="3903"/>
    <x v="3905"/>
    <n v="750"/>
    <n v="65"/>
    <x v="2"/>
    <x v="0"/>
    <x v="0"/>
    <n v="1406603696"/>
    <n v="1405307696"/>
    <b v="0"/>
    <x v="80"/>
    <x v="1"/>
    <s v="theater/plays"/>
    <n v="9"/>
    <x v="1783"/>
    <x v="1"/>
    <s v="plays"/>
    <x v="3908"/>
    <d v="2014-07-29T03:14:56"/>
  </r>
  <r>
    <n v="3909"/>
    <x v="3904"/>
    <x v="3906"/>
    <n v="60000"/>
    <n v="135"/>
    <x v="2"/>
    <x v="0"/>
    <x v="0"/>
    <n v="1410424642"/>
    <n v="1407832642"/>
    <b v="0"/>
    <x v="80"/>
    <x v="1"/>
    <s v="theater/plays"/>
    <n v="0"/>
    <x v="1178"/>
    <x v="1"/>
    <s v="plays"/>
    <x v="3909"/>
    <d v="2014-09-11T08:37:22"/>
  </r>
  <r>
    <n v="3910"/>
    <x v="3905"/>
    <x v="3907"/>
    <n v="6000"/>
    <n v="185"/>
    <x v="2"/>
    <x v="0"/>
    <x v="0"/>
    <n v="1441649397"/>
    <n v="1439057397"/>
    <b v="0"/>
    <x v="83"/>
    <x v="1"/>
    <s v="theater/plays"/>
    <n v="3"/>
    <x v="2666"/>
    <x v="1"/>
    <s v="plays"/>
    <x v="3910"/>
    <d v="2015-09-07T18:09:57"/>
  </r>
  <r>
    <n v="3911"/>
    <x v="3906"/>
    <x v="3908"/>
    <n v="8000"/>
    <n v="2993"/>
    <x v="2"/>
    <x v="0"/>
    <x v="0"/>
    <n v="1417033777"/>
    <n v="1414438177"/>
    <b v="0"/>
    <x v="17"/>
    <x v="1"/>
    <s v="theater/plays"/>
    <n v="37"/>
    <x v="2417"/>
    <x v="1"/>
    <s v="plays"/>
    <x v="3911"/>
    <d v="2014-11-26T20:29:37"/>
  </r>
  <r>
    <n v="3912"/>
    <x v="3907"/>
    <x v="3909"/>
    <n v="15000"/>
    <n v="1"/>
    <x v="2"/>
    <x v="0"/>
    <x v="0"/>
    <n v="1429936500"/>
    <n v="1424759330"/>
    <b v="0"/>
    <x v="29"/>
    <x v="1"/>
    <s v="theater/plays"/>
    <n v="0"/>
    <x v="120"/>
    <x v="1"/>
    <s v="plays"/>
    <x v="3912"/>
    <d v="2015-04-25T04:35:00"/>
  </r>
  <r>
    <n v="3913"/>
    <x v="3908"/>
    <x v="3910"/>
    <n v="10000"/>
    <n v="1000"/>
    <x v="2"/>
    <x v="0"/>
    <x v="0"/>
    <n v="1448863449"/>
    <n v="1446267849"/>
    <b v="0"/>
    <x v="63"/>
    <x v="1"/>
    <s v="theater/plays"/>
    <n v="10"/>
    <x v="2667"/>
    <x v="1"/>
    <s v="plays"/>
    <x v="3913"/>
    <d v="2015-11-30T06:04:09"/>
  </r>
  <r>
    <n v="3914"/>
    <x v="3909"/>
    <x v="3911"/>
    <n v="2500"/>
    <n v="909"/>
    <x v="2"/>
    <x v="1"/>
    <x v="1"/>
    <n v="1431298740"/>
    <n v="1429558756"/>
    <b v="0"/>
    <x v="74"/>
    <x v="1"/>
    <s v="theater/plays"/>
    <n v="36"/>
    <x v="2274"/>
    <x v="1"/>
    <s v="plays"/>
    <x v="3914"/>
    <d v="2015-05-10T22:59:00"/>
  </r>
  <r>
    <n v="3915"/>
    <x v="3910"/>
    <x v="3912"/>
    <n v="1500"/>
    <n v="5"/>
    <x v="2"/>
    <x v="1"/>
    <x v="1"/>
    <n v="1464824309"/>
    <n v="1462232309"/>
    <b v="0"/>
    <x v="29"/>
    <x v="1"/>
    <s v="theater/plays"/>
    <n v="0"/>
    <x v="144"/>
    <x v="1"/>
    <s v="plays"/>
    <x v="3915"/>
    <d v="2016-06-01T23:38:29"/>
  </r>
  <r>
    <n v="3916"/>
    <x v="3911"/>
    <x v="3913"/>
    <n v="2000"/>
    <n v="0"/>
    <x v="2"/>
    <x v="8"/>
    <x v="7"/>
    <n v="1464952752"/>
    <n v="1462360752"/>
    <b v="0"/>
    <x v="78"/>
    <x v="1"/>
    <s v="theater/plays"/>
    <n v="0"/>
    <x v="121"/>
    <x v="1"/>
    <s v="plays"/>
    <x v="3916"/>
    <d v="2016-06-03T11:19:12"/>
  </r>
  <r>
    <n v="3917"/>
    <x v="3912"/>
    <x v="3914"/>
    <n v="3500"/>
    <n v="10"/>
    <x v="2"/>
    <x v="1"/>
    <x v="1"/>
    <n v="1410439161"/>
    <n v="1407847161"/>
    <b v="0"/>
    <x v="29"/>
    <x v="1"/>
    <s v="theater/plays"/>
    <n v="0"/>
    <x v="119"/>
    <x v="1"/>
    <s v="plays"/>
    <x v="3917"/>
    <d v="2014-09-11T12:39:21"/>
  </r>
  <r>
    <n v="3918"/>
    <x v="3913"/>
    <x v="3915"/>
    <n v="60000"/>
    <n v="120"/>
    <x v="2"/>
    <x v="1"/>
    <x v="1"/>
    <n v="1407168000"/>
    <n v="1406131023"/>
    <b v="0"/>
    <x v="83"/>
    <x v="1"/>
    <s v="theater/plays"/>
    <n v="0"/>
    <x v="375"/>
    <x v="1"/>
    <s v="plays"/>
    <x v="3918"/>
    <d v="2014-08-04T16:00:00"/>
  </r>
  <r>
    <n v="3919"/>
    <x v="3914"/>
    <x v="3916"/>
    <n v="5000"/>
    <n v="90"/>
    <x v="2"/>
    <x v="1"/>
    <x v="1"/>
    <n v="1453075200"/>
    <n v="1450628773"/>
    <b v="0"/>
    <x v="83"/>
    <x v="1"/>
    <s v="theater/plays"/>
    <n v="2"/>
    <x v="179"/>
    <x v="1"/>
    <s v="plays"/>
    <x v="3919"/>
    <d v="2016-01-18T00:00:00"/>
  </r>
  <r>
    <n v="3920"/>
    <x v="3915"/>
    <x v="3917"/>
    <n v="2500"/>
    <n v="135"/>
    <x v="2"/>
    <x v="1"/>
    <x v="1"/>
    <n v="1479032260"/>
    <n v="1476436660"/>
    <b v="0"/>
    <x v="83"/>
    <x v="1"/>
    <s v="theater/plays"/>
    <n v="5"/>
    <x v="817"/>
    <x v="1"/>
    <s v="plays"/>
    <x v="3920"/>
    <d v="2016-11-13T10:17:40"/>
  </r>
  <r>
    <n v="3921"/>
    <x v="3916"/>
    <x v="3918"/>
    <n v="3000"/>
    <n v="0"/>
    <x v="2"/>
    <x v="1"/>
    <x v="1"/>
    <n v="1414346400"/>
    <n v="1413291655"/>
    <b v="0"/>
    <x v="78"/>
    <x v="1"/>
    <s v="theater/plays"/>
    <n v="0"/>
    <x v="121"/>
    <x v="1"/>
    <s v="plays"/>
    <x v="3921"/>
    <d v="2014-10-26T18:00:00"/>
  </r>
  <r>
    <n v="3922"/>
    <x v="3917"/>
    <x v="3919"/>
    <n v="750"/>
    <n v="61"/>
    <x v="2"/>
    <x v="0"/>
    <x v="0"/>
    <n v="1425337200"/>
    <n v="1421432810"/>
    <b v="0"/>
    <x v="79"/>
    <x v="1"/>
    <s v="theater/plays"/>
    <n v="8"/>
    <x v="2668"/>
    <x v="1"/>
    <s v="plays"/>
    <x v="3922"/>
    <d v="2015-03-02T23:00:00"/>
  </r>
  <r>
    <n v="3923"/>
    <x v="3918"/>
    <x v="3920"/>
    <n v="11500"/>
    <n v="1384"/>
    <x v="2"/>
    <x v="1"/>
    <x v="1"/>
    <n v="1428622271"/>
    <n v="1426203071"/>
    <b v="0"/>
    <x v="57"/>
    <x v="1"/>
    <s v="theater/plays"/>
    <n v="12"/>
    <x v="2669"/>
    <x v="1"/>
    <s v="plays"/>
    <x v="3923"/>
    <d v="2015-04-09T23:31:11"/>
  </r>
  <r>
    <n v="3924"/>
    <x v="3919"/>
    <x v="3921"/>
    <n v="15000"/>
    <n v="2290"/>
    <x v="2"/>
    <x v="0"/>
    <x v="0"/>
    <n v="1403823722"/>
    <n v="1401231722"/>
    <b v="0"/>
    <x v="244"/>
    <x v="1"/>
    <s v="theater/plays"/>
    <n v="15"/>
    <x v="1338"/>
    <x v="1"/>
    <s v="plays"/>
    <x v="3924"/>
    <d v="2014-06-26T23:02:02"/>
  </r>
  <r>
    <n v="3925"/>
    <x v="3920"/>
    <x v="3922"/>
    <n v="150"/>
    <n v="15"/>
    <x v="2"/>
    <x v="0"/>
    <x v="0"/>
    <n v="1406753639"/>
    <n v="1404161639"/>
    <b v="0"/>
    <x v="83"/>
    <x v="1"/>
    <s v="theater/plays"/>
    <n v="10"/>
    <x v="144"/>
    <x v="1"/>
    <s v="plays"/>
    <x v="3925"/>
    <d v="2014-07-30T20:53:59"/>
  </r>
  <r>
    <n v="3926"/>
    <x v="3921"/>
    <x v="3923"/>
    <n v="5000"/>
    <n v="15"/>
    <x v="2"/>
    <x v="2"/>
    <x v="2"/>
    <n v="1419645748"/>
    <n v="1417053748"/>
    <b v="0"/>
    <x v="29"/>
    <x v="1"/>
    <s v="theater/plays"/>
    <n v="0"/>
    <x v="2"/>
    <x v="1"/>
    <s v="plays"/>
    <x v="3926"/>
    <d v="2014-12-27T02:02:28"/>
  </r>
  <r>
    <n v="3927"/>
    <x v="3922"/>
    <x v="3924"/>
    <n v="2500"/>
    <n v="25"/>
    <x v="2"/>
    <x v="1"/>
    <x v="1"/>
    <n v="1407565504"/>
    <n v="1404973504"/>
    <b v="0"/>
    <x v="84"/>
    <x v="1"/>
    <s v="theater/plays"/>
    <n v="1"/>
    <x v="381"/>
    <x v="1"/>
    <s v="plays"/>
    <x v="3927"/>
    <d v="2014-08-09T06:25:04"/>
  </r>
  <r>
    <n v="3928"/>
    <x v="3923"/>
    <x v="3925"/>
    <n v="5000"/>
    <n v="651"/>
    <x v="2"/>
    <x v="0"/>
    <x v="0"/>
    <n v="1444971540"/>
    <n v="1442593427"/>
    <b v="0"/>
    <x v="63"/>
    <x v="1"/>
    <s v="theater/plays"/>
    <n v="13"/>
    <x v="2670"/>
    <x v="1"/>
    <s v="plays"/>
    <x v="3928"/>
    <d v="2015-10-16T04:59:00"/>
  </r>
  <r>
    <n v="3929"/>
    <x v="3924"/>
    <x v="3926"/>
    <n v="20000"/>
    <n v="453"/>
    <x v="2"/>
    <x v="0"/>
    <x v="0"/>
    <n v="1474228265"/>
    <n v="1471636265"/>
    <b v="0"/>
    <x v="25"/>
    <x v="1"/>
    <s v="theater/plays"/>
    <n v="2"/>
    <x v="2671"/>
    <x v="1"/>
    <s v="plays"/>
    <x v="3929"/>
    <d v="2016-09-18T19:51:05"/>
  </r>
  <r>
    <n v="3930"/>
    <x v="3925"/>
    <x v="3927"/>
    <n v="10000"/>
    <n v="0"/>
    <x v="2"/>
    <x v="2"/>
    <x v="2"/>
    <n v="1459490400"/>
    <n v="1457078868"/>
    <b v="0"/>
    <x v="78"/>
    <x v="1"/>
    <s v="theater/plays"/>
    <n v="0"/>
    <x v="121"/>
    <x v="1"/>
    <s v="plays"/>
    <x v="3930"/>
    <d v="2016-04-01T06:00:00"/>
  </r>
  <r>
    <n v="3931"/>
    <x v="3926"/>
    <x v="3928"/>
    <n v="8000"/>
    <n v="0"/>
    <x v="2"/>
    <x v="0"/>
    <x v="0"/>
    <n v="1441510707"/>
    <n v="1439350707"/>
    <b v="0"/>
    <x v="78"/>
    <x v="1"/>
    <s v="theater/plays"/>
    <n v="0"/>
    <x v="121"/>
    <x v="1"/>
    <s v="plays"/>
    <x v="3931"/>
    <d v="2015-09-06T03:38:27"/>
  </r>
  <r>
    <n v="3932"/>
    <x v="3927"/>
    <x v="3929"/>
    <n v="12000"/>
    <n v="1"/>
    <x v="2"/>
    <x v="0"/>
    <x v="0"/>
    <n v="1458097364"/>
    <n v="1455508964"/>
    <b v="0"/>
    <x v="29"/>
    <x v="1"/>
    <s v="theater/plays"/>
    <n v="0"/>
    <x v="120"/>
    <x v="1"/>
    <s v="plays"/>
    <x v="3932"/>
    <d v="2016-03-16T03:02:44"/>
  </r>
  <r>
    <n v="3933"/>
    <x v="3928"/>
    <x v="3930"/>
    <n v="7000"/>
    <n v="1102"/>
    <x v="2"/>
    <x v="0"/>
    <x v="0"/>
    <n v="1468716180"/>
    <n v="1466205262"/>
    <b v="0"/>
    <x v="8"/>
    <x v="1"/>
    <s v="theater/plays"/>
    <n v="16"/>
    <x v="1466"/>
    <x v="1"/>
    <s v="plays"/>
    <x v="3933"/>
    <d v="2016-07-17T00:43:00"/>
  </r>
  <r>
    <n v="3934"/>
    <x v="3929"/>
    <x v="3931"/>
    <n v="5000"/>
    <n v="550"/>
    <x v="2"/>
    <x v="0"/>
    <x v="0"/>
    <n v="1443704400"/>
    <n v="1439827639"/>
    <b v="0"/>
    <x v="8"/>
    <x v="1"/>
    <s v="theater/plays"/>
    <n v="11"/>
    <x v="2672"/>
    <x v="1"/>
    <s v="plays"/>
    <x v="3934"/>
    <d v="2015-10-01T13:00:00"/>
  </r>
  <r>
    <n v="3935"/>
    <x v="3930"/>
    <x v="3932"/>
    <n v="3000"/>
    <n v="1315"/>
    <x v="2"/>
    <x v="1"/>
    <x v="1"/>
    <n v="1443973546"/>
    <n v="1438789546"/>
    <b v="0"/>
    <x v="23"/>
    <x v="1"/>
    <s v="theater/plays"/>
    <n v="44"/>
    <x v="2213"/>
    <x v="1"/>
    <s v="plays"/>
    <x v="3935"/>
    <d v="2015-10-04T15:45:46"/>
  </r>
  <r>
    <n v="3936"/>
    <x v="3931"/>
    <x v="3933"/>
    <n v="20000"/>
    <n v="0"/>
    <x v="2"/>
    <x v="0"/>
    <x v="0"/>
    <n v="1480576720"/>
    <n v="1477981120"/>
    <b v="0"/>
    <x v="78"/>
    <x v="1"/>
    <s v="theater/plays"/>
    <n v="0"/>
    <x v="121"/>
    <x v="1"/>
    <s v="plays"/>
    <x v="3936"/>
    <d v="2016-12-01T07:18:40"/>
  </r>
  <r>
    <n v="3937"/>
    <x v="3932"/>
    <x v="3934"/>
    <n v="2885"/>
    <n v="2485"/>
    <x v="2"/>
    <x v="0"/>
    <x v="0"/>
    <n v="1468249760"/>
    <n v="1465830560"/>
    <b v="0"/>
    <x v="73"/>
    <x v="1"/>
    <s v="theater/plays"/>
    <n v="86"/>
    <x v="2673"/>
    <x v="1"/>
    <s v="plays"/>
    <x v="3937"/>
    <d v="2016-07-11T15:09:20"/>
  </r>
  <r>
    <n v="3938"/>
    <x v="3933"/>
    <x v="3935"/>
    <n v="3255"/>
    <n v="397"/>
    <x v="2"/>
    <x v="0"/>
    <x v="0"/>
    <n v="1435441454"/>
    <n v="1432763054"/>
    <b v="0"/>
    <x v="81"/>
    <x v="1"/>
    <s v="theater/plays"/>
    <n v="12"/>
    <x v="295"/>
    <x v="1"/>
    <s v="plays"/>
    <x v="3938"/>
    <d v="2015-06-27T21:44:14"/>
  </r>
  <r>
    <n v="3939"/>
    <x v="3934"/>
    <x v="3936"/>
    <n v="5000"/>
    <n v="5"/>
    <x v="2"/>
    <x v="2"/>
    <x v="2"/>
    <n v="1412656200"/>
    <n v="1412328979"/>
    <b v="0"/>
    <x v="29"/>
    <x v="1"/>
    <s v="theater/plays"/>
    <n v="0"/>
    <x v="144"/>
    <x v="1"/>
    <s v="plays"/>
    <x v="3939"/>
    <d v="2014-10-07T04:30:00"/>
  </r>
  <r>
    <n v="3940"/>
    <x v="3935"/>
    <x v="3937"/>
    <n v="5000"/>
    <n v="11"/>
    <x v="2"/>
    <x v="0"/>
    <x v="0"/>
    <n v="1420199351"/>
    <n v="1416311351"/>
    <b v="0"/>
    <x v="84"/>
    <x v="1"/>
    <s v="theater/plays"/>
    <n v="0"/>
    <x v="148"/>
    <x v="1"/>
    <s v="plays"/>
    <x v="3940"/>
    <d v="2015-01-02T11:49:11"/>
  </r>
  <r>
    <n v="3941"/>
    <x v="3936"/>
    <x v="3938"/>
    <n v="5500"/>
    <n v="50"/>
    <x v="2"/>
    <x v="0"/>
    <x v="0"/>
    <n v="1416877200"/>
    <n v="1414505137"/>
    <b v="0"/>
    <x v="84"/>
    <x v="1"/>
    <s v="theater/plays"/>
    <n v="1"/>
    <x v="380"/>
    <x v="1"/>
    <s v="plays"/>
    <x v="3941"/>
    <d v="2014-11-25T01:00:00"/>
  </r>
  <r>
    <n v="3942"/>
    <x v="3937"/>
    <x v="3939"/>
    <n v="1200"/>
    <n v="0"/>
    <x v="2"/>
    <x v="0"/>
    <x v="0"/>
    <n v="1434490914"/>
    <n v="1429306914"/>
    <b v="0"/>
    <x v="78"/>
    <x v="1"/>
    <s v="theater/plays"/>
    <n v="0"/>
    <x v="121"/>
    <x v="1"/>
    <s v="plays"/>
    <x v="3942"/>
    <d v="2015-06-16T21:41:54"/>
  </r>
  <r>
    <n v="3943"/>
    <x v="3938"/>
    <x v="3940"/>
    <n v="5000"/>
    <n v="1782"/>
    <x v="2"/>
    <x v="0"/>
    <x v="0"/>
    <n v="1446483000"/>
    <n v="1443811268"/>
    <b v="0"/>
    <x v="62"/>
    <x v="1"/>
    <s v="theater/plays"/>
    <n v="36"/>
    <x v="2674"/>
    <x v="1"/>
    <s v="plays"/>
    <x v="3943"/>
    <d v="2015-11-02T16:50:00"/>
  </r>
  <r>
    <n v="3944"/>
    <x v="3939"/>
    <x v="3941"/>
    <n v="5000"/>
    <n v="0"/>
    <x v="2"/>
    <x v="0"/>
    <x v="0"/>
    <n v="1440690875"/>
    <n v="1438098875"/>
    <b v="0"/>
    <x v="78"/>
    <x v="1"/>
    <s v="theater/plays"/>
    <n v="0"/>
    <x v="121"/>
    <x v="1"/>
    <s v="plays"/>
    <x v="3944"/>
    <d v="2015-08-27T15:54:35"/>
  </r>
  <r>
    <n v="3945"/>
    <x v="3940"/>
    <x v="3942"/>
    <n v="2000"/>
    <n v="5"/>
    <x v="2"/>
    <x v="0"/>
    <x v="0"/>
    <n v="1431717268"/>
    <n v="1429125268"/>
    <b v="0"/>
    <x v="29"/>
    <x v="1"/>
    <s v="theater/plays"/>
    <n v="0"/>
    <x v="144"/>
    <x v="1"/>
    <s v="plays"/>
    <x v="3945"/>
    <d v="2015-05-15T19:14:28"/>
  </r>
  <r>
    <n v="3946"/>
    <x v="3941"/>
    <x v="3943"/>
    <n v="6000"/>
    <n v="195"/>
    <x v="2"/>
    <x v="0"/>
    <x v="0"/>
    <n v="1425110400"/>
    <n v="1422388822"/>
    <b v="0"/>
    <x v="81"/>
    <x v="1"/>
    <s v="theater/plays"/>
    <n v="3"/>
    <x v="492"/>
    <x v="1"/>
    <s v="plays"/>
    <x v="3946"/>
    <d v="2015-02-28T08:00:00"/>
  </r>
  <r>
    <n v="3947"/>
    <x v="3942"/>
    <x v="3944"/>
    <n v="3000"/>
    <n v="101"/>
    <x v="2"/>
    <x v="0"/>
    <x v="0"/>
    <n v="1475378744"/>
    <n v="1472786744"/>
    <b v="0"/>
    <x v="84"/>
    <x v="1"/>
    <s v="theater/plays"/>
    <n v="3"/>
    <x v="470"/>
    <x v="1"/>
    <s v="plays"/>
    <x v="3947"/>
    <d v="2016-10-02T03:25:44"/>
  </r>
  <r>
    <n v="3948"/>
    <x v="3943"/>
    <x v="3945"/>
    <n v="30000"/>
    <n v="0"/>
    <x v="2"/>
    <x v="2"/>
    <x v="2"/>
    <n v="1410076123"/>
    <n v="1404892123"/>
    <b v="0"/>
    <x v="78"/>
    <x v="1"/>
    <s v="theater/plays"/>
    <n v="0"/>
    <x v="121"/>
    <x v="1"/>
    <s v="plays"/>
    <x v="3948"/>
    <d v="2014-09-07T07:48:43"/>
  </r>
  <r>
    <n v="3949"/>
    <x v="3944"/>
    <x v="3946"/>
    <n v="10000"/>
    <n v="1577"/>
    <x v="2"/>
    <x v="2"/>
    <x v="2"/>
    <n v="1423623221"/>
    <n v="1421031221"/>
    <b v="0"/>
    <x v="58"/>
    <x v="1"/>
    <s v="theater/plays"/>
    <n v="16"/>
    <x v="2675"/>
    <x v="1"/>
    <s v="plays"/>
    <x v="3949"/>
    <d v="2015-02-11T02:53:41"/>
  </r>
  <r>
    <n v="3950"/>
    <x v="3945"/>
    <x v="3947"/>
    <n v="4000"/>
    <n v="25"/>
    <x v="2"/>
    <x v="0"/>
    <x v="0"/>
    <n v="1460140500"/>
    <n v="1457628680"/>
    <b v="0"/>
    <x v="29"/>
    <x v="1"/>
    <s v="theater/plays"/>
    <n v="1"/>
    <x v="380"/>
    <x v="1"/>
    <s v="plays"/>
    <x v="3950"/>
    <d v="2016-04-08T18:35:00"/>
  </r>
  <r>
    <n v="3951"/>
    <x v="3946"/>
    <x v="2849"/>
    <n v="200000"/>
    <n v="1"/>
    <x v="2"/>
    <x v="17"/>
    <x v="3"/>
    <n v="1462301342"/>
    <n v="1457120942"/>
    <b v="0"/>
    <x v="29"/>
    <x v="1"/>
    <s v="theater/plays"/>
    <n v="0"/>
    <x v="120"/>
    <x v="1"/>
    <s v="plays"/>
    <x v="3951"/>
    <d v="2016-05-03T18:49:02"/>
  </r>
  <r>
    <n v="3952"/>
    <x v="3947"/>
    <x v="3948"/>
    <n v="26000"/>
    <n v="25"/>
    <x v="2"/>
    <x v="0"/>
    <x v="0"/>
    <n v="1445885890"/>
    <n v="1440701890"/>
    <b v="0"/>
    <x v="29"/>
    <x v="1"/>
    <s v="theater/plays"/>
    <n v="0"/>
    <x v="380"/>
    <x v="1"/>
    <s v="plays"/>
    <x v="3952"/>
    <d v="2015-10-26T18:58:10"/>
  </r>
  <r>
    <n v="3953"/>
    <x v="3948"/>
    <x v="3949"/>
    <n v="17600"/>
    <n v="0"/>
    <x v="2"/>
    <x v="0"/>
    <x v="0"/>
    <n v="1469834940"/>
    <n v="1467162586"/>
    <b v="0"/>
    <x v="78"/>
    <x v="1"/>
    <s v="theater/plays"/>
    <n v="0"/>
    <x v="121"/>
    <x v="1"/>
    <s v="plays"/>
    <x v="3953"/>
    <d v="2016-07-29T23:29:00"/>
  </r>
  <r>
    <n v="3954"/>
    <x v="3949"/>
    <x v="3950"/>
    <n v="25000"/>
    <n v="0"/>
    <x v="2"/>
    <x v="5"/>
    <x v="5"/>
    <n v="1405352264"/>
    <n v="1400168264"/>
    <b v="0"/>
    <x v="78"/>
    <x v="1"/>
    <s v="theater/plays"/>
    <n v="0"/>
    <x v="121"/>
    <x v="1"/>
    <s v="plays"/>
    <x v="3954"/>
    <d v="2014-07-14T15:37:44"/>
  </r>
  <r>
    <n v="3955"/>
    <x v="3950"/>
    <x v="3951"/>
    <n v="1750"/>
    <n v="425"/>
    <x v="2"/>
    <x v="0"/>
    <x v="0"/>
    <n v="1448745741"/>
    <n v="1446150141"/>
    <b v="0"/>
    <x v="22"/>
    <x v="1"/>
    <s v="theater/plays"/>
    <n v="24"/>
    <x v="97"/>
    <x v="1"/>
    <s v="plays"/>
    <x v="3955"/>
    <d v="2015-11-28T21:22:21"/>
  </r>
  <r>
    <n v="3956"/>
    <x v="3951"/>
    <x v="3952"/>
    <n v="5500"/>
    <n v="0"/>
    <x v="2"/>
    <x v="0"/>
    <x v="0"/>
    <n v="1461543600"/>
    <n v="1459203727"/>
    <b v="0"/>
    <x v="78"/>
    <x v="1"/>
    <s v="theater/plays"/>
    <n v="0"/>
    <x v="121"/>
    <x v="1"/>
    <s v="plays"/>
    <x v="3956"/>
    <d v="2016-04-25T00:20:00"/>
  </r>
  <r>
    <n v="3957"/>
    <x v="3952"/>
    <x v="3953"/>
    <n v="28000"/>
    <n v="7"/>
    <x v="2"/>
    <x v="0"/>
    <x v="0"/>
    <n v="1468020354"/>
    <n v="1464045954"/>
    <b v="0"/>
    <x v="29"/>
    <x v="1"/>
    <s v="theater/plays"/>
    <n v="0"/>
    <x v="582"/>
    <x v="1"/>
    <s v="plays"/>
    <x v="3957"/>
    <d v="2016-07-08T23:25:54"/>
  </r>
  <r>
    <n v="3958"/>
    <x v="3953"/>
    <x v="3954"/>
    <n v="2000"/>
    <n v="641"/>
    <x v="2"/>
    <x v="0"/>
    <x v="0"/>
    <n v="1406988000"/>
    <n v="1403822912"/>
    <b v="0"/>
    <x v="38"/>
    <x v="1"/>
    <s v="theater/plays"/>
    <n v="32"/>
    <x v="2676"/>
    <x v="1"/>
    <s v="plays"/>
    <x v="3958"/>
    <d v="2014-08-02T14:00:00"/>
  </r>
  <r>
    <n v="3959"/>
    <x v="3954"/>
    <x v="3955"/>
    <n v="1200"/>
    <n v="292"/>
    <x v="2"/>
    <x v="0"/>
    <x v="0"/>
    <n v="1411930556"/>
    <n v="1409338556"/>
    <b v="0"/>
    <x v="8"/>
    <x v="1"/>
    <s v="theater/plays"/>
    <n v="24"/>
    <x v="821"/>
    <x v="1"/>
    <s v="plays"/>
    <x v="3959"/>
    <d v="2014-09-28T18:55:56"/>
  </r>
  <r>
    <n v="3960"/>
    <x v="3955"/>
    <x v="3956"/>
    <n v="3000"/>
    <n v="45"/>
    <x v="2"/>
    <x v="0"/>
    <x v="0"/>
    <n v="1451852256"/>
    <n v="1449260256"/>
    <b v="0"/>
    <x v="80"/>
    <x v="1"/>
    <s v="theater/plays"/>
    <n v="2"/>
    <x v="784"/>
    <x v="1"/>
    <s v="plays"/>
    <x v="3960"/>
    <d v="2016-01-03T20:17:36"/>
  </r>
  <r>
    <n v="3961"/>
    <x v="3956"/>
    <x v="3957"/>
    <n v="5000"/>
    <n v="21"/>
    <x v="2"/>
    <x v="1"/>
    <x v="1"/>
    <n v="1399584210"/>
    <n v="1397683410"/>
    <b v="0"/>
    <x v="84"/>
    <x v="1"/>
    <s v="theater/plays"/>
    <n v="0"/>
    <x v="678"/>
    <x v="1"/>
    <s v="plays"/>
    <x v="3961"/>
    <d v="2014-05-08T21:23:30"/>
  </r>
  <r>
    <n v="3962"/>
    <x v="3957"/>
    <x v="3958"/>
    <n v="1400"/>
    <n v="45"/>
    <x v="2"/>
    <x v="1"/>
    <x v="1"/>
    <n v="1448722494"/>
    <n v="1446562494"/>
    <b v="0"/>
    <x v="83"/>
    <x v="1"/>
    <s v="theater/plays"/>
    <n v="3"/>
    <x v="2"/>
    <x v="1"/>
    <s v="plays"/>
    <x v="3962"/>
    <d v="2015-11-28T14:54:54"/>
  </r>
  <r>
    <n v="3963"/>
    <x v="3958"/>
    <x v="3959"/>
    <n v="10000"/>
    <n v="0"/>
    <x v="2"/>
    <x v="5"/>
    <x v="5"/>
    <n v="1447821717"/>
    <n v="1445226117"/>
    <b v="0"/>
    <x v="78"/>
    <x v="1"/>
    <s v="theater/plays"/>
    <n v="0"/>
    <x v="121"/>
    <x v="1"/>
    <s v="plays"/>
    <x v="3963"/>
    <d v="2015-11-18T04:41:57"/>
  </r>
  <r>
    <n v="3964"/>
    <x v="3959"/>
    <x v="3960"/>
    <n v="2000"/>
    <n v="126"/>
    <x v="2"/>
    <x v="0"/>
    <x v="0"/>
    <n v="1429460386"/>
    <n v="1424279986"/>
    <b v="0"/>
    <x v="83"/>
    <x v="1"/>
    <s v="theater/plays"/>
    <n v="6"/>
    <x v="823"/>
    <x v="1"/>
    <s v="plays"/>
    <x v="3964"/>
    <d v="2015-04-19T16:19:46"/>
  </r>
  <r>
    <n v="3965"/>
    <x v="3960"/>
    <x v="3961"/>
    <n v="2000"/>
    <n v="285"/>
    <x v="2"/>
    <x v="0"/>
    <x v="0"/>
    <n v="1460608780"/>
    <n v="1455428380"/>
    <b v="0"/>
    <x v="80"/>
    <x v="1"/>
    <s v="theater/plays"/>
    <n v="14"/>
    <x v="367"/>
    <x v="1"/>
    <s v="plays"/>
    <x v="3965"/>
    <d v="2016-04-14T04:39:40"/>
  </r>
  <r>
    <n v="3966"/>
    <x v="3961"/>
    <x v="3962"/>
    <n v="7500"/>
    <n v="45"/>
    <x v="2"/>
    <x v="0"/>
    <x v="0"/>
    <n v="1406170740"/>
    <n v="1402506278"/>
    <b v="0"/>
    <x v="84"/>
    <x v="1"/>
    <s v="theater/plays"/>
    <n v="1"/>
    <x v="377"/>
    <x v="1"/>
    <s v="plays"/>
    <x v="3966"/>
    <d v="2014-07-24T02:59:00"/>
  </r>
  <r>
    <n v="3967"/>
    <x v="3962"/>
    <x v="3963"/>
    <n v="1700"/>
    <n v="410"/>
    <x v="2"/>
    <x v="0"/>
    <x v="0"/>
    <n v="1488783507"/>
    <n v="1486191507"/>
    <b v="0"/>
    <x v="73"/>
    <x v="1"/>
    <s v="theater/plays"/>
    <n v="24"/>
    <x v="2121"/>
    <x v="1"/>
    <s v="plays"/>
    <x v="3967"/>
    <d v="2017-03-06T06:58:27"/>
  </r>
  <r>
    <n v="3968"/>
    <x v="3963"/>
    <x v="3964"/>
    <n v="5000"/>
    <n v="527"/>
    <x v="2"/>
    <x v="0"/>
    <x v="0"/>
    <n v="1463945673"/>
    <n v="1458761673"/>
    <b v="0"/>
    <x v="202"/>
    <x v="1"/>
    <s v="theater/plays"/>
    <n v="11"/>
    <x v="1447"/>
    <x v="1"/>
    <s v="plays"/>
    <x v="3968"/>
    <d v="2016-05-22T19:34:33"/>
  </r>
  <r>
    <n v="3969"/>
    <x v="3964"/>
    <x v="3965"/>
    <n v="2825"/>
    <n v="211"/>
    <x v="2"/>
    <x v="0"/>
    <x v="0"/>
    <n v="1472442900"/>
    <n v="1471638646"/>
    <b v="0"/>
    <x v="79"/>
    <x v="1"/>
    <s v="theater/plays"/>
    <n v="7"/>
    <x v="2677"/>
    <x v="1"/>
    <s v="plays"/>
    <x v="3969"/>
    <d v="2016-08-29T03:55:00"/>
  </r>
  <r>
    <n v="3970"/>
    <x v="3965"/>
    <x v="3966"/>
    <n v="15000"/>
    <n v="11"/>
    <x v="2"/>
    <x v="0"/>
    <x v="0"/>
    <n v="1460925811"/>
    <n v="1458333811"/>
    <b v="0"/>
    <x v="84"/>
    <x v="1"/>
    <s v="theater/plays"/>
    <n v="0"/>
    <x v="148"/>
    <x v="1"/>
    <s v="plays"/>
    <x v="3970"/>
    <d v="2016-04-17T20:43:31"/>
  </r>
  <r>
    <n v="3971"/>
    <x v="3966"/>
    <x v="3967"/>
    <n v="14000"/>
    <n v="136"/>
    <x v="2"/>
    <x v="0"/>
    <x v="0"/>
    <n v="1405947126"/>
    <n v="1403355126"/>
    <b v="0"/>
    <x v="79"/>
    <x v="1"/>
    <s v="theater/plays"/>
    <n v="1"/>
    <x v="2678"/>
    <x v="1"/>
    <s v="plays"/>
    <x v="3971"/>
    <d v="2014-07-21T12:52:06"/>
  </r>
  <r>
    <n v="3972"/>
    <x v="3967"/>
    <x v="3968"/>
    <n v="1000"/>
    <n v="211"/>
    <x v="2"/>
    <x v="0"/>
    <x v="0"/>
    <n v="1423186634"/>
    <n v="1418002634"/>
    <b v="0"/>
    <x v="22"/>
    <x v="1"/>
    <s v="theater/plays"/>
    <n v="21"/>
    <x v="2679"/>
    <x v="1"/>
    <s v="plays"/>
    <x v="3972"/>
    <d v="2015-02-06T01:37:14"/>
  </r>
  <r>
    <n v="3973"/>
    <x v="3968"/>
    <x v="3969"/>
    <n v="5000"/>
    <n v="3905"/>
    <x v="2"/>
    <x v="0"/>
    <x v="0"/>
    <n v="1462766400"/>
    <n v="1460219110"/>
    <b v="0"/>
    <x v="77"/>
    <x v="1"/>
    <s v="theater/plays"/>
    <n v="78"/>
    <x v="2680"/>
    <x v="1"/>
    <s v="plays"/>
    <x v="3973"/>
    <d v="2016-05-09T04:00:00"/>
  </r>
  <r>
    <n v="3974"/>
    <x v="3969"/>
    <x v="3970"/>
    <n v="1000"/>
    <n v="320"/>
    <x v="2"/>
    <x v="1"/>
    <x v="1"/>
    <n v="1464872848"/>
    <n v="1462280848"/>
    <b v="0"/>
    <x v="202"/>
    <x v="1"/>
    <s v="theater/plays"/>
    <n v="32"/>
    <x v="2681"/>
    <x v="1"/>
    <s v="plays"/>
    <x v="3974"/>
    <d v="2016-06-02T13:07:28"/>
  </r>
  <r>
    <n v="3975"/>
    <x v="3970"/>
    <x v="3971"/>
    <n v="678"/>
    <n v="0"/>
    <x v="2"/>
    <x v="0"/>
    <x v="0"/>
    <n v="1468442898"/>
    <n v="1465850898"/>
    <b v="0"/>
    <x v="78"/>
    <x v="1"/>
    <s v="theater/plays"/>
    <n v="0"/>
    <x v="121"/>
    <x v="1"/>
    <s v="plays"/>
    <x v="3975"/>
    <d v="2016-07-13T20:48:18"/>
  </r>
  <r>
    <n v="3976"/>
    <x v="3971"/>
    <x v="3972"/>
    <n v="1300"/>
    <n v="620"/>
    <x v="2"/>
    <x v="0"/>
    <x v="0"/>
    <n v="1406876400"/>
    <n v="1405024561"/>
    <b v="0"/>
    <x v="73"/>
    <x v="1"/>
    <s v="theater/plays"/>
    <n v="48"/>
    <x v="2682"/>
    <x v="1"/>
    <s v="plays"/>
    <x v="3976"/>
    <d v="2014-08-01T07:00:00"/>
  </r>
  <r>
    <n v="3977"/>
    <x v="3972"/>
    <x v="3973"/>
    <n v="90000"/>
    <n v="1305"/>
    <x v="2"/>
    <x v="0"/>
    <x v="0"/>
    <n v="1469213732"/>
    <n v="1466621732"/>
    <b v="0"/>
    <x v="79"/>
    <x v="1"/>
    <s v="theater/plays"/>
    <n v="1"/>
    <x v="2683"/>
    <x v="1"/>
    <s v="plays"/>
    <x v="3977"/>
    <d v="2016-07-22T18:55:32"/>
  </r>
  <r>
    <n v="3978"/>
    <x v="3973"/>
    <x v="3974"/>
    <n v="2000"/>
    <n v="214"/>
    <x v="2"/>
    <x v="0"/>
    <x v="0"/>
    <n v="1422717953"/>
    <n v="1417533953"/>
    <b v="0"/>
    <x v="22"/>
    <x v="1"/>
    <s v="theater/plays"/>
    <n v="11"/>
    <x v="1261"/>
    <x v="1"/>
    <s v="plays"/>
    <x v="3978"/>
    <d v="2015-01-31T15:25:53"/>
  </r>
  <r>
    <n v="3979"/>
    <x v="3974"/>
    <x v="3975"/>
    <n v="6000"/>
    <n v="110"/>
    <x v="2"/>
    <x v="1"/>
    <x v="1"/>
    <n v="1427659200"/>
    <n v="1425678057"/>
    <b v="0"/>
    <x v="79"/>
    <x v="1"/>
    <s v="theater/plays"/>
    <n v="2"/>
    <x v="1714"/>
    <x v="1"/>
    <s v="plays"/>
    <x v="3979"/>
    <d v="2015-03-29T20:00:00"/>
  </r>
  <r>
    <n v="3980"/>
    <x v="3975"/>
    <x v="3976"/>
    <n v="2500"/>
    <n v="450"/>
    <x v="2"/>
    <x v="0"/>
    <x v="0"/>
    <n v="1404570147"/>
    <n v="1401978147"/>
    <b v="0"/>
    <x v="63"/>
    <x v="1"/>
    <s v="theater/plays"/>
    <n v="18"/>
    <x v="2641"/>
    <x v="1"/>
    <s v="plays"/>
    <x v="3980"/>
    <d v="2014-07-05T14:22:27"/>
  </r>
  <r>
    <n v="3981"/>
    <x v="3357"/>
    <x v="3357"/>
    <n v="30000"/>
    <n v="1225"/>
    <x v="2"/>
    <x v="0"/>
    <x v="0"/>
    <n v="1468729149"/>
    <n v="1463545149"/>
    <b v="0"/>
    <x v="63"/>
    <x v="1"/>
    <s v="theater/plays"/>
    <n v="4"/>
    <x v="628"/>
    <x v="1"/>
    <s v="plays"/>
    <x v="3981"/>
    <d v="2016-07-17T04:19:09"/>
  </r>
  <r>
    <n v="3982"/>
    <x v="3976"/>
    <x v="3977"/>
    <n v="850"/>
    <n v="170"/>
    <x v="2"/>
    <x v="1"/>
    <x v="1"/>
    <n v="1436297180"/>
    <n v="1431113180"/>
    <b v="0"/>
    <x v="81"/>
    <x v="1"/>
    <s v="theater/plays"/>
    <n v="20"/>
    <x v="441"/>
    <x v="1"/>
    <s v="plays"/>
    <x v="3982"/>
    <d v="2015-07-07T19:26:20"/>
  </r>
  <r>
    <n v="3983"/>
    <x v="3977"/>
    <x v="3978"/>
    <n v="11140"/>
    <n v="3877"/>
    <x v="2"/>
    <x v="0"/>
    <x v="0"/>
    <n v="1400569140"/>
    <n v="1397854356"/>
    <b v="0"/>
    <x v="67"/>
    <x v="1"/>
    <s v="theater/plays"/>
    <n v="35"/>
    <x v="2684"/>
    <x v="1"/>
    <s v="plays"/>
    <x v="3983"/>
    <d v="2014-05-20T06:59:00"/>
  </r>
  <r>
    <n v="3984"/>
    <x v="3978"/>
    <x v="3979"/>
    <n v="1500"/>
    <n v="95"/>
    <x v="2"/>
    <x v="1"/>
    <x v="1"/>
    <n v="1415404800"/>
    <n v="1412809644"/>
    <b v="0"/>
    <x v="73"/>
    <x v="1"/>
    <s v="theater/plays"/>
    <n v="6"/>
    <x v="2653"/>
    <x v="1"/>
    <s v="plays"/>
    <x v="3984"/>
    <d v="2014-11-08T00:00:00"/>
  </r>
  <r>
    <n v="3985"/>
    <x v="3979"/>
    <x v="3980"/>
    <n v="2000"/>
    <n v="641"/>
    <x v="2"/>
    <x v="0"/>
    <x v="0"/>
    <n v="1456002300"/>
    <n v="1454173120"/>
    <b v="0"/>
    <x v="10"/>
    <x v="1"/>
    <s v="theater/plays"/>
    <n v="32"/>
    <x v="2685"/>
    <x v="1"/>
    <s v="plays"/>
    <x v="3985"/>
    <d v="2016-02-20T21:05:00"/>
  </r>
  <r>
    <n v="3986"/>
    <x v="3980"/>
    <x v="3981"/>
    <n v="5000"/>
    <n v="488"/>
    <x v="2"/>
    <x v="1"/>
    <x v="1"/>
    <n v="1462539840"/>
    <n v="1460034594"/>
    <b v="0"/>
    <x v="62"/>
    <x v="1"/>
    <s v="theater/plays"/>
    <n v="10"/>
    <x v="2686"/>
    <x v="1"/>
    <s v="plays"/>
    <x v="3986"/>
    <d v="2016-05-06T13:04:00"/>
  </r>
  <r>
    <n v="3987"/>
    <x v="3981"/>
    <x v="3982"/>
    <n v="400"/>
    <n v="151"/>
    <x v="2"/>
    <x v="1"/>
    <x v="1"/>
    <n v="1400278290"/>
    <n v="1399414290"/>
    <b v="0"/>
    <x v="62"/>
    <x v="1"/>
    <s v="theater/plays"/>
    <n v="38"/>
    <x v="2687"/>
    <x v="1"/>
    <s v="plays"/>
    <x v="3987"/>
    <d v="2014-05-16T22:11:30"/>
  </r>
  <r>
    <n v="3988"/>
    <x v="3982"/>
    <x v="3983"/>
    <n v="1500"/>
    <n v="32"/>
    <x v="2"/>
    <x v="0"/>
    <x v="0"/>
    <n v="1440813413"/>
    <n v="1439517413"/>
    <b v="0"/>
    <x v="80"/>
    <x v="1"/>
    <s v="theater/plays"/>
    <n v="2"/>
    <x v="1729"/>
    <x v="1"/>
    <s v="plays"/>
    <x v="3988"/>
    <d v="2015-08-29T01:56:53"/>
  </r>
  <r>
    <n v="3989"/>
    <x v="3983"/>
    <x v="3984"/>
    <n v="3000"/>
    <n v="0"/>
    <x v="2"/>
    <x v="0"/>
    <x v="0"/>
    <n v="1447009181"/>
    <n v="1444413581"/>
    <b v="0"/>
    <x v="78"/>
    <x v="1"/>
    <s v="theater/plays"/>
    <n v="0"/>
    <x v="121"/>
    <x v="1"/>
    <s v="plays"/>
    <x v="3989"/>
    <d v="2015-11-08T18:59:41"/>
  </r>
  <r>
    <n v="3990"/>
    <x v="3984"/>
    <x v="3985"/>
    <n v="1650"/>
    <n v="69"/>
    <x v="2"/>
    <x v="1"/>
    <x v="1"/>
    <n v="1456934893"/>
    <n v="1454342893"/>
    <b v="0"/>
    <x v="83"/>
    <x v="1"/>
    <s v="theater/plays"/>
    <n v="4"/>
    <x v="1534"/>
    <x v="1"/>
    <s v="plays"/>
    <x v="3990"/>
    <d v="2016-03-02T16:08:13"/>
  </r>
  <r>
    <n v="3991"/>
    <x v="3985"/>
    <x v="3986"/>
    <n v="500"/>
    <n v="100"/>
    <x v="2"/>
    <x v="0"/>
    <x v="0"/>
    <n v="1433086082"/>
    <n v="1430494082"/>
    <b v="0"/>
    <x v="29"/>
    <x v="1"/>
    <s v="theater/plays"/>
    <n v="20"/>
    <x v="101"/>
    <x v="1"/>
    <s v="plays"/>
    <x v="3991"/>
    <d v="2015-05-31T15:28:02"/>
  </r>
  <r>
    <n v="3992"/>
    <x v="3986"/>
    <x v="3987"/>
    <n v="10000"/>
    <n v="541"/>
    <x v="2"/>
    <x v="0"/>
    <x v="0"/>
    <n v="1449876859"/>
    <n v="1444689259"/>
    <b v="0"/>
    <x v="82"/>
    <x v="1"/>
    <s v="theater/plays"/>
    <n v="5"/>
    <x v="2688"/>
    <x v="1"/>
    <s v="plays"/>
    <x v="3992"/>
    <d v="2015-12-11T23:34:19"/>
  </r>
  <r>
    <n v="3993"/>
    <x v="3987"/>
    <x v="3988"/>
    <n v="50000"/>
    <n v="3"/>
    <x v="2"/>
    <x v="0"/>
    <x v="0"/>
    <n v="1431549912"/>
    <n v="1428957912"/>
    <b v="0"/>
    <x v="29"/>
    <x v="1"/>
    <s v="theater/plays"/>
    <n v="0"/>
    <x v="362"/>
    <x v="1"/>
    <s v="plays"/>
    <x v="3993"/>
    <d v="2015-05-13T20:45:12"/>
  </r>
  <r>
    <n v="3994"/>
    <x v="3988"/>
    <x v="3989"/>
    <n v="2000"/>
    <n v="5"/>
    <x v="2"/>
    <x v="0"/>
    <x v="0"/>
    <n v="1405761690"/>
    <n v="1403169690"/>
    <b v="0"/>
    <x v="29"/>
    <x v="1"/>
    <s v="theater/plays"/>
    <n v="0"/>
    <x v="144"/>
    <x v="1"/>
    <s v="plays"/>
    <x v="3994"/>
    <d v="2014-07-19T09:21:30"/>
  </r>
  <r>
    <n v="3995"/>
    <x v="3989"/>
    <x v="3990"/>
    <n v="200"/>
    <n v="70"/>
    <x v="2"/>
    <x v="1"/>
    <x v="1"/>
    <n v="1423913220"/>
    <n v="1421339077"/>
    <b v="0"/>
    <x v="80"/>
    <x v="1"/>
    <s v="theater/plays"/>
    <n v="35"/>
    <x v="827"/>
    <x v="1"/>
    <s v="plays"/>
    <x v="3995"/>
    <d v="2015-02-14T11:27:00"/>
  </r>
  <r>
    <n v="3996"/>
    <x v="3990"/>
    <x v="3991"/>
    <n v="3000"/>
    <n v="497"/>
    <x v="2"/>
    <x v="0"/>
    <x v="0"/>
    <n v="1416499440"/>
    <n v="1415341464"/>
    <b v="0"/>
    <x v="57"/>
    <x v="1"/>
    <s v="theater/plays"/>
    <n v="17"/>
    <x v="779"/>
    <x v="1"/>
    <s v="plays"/>
    <x v="3996"/>
    <d v="2014-11-20T16:04:00"/>
  </r>
  <r>
    <n v="3997"/>
    <x v="3991"/>
    <x v="3992"/>
    <n v="3000"/>
    <n v="0"/>
    <x v="2"/>
    <x v="1"/>
    <x v="1"/>
    <n v="1428222221"/>
    <n v="1425633821"/>
    <b v="0"/>
    <x v="78"/>
    <x v="1"/>
    <s v="theater/plays"/>
    <n v="0"/>
    <x v="121"/>
    <x v="1"/>
    <s v="plays"/>
    <x v="3997"/>
    <d v="2015-04-05T08:23:41"/>
  </r>
  <r>
    <n v="3998"/>
    <x v="3992"/>
    <x v="3993"/>
    <n v="1250"/>
    <n v="715"/>
    <x v="2"/>
    <x v="0"/>
    <x v="0"/>
    <n v="1427580426"/>
    <n v="1424992026"/>
    <b v="0"/>
    <x v="8"/>
    <x v="1"/>
    <s v="theater/plays"/>
    <n v="57"/>
    <x v="2689"/>
    <x v="1"/>
    <s v="plays"/>
    <x v="3998"/>
    <d v="2015-03-28T22:07:06"/>
  </r>
  <r>
    <n v="3999"/>
    <x v="3993"/>
    <x v="3994"/>
    <n v="7000"/>
    <n v="1156"/>
    <x v="2"/>
    <x v="0"/>
    <x v="0"/>
    <n v="1409514709"/>
    <n v="1406058798"/>
    <b v="0"/>
    <x v="25"/>
    <x v="1"/>
    <s v="theater/plays"/>
    <n v="17"/>
    <x v="2690"/>
    <x v="1"/>
    <s v="plays"/>
    <x v="3999"/>
    <d v="2014-08-31T19:51:49"/>
  </r>
  <r>
    <n v="4000"/>
    <x v="3994"/>
    <x v="3995"/>
    <n v="8000"/>
    <n v="10"/>
    <x v="2"/>
    <x v="0"/>
    <x v="0"/>
    <n v="1462631358"/>
    <n v="1457450958"/>
    <b v="0"/>
    <x v="29"/>
    <x v="1"/>
    <s v="theater/plays"/>
    <n v="0"/>
    <x v="119"/>
    <x v="1"/>
    <s v="plays"/>
    <x v="4000"/>
    <d v="2016-05-07T14:29:18"/>
  </r>
  <r>
    <n v="4001"/>
    <x v="3995"/>
    <x v="3996"/>
    <n v="1200"/>
    <n v="453"/>
    <x v="2"/>
    <x v="1"/>
    <x v="1"/>
    <n v="1488394800"/>
    <n v="1486681708"/>
    <b v="0"/>
    <x v="25"/>
    <x v="1"/>
    <s v="theater/plays"/>
    <n v="38"/>
    <x v="2671"/>
    <x v="1"/>
    <s v="plays"/>
    <x v="4001"/>
    <d v="2017-03-01T19:00:00"/>
  </r>
  <r>
    <n v="4002"/>
    <x v="3996"/>
    <x v="3997"/>
    <n v="1250"/>
    <n v="23"/>
    <x v="2"/>
    <x v="0"/>
    <x v="0"/>
    <n v="1411779761"/>
    <n v="1409187761"/>
    <b v="0"/>
    <x v="80"/>
    <x v="1"/>
    <s v="theater/plays"/>
    <n v="2"/>
    <x v="2012"/>
    <x v="1"/>
    <s v="plays"/>
    <x v="4002"/>
    <d v="2014-09-27T01:02:41"/>
  </r>
  <r>
    <n v="4003"/>
    <x v="3997"/>
    <x v="3960"/>
    <n v="2000"/>
    <n v="201"/>
    <x v="2"/>
    <x v="0"/>
    <x v="0"/>
    <n v="1424009147"/>
    <n v="1421417147"/>
    <b v="0"/>
    <x v="84"/>
    <x v="1"/>
    <s v="theater/plays"/>
    <n v="10"/>
    <x v="965"/>
    <x v="1"/>
    <s v="plays"/>
    <x v="4003"/>
    <d v="2015-02-15T14:05:47"/>
  </r>
  <r>
    <n v="4004"/>
    <x v="3998"/>
    <x v="3998"/>
    <n v="500"/>
    <n v="1"/>
    <x v="2"/>
    <x v="0"/>
    <x v="0"/>
    <n v="1412740457"/>
    <n v="1410148457"/>
    <b v="0"/>
    <x v="29"/>
    <x v="1"/>
    <s v="theater/plays"/>
    <n v="0"/>
    <x v="120"/>
    <x v="1"/>
    <s v="plays"/>
    <x v="4004"/>
    <d v="2014-10-08T03:54:17"/>
  </r>
  <r>
    <n v="4005"/>
    <x v="3999"/>
    <x v="3999"/>
    <n v="3000"/>
    <n v="40"/>
    <x v="2"/>
    <x v="0"/>
    <x v="0"/>
    <n v="1413832985"/>
    <n v="1408648985"/>
    <b v="0"/>
    <x v="84"/>
    <x v="1"/>
    <s v="theater/plays"/>
    <n v="1"/>
    <x v="135"/>
    <x v="1"/>
    <s v="plays"/>
    <x v="4005"/>
    <d v="2014-10-20T19:23:05"/>
  </r>
  <r>
    <n v="4006"/>
    <x v="4000"/>
    <x v="4000"/>
    <n v="30000"/>
    <n v="2"/>
    <x v="2"/>
    <x v="0"/>
    <x v="0"/>
    <n v="1455647587"/>
    <n v="1453487587"/>
    <b v="0"/>
    <x v="29"/>
    <x v="1"/>
    <s v="theater/plays"/>
    <n v="0"/>
    <x v="447"/>
    <x v="1"/>
    <s v="plays"/>
    <x v="4006"/>
    <d v="2016-02-16T18:33:07"/>
  </r>
  <r>
    <n v="4007"/>
    <x v="3988"/>
    <x v="4001"/>
    <n v="2000"/>
    <n v="5"/>
    <x v="2"/>
    <x v="0"/>
    <x v="0"/>
    <n v="1409070480"/>
    <n v="1406572381"/>
    <b v="0"/>
    <x v="29"/>
    <x v="1"/>
    <s v="theater/plays"/>
    <n v="0"/>
    <x v="144"/>
    <x v="1"/>
    <s v="plays"/>
    <x v="4007"/>
    <d v="2014-08-26T16:28:00"/>
  </r>
  <r>
    <n v="4008"/>
    <x v="4001"/>
    <x v="4002"/>
    <n v="1000"/>
    <n v="60"/>
    <x v="2"/>
    <x v="1"/>
    <x v="1"/>
    <n v="1437606507"/>
    <n v="1435014507"/>
    <b v="0"/>
    <x v="80"/>
    <x v="1"/>
    <s v="theater/plays"/>
    <n v="6"/>
    <x v="2"/>
    <x v="1"/>
    <s v="plays"/>
    <x v="4008"/>
    <d v="2015-07-22T23:08:27"/>
  </r>
  <r>
    <n v="4009"/>
    <x v="4002"/>
    <x v="4003"/>
    <n v="1930"/>
    <n v="75"/>
    <x v="2"/>
    <x v="1"/>
    <x v="1"/>
    <n v="1410281360"/>
    <n v="1406825360"/>
    <b v="0"/>
    <x v="83"/>
    <x v="1"/>
    <s v="theater/plays"/>
    <n v="4"/>
    <x v="380"/>
    <x v="1"/>
    <s v="plays"/>
    <x v="4009"/>
    <d v="2014-09-09T16:49:20"/>
  </r>
  <r>
    <n v="4010"/>
    <x v="4003"/>
    <x v="4004"/>
    <n v="7200"/>
    <n v="1742"/>
    <x v="2"/>
    <x v="0"/>
    <x v="0"/>
    <n v="1414348166"/>
    <n v="1412879366"/>
    <b v="0"/>
    <x v="44"/>
    <x v="1"/>
    <s v="theater/plays"/>
    <n v="24"/>
    <x v="2691"/>
    <x v="1"/>
    <s v="plays"/>
    <x v="4010"/>
    <d v="2014-10-26T18:29:26"/>
  </r>
  <r>
    <n v="4011"/>
    <x v="4004"/>
    <x v="4005"/>
    <n v="250"/>
    <n v="19"/>
    <x v="2"/>
    <x v="1"/>
    <x v="1"/>
    <n v="1422450278"/>
    <n v="1419858278"/>
    <b v="0"/>
    <x v="80"/>
    <x v="1"/>
    <s v="theater/plays"/>
    <n v="8"/>
    <x v="2692"/>
    <x v="1"/>
    <s v="plays"/>
    <x v="4011"/>
    <d v="2015-01-28T13:04:38"/>
  </r>
  <r>
    <n v="4012"/>
    <x v="4005"/>
    <x v="4006"/>
    <n v="575"/>
    <n v="0"/>
    <x v="2"/>
    <x v="1"/>
    <x v="1"/>
    <n v="1430571849"/>
    <n v="1427979849"/>
    <b v="0"/>
    <x v="78"/>
    <x v="1"/>
    <s v="theater/plays"/>
    <n v="0"/>
    <x v="121"/>
    <x v="1"/>
    <s v="plays"/>
    <x v="4012"/>
    <d v="2015-05-02T13:04:09"/>
  </r>
  <r>
    <n v="4013"/>
    <x v="4006"/>
    <x v="4007"/>
    <n v="2000"/>
    <n v="26"/>
    <x v="2"/>
    <x v="0"/>
    <x v="0"/>
    <n v="1424070823"/>
    <n v="1421478823"/>
    <b v="0"/>
    <x v="84"/>
    <x v="1"/>
    <s v="theater/plays"/>
    <n v="1"/>
    <x v="31"/>
    <x v="1"/>
    <s v="plays"/>
    <x v="4013"/>
    <d v="2015-02-16T07:13:43"/>
  </r>
  <r>
    <n v="4014"/>
    <x v="4007"/>
    <x v="4008"/>
    <n v="9000"/>
    <n v="0"/>
    <x v="2"/>
    <x v="0"/>
    <x v="0"/>
    <n v="1457157269"/>
    <n v="1455861269"/>
    <b v="0"/>
    <x v="78"/>
    <x v="1"/>
    <s v="theater/plays"/>
    <n v="0"/>
    <x v="121"/>
    <x v="1"/>
    <s v="plays"/>
    <x v="4014"/>
    <d v="2016-03-05T05:54:29"/>
  </r>
  <r>
    <n v="4015"/>
    <x v="4008"/>
    <x v="4009"/>
    <n v="7000"/>
    <n v="1"/>
    <x v="2"/>
    <x v="0"/>
    <x v="0"/>
    <n v="1437331463"/>
    <n v="1434739463"/>
    <b v="0"/>
    <x v="29"/>
    <x v="1"/>
    <s v="theater/plays"/>
    <n v="0"/>
    <x v="120"/>
    <x v="1"/>
    <s v="plays"/>
    <x v="4015"/>
    <d v="2015-07-19T18:44:23"/>
  </r>
  <r>
    <n v="4016"/>
    <x v="4009"/>
    <x v="4010"/>
    <n v="500"/>
    <n v="70"/>
    <x v="2"/>
    <x v="1"/>
    <x v="1"/>
    <n v="1410987400"/>
    <n v="1408395400"/>
    <b v="0"/>
    <x v="63"/>
    <x v="1"/>
    <s v="theater/plays"/>
    <n v="14"/>
    <x v="119"/>
    <x v="1"/>
    <s v="plays"/>
    <x v="4016"/>
    <d v="2014-09-17T20:56:40"/>
  </r>
  <r>
    <n v="4017"/>
    <x v="4010"/>
    <x v="4011"/>
    <n v="10000"/>
    <n v="105"/>
    <x v="2"/>
    <x v="0"/>
    <x v="0"/>
    <n v="1409846874"/>
    <n v="1407254874"/>
    <b v="0"/>
    <x v="84"/>
    <x v="1"/>
    <s v="theater/plays"/>
    <n v="1"/>
    <x v="1780"/>
    <x v="1"/>
    <s v="plays"/>
    <x v="4017"/>
    <d v="2014-09-04T16:07:54"/>
  </r>
  <r>
    <n v="4018"/>
    <x v="4011"/>
    <x v="4012"/>
    <n v="1500"/>
    <n v="130"/>
    <x v="2"/>
    <x v="1"/>
    <x v="1"/>
    <n v="1475877108"/>
    <n v="1473285108"/>
    <b v="0"/>
    <x v="80"/>
    <x v="1"/>
    <s v="theater/plays"/>
    <n v="9"/>
    <x v="151"/>
    <x v="1"/>
    <s v="plays"/>
    <x v="4018"/>
    <d v="2016-10-07T21:51:48"/>
  </r>
  <r>
    <n v="4019"/>
    <x v="4012"/>
    <x v="4013"/>
    <n v="3500"/>
    <n v="29"/>
    <x v="2"/>
    <x v="0"/>
    <x v="0"/>
    <n v="1460737680"/>
    <n v="1455725596"/>
    <b v="0"/>
    <x v="80"/>
    <x v="1"/>
    <s v="theater/plays"/>
    <n v="1"/>
    <x v="1797"/>
    <x v="1"/>
    <s v="plays"/>
    <x v="4019"/>
    <d v="2016-04-15T16:28:00"/>
  </r>
  <r>
    <n v="4020"/>
    <x v="4013"/>
    <x v="4014"/>
    <n v="600"/>
    <n v="100"/>
    <x v="2"/>
    <x v="0"/>
    <x v="0"/>
    <n v="1427168099"/>
    <n v="1424579699"/>
    <b v="0"/>
    <x v="83"/>
    <x v="1"/>
    <s v="theater/plays"/>
    <n v="17"/>
    <x v="836"/>
    <x v="1"/>
    <s v="plays"/>
    <x v="4020"/>
    <d v="2015-03-24T03:34:59"/>
  </r>
  <r>
    <n v="4021"/>
    <x v="4014"/>
    <x v="4015"/>
    <n v="15000"/>
    <n v="125"/>
    <x v="2"/>
    <x v="0"/>
    <x v="0"/>
    <n v="1414360358"/>
    <n v="1409176358"/>
    <b v="0"/>
    <x v="84"/>
    <x v="1"/>
    <s v="theater/plays"/>
    <n v="1"/>
    <x v="368"/>
    <x v="1"/>
    <s v="plays"/>
    <x v="4021"/>
    <d v="2014-10-26T21:52:38"/>
  </r>
  <r>
    <n v="4022"/>
    <x v="4015"/>
    <x v="4016"/>
    <n v="18000"/>
    <n v="12521"/>
    <x v="2"/>
    <x v="0"/>
    <x v="0"/>
    <n v="1422759240"/>
    <n v="1418824867"/>
    <b v="0"/>
    <x v="438"/>
    <x v="1"/>
    <s v="theater/plays"/>
    <n v="70"/>
    <x v="2693"/>
    <x v="1"/>
    <s v="plays"/>
    <x v="4022"/>
    <d v="2015-02-01T02:54:00"/>
  </r>
  <r>
    <n v="4023"/>
    <x v="4016"/>
    <x v="4017"/>
    <n v="7000"/>
    <n v="0"/>
    <x v="2"/>
    <x v="0"/>
    <x v="0"/>
    <n v="1458860363"/>
    <n v="1454975963"/>
    <b v="0"/>
    <x v="78"/>
    <x v="1"/>
    <s v="theater/plays"/>
    <n v="0"/>
    <x v="121"/>
    <x v="1"/>
    <s v="plays"/>
    <x v="4023"/>
    <d v="2016-03-24T22:59:23"/>
  </r>
  <r>
    <n v="4024"/>
    <x v="4017"/>
    <x v="4018"/>
    <n v="800"/>
    <n v="10"/>
    <x v="2"/>
    <x v="0"/>
    <x v="0"/>
    <n v="1441037097"/>
    <n v="1438445097"/>
    <b v="0"/>
    <x v="29"/>
    <x v="1"/>
    <s v="theater/plays"/>
    <n v="1"/>
    <x v="119"/>
    <x v="1"/>
    <s v="plays"/>
    <x v="4024"/>
    <d v="2015-08-31T16:04:57"/>
  </r>
  <r>
    <n v="4025"/>
    <x v="4018"/>
    <x v="4019"/>
    <n v="5000"/>
    <n v="250"/>
    <x v="2"/>
    <x v="6"/>
    <x v="3"/>
    <n v="1437889336"/>
    <n v="1432705336"/>
    <b v="0"/>
    <x v="80"/>
    <x v="1"/>
    <s v="theater/plays"/>
    <n v="5"/>
    <x v="368"/>
    <x v="1"/>
    <s v="plays"/>
    <x v="4025"/>
    <d v="2015-07-26T05:42:16"/>
  </r>
  <r>
    <n v="4026"/>
    <x v="4019"/>
    <x v="4020"/>
    <n v="4000"/>
    <n v="0"/>
    <x v="2"/>
    <x v="0"/>
    <x v="0"/>
    <n v="1449247439"/>
    <n v="1444059839"/>
    <b v="0"/>
    <x v="78"/>
    <x v="1"/>
    <s v="theater/plays"/>
    <n v="0"/>
    <x v="121"/>
    <x v="1"/>
    <s v="plays"/>
    <x v="4026"/>
    <d v="2015-12-04T16:43:59"/>
  </r>
  <r>
    <n v="4027"/>
    <x v="4020"/>
    <x v="4021"/>
    <n v="3000"/>
    <n v="215"/>
    <x v="2"/>
    <x v="0"/>
    <x v="0"/>
    <n v="1487811600"/>
    <n v="1486077481"/>
    <b v="0"/>
    <x v="63"/>
    <x v="1"/>
    <s v="theater/plays"/>
    <n v="7"/>
    <x v="2557"/>
    <x v="1"/>
    <s v="plays"/>
    <x v="4027"/>
    <d v="2017-02-23T01:00:00"/>
  </r>
  <r>
    <n v="4028"/>
    <x v="4021"/>
    <x v="4022"/>
    <n v="2000"/>
    <n v="561"/>
    <x v="2"/>
    <x v="0"/>
    <x v="0"/>
    <n v="1402007500"/>
    <n v="1399415500"/>
    <b v="0"/>
    <x v="202"/>
    <x v="1"/>
    <s v="theater/plays"/>
    <n v="28"/>
    <x v="2534"/>
    <x v="1"/>
    <s v="plays"/>
    <x v="4028"/>
    <d v="2014-06-05T22:31:40"/>
  </r>
  <r>
    <n v="4029"/>
    <x v="4022"/>
    <x v="4023"/>
    <n v="20000"/>
    <n v="0"/>
    <x v="2"/>
    <x v="0"/>
    <x v="0"/>
    <n v="1450053370"/>
    <n v="1447461370"/>
    <b v="0"/>
    <x v="78"/>
    <x v="1"/>
    <s v="theater/plays"/>
    <n v="0"/>
    <x v="121"/>
    <x v="1"/>
    <s v="plays"/>
    <x v="4029"/>
    <d v="2015-12-14T00:36:10"/>
  </r>
  <r>
    <n v="4030"/>
    <x v="4023"/>
    <x v="4024"/>
    <n v="2500"/>
    <n v="400"/>
    <x v="2"/>
    <x v="0"/>
    <x v="0"/>
    <n v="1454525340"/>
    <n v="1452008599"/>
    <b v="0"/>
    <x v="79"/>
    <x v="1"/>
    <s v="theater/plays"/>
    <n v="16"/>
    <x v="583"/>
    <x v="1"/>
    <s v="plays"/>
    <x v="4030"/>
    <d v="2016-02-03T18:49:00"/>
  </r>
  <r>
    <n v="4031"/>
    <x v="4024"/>
    <x v="4025"/>
    <n v="5000"/>
    <n v="0"/>
    <x v="2"/>
    <x v="0"/>
    <x v="0"/>
    <n v="1418914964"/>
    <n v="1414591364"/>
    <b v="0"/>
    <x v="78"/>
    <x v="1"/>
    <s v="theater/plays"/>
    <n v="0"/>
    <x v="121"/>
    <x v="1"/>
    <s v="plays"/>
    <x v="4031"/>
    <d v="2014-12-18T15:02:44"/>
  </r>
  <r>
    <n v="4032"/>
    <x v="4025"/>
    <x v="4026"/>
    <n v="6048"/>
    <n v="413"/>
    <x v="2"/>
    <x v="0"/>
    <x v="0"/>
    <n v="1450211116"/>
    <n v="1445023516"/>
    <b v="0"/>
    <x v="63"/>
    <x v="1"/>
    <s v="theater/plays"/>
    <n v="7"/>
    <x v="578"/>
    <x v="1"/>
    <s v="plays"/>
    <x v="4032"/>
    <d v="2015-12-15T20:25:16"/>
  </r>
  <r>
    <n v="4033"/>
    <x v="4026"/>
    <x v="4027"/>
    <n v="23900"/>
    <n v="6141.99"/>
    <x v="2"/>
    <x v="1"/>
    <x v="1"/>
    <n v="1475398800"/>
    <n v="1472711224"/>
    <b v="0"/>
    <x v="225"/>
    <x v="1"/>
    <s v="theater/plays"/>
    <n v="26"/>
    <x v="2694"/>
    <x v="1"/>
    <s v="plays"/>
    <x v="4033"/>
    <d v="2016-10-02T09:00:00"/>
  </r>
  <r>
    <n v="4034"/>
    <x v="4027"/>
    <x v="4028"/>
    <n v="13500"/>
    <n v="200"/>
    <x v="2"/>
    <x v="0"/>
    <x v="0"/>
    <n v="1428097450"/>
    <n v="1425509050"/>
    <b v="0"/>
    <x v="84"/>
    <x v="1"/>
    <s v="theater/plays"/>
    <n v="1"/>
    <x v="101"/>
    <x v="1"/>
    <s v="plays"/>
    <x v="4034"/>
    <d v="2015-04-03T21:44:10"/>
  </r>
  <r>
    <n v="4035"/>
    <x v="4028"/>
    <x v="4029"/>
    <n v="10000"/>
    <n v="3685"/>
    <x v="2"/>
    <x v="0"/>
    <x v="0"/>
    <n v="1413925887"/>
    <n v="1411333887"/>
    <b v="0"/>
    <x v="20"/>
    <x v="1"/>
    <s v="theater/plays"/>
    <n v="37"/>
    <x v="2695"/>
    <x v="1"/>
    <s v="plays"/>
    <x v="4035"/>
    <d v="2014-10-21T21:11:27"/>
  </r>
  <r>
    <n v="4036"/>
    <x v="4029"/>
    <x v="3326"/>
    <n v="6000"/>
    <n v="2823"/>
    <x v="2"/>
    <x v="0"/>
    <x v="0"/>
    <n v="1404253800"/>
    <n v="1402784964"/>
    <b v="0"/>
    <x v="57"/>
    <x v="1"/>
    <s v="theater/plays"/>
    <n v="47"/>
    <x v="2696"/>
    <x v="1"/>
    <s v="plays"/>
    <x v="4036"/>
    <d v="2014-07-01T22:30:00"/>
  </r>
  <r>
    <n v="4037"/>
    <x v="4030"/>
    <x v="4030"/>
    <n v="700"/>
    <n v="80"/>
    <x v="2"/>
    <x v="0"/>
    <x v="0"/>
    <n v="1464099900"/>
    <n v="1462585315"/>
    <b v="0"/>
    <x v="84"/>
    <x v="1"/>
    <s v="theater/plays"/>
    <n v="11"/>
    <x v="375"/>
    <x v="1"/>
    <s v="plays"/>
    <x v="4037"/>
    <d v="2016-05-24T14:25:00"/>
  </r>
  <r>
    <n v="4038"/>
    <x v="4031"/>
    <x v="4031"/>
    <n v="2500"/>
    <n v="301"/>
    <x v="2"/>
    <x v="0"/>
    <x v="0"/>
    <n v="1413573010"/>
    <n v="1408389010"/>
    <b v="0"/>
    <x v="80"/>
    <x v="1"/>
    <s v="theater/plays"/>
    <n v="12"/>
    <x v="2697"/>
    <x v="1"/>
    <s v="plays"/>
    <x v="4038"/>
    <d v="2014-10-17T19:10:10"/>
  </r>
  <r>
    <n v="4039"/>
    <x v="4032"/>
    <x v="4032"/>
    <n v="500"/>
    <n v="300"/>
    <x v="2"/>
    <x v="0"/>
    <x v="0"/>
    <n v="1448949540"/>
    <n v="1446048367"/>
    <b v="0"/>
    <x v="81"/>
    <x v="1"/>
    <s v="theater/plays"/>
    <n v="60"/>
    <x v="88"/>
    <x v="1"/>
    <s v="plays"/>
    <x v="4039"/>
    <d v="2015-12-01T05:59:00"/>
  </r>
  <r>
    <n v="4040"/>
    <x v="4033"/>
    <x v="4033"/>
    <n v="8000"/>
    <n v="2500"/>
    <x v="2"/>
    <x v="0"/>
    <x v="0"/>
    <n v="1437188400"/>
    <n v="1432100004"/>
    <b v="0"/>
    <x v="84"/>
    <x v="1"/>
    <s v="theater/plays"/>
    <n v="31"/>
    <x v="2698"/>
    <x v="1"/>
    <s v="plays"/>
    <x v="4040"/>
    <d v="2015-07-18T03:00:00"/>
  </r>
  <r>
    <n v="4041"/>
    <x v="4034"/>
    <x v="4034"/>
    <n v="5000"/>
    <n v="21"/>
    <x v="2"/>
    <x v="1"/>
    <x v="1"/>
    <n v="1473160954"/>
    <n v="1467976954"/>
    <b v="0"/>
    <x v="84"/>
    <x v="1"/>
    <s v="theater/plays"/>
    <n v="0"/>
    <x v="678"/>
    <x v="1"/>
    <s v="plays"/>
    <x v="4041"/>
    <d v="2016-09-06T11:22:34"/>
  </r>
  <r>
    <n v="4042"/>
    <x v="4035"/>
    <x v="4035"/>
    <n v="10000"/>
    <n v="21"/>
    <x v="2"/>
    <x v="0"/>
    <x v="0"/>
    <n v="1421781360"/>
    <n v="1419213664"/>
    <b v="0"/>
    <x v="83"/>
    <x v="1"/>
    <s v="theater/plays"/>
    <n v="0"/>
    <x v="582"/>
    <x v="1"/>
    <s v="plays"/>
    <x v="4042"/>
    <d v="2015-01-20T19:16:00"/>
  </r>
  <r>
    <n v="4043"/>
    <x v="4036"/>
    <x v="4036"/>
    <n v="300"/>
    <n v="0"/>
    <x v="2"/>
    <x v="5"/>
    <x v="5"/>
    <n v="1416524325"/>
    <n v="1415228325"/>
    <b v="0"/>
    <x v="78"/>
    <x v="1"/>
    <s v="theater/plays"/>
    <n v="0"/>
    <x v="121"/>
    <x v="1"/>
    <s v="plays"/>
    <x v="4043"/>
    <d v="2014-11-20T22:58:45"/>
  </r>
  <r>
    <n v="4044"/>
    <x v="4037"/>
    <x v="4037"/>
    <n v="600"/>
    <n v="225"/>
    <x v="2"/>
    <x v="0"/>
    <x v="0"/>
    <n v="1428642000"/>
    <n v="1426050982"/>
    <b v="0"/>
    <x v="80"/>
    <x v="1"/>
    <s v="theater/plays"/>
    <n v="38"/>
    <x v="690"/>
    <x v="1"/>
    <s v="plays"/>
    <x v="4044"/>
    <d v="2015-04-10T05:00:00"/>
  </r>
  <r>
    <n v="4045"/>
    <x v="4038"/>
    <x v="4038"/>
    <n v="5000"/>
    <n v="1"/>
    <x v="2"/>
    <x v="2"/>
    <x v="2"/>
    <n v="1408596589"/>
    <n v="1406004589"/>
    <b v="0"/>
    <x v="29"/>
    <x v="1"/>
    <s v="theater/plays"/>
    <n v="0"/>
    <x v="120"/>
    <x v="1"/>
    <s v="plays"/>
    <x v="4045"/>
    <d v="2014-08-21T04:49:49"/>
  </r>
  <r>
    <n v="4046"/>
    <x v="4039"/>
    <x v="4039"/>
    <n v="5600"/>
    <n v="460"/>
    <x v="2"/>
    <x v="0"/>
    <x v="0"/>
    <n v="1413992210"/>
    <n v="1411400210"/>
    <b v="0"/>
    <x v="8"/>
    <x v="1"/>
    <s v="theater/plays"/>
    <n v="8"/>
    <x v="134"/>
    <x v="1"/>
    <s v="plays"/>
    <x v="4046"/>
    <d v="2014-10-22T15:36:50"/>
  </r>
  <r>
    <n v="4047"/>
    <x v="4040"/>
    <x v="4040"/>
    <n v="5000"/>
    <n v="110"/>
    <x v="2"/>
    <x v="0"/>
    <x v="0"/>
    <n v="1420938000"/>
    <n v="1418862743"/>
    <b v="0"/>
    <x v="80"/>
    <x v="1"/>
    <s v="theater/plays"/>
    <n v="2"/>
    <x v="440"/>
    <x v="1"/>
    <s v="plays"/>
    <x v="4047"/>
    <d v="2015-01-11T01:00:00"/>
  </r>
  <r>
    <n v="4048"/>
    <x v="4041"/>
    <x v="4041"/>
    <n v="17000"/>
    <n v="3001"/>
    <x v="2"/>
    <x v="1"/>
    <x v="1"/>
    <n v="1460373187"/>
    <n v="1457352787"/>
    <b v="0"/>
    <x v="110"/>
    <x v="1"/>
    <s v="theater/plays"/>
    <n v="18"/>
    <x v="2699"/>
    <x v="1"/>
    <s v="plays"/>
    <x v="4048"/>
    <d v="2016-04-11T11:13:07"/>
  </r>
  <r>
    <n v="4049"/>
    <x v="4042"/>
    <x v="4042"/>
    <n v="20000"/>
    <n v="16"/>
    <x v="2"/>
    <x v="0"/>
    <x v="0"/>
    <n v="1436914815"/>
    <n v="1434322815"/>
    <b v="0"/>
    <x v="29"/>
    <x v="1"/>
    <s v="theater/plays"/>
    <n v="0"/>
    <x v="580"/>
    <x v="1"/>
    <s v="plays"/>
    <x v="4049"/>
    <d v="2015-07-14T23:00:15"/>
  </r>
  <r>
    <n v="4050"/>
    <x v="4043"/>
    <x v="4043"/>
    <n v="1500"/>
    <n v="1"/>
    <x v="2"/>
    <x v="0"/>
    <x v="0"/>
    <n v="1414077391"/>
    <n v="1411485391"/>
    <b v="0"/>
    <x v="29"/>
    <x v="1"/>
    <s v="theater/plays"/>
    <n v="0"/>
    <x v="120"/>
    <x v="1"/>
    <s v="plays"/>
    <x v="4050"/>
    <d v="2014-10-23T15:16:31"/>
  </r>
  <r>
    <n v="4051"/>
    <x v="4044"/>
    <x v="4044"/>
    <n v="500"/>
    <n v="0"/>
    <x v="2"/>
    <x v="0"/>
    <x v="0"/>
    <n v="1399618380"/>
    <n v="1399058797"/>
    <b v="0"/>
    <x v="78"/>
    <x v="1"/>
    <s v="theater/plays"/>
    <n v="0"/>
    <x v="121"/>
    <x v="1"/>
    <s v="plays"/>
    <x v="4051"/>
    <d v="2014-05-09T06:53:00"/>
  </r>
  <r>
    <n v="4052"/>
    <x v="4045"/>
    <x v="4045"/>
    <n v="3000"/>
    <n v="1126"/>
    <x v="2"/>
    <x v="0"/>
    <x v="0"/>
    <n v="1413234316"/>
    <n v="1408050316"/>
    <b v="0"/>
    <x v="62"/>
    <x v="1"/>
    <s v="theater/plays"/>
    <n v="38"/>
    <x v="2700"/>
    <x v="1"/>
    <s v="plays"/>
    <x v="4052"/>
    <d v="2014-10-13T21:05:16"/>
  </r>
  <r>
    <n v="4053"/>
    <x v="4046"/>
    <x v="4046"/>
    <n v="500"/>
    <n v="110"/>
    <x v="2"/>
    <x v="1"/>
    <x v="1"/>
    <n v="1416081600"/>
    <n v="1413477228"/>
    <b v="0"/>
    <x v="84"/>
    <x v="1"/>
    <s v="theater/plays"/>
    <n v="22"/>
    <x v="687"/>
    <x v="1"/>
    <s v="plays"/>
    <x v="4053"/>
    <d v="2014-11-15T20:00:00"/>
  </r>
  <r>
    <n v="4054"/>
    <x v="4047"/>
    <x v="4047"/>
    <n v="8880"/>
    <n v="0"/>
    <x v="2"/>
    <x v="0"/>
    <x v="0"/>
    <n v="1475294400"/>
    <n v="1472674285"/>
    <b v="0"/>
    <x v="78"/>
    <x v="1"/>
    <s v="theater/plays"/>
    <n v="0"/>
    <x v="121"/>
    <x v="1"/>
    <s v="plays"/>
    <x v="4054"/>
    <d v="2016-10-01T04:00:00"/>
  </r>
  <r>
    <n v="4055"/>
    <x v="4048"/>
    <x v="4048"/>
    <n v="5000"/>
    <n v="881"/>
    <x v="2"/>
    <x v="1"/>
    <x v="1"/>
    <n v="1403192031"/>
    <n v="1400600031"/>
    <b v="0"/>
    <x v="64"/>
    <x v="1"/>
    <s v="theater/plays"/>
    <n v="18"/>
    <x v="2701"/>
    <x v="1"/>
    <s v="plays"/>
    <x v="4055"/>
    <d v="2014-06-19T15:33:51"/>
  </r>
  <r>
    <n v="4056"/>
    <x v="4049"/>
    <x v="4049"/>
    <n v="1500"/>
    <n v="795"/>
    <x v="2"/>
    <x v="0"/>
    <x v="0"/>
    <n v="1467575940"/>
    <n v="1465856639"/>
    <b v="0"/>
    <x v="82"/>
    <x v="1"/>
    <s v="theater/plays"/>
    <n v="53"/>
    <x v="596"/>
    <x v="1"/>
    <s v="plays"/>
    <x v="4056"/>
    <d v="2016-07-03T19:59:00"/>
  </r>
  <r>
    <n v="4057"/>
    <x v="4050"/>
    <x v="4050"/>
    <n v="3500"/>
    <n v="775"/>
    <x v="2"/>
    <x v="1"/>
    <x v="1"/>
    <n v="1448492400"/>
    <n v="1446506080"/>
    <b v="0"/>
    <x v="79"/>
    <x v="1"/>
    <s v="theater/plays"/>
    <n v="22"/>
    <x v="947"/>
    <x v="1"/>
    <s v="plays"/>
    <x v="4057"/>
    <d v="2015-11-25T23:00:00"/>
  </r>
  <r>
    <n v="4058"/>
    <x v="4051"/>
    <x v="4051"/>
    <n v="3750"/>
    <n v="95"/>
    <x v="2"/>
    <x v="0"/>
    <x v="0"/>
    <n v="1459483140"/>
    <n v="1458178044"/>
    <b v="0"/>
    <x v="80"/>
    <x v="1"/>
    <s v="theater/plays"/>
    <n v="3"/>
    <x v="2702"/>
    <x v="1"/>
    <s v="plays"/>
    <x v="4058"/>
    <d v="2016-04-01T03:59:00"/>
  </r>
  <r>
    <n v="4059"/>
    <x v="4052"/>
    <x v="4052"/>
    <n v="10000"/>
    <n v="250"/>
    <x v="2"/>
    <x v="5"/>
    <x v="5"/>
    <n v="1410836400"/>
    <n v="1408116152"/>
    <b v="0"/>
    <x v="63"/>
    <x v="1"/>
    <s v="theater/plays"/>
    <n v="3"/>
    <x v="669"/>
    <x v="1"/>
    <s v="plays"/>
    <x v="4059"/>
    <d v="2014-09-16T03:00:00"/>
  </r>
  <r>
    <n v="4060"/>
    <x v="4053"/>
    <x v="4053"/>
    <n v="10000"/>
    <n v="285"/>
    <x v="2"/>
    <x v="5"/>
    <x v="5"/>
    <n v="1403539200"/>
    <n v="1400604056"/>
    <b v="0"/>
    <x v="81"/>
    <x v="1"/>
    <s v="theater/plays"/>
    <n v="3"/>
    <x v="2629"/>
    <x v="1"/>
    <s v="plays"/>
    <x v="4060"/>
    <d v="2014-06-23T16:00:00"/>
  </r>
  <r>
    <n v="4061"/>
    <x v="4054"/>
    <x v="4054"/>
    <n v="525"/>
    <n v="0"/>
    <x v="2"/>
    <x v="0"/>
    <x v="0"/>
    <n v="1461205423"/>
    <n v="1456025023"/>
    <b v="0"/>
    <x v="78"/>
    <x v="1"/>
    <s v="theater/plays"/>
    <n v="0"/>
    <x v="121"/>
    <x v="1"/>
    <s v="plays"/>
    <x v="4061"/>
    <d v="2016-04-21T02:23:43"/>
  </r>
  <r>
    <n v="4062"/>
    <x v="4055"/>
    <x v="4055"/>
    <n v="20000"/>
    <n v="490"/>
    <x v="2"/>
    <x v="0"/>
    <x v="0"/>
    <n v="1467481468"/>
    <n v="1464889468"/>
    <b v="0"/>
    <x v="83"/>
    <x v="1"/>
    <s v="theater/plays"/>
    <n v="2"/>
    <x v="2703"/>
    <x v="1"/>
    <s v="plays"/>
    <x v="4062"/>
    <d v="2016-07-02T17:44:28"/>
  </r>
  <r>
    <n v="4063"/>
    <x v="4056"/>
    <x v="4056"/>
    <n v="9500"/>
    <n v="135"/>
    <x v="2"/>
    <x v="1"/>
    <x v="1"/>
    <n v="1403886084"/>
    <n v="1401294084"/>
    <b v="0"/>
    <x v="82"/>
    <x v="1"/>
    <s v="theater/plays"/>
    <n v="1"/>
    <x v="2"/>
    <x v="1"/>
    <s v="plays"/>
    <x v="4063"/>
    <d v="2014-06-27T16:21:24"/>
  </r>
  <r>
    <n v="4064"/>
    <x v="4057"/>
    <x v="4057"/>
    <n v="2000"/>
    <n v="385"/>
    <x v="2"/>
    <x v="2"/>
    <x v="2"/>
    <n v="1430316426"/>
    <n v="1427724426"/>
    <b v="0"/>
    <x v="79"/>
    <x v="1"/>
    <s v="theater/plays"/>
    <n v="19"/>
    <x v="1057"/>
    <x v="1"/>
    <s v="plays"/>
    <x v="4064"/>
    <d v="2015-04-29T14:07:06"/>
  </r>
  <r>
    <n v="4065"/>
    <x v="4058"/>
    <x v="4058"/>
    <n v="4000"/>
    <n v="27"/>
    <x v="2"/>
    <x v="0"/>
    <x v="0"/>
    <n v="1407883811"/>
    <n v="1405291811"/>
    <b v="0"/>
    <x v="80"/>
    <x v="1"/>
    <s v="theater/plays"/>
    <n v="1"/>
    <x v="2704"/>
    <x v="1"/>
    <s v="plays"/>
    <x v="4065"/>
    <d v="2014-08-12T22:50:11"/>
  </r>
  <r>
    <n v="4066"/>
    <x v="4059"/>
    <x v="4059"/>
    <n v="15000"/>
    <n v="25"/>
    <x v="2"/>
    <x v="0"/>
    <x v="0"/>
    <n v="1463619388"/>
    <n v="1461027388"/>
    <b v="0"/>
    <x v="29"/>
    <x v="1"/>
    <s v="theater/plays"/>
    <n v="0"/>
    <x v="380"/>
    <x v="1"/>
    <s v="plays"/>
    <x v="4066"/>
    <d v="2016-05-19T00:56:28"/>
  </r>
  <r>
    <n v="4067"/>
    <x v="4060"/>
    <x v="3887"/>
    <n v="5000"/>
    <n v="3045"/>
    <x v="2"/>
    <x v="0"/>
    <x v="0"/>
    <n v="1443408550"/>
    <n v="1439952550"/>
    <b v="0"/>
    <x v="57"/>
    <x v="1"/>
    <s v="theater/plays"/>
    <n v="61"/>
    <x v="2705"/>
    <x v="1"/>
    <s v="plays"/>
    <x v="4067"/>
    <d v="2015-09-28T02:49:10"/>
  </r>
  <r>
    <n v="4068"/>
    <x v="4061"/>
    <x v="4060"/>
    <n v="3495"/>
    <n v="34.950000000000003"/>
    <x v="2"/>
    <x v="0"/>
    <x v="0"/>
    <n v="1484348700"/>
    <n v="1481756855"/>
    <b v="0"/>
    <x v="29"/>
    <x v="1"/>
    <s v="theater/plays"/>
    <n v="1"/>
    <x v="2706"/>
    <x v="1"/>
    <s v="plays"/>
    <x v="4068"/>
    <d v="2017-01-13T23:05:00"/>
  </r>
  <r>
    <n v="4069"/>
    <x v="4062"/>
    <x v="4061"/>
    <n v="1250"/>
    <n v="430"/>
    <x v="2"/>
    <x v="1"/>
    <x v="1"/>
    <n v="1425124800"/>
    <n v="1421596356"/>
    <b v="0"/>
    <x v="62"/>
    <x v="1"/>
    <s v="theater/plays"/>
    <n v="34"/>
    <x v="2707"/>
    <x v="1"/>
    <s v="plays"/>
    <x v="4069"/>
    <d v="2015-02-28T12:00:00"/>
  </r>
  <r>
    <n v="4070"/>
    <x v="4063"/>
    <x v="4062"/>
    <n v="1000"/>
    <n v="165"/>
    <x v="2"/>
    <x v="0"/>
    <x v="0"/>
    <n v="1425178800"/>
    <n v="1422374420"/>
    <b v="0"/>
    <x v="79"/>
    <x v="1"/>
    <s v="theater/plays"/>
    <n v="17"/>
    <x v="440"/>
    <x v="1"/>
    <s v="plays"/>
    <x v="4070"/>
    <d v="2015-03-01T03:00:00"/>
  </r>
  <r>
    <n v="4071"/>
    <x v="4064"/>
    <x v="4063"/>
    <n v="20000"/>
    <n v="0"/>
    <x v="2"/>
    <x v="14"/>
    <x v="10"/>
    <n v="1482779931"/>
    <n v="1480187931"/>
    <b v="0"/>
    <x v="78"/>
    <x v="1"/>
    <s v="theater/plays"/>
    <n v="0"/>
    <x v="121"/>
    <x v="1"/>
    <s v="plays"/>
    <x v="4071"/>
    <d v="2016-12-26T19:18:51"/>
  </r>
  <r>
    <n v="4072"/>
    <x v="4065"/>
    <x v="4064"/>
    <n v="1000"/>
    <n v="4"/>
    <x v="2"/>
    <x v="1"/>
    <x v="1"/>
    <n v="1408646111"/>
    <n v="1403462111"/>
    <b v="0"/>
    <x v="84"/>
    <x v="1"/>
    <s v="theater/plays"/>
    <n v="0"/>
    <x v="447"/>
    <x v="1"/>
    <s v="plays"/>
    <x v="4072"/>
    <d v="2014-08-21T18:35:11"/>
  </r>
  <r>
    <n v="4073"/>
    <x v="4066"/>
    <x v="4065"/>
    <n v="3500"/>
    <n v="37"/>
    <x v="2"/>
    <x v="0"/>
    <x v="0"/>
    <n v="1431144000"/>
    <n v="1426407426"/>
    <b v="0"/>
    <x v="84"/>
    <x v="1"/>
    <s v="theater/plays"/>
    <n v="1"/>
    <x v="2708"/>
    <x v="1"/>
    <s v="plays"/>
    <x v="4073"/>
    <d v="2015-05-09T04:00:00"/>
  </r>
  <r>
    <n v="4074"/>
    <x v="4067"/>
    <x v="4066"/>
    <n v="2750"/>
    <n v="735"/>
    <x v="2"/>
    <x v="1"/>
    <x v="1"/>
    <n v="1446732975"/>
    <n v="1444137375"/>
    <b v="0"/>
    <x v="64"/>
    <x v="1"/>
    <s v="theater/plays"/>
    <n v="27"/>
    <x v="431"/>
    <x v="1"/>
    <s v="plays"/>
    <x v="4074"/>
    <d v="2015-11-05T14:16:15"/>
  </r>
  <r>
    <n v="4075"/>
    <x v="4068"/>
    <x v="4067"/>
    <n v="2000"/>
    <n v="576"/>
    <x v="2"/>
    <x v="1"/>
    <x v="1"/>
    <n v="1404149280"/>
    <n v="1400547969"/>
    <b v="0"/>
    <x v="62"/>
    <x v="1"/>
    <s v="theater/plays"/>
    <n v="29"/>
    <x v="2709"/>
    <x v="1"/>
    <s v="plays"/>
    <x v="4075"/>
    <d v="2014-06-30T17:28:00"/>
  </r>
  <r>
    <n v="4076"/>
    <x v="4069"/>
    <x v="4068"/>
    <n v="700"/>
    <n v="0"/>
    <x v="2"/>
    <x v="0"/>
    <x v="0"/>
    <n v="1413921060"/>
    <n v="1411499149"/>
    <b v="0"/>
    <x v="78"/>
    <x v="1"/>
    <s v="theater/plays"/>
    <n v="0"/>
    <x v="121"/>
    <x v="1"/>
    <s v="plays"/>
    <x v="4076"/>
    <d v="2014-10-21T19:51:00"/>
  </r>
  <r>
    <n v="4077"/>
    <x v="4070"/>
    <x v="4069"/>
    <n v="15000"/>
    <n v="1335"/>
    <x v="2"/>
    <x v="0"/>
    <x v="0"/>
    <n v="1482339794"/>
    <n v="1479747794"/>
    <b v="0"/>
    <x v="79"/>
    <x v="1"/>
    <s v="theater/plays"/>
    <n v="9"/>
    <x v="2710"/>
    <x v="1"/>
    <s v="plays"/>
    <x v="4077"/>
    <d v="2016-12-21T17:03:14"/>
  </r>
  <r>
    <n v="4078"/>
    <x v="4071"/>
    <x v="4070"/>
    <n v="250"/>
    <n v="0"/>
    <x v="2"/>
    <x v="1"/>
    <x v="1"/>
    <n v="1485543242"/>
    <n v="1482951242"/>
    <b v="0"/>
    <x v="78"/>
    <x v="1"/>
    <s v="theater/plays"/>
    <n v="0"/>
    <x v="121"/>
    <x v="1"/>
    <s v="plays"/>
    <x v="4078"/>
    <d v="2017-01-27T18:54:02"/>
  </r>
  <r>
    <n v="4079"/>
    <x v="4072"/>
    <x v="4071"/>
    <n v="3000"/>
    <n v="5"/>
    <x v="2"/>
    <x v="0"/>
    <x v="0"/>
    <n v="1466375521"/>
    <n v="1463783521"/>
    <b v="0"/>
    <x v="29"/>
    <x v="1"/>
    <s v="theater/plays"/>
    <n v="0"/>
    <x v="144"/>
    <x v="1"/>
    <s v="plays"/>
    <x v="4079"/>
    <d v="2016-06-19T22:32:01"/>
  </r>
  <r>
    <n v="4080"/>
    <x v="4073"/>
    <x v="4072"/>
    <n v="3000"/>
    <n v="0"/>
    <x v="2"/>
    <x v="0"/>
    <x v="0"/>
    <n v="1465930440"/>
    <n v="1463849116"/>
    <b v="0"/>
    <x v="78"/>
    <x v="1"/>
    <s v="theater/plays"/>
    <n v="0"/>
    <x v="121"/>
    <x v="1"/>
    <s v="plays"/>
    <x v="4080"/>
    <d v="2016-06-14T18:54:00"/>
  </r>
  <r>
    <n v="4081"/>
    <x v="4074"/>
    <x v="4073"/>
    <n v="2224"/>
    <n v="350"/>
    <x v="2"/>
    <x v="0"/>
    <x v="0"/>
    <n v="1425819425"/>
    <n v="1423231025"/>
    <b v="0"/>
    <x v="8"/>
    <x v="1"/>
    <s v="theater/plays"/>
    <n v="16"/>
    <x v="2242"/>
    <x v="1"/>
    <s v="plays"/>
    <x v="4081"/>
    <d v="2015-03-08T12:57:05"/>
  </r>
  <r>
    <n v="4082"/>
    <x v="4075"/>
    <x v="4074"/>
    <n v="150"/>
    <n v="3"/>
    <x v="2"/>
    <x v="0"/>
    <x v="0"/>
    <n v="1447542000"/>
    <n v="1446179553"/>
    <b v="0"/>
    <x v="84"/>
    <x v="1"/>
    <s v="theater/plays"/>
    <n v="2"/>
    <x v="1720"/>
    <x v="1"/>
    <s v="plays"/>
    <x v="4082"/>
    <d v="2015-11-14T23:00:00"/>
  </r>
  <r>
    <n v="4083"/>
    <x v="4076"/>
    <x v="4075"/>
    <n v="3500"/>
    <n v="759"/>
    <x v="2"/>
    <x v="0"/>
    <x v="0"/>
    <n v="1452795416"/>
    <n v="1450203416"/>
    <b v="0"/>
    <x v="79"/>
    <x v="1"/>
    <s v="theater/plays"/>
    <n v="22"/>
    <x v="2711"/>
    <x v="1"/>
    <s v="plays"/>
    <x v="4083"/>
    <d v="2016-01-14T18:16:56"/>
  </r>
  <r>
    <n v="4084"/>
    <x v="4077"/>
    <x v="4076"/>
    <n v="3000"/>
    <n v="10"/>
    <x v="2"/>
    <x v="13"/>
    <x v="3"/>
    <n v="1476008906"/>
    <n v="1473416906"/>
    <b v="0"/>
    <x v="29"/>
    <x v="1"/>
    <s v="theater/plays"/>
    <n v="0"/>
    <x v="119"/>
    <x v="1"/>
    <s v="plays"/>
    <x v="4084"/>
    <d v="2016-10-09T10:28:26"/>
  </r>
  <r>
    <n v="4085"/>
    <x v="4078"/>
    <x v="4077"/>
    <n v="3500"/>
    <n v="10"/>
    <x v="2"/>
    <x v="0"/>
    <x v="0"/>
    <n v="1427169540"/>
    <n v="1424701775"/>
    <b v="0"/>
    <x v="29"/>
    <x v="1"/>
    <s v="theater/plays"/>
    <n v="0"/>
    <x v="119"/>
    <x v="1"/>
    <s v="plays"/>
    <x v="4085"/>
    <d v="2015-03-24T03:59:00"/>
  </r>
  <r>
    <n v="4086"/>
    <x v="4079"/>
    <x v="4078"/>
    <n v="1000"/>
    <n v="47"/>
    <x v="2"/>
    <x v="0"/>
    <x v="0"/>
    <n v="1448078400"/>
    <n v="1445985299"/>
    <b v="0"/>
    <x v="81"/>
    <x v="1"/>
    <s v="theater/plays"/>
    <n v="5"/>
    <x v="2712"/>
    <x v="1"/>
    <s v="plays"/>
    <x v="4086"/>
    <d v="2015-11-21T04:00:00"/>
  </r>
  <r>
    <n v="4087"/>
    <x v="4080"/>
    <x v="4079"/>
    <n v="9600"/>
    <n v="0"/>
    <x v="2"/>
    <x v="0"/>
    <x v="0"/>
    <n v="1468777786"/>
    <n v="1466185786"/>
    <b v="0"/>
    <x v="78"/>
    <x v="1"/>
    <s v="theater/plays"/>
    <n v="0"/>
    <x v="121"/>
    <x v="1"/>
    <s v="plays"/>
    <x v="4087"/>
    <d v="2016-07-17T17:49:46"/>
  </r>
  <r>
    <n v="4088"/>
    <x v="4081"/>
    <x v="4080"/>
    <n v="2000"/>
    <n v="216"/>
    <x v="2"/>
    <x v="1"/>
    <x v="1"/>
    <n v="1421403960"/>
    <n v="1418827324"/>
    <b v="0"/>
    <x v="83"/>
    <x v="1"/>
    <s v="theater/plays"/>
    <n v="11"/>
    <x v="2561"/>
    <x v="1"/>
    <s v="plays"/>
    <x v="4088"/>
    <d v="2015-01-16T10:26:00"/>
  </r>
  <r>
    <n v="4089"/>
    <x v="4082"/>
    <x v="4081"/>
    <n v="5000"/>
    <n v="240"/>
    <x v="2"/>
    <x v="0"/>
    <x v="0"/>
    <n v="1433093700"/>
    <n v="1430242488"/>
    <b v="0"/>
    <x v="22"/>
    <x v="1"/>
    <s v="theater/plays"/>
    <n v="5"/>
    <x v="179"/>
    <x v="1"/>
    <s v="plays"/>
    <x v="4089"/>
    <d v="2015-05-31T17:35:00"/>
  </r>
  <r>
    <n v="4090"/>
    <x v="4083"/>
    <x v="4082"/>
    <n v="1000"/>
    <n v="32"/>
    <x v="2"/>
    <x v="0"/>
    <x v="0"/>
    <n v="1438959600"/>
    <n v="1437754137"/>
    <b v="0"/>
    <x v="83"/>
    <x v="1"/>
    <s v="theater/plays"/>
    <n v="3"/>
    <x v="1545"/>
    <x v="1"/>
    <s v="plays"/>
    <x v="4090"/>
    <d v="2015-08-07T15:00:00"/>
  </r>
  <r>
    <n v="4091"/>
    <x v="4084"/>
    <x v="4083"/>
    <n v="1600"/>
    <n v="204"/>
    <x v="2"/>
    <x v="0"/>
    <x v="0"/>
    <n v="1421410151"/>
    <n v="1418818151"/>
    <b v="0"/>
    <x v="22"/>
    <x v="1"/>
    <s v="theater/plays"/>
    <n v="13"/>
    <x v="156"/>
    <x v="1"/>
    <s v="plays"/>
    <x v="4091"/>
    <d v="2015-01-16T12:09:11"/>
  </r>
  <r>
    <n v="4092"/>
    <x v="4085"/>
    <x v="4084"/>
    <n v="110000"/>
    <n v="20"/>
    <x v="2"/>
    <x v="0"/>
    <x v="0"/>
    <n v="1428205247"/>
    <n v="1423024847"/>
    <b v="0"/>
    <x v="29"/>
    <x v="1"/>
    <s v="theater/plays"/>
    <n v="0"/>
    <x v="135"/>
    <x v="1"/>
    <s v="plays"/>
    <x v="4092"/>
    <d v="2015-04-05T03:40:47"/>
  </r>
  <r>
    <n v="4093"/>
    <x v="4086"/>
    <x v="4085"/>
    <n v="2500"/>
    <n v="60"/>
    <x v="2"/>
    <x v="1"/>
    <x v="1"/>
    <n v="1440272093"/>
    <n v="1435088093"/>
    <b v="0"/>
    <x v="80"/>
    <x v="1"/>
    <s v="theater/plays"/>
    <n v="2"/>
    <x v="2"/>
    <x v="1"/>
    <s v="plays"/>
    <x v="4093"/>
    <d v="2015-08-22T19:34:53"/>
  </r>
  <r>
    <n v="4094"/>
    <x v="4087"/>
    <x v="4086"/>
    <n v="2000"/>
    <n v="730"/>
    <x v="2"/>
    <x v="0"/>
    <x v="0"/>
    <n v="1413953940"/>
    <n v="1410141900"/>
    <b v="0"/>
    <x v="22"/>
    <x v="1"/>
    <s v="theater/plays"/>
    <n v="37"/>
    <x v="2713"/>
    <x v="1"/>
    <s v="plays"/>
    <x v="4094"/>
    <d v="2014-10-22T04:59:00"/>
  </r>
  <r>
    <n v="4095"/>
    <x v="4088"/>
    <x v="4087"/>
    <n v="30000"/>
    <n v="800"/>
    <x v="2"/>
    <x v="14"/>
    <x v="10"/>
    <n v="1482108350"/>
    <n v="1479516350"/>
    <b v="0"/>
    <x v="29"/>
    <x v="1"/>
    <s v="theater/plays"/>
    <n v="3"/>
    <x v="2714"/>
    <x v="1"/>
    <s v="plays"/>
    <x v="4095"/>
    <d v="2016-12-19T00:45:50"/>
  </r>
  <r>
    <n v="4096"/>
    <x v="4089"/>
    <x v="4088"/>
    <n v="3500"/>
    <n v="400"/>
    <x v="2"/>
    <x v="1"/>
    <x v="1"/>
    <n v="1488271860"/>
    <n v="1484484219"/>
    <b v="0"/>
    <x v="81"/>
    <x v="1"/>
    <s v="theater/plays"/>
    <n v="11"/>
    <x v="2715"/>
    <x v="1"/>
    <s v="plays"/>
    <x v="4096"/>
    <d v="2017-02-28T08:51:00"/>
  </r>
  <r>
    <n v="4097"/>
    <x v="4090"/>
    <x v="4089"/>
    <n v="10000"/>
    <n v="0"/>
    <x v="2"/>
    <x v="1"/>
    <x v="1"/>
    <n v="1454284500"/>
    <n v="1449431237"/>
    <b v="0"/>
    <x v="78"/>
    <x v="1"/>
    <s v="theater/plays"/>
    <n v="0"/>
    <x v="121"/>
    <x v="1"/>
    <s v="plays"/>
    <x v="4097"/>
    <d v="2016-01-31T23:55:00"/>
  </r>
  <r>
    <n v="4098"/>
    <x v="4091"/>
    <x v="4090"/>
    <n v="75000"/>
    <n v="0"/>
    <x v="2"/>
    <x v="0"/>
    <x v="0"/>
    <n v="1465060797"/>
    <n v="1462468797"/>
    <b v="0"/>
    <x v="78"/>
    <x v="1"/>
    <s v="theater/plays"/>
    <n v="0"/>
    <x v="121"/>
    <x v="1"/>
    <s v="plays"/>
    <x v="4098"/>
    <d v="2016-06-04T17:19:57"/>
  </r>
  <r>
    <n v="4099"/>
    <x v="4092"/>
    <x v="4091"/>
    <n v="4500"/>
    <n v="50"/>
    <x v="2"/>
    <x v="0"/>
    <x v="0"/>
    <n v="1472847873"/>
    <n v="1468959873"/>
    <b v="0"/>
    <x v="29"/>
    <x v="1"/>
    <s v="theater/plays"/>
    <n v="1"/>
    <x v="73"/>
    <x v="1"/>
    <s v="plays"/>
    <x v="4099"/>
    <d v="2016-09-02T20:24:33"/>
  </r>
  <r>
    <n v="4100"/>
    <x v="4093"/>
    <x v="4092"/>
    <n v="270"/>
    <n v="0"/>
    <x v="2"/>
    <x v="0"/>
    <x v="0"/>
    <n v="1414205990"/>
    <n v="1413341990"/>
    <b v="0"/>
    <x v="78"/>
    <x v="1"/>
    <s v="theater/plays"/>
    <n v="0"/>
    <x v="121"/>
    <x v="1"/>
    <s v="plays"/>
    <x v="4100"/>
    <d v="2014-10-25T02:59:50"/>
  </r>
  <r>
    <n v="4101"/>
    <x v="4094"/>
    <x v="4093"/>
    <n v="600"/>
    <n v="0"/>
    <x v="2"/>
    <x v="0"/>
    <x v="0"/>
    <n v="1485380482"/>
    <n v="1482788482"/>
    <b v="0"/>
    <x v="78"/>
    <x v="1"/>
    <s v="theater/plays"/>
    <n v="0"/>
    <x v="121"/>
    <x v="1"/>
    <s v="plays"/>
    <x v="4101"/>
    <d v="2017-01-25T21:41:22"/>
  </r>
  <r>
    <n v="4102"/>
    <x v="4095"/>
    <x v="4094"/>
    <n v="500"/>
    <n v="137"/>
    <x v="2"/>
    <x v="0"/>
    <x v="0"/>
    <n v="1463343673"/>
    <n v="1460751673"/>
    <b v="0"/>
    <x v="79"/>
    <x v="1"/>
    <s v="theater/plays"/>
    <n v="27"/>
    <x v="2716"/>
    <x v="1"/>
    <s v="plays"/>
    <x v="4102"/>
    <d v="2016-05-15T20:21:13"/>
  </r>
  <r>
    <n v="4103"/>
    <x v="4096"/>
    <x v="4095"/>
    <n v="1000"/>
    <n v="100"/>
    <x v="2"/>
    <x v="0"/>
    <x v="0"/>
    <n v="1440613920"/>
    <n v="1435953566"/>
    <b v="0"/>
    <x v="79"/>
    <x v="1"/>
    <s v="theater/plays"/>
    <n v="10"/>
    <x v="407"/>
    <x v="1"/>
    <s v="plays"/>
    <x v="4103"/>
    <d v="2015-08-26T18:32:00"/>
  </r>
  <r>
    <n v="4104"/>
    <x v="4097"/>
    <x v="4096"/>
    <n v="3000"/>
    <n v="641"/>
    <x v="2"/>
    <x v="2"/>
    <x v="2"/>
    <n v="1477550434"/>
    <n v="1474958434"/>
    <b v="0"/>
    <x v="25"/>
    <x v="1"/>
    <s v="theater/plays"/>
    <n v="21"/>
    <x v="2717"/>
    <x v="1"/>
    <s v="plays"/>
    <x v="4104"/>
    <d v="2016-10-27T06:40:34"/>
  </r>
  <r>
    <n v="4105"/>
    <x v="4098"/>
    <x v="4097"/>
    <n v="33000"/>
    <n v="2300"/>
    <x v="2"/>
    <x v="14"/>
    <x v="10"/>
    <n v="1482711309"/>
    <n v="1479860109"/>
    <b v="0"/>
    <x v="79"/>
    <x v="1"/>
    <s v="theater/plays"/>
    <n v="7"/>
    <x v="2718"/>
    <x v="1"/>
    <s v="plays"/>
    <x v="4105"/>
    <d v="2016-12-26T00:15:09"/>
  </r>
  <r>
    <n v="4106"/>
    <x v="4099"/>
    <x v="4098"/>
    <n v="5000"/>
    <n v="3530"/>
    <x v="2"/>
    <x v="0"/>
    <x v="0"/>
    <n v="1427936400"/>
    <n v="1424221866"/>
    <b v="0"/>
    <x v="51"/>
    <x v="1"/>
    <s v="theater/plays"/>
    <n v="71"/>
    <x v="2719"/>
    <x v="1"/>
    <s v="plays"/>
    <x v="4106"/>
    <d v="2015-04-02T01:00:00"/>
  </r>
  <r>
    <n v="4107"/>
    <x v="4100"/>
    <x v="4099"/>
    <n v="2000"/>
    <n v="41"/>
    <x v="2"/>
    <x v="0"/>
    <x v="0"/>
    <n v="1411596001"/>
    <n v="1409608801"/>
    <b v="0"/>
    <x v="80"/>
    <x v="1"/>
    <s v="theater/plays"/>
    <n v="2"/>
    <x v="2150"/>
    <x v="1"/>
    <s v="plays"/>
    <x v="4107"/>
    <d v="2014-09-24T22:00:01"/>
  </r>
  <r>
    <n v="4108"/>
    <x v="4101"/>
    <x v="4100"/>
    <n v="3000"/>
    <n v="59"/>
    <x v="2"/>
    <x v="0"/>
    <x v="0"/>
    <n v="1488517200"/>
    <n v="1485909937"/>
    <b v="0"/>
    <x v="29"/>
    <x v="1"/>
    <s v="theater/plays"/>
    <n v="2"/>
    <x v="578"/>
    <x v="1"/>
    <s v="plays"/>
    <x v="4108"/>
    <d v="2017-03-03T05:00:00"/>
  </r>
  <r>
    <n v="4109"/>
    <x v="4102"/>
    <x v="4101"/>
    <n v="500"/>
    <n v="0"/>
    <x v="2"/>
    <x v="1"/>
    <x v="1"/>
    <n v="1448805404"/>
    <n v="1446209804"/>
    <b v="0"/>
    <x v="78"/>
    <x v="1"/>
    <s v="theater/plays"/>
    <n v="0"/>
    <x v="121"/>
    <x v="1"/>
    <s v="plays"/>
    <x v="4109"/>
    <d v="2015-11-29T13:56:44"/>
  </r>
  <r>
    <n v="4110"/>
    <x v="4103"/>
    <x v="4102"/>
    <n v="300"/>
    <n v="86"/>
    <x v="2"/>
    <x v="1"/>
    <x v="1"/>
    <n v="1469113351"/>
    <n v="1463929351"/>
    <b v="0"/>
    <x v="79"/>
    <x v="1"/>
    <s v="theater/plays"/>
    <n v="29"/>
    <x v="2720"/>
    <x v="1"/>
    <s v="plays"/>
    <x v="4110"/>
    <d v="2016-07-21T15:02:31"/>
  </r>
  <r>
    <n v="4111"/>
    <x v="4104"/>
    <x v="4103"/>
    <n v="3000"/>
    <n v="94"/>
    <x v="2"/>
    <x v="0"/>
    <x v="0"/>
    <n v="1424747740"/>
    <n v="1422155740"/>
    <b v="0"/>
    <x v="79"/>
    <x v="1"/>
    <s v="theater/plays"/>
    <n v="3"/>
    <x v="2721"/>
    <x v="1"/>
    <s v="plays"/>
    <x v="4111"/>
    <d v="2015-02-24T03:15:40"/>
  </r>
  <r>
    <n v="4112"/>
    <x v="4105"/>
    <x v="2849"/>
    <n v="2500"/>
    <n v="1"/>
    <x v="2"/>
    <x v="17"/>
    <x v="3"/>
    <n v="1456617600"/>
    <n v="1454280186"/>
    <b v="0"/>
    <x v="29"/>
    <x v="1"/>
    <s v="theater/plays"/>
    <n v="0"/>
    <x v="120"/>
    <x v="1"/>
    <s v="plays"/>
    <x v="4112"/>
    <d v="2016-02-28T00:00:00"/>
  </r>
  <r>
    <n v="4113"/>
    <x v="4106"/>
    <x v="4104"/>
    <n v="1500"/>
    <n v="3"/>
    <x v="2"/>
    <x v="0"/>
    <x v="0"/>
    <n v="1452234840"/>
    <n v="1450619123"/>
    <b v="0"/>
    <x v="83"/>
    <x v="1"/>
    <s v="theater/plays"/>
    <n v="0"/>
    <x v="120"/>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E69B04-079C-41D6-A237-0FCB5D289474}"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E18" firstHeaderRow="1" firstDataRow="2" firstDataCol="1" rowPageCount="2" colPageCount="1"/>
  <pivotFields count="23">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6"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item="8" hier="-1"/>
    <pageField fld="20" hier="-1"/>
  </pageFields>
  <dataFields count="1">
    <dataField name="'" fld="5" subtotal="count" baseField="18" baseItem="1"/>
  </dataFields>
  <formats count="2">
    <format dxfId="57">
      <pivotArea type="origin" dataOnly="0" labelOnly="1" outline="0" fieldPosition="0"/>
    </format>
    <format dxfId="56">
      <pivotArea type="origin" dataOnly="0" labelOnly="1" outline="0" fieldPosition="0"/>
    </format>
  </formats>
  <chartFormats count="3">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2"/>
          </reference>
        </references>
      </pivotArea>
    </chartFormat>
    <chartFormat chart="7"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1E9B44-3A8B-4D8D-ACAA-42C02E0B3895}" name="PivotTable1" cacheId="2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F13"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9">
    <i>
      <x/>
    </i>
    <i>
      <x v="1"/>
    </i>
    <i>
      <x v="2"/>
    </i>
    <i>
      <x v="4"/>
    </i>
    <i>
      <x v="5"/>
    </i>
    <i>
      <x v="6"/>
    </i>
    <i>
      <x v="7"/>
    </i>
    <i>
      <x v="8"/>
    </i>
    <i t="grand">
      <x/>
    </i>
  </rowItems>
  <colFields count="1">
    <field x="5"/>
  </colFields>
  <colItems count="5">
    <i>
      <x/>
    </i>
    <i>
      <x v="1"/>
    </i>
    <i>
      <x v="2"/>
    </i>
    <i>
      <x v="3"/>
    </i>
    <i t="grand">
      <x/>
    </i>
  </colItems>
  <pageFields count="1">
    <pageField fld="6" item="9"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52EA80-4875-4B8F-A185-3033932E1077}" name="PivotTable3"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6C937C-B93C-4E6C-AFCA-A6CF9E2D409F}" name="PivotTable4" cacheId="3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3:F17"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A5F485-3F4C-4FCC-AACC-C97EEBC6947F}" name="PivotTable4"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17"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4" format="5" series="1">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0B1572-7452-441D-8B91-DEF4A4D973D8}" name="PivotTable4"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F17"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17">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4" format="5" series="1">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2">
          <reference field="4294967294" count="1" selected="0">
            <x v="0"/>
          </reference>
          <reference field="5" count="1" selected="0">
            <x v="3"/>
          </reference>
        </references>
      </pivotArea>
    </chartFormat>
    <chartFormat chart="5" format="9"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 chart="5" format="12" series="1">
      <pivotArea type="data" outline="0" fieldPosition="0">
        <references count="2">
          <reference field="4294967294" count="1" selected="0">
            <x v="0"/>
          </reference>
          <reference field="5" count="1" selected="0">
            <x v="3"/>
          </reference>
        </references>
      </pivotArea>
    </chartFormat>
    <chartFormat chart="6" format="13" series="1">
      <pivotArea type="data" outline="0" fieldPosition="0">
        <references count="2">
          <reference field="4294967294" count="1" selected="0">
            <x v="0"/>
          </reference>
          <reference field="5" count="1" selected="0">
            <x v="0"/>
          </reference>
        </references>
      </pivotArea>
    </chartFormat>
    <chartFormat chart="6" format="14" series="1">
      <pivotArea type="data" outline="0" fieldPosition="0">
        <references count="2">
          <reference field="4294967294" count="1" selected="0">
            <x v="0"/>
          </reference>
          <reference field="5" count="1" selected="0">
            <x v="1"/>
          </reference>
        </references>
      </pivotArea>
    </chartFormat>
    <chartFormat chart="6" format="15" series="1">
      <pivotArea type="data" outline="0" fieldPosition="0">
        <references count="2">
          <reference field="4294967294" count="1" selected="0">
            <x v="0"/>
          </reference>
          <reference field="5" count="1" selected="0">
            <x v="2"/>
          </reference>
        </references>
      </pivotArea>
    </chartFormat>
    <chartFormat chart="6"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49AD43-ADE3-48DA-8B07-A2621ED02777}" name="PivotTable1"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M18" firstHeaderRow="1" firstDataRow="3" firstDataCol="1" rowPageCount="1" colPageCount="1"/>
  <pivotFields count="22">
    <pivotField showAll="0"/>
    <pivotField axis="axisRow" showAll="0">
      <items count="4108">
        <item h="1" x="2095"/>
        <item h="1" x="4083"/>
        <item h="1" x="1529"/>
        <item h="1" x="209"/>
        <item h="1" x="3929"/>
        <item h="1" x="465"/>
        <item h="1" x="1202"/>
        <item h="1" x="937"/>
        <item h="1" x="792"/>
        <item h="1" x="3153"/>
        <item h="1" x="3118"/>
        <item h="1" x="2508"/>
        <item h="1" x="865"/>
        <item h="1" x="3541"/>
        <item h="1" x="75"/>
        <item h="1" x="2750"/>
        <item h="1" x="2488"/>
        <item h="1" x="1771"/>
        <item h="1" x="1726"/>
        <item h="1" x="3793"/>
        <item h="1" x="2872"/>
        <item h="1" x="842"/>
        <item h="1" x="347"/>
        <item h="1" x="2880"/>
        <item h="1" x="821"/>
        <item h="1" x="1721"/>
        <item h="1" x="2007"/>
        <item h="1" x="3310"/>
        <item h="1" x="1701"/>
        <item h="1" x="1827"/>
        <item h="1" x="1422"/>
        <item h="1" x="2293"/>
        <item h="1" x="254"/>
        <item h="1" x="1224"/>
        <item h="1" x="3530"/>
        <item h="1" x="1503"/>
        <item h="1" x="3836"/>
        <item h="1" x="430"/>
        <item h="1" x="3368"/>
        <item h="1" x="861"/>
        <item h="1" x="3802"/>
        <item h="1" x="1394"/>
        <item h="1" x="437"/>
        <item h="1" x="1281"/>
        <item h="1" x="241"/>
        <item h="1" x="3692"/>
        <item h="1" x="3706"/>
        <item h="1" x="3591"/>
        <item h="1" x="1381"/>
        <item h="1" x="2895"/>
        <item h="1" x="59"/>
        <item h="1" x="3416"/>
        <item h="1" x="742"/>
        <item h="1" x="925"/>
        <item h="1" x="3271"/>
        <item h="1" x="3487"/>
        <item h="1" x="94"/>
        <item h="1" x="2407"/>
        <item h="1" x="921"/>
        <item h="1" x="2477"/>
        <item h="1" x="2691"/>
        <item h="1" x="3068"/>
        <item h="1" x="192"/>
        <item h="1" x="3406"/>
        <item h="1" x="3905"/>
        <item h="1" x="363"/>
        <item h="1" x="2882"/>
        <item h="1" x="3677"/>
        <item h="1" x="93"/>
        <item h="1" x="2215"/>
        <item h="1" x="1628"/>
        <item h="1" x="3800"/>
        <item h="1" x="54"/>
        <item h="1" x="135"/>
        <item h="1" x="1187"/>
        <item h="1" x="3870"/>
        <item h="1" x="82"/>
        <item h="1" x="2838"/>
        <item h="1" x="2835"/>
        <item h="1" x="3984"/>
        <item h="1" x="3946"/>
        <item h="1" x="1562"/>
        <item h="1" x="113"/>
        <item h="1" x="2257"/>
        <item h="1" x="3150"/>
        <item h="1" x="467"/>
        <item h="1" x="3774"/>
        <item h="1" x="1762"/>
        <item h="1" x="3621"/>
        <item h="1" x="4000"/>
        <item h="1" x="3209"/>
        <item h="1" x="1364"/>
        <item h="1" x="1288"/>
        <item h="1" x="2783"/>
        <item h="1" x="3504"/>
        <item h="1" x="523"/>
        <item h="1" x="539"/>
        <item h="1" x="2316"/>
        <item h="1" x="2162"/>
        <item h="1" x="2907"/>
        <item h="1" x="3851"/>
        <item h="1" x="3085"/>
        <item h="1" x="1713"/>
        <item h="1" x="3678"/>
        <item h="1" x="3453"/>
        <item h="1" x="2110"/>
        <item h="1" x="1236"/>
        <item h="1" x="582"/>
        <item h="1" x="3264"/>
        <item h="1" x="2397"/>
        <item h="1" x="146"/>
        <item h="1" x="3229"/>
        <item h="1" x="34"/>
        <item h="1" x="1048"/>
        <item h="1" x="232"/>
        <item h="1" x="2619"/>
        <item h="1" x="2877"/>
        <item h="1" x="302"/>
        <item h="1" x="2309"/>
        <item h="1" x="764"/>
        <item h="1" x="1025"/>
        <item h="1" x="3758"/>
        <item h="1" x="3390"/>
        <item h="1" x="3056"/>
        <item h="1" x="1429"/>
        <item h="1" x="2525"/>
        <item h="1" x="3075"/>
        <item h="1" x="913"/>
        <item h="1" x="2848"/>
        <item h="1" x="3863"/>
        <item h="1" x="3320"/>
        <item h="1" x="3804"/>
        <item h="1" x="1573"/>
        <item h="1" x="2646"/>
        <item h="1" x="1109"/>
        <item h="1" x="2575"/>
        <item h="1" x="2605"/>
        <item h="1" x="3549"/>
        <item h="1" x="3544"/>
        <item h="1" x="1549"/>
        <item h="1" x="3488"/>
        <item h="1" x="11"/>
        <item h="1" x="1184"/>
        <item h="1" x="4026"/>
        <item h="1" x="1756"/>
        <item h="1" x="906"/>
        <item h="1" x="2238"/>
        <item h="1" x="4029"/>
        <item h="1" x="3327"/>
        <item h="1" x="1404"/>
        <item h="1" x="790"/>
        <item h="1" x="14"/>
        <item h="1" x="1475"/>
        <item h="1" x="195"/>
        <item h="1" x="472"/>
        <item h="1" x="2123"/>
        <item h="1" x="698"/>
        <item h="1" x="2014"/>
        <item h="1" x="1142"/>
        <item h="1" x="356"/>
        <item h="1" x="2077"/>
        <item h="1" x="4095"/>
        <item h="1" x="1900"/>
        <item h="1" x="1211"/>
        <item h="1" x="726"/>
        <item h="1" x="3232"/>
        <item h="1" x="173"/>
        <item h="1" x="1471"/>
        <item h="1" x="382"/>
        <item h="1" x="3881"/>
        <item h="1" x="1530"/>
        <item h="1" x="2971"/>
        <item h="1" x="1605"/>
        <item h="1" x="2997"/>
        <item h="1" x="3131"/>
        <item h="1" x="1363"/>
        <item h="1" x="1484"/>
        <item h="1" x="750"/>
        <item h="1" x="3187"/>
        <item h="1" x="3515"/>
        <item h="1" x="2353"/>
        <item h="1" x="366"/>
        <item h="1" x="3226"/>
        <item h="1" x="1572"/>
        <item h="1" x="4085"/>
        <item h="1" x="1053"/>
        <item h="1" x="768"/>
        <item h="1" x="2571"/>
        <item h="1" x="2800"/>
        <item h="1" x="3979"/>
        <item h="1" x="1362"/>
        <item h="1" x="3861"/>
        <item h="1" x="3823"/>
        <item h="1" x="918"/>
        <item h="1" x="2580"/>
        <item h="1" x="1145"/>
        <item h="1" x="3983"/>
        <item h="1" x="189"/>
        <item h="1" x="4105"/>
        <item h="1" x="2914"/>
        <item h="1" x="2763"/>
        <item h="1" x="3307"/>
        <item h="1" x="2955"/>
        <item h="1" x="3378"/>
        <item h="1" x="3561"/>
        <item h="1" x="2716"/>
        <item h="1" x="3091"/>
        <item h="1" x="3027"/>
        <item h="1" x="3814"/>
        <item h="1" x="3703"/>
        <item h="1" x="3679"/>
        <item h="1" x="1495"/>
        <item h="1" x="339"/>
        <item h="1" x="1344"/>
        <item h="1" x="2866"/>
        <item h="1" x="2944"/>
        <item h="1" x="4058"/>
        <item h="1" x="2335"/>
        <item h="1" x="264"/>
        <item h="1" x="1338"/>
        <item h="1" x="2662"/>
        <item h="1" x="1468"/>
        <item h="1" x="3021"/>
        <item h="1" x="2790"/>
        <item h="1" x="4002"/>
        <item h="1" x="581"/>
        <item h="1" x="365"/>
        <item h="1" x="3173"/>
        <item h="1" x="857"/>
        <item h="1" x="744"/>
        <item h="1" x="877"/>
        <item h="1" x="3977"/>
        <item h="1" x="1589"/>
        <item h="1" x="3014"/>
        <item h="1" x="1860"/>
        <item h="1" x="2954"/>
        <item h="1" x="3791"/>
        <item h="1" x="66"/>
        <item h="1" x="2764"/>
        <item h="1" x="3794"/>
        <item h="1" x="2258"/>
        <item h="1" x="2313"/>
        <item h="1" x="743"/>
        <item h="1" x="515"/>
        <item h="1" x="3181"/>
        <item h="1" x="3948"/>
        <item h="1" x="2748"/>
        <item h="1" x="1230"/>
        <item h="1" x="1232"/>
        <item h="1" x="1320"/>
        <item h="1" x="954"/>
        <item h="1" x="1113"/>
        <item h="1" x="4098"/>
        <item h="1" x="3434"/>
        <item h="1" x="2106"/>
        <item h="1" x="276"/>
        <item h="1" x="2303"/>
        <item h="1" x="2073"/>
        <item h="1" x="1127"/>
        <item h="1" x="1577"/>
        <item h="1" x="182"/>
        <item h="1" x="2022"/>
        <item h="1" x="3762"/>
        <item h="1" x="2107"/>
        <item h="1" x="2804"/>
        <item h="1" x="2787"/>
        <item h="1" x="3046"/>
        <item h="1" x="2614"/>
        <item h="1" x="3349"/>
        <item h="1" x="3584"/>
        <item h="1" x="3016"/>
        <item h="1" x="3223"/>
        <item h="1" x="2086"/>
        <item h="1" x="892"/>
        <item h="1" x="1242"/>
        <item h="1" x="1752"/>
        <item h="1" x="3826"/>
        <item h="1" x="2074"/>
        <item h="1" x="1100"/>
        <item h="1" x="3657"/>
        <item h="1" x="1587"/>
        <item h="1" x="1883"/>
        <item h="1" x="924"/>
        <item h="1" x="1205"/>
        <item h="1" x="3811"/>
        <item h="1" x="3914"/>
        <item h="1" x="2816"/>
        <item h="1" x="1235"/>
        <item h="1" x="3652"/>
        <item h="1" x="3759"/>
        <item h="1" x="506"/>
        <item h="1" x="4078"/>
        <item h="1" x="1229"/>
        <item h="1" x="2718"/>
        <item h="1" x="700"/>
        <item h="1" x="2683"/>
        <item h="1" x="3169"/>
        <item h="1" x="1963"/>
        <item h="1" x="694"/>
        <item h="1" x="496"/>
        <item h="1" x="661"/>
        <item h="1" x="3595"/>
        <item h="1" x="1311"/>
        <item h="1" x="1254"/>
        <item h="1" x="2374"/>
        <item h="1" x="1879"/>
        <item h="1" x="3938"/>
        <item h="1" x="1498"/>
        <item h="1" x="551"/>
        <item h="1" x="3631"/>
        <item h="1" x="2894"/>
        <item h="1" x="2236"/>
        <item h="1" x="3879"/>
        <item h="1" x="1716"/>
        <item h="1" x="3295"/>
        <item h="1" x="1777"/>
        <item h="1" x="3237"/>
        <item h="1" x="606"/>
        <item h="1" x="3110"/>
        <item h="1" x="3370"/>
        <item h="1" x="1220"/>
        <item h="1" x="1046"/>
        <item h="1" x="1004"/>
        <item h="1" x="543"/>
        <item h="1" x="3649"/>
        <item h="1" x="1787"/>
        <item h="1" x="369"/>
        <item h="1" x="1442"/>
        <item h="1" x="1616"/>
        <item h="1" x="3435"/>
        <item h="1" x="2542"/>
        <item h="1" x="3603"/>
        <item h="1" x="1518"/>
        <item h="1" x="4093"/>
        <item h="1" x="2869"/>
        <item h="1" x="1882"/>
        <item h="1" x="1034"/>
        <item h="1" x="1806"/>
        <item h="1" x="4049"/>
        <item h="1" x="2290"/>
        <item h="1" x="263"/>
        <item h="1" x="344"/>
        <item h="1" x="1798"/>
        <item h="1" x="2092"/>
        <item h="1" x="2459"/>
        <item h="1" x="933"/>
        <item h="1" x="3467"/>
        <item h="1" x="3440"/>
        <item h="1" x="3688"/>
        <item h="1" x="3483"/>
        <item h="1" x="321"/>
        <item h="1" x="2915"/>
        <item h="1" x="1808"/>
        <item h="1" x="1590"/>
        <item h="1" x="607"/>
        <item h="1" x="2751"/>
        <item h="1" x="2886"/>
        <item h="1" x="600"/>
        <item h="1" x="3573"/>
        <item h="1" x="3990"/>
        <item h="1" x="2930"/>
        <item h="1" x="2805"/>
        <item h="1" x="3421"/>
        <item h="1" x="4090"/>
        <item h="1" x="1677"/>
        <item h="1" x="972"/>
        <item h="1" x="2203"/>
        <item h="1" x="498"/>
        <item h="1" x="2707"/>
        <item h="1" x="1696"/>
        <item h="1" x="164"/>
        <item h="1" x="4014"/>
        <item h="1" x="43"/>
        <item h="1" x="1129"/>
        <item h="1" x="884"/>
        <item h="1" x="482"/>
        <item h="1" x="2304"/>
        <item h="1" x="3578"/>
        <item h="1" x="216"/>
        <item h="1" x="388"/>
        <item h="1" x="3120"/>
        <item h="1" x="1346"/>
        <item h="1" x="711"/>
        <item h="1" x="3752"/>
        <item h="1" x="2622"/>
        <item h="1" x="3900"/>
        <item h="1" x="1807"/>
        <item h="1" x="1970"/>
        <item h="1" x="774"/>
        <item h="1" x="2206"/>
        <item h="1" x="1893"/>
        <item h="1" x="1648"/>
        <item h="1" x="221"/>
        <item h="1" x="684"/>
        <item h="1" x="2608"/>
        <item h="1" x="233"/>
        <item h="1" x="1141"/>
        <item h="1" x="315"/>
        <item h="1" x="1977"/>
        <item h="1" x="3144"/>
        <item h="1" x="2160"/>
        <item h="1" x="2406"/>
        <item h="1" x="2286"/>
        <item h="1" x="2978"/>
        <item h="1" x="352"/>
        <item h="1" x="2885"/>
        <item h="1" x="16"/>
        <item h="1" x="2476"/>
        <item h="1" x="3191"/>
        <item h="1" x="2887"/>
        <item h="1" x="3519"/>
        <item h="1" x="4024"/>
        <item h="1" x="2782"/>
        <item h="1" x="1981"/>
        <item h="1" x="1274"/>
        <item h="1" x="3409"/>
        <item h="1" x="2629"/>
        <item h="1" x="2193"/>
        <item h="1" x="535"/>
        <item h="1" x="3323"/>
        <item h="1" x="4064"/>
        <item h="1" x="1194"/>
        <item h="1" x="2023"/>
        <item h="1" x="746"/>
        <item h="1" x="855"/>
        <item h="1" x="1962"/>
        <item h="1" x="3935"/>
        <item h="1" x="4074"/>
        <item h="1" x="2358"/>
        <item h="1" x="289"/>
        <item h="1" x="648"/>
        <item h="1" x="952"/>
        <item h="1" x="3844"/>
        <item h="1" x="1878"/>
        <item h="1" x="3784"/>
        <item h="1" x="1652"/>
        <item h="1" x="2900"/>
        <item h="1" x="1553"/>
        <item h="1" x="1638"/>
        <item h="1" x="495"/>
        <item h="1" x="999"/>
        <item h="1" x="153"/>
        <item h="1" x="3443"/>
        <item h="1" x="2124"/>
        <item h="1" x="1978"/>
        <item h="1" x="2983"/>
        <item h="1" x="478"/>
        <item h="1" x="3007"/>
        <item h="1" x="3565"/>
        <item h="1" x="3962"/>
        <item h="1" x="225"/>
        <item h="1" x="2232"/>
        <item h="1" x="1106"/>
        <item h="1" x="23"/>
        <item h="1" x="443"/>
        <item h="1" x="1175"/>
        <item h="1" x="2697"/>
        <item h="1" x="1147"/>
        <item h="1" x="2654"/>
        <item h="1" x="3413"/>
        <item h="1" x="2956"/>
        <item h="1" x="1554"/>
        <item h="1" x="2717"/>
        <item h="1" x="3724"/>
        <item h="1" x="3012"/>
        <item h="1" x="2567"/>
        <item h="1" x="1380"/>
        <item h="1" x="2005"/>
        <item h="1" x="2225"/>
        <item h="1" x="1118"/>
        <item h="1" x="1164"/>
        <item h="1" x="2112"/>
        <item h="1" x="537"/>
        <item h="1" x="2292"/>
        <item h="1" x="838"/>
        <item h="1" x="3121"/>
        <item h="1" x="2220"/>
        <item x="3472"/>
        <item h="1" x="3795"/>
        <item h="1" x="1826"/>
        <item h="1" x="1264"/>
        <item h="1" x="1227"/>
        <item h="1" x="3516"/>
        <item h="1" x="99"/>
        <item h="1" x="1570"/>
        <item h="1" x="3719"/>
        <item h="1" x="1188"/>
        <item h="1" x="2535"/>
        <item h="1" x="2125"/>
        <item h="1" x="1357"/>
        <item h="1" x="1039"/>
        <item h="1" x="2867"/>
        <item h="1" x="2360"/>
        <item h="1" x="249"/>
        <item h="1" x="2456"/>
        <item h="1" x="2323"/>
        <item h="1" x="3020"/>
        <item h="1" x="3760"/>
        <item h="1" x="1300"/>
        <item h="1" x="308"/>
        <item h="1" x="1115"/>
        <item h="1" x="1454"/>
        <item h="1" x="794"/>
        <item h="1" x="3428"/>
        <item h="1" x="3357"/>
        <item h="1" x="296"/>
        <item h="1" x="2879"/>
        <item h="1" x="1332"/>
        <item h="1" x="415"/>
        <item h="1" x="3143"/>
        <item h="1" x="3798"/>
        <item h="1" x="1042"/>
        <item h="1" x="1792"/>
        <item h="1" x="2715"/>
        <item h="1" x="3006"/>
        <item h="1" x="967"/>
        <item h="1" x="2781"/>
        <item h="1" x="3163"/>
        <item h="1" x="3829"/>
        <item h="1" x="1908"/>
        <item h="1" x="2156"/>
        <item h="1" x="304"/>
        <item h="1" x="419"/>
        <item h="1" x="1788"/>
        <item h="1" x="1853"/>
        <item h="1" x="2061"/>
        <item h="1" x="1052"/>
        <item h="1" x="619"/>
        <item h="1" x="10"/>
        <item h="1" x="2119"/>
        <item h="1" x="44"/>
        <item h="1" x="958"/>
        <item h="1" x="1157"/>
        <item h="1" x="2454"/>
        <item h="1" x="1333"/>
        <item h="1" x="718"/>
        <item h="1" x="374"/>
        <item h="1" x="3354"/>
        <item h="1" x="2702"/>
        <item h="1" x="217"/>
        <item h="1" x="2256"/>
        <item h="1" x="3899"/>
        <item h="1" x="1482"/>
        <item h="1" x="1832"/>
        <item h="1" x="2942"/>
        <item h="1" x="124"/>
        <item h="1" x="185"/>
        <item h="1" x="3625"/>
        <item h="1" x="4075"/>
        <item h="1" x="1151"/>
        <item h="1" x="361"/>
        <item h="1" x="2265"/>
        <item h="1" x="2289"/>
        <item h="1" x="436"/>
        <item h="1" x="1574"/>
        <item h="1" x="3833"/>
        <item h="1" x="206"/>
        <item h="1" x="1764"/>
        <item h="1" x="1275"/>
        <item h="1" x="690"/>
        <item h="1" x="130"/>
        <item h="1" x="2285"/>
        <item h="1" x="3585"/>
        <item h="1" x="3030"/>
        <item h="1" x="3257"/>
        <item h="1" x="1965"/>
        <item h="1" x="646"/>
        <item h="1" x="1526"/>
        <item h="1" x="2307"/>
        <item h="1" x="1805"/>
        <item h="1" x="3558"/>
        <item h="1" x="1419"/>
        <item h="1" x="3517"/>
        <item h="1" x="3590"/>
        <item h="1" x="250"/>
        <item h="1" x="1308"/>
        <item h="1" x="3787"/>
        <item h="1" x="2449"/>
        <item h="1" x="2759"/>
        <item h="1" x="2451"/>
        <item h="1" x="2453"/>
        <item h="1" x="2505"/>
        <item h="1" x="3873"/>
        <item h="1" x="27"/>
        <item h="1" x="791"/>
        <item h="1" x="556"/>
        <item h="1" x="1247"/>
        <item h="1" x="2171"/>
        <item h="1" x="1028"/>
        <item h="1" x="2475"/>
        <item h="1" x="2976"/>
        <item h="1" x="2328"/>
        <item h="1" x="342"/>
        <item h="1" x="2950"/>
        <item h="1" x="1396"/>
        <item h="1" x="631"/>
        <item h="1" x="2033"/>
        <item h="1" x="1197"/>
        <item h="1" x="38"/>
        <item h="1" x="1676"/>
        <item h="1" x="3350"/>
        <item h="1" x="2731"/>
        <item h="1" x="1920"/>
        <item h="1" x="1341"/>
        <item h="1" x="2924"/>
        <item h="1" x="3162"/>
        <item h="1" x="2441"/>
        <item h="1" x="2809"/>
        <item h="1" x="879"/>
        <item h="1" x="1036"/>
        <item h="1" x="3249"/>
        <item h="1" x="3709"/>
        <item h="1" x="2899"/>
        <item h="1" x="24"/>
        <item h="1" x="2901"/>
        <item h="1" x="1474"/>
        <item h="1" x="3155"/>
        <item h="1" x="3999"/>
        <item h="1" x="2526"/>
        <item h="1" x="1040"/>
        <item h="1" x="499"/>
        <item h="1" x="1373"/>
        <item h="1" x="3933"/>
        <item h="1" x="3822"/>
        <item h="1" x="2181"/>
        <item h="1" x="2182"/>
        <item h="1" x="2446"/>
        <item h="1" x="3816"/>
        <item h="1" x="42"/>
        <item h="1" x="2173"/>
        <item h="1" x="3076"/>
        <item h="1" x="739"/>
        <item h="1" x="19"/>
        <item h="1" x="3215"/>
        <item h="1" x="2025"/>
        <item h="1" x="3392"/>
        <item h="1" x="1975"/>
        <item h="1" x="1096"/>
        <item h="1" x="1918"/>
        <item h="1" x="1306"/>
        <item h="1" x="3023"/>
        <item h="1" x="590"/>
        <item h="1" x="2640"/>
        <item h="1" x="3099"/>
        <item h="1" x="2579"/>
        <item h="1" x="2982"/>
        <item h="1" x="2387"/>
        <item h="1" x="2028"/>
        <item h="1" x="2673"/>
        <item h="1" x="1942"/>
        <item h="1" x="390"/>
        <item h="1" x="1955"/>
        <item h="1" x="2811"/>
        <item h="1" x="431"/>
        <item h="1" x="3054"/>
        <item h="1" x="2758"/>
        <item h="1" x="2566"/>
        <item h="1" x="3219"/>
        <item h="1" x="3902"/>
        <item h="1" x="2348"/>
        <item h="1" x="550"/>
        <item h="1" x="3090"/>
        <item h="1" x="1636"/>
        <item h="1" x="984"/>
        <item h="1" x="3284"/>
        <item h="1" x="2756"/>
        <item h="1" x="1870"/>
        <item h="1" x="2057"/>
        <item h="1" x="2339"/>
        <item h="1" x="2233"/>
        <item h="1" x="2624"/>
        <item h="1" x="2596"/>
        <item h="1" x="3878"/>
        <item h="1" x="1195"/>
        <item h="1" x="866"/>
        <item h="1" x="3189"/>
        <item h="1" x="2484"/>
        <item h="1" x="2161"/>
        <item h="1" x="2647"/>
        <item h="1" x="3940"/>
        <item h="1" x="1700"/>
        <item h="1" x="3211"/>
        <item h="1" x="3362"/>
        <item h="1" x="3287"/>
        <item h="1" x="1674"/>
        <item h="1" x="1246"/>
        <item h="1" x="2381"/>
        <item h="1" x="3569"/>
        <item h="1" x="13"/>
        <item h="1" x="2122"/>
        <item h="1" x="3626"/>
        <item h="1" x="645"/>
        <item h="1" x="640"/>
        <item h="1" x="1902"/>
        <item h="1" x="985"/>
        <item h="1" x="2502"/>
        <item h="1" x="840"/>
        <item h="1" x="3788"/>
        <item h="1" x="4079"/>
        <item h="1" x="81"/>
        <item h="1" x="3921"/>
        <item h="1" x="3138"/>
        <item h="1" x="3127"/>
        <item h="1" x="1678"/>
        <item h="1" x="3680"/>
        <item h="1" x="1971"/>
        <item h="1" x="1869"/>
        <item h="1" x="1619"/>
        <item h="1" x="3234"/>
        <item h="1" x="141"/>
        <item h="1" x="422"/>
        <item h="1" x="143"/>
        <item h="1" x="1571"/>
        <item h="1" x="3743"/>
        <item h="1" x="1741"/>
        <item h="1" x="2097"/>
        <item h="1" x="2896"/>
        <item h="1" x="3236"/>
        <item h="1" x="938"/>
        <item h="1" x="721"/>
        <item h="1" x="757"/>
        <item h="1" x="1667"/>
        <item h="1" x="336"/>
        <item h="1" x="3954"/>
        <item h="1" x="2659"/>
        <item h="1" x="847"/>
        <item h="1" x="2249"/>
        <item h="1" x="1225"/>
        <item h="1" x="1548"/>
        <item h="1" x="332"/>
        <item h="1" x="1026"/>
        <item h="1" x="1614"/>
        <item h="1" x="2268"/>
        <item h="1" x="1911"/>
        <item h="1" x="2"/>
        <item h="1" x="3923"/>
        <item h="1" x="218"/>
        <item h="1" x="749"/>
        <item h="1" x="1061"/>
        <item h="1" x="561"/>
        <item x="3615"/>
        <item h="1" x="1150"/>
        <item h="1" x="1014"/>
        <item h="1" x="732"/>
        <item h="1" x="1385"/>
        <item h="1" x="3669"/>
        <item h="1" x="3204"/>
        <item h="1" x="1186"/>
        <item h="1" x="2754"/>
        <item h="1" x="2692"/>
        <item h="1" x="3387"/>
        <item h="1" x="1877"/>
        <item h="1" x="2174"/>
        <item h="1" x="3405"/>
        <item h="1" x="3537"/>
        <item h="1" x="2088"/>
        <item h="1" x="2461"/>
        <item h="1" x="669"/>
        <item h="1" x="1732"/>
        <item h="1" x="727"/>
        <item h="1" x="3201"/>
        <item h="1" x="1688"/>
        <item h="1" x="542"/>
        <item h="1" x="1917"/>
        <item h="1" x="2865"/>
        <item h="1" x="3268"/>
        <item h="1" x="4037"/>
        <item h="1" x="15"/>
        <item h="1" x="3596"/>
        <item h="1" x="976"/>
        <item h="1" x="2708"/>
        <item h="1" x="3437"/>
        <item h="1" x="4070"/>
        <item h="1" x="488"/>
        <item h="1" x="3949"/>
        <item h="1" x="804"/>
        <item h="1" x="1840"/>
        <item h="1" x="3477"/>
        <item h="1" x="1595"/>
        <item h="1" x="1819"/>
        <item h="1" x="1964"/>
        <item h="1" x="1742"/>
        <item h="1" x="2546"/>
        <item h="1" x="2541"/>
        <item h="1" x="1509"/>
        <item h="1" x="1875"/>
        <item h="1" x="1505"/>
        <item h="1" x="381"/>
        <item h="1" x="1838"/>
        <item h="1" x="2027"/>
        <item h="1" x="2046"/>
        <item h="1" x="2570"/>
        <item h="1" x="507"/>
        <item h="1" x="1555"/>
        <item h="1" x="1763"/>
        <item h="1" x="197"/>
        <item h="1" x="2876"/>
        <item h="1" x="3308"/>
        <item h="1" x="2846"/>
        <item h="1" x="3044"/>
        <item h="1" x="3214"/>
        <item h="1" x="3766"/>
        <item h="1" x="1801"/>
        <item h="1" x="3924"/>
        <item h="1" x="1564"/>
        <item h="1" x="3551"/>
        <item h="1" x="4081"/>
        <item h="1" x="2297"/>
        <item h="1" x="522"/>
        <item h="1" x="531"/>
        <item h="1" x="2499"/>
        <item h="1" x="2540"/>
        <item h="1" x="160"/>
        <item h="1" x="2200"/>
        <item h="1" x="1348"/>
        <item h="1" x="2471"/>
        <item h="1" x="1951"/>
        <item h="1" x="3700"/>
        <item h="1" x="440"/>
        <item h="1" x="147"/>
        <item h="1" x="1523"/>
        <item h="1" x="1143"/>
        <item h="1" x="2908"/>
        <item h="1" x="2690"/>
        <item h="1" x="2306"/>
        <item h="1" x="717"/>
        <item h="1" x="2486"/>
        <item h="1" x="2545"/>
        <item h="1" x="1309"/>
        <item h="1" x="3115"/>
        <item h="1" x="3694"/>
        <item h="1" x="3715"/>
        <item h="1" x="3269"/>
        <item h="1" x="530"/>
        <item h="1" x="3331"/>
        <item h="1" x="2263"/>
        <item h="1" x="3380"/>
        <item h="1" x="1502"/>
        <item h="1" x="3167"/>
        <item h="1" x="926"/>
        <item h="1" x="3819"/>
        <item h="1" x="3742"/>
        <item h="1" x="2347"/>
        <item h="1" x="579"/>
        <item h="1" x="2559"/>
        <item h="1" x="1485"/>
        <item h="1" x="852"/>
        <item h="1" x="3116"/>
        <item h="1" x="3103"/>
        <item h="1" x="2582"/>
        <item h="1" x="2291"/>
        <item h="1" x="2945"/>
        <item h="1" x="1241"/>
        <item h="1" x="3106"/>
        <item h="1" x="2980"/>
        <item h="1" x="22"/>
        <item h="1" x="3426"/>
        <item h="1" x="3604"/>
        <item h="1" x="3463"/>
        <item h="1" x="3071"/>
        <item h="1" x="2359"/>
        <item h="1" x="2287"/>
        <item h="1" x="2260"/>
        <item h="1" x="3082"/>
        <item h="1" x="2972"/>
        <item h="1" x="945"/>
        <item h="1" x="1260"/>
        <item h="1" x="333"/>
        <item h="1" x="3660"/>
        <item h="1" x="1314"/>
        <item h="1" x="665"/>
        <item h="1" x="2583"/>
        <item h="1" x="1632"/>
        <item h="1" x="2501"/>
        <item h="1" x="2402"/>
        <item h="1" x="1165"/>
        <item h="1" x="2437"/>
        <item h="1" x="2986"/>
        <item h="1" x="1858"/>
        <item h="1" x="2987"/>
        <item h="1" x="846"/>
        <item h="1" x="98"/>
        <item h="1" x="2341"/>
        <item x="3177"/>
        <item h="1" x="2730"/>
        <item h="1" x="1086"/>
        <item h="1" x="417"/>
        <item h="1" x="1327"/>
        <item h="1" x="2373"/>
        <item h="1" x="3457"/>
        <item h="1" x="2183"/>
        <item h="1" x="2573"/>
        <item h="1" x="1905"/>
        <item h="1" x="1497"/>
        <item h="1" x="78"/>
        <item h="1" x="1751"/>
        <item h="1" x="2070"/>
        <item h="1" x="883"/>
        <item h="1" x="3470"/>
        <item h="1" x="3744"/>
        <item h="1" x="109"/>
        <item h="1" x="830"/>
        <item h="1" x="2136"/>
        <item h="1" x="520"/>
        <item h="1" x="1831"/>
        <item h="1" x="3525"/>
        <item h="1" x="460"/>
        <item h="1" x="3336"/>
        <item h="1" x="3735"/>
        <item h="1" x="1414"/>
        <item h="1" x="1033"/>
        <item h="1" x="4099"/>
        <item h="1" x="2551"/>
        <item h="1" x="3821"/>
        <item h="1" x="995"/>
        <item h="1" x="3896"/>
        <item h="1" x="458"/>
        <item h="1" x="817"/>
        <item h="1" x="1376"/>
        <item h="1" x="793"/>
        <item h="1" x="2159"/>
        <item h="1" x="102"/>
        <item h="1" x="3683"/>
        <item h="1" x="1759"/>
        <item h="1" x="1847"/>
        <item h="1" x="823"/>
        <item h="1" x="1693"/>
        <item h="1" x="2199"/>
        <item h="1" x="3047"/>
        <item h="1" x="682"/>
        <item h="1" x="3190"/>
        <item h="1" x="39"/>
        <item h="1" x="4076"/>
        <item h="1" x="4032"/>
        <item h="1" x="1898"/>
        <item h="1" x="247"/>
        <item h="1" x="2154"/>
        <item h="1" x="133"/>
        <item h="1" x="891"/>
        <item h="1" x="118"/>
        <item h="1" x="836"/>
        <item h="1" x="194"/>
        <item h="1" x="3087"/>
        <item h="1" x="1508"/>
        <item h="1" x="3166"/>
        <item h="1" x="1210"/>
        <item h="1" x="528"/>
        <item h="1" x="541"/>
        <item h="1" x="313"/>
        <item h="1" x="1566"/>
        <item h="1" x="426"/>
        <item h="1" x="55"/>
        <item h="1" x="2904"/>
        <item h="1" x="2240"/>
        <item h="1" x="2221"/>
        <item h="1" x="149"/>
        <item h="1" x="3291"/>
        <item h="1" x="3500"/>
        <item h="1" x="1724"/>
        <item h="1" x="1426"/>
        <item h="1" x="3469"/>
        <item h="1" x="1065"/>
        <item h="1" x="71"/>
        <item h="1" x="2724"/>
        <item h="1" x="596"/>
        <item h="1" x="1417"/>
        <item h="1" x="1298"/>
        <item h="1" x="2312"/>
        <item h="1" x="753"/>
        <item h="1" x="1835"/>
        <item h="1" x="765"/>
        <item h="1" x="1124"/>
        <item h="1" x="446"/>
        <item h="1" x="1791"/>
        <item h="1" x="444"/>
        <item h="1" x="298"/>
        <item h="1" x="2354"/>
        <item h="1" x="4059"/>
        <item h="1" x="2678"/>
        <item h="1" x="1071"/>
        <item h="1" x="272"/>
        <item h="1" x="281"/>
        <item h="1" x="1679"/>
        <item h="1" x="2126"/>
        <item h="1" x="3872"/>
        <item h="1" x="2968"/>
        <item h="1" x="3682"/>
        <item h="1" x="3675"/>
        <item h="1" x="3697"/>
        <item h="1" x="812"/>
        <item h="1" x="771"/>
        <item h="1" x="761"/>
        <item h="1" x="1528"/>
        <item h="1" x="604"/>
        <item h="1" x="2696"/>
        <item h="1" x="2340"/>
        <item h="1" x="3738"/>
        <item h="1" x="3318"/>
        <item h="1" x="560"/>
        <item h="1" x="1481"/>
        <item h="1" x="681"/>
        <item h="1" x="3941"/>
        <item h="1" x="2212"/>
        <item h="1" x="3868"/>
        <item h="1" x="2652"/>
        <item h="1" x="1598"/>
        <item h="1" x="450"/>
        <item h="1" x="2938"/>
        <item h="1" x="469"/>
        <item h="1" x="3871"/>
        <item h="1" x="706"/>
        <item h="1" x="49"/>
        <item h="1" x="1123"/>
        <item h="1" x="424"/>
        <item h="1" x="2581"/>
        <item h="1" x="957"/>
        <item h="1" x="1776"/>
        <item h="1" x="666"/>
        <item h="1" x="2509"/>
        <item h="1" x="3768"/>
        <item h="1" x="3790"/>
        <item h="1" x="2793"/>
        <item h="1" x="2752"/>
        <item h="1" x="402"/>
        <item h="1" x="1256"/>
        <item h="1" x="1749"/>
        <item h="1" x="3605"/>
        <item h="1" x="2076"/>
        <item h="1" x="110"/>
        <item h="1" x="2612"/>
        <item h="1" x="2071"/>
        <item h="1" x="565"/>
        <item h="1" x="737"/>
        <item h="1" x="630"/>
        <item h="1" x="3184"/>
        <item h="1" x="328"/>
        <item h="1" x="1746"/>
        <item h="1" x="319"/>
        <item h="1" x="3411"/>
        <item h="1" x="3267"/>
        <item h="1" x="2852"/>
        <item h="1" x="2085"/>
        <item h="1" x="1217"/>
        <item h="1" x="2479"/>
        <item h="1" x="1179"/>
        <item h="1" x="3834"/>
        <item h="1" x="2591"/>
        <item h="1" x="3301"/>
        <item h="1" x="703"/>
        <item h="1" x="178"/>
        <item h="1" x="1017"/>
        <item h="1" x="752"/>
        <item h="1" x="3728"/>
        <item h="1" x="2916"/>
        <item h="1" x="2314"/>
        <item h="1" x="1633"/>
        <item h="1" x="986"/>
        <item h="1" x="1946"/>
        <item h="1" x="3194"/>
        <item h="1" x="1854"/>
        <item h="1" x="2463"/>
        <item h="1" x="1167"/>
        <item h="1" x="3252"/>
        <item h="1" x="2185"/>
        <item h="1" x="261"/>
        <item h="1" x="586"/>
        <item h="1" x="2598"/>
        <item h="1" x="730"/>
        <item h="1" x="3931"/>
        <item h="1" x="3180"/>
        <item h="1" x="1421"/>
        <item h="1" x="1291"/>
        <item h="1" x="3937"/>
        <item h="1" x="2862"/>
        <item h="1" x="2616"/>
        <item h="1" x="3183"/>
        <item h="1" x="481"/>
        <item h="1" x="798"/>
        <item h="1" x="3202"/>
        <item h="1" x="306"/>
        <item h="1" x="260"/>
        <item h="1" x="1430"/>
        <item h="1" x="2389"/>
        <item h="1" x="2278"/>
        <item h="1" x="1987"/>
        <item h="1" x="92"/>
        <item h="1" x="525"/>
        <item h="1" x="1825"/>
        <item h="1" x="2556"/>
        <item h="1" x="2799"/>
        <item h="1" x="60"/>
        <item h="1" x="3618"/>
        <item h="1" x="577"/>
        <item h="1" x="2584"/>
        <item h="1" x="3628"/>
        <item h="1" x="1410"/>
        <item h="1" x="1444"/>
        <item h="1" x="773"/>
        <item h="1" x="3710"/>
        <item h="1" x="1563"/>
        <item h="1" x="929"/>
        <item h="1" x="2015"/>
        <item h="1" x="1515"/>
        <item h="1" x="3218"/>
        <item h="1" x="3809"/>
        <item h="1" x="2346"/>
        <item h="1" x="950"/>
        <item h="1" x="602"/>
        <item h="1" x="3203"/>
        <item h="1" x="3066"/>
        <item h="1" x="3527"/>
        <item h="1" x="1537"/>
        <item h="1" x="1580"/>
        <item h="1" x="1212"/>
        <item h="1" x="228"/>
        <item h="1" x="3792"/>
        <item h="1" x="2911"/>
        <item h="1" x="572"/>
        <item h="1" x="360"/>
        <item h="1" x="2521"/>
        <item h="1" x="3321"/>
        <item h="1" x="169"/>
        <item h="1" x="1387"/>
        <item h="1" x="1"/>
        <item h="1" x="3978"/>
        <item h="1" x="3528"/>
        <item h="1" x="248"/>
        <item h="1" x="1089"/>
        <item h="1" x="3832"/>
        <item h="1" x="231"/>
        <item h="1" x="1321"/>
        <item h="1" x="1003"/>
        <item h="1" x="1864"/>
        <item h="1" x="2694"/>
        <item h="1" x="2965"/>
        <item h="1" x="447"/>
        <item h="1" x="1067"/>
        <item h="1" x="3401"/>
        <item h="1" x="3670"/>
        <item h="1" x="3160"/>
        <item h="1" x="544"/>
        <item h="1" x="2423"/>
        <item h="1" x="3577"/>
        <item h="1" x="186"/>
        <item h="1" x="3818"/>
        <item h="1" x="1369"/>
        <item h="1" x="310"/>
        <item h="1" x="3497"/>
        <item h="1" x="3860"/>
        <item h="1" x="1438"/>
        <item h="1" x="2216"/>
        <item h="1" x="3932"/>
        <item h="1" x="3950"/>
        <item h="1" x="2785"/>
        <item h="1" x="1687"/>
        <item h="1" x="235"/>
        <item h="1" x="1810"/>
        <item h="1" x="2520"/>
        <item h="1" x="239"/>
        <item h="1" x="1063"/>
        <item h="1" x="3911"/>
        <item h="1" x="4018"/>
        <item h="1" x="670"/>
        <item h="1" x="327"/>
        <item h="1" x="20"/>
        <item h="1" x="2372"/>
        <item h="1" x="275"/>
        <item h="1" x="1560"/>
        <item h="1" x="1353"/>
        <item h="1" x="2380"/>
        <item h="1" x="1445"/>
        <item h="1" x="416"/>
        <item h="1" x="1166"/>
        <item h="1" x="2650"/>
        <item h="1" x="3241"/>
        <item h="1" x="3901"/>
        <item h="1" x="931"/>
        <item h="1" x="923"/>
        <item h="1" x="2704"/>
        <item h="1" x="2012"/>
        <item h="1" x="2795"/>
        <item h="1" x="1326"/>
        <item h="1" x="3479"/>
        <item h="1" x="1271"/>
        <item h="1" x="3976"/>
        <item h="1" x="2377"/>
        <item h="1" x="2011"/>
        <item h="1" x="1689"/>
        <item h="1" x="1128"/>
        <item h="1" x="871"/>
        <item h="1" x="1448"/>
        <item h="1" x="3982"/>
        <item h="1" x="1583"/>
        <item h="1" x="243"/>
        <item h="1" x="2425"/>
        <item h="1" x="1370"/>
        <item h="1" x="2594"/>
        <item h="1" x="1154"/>
        <item h="1" x="2438"/>
        <item h="1" x="2412"/>
        <item h="1" x="3459"/>
        <item h="1" x="2920"/>
        <item h="1" x="3973"/>
        <item h="1" x="1412"/>
        <item h="1" x="2247"/>
        <item h="1" x="2929"/>
        <item h="1" x="1005"/>
        <item h="1" x="533"/>
        <item h="1" x="157"/>
        <item h="1" x="320"/>
        <item h="1" x="4016"/>
        <item h="1" x="3992"/>
        <item h="1" x="1303"/>
        <item h="1" x="898"/>
        <item h="1" x="3925"/>
        <item h="1" x="1267"/>
        <item h="1" x="2180"/>
        <item h="1" x="1214"/>
        <item h="1" x="1284"/>
        <item h="1" x="1169"/>
        <item h="1" x="3553"/>
        <item h="1" x="2851"/>
        <item h="1" x="1957"/>
        <item h="1" x="2934"/>
        <item h="1" x="2434"/>
        <item h="1" x="3338"/>
        <item h="1" x="1183"/>
        <item h="1" x="318"/>
        <item h="1" x="2864"/>
        <item h="1" x="3960"/>
        <item h="1" x="1820"/>
        <item h="1" x="1851"/>
        <item h="1" x="2753"/>
        <item h="1" x="3332"/>
        <item h="1" x="1542"/>
        <item h="1" x="3363"/>
        <item h="1" x="400"/>
        <item h="1" x="844"/>
        <item h="1" x="2576"/>
        <item h="1" x="2478"/>
        <item h="1" x="1268"/>
        <item h="1" x="783"/>
        <item h="1" x="3107"/>
        <item h="1" x="3785"/>
        <item h="1" x="3051"/>
        <item h="1" x="2432"/>
        <item h="1" x="3650"/>
        <item h="1" x="117"/>
        <item h="1" x="1111"/>
        <item h="1" x="881"/>
        <item h="1" x="1177"/>
        <item h="1" x="1122"/>
        <item h="1" x="3415"/>
        <item h="1" x="1947"/>
        <item h="1" x="1316"/>
        <item h="1" x="1861"/>
        <item h="1" x="2897"/>
        <item h="1" x="497"/>
        <item h="1" x="3572"/>
        <item h="1" x="367"/>
        <item h="1" x="2393"/>
        <item h="1" x="1126"/>
        <item h="1" x="2066"/>
        <item h="1" x="3117"/>
        <item h="1" x="975"/>
        <item h="1" x="642"/>
        <item h="1" x="2857"/>
        <item h="1" x="1927"/>
        <item h="1" x="1937"/>
        <item h="1" x="2096"/>
        <item h="1" x="2100"/>
        <item h="1" x="3965"/>
        <item h="1" x="858"/>
        <item h="1" x="1532"/>
        <item h="1" x="1706"/>
        <item h="1" x="1408"/>
        <item h="1" x="3696"/>
        <item h="1" x="2470"/>
        <item h="1" x="286"/>
        <item h="1" x="3478"/>
        <item h="1" x="3817"/>
        <item h="1" x="3839"/>
        <item h="1" x="2273"/>
        <item h="1" x="617"/>
        <item h="1" x="3579"/>
        <item h="1" x="2087"/>
        <item h="1" x="3289"/>
        <item h="1" x="589"/>
        <item h="1" x="1609"/>
        <item h="1" x="1844"/>
        <item h="1" x="3225"/>
        <item h="1" x="1692"/>
        <item h="1" x="2861"/>
        <item h="1" x="3297"/>
        <item h="1" x="2902"/>
        <item h="1" x="3746"/>
        <item h="1" x="1663"/>
        <item h="1" x="3964"/>
        <item h="1" x="1388"/>
        <item h="1" x="2607"/>
        <item h="1" x="3540"/>
        <item h="1" x="2276"/>
        <item h="1" x="3151"/>
        <item h="1" x="2664"/>
        <item h="1" x="2990"/>
        <item h="1" x="888"/>
        <item h="1" x="0"/>
        <item h="1" x="2878"/>
        <item h="1" x="3773"/>
        <item h="1" x="1845"/>
        <item h="1" x="1818"/>
        <item h="1" x="1174"/>
        <item h="1" x="1884"/>
        <item h="1" x="1821"/>
        <item h="1" x="1340"/>
        <item h="1" x="3179"/>
        <item h="1" x="108"/>
        <item h="1" x="4039"/>
        <item h="1" x="1416"/>
        <item h="1" x="470"/>
        <item h="1" x="58"/>
        <item h="1" x="3079"/>
        <item h="1" x="740"/>
        <item h="1" x="708"/>
        <item h="1" x="411"/>
        <item h="1" x="3276"/>
        <item h="1" x="592"/>
        <item h="1" x="598"/>
        <item h="1" x="2266"/>
        <item h="1" x="848"/>
        <item h="1" x="3587"/>
        <item h="1" x="3384"/>
        <item h="1" x="3065"/>
        <item h="1" x="806"/>
        <item h="1" x="1630"/>
        <item h="1" x="3673"/>
        <item h="1" x="964"/>
        <item h="1" x="3555"/>
        <item h="1" x="4053"/>
        <item h="1" x="2714"/>
        <item h="1" x="252"/>
        <item h="1" x="2794"/>
        <item h="1" x="317"/>
        <item h="1" x="1191"/>
        <item h="1" x="104"/>
        <item h="1" x="3278"/>
        <item h="1" x="3222"/>
        <item h="1" x="1684"/>
        <item h="1" x="175"/>
        <item h="1" x="3381"/>
        <item h="1" x="3486"/>
        <item h="1" x="1312"/>
        <item h="1" x="95"/>
        <item h="1" x="2326"/>
        <item h="1" x="2669"/>
        <item h="1" x="1664"/>
        <item h="1" x="3859"/>
        <item h="1" x="307"/>
        <item h="1" x="1941"/>
        <item h="1" x="1936"/>
        <item h="1" x="2460"/>
        <item h="1" x="2961"/>
        <item h="1" x="2419"/>
        <item h="1" x="2254"/>
        <item h="1" x="3567"/>
        <item h="1" x="399"/>
        <item h="1" x="282"/>
        <item h="1" x="3279"/>
        <item h="1" x="907"/>
        <item h="1" x="1403"/>
        <item h="1" x="3282"/>
        <item h="1" x="2555"/>
        <item h="1" x="1181"/>
        <item h="1" x="3028"/>
        <item h="1" x="2858"/>
        <item h="1" x="554"/>
        <item h="1" x="3438"/>
        <item h="1" x="3542"/>
        <item h="1" x="2943"/>
        <item h="1" x="491"/>
        <item h="1" x="3029"/>
        <item h="1" x="3733"/>
        <item h="1" x="3140"/>
        <item h="1" x="3360"/>
        <item h="1" x="2844"/>
        <item h="1" x="240"/>
        <item h="1" x="583"/>
        <item h="1" x="2663"/>
        <item h="1" x="1833"/>
        <item h="1" x="2503"/>
        <item h="1" x="2329"/>
        <item h="1" x="2888"/>
        <item h="1" x="1012"/>
        <item h="1" x="1397"/>
        <item h="1" x="2296"/>
        <item h="1" x="1809"/>
        <item h="1" x="3853"/>
        <item h="1" x="3417"/>
        <item h="1" x="719"/>
        <item h="1" x="2151"/>
        <item h="1" x="2305"/>
        <item h="1" x="1785"/>
        <item h="1" x="3782"/>
        <item h="1" x="2797"/>
        <item h="1" x="540"/>
        <item h="1" x="427"/>
        <item h="1" x="3910"/>
        <item h="1" x="896"/>
        <item h="1" x="2356"/>
        <item h="1" x="242"/>
        <item h="1" x="1156"/>
        <item h="1" x="4006"/>
        <item h="1" x="213"/>
        <item h="1" x="479"/>
        <item h="1" x="1160"/>
        <item h="1" x="710"/>
        <item h="1" x="910"/>
        <item h="1" x="2863"/>
        <item h="1" x="407"/>
        <item h="1" x="2143"/>
        <item h="1" x="942"/>
        <item h="1" x="3989"/>
        <item h="1" x="917"/>
        <item h="1" x="3869"/>
        <item h="1" x="1737"/>
        <item h="1" x="3227"/>
        <item h="1" x="1455"/>
        <item h="1" x="2120"/>
        <item h="1" x="1959"/>
        <item h="1" x="1524"/>
        <item h="1" x="1304"/>
        <item h="1" x="3592"/>
        <item h="1" x="3188"/>
        <item h="1" x="3761"/>
        <item h="1" x="2643"/>
        <item h="1" x="3132"/>
        <item h="1" x="3256"/>
        <item h="1" x="2770"/>
        <item h="1" x="65"/>
        <item h="1" x="1425"/>
        <item h="1" x="1294"/>
        <item h="1" x="2689"/>
        <item h="1" x="2414"/>
        <item h="1" x="2994"/>
        <item h="1" x="2472"/>
        <item h="1" x="1302"/>
        <item h="1" x="3372"/>
        <item h="1" x="1868"/>
        <item h="1" x="2599"/>
        <item h="1" x="2506"/>
        <item h="1" x="1239"/>
        <item h="1" x="2462"/>
        <item h="1" x="2362"/>
        <item h="1" x="3778"/>
        <item h="1" x="1259"/>
        <item h="1" x="2299"/>
        <item h="1" x="816"/>
        <item h="1" x="864"/>
        <item h="1" x="3283"/>
        <item h="1" x="863"/>
        <item h="1" x="641"/>
        <item h="1" x="890"/>
        <item h="1" x="2208"/>
        <item h="1" x="2552"/>
        <item h="1" x="3001"/>
        <item h="1" x="1093"/>
        <item h="1" x="90"/>
        <item h="1" x="1939"/>
        <item h="1" x="1829"/>
        <item h="1" x="1090"/>
        <item h="1" x="3820"/>
        <item h="1" x="1670"/>
        <item h="1" x="3995"/>
        <item h="1" x="3096"/>
        <item h="1" x="745"/>
        <item h="1" x="1923"/>
        <item h="1" x="1158"/>
        <item h="1" x="1894"/>
        <item h="1" x="2485"/>
        <item h="1" x="3198"/>
        <item h="1" x="2163"/>
        <item h="1" x="1383"/>
        <item h="1" x="1277"/>
        <item h="1" x="814"/>
        <item h="1" x="3026"/>
        <item h="1" x="3920"/>
        <item h="1" x="3060"/>
        <item h="1" x="4060"/>
        <item h="1" x="3036"/>
        <item h="1" x="1245"/>
        <item h="1" x="2422"/>
        <item h="1" x="1685"/>
        <item h="1" x="3288"/>
        <item h="1" x="1839"/>
        <item h="1" x="1828"/>
        <item h="1" x="908"/>
        <item h="1" x="193"/>
        <item h="1" x="788"/>
        <item h="1" x="2789"/>
        <item h="1" x="810"/>
        <item h="1" x="2940"/>
        <item h="1" x="3126"/>
        <item h="1" x="4057"/>
        <item h="1" x="2367"/>
        <item h="1" x="2672"/>
        <item h="1" x="2634"/>
        <item h="1" x="1830"/>
        <item h="1" x="3080"/>
        <item h="1" x="1546"/>
        <item h="1" x="3254"/>
        <item h="1" x="2784"/>
        <item h="1" x="2072"/>
        <item h="1" x="2913"/>
        <item h="1" x="1895"/>
        <item h="1" x="2603"/>
        <item h="1" x="2261"/>
        <item h="1" x="508"/>
        <item h="1" x="3135"/>
        <item h="1" x="1269"/>
        <item h="1" x="1457"/>
        <item h="1" x="824"/>
        <item h="1" x="2812"/>
        <item h="1" x="1511"/>
        <item h="1" x="2841"/>
        <item h="1" x="978"/>
        <item h="1" x="1672"/>
        <item h="1" x="2985"/>
        <item h="1" x="763"/>
        <item h="1" x="3109"/>
        <item h="1" x="3980"/>
        <item h="1" x="3611"/>
        <item h="1" x="2601"/>
        <item h="1" x="2606"/>
        <item h="1" x="1940"/>
        <item h="1" x="1180"/>
        <item h="1" x="370"/>
        <item h="1" x="1506"/>
        <item h="1" x="2172"/>
        <item h="1" x="2699"/>
        <item h="1" x="3424"/>
        <item h="1" x="2532"/>
        <item h="1" x="1857"/>
        <item h="1" x="3576"/>
        <item h="1" x="3831"/>
        <item h="1" x="3185"/>
        <item h="1" x="3247"/>
        <item h="1" x="3646"/>
        <item h="1" x="2743"/>
        <item h="1" x="517"/>
        <item h="1" x="3231"/>
        <item h="1" x="3041"/>
        <item h="1" x="1848"/>
        <item h="1" x="2557"/>
        <item h="1" x="673"/>
        <item h="1" x="2421"/>
        <item h="1" x="3732"/>
        <item h="1" x="911"/>
        <item h="1" x="1131"/>
        <item h="1" x="701"/>
        <item h="1" x="2078"/>
        <item h="1" x="1350"/>
        <item h="1" x="1367"/>
        <item h="1" x="2709"/>
        <item h="1" x="2893"/>
        <item h="1" x="2745"/>
        <item h="1" x="2761"/>
        <item h="1" x="675"/>
        <item h="1" x="258"/>
        <item h="1" x="3559"/>
        <item h="1" x="4050"/>
        <item h="1" x="3722"/>
        <item h="1" x="2350"/>
        <item h="1" x="3895"/>
        <item h="1" x="2050"/>
        <item h="1" x="1783"/>
        <item h="1" x="2140"/>
        <item h="1" x="127"/>
        <item h="1" x="3524"/>
        <item h="1" x="17"/>
        <item h="1" x="2217"/>
        <item h="1" x="2847"/>
        <item h="1" x="1707"/>
        <item h="1" x="707"/>
        <item h="1" x="1841"/>
        <item h="1" x="2016"/>
        <item h="1" x="1328"/>
        <item h="1" x="2701"/>
        <item h="1" x="477"/>
        <item h="1" x="131"/>
        <item h="1" x="174"/>
        <item h="1" x="3414"/>
        <item h="1" x="3303"/>
        <item h="1" x="1486"/>
        <item h="1" x="1290"/>
        <item h="1" x="3178"/>
        <item h="1" x="3776"/>
        <item h="1" x="3852"/>
        <item h="1" x="2417"/>
        <item h="1" x="1761"/>
        <item h="1" x="2317"/>
        <item h="1" x="96"/>
        <item h="1" x="966"/>
        <item h="1" x="1213"/>
        <item h="1" x="3386"/>
        <item h="1" x="962"/>
        <item h="1" x="2366"/>
        <item h="1" x="2218"/>
        <item h="1" x="1087"/>
        <item h="1" x="1465"/>
        <item h="1" x="3642"/>
        <item h="1" x="3659"/>
        <item h="1" x="2679"/>
        <item h="1" x="2390"/>
        <item h="1" x="993"/>
        <item h="1" x="1698"/>
        <item h="1" x="514"/>
        <item h="1" x="103"/>
        <item h="1" x="2881"/>
        <item h="1" x="33"/>
        <item h="1" x="2964"/>
        <item h="1" x="2365"/>
        <item h="1" x="181"/>
        <item h="1" x="3554"/>
        <item h="1" x="2034"/>
        <item h="1" x="3927"/>
        <item h="1" x="3045"/>
        <item h="1" x="928"/>
        <item h="1" x="1045"/>
        <item h="1" x="287"/>
        <item h="1" x="438"/>
        <item h="1" x="85"/>
        <item h="1" x="1736"/>
        <item h="1" x="230"/>
        <item h="1" x="2815"/>
        <item h="1" x="274"/>
        <item h="1" x="754"/>
        <item h="1" x="158"/>
        <item h="1" x="3512"/>
        <item h="1" x="4034"/>
        <item h="1" x="2104"/>
        <item h="1" x="3955"/>
        <item h="1" x="101"/>
        <item h="1" x="1216"/>
        <item h="1" x="949"/>
        <item h="1" x="2979"/>
        <item h="1" x="199"/>
        <item h="1" x="2558"/>
        <item h="1" x="18"/>
        <item h="1" x="509"/>
        <item h="1" x="1447"/>
        <item h="1" x="1041"/>
        <item h="1" x="3324"/>
        <item h="1" x="1966"/>
        <item h="1" x="2243"/>
        <item h="1" x="97"/>
        <item h="1" x="2090"/>
        <item h="1" x="1522"/>
        <item h="1" x="119"/>
        <item h="1" x="2585"/>
        <item h="1" x="1305"/>
        <item h="1" x="279"/>
        <item h="1" x="2482"/>
        <item h="1" x="994"/>
        <item h="1" x="557"/>
        <item h="1" x="562"/>
        <item h="1" x="1355"/>
        <item h="1" x="1208"/>
        <item h="1" x="290"/>
        <item h="1" x="30"/>
        <item h="1" x="3987"/>
        <item h="1" x="1926"/>
        <item h="1" x="1886"/>
        <item h="1" x="1201"/>
        <item h="1" x="1322"/>
        <item h="1" x="215"/>
        <item h="1" x="3757"/>
        <item h="1" x="1967"/>
        <item h="1" x="997"/>
        <item h="1" x="2737"/>
        <item h="1" x="668"/>
        <item h="1" x="1591"/>
        <item h="1" x="171"/>
        <item h="1" x="953"/>
        <item h="1" x="620"/>
        <item h="1" x="269"/>
        <item h="1" x="1527"/>
        <item h="1" x="1119"/>
        <item h="1" x="3662"/>
        <item h="1" x="1209"/>
        <item h="1" x="2632"/>
        <item h="1" x="875"/>
        <item h="1" x="1446"/>
        <item h="1" x="1207"/>
        <item h="1" x="2939"/>
        <item h="1" x="3326"/>
        <item h="1" x="1170"/>
        <item h="1" x="1507"/>
        <item h="1" x="3708"/>
        <item h="1" x="1550"/>
        <item h="1" x="828"/>
        <item h="1" x="2767"/>
        <item h="1" x="2430"/>
        <item h="1" x="2153"/>
        <item h="1" x="2547"/>
        <item h="1" x="1182"/>
        <item h="1" x="3456"/>
        <item h="1" x="1379"/>
        <item h="1" x="1049"/>
        <item h="1" x="3789"/>
        <item h="1" x="1251"/>
        <item h="1" x="4102"/>
        <item h="1" x="2000"/>
        <item h="1" x="650"/>
        <item h="1" x="2561"/>
        <item h="1" x="2765"/>
        <item h="1" x="453"/>
        <item h="1" x="2615"/>
        <item h="1" x="47"/>
        <item h="1" x="410"/>
        <item h="1" x="1618"/>
        <item h="1" x="79"/>
        <item h="1" x="1656"/>
        <item h="1" x="3689"/>
        <item h="1" x="1278"/>
        <item h="1" x="3039"/>
        <item h="1" x="1647"/>
        <item h="1" x="980"/>
        <item h="1" x="860"/>
        <item h="1" x="919"/>
        <item h="1" x="905"/>
        <item h="1" x="936"/>
        <item h="1" x="3353"/>
        <item h="1" x="2322"/>
        <item h="1" x="2524"/>
        <item h="1" x="1843"/>
        <item h="1" x="3627"/>
        <item h="1" x="3485"/>
        <item h="1" x="1704"/>
        <item h="1" x="2466"/>
        <item x="3328"/>
        <item h="1" x="1519"/>
        <item h="1" x="927"/>
        <item h="1" x="2002"/>
        <item h="1" x="795"/>
        <item h="1" x="503"/>
        <item h="1" x="916"/>
        <item h="1" x="493"/>
        <item h="1" x="3410"/>
        <item h="1" x="2817"/>
        <item h="1" x="2445"/>
        <item h="1" x="1624"/>
        <item h="1" x="1972"/>
        <item h="1" x="1645"/>
        <item h="1" x="28"/>
        <item h="1" x="1237"/>
        <item h="1" x="2310"/>
        <item h="1" x="2166"/>
        <item h="1" x="2147"/>
        <item h="1" x="1112"/>
        <item h="1" x="2409"/>
        <item h="1" x="1612"/>
        <item h="1" x="3078"/>
        <item h="1" x="2111"/>
        <item h="1" x="3907"/>
        <item h="1" x="1928"/>
        <item h="1" x="2680"/>
        <item h="1" x="1938"/>
        <item h="1" x="3050"/>
        <item h="1" x="77"/>
        <item h="1" x="1668"/>
        <item h="1" x="2298"/>
        <item h="1" x="357"/>
        <item h="1" x="2481"/>
        <item h="1" x="3922"/>
        <item h="1" x="1703"/>
        <item h="1" x="2405"/>
        <item h="1" x="111"/>
        <item h="1" x="2860"/>
        <item h="1" x="4068"/>
        <item h="1" x="2255"/>
        <item h="1" x="1336"/>
        <item h="1" x="767"/>
        <item h="1" x="4004"/>
        <item h="1" x="2682"/>
        <item h="1" x="1755"/>
        <item h="1" x="129"/>
        <item h="1" x="1720"/>
        <item h="1" x="878"/>
        <item h="1" x="1310"/>
        <item h="1" x="2843"/>
        <item h="1" x="3148"/>
        <item h="1" x="960"/>
        <item h="1" x="2613"/>
        <item h="1" x="3263"/>
        <item h="1" x="1076"/>
        <item h="1" x="1193"/>
        <item h="1" x="1885"/>
        <item h="1" x="3010"/>
        <item h="1" x="1185"/>
        <item h="1" x="2922"/>
        <item h="1" x="2937"/>
        <item h="1" x="1477"/>
        <item h="1" x="324"/>
        <item h="1" x="3259"/>
        <item h="1" x="2283"/>
        <item h="1" x="2300"/>
        <item h="1" x="1782"/>
        <item h="1" x="2378"/>
        <item h="1" x="2518"/>
        <item h="1" x="1796"/>
        <item h="1" x="636"/>
        <item h="1" x="1644"/>
        <item h="1" x="549"/>
        <item h="1" x="3607"/>
        <item h="1" x="2009"/>
        <item h="1" x="1366"/>
        <item h="1" x="3280"/>
        <item h="1" x="1680"/>
        <item h="1" x="1098"/>
        <item h="1" x="1356"/>
        <item h="1" x="1567"/>
        <item h="1" x="2452"/>
        <item h="1" x="2483"/>
        <item h="1" x="1620"/>
        <item h="1" x="1836"/>
        <item h="1" x="3063"/>
        <item h="1" x="2211"/>
        <item h="1" x="1901"/>
        <item h="1" x="591"/>
        <item h="1" x="639"/>
        <item h="1" x="2774"/>
        <item h="1" x="3111"/>
        <item h="1" x="987"/>
        <item h="1" x="825"/>
        <item h="1" x="2383"/>
        <item h="1" x="68"/>
        <item h="1" x="3208"/>
        <item h="1" x="3339"/>
        <item h="1" x="2141"/>
        <item h="1" x="3471"/>
        <item h="1" x="2231"/>
        <item h="1" x="1074"/>
        <item h="1" x="205"/>
        <item h="1" x="1460"/>
        <item h="1" x="3436"/>
        <item h="1" x="974"/>
        <item h="1" x="3898"/>
        <item h="1" x="2047"/>
        <item h="1" x="52"/>
        <item h="1" x="280"/>
        <item h="1" x="2327"/>
        <item h="1" x="2725"/>
        <item h="1" x="1661"/>
        <item h="1" x="934"/>
        <item h="1" x="3667"/>
        <item h="1" x="2036"/>
        <item h="1" x="2592"/>
        <item h="1" x="4092"/>
        <item h="1" x="268"/>
        <item h="1" x="220"/>
        <item h="1" x="2196"/>
        <item h="1" x="1544"/>
        <item h="1" x="3716"/>
        <item h="1" x="184"/>
        <item h="1" x="2834"/>
        <item h="1" x="548"/>
        <item h="1" x="3095"/>
        <item h="1" x="2544"/>
        <item h="1" x="322"/>
        <item h="1" x="1038"/>
        <item h="1" x="2137"/>
        <item h="1" x="1578"/>
        <item h="1" x="2186"/>
        <item h="1" x="3729"/>
        <item h="1" x="3258"/>
        <item h="1" x="2600"/>
        <item h="1" x="2116"/>
        <item h="1" x="2368"/>
        <item h="1" x="2105"/>
        <item h="1" x="1856"/>
        <item h="1" x="433"/>
        <item h="1" x="1413"/>
        <item h="1" x="2165"/>
        <item h="1" x="2873"/>
        <item h="1" x="2969"/>
        <item h="1" x="2760"/>
        <item h="1" x="246"/>
        <item h="1" x="1919"/>
        <item h="1" x="948"/>
        <item h="1" x="1001"/>
        <item h="1" x="1932"/>
        <item h="1" x="2121"/>
        <item h="1" x="224"/>
        <item h="1" x="1077"/>
        <item h="1" x="2192"/>
        <item h="1" x="2361"/>
        <item h="1" x="3664"/>
        <item h="1" x="1037"/>
        <item h="1" x="3040"/>
        <item h="1" x="253"/>
        <item h="1" x="1735"/>
        <item h="1" x="2523"/>
        <item h="1" x="2921"/>
        <item h="1" x="114"/>
        <item h="1" x="2205"/>
        <item h="1" x="831"/>
        <item h="1" x="3058"/>
        <item h="1" x="3015"/>
        <item h="1" x="1172"/>
        <item h="1" x="1243"/>
        <item h="1" x="2951"/>
        <item h="1" x="899"/>
        <item h="1" x="3557"/>
        <item h="1" x="2330"/>
        <item h="1" x="2988"/>
        <item h="1" x="2492"/>
        <item h="1" x="614"/>
        <item h="1" x="1584"/>
        <item h="1" x="1479"/>
        <item h="1" x="3843"/>
        <item h="1" x="170"/>
        <item h="1" x="2281"/>
        <item h="1" x="800"/>
        <item h="1" x="3400"/>
        <item h="1" x="3385"/>
        <item h="1" x="1813"/>
        <item h="1" x="3571"/>
        <item h="1" x="4091"/>
        <item h="1" x="1238"/>
        <item h="1" x="21"/>
        <item h="1" x="201"/>
        <item h="1" x="1996"/>
        <item h="1" x="689"/>
        <item h="1" x="880"/>
        <item h="1" x="2093"/>
        <item h="1" x="546"/>
        <item h="1" x="394"/>
        <item h="1" x="1973"/>
        <item h="1" x="2064"/>
        <item h="1" x="2184"/>
        <item h="1" x="1459"/>
        <item h="1" x="210"/>
        <item h="1" x="3042"/>
        <item h="1" x="2424"/>
        <item h="1" x="4020"/>
        <item h="1" x="1891"/>
        <item h="1" x="585"/>
        <item h="1" x="2031"/>
        <item h="1" x="1339"/>
        <item h="1" x="1234"/>
        <item h="1" x="1031"/>
        <item h="1" x="2890"/>
        <item h="1" x="1907"/>
        <item h="1" x="428"/>
        <item h="1" x="2230"/>
        <item h="1" x="459"/>
        <item h="1" x="2089"/>
        <item h="1" x="2906"/>
        <item h="1" x="1909"/>
        <item h="1" x="2703"/>
        <item h="1" x="3749"/>
        <item h="1" x="1889"/>
        <item h="1" x="1585"/>
        <item h="1" x="4087"/>
        <item h="1" x="869"/>
        <item h="1" x="1793"/>
        <item h="1" x="331"/>
        <item h="1" x="2578"/>
        <item h="1" x="3676"/>
        <item h="1" x="2415"/>
        <item h="1" x="3429"/>
        <item h="1" x="3550"/>
        <item h="1" x="2049"/>
        <item h="1" x="74"/>
        <item h="1" x="1002"/>
        <item h="1" x="2510"/>
        <item h="1" x="1091"/>
        <item h="1" x="2413"/>
        <item h="1" x="1982"/>
        <item h="1" x="3217"/>
        <item h="1" x="1682"/>
        <item h="1" x="4088"/>
        <item h="1" x="3396"/>
        <item h="1" x="1317"/>
        <item h="1" x="2856"/>
        <item h="1" x="827"/>
        <item h="1" x="452"/>
        <item h="1" x="106"/>
        <item h="1" x="2871"/>
        <item h="1" x="3430"/>
        <item h="1" x="326"/>
        <item h="1" x="3447"/>
        <item h="1" x="1984"/>
        <item h="1" x="811"/>
        <item h="1" x="1750"/>
        <item h="1" x="3315"/>
        <item h="1" x="4001"/>
        <item h="1" x="1640"/>
        <item h="1" x="2020"/>
        <item h="1" x="1922"/>
        <item h="1" x="2738"/>
        <item h="1" x="1318"/>
        <item h="1" x="1558"/>
        <item h="1" x="3753"/>
        <item h="1" x="385"/>
        <item h="1" x="1671"/>
        <item h="1" x="659"/>
        <item h="1" x="709"/>
        <item h="1" x="2029"/>
        <item h="1" x="2067"/>
        <item h="1" x="2513"/>
        <item h="1" x="797"/>
        <item h="1" x="662"/>
        <item h="1" x="1702"/>
        <item h="1" x="2495"/>
        <item h="1" x="2959"/>
        <item h="1" x="519"/>
        <item h="1" x="2021"/>
        <item h="1" x="851"/>
        <item h="1" x="207"/>
        <item h="1" x="2223"/>
        <item h="1" x="3769"/>
        <item h="1" x="2687"/>
        <item h="1" x="3265"/>
        <item h="1" x="2859"/>
        <item h="1" x="3482"/>
        <item h="1" x="1906"/>
        <item h="1" x="461"/>
        <item h="1" x="1646"/>
        <item h="1" x="3842"/>
        <item h="1" x="559"/>
        <item h="1" x="3889"/>
        <item h="1" x="2577"/>
        <item h="1" x="796"/>
        <item h="1" x="2325"/>
        <item h="1" x="226"/>
        <item h="1" x="3422"/>
        <item h="1" x="2589"/>
        <item h="1" x="1933"/>
        <item h="1" x="2746"/>
        <item h="1" x="3081"/>
        <item h="1" x="1930"/>
        <item h="1" x="3521"/>
        <item h="1" x="2931"/>
        <item h="1" x="787"/>
        <item h="1" x="2006"/>
        <item h="1" x="599"/>
        <item h="1" x="2128"/>
        <item h="1" x="3767"/>
        <item h="1" x="969"/>
        <item h="1" x="2284"/>
        <item h="1" x="2818"/>
        <item h="1" x="3077"/>
        <item h="1" x="314"/>
        <item h="1" x="237"/>
        <item h="1" x="3361"/>
        <item h="1" x="1279"/>
        <item h="1" x="1386"/>
        <item h="1" x="3997"/>
        <item h="1" x="3319"/>
        <item h="1" x="3717"/>
        <item h="1" x="1449"/>
        <item h="1" x="3496"/>
        <item h="1" x="3959"/>
        <item h="1" x="2565"/>
        <item h="1" x="1406"/>
        <item h="1" x="2271"/>
        <item h="1" x="932"/>
        <item h="1" x="1683"/>
        <item h="1" x="2602"/>
        <item h="1" x="1384"/>
        <item h="1" x="2139"/>
        <item h="1" x="1568"/>
        <item h="1" x="3128"/>
        <item h="1" x="2777"/>
        <item h="1" x="188"/>
        <item h="1" x="3840"/>
        <item h="1" x="2534"/>
        <item h="1" x="3726"/>
        <item h="1" x="555"/>
        <item h="1" x="134"/>
        <item h="1" x="2618"/>
        <item h="1" x="3756"/>
        <item h="1" x="3865"/>
        <item h="1" x="2311"/>
        <item h="1" x="3632"/>
        <item h="1" x="2641"/>
        <item h="1" x="3552"/>
        <item h="1" x="968"/>
        <item h="1" x="1673"/>
        <item h="1" x="2569"/>
        <item h="1" x="1866"/>
        <item h="1" x="1249"/>
        <item h="1" x="2103"/>
        <item h="1" x="2674"/>
        <item h="1" x="3299"/>
        <item h="1" x="1603"/>
        <item h="1" x="2728"/>
        <item h="1" x="2270"/>
        <item h="1" x="1361"/>
        <item h="1" x="2537"/>
        <item h="1" x="3325"/>
        <item h="1" x="2331"/>
        <item h="1" x="3476"/>
        <item h="1" x="3347"/>
        <item h="1" x="2429"/>
        <item h="1" x="2227"/>
        <item h="1" x="3129"/>
        <item h="1" x="2142"/>
        <item h="1" x="1140"/>
        <item h="1" x="1117"/>
        <item h="1" x="748"/>
        <item h="1" x="4094"/>
        <item h="1" x="1655"/>
        <item h="1" x="2722"/>
        <item h="1" x="3312"/>
        <item h="1" x="3172"/>
        <item h="1" x="3775"/>
        <item h="1" x="1867"/>
        <item h="1" x="3671"/>
        <item h="1" x="766"/>
        <item h="1" x="4009"/>
        <item h="1" x="3586"/>
        <item h="1" x="3877"/>
        <item h="1" x="1729"/>
        <item h="1" x="1240"/>
        <item h="1" x="4035"/>
        <item h="1" x="1719"/>
        <item h="1" x="1985"/>
        <item h="1" x="2418"/>
        <item h="1" x="920"/>
        <item h="1" x="1662"/>
        <item h="1" x="1846"/>
        <item h="1" x="1054"/>
        <item h="1" x="1401"/>
        <item h="1" x="867"/>
        <item h="1" x="2825"/>
        <item h="1" x="1008"/>
        <item h="1" x="121"/>
        <item h="1" x="136"/>
        <item h="1" x="2026"/>
        <item h="1" x="161"/>
        <item h="1" x="1712"/>
        <item h="1" x="3484"/>
        <item h="1" x="3322"/>
        <item h="1" x="1876"/>
        <item h="1" x="2176"/>
        <item h="1" x="2473"/>
        <item h="1" x="1204"/>
        <item h="1" x="64"/>
        <item h="1" x="2651"/>
        <item h="1" x="3721"/>
        <item h="1" x="2364"/>
        <item h="1" x="695"/>
        <item h="1" x="2235"/>
        <item h="1" x="3906"/>
        <item h="1" x="4007"/>
        <item h="1" x="3043"/>
        <item h="1" x="569"/>
        <item h="1" x="1903"/>
        <item h="1" x="3393"/>
        <item h="1" x="1176"/>
        <item h="1" x="2925"/>
        <item h="1" x="3196"/>
        <item h="1" x="608"/>
        <item h="1" x="1295"/>
        <item h="1" x="483"/>
        <item h="1" x="2638"/>
        <item h="1" x="1586"/>
        <item h="1" x="683"/>
        <item h="1" x="902"/>
        <item h="1" x="112"/>
        <item h="1" x="1155"/>
        <item h="1" x="2343"/>
        <item h="1" x="2530"/>
        <item h="1" x="202"/>
        <item h="1" x="901"/>
        <item h="1" x="1451"/>
        <item h="1" x="1409"/>
        <item h="1" x="3251"/>
        <item h="1" x="1200"/>
        <item h="1" x="1958"/>
        <item h="1" x="2219"/>
        <item h="1" x="1816"/>
        <item h="1" x="403"/>
        <item h="1" x="829"/>
        <item h="1" x="679"/>
        <item h="1" x="3570"/>
        <item h="1" x="2194"/>
        <item h="1" x="2237"/>
        <item h="1" x="3008"/>
        <item h="1" x="3364"/>
        <item h="1" x="3402"/>
        <item h="1" x="2294"/>
        <item h="1" x="3970"/>
        <item h="1" x="2653"/>
        <item h="1" x="3548"/>
        <item h="1" x="2655"/>
        <item h="1" x="3536"/>
        <item h="1" x="69"/>
        <item h="1" x="392"/>
        <item h="1" x="2515"/>
        <item h="1" x="3961"/>
        <item h="1" x="887"/>
        <item h="1" x="156"/>
        <item h="1" x="3687"/>
        <item h="1" x="3645"/>
        <item h="1" x="257"/>
        <item h="1" x="656"/>
        <item h="1" x="1855"/>
        <item h="1" x="2493"/>
        <item h="1" x="4055"/>
        <item h="1" x="3100"/>
        <item h="1" x="2338"/>
        <item h="1" x="715"/>
        <item h="1" x="663"/>
        <item h="1" x="2688"/>
        <item h="1" x="3212"/>
        <item h="1" x="168"/>
        <item h="1" x="2550"/>
        <item h="1" x="3930"/>
        <item h="1" x="350"/>
        <item h="1" x="1276"/>
        <item h="1" x="3654"/>
        <item h="1" x="3918"/>
        <item h="1" x="2740"/>
        <item h="1" x="2819"/>
        <item h="1" x="3704"/>
        <item h="1" x="536"/>
        <item h="1" x="1775"/>
        <item h="1" x="2727"/>
        <item h="1" x="2828"/>
        <item h="1" x="2686"/>
        <item h="1" x="2431"/>
        <item h="1" x="2820"/>
        <item h="1" x="2927"/>
        <item h="1" x="1651"/>
        <item h="1" x="1258"/>
        <item h="1" x="2698"/>
        <item h="1" x="2749"/>
        <item h="1" x="2762"/>
        <item h="1" x="3296"/>
        <item h="1" x="1814"/>
        <item h="1" x="305"/>
        <item h="1" x="3841"/>
        <item h="1" x="1407"/>
        <item h="1" x="1084"/>
        <item h="1" x="3639"/>
        <item h="1" x="3888"/>
        <item h="1" x="3876"/>
        <item h="1" x="1334"/>
        <item h="1" x="505"/>
        <item h="1" x="595"/>
        <item h="1" x="1365"/>
        <item h="1" x="2776"/>
        <item h="1" x="1272"/>
        <item h="1" x="3124"/>
        <item h="1" x="1196"/>
        <item h="1" x="2829"/>
        <item h="1" x="397"/>
        <item h="1" x="2684"/>
        <item h="1" x="2146"/>
        <item h="1" x="1488"/>
        <item h="1" x="3661"/>
        <item h="1" x="676"/>
        <item h="1" x="1282"/>
        <item h="1" x="2490"/>
        <item h="1" x="2747"/>
        <item h="1" x="1780"/>
        <item h="1" x="2467"/>
        <item h="1" x="1769"/>
        <item h="1" x="2457"/>
        <item h="1" x="624"/>
        <item h="1" x="293"/>
        <item h="1" x="1892"/>
        <item h="1" x="658"/>
        <item h="1" x="165"/>
        <item h="1" x="325"/>
        <item h="1" x="2068"/>
        <item h="1" x="2319"/>
        <item h="1" x="1545"/>
        <item h="1" x="1613"/>
        <item h="1" x="2468"/>
        <item h="1" x="2400"/>
        <item h="1" x="1727"/>
        <item h="1" x="786"/>
        <item h="1" x="1658"/>
        <item h="1" x="3000"/>
        <item h="1" x="3956"/>
        <item h="1" x="46"/>
        <item h="1" x="1078"/>
        <item h="1" x="874"/>
        <item h="1" x="2496"/>
        <item h="1" x="1931"/>
        <item h="1" x="1134"/>
        <item h="1" x="335"/>
        <item h="1" x="1390"/>
        <item h="1" x="1607"/>
        <item h="1" x="1263"/>
        <item h="1" x="3419"/>
        <item h="1" x="1690"/>
        <item h="1" x="4022"/>
        <item h="1" x="3532"/>
        <item h="1" x="1105"/>
        <item h="1" x="2082"/>
        <item h="1" x="2157"/>
        <item h="1" x="198"/>
        <item h="1" x="1402"/>
        <item h="1" x="2448"/>
        <item h="1" x="1952"/>
        <item h="1" x="396"/>
        <item h="1" x="1289"/>
        <item h="1" x="1804"/>
        <item h="1" x="2905"/>
        <item h="1" x="3777"/>
        <item h="1" x="358"/>
        <item h="1" x="2177"/>
        <item h="1" x="1137"/>
        <item h="1" x="48"/>
        <item h="1" x="685"/>
        <item h="1" x="2705"/>
        <item h="1" x="1559"/>
        <item h="1" x="1349"/>
        <item h="1" x="4036"/>
        <item h="1" x="3281"/>
        <item h="1" x="3491"/>
        <item h="1" x="3200"/>
        <item h="1" x="1280"/>
        <item h="1" x="3093"/>
        <item h="1" x="1173"/>
        <item h="1" x="1051"/>
        <item h="1" x="3985"/>
        <item h="1" x="1953"/>
        <item h="1" x="3351"/>
        <item h="1" x="2001"/>
        <item h="1" x="384"/>
        <item h="1" x="3157"/>
        <item h="1" x="2209"/>
        <item h="1" x="236"/>
        <item h="1" x="2351"/>
        <item h="1" x="4043"/>
        <item h="1" x="1786"/>
        <item h="1" x="2320"/>
        <item h="1" x="2668"/>
        <item h="1" x="3186"/>
        <item h="1" x="1986"/>
        <item h="1" x="2039"/>
        <item h="1" x="2189"/>
        <item h="1" x="1629"/>
        <item h="1" x="1377"/>
        <item h="1" x="1754"/>
        <item h="1" x="1221"/>
        <item h="1" x="4065"/>
        <item h="1" x="2529"/>
        <item h="1" x="1765"/>
        <item h="1" x="2450"/>
        <item h="1" x="3293"/>
        <item h="1" x="3480"/>
        <item h="1" x="208"/>
        <item h="1" x="998"/>
        <item h="1" x="527"/>
        <item h="1" x="832"/>
        <item h="1" x="946"/>
        <item h="1" x="387"/>
        <item h="1" x="1453"/>
        <item h="1" x="3450"/>
        <item h="1" x="1803"/>
        <item h="1" x="2796"/>
        <item h="1" x="1132"/>
        <item h="1" x="2962"/>
        <item h="1" x="3614"/>
        <item h="1" x="1473"/>
        <item h="1" x="777"/>
        <item h="1" x="3624"/>
        <item h="1" x="1136"/>
        <item h="1" x="3356"/>
        <item h="1" x="2732"/>
        <item h="1" x="2953"/>
        <item h="1" x="2357"/>
        <item h="1" x="3365"/>
        <item h="1" x="3005"/>
        <item h="1" x="1993"/>
        <item h="1" x="770"/>
        <item h="1" x="3736"/>
        <item h="1" x="3246"/>
        <item h="1" x="2045"/>
        <item h="1" x="2735"/>
        <item h="1" x="3057"/>
        <item h="1" x="2671"/>
        <item h="1" x="2035"/>
        <item h="1" x="3266"/>
        <item h="1" x="2786"/>
        <item h="1" x="664"/>
        <item h="1" x="1767"/>
        <item h="1" x="1600"/>
        <item h="1" x="1540"/>
        <item h="1" x="2332"/>
        <item h="1" x="885"/>
        <item h="1" x="1954"/>
        <item h="1" x="3273"/>
        <item h="1" x="4066"/>
        <item h="1" x="1192"/>
        <item h="1" x="512"/>
        <item h="1" x="2391"/>
        <item h="1" x="1823"/>
        <item h="1" x="3137"/>
        <item h="1" x="57"/>
        <item h="1" x="3195"/>
        <item h="1" x="2778"/>
        <item h="1" x="3643"/>
        <item h="1" x="2081"/>
        <item h="1" x="1510"/>
        <item h="1" x="3886"/>
        <item h="1" x="1802"/>
        <item h="1" x="3171"/>
        <item h="1" x="3002"/>
        <item h="1" x="1945"/>
        <item h="1" x="32"/>
        <item h="1" x="3897"/>
        <item h="1" x="3520"/>
        <item h="1" x="2190"/>
        <item h="1" x="3037"/>
        <item h="1" x="91"/>
        <item h="1" x="1018"/>
        <item h="1" x="2038"/>
        <item h="1" x="288"/>
        <item h="1" x="1779"/>
        <item h="1" x="3193"/>
        <item h="1" x="702"/>
        <item h="1" x="651"/>
        <item h="1" x="3104"/>
        <item h="1" x="1789"/>
        <item h="1" x="947"/>
        <item h="1" x="3055"/>
        <item h="1" x="2435"/>
        <item h="1" x="965"/>
        <item h="1" x="1375"/>
        <item h="1" x="2420"/>
        <item h="1" x="3004"/>
        <item h="1" x="3084"/>
        <item h="1" x="3255"/>
        <item h="1" x="513"/>
        <item h="1" x="3754"/>
        <item h="1" x="3534"/>
        <item h="1" x="3598"/>
        <item h="1" x="897"/>
        <item h="1" x="4"/>
        <item h="1" x="2222"/>
        <item h="1" x="167"/>
        <item h="1" x="2504"/>
        <item h="1" x="3451"/>
        <item h="1" x="2553"/>
        <item h="1" x="425"/>
        <item h="1" x="2590"/>
        <item h="1" x="2522"/>
        <item h="1" x="1874"/>
        <item h="1" x="1023"/>
        <item h="1" x="716"/>
        <item h="1" x="1226"/>
        <item h="1" x="955"/>
        <item h="1" x="3412"/>
        <item h="1" x="3475"/>
        <item h="1" x="2827"/>
        <item h="1" x="2037"/>
        <item h="1" x="2169"/>
        <item h="1" x="841"/>
        <item h="1" x="2941"/>
        <item h="1" x="3701"/>
        <item h="1" x="2158"/>
        <item h="1" x="2533"/>
        <item h="1" x="3205"/>
        <item h="1" x="3072"/>
        <item h="1" x="1440"/>
        <item h="1" x="1152"/>
        <item h="1" x="4097"/>
        <item h="1" x="3366"/>
        <item h="1" x="3771"/>
        <item h="1" x="809"/>
        <item h="1" x="3606"/>
        <item h="1" x="4044"/>
        <item h="1" x="1032"/>
        <item h="1" x="457"/>
        <item h="1" x="1988"/>
        <item h="1" x="909"/>
        <item h="1" x="2188"/>
        <item h="1" x="2562"/>
        <item h="1" x="643"/>
        <item h="1" x="2376"/>
        <item h="1" x="1766"/>
        <item h="1" x="1997"/>
        <item h="1" x="1998"/>
        <item h="1" x="2720"/>
        <item h="1" x="1976"/>
        <item h="1" x="2079"/>
        <item h="1" x="2734"/>
        <item h="1" x="1705"/>
        <item h="1" x="2030"/>
        <item h="1" x="3725"/>
        <item h="1" x="2272"/>
        <item h="1" x="3048"/>
        <item h="1" x="398"/>
        <item h="1" x="2837"/>
        <item h="1" x="2334"/>
        <item h="1" x="2807"/>
        <item h="1" x="1593"/>
        <item h="1" x="2726"/>
        <item h="1" x="2627"/>
        <item h="1" x="2637"/>
        <item h="1" x="2207"/>
        <item h="1" x="2324"/>
        <item h="1" x="3499"/>
        <item h="1" x="1323"/>
        <item h="1" x="2439"/>
        <item h="1" x="377"/>
        <item h="1" x="2234"/>
        <item h="1" x="1133"/>
        <item h="1" x="3599"/>
        <item h="1" x="2044"/>
        <item h="1" x="1770"/>
        <item h="1" x="634"/>
        <item h="1" x="1319"/>
        <item h="1" x="615"/>
        <item h="1" x="2168"/>
        <item h="1" x="2975"/>
        <item h="1" x="3507"/>
        <item h="1" x="2167"/>
        <item h="1" x="435"/>
        <item h="1" x="1478"/>
        <item h="1" x="1120"/>
        <item h="1" x="568"/>
        <item h="1" x="1999"/>
        <item h="1" x="3330"/>
        <item h="1" x="635"/>
        <item h="1" x="3866"/>
        <item h="1" x="2032"/>
        <item h="1" x="1044"/>
        <item h="1" x="3636"/>
        <item h="1" x="6"/>
        <item h="1" x="464"/>
        <item h="1" x="3355"/>
        <item h="1" x="3988"/>
        <item h="1" x="2277"/>
        <item h="1" x="1781"/>
        <item h="1" x="2349"/>
        <item h="1" x="1642"/>
        <item h="1" x="3747"/>
        <item h="1" x="3444"/>
        <item h="1" x="3883"/>
        <item h="1" x="2118"/>
        <item h="1" x="2013"/>
        <item h="1" x="731"/>
        <item h="1" x="1778"/>
        <item h="1" x="1760"/>
        <item h="1" x="1991"/>
        <item h="1" x="1714"/>
        <item h="1" x="680"/>
        <item h="1" x="3934"/>
        <item h="1" x="256"/>
        <item h="1" x="687"/>
        <item h="1" x="989"/>
        <item h="1" x="856"/>
        <item h="1" x="1708"/>
        <item h="1" x="3582"/>
        <item h="1" x="693"/>
        <item h="1" x="1615"/>
        <item h="1" x="137"/>
        <item h="1" x="2134"/>
        <item h="1" x="2428"/>
        <item h="1" x="1389"/>
        <item h="1" x="714"/>
        <item h="1" x="211"/>
        <item h="1" x="401"/>
        <item h="1" x="1722"/>
        <item h="1" x="2288"/>
        <item h="1" x="2204"/>
        <item h="1" x="277"/>
        <item h="1" x="166"/>
        <item h="1" x="3358"/>
        <item h="1" x="2129"/>
        <item h="1" x="107"/>
        <item h="1" x="1070"/>
        <item h="1" x="348"/>
        <item h="1" x="2355"/>
        <item h="1" x="3019"/>
        <item h="1" x="2802"/>
        <item h="1" x="3239"/>
        <item h="1" x="1622"/>
        <item h="1" x="2004"/>
        <item h="1" x="2757"/>
        <item h="1" x="1043"/>
        <item h="1" x="3261"/>
        <item h="1" x="627"/>
        <item h="1" x="601"/>
        <item h="1" x="2239"/>
        <item h="1" x="4061"/>
        <item h="1" x="4054"/>
        <item h="1" x="1710"/>
        <item h="1" x="3102"/>
        <item h="1" x="4072"/>
        <item h="1" x="660"/>
        <item h="1" x="2040"/>
        <item h="1" x="1423"/>
        <item h="1" x="2560"/>
        <item h="1" x="2642"/>
        <item h="1" x="2628"/>
        <item h="1" x="2149"/>
        <item h="1" x="3635"/>
        <item h="1" x="490"/>
        <item h="1" x="420"/>
        <item h="1" x="1222"/>
        <item h="1" x="375"/>
        <item h="1" x="900"/>
        <item h="1" x="1095"/>
        <item h="1" x="2144"/>
        <item h="1" x="2633"/>
        <item h="1" x="2644"/>
        <item h="1" x="73"/>
        <item h="1" x="1863"/>
        <item h="1" x="2084"/>
        <item h="1" x="492"/>
        <item h="1" x="2371"/>
        <item h="1" x="2396"/>
        <item h="1" x="3597"/>
        <item h="1" x="2656"/>
        <item h="1" x="826"/>
        <item h="1" x="3518"/>
        <item h="1" x="3665"/>
        <item h="1" x="2043"/>
        <item h="1" x="1709"/>
        <item h="1" x="1110"/>
        <item h="1" x="1579"/>
        <item h="1" x="3718"/>
        <item h="1" x="3781"/>
        <item h="1" x="3640"/>
        <item h="1" x="1961"/>
        <item h="1" x="3466"/>
        <item h="1" x="758"/>
        <item h="1" x="1490"/>
        <item h="1" x="1431"/>
        <item h="1" x="1969"/>
        <item h="1" x="2952"/>
        <item h="1" x="2963"/>
        <item h="1" x="2487"/>
        <item h="1" x="3714"/>
        <item h="1" x="2252"/>
        <item h="1" x="2195"/>
        <item h="1" x="1862"/>
        <item h="1" x="3069"/>
        <item h="1" x="1351"/>
        <item h="1" x="3458"/>
        <item h="1" x="2935"/>
        <item h="1" x="3009"/>
        <item h="1" x="3439"/>
        <item h="1" x="1121"/>
        <item h="1" x="1161"/>
        <item h="1" x="154"/>
        <item h="1" x="473"/>
        <item h="1" x="1859"/>
        <item h="1" x="338"/>
        <item h="1" x="1116"/>
        <item h="1" x="1489"/>
        <item h="1" x="1395"/>
        <item h="1" x="376"/>
        <item h="1" x="1296"/>
        <item h="1" x="3971"/>
        <item h="1" x="2024"/>
        <item h="1" x="1097"/>
        <item h="1" x="2497"/>
        <item h="1" x="2069"/>
        <item h="1" x="1514"/>
        <item h="1" x="1467"/>
        <item h="1" x="1852"/>
        <item h="1" x="833"/>
        <item h="1" x="2981"/>
        <item h="1" x="3894"/>
        <item h="1" x="1073"/>
        <item h="1" x="3394"/>
        <item h="1" x="128"/>
        <item h="1" x="25"/>
        <item h="1" x="760"/>
        <item h="1" x="3685"/>
        <item h="1" x="603"/>
        <item h="1" x="1551"/>
        <item h="1" x="2721"/>
        <item h="1" x="2768"/>
        <item h="1" x="1974"/>
        <item h="1" x="2058"/>
        <item h="1" x="2723"/>
        <item h="1" x="2998"/>
        <item h="1" x="2810"/>
        <item h="1" x="1009"/>
        <item h="1" x="2984"/>
        <item h="1" x="3086"/>
        <item h="1" x="3441"/>
        <item h="1" x="3856"/>
        <item h="1" x="1418"/>
        <item h="1" x="1060"/>
        <item h="1" x="3655"/>
        <item h="1" x="2386"/>
        <item h="1" x="3580"/>
        <item h="1" x="1203"/>
        <item h="1" x="3699"/>
        <item h="1" x="3474"/>
        <item h="1" x="4104"/>
        <item h="1" x="1740"/>
        <item h="1" x="3314"/>
        <item h="1" x="3600"/>
        <item h="1" x="471"/>
        <item h="1" x="3369"/>
        <item h="1" x="345"/>
        <item h="1" x="1711"/>
        <item h="1" x="84"/>
        <item h="1" x="1625"/>
        <item h="1" x="2892"/>
        <item h="1" x="1557"/>
        <item h="1" x="40"/>
        <item h="1" x="190"/>
        <item h="1" x="1461"/>
        <item h="1" x="570"/>
        <item h="1" x="1601"/>
        <item h="1" x="1849"/>
        <item h="1" x="789"/>
        <item h="1" x="299"/>
        <item h="1" x="1252"/>
        <item h="1" x="3139"/>
        <item h="1" x="1797"/>
        <item h="1" x="818"/>
        <item h="1" x="3233"/>
        <item h="1" x="2175"/>
        <item h="1" x="1270"/>
        <item h="1" x="2019"/>
        <item h="1" x="2549"/>
        <item h="1" x="2609"/>
        <item h="1" x="3494"/>
        <item h="1" x="3750"/>
        <item h="1" x="1790"/>
        <item h="1" x="1062"/>
        <item h="1" x="3824"/>
        <item h="1" x="408"/>
        <item h="1" x="741"/>
        <item h="1" x="355"/>
        <item h="1" x="2062"/>
        <item h="1" x="2315"/>
        <item h="1" x="3311"/>
        <item h="1" x="3136"/>
        <item h="1" x="782"/>
        <item h="1" x="1021"/>
        <item h="1" x="712"/>
        <item h="1" x="2262"/>
        <item h="1" x="3300"/>
        <item h="1" x="2928"/>
        <item h="1" x="2874"/>
        <item h="1" x="2059"/>
        <item h="1" x="1337"/>
        <item h="1" x="859"/>
        <item h="1" x="1660"/>
        <item h="1" x="1010"/>
        <item h="1" x="1000"/>
        <item h="1" x="2198"/>
        <item h="1" x="1627"/>
        <item h="1" x="1189"/>
        <item h="1" x="3199"/>
        <item h="1" x="944"/>
        <item h="1" x="3847"/>
        <item h="1" x="2568"/>
        <item h="1" x="270"/>
        <item h="1" x="1399"/>
        <item h="1" x="295"/>
        <item h="1" x="2398"/>
        <item h="1" x="3506"/>
        <item h="1" x="53"/>
        <item h="1" x="597"/>
        <item h="1" x="139"/>
        <item h="1" x="140"/>
        <item h="1" x="3805"/>
        <item h="1" x="3175"/>
        <item h="1" x="3912"/>
        <item h="1" x="2849"/>
        <item h="1" x="3975"/>
        <item h="1" x="3317"/>
        <item h="1" x="2099"/>
        <item h="1" x="2164"/>
        <item h="1" x="3376"/>
        <item h="1" x="159"/>
        <item h="1" x="3244"/>
        <item h="1" x="3418"/>
        <item h="1" x="2597"/>
        <item h="1" x="3666"/>
        <item h="1" x="343"/>
        <item h="1" x="1634"/>
        <item h="1" x="895"/>
        <item h="1" x="1391"/>
        <item h="1" x="813"/>
        <item h="1" x="755"/>
        <item h="1" x="566"/>
        <item h="1" x="3825"/>
        <item h="1" x="1273"/>
        <item h="1" x="776"/>
        <item h="1" x="1812"/>
        <item h="1" x="1102"/>
        <item h="1" x="915"/>
        <item h="1" x="991"/>
        <item h="1" x="1513"/>
        <item h="1" x="3862"/>
        <item h="1" x="1943"/>
        <item h="1" x="799"/>
        <item h="1" x="2498"/>
        <item h="1" x="889"/>
        <item h="1" x="1504"/>
        <item h="1" x="2274"/>
        <item h="1" x="977"/>
        <item h="1" x="2408"/>
        <item h="1" x="4100"/>
        <item h="1" x="2625"/>
        <item h="1" x="2282"/>
        <item h="1" x="894"/>
        <item h="1" x="1731"/>
        <item h="1" x="1649"/>
        <item h="1" x="142"/>
        <item h="1" x="1022"/>
        <item h="1" x="835"/>
        <item h="1" x="2275"/>
        <item h="1" x="1654"/>
        <item h="1" x="3698"/>
        <item h="1" x="886"/>
        <item h="1" x="1368"/>
        <item h="1" x="2241"/>
        <item h="1" x="3807"/>
        <item h="1" x="3033"/>
        <item h="1" x="3003"/>
        <item h="1" x="2639"/>
        <item h="1" x="3122"/>
        <item h="1" x="3059"/>
        <item h="1" x="3089"/>
        <item h="1" x="2919"/>
        <item h="1" x="3035"/>
        <item h="1" x="3108"/>
        <item h="1" x="3270"/>
        <item h="1" x="3827"/>
        <item h="1" x="3915"/>
        <item h="1" x="2839"/>
        <item h="1" x="3963"/>
        <item h="1" x="1594"/>
        <item h="1" x="1582"/>
        <item h="1" x="1464"/>
        <item h="1" x="391"/>
        <item h="1" x="2966"/>
        <item h="1" x="3473"/>
        <item h="1" x="775"/>
        <item h="1" x="2131"/>
        <item h="1" x="3260"/>
        <item h="1" x="70"/>
        <item h="1" x="3098"/>
        <item h="1" x="2018"/>
        <item h="1" x="584"/>
        <item h="1" x="3346"/>
        <item h="1" x="2995"/>
        <item h="1" x="3403"/>
        <item h="1" x="2385"/>
        <item h="1" x="3658"/>
        <item h="1" x="2094"/>
        <item h="1" x="2563"/>
        <item h="1" x="1292"/>
        <item h="1" x="3503"/>
        <item h="1" x="86"/>
        <item h="1" x="2831"/>
        <item h="1" x="4051"/>
        <item h="1" x="547"/>
        <item h="1" x="713"/>
        <item h="1" x="611"/>
        <item h="1" x="3612"/>
        <item h="1" x="162"/>
        <item h="1" x="2379"/>
        <item h="1" x="2822"/>
        <item h="1" x="553"/>
        <item h="1" x="956"/>
        <item h="1" x="3780"/>
        <item h="1" x="3720"/>
        <item h="1" x="2554"/>
        <item h="1" x="3495"/>
        <item h="1" x="3253"/>
        <item h="1" x="3511"/>
        <item h="1" x="1266"/>
        <item h="1" x="123"/>
        <item h="1" x="2744"/>
        <item h="1" x="1313"/>
        <item h="1" x="3316"/>
        <item h="1" x="3134"/>
        <item h="1" x="3594"/>
        <item h="1" x="845"/>
        <item h="1" x="2295"/>
        <item h="1" x="1837"/>
        <item h="1" x="3053"/>
        <item h="1" x="1949"/>
        <item h="1" x="3221"/>
        <item h="1" x="3730"/>
        <item h="1" x="1420"/>
        <item h="1" x="4008"/>
        <item h="1" x="2960"/>
        <item h="1" x="3508"/>
        <item h="1" x="3828"/>
        <item h="1" x="538"/>
        <item h="1" x="3939"/>
        <item h="1" x="3953"/>
        <item h="1" x="3543"/>
        <item h="1" x="3345"/>
        <item h="1" x="3619"/>
        <item h="1" x="3916"/>
        <item h="1" x="3837"/>
        <item h="1" x="1233"/>
        <item h="1" x="691"/>
        <item h="1" x="1035"/>
        <item h="1" x="1347"/>
        <item h="1" x="3468"/>
        <item h="1" x="3462"/>
        <item h="1" x="2399"/>
        <item h="1" x="449"/>
        <item h="1" x="3038"/>
        <item h="1" x="756"/>
        <item h="1" x="3884"/>
        <item h="1" x="1717"/>
        <item h="1" x="657"/>
        <item h="1" x="3867"/>
        <item h="1" x="516"/>
        <item h="1" x="3192"/>
        <item h="1" x="1215"/>
        <item h="1" x="3052"/>
        <item h="1" x="3641"/>
        <item h="1" x="1989"/>
        <item h="1" x="445"/>
        <item h="1" x="807"/>
        <item h="1" x="222"/>
        <item h="1" x="3693"/>
        <item h="1" x="734"/>
        <item h="1" x="456"/>
        <item h="1" x="476"/>
        <item h="1" x="692"/>
        <item h="1" x="1441"/>
        <item h="1" x="176"/>
        <item h="1" x="3509"/>
        <item h="1" x="3031"/>
        <item h="1" x="779"/>
        <item h="1" x="647"/>
        <item h="1" x="1525"/>
        <item h="1" x="2507"/>
        <item h="1" x="1880"/>
        <item h="1" x="1168"/>
        <item h="1" x="1665"/>
        <item h="1" x="2845"/>
        <item h="1" x="733"/>
        <item h="1" x="3620"/>
        <item h="1" x="1691"/>
        <item h="1" x="2543"/>
        <item h="1" x="105"/>
        <item h="1" x="1079"/>
        <item h="1" x="1374"/>
        <item h="1" x="2369"/>
        <item h="1" x="2054"/>
        <item h="1" x="1378"/>
        <item h="1" x="1494"/>
        <item h="1" x="8"/>
        <item h="1" x="1611"/>
        <item h="1" x="1283"/>
        <item h="1" x="1159"/>
        <item h="1" x="1015"/>
        <item h="1" x="7"/>
        <item h="1" x="1080"/>
        <item h="1" x="51"/>
        <item h="1" x="1979"/>
        <item h="1" x="2109"/>
        <item h="1" x="625"/>
        <item h="1" x="1138"/>
        <item h="1" x="83"/>
        <item h="1" x="1343"/>
        <item h="1" x="943"/>
        <item h="1" x="1020"/>
        <item h="1" x="1146"/>
        <item h="1" x="2375"/>
        <item h="1" x="337"/>
        <item h="1" x="853"/>
        <item h="1" x="1681"/>
        <item h="1" x="801"/>
        <item h="1" x="1904"/>
        <item h="1" x="1535"/>
        <item h="1" x="3018"/>
        <item h="1" x="982"/>
        <item h="1" x="951"/>
        <item h="1" x="1007"/>
        <item h="1" x="2008"/>
        <item h="1" x="2060"/>
        <item h="1" x="1531"/>
        <item h="1" x="629"/>
        <item h="1" x="2458"/>
        <item h="1" x="3630"/>
        <item h="1" x="2416"/>
        <item h="1" x="671"/>
        <item h="1" x="571"/>
        <item h="1" x="3130"/>
        <item h="1" x="2065"/>
        <item h="1" x="941"/>
        <item h="1" x="529"/>
        <item h="1" x="1006"/>
        <item h="1" x="1360"/>
        <item h="1" x="1066"/>
        <item h="1" x="1748"/>
        <item h="1" x="1610"/>
        <item h="1" x="3145"/>
        <item h="1" x="996"/>
        <item h="1" x="2345"/>
        <item h="1" x="2384"/>
        <item h="1" x="644"/>
        <item h="1" x="1325"/>
        <item h="1" x="283"/>
        <item h="1" x="309"/>
        <item h="1" x="1912"/>
        <item h="1" x="340"/>
        <item h="1" x="3674"/>
        <item h="1" x="2469"/>
        <item h="1" x="3629"/>
        <item h="1" x="815"/>
        <item h="1" x="2511"/>
        <item h="1" x="2891"/>
        <item h="1" x="674"/>
        <item h="1" x="3885"/>
        <item h="1" x="1456"/>
        <item h="1" x="705"/>
        <item h="1" x="518"/>
        <item h="1" x="2280"/>
        <item h="1" x="3755"/>
        <item h="1" x="2933"/>
        <item h="1" x="2318"/>
        <item h="1" x="872"/>
        <item h="1" x="2996"/>
        <item h="1" x="769"/>
        <item h="1" x="2336"/>
        <item h="1" x="822"/>
        <item h="1" x="914"/>
        <item h="1" x="1139"/>
        <item h="1" x="876"/>
        <item h="1" x="1547"/>
        <item h="1" x="2042"/>
        <item h="1" x="3998"/>
        <item h="1" x="2517"/>
        <item h="1" x="2572"/>
        <item h="1" x="412"/>
        <item h="1" x="4063"/>
        <item h="1" x="558"/>
        <item h="1" x="2617"/>
        <item h="1" x="2623"/>
        <item h="1" x="148"/>
        <item h="1" x="2152"/>
        <item h="1" x="2645"/>
        <item h="1" x="655"/>
        <item h="1" x="2017"/>
        <item h="1" x="312"/>
        <item h="1" x="1956"/>
        <item h="1" x="4019"/>
        <item h="1" x="3062"/>
        <item h="1" x="2191"/>
        <item h="1" x="3492"/>
        <item h="1" x="62"/>
        <item h="1" x="294"/>
        <item h="1" x="126"/>
        <item h="1" x="4041"/>
        <item h="1" x="2636"/>
        <item h="1" x="545"/>
        <item h="1" x="2214"/>
        <item h="1" x="3556"/>
        <item h="1" x="3786"/>
        <item h="1" x="552"/>
        <item h="1" x="3397"/>
        <item h="1" x="12"/>
        <item h="1" x="2948"/>
        <item h="1" x="61"/>
        <item h="1" x="3114"/>
        <item h="1" x="3464"/>
        <item h="1" x="3637"/>
        <item h="1" x="3799"/>
        <item h="1" x="1094"/>
        <item h="1" x="2404"/>
        <item h="1" x="2993"/>
        <item h="1" x="2742"/>
        <item h="1" x="2587"/>
        <item h="1" x="1888"/>
        <item h="1" x="3154"/>
        <item h="1" x="3741"/>
        <item h="1" x="4080"/>
        <item h="1" x="2854"/>
        <item h="1" x="3648"/>
        <item h="1" x="3968"/>
        <item h="1" x="3032"/>
        <item h="1" x="2832"/>
        <item h="1" x="150"/>
        <item h="1" x="125"/>
        <item h="1" x="76"/>
        <item h="1" x="2635"/>
        <item h="1" x="3745"/>
        <item h="1" x="2611"/>
        <item h="1" x="2630"/>
        <item h="1" x="3723"/>
        <item h="1" x="1047"/>
        <item h="1" x="439"/>
        <item h="1" x="2665"/>
        <item h="1" x="380"/>
        <item h="1" x="2685"/>
        <item h="1" x="784"/>
        <item h="1" x="2657"/>
        <item h="1" x="593"/>
        <item h="1" x="500"/>
        <item h="1" x="1842"/>
        <item h="1" x="3502"/>
        <item h="1" x="2170"/>
        <item h="1" x="1088"/>
        <item h="1" x="3926"/>
        <item h="1" x="616"/>
        <item h="1" x="2813"/>
        <item h="1" x="2053"/>
        <item h="1" x="1400"/>
        <item h="1" x="2267"/>
        <item h="1" x="2836"/>
        <item h="1" x="613"/>
        <item h="1" x="1881"/>
        <item h="1" x="468"/>
        <item h="1" x="1723"/>
        <item h="1" x="1101"/>
        <item h="1" x="3352"/>
        <item h="1" x="349"/>
        <item h="1" x="502"/>
        <item h="1" x="1104"/>
        <item h="1" x="2226"/>
        <item h="1" x="1734"/>
        <item h="1" x="1521"/>
        <item h="1" x="1011"/>
        <item h="1" x="2909"/>
        <item h="1" x="1029"/>
        <item h="1" x="3230"/>
        <item h="1" x="329"/>
        <item h="1" x="511"/>
        <item h="1" x="2626"/>
        <item h="1" x="3235"/>
        <item h="1" x="386"/>
        <item h="1" x="3119"/>
        <item h="1" x="1056"/>
        <item h="1" x="1253"/>
        <item h="1" x="1424"/>
        <item h="1" x="3808"/>
        <item h="1" x="3602"/>
        <item h="1" x="2808"/>
        <item h="1" x="2474"/>
        <item h="1" x="2842"/>
        <item h="1" x="2660"/>
        <item h="1" x="3156"/>
        <item h="1" x="1669"/>
        <item h="1" x="2113"/>
        <item h="1" x="778"/>
        <item h="1" x="1085"/>
        <item h="1" x="1324"/>
        <item h="1" x="1543"/>
        <item h="1" x="4017"/>
        <item h="1" x="454"/>
        <item h="1" x="1162"/>
        <item h="1" x="2491"/>
        <item h="1" x="3882"/>
        <item h="1" x="2775"/>
        <item h="1" x="2201"/>
        <item h="1" x="3388"/>
        <item h="1" x="3909"/>
        <item h="1" x="2700"/>
        <item h="1" x="1057"/>
        <item h="1" x="3830"/>
        <item h="1" x="1929"/>
        <item h="1" x="751"/>
        <item h="1" x="179"/>
        <item h="1" x="3149"/>
        <item h="1" x="609"/>
        <item h="1" x="1287"/>
        <item h="1" x="1739"/>
        <item h="1" x="3522"/>
        <item h="1" x="1768"/>
        <item h="1" x="418"/>
        <item h="1" x="368"/>
        <item h="1" x="80"/>
        <item h="1" x="3712"/>
        <item h="1" x="3379"/>
        <item h="1" x="981"/>
        <item h="1" x="2693"/>
        <item h="1" x="2830"/>
        <item h="1" x="2949"/>
        <item h="1" x="1496"/>
        <item h="1" x="837"/>
        <item h="1" x="4103"/>
        <item h="1" x="4031"/>
        <item h="1" x="939"/>
        <item h="1" x="580"/>
        <item h="1" x="3972"/>
        <item h="1" x="1491"/>
        <item h="1" x="2138"/>
        <item h="1" x="3523"/>
        <item h="1" x="3613"/>
        <item h="1" x="1641"/>
        <item h="1" x="474"/>
        <item h="1" x="2588"/>
        <item h="1" x="699"/>
        <item h="1" x="3501"/>
        <item h="1" x="1500"/>
        <item h="1" x="2370"/>
        <item h="1" x="1834"/>
        <item h="1" x="605"/>
        <item h="1" x="3986"/>
        <item h="1" x="3653"/>
        <item h="1" x="4027"/>
        <item h="1" x="1372"/>
        <item h="1" x="1114"/>
        <item h="1" x="1392"/>
        <item h="1" x="3695"/>
        <item h="1" x="1345"/>
        <item h="1" x="3942"/>
        <item h="1" x="1019"/>
        <item h="1" x="3855"/>
        <item h="1" x="868"/>
        <item h="1" x="3197"/>
        <item h="1" x="3152"/>
        <item h="1" x="1130"/>
        <item h="1" x="5"/>
        <item h="1" x="3996"/>
        <item h="1" x="3892"/>
        <item h="1" x="2187"/>
        <item h="1" x="2135"/>
        <item h="1" x="2229"/>
        <item h="1" x="2658"/>
        <item h="1" x="1815"/>
        <item h="1" x="1082"/>
        <item h="1" x="3073"/>
        <item h="1" x="3947"/>
        <item h="1" x="3656"/>
        <item h="1" x="2833"/>
        <item h="1" x="3601"/>
        <item h="1" x="2791"/>
        <item h="1" x="1299"/>
        <item h="1" x="1050"/>
        <item h="1" x="723"/>
        <item h="1" x="1330"/>
        <item h="1" x="346"/>
        <item h="1" x="9"/>
        <item h="1" x="2712"/>
        <item h="1" x="2926"/>
        <item h="1" x="724"/>
        <item h="1" x="2788"/>
        <item h="1" x="1871"/>
        <item h="1" x="487"/>
        <item h="1" x="1795"/>
        <item h="1" x="728"/>
        <item h="1" x="31"/>
        <item h="1" x="1218"/>
        <item h="1" x="622"/>
        <item h="1" x="3813"/>
        <item h="1" x="1534"/>
        <item h="1" x="1450"/>
        <item h="1" x="45"/>
        <item h="1" x="935"/>
        <item h="1" x="151"/>
        <item h="1" x="2041"/>
        <item h="1" x="1458"/>
        <item h="1" x="63"/>
        <item h="1" x="2519"/>
        <item h="1" x="3147"/>
        <item h="1" x="278"/>
        <item h="1" x="1437"/>
        <item h="1" x="3634"/>
        <item h="1" x="722"/>
        <item h="1" x="3943"/>
        <item h="1" x="2514"/>
        <item h="1" x="2958"/>
        <item h="1" x="3448"/>
        <item h="1" x="803"/>
        <item h="1" x="2500"/>
        <item h="1" x="2246"/>
        <item h="1" x="1405"/>
        <item h="1" x="893"/>
        <item h="1" x="1944"/>
        <item h="1" x="2870"/>
        <item h="1" x="3672"/>
        <item h="1" x="3049"/>
        <item h="1" x="4101"/>
        <item h="1" x="172"/>
        <item h="1" x="3207"/>
        <item h="1" x="2772"/>
        <item h="1" x="1058"/>
        <item h="1" x="3025"/>
        <item h="1" x="373"/>
        <item h="1" x="3668"/>
        <item h="1" x="1623"/>
        <item h="1" x="1483"/>
        <item h="1" x="3238"/>
        <item h="1" x="1219"/>
        <item h="1" x="3589"/>
        <item h="1" x="1896"/>
        <item h="1" x="4040"/>
        <item h="1" x="3633"/>
        <item h="1" x="300"/>
        <item h="1" x="2974"/>
        <item h="1" x="4005"/>
        <item h="1" x="480"/>
        <item h="1" x="1533"/>
        <item h="1" x="2516"/>
        <item h="1" x="3810"/>
        <item h="1" x="354"/>
        <item h="1" x="1470"/>
        <item h="1" x="3849"/>
        <item h="1" x="3064"/>
        <item h="1" x="1915"/>
        <item h="1" x="3505"/>
        <item h="1" x="227"/>
        <item h="1" x="2595"/>
        <item h="1" x="2098"/>
        <item h="1" x="2480"/>
        <item h="1" x="1934"/>
        <item h="1" x="3088"/>
        <item h="1" x="3034"/>
        <item h="1" x="1617"/>
        <item h="1" x="1153"/>
        <item h="1" x="3367"/>
        <item h="1" x="259"/>
        <item h="1" x="1476"/>
        <item h="1" x="3061"/>
        <item h="1" x="2719"/>
        <item h="1" x="2806"/>
        <item h="1" x="1415"/>
        <item h="1" x="3305"/>
        <item h="1" x="4003"/>
        <item h="1" x="3857"/>
        <item h="1" x="1561"/>
        <item h="1" x="2713"/>
        <item h="1" x="1081"/>
        <item h="1" x="200"/>
        <item h="1" x="3383"/>
        <item h="1" x="2967"/>
        <item h="1" x="2401"/>
        <item h="1" x="423"/>
        <item h="1" x="2840"/>
        <item h="1" x="1657"/>
        <item h="1" x="1371"/>
        <item h="1" x="406"/>
        <item h="1" x="1608"/>
        <item h="1" x="1286"/>
        <item h="1" x="484"/>
        <item h="1" x="2850"/>
        <item h="1" x="1411"/>
        <item h="1" x="3294"/>
        <item h="1" x="2910"/>
        <item h="1" x="3702"/>
        <item h="1" x="2224"/>
        <item h="1" x="1301"/>
        <item h="1" x="873"/>
        <item h="1" x="3290"/>
        <item h="1" x="3431"/>
        <item h="1" x="3070"/>
        <item h="1" x="212"/>
        <item h="1" x="2308"/>
        <item h="1" x="3097"/>
        <item h="1" x="2464"/>
        <item h="1" x="3423"/>
        <item h="1" x="3994"/>
        <item h="1" x="2898"/>
        <item h="1" x="3146"/>
        <item h="1" x="2801"/>
        <item h="1" x="266"/>
        <item h="1" x="3481"/>
        <item h="1" x="3566"/>
        <item h="1" x="3285"/>
        <item h="1" x="3170"/>
        <item h="1" x="2977"/>
        <item h="1" x="1921"/>
        <item h="1" x="988"/>
        <item h="1" x="1621"/>
        <item h="1" x="2440"/>
        <item h="1" x="961"/>
        <item h="1" x="1265"/>
        <item h="1" x="1738"/>
        <item h="1" x="2946"/>
        <item h="1" x="1382"/>
        <item h="1" x="3608"/>
        <item h="1" x="1149"/>
        <item h="1" x="3593"/>
        <item h="1" x="2538"/>
        <item h="1" x="389"/>
        <item h="1" x="303"/>
        <item h="1" x="462"/>
        <item h="1" x="1925"/>
        <item h="1" x="4067"/>
        <item h="1" x="3373"/>
        <item h="1" x="1743"/>
        <item h="1" x="455"/>
        <item h="1" x="429"/>
        <item h="1" x="2342"/>
        <item h="1" x="2250"/>
        <item h="1" x="3739"/>
        <item h="1" x="451"/>
        <item h="1" x="265"/>
        <item h="1" x="1433"/>
        <item h="1" x="2766"/>
        <item h="1" x="3342"/>
        <item h="1" x="1995"/>
        <item h="1" x="3498"/>
        <item h="1" x="3588"/>
        <item h="1" x="2989"/>
        <item h="1" x="177"/>
        <item h="1" x="2792"/>
        <item h="1" x="1030"/>
        <item h="1" x="3245"/>
        <item h="1" x="152"/>
        <item h="1" x="3945"/>
        <item h="1" x="144"/>
        <item h="1" x="3908"/>
        <item h="1" x="1493"/>
        <item h="1" x="1675"/>
        <item h="1" x="494"/>
        <item h="1" x="4086"/>
        <item h="1" x="1492"/>
        <item h="1" x="489"/>
        <item h="1" x="2102"/>
        <item h="1" x="3850"/>
        <item h="1" x="3382"/>
        <item h="1" x="405"/>
        <item h="1" x="1715"/>
        <item h="1" x="1753"/>
        <item h="1" x="3691"/>
        <item x="3220"/>
        <item h="1" x="1432"/>
        <item h="1" x="3563"/>
        <item h="1" x="4038"/>
        <item h="1" x="990"/>
        <item h="1" x="4042"/>
        <item h="1" x="2337"/>
        <item h="1" x="3274"/>
        <item h="1" x="2055"/>
        <item h="1" x="3796"/>
        <item h="1" x="187"/>
        <item h="1" x="3455"/>
        <item h="1" x="3242"/>
        <item h="1" x="3711"/>
        <item h="1" x="234"/>
        <item h="1" x="3617"/>
        <item h="1" x="3309"/>
        <item h="1" x="3737"/>
        <item h="1" x="29"/>
        <item h="1" x="922"/>
        <item h="1" x="2855"/>
        <item h="1" x="37"/>
        <item h="1" x="3304"/>
        <item h="1" x="1452"/>
        <item h="1" x="1107"/>
        <item h="1" x="3174"/>
        <item h="1" x="3575"/>
        <item h="1" x="155"/>
        <item h="1" x="1024"/>
        <item h="1" x="262"/>
        <item h="1" x="3337"/>
        <item h="1" x="1935"/>
        <item h="1" x="4033"/>
        <item h="1" x="3764"/>
        <item h="1" x="3206"/>
        <item h="1" x="4021"/>
        <item h="1" x="448"/>
        <item h="1" x="404"/>
        <item h="1" x="466"/>
        <item h="1" x="2178"/>
        <item h="1" x="485"/>
        <item h="1" x="2465"/>
        <item h="1" x="36"/>
        <item h="1" x="334"/>
        <item h="1" x="3074"/>
        <item h="1" x="2883"/>
        <item h="1" x="1469"/>
        <item h="1" x="862"/>
        <item h="1" x="1599"/>
        <item h="1" x="1472"/>
        <item h="1" x="4028"/>
        <item h="1" x="3583"/>
        <item h="1" x="409"/>
        <item h="1" x="3797"/>
        <item h="1" x="50"/>
        <item h="1" x="2903"/>
        <item h="1" x="2426"/>
        <item h="1" x="3568"/>
        <item h="1" x="940"/>
        <item h="1" x="3919"/>
        <item h="1" x="3298"/>
        <item h="1" x="729"/>
        <item h="1" x="3391"/>
        <item h="1" x="3490"/>
        <item h="1" x="273"/>
        <item h="1" x="214"/>
        <item h="1" x="3514"/>
        <item h="1" x="4023"/>
        <item h="1" x="1358"/>
        <item h="1" x="3864"/>
        <item h="1" x="1602"/>
        <item h="1" x="271"/>
        <item h="1" x="1171"/>
        <item h="1" x="3806"/>
        <item h="1" x="4015"/>
        <item h="1" x="132"/>
        <item h="1" x="3250"/>
        <item h="1" x="2733"/>
        <item h="1" x="808"/>
        <item h="1" x="2695"/>
        <item h="1" x="2548"/>
        <item h="1" x="4052"/>
        <item h="1" x="2661"/>
        <item h="1" x="2648"/>
        <item h="1" x="4025"/>
        <item h="1" x="421"/>
        <item h="1" x="3164"/>
        <item h="1" x="1103"/>
        <item h="1" x="688"/>
        <item h="1" x="2755"/>
        <item h="1" x="2604"/>
        <item h="1" x="3446"/>
        <item h="1" x="3547"/>
        <item h="1" x="1539"/>
        <item h="1" x="3772"/>
        <item h="1" x="1653"/>
        <item h="1" x="1565"/>
        <item h="1" x="870"/>
        <item h="1" x="843"/>
        <item h="1" x="930"/>
        <item h="1" x="2824"/>
        <item h="1" x="3022"/>
        <item h="1" x="849"/>
        <item h="1" x="3013"/>
        <item h="1" x="3452"/>
        <item h="1" x="2649"/>
        <item h="1" x="1576"/>
        <item h="1" x="2489"/>
        <item h="1" x="3094"/>
        <item h="1" x="1297"/>
        <item h="1" x="1639"/>
        <item h="1" x="3848"/>
        <item h="1" x="3343"/>
        <item h="1" x="3024"/>
        <item h="1" x="2531"/>
        <item h="1" x="1916"/>
        <item h="1" x="1541"/>
        <item h="1" x="442"/>
        <item h="1" x="223"/>
        <item h="1" x="395"/>
        <item h="1" x="4030"/>
        <item h="1" x="4062"/>
        <item h="1" x="3141"/>
        <item h="1" x="393"/>
        <item h="1" x="2826"/>
        <item h="1" x="1659"/>
        <item h="1" x="229"/>
        <item h="1" x="285"/>
        <item h="1" x="2536"/>
        <item h="1" x="959"/>
        <item h="1" x="2803"/>
        <item h="1" x="3562"/>
        <item h="1" x="2706"/>
        <item h="1" x="1199"/>
        <item h="1" x="330"/>
        <item h="1" x="2736"/>
        <item h="1" x="2075"/>
        <item h="1" x="1695"/>
        <item h="1" x="1994"/>
        <item h="1" x="2242"/>
        <item h="1" x="1718"/>
        <item h="1" x="3377"/>
        <item h="1" x="1626"/>
        <item h="1" x="3638"/>
        <item h="1" x="1650"/>
        <item h="1" x="1261"/>
        <item h="1" x="3751"/>
        <item h="1" x="1068"/>
        <item h="1" x="3727"/>
        <item h="1" x="2114"/>
        <item h="1" x="1190"/>
        <item h="1" x="88"/>
        <item h="1" x="1873"/>
        <item h="1" x="2710"/>
        <item h="1" x="3529"/>
        <item h="1" x="3306"/>
        <item h="1" x="180"/>
        <item h="1" x="1757"/>
        <item h="1" x="3893"/>
        <item h="1" x="3801"/>
        <item h="1" x="362"/>
        <item h="1" x="1588"/>
        <item h="1" x="4010"/>
        <item h="1" x="1463"/>
        <item h="1" x="2823"/>
        <item h="1" x="2248"/>
        <item h="1" x="3705"/>
        <item h="1" x="3371"/>
        <item h="1" x="1865"/>
        <item h="1" x="353"/>
        <item h="1" x="2108"/>
        <item h="1" x="2912"/>
        <item h="1" x="3333"/>
        <item h="1" x="2889"/>
        <item h="1" x="882"/>
        <item h="1" x="1606"/>
        <item h="1" x="3887"/>
        <item h="1" x="3182"/>
        <item h="1" x="3228"/>
        <item h="1" x="2259"/>
        <item h="1" x="1499"/>
        <item h="1" x="3420"/>
        <item h="1" x="316"/>
        <item h="1" x="2352"/>
        <item h="1" x="3966"/>
        <item h="1" x="1027"/>
        <item h="1" x="2210"/>
        <item h="1" x="3880"/>
        <item h="1" x="3112"/>
        <item h="1" x="1581"/>
        <item h="1" x="2593"/>
        <item h="1" x="1800"/>
        <item h="1" x="3538"/>
        <item h="1" x="3913"/>
        <item h="1" x="2875"/>
        <item h="1" x="3993"/>
        <item h="1" x="2048"/>
        <item h="1" x="2564"/>
        <item h="1" x="1055"/>
        <item h="1" x="4082"/>
        <item h="1" x="1924"/>
        <item h="1" x="3240"/>
        <item h="1" x="3408"/>
        <item h="1" x="89"/>
        <item h="1" x="1255"/>
        <item h="1" x="1890"/>
        <item h="1" x="1480"/>
        <item h="1" x="311"/>
        <item h="1" x="3663"/>
        <item h="1" x="2769"/>
        <item h="1" x="626"/>
        <item h="1" x="3957"/>
        <item h="1" x="1631"/>
        <item h="1" x="3969"/>
        <item h="1" x="4048"/>
        <item h="1" x="4084"/>
        <item h="1" x="122"/>
        <item h="1" x="1686"/>
        <item h="1" x="1596"/>
        <item h="1" x="4106"/>
        <item h="1" x="3581"/>
        <item h="1" x="3684"/>
        <item h="1" x="3651"/>
        <item h="1" x="3374"/>
        <item h="1" x="3449"/>
        <item h="1" x="963"/>
        <item h="1" x="3546"/>
        <item h="1" x="1799"/>
        <item h="1" x="292"/>
        <item h="1" x="2610"/>
        <item h="1" x="2150"/>
        <item h="1" x="379"/>
        <item h="1" x="3535"/>
        <item h="1" x="3445"/>
        <item h="1" x="3845"/>
        <item h="1" x="1248"/>
        <item h="1" x="1592"/>
        <item h="1" x="3493"/>
        <item h="1" x="2115"/>
        <item h="1" x="1990"/>
        <item h="1" x="2711"/>
        <item h="1" x="839"/>
        <item h="1" x="4069"/>
        <item h="1" x="1517"/>
        <item h="1" x="251"/>
        <item h="1" x="2884"/>
        <item h="1" x="3313"/>
        <item h="1" x="1198"/>
        <item h="1" x="3765"/>
        <item h="1" x="3432"/>
        <item h="1" x="3168"/>
        <item h="1" x="3951"/>
        <item h="1" x="1992"/>
        <item h="1" x="904"/>
        <item h="1" x="2447"/>
        <item h="1" x="1635"/>
        <item h="1" x="2973"/>
        <item h="1" x="1774"/>
        <item h="1" x="2101"/>
        <item h="1" x="973"/>
        <item h="1" x="971"/>
        <item h="1" x="115"/>
        <item h="1" x="2052"/>
        <item h="1" x="970"/>
        <item h="1" x="1699"/>
        <item h="1" x="725"/>
        <item h="1" x="1811"/>
        <item h="1" x="3707"/>
        <item h="1" x="432"/>
        <item h="1" x="652"/>
        <item h="1" x="3123"/>
        <item h="1" x="3067"/>
        <item h="1" x="3101"/>
        <item h="1" x="4089"/>
        <item h="1" x="534"/>
        <item h="1" x="2821"/>
        <item h="1" x="4071"/>
        <item h="1" x="3092"/>
        <item h="1" x="3874"/>
        <item h="1" x="2868"/>
        <item h="1" x="1244"/>
        <item h="1" x="1178"/>
        <item h="1" x="203"/>
        <item h="1" x="2145"/>
        <item h="1" x="2923"/>
        <item h="1" x="3623"/>
        <item h="1" x="2382"/>
        <item h="1" x="2083"/>
        <item h="1" x="3454"/>
        <item h="1" x="1745"/>
        <item h="1" x="2403"/>
        <item h="1" x="1910"/>
        <item h="1" x="1643"/>
        <item h="1" x="3142"/>
        <item h="1" x="772"/>
        <item h="1" x="1501"/>
        <item h="1" x="3399"/>
        <item h="1" x="414"/>
        <item h="1" x="3875"/>
        <item h="1" x="4013"/>
        <item h="1" x="138"/>
        <item h="1" x="3133"/>
        <item h="1" x="3690"/>
        <item h="1" x="3928"/>
        <item h="1" x="183"/>
        <item h="1" x="1257"/>
        <item h="1" x="2127"/>
        <item h="1" x="2932"/>
        <item h="1" x="3286"/>
        <item h="1" x="2527"/>
        <item h="1" x="3292"/>
        <item h="1" x="3560"/>
        <item h="1" x="145"/>
        <item h="1" x="413"/>
        <item h="1" x="1817"/>
        <item h="1" x="4045"/>
        <item h="1" x="2264"/>
        <item h="1" x="196"/>
        <item h="1" x="1694"/>
        <item h="1" x="2991"/>
        <item h="1" x="1913"/>
        <item h="1" x="3433"/>
        <item h="1" x="2091"/>
        <item h="1" x="3176"/>
        <item h="1" x="4046"/>
        <item h="1" x="3803"/>
        <item h="1" x="2301"/>
        <item h="1" x="120"/>
        <item h="1" x="3243"/>
        <item h="1" x="4011"/>
        <item h="1" x="563"/>
        <item h="1" x="2245"/>
        <item h="1" x="1824"/>
        <item h="1" x="2080"/>
        <item h="1" x="2676"/>
        <item h="1" x="2344"/>
        <item h="1" x="3329"/>
        <item h="1" x="588"/>
        <item h="1" x="3210"/>
        <item h="1" x="3262"/>
        <item h="1" x="1569"/>
        <item h="1" x="3375"/>
        <item h="1" x="2681"/>
        <item h="1" x="564"/>
        <item h="1" x="3340"/>
        <item h="1" x="1092"/>
        <item h="1" x="3713"/>
        <item h="1" x="3545"/>
        <item h="1" x="3835"/>
        <item h="1" x="735"/>
        <item h="1" x="2363"/>
        <item h="1" x="383"/>
        <item h="1" x="2675"/>
        <item h="1" x="3272"/>
        <item h="1" x="1604"/>
        <item h="1" x="781"/>
        <item h="1" x="2228"/>
        <item h="1" x="1075"/>
        <item h="1" x="510"/>
        <item h="1" x="3442"/>
        <item h="1" x="1443"/>
        <item h="1" x="1436"/>
        <item h="1" x="1434"/>
        <item h="1" x="1428"/>
        <item h="1" x="654"/>
        <item h="1" x="747"/>
        <item h="1" x="2779"/>
        <item h="1" x="3389"/>
        <item h="1" x="3770"/>
        <item h="1" x="2269"/>
        <item h="1" x="1950"/>
        <item h="1" x="785"/>
        <item h="1" x="1960"/>
        <item h="1" x="979"/>
        <item h="1" x="912"/>
        <item h="1" x="2197"/>
        <item h="1" x="72"/>
        <item h="1" x="191"/>
        <item h="1" x="1435"/>
        <item h="1" x="2444"/>
        <item h="1" x="1730"/>
        <item h="1" x="475"/>
        <item h="1" x="219"/>
        <item h="1" x="1773"/>
        <item h="1" x="2992"/>
        <item h="1" x="1135"/>
        <item h="1" x="434"/>
        <item h="1" x="696"/>
        <item h="1" x="4047"/>
        <item h="1" x="3917"/>
        <item h="1" x="1747"/>
        <item h="1" x="1520"/>
        <item h="1" x="2670"/>
        <item h="1" x="3815"/>
        <item h="1" x="463"/>
        <item h="1" x="3513"/>
        <item h="1" x="3539"/>
        <item h="1" x="3533"/>
        <item h="1" x="3812"/>
        <item h="1" x="2433"/>
        <item h="1" x="3224"/>
        <item h="1" x="3936"/>
        <item h="1" x="2333"/>
        <item h="1" x="3681"/>
        <item h="1" x="100"/>
        <item h="1" x="3740"/>
        <item h="1" x="2056"/>
        <item h="1" x="903"/>
        <item h="1" x="521"/>
        <item h="1" x="1335"/>
        <item h="1" x="667"/>
        <item h="1" x="2936"/>
        <item h="1" x="1948"/>
        <item h="1" x="633"/>
        <item h="1" x="1899"/>
        <item h="1" x="2853"/>
        <item h="1" x="1125"/>
        <item h="1" x="3344"/>
        <item h="1" x="3858"/>
        <item h="1" x="1462"/>
        <item h="1" x="371"/>
        <item h="1" x="3461"/>
        <item h="1" x="267"/>
        <item h="1" x="4073"/>
        <item h="1" x="3903"/>
        <item h="1" x="1359"/>
        <item h="1" x="738"/>
        <item h="1" x="1575"/>
        <item h="1" x="163"/>
        <item h="1" x="1697"/>
        <item h="1" x="3958"/>
        <item h="1" x="3763"/>
        <item h="1" x="3334"/>
        <item h="1" x="567"/>
        <item h="1" x="637"/>
        <item h="1" x="610"/>
        <item h="1" x="574"/>
        <item h="1" x="2132"/>
        <item h="1" x="2780"/>
        <item h="1" x="2631"/>
        <item h="1" x="632"/>
        <item h="1" x="594"/>
        <item h="1" x="1512"/>
        <item h="1" x="3"/>
        <item h="1" x="1206"/>
        <item h="1" x="1069"/>
        <item h="1" x="3277"/>
        <item h="1" x="1725"/>
        <item h="1" x="2667"/>
        <item h="1" x="41"/>
        <item h="1" x="2063"/>
        <item h="1" x="2621"/>
        <item h="1" x="3011"/>
        <item h="1" x="2957"/>
        <item h="1" x="3341"/>
        <item h="1" x="3460"/>
        <item h="1" x="1552"/>
        <item h="1" x="3113"/>
        <item h="1" x="3125"/>
        <item h="1" x="2528"/>
        <item h="1" x="1108"/>
        <item h="1" x="3083"/>
        <item h="1" x="1538"/>
        <item h="1" x="359"/>
        <item h="1" x="575"/>
        <item h="1" x="576"/>
        <item h="1" x="1597"/>
        <item h="1" x="3967"/>
        <item h="1" x="1897"/>
        <item h="1" x="3564"/>
        <item h="1" x="834"/>
        <item h="1" x="1784"/>
        <item h="1" x="3944"/>
        <item h="1" x="802"/>
        <item h="1" x="2574"/>
        <item h="1" x="2443"/>
        <item h="1" x="1983"/>
        <item h="1" x="2003"/>
        <item h="1" x="3838"/>
        <item h="1" x="2395"/>
        <item h="1" x="1794"/>
        <item h="1" x="3465"/>
        <item h="1" x="1666"/>
        <item h="1" x="3165"/>
        <item h="1" x="3734"/>
        <item h="1" x="1013"/>
        <item h="1" x="2739"/>
        <item h="1" x="3890"/>
        <item h="1" x="526"/>
        <item h="1" x="1083"/>
        <item h="1" x="341"/>
        <item h="1" x="3359"/>
        <item h="1" x="87"/>
        <item h="1" x="3622"/>
        <item h="1" x="116"/>
        <item h="1" x="1231"/>
        <item h="1" x="1064"/>
        <item h="1" x="2494"/>
        <item h="1" x="805"/>
        <item h="1" x="3427"/>
        <item h="1" x="2388"/>
        <item h="1" x="3302"/>
        <item h="1" x="3348"/>
        <item h="1" x="686"/>
        <item h="1" x="649"/>
        <item h="1" x="2539"/>
        <item h="1" x="1059"/>
        <item h="1" x="2999"/>
        <item h="1" x="3404"/>
        <item h="1" x="3574"/>
        <item h="1" x="2155"/>
        <item h="1" x="56"/>
        <item h="1" x="1307"/>
        <item h="1" x="697"/>
        <item h="1" x="3616"/>
        <item h="1" x="2620"/>
        <item h="1" x="1342"/>
        <item h="1" x="638"/>
        <item h="1" x="2133"/>
        <item h="1" x="3748"/>
        <item h="1" x="992"/>
        <item h="1" x="2436"/>
        <item h="1" x="3395"/>
        <item h="1" x="587"/>
        <item h="1" x="3216"/>
        <item h="1" x="532"/>
        <item h="1" x="4077"/>
        <item h="1" x="2244"/>
        <item h="1" x="1148"/>
        <item h="1" x="2411"/>
        <item h="1" x="1744"/>
        <item h="1" x="1439"/>
        <item h="1" x="2677"/>
        <item h="1" x="3846"/>
        <item h="1" x="3158"/>
        <item h="1" x="1466"/>
        <item h="1" x="1354"/>
        <item h="1" x="1536"/>
        <item h="1" x="621"/>
        <item h="1" x="4012"/>
        <item h="1" x="1637"/>
        <item h="1" x="1398"/>
        <item h="1" x="1285"/>
        <item h="1" x="245"/>
        <item h="1" x="1144"/>
        <item h="1" x="3159"/>
        <item h="1" x="3686"/>
        <item h="1" x="3275"/>
        <item h="1" x="3425"/>
        <item h="1" x="3647"/>
        <item h="1" x="653"/>
        <item h="1" x="4096"/>
        <item h="1" x="612"/>
        <item h="1" x="628"/>
        <item h="1" x="2666"/>
        <item h="1" x="2410"/>
        <item h="1" x="578"/>
        <item h="1" x="2010"/>
        <item h="1" x="3610"/>
        <item h="1" x="1516"/>
        <item h="1" x="2773"/>
        <item h="1" x="1887"/>
        <item h="1" x="573"/>
        <item h="1" x="983"/>
        <item h="1" x="2251"/>
        <item h="1" x="780"/>
        <item h="1" x="1556"/>
        <item h="1" x="854"/>
        <item h="1" x="3974"/>
        <item h="1" x="2741"/>
        <item h="1" x="1427"/>
        <item h="1" x="3854"/>
        <item h="1" x="1733"/>
        <item h="1" x="736"/>
        <item h="1" x="3783"/>
        <item h="1" x="623"/>
        <item h="1" x="1163"/>
        <item h="1" x="2917"/>
        <item h="1" x="204"/>
        <item h="1" x="378"/>
        <item h="1" x="762"/>
        <item h="1" x="2918"/>
        <item h="1" x="4056"/>
        <item h="1" x="1772"/>
        <item h="1" x="323"/>
        <item h="1" x="3779"/>
        <item h="1" x="297"/>
        <item h="1" x="3407"/>
        <item h="1" x="35"/>
        <item h="1" x="3017"/>
        <item h="1" x="2771"/>
        <item h="1" x="2814"/>
        <item h="1" x="2321"/>
        <item h="1" x="372"/>
        <item h="1" x="364"/>
        <item h="1" x="3105"/>
        <item h="1" x="759"/>
        <item h="1" x="2302"/>
        <item h="1" x="3335"/>
        <item h="1" x="1850"/>
        <item h="1" x="2392"/>
        <item h="1" x="3489"/>
        <item h="1" x="1352"/>
        <item h="1" x="1250"/>
        <item h="1" x="819"/>
        <item h="1" x="2213"/>
        <item h="1" x="284"/>
        <item h="1" x="1728"/>
        <item h="1" x="3510"/>
        <item h="1" x="238"/>
        <item h="1" x="720"/>
        <item h="1" x="441"/>
        <item h="1" x="1393"/>
        <item h="1" x="3904"/>
        <item h="1" x="3731"/>
        <item h="1" x="2130"/>
        <item h="1" x="1822"/>
        <item h="1" x="2179"/>
        <item h="1" x="504"/>
        <item h="1" x="3991"/>
        <item h="1" x="1228"/>
        <item h="1" x="1072"/>
        <item h="1" x="301"/>
        <item h="1" x="486"/>
        <item h="1" x="2970"/>
        <item h="1" x="3526"/>
        <item h="1" x="3213"/>
        <item h="1" x="501"/>
        <item h="1" x="1331"/>
        <item h="1" x="1315"/>
        <item h="1" x="677"/>
        <item h="1" x="678"/>
        <item h="1" x="1293"/>
        <item h="1" x="1262"/>
        <item h="1" x="2427"/>
        <item h="1" x="3981"/>
        <item h="1" x="2394"/>
        <item h="1" x="820"/>
        <item h="1" x="3609"/>
        <item h="1" x="1099"/>
        <item h="1" x="2947"/>
        <item h="1" x="255"/>
        <item h="1" x="1968"/>
        <item h="1" x="1329"/>
        <item h="1" x="618"/>
        <item h="1" x="2729"/>
        <item h="1" x="3952"/>
        <item h="1" x="2512"/>
        <item h="1" x="1758"/>
        <item h="1" x="1016"/>
        <item h="1" x="3248"/>
        <item h="1" x="850"/>
        <item h="1" x="351"/>
        <item h="1" x="2455"/>
        <item h="1" x="3891"/>
        <item h="1" x="1223"/>
        <item h="1" x="67"/>
        <item h="1" x="1487"/>
        <item h="1" x="2117"/>
        <item h="1" x="26"/>
        <item h="1" x="3398"/>
        <item h="1" x="1980"/>
        <item h="1" x="2442"/>
        <item h="1" x="3531"/>
        <item h="1" x="3161"/>
        <item h="1" x="672"/>
        <item h="1" x="2051"/>
        <item h="1" x="2586"/>
        <item h="1" x="2798"/>
        <item h="1" x="3644"/>
        <item h="1" x="524"/>
        <item h="1" x="2202"/>
        <item h="1" x="704"/>
        <item h="1" x="291"/>
        <item h="1" x="2279"/>
        <item h="1" x="1872"/>
        <item h="1" x="2148"/>
        <item h="1" x="2253"/>
        <item h="1" x="1914"/>
        <item h="1" x="244"/>
        <item t="default"/>
      </items>
    </pivotField>
    <pivotField axis="axisRow" showAll="0">
      <items count="4106">
        <item x="3883"/>
        <item x="1048"/>
        <item x="3326"/>
        <item x="725"/>
        <item x="208"/>
        <item x="4084"/>
        <item x="2810"/>
        <item x="84"/>
        <item x="1643"/>
        <item x="464"/>
        <item x="3925"/>
        <item x="506"/>
        <item x="1174"/>
        <item x="98"/>
        <item x="2749"/>
        <item x="3898"/>
        <item x="3685"/>
        <item x="1216"/>
        <item x="2860"/>
        <item x="346"/>
        <item x="848"/>
        <item x="490"/>
        <item x="239"/>
        <item x="3445"/>
        <item x="1543"/>
        <item x="244"/>
        <item x="253"/>
        <item x="1102"/>
        <item x="3595"/>
        <item x="3767"/>
        <item x="860"/>
        <item x="3534"/>
        <item x="3754"/>
        <item x="2795"/>
        <item x="183"/>
        <item x="240"/>
        <item x="1248"/>
        <item x="3960"/>
        <item x="3728"/>
        <item x="1379"/>
        <item x="2894"/>
        <item x="3964"/>
        <item x="91"/>
        <item x="337"/>
        <item x="3394"/>
        <item x="1709"/>
        <item x="1533"/>
        <item x="3803"/>
        <item x="3492"/>
        <item x="3902"/>
        <item x="4029"/>
        <item x="3884"/>
        <item x="1386"/>
        <item x="4038"/>
        <item x="4081"/>
        <item x="2879"/>
        <item x="3833"/>
        <item x="2314"/>
        <item x="3454"/>
        <item x="3279"/>
        <item x="3328"/>
        <item x="485"/>
        <item x="1134"/>
        <item x="4072"/>
        <item x="1792"/>
        <item x="780"/>
        <item x="518"/>
        <item x="1127"/>
        <item x="1047"/>
        <item x="1947"/>
        <item x="301"/>
        <item x="465"/>
        <item x="521"/>
        <item x="2973"/>
        <item x="763"/>
        <item x="2307"/>
        <item x="2118"/>
        <item x="2978"/>
        <item x="2803"/>
        <item x="2241"/>
        <item x="1946"/>
        <item x="446"/>
        <item x="2112"/>
        <item x="1853"/>
        <item x="3388"/>
        <item x="3397"/>
        <item x="3082"/>
        <item x="3819"/>
        <item x="2839"/>
        <item x="3670"/>
        <item x="4"/>
        <item x="544"/>
        <item x="2132"/>
        <item x="1576"/>
        <item x="3213"/>
        <item x="2684"/>
        <item x="1397"/>
        <item x="916"/>
        <item x="1754"/>
        <item x="674"/>
        <item x="1582"/>
        <item x="2236"/>
        <item x="33"/>
        <item x="3211"/>
        <item x="3374"/>
        <item x="3673"/>
        <item x="370"/>
        <item x="309"/>
        <item x="3354"/>
        <item x="415"/>
        <item x="2038"/>
        <item x="3038"/>
        <item x="2060"/>
        <item x="3253"/>
        <item x="3620"/>
        <item x="3231"/>
        <item x="2866"/>
        <item x="1788"/>
        <item x="3067"/>
        <item x="830"/>
        <item x="3475"/>
        <item x="2412"/>
        <item x="3564"/>
        <item x="601"/>
        <item x="708"/>
        <item x="3052"/>
        <item x="2399"/>
        <item x="1547"/>
        <item x="432"/>
        <item x="3156"/>
        <item x="452"/>
        <item x="648"/>
        <item x="1603"/>
        <item x="1009"/>
        <item x="1802"/>
        <item x="1219"/>
        <item x="1745"/>
        <item x="1193"/>
        <item x="2998"/>
        <item x="515"/>
        <item x="3124"/>
        <item x="727"/>
        <item x="2015"/>
        <item x="4037"/>
        <item x="2005"/>
        <item x="3236"/>
        <item x="1486"/>
        <item x="4034"/>
        <item x="753"/>
        <item x="1783"/>
        <item x="3985"/>
        <item x="1195"/>
        <item x="1448"/>
        <item x="1748"/>
        <item x="1526"/>
        <item x="1509"/>
        <item x="1351"/>
        <item x="2316"/>
        <item x="106"/>
        <item x="50"/>
        <item x="3189"/>
        <item x="538"/>
        <item x="3538"/>
        <item x="3216"/>
        <item x="359"/>
        <item x="2587"/>
        <item x="69"/>
        <item x="3487"/>
        <item x="3946"/>
        <item x="2949"/>
        <item x="433"/>
        <item x="2820"/>
        <item x="288"/>
        <item x="4042"/>
        <item x="667"/>
        <item x="3845"/>
        <item x="353"/>
        <item x="3063"/>
        <item x="935"/>
        <item x="2833"/>
        <item x="3649"/>
        <item x="2755"/>
        <item x="3954"/>
        <item x="1288"/>
        <item x="89"/>
        <item x="3541"/>
        <item x="2322"/>
        <item x="4058"/>
        <item x="1196"/>
        <item x="1213"/>
        <item x="3225"/>
        <item x="2049"/>
        <item x="1022"/>
        <item x="1809"/>
        <item x="1212"/>
        <item x="2745"/>
        <item x="1985"/>
        <item x="1568"/>
        <item x="3293"/>
        <item x="3811"/>
        <item x="71"/>
        <item x="3841"/>
        <item x="3888"/>
        <item x="3708"/>
        <item x="476"/>
        <item x="1075"/>
        <item x="3087"/>
        <item x="557"/>
        <item x="581"/>
        <item x="2545"/>
        <item x="2023"/>
        <item x="1990"/>
        <item x="2557"/>
        <item x="4040"/>
        <item x="3580"/>
        <item x="930"/>
        <item x="1901"/>
        <item x="1188"/>
        <item x="3379"/>
        <item x="3790"/>
        <item x="2248"/>
        <item x="2134"/>
        <item x="3770"/>
        <item x="3234"/>
        <item x="66"/>
        <item x="3294"/>
        <item x="3570"/>
        <item x="2796"/>
        <item x="3166"/>
        <item x="3363"/>
        <item x="1706"/>
        <item x="2539"/>
        <item x="1069"/>
        <item x="2631"/>
        <item x="2252"/>
        <item x="2021"/>
        <item x="34"/>
        <item x="2906"/>
        <item x="1378"/>
        <item x="256"/>
        <item x="323"/>
        <item x="313"/>
        <item x="307"/>
        <item x="355"/>
        <item x="284"/>
        <item x="276"/>
        <item x="402"/>
        <item x="407"/>
        <item x="396"/>
        <item x="350"/>
        <item x="321"/>
        <item x="354"/>
        <item x="387"/>
        <item x="338"/>
        <item x="399"/>
        <item x="285"/>
        <item x="322"/>
        <item x="384"/>
        <item x="368"/>
        <item x="342"/>
        <item x="294"/>
        <item x="1517"/>
        <item x="270"/>
        <item x="314"/>
        <item x="304"/>
        <item x="327"/>
        <item x="336"/>
        <item x="264"/>
        <item x="1774"/>
        <item x="2677"/>
        <item x="3850"/>
        <item x="3771"/>
        <item x="25"/>
        <item x="2256"/>
        <item x="445"/>
        <item x="212"/>
        <item x="4104"/>
        <item x="2568"/>
        <item x="3663"/>
        <item x="2758"/>
        <item x="3915"/>
        <item x="1079"/>
        <item x="611"/>
        <item x="531"/>
        <item x="3535"/>
        <item x="1126"/>
        <item x="3295"/>
        <item x="87"/>
        <item x="372"/>
        <item x="203"/>
        <item x="498"/>
        <item x="403"/>
        <item x="505"/>
        <item x="305"/>
        <item x="178"/>
        <item x="99"/>
        <item x="527"/>
        <item x="1727"/>
        <item x="143"/>
        <item x="300"/>
        <item x="375"/>
        <item x="275"/>
        <item x="513"/>
        <item x="199"/>
        <item x="283"/>
        <item x="194"/>
        <item x="329"/>
        <item x="237"/>
        <item x="3736"/>
        <item x="1203"/>
        <item x="1215"/>
        <item x="2258"/>
        <item x="308"/>
        <item x="3361"/>
        <item x="1155"/>
        <item x="1502"/>
        <item x="1477"/>
        <item x="3955"/>
        <item x="219"/>
        <item x="1262"/>
        <item x="1087"/>
        <item x="3777"/>
        <item x="1751"/>
        <item x="3451"/>
        <item x="2917"/>
        <item x="3801"/>
        <item x="2648"/>
        <item x="2742"/>
        <item x="3404"/>
        <item x="3863"/>
        <item x="4053"/>
        <item x="3836"/>
        <item x="2229"/>
        <item x="1859"/>
        <item x="2136"/>
        <item x="102"/>
        <item x="3822"/>
        <item x="139"/>
        <item x="1186"/>
        <item x="731"/>
        <item x="2249"/>
        <item x="2689"/>
        <item x="4082"/>
        <item x="3837"/>
        <item x="2193"/>
        <item x="331"/>
        <item x="3945"/>
        <item x="2970"/>
        <item x="2625"/>
        <item x="123"/>
        <item x="3501"/>
        <item x="440"/>
        <item x="3305"/>
        <item x="1743"/>
        <item x="1427"/>
        <item x="3256"/>
        <item x="941"/>
        <item x="1"/>
        <item x="3378"/>
        <item x="1499"/>
        <item x="1759"/>
        <item x="3610"/>
        <item x="242"/>
        <item x="2784"/>
        <item x="3715"/>
        <item x="2626"/>
        <item x="2034"/>
        <item x="3834"/>
        <item x="231"/>
        <item x="14"/>
        <item x="508"/>
        <item x="2961"/>
        <item x="3398"/>
        <item x="2642"/>
        <item x="167"/>
        <item x="1206"/>
        <item x="2458"/>
        <item x="3687"/>
        <item x="330"/>
        <item x="130"/>
        <item x="318"/>
        <item x="274"/>
        <item x="412"/>
        <item x="3681"/>
        <item x="1556"/>
        <item x="956"/>
        <item x="2153"/>
        <item x="2054"/>
        <item x="2046"/>
        <item x="1750"/>
        <item x="1092"/>
        <item x="2911"/>
        <item x="3882"/>
        <item x="1936"/>
        <item x="113"/>
        <item x="3339"/>
        <item x="1597"/>
        <item x="3729"/>
        <item x="205"/>
        <item x="1485"/>
        <item x="2727"/>
        <item x="460"/>
        <item x="1191"/>
        <item x="3116"/>
        <item x="3096"/>
        <item x="2957"/>
        <item x="62"/>
        <item x="126"/>
        <item x="451"/>
        <item x="560"/>
        <item x="204"/>
        <item x="942"/>
        <item x="729"/>
        <item x="1115"/>
        <item x="1716"/>
        <item x="3084"/>
        <item x="2916"/>
        <item x="509"/>
        <item x="567"/>
        <item x="3498"/>
        <item x="2641"/>
        <item x="1865"/>
        <item x="755"/>
        <item x="1864"/>
        <item x="1152"/>
        <item x="1166"/>
        <item x="2675"/>
        <item x="1001"/>
        <item x="36"/>
        <item x="3311"/>
        <item x="3471"/>
        <item x="1129"/>
        <item x="195"/>
        <item x="3149"/>
        <item x="3866"/>
        <item x="3800"/>
        <item x="3761"/>
        <item x="3302"/>
        <item x="3878"/>
        <item x="1364"/>
        <item x="3879"/>
        <item x="2924"/>
        <item x="3477"/>
        <item x="1918"/>
        <item x="4099"/>
        <item x="1943"/>
        <item x="2250"/>
        <item x="2989"/>
        <item x="535"/>
        <item x="2547"/>
        <item x="3270"/>
        <item x="2705"/>
        <item x="3717"/>
        <item x="3514"/>
        <item x="3308"/>
        <item x="3441"/>
        <item x="2831"/>
        <item x="2793"/>
        <item x="4010"/>
        <item x="3814"/>
        <item x="3283"/>
        <item x="3425"/>
        <item x="3692"/>
        <item x="2487"/>
        <item x="3459"/>
        <item x="1460"/>
        <item x="3351"/>
        <item x="2197"/>
        <item x="3650"/>
        <item x="3178"/>
        <item x="3593"/>
        <item x="3412"/>
        <item x="2574"/>
        <item x="3247"/>
        <item x="1298"/>
        <item x="2781"/>
        <item x="2156"/>
        <item x="3747"/>
        <item x="1230"/>
        <item x="215"/>
        <item x="778"/>
        <item x="2789"/>
        <item x="2804"/>
        <item x="3219"/>
        <item x="3494"/>
        <item x="2880"/>
        <item x="3493"/>
        <item x="3260"/>
        <item x="1189"/>
        <item x="1065"/>
        <item x="4066"/>
        <item x="2994"/>
        <item x="1983"/>
        <item x="1204"/>
        <item x="1786"/>
        <item x="1772"/>
        <item x="1784"/>
        <item x="1184"/>
        <item x="1190"/>
        <item x="1739"/>
        <item x="1507"/>
        <item x="1535"/>
        <item x="1770"/>
        <item x="1528"/>
        <item x="1516"/>
        <item x="1779"/>
        <item x="1187"/>
        <item x="1504"/>
        <item x="1548"/>
        <item x="1765"/>
        <item x="1796"/>
        <item x="1793"/>
        <item x="1222"/>
        <item x="1214"/>
        <item x="1795"/>
        <item x="1752"/>
        <item x="2148"/>
        <item x="748"/>
        <item x="2704"/>
        <item x="3122"/>
        <item x="2139"/>
        <item x="3536"/>
        <item x="3953"/>
        <item x="3848"/>
        <item x="3594"/>
        <item x="3377"/>
        <item x="3555"/>
        <item x="3838"/>
        <item x="3851"/>
        <item x="3688"/>
        <item x="2840"/>
        <item x="2974"/>
        <item x="3826"/>
        <item x="1297"/>
        <item x="3145"/>
        <item x="3901"/>
        <item x="4068"/>
        <item x="3171"/>
        <item x="1055"/>
        <item x="1470"/>
        <item x="2967"/>
        <item x="2145"/>
        <item x="3529"/>
        <item x="2960"/>
        <item x="1590"/>
        <item x="303"/>
        <item x="287"/>
        <item x="2077"/>
        <item x="3418"/>
        <item x="630"/>
        <item x="812"/>
        <item x="2532"/>
        <item x="461"/>
        <item x="3757"/>
        <item x="3612"/>
        <item x="2366"/>
        <item x="3630"/>
        <item x="2202"/>
        <item x="3519"/>
        <item x="1992"/>
        <item x="510"/>
        <item x="2672"/>
        <item x="2106"/>
        <item x="1707"/>
        <item x="148"/>
        <item x="1376"/>
        <item x="3297"/>
        <item x="2381"/>
        <item x="689"/>
        <item x="3765"/>
        <item x="2278"/>
        <item x="3372"/>
        <item x="751"/>
        <item x="3269"/>
        <item x="927"/>
        <item x="2152"/>
        <item x="2235"/>
        <item x="879"/>
        <item x="789"/>
        <item x="1099"/>
        <item x="3629"/>
        <item x="2668"/>
        <item x="740"/>
        <item x="659"/>
        <item x="691"/>
        <item x="3186"/>
        <item x="3987"/>
        <item x="216"/>
        <item x="3636"/>
        <item x="1266"/>
        <item x="3886"/>
        <item x="1068"/>
        <item x="2388"/>
        <item x="217"/>
        <item x="770"/>
        <item x="3112"/>
        <item x="128"/>
        <item x="141"/>
        <item x="73"/>
        <item x="512"/>
        <item x="1089"/>
        <item x="3177"/>
        <item x="3218"/>
        <item x="213"/>
        <item x="3537"/>
        <item x="3226"/>
        <item x="2263"/>
        <item x="1812"/>
        <item x="1501"/>
        <item x="1518"/>
        <item x="3055"/>
        <item x="2340"/>
        <item x="1538"/>
        <item x="1232"/>
        <item x="3128"/>
        <item x="1422"/>
        <item x="371"/>
        <item x="214"/>
        <item x="77"/>
        <item x="423"/>
        <item x="79"/>
        <item x="411"/>
        <item x="82"/>
        <item x="85"/>
        <item x="361"/>
        <item x="326"/>
        <item x="171"/>
        <item x="3665"/>
        <item x="4074"/>
        <item x="155"/>
        <item x="430"/>
        <item x="42"/>
        <item x="2615"/>
        <item x="679"/>
        <item x="3739"/>
        <item x="2500"/>
        <item x="3723"/>
        <item x="1944"/>
        <item x="2014"/>
        <item x="252"/>
        <item x="2482"/>
        <item x="1261"/>
        <item x="1036"/>
        <item x="2743"/>
        <item x="2885"/>
        <item x="3937"/>
        <item x="3151"/>
        <item x="3591"/>
        <item x="3129"/>
        <item x="1112"/>
        <item x="507"/>
        <item x="439"/>
        <item x="2768"/>
        <item x="55"/>
        <item x="3786"/>
        <item x="612"/>
        <item x="2195"/>
        <item x="1529"/>
        <item x="3600"/>
        <item x="3147"/>
        <item x="1650"/>
        <item x="1807"/>
        <item x="3666"/>
        <item x="1520"/>
        <item x="1573"/>
        <item x="661"/>
        <item x="2028"/>
        <item x="3296"/>
        <item x="3298"/>
        <item x="352"/>
        <item x="2311"/>
        <item x="726"/>
        <item x="2434"/>
        <item x="393"/>
        <item x="2196"/>
        <item x="258"/>
        <item x="514"/>
        <item x="4071"/>
        <item x="3525"/>
        <item x="164"/>
        <item x="431"/>
        <item x="75"/>
        <item x="38"/>
        <item x="209"/>
        <item x="2902"/>
        <item x="3648"/>
        <item x="417"/>
        <item x="4023"/>
        <item x="3557"/>
        <item x="2857"/>
        <item x="3334"/>
        <item x="3263"/>
        <item x="3532"/>
        <item x="3357"/>
        <item x="1957"/>
        <item x="2140"/>
        <item x="2142"/>
        <item x="3349"/>
        <item x="1870"/>
        <item x="1250"/>
        <item x="1285"/>
        <item x="1071"/>
        <item x="3892"/>
        <item x="1406"/>
        <item x="243"/>
        <item x="13"/>
        <item x="2982"/>
        <item x="1591"/>
        <item x="728"/>
        <item x="724"/>
        <item x="225"/>
        <item x="3804"/>
        <item x="41"/>
        <item x="1508"/>
        <item x="1734"/>
        <item x="1814"/>
        <item x="2895"/>
        <item x="2406"/>
        <item x="3136"/>
        <item x="1981"/>
        <item x="4052"/>
        <item x="3614"/>
        <item x="3805"/>
        <item x="266"/>
        <item x="1332"/>
        <item x="540"/>
        <item x="2359"/>
        <item x="2363"/>
        <item x="607"/>
        <item x="2367"/>
        <item x="2356"/>
        <item x="3255"/>
        <item x="3724"/>
        <item x="3522"/>
        <item x="2075"/>
        <item x="2032"/>
        <item x="3611"/>
        <item x="1566"/>
        <item x="190"/>
        <item x="750"/>
        <item x="2774"/>
        <item x="1498"/>
        <item x="166"/>
        <item x="72"/>
        <item x="186"/>
        <item x="246"/>
        <item x="165"/>
        <item x="3292"/>
        <item x="142"/>
        <item x="207"/>
        <item x="2701"/>
        <item x="1416"/>
        <item x="3908"/>
        <item x="196"/>
        <item x="232"/>
        <item x="1410"/>
        <item x="3528"/>
        <item x="1283"/>
        <item x="2766"/>
        <item x="21"/>
        <item x="3910"/>
        <item x="3602"/>
        <item x="914"/>
        <item x="3622"/>
        <item x="859"/>
        <item x="2538"/>
        <item x="2051"/>
        <item x="2301"/>
        <item x="2274"/>
        <item x="2071"/>
        <item x="3831"/>
        <item x="2020"/>
        <item x="2862"/>
        <item x="2105"/>
        <item x="808"/>
        <item x="4019"/>
        <item x="4035"/>
        <item x="1876"/>
        <item x="960"/>
        <item x="3949"/>
        <item x="3350"/>
        <item x="891"/>
        <item x="2267"/>
        <item x="2198"/>
        <item x="3659"/>
        <item x="1585"/>
        <item x="1881"/>
        <item x="223"/>
        <item x="3037"/>
        <item x="1495"/>
        <item x="3325"/>
        <item x="1690"/>
        <item x="348"/>
        <item x="1829"/>
        <item x="3975"/>
        <item x="3981"/>
        <item x="31"/>
        <item x="2632"/>
        <item x="781"/>
        <item x="3587"/>
        <item x="3227"/>
        <item x="1852"/>
        <item x="1671"/>
        <item x="467"/>
        <item x="909"/>
        <item x="794"/>
        <item x="1372"/>
        <item x="1226"/>
        <item x="1931"/>
        <item x="4003"/>
        <item x="1455"/>
        <item x="2334"/>
        <item x="2835"/>
        <item x="2290"/>
        <item x="699"/>
        <item x="660"/>
        <item x="1644"/>
        <item x="3356"/>
        <item x="58"/>
        <item x="3632"/>
        <item x="2893"/>
        <item x="3653"/>
        <item x="1444"/>
        <item x="2467"/>
        <item x="3640"/>
        <item x="1045"/>
        <item x="800"/>
        <item x="3651"/>
        <item x="2352"/>
        <item x="2852"/>
        <item x="890"/>
        <item x="986"/>
        <item x="1933"/>
        <item x="1724"/>
        <item x="1160"/>
        <item x="1146"/>
        <item x="985"/>
        <item x="2213"/>
        <item x="3392"/>
        <item x="4043"/>
        <item x="4049"/>
        <item x="2288"/>
        <item x="2869"/>
        <item x="3466"/>
        <item x="3287"/>
        <item x="169"/>
        <item x="2090"/>
        <item x="1120"/>
        <item x="1093"/>
        <item x="3592"/>
        <item x="2137"/>
        <item x="2217"/>
        <item x="835"/>
        <item x="293"/>
        <item x="2233"/>
        <item x="1073"/>
        <item x="127"/>
        <item x="2765"/>
        <item x="503"/>
        <item x="457"/>
        <item x="459"/>
        <item x="132"/>
        <item x="3235"/>
        <item x="1344"/>
        <item x="1874"/>
        <item x="2053"/>
        <item x="1988"/>
        <item x="124"/>
        <item x="420"/>
        <item x="3111"/>
        <item x="2969"/>
        <item x="147"/>
        <item x="2158"/>
        <item x="2744"/>
        <item x="1953"/>
        <item x="4039"/>
        <item x="3324"/>
        <item x="555"/>
        <item x="81"/>
        <item x="59"/>
        <item x="2200"/>
        <item x="3168"/>
        <item x="1527"/>
        <item x="3375"/>
        <item x="3751"/>
        <item x="3284"/>
        <item x="57"/>
        <item x="3917"/>
        <item x="3995"/>
        <item x="335"/>
        <item x="351"/>
        <item x="1076"/>
        <item x="3062"/>
        <item x="3383"/>
        <item x="1309"/>
        <item x="3983"/>
        <item x="3440"/>
        <item x="1601"/>
        <item x="3871"/>
        <item x="61"/>
        <item x="369"/>
        <item x="3579"/>
        <item x="3198"/>
        <item x="2883"/>
        <item x="2800"/>
        <item x="218"/>
        <item x="1818"/>
        <item x="1559"/>
        <item x="310"/>
        <item x="1350"/>
        <item x="2718"/>
        <item x="2913"/>
        <item x="2180"/>
        <item x="382"/>
        <item x="2463"/>
        <item x="360"/>
        <item x="3117"/>
        <item x="2167"/>
        <item x="2735"/>
        <item x="410"/>
        <item x="3285"/>
        <item x="1569"/>
        <item x="3890"/>
        <item x="325"/>
        <item x="1703"/>
        <item x="1735"/>
        <item x="3365"/>
        <item x="173"/>
        <item x="273"/>
        <item x="2931"/>
        <item x="1511"/>
        <item x="3238"/>
        <item x="1057"/>
        <item x="604"/>
        <item x="1806"/>
        <item x="3618"/>
        <item x="3746"/>
        <item x="3573"/>
        <item x="3763"/>
        <item x="222"/>
        <item x="3521"/>
        <item x="2370"/>
        <item x="1955"/>
        <item x="1967"/>
        <item x="4017"/>
        <item x="3797"/>
        <item x="3621"/>
        <item x="3662"/>
        <item x="3928"/>
        <item x="2801"/>
        <item x="3264"/>
        <item x="761"/>
        <item x="2260"/>
        <item x="333"/>
        <item x="416"/>
        <item x="277"/>
        <item x="136"/>
        <item x="241"/>
        <item x="3576"/>
        <item x="443"/>
        <item x="3540"/>
        <item x="2929"/>
        <item x="4089"/>
        <item x="3961"/>
        <item x="2750"/>
        <item x="3315"/>
        <item x="2706"/>
        <item x="523"/>
        <item x="493"/>
        <item x="1898"/>
        <item x="43"/>
        <item x="1902"/>
        <item x="475"/>
        <item x="478"/>
        <item x="3578"/>
        <item x="2033"/>
        <item x="3181"/>
        <item x="3021"/>
        <item x="3018"/>
        <item x="3069"/>
        <item x="967"/>
        <item x="32"/>
        <item x="773"/>
        <item x="1891"/>
        <item x="683"/>
        <item x="1417"/>
        <item x="1975"/>
        <item x="2799"/>
        <item x="1135"/>
        <item x="2135"/>
        <item x="2284"/>
        <item x="1023"/>
        <item x="3381"/>
        <item x="3664"/>
        <item x="3788"/>
        <item x="3417"/>
        <item x="437"/>
        <item x="374"/>
        <item x="1858"/>
        <item x="2548"/>
        <item x="2424"/>
        <item x="2234"/>
        <item x="1354"/>
        <item x="616"/>
        <item x="2553"/>
        <item x="497"/>
        <item x="64"/>
        <item x="3019"/>
        <item x="1850"/>
        <item x="3416"/>
        <item x="854"/>
        <item x="3654"/>
        <item x="3929"/>
        <item x="951"/>
        <item x="2797"/>
        <item x="2518"/>
        <item x="3272"/>
        <item x="3085"/>
        <item x="4073"/>
        <item x="1768"/>
        <item x="2064"/>
        <item x="2081"/>
        <item x="2828"/>
        <item x="1636"/>
        <item x="315"/>
        <item x="1530"/>
        <item x="1563"/>
        <item x="2732"/>
        <item x="3185"/>
        <item x="550"/>
        <item x="551"/>
        <item x="2122"/>
        <item x="3553"/>
        <item x="2345"/>
        <item x="2230"/>
        <item x="603"/>
        <item x="721"/>
        <item x="3726"/>
        <item x="3683"/>
        <item x="2783"/>
        <item x="3619"/>
        <item x="3223"/>
        <item x="3310"/>
        <item x="3430"/>
        <item x="3476"/>
        <item x="3011"/>
        <item x="2566"/>
        <item x="2520"/>
        <item x="3202"/>
        <item x="500"/>
        <item x="3900"/>
        <item x="1399"/>
        <item x="3802"/>
        <item x="1150"/>
        <item x="3329"/>
        <item x="3846"/>
        <item x="1163"/>
        <item x="2110"/>
        <item x="1685"/>
        <item x="3453"/>
        <item x="1642"/>
        <item x="814"/>
        <item x="2494"/>
        <item x="2404"/>
        <item x="434"/>
        <item x="804"/>
        <item x="4060"/>
        <item x="1726"/>
        <item x="656"/>
        <item x="3414"/>
        <item x="3023"/>
        <item x="730"/>
        <item x="668"/>
        <item x="2186"/>
        <item x="1546"/>
        <item x="189"/>
        <item x="2123"/>
        <item x="1038"/>
        <item x="248"/>
        <item x="2452"/>
        <item x="1903"/>
        <item x="831"/>
        <item x="295"/>
        <item x="2878"/>
        <item x="1653"/>
        <item x="3677"/>
        <item x="2723"/>
        <item x="966"/>
        <item x="3162"/>
        <item x="2517"/>
        <item x="418"/>
        <item x="2059"/>
        <item x="3405"/>
        <item x="618"/>
        <item x="2298"/>
        <item x="2117"/>
        <item x="373"/>
        <item x="820"/>
        <item x="68"/>
        <item x="3282"/>
        <item x="2287"/>
        <item x="435"/>
        <item x="1572"/>
        <item x="3835"/>
        <item x="3029"/>
        <item x="2787"/>
        <item x="3965"/>
        <item x="1963"/>
        <item x="3613"/>
        <item x="1228"/>
        <item x="1488"/>
        <item x="739"/>
        <item x="3517"/>
        <item x="1307"/>
        <item x="3911"/>
        <item x="1301"/>
        <item x="27"/>
        <item x="1246"/>
        <item x="3924"/>
        <item x="3511"/>
        <item x="341"/>
        <item x="3718"/>
        <item x="1388"/>
        <item x="2108"/>
        <item x="1394"/>
        <item x="2031"/>
        <item x="2730"/>
        <item x="1339"/>
        <item x="3669"/>
        <item x="3126"/>
        <item x="2987"/>
        <item x="3233"/>
        <item x="3997"/>
        <item x="2736"/>
        <item x="2542"/>
        <item x="1148"/>
        <item x="3221"/>
        <item x="1149"/>
        <item x="2457"/>
        <item x="2945"/>
        <item x="2964"/>
        <item x="2582"/>
        <item x="3191"/>
        <item x="2805"/>
        <item x="3432"/>
        <item x="1966"/>
        <item x="1180"/>
        <item x="1145"/>
        <item x="1171"/>
        <item x="2179"/>
        <item x="3818"/>
        <item x="19"/>
        <item x="957"/>
        <item x="3214"/>
        <item x="2283"/>
        <item x="1305"/>
        <item x="545"/>
        <item x="2061"/>
        <item x="2254"/>
        <item x="2639"/>
        <item x="2941"/>
        <item x="2026"/>
        <item x="2708"/>
        <item x="1717"/>
        <item x="2772"/>
        <item x="998"/>
        <item x="2958"/>
        <item x="3581"/>
        <item x="3904"/>
        <item x="4097"/>
        <item x="1634"/>
        <item x="1544"/>
        <item x="3524"/>
        <item x="3046"/>
        <item x="2055"/>
        <item x="2231"/>
        <item x="3880"/>
        <item x="1194"/>
        <item x="145"/>
        <item x="1242"/>
        <item x="3188"/>
        <item x="1447"/>
        <item x="2646"/>
        <item x="608"/>
        <item x="3376"/>
        <item x="3251"/>
        <item x="1974"/>
        <item x="1066"/>
        <item x="3362"/>
        <item x="489"/>
        <item x="3120"/>
        <item x="3286"/>
        <item x="1245"/>
        <item x="1862"/>
        <item x="2154"/>
        <item x="2120"/>
        <item x="9"/>
        <item x="1494"/>
        <item x="2221"/>
        <item x="2501"/>
        <item x="839"/>
        <item x="1468"/>
        <item x="1969"/>
        <item x="3108"/>
        <item x="1867"/>
        <item x="1822"/>
        <item x="1231"/>
        <item x="3796"/>
        <item x="1241"/>
        <item x="2681"/>
        <item x="1081"/>
        <item x="1712"/>
        <item x="1025"/>
        <item x="2266"/>
        <item x="1909"/>
        <item x="2874"/>
        <item x="2830"/>
        <item x="1172"/>
        <item x="1013"/>
        <item x="3783"/>
        <item x="2956"/>
        <item x="3203"/>
        <item x="1185"/>
        <item x="3110"/>
        <item x="3387"/>
        <item x="2172"/>
        <item x="2442"/>
        <item x="2605"/>
        <item x="1723"/>
        <item x="1680"/>
        <item x="180"/>
        <item x="2460"/>
        <item x="3267"/>
        <item x="15"/>
        <item x="358"/>
        <item x="3752"/>
        <item x="1962"/>
        <item x="1740"/>
        <item x="2355"/>
        <item x="1312"/>
        <item x="3918"/>
        <item x="2044"/>
        <item x="2658"/>
        <item x="884"/>
        <item x="1105"/>
        <item x="2753"/>
        <item x="3813"/>
        <item x="2618"/>
        <item x="2882"/>
        <item x="917"/>
        <item x="404"/>
        <item x="30"/>
        <item x="4079"/>
        <item x="1497"/>
        <item x="4090"/>
        <item x="1577"/>
        <item x="2"/>
        <item x="2649"/>
        <item x="4075"/>
        <item x="1868"/>
        <item x="2469"/>
        <item x="1002"/>
        <item x="3137"/>
        <item x="3005"/>
        <item x="1310"/>
        <item x="1142"/>
        <item x="2907"/>
        <item x="3071"/>
        <item x="2138"/>
        <item x="1162"/>
        <item x="716"/>
        <item x="918"/>
        <item x="529"/>
        <item x="1500"/>
        <item x="1483"/>
        <item x="3072"/>
        <item x="2149"/>
        <item x="2581"/>
        <item x="468"/>
        <item x="1412"/>
        <item x="3973"/>
        <item x="3114"/>
        <item x="593"/>
        <item x="2579"/>
        <item x="1617"/>
        <item x="2990"/>
        <item x="3101"/>
        <item x="620"/>
        <item x="1987"/>
        <item x="1691"/>
        <item x="1578"/>
        <item x="2451"/>
        <item x="937"/>
        <item x="1295"/>
        <item x="2072"/>
        <item x="2666"/>
        <item x="3480"/>
        <item x="3582"/>
        <item x="2915"/>
        <item x="3070"/>
        <item x="2151"/>
        <item x="2011"/>
        <item x="3081"/>
        <item x="1259"/>
        <item x="664"/>
        <item x="923"/>
        <item x="1280"/>
        <item x="47"/>
        <item x="3176"/>
        <item x="1325"/>
        <item x="3457"/>
        <item x="2981"/>
        <item x="840"/>
        <item x="3701"/>
        <item x="376"/>
        <item x="769"/>
        <item x="96"/>
        <item x="2845"/>
        <item x="2218"/>
        <item x="1032"/>
        <item x="2782"/>
        <item x="994"/>
        <item x="2871"/>
        <item x="1510"/>
        <item x="816"/>
        <item x="1374"/>
        <item x="792"/>
        <item x="1303"/>
        <item x="2977"/>
        <item x="3706"/>
        <item x="3542"/>
        <item x="3905"/>
        <item x="1757"/>
        <item x="3431"/>
        <item x="1845"/>
        <item x="3668"/>
        <item x="53"/>
        <item x="2427"/>
        <item x="462"/>
        <item x="948"/>
        <item x="3306"/>
        <item x="2002"/>
        <item x="1954"/>
        <item x="3950"/>
        <item x="1466"/>
        <item x="1506"/>
        <item x="3187"/>
        <item x="3872"/>
        <item x="3644"/>
        <item x="3420"/>
        <item x="638"/>
        <item x="1333"/>
        <item x="2276"/>
        <item x="3500"/>
        <item x="2889"/>
        <item x="1100"/>
        <item x="1415"/>
        <item x="1123"/>
        <item x="1588"/>
        <item x="1349"/>
        <item x="1335"/>
        <item x="572"/>
        <item x="543"/>
        <item x="2323"/>
        <item x="347"/>
        <item x="1200"/>
        <item x="340"/>
        <item x="1982"/>
        <item x="1118"/>
        <item x="3143"/>
        <item x="3978"/>
        <item x="2349"/>
        <item x="2291"/>
        <item x="1130"/>
        <item x="2181"/>
        <item x="182"/>
        <item x="441"/>
        <item x="3484"/>
        <item x="3317"/>
        <item x="3943"/>
        <item x="4021"/>
        <item x="1053"/>
        <item x="2651"/>
        <item x="705"/>
        <item x="865"/>
        <item x="49"/>
        <item x="2164"/>
        <item x="125"/>
        <item x="2508"/>
        <item x="2228"/>
        <item x="2792"/>
        <item x="1255"/>
        <item x="3605"/>
        <item x="2205"/>
        <item x="3661"/>
        <item x="2206"/>
        <item x="2294"/>
        <item x="2856"/>
        <item x="1287"/>
        <item x="3266"/>
        <item x="1525"/>
        <item x="385"/>
        <item x="2083"/>
        <item x="2590"/>
        <item x="177"/>
        <item x="3920"/>
        <item x="2474"/>
        <item x="2312"/>
        <item x="576"/>
        <item x="2079"/>
        <item x="3193"/>
        <item x="2461"/>
        <item x="1144"/>
        <item x="2183"/>
        <item x="260"/>
        <item x="585"/>
        <item x="1291"/>
        <item x="1209"/>
        <item x="3875"/>
        <item x="3179"/>
        <item x="2095"/>
        <item x="345"/>
        <item x="1419"/>
        <item x="1433"/>
        <item x="1454"/>
        <item x="1016"/>
        <item x="1106"/>
        <item x="332"/>
        <item x="1107"/>
        <item x="3182"/>
        <item x="1443"/>
        <item x="3201"/>
        <item x="92"/>
        <item x="524"/>
        <item x="1823"/>
        <item x="2472"/>
        <item x="2559"/>
        <item x="644"/>
        <item x="4018"/>
        <item x="1840"/>
        <item x="1763"/>
        <item x="200"/>
        <item x="720"/>
        <item x="1514"/>
        <item x="1827"/>
        <item x="2583"/>
        <item x="2414"/>
        <item x="4063"/>
        <item x="3407"/>
        <item x="2798"/>
        <item x="4050"/>
        <item x="2437"/>
        <item x="3265"/>
        <item x="1116"/>
        <item x="1319"/>
        <item x="1114"/>
        <item x="1980"/>
        <item x="1986"/>
        <item x="2013"/>
        <item x="1513"/>
        <item x="3217"/>
        <item x="822"/>
        <item x="1211"/>
        <item x="3795"/>
        <item x="571"/>
        <item x="912"/>
        <item x="2477"/>
        <item x="872"/>
        <item x="1258"/>
        <item x="3200"/>
        <item x="1318"/>
        <item x="3320"/>
        <item x="3463"/>
        <item x="168"/>
        <item x="2420"/>
        <item x="2954"/>
        <item x="2223"/>
        <item x="247"/>
        <item x="1088"/>
        <item x="230"/>
        <item x="2017"/>
        <item x="2417"/>
        <item x="671"/>
        <item x="2425"/>
        <item x="1122"/>
        <item x="3469"/>
        <item x="1367"/>
        <item x="2421"/>
        <item x="339"/>
        <item x="3820"/>
        <item x="1436"/>
        <item x="3951"/>
        <item x="153"/>
        <item x="3940"/>
        <item x="2130"/>
        <item x="3497"/>
        <item x="220"/>
        <item x="146"/>
        <item x="1808"/>
        <item x="2519"/>
        <item x="144"/>
        <item x="3300"/>
        <item x="4013"/>
        <item x="3031"/>
        <item x="1910"/>
        <item x="752"/>
        <item x="669"/>
        <item x="943"/>
        <item x="2242"/>
        <item x="2410"/>
        <item x="610"/>
        <item x="1080"/>
        <item x="3240"/>
        <item x="2588"/>
        <item x="3154"/>
        <item x="1961"/>
        <item x="3565"/>
        <item x="2010"/>
        <item x="2794"/>
        <item x="842"/>
        <item x="3243"/>
        <item x="2525"/>
        <item x="1270"/>
        <item x="2375"/>
        <item x="2009"/>
        <item x="2297"/>
        <item x="870"/>
        <item x="1484"/>
        <item x="3839"/>
        <item x="3806"/>
        <item x="3577"/>
        <item x="3912"/>
        <item x="1159"/>
        <item x="1753"/>
        <item x="897"/>
        <item x="736"/>
        <item x="2306"/>
        <item x="1446"/>
        <item x="677"/>
        <item x="1789"/>
        <item x="1574"/>
        <item x="2577"/>
        <item x="2928"/>
        <item x="3421"/>
        <item x="706"/>
        <item x="3932"/>
        <item x="3993"/>
        <item x="3155"/>
        <item x="3971"/>
        <item x="3503"/>
        <item x="3337"/>
        <item x="3180"/>
        <item x="429"/>
        <item x="2628"/>
        <item x="2908"/>
        <item x="4009"/>
        <item x="2933"/>
        <item x="2509"/>
        <item x="1253"/>
        <item x="427"/>
        <item x="815"/>
        <item x="3098"/>
        <item x="1697"/>
        <item x="245"/>
        <item x="1210"/>
        <item x="2129"/>
        <item x="2426"/>
        <item x="456"/>
        <item x="422"/>
        <item x="2983"/>
        <item x="1267"/>
        <item x="1074"/>
        <item x="2734"/>
        <item x="3543"/>
        <item x="1357"/>
        <item x="4012"/>
        <item x="627"/>
        <item x="2656"/>
        <item x="2891"/>
        <item x="3415"/>
        <item x="1314"/>
        <item x="811"/>
        <item x="2155"/>
        <item x="641"/>
        <item x="968"/>
        <item x="3744"/>
        <item x="29"/>
        <item x="3478"/>
        <item x="3083"/>
        <item x="1799"/>
        <item x="3830"/>
        <item x="647"/>
        <item x="3232"/>
        <item x="2999"/>
        <item x="1467"/>
        <item x="1306"/>
        <item x="1940"/>
        <item x="900"/>
        <item x="1611"/>
        <item x="2606"/>
        <item x="3150"/>
        <item x="2707"/>
        <item x="2063"/>
        <item x="2663"/>
        <item x="3566"/>
        <item x="1882"/>
        <item x="1819"/>
        <item x="696"/>
        <item x="1414"/>
        <item x="469"/>
        <item x="628"/>
        <item x="707"/>
        <item x="2429"/>
        <item x="454"/>
        <item x="847"/>
        <item x="3675"/>
        <item x="3314"/>
        <item x="2325"/>
        <item x="2692"/>
        <item x="2680"/>
        <item x="1645"/>
        <item x="1939"/>
        <item x="2422"/>
        <item x="906"/>
        <item x="1401"/>
        <item x="3281"/>
        <item x="606"/>
        <item x="933"/>
        <item x="552"/>
        <item x="1302"/>
        <item x="573"/>
        <item x="553"/>
        <item x="3486"/>
        <item x="3028"/>
        <item x="1439"/>
        <item x="582"/>
        <item x="3196"/>
        <item x="2560"/>
        <item x="2502"/>
        <item x="2887"/>
        <item x="1395"/>
        <item x="1925"/>
        <item x="11"/>
        <item x="2336"/>
        <item x="2329"/>
        <item x="1336"/>
        <item x="1839"/>
        <item x="1761"/>
        <item x="2354"/>
        <item x="1003"/>
        <item x="4007"/>
        <item x="767"/>
        <item x="665"/>
        <item x="1137"/>
        <item x="675"/>
        <item x="4014"/>
        <item x="3679"/>
        <item x="261"/>
        <item x="3842"/>
        <item x="2141"/>
        <item x="3990"/>
        <item x="2433"/>
        <item x="1824"/>
        <item x="3066"/>
        <item x="4025"/>
        <item x="1719"/>
        <item x="1441"/>
        <item x="2573"/>
        <item x="2769"/>
        <item x="983"/>
        <item x="1041"/>
        <item x="1728"/>
        <item x="2617"/>
        <item x="4015"/>
        <item x="3395"/>
        <item x="3366"/>
        <item x="3437"/>
        <item x="2537"/>
        <item x="3109"/>
        <item x="488"/>
        <item x="2603"/>
        <item x="2470"/>
        <item x="2473"/>
        <item x="1371"/>
        <item x="2310"/>
        <item x="3012"/>
        <item x="2281"/>
        <item x="849"/>
        <item x="1624"/>
        <item x="3597"/>
        <item x="3921"/>
        <item x="834"/>
        <item x="401"/>
        <item x="3033"/>
        <item x="2985"/>
        <item x="2210"/>
        <item x="3134"/>
        <item x="3080"/>
        <item x="65"/>
        <item x="3194"/>
        <item x="1182"/>
        <item x="1674"/>
        <item x="3781"/>
        <item x="1421"/>
        <item x="1834"/>
        <item x="841"/>
        <item x="2927"/>
        <item x="3006"/>
        <item x="3146"/>
        <item x="3048"/>
        <item x="3104"/>
        <item x="1029"/>
        <item x="2178"/>
        <item x="1387"/>
        <item x="3572"/>
        <item x="1021"/>
        <item x="3353"/>
        <item x="805"/>
        <item x="2216"/>
        <item x="1491"/>
        <item x="1469"/>
        <item x="289"/>
        <item x="744"/>
        <item x="3998"/>
        <item x="2103"/>
        <item x="844"/>
        <item x="2091"/>
        <item x="2703"/>
        <item x="796"/>
        <item x="2551"/>
        <item x="1418"/>
        <item x="1207"/>
        <item x="2187"/>
        <item x="1747"/>
        <item x="2759"/>
        <item x="2900"/>
        <item x="1676"/>
        <item x="3698"/>
        <item x="2739"/>
        <item x="1173"/>
        <item x="481"/>
        <item x="580"/>
        <item x="1648"/>
        <item x="758"/>
        <item x="1550"/>
        <item x="2419"/>
        <item x="931"/>
        <item x="3646"/>
        <item x="1627"/>
        <item x="3938"/>
        <item x="3601"/>
        <item x="1889"/>
        <item x="3313"/>
        <item x="1393"/>
        <item x="852"/>
        <item x="3076"/>
        <item x="4051"/>
        <item x="893"/>
        <item x="2823"/>
        <item x="3922"/>
        <item x="2918"/>
        <item x="255"/>
        <item x="3828"/>
        <item x="4032"/>
        <item x="3352"/>
        <item x="3369"/>
        <item x="2711"/>
        <item x="3034"/>
        <item x="2923"/>
        <item x="2992"/>
        <item x="1884"/>
        <item x="3460"/>
        <item x="1035"/>
        <item x="1492"/>
        <item x="3545"/>
        <item x="482"/>
        <item x="863"/>
        <item x="1610"/>
        <item x="3999"/>
        <item x="3210"/>
        <item x="3638"/>
        <item x="3547"/>
        <item x="3015"/>
        <item x="2991"/>
        <item x="2635"/>
        <item x="3107"/>
        <item x="267"/>
        <item x="1832"/>
        <item x="1400"/>
        <item x="2111"/>
        <item x="3472"/>
        <item x="2332"/>
        <item x="3606"/>
        <item x="3690"/>
        <item x="3020"/>
        <item x="2328"/>
        <item x="1362"/>
        <item x="1926"/>
        <item x="4016"/>
        <item x="4027"/>
        <item x="3447"/>
        <item x="3544"/>
        <item x="2884"/>
        <item x="8"/>
        <item x="3229"/>
        <item x="20"/>
        <item x="1737"/>
        <item x="3874"/>
        <item x="3623"/>
        <item x="2819"/>
        <item x="549"/>
        <item x="3316"/>
        <item x="3406"/>
        <item x="3518"/>
        <item x="1434"/>
        <item x="3894"/>
        <item x="2837"/>
        <item x="2633"/>
        <item x="3319"/>
        <item x="2948"/>
        <item x="3079"/>
        <item x="1614"/>
        <item x="3074"/>
        <item x="2912"/>
        <item x="1893"/>
        <item x="1692"/>
        <item x="486"/>
        <item x="1630"/>
        <item x="2099"/>
        <item x="2170"/>
        <item x="1886"/>
        <item x="129"/>
        <item x="1934"/>
        <item x="2589"/>
        <item x="438"/>
        <item x="1667"/>
        <item x="823"/>
        <item x="3045"/>
        <item x="1830"/>
        <item x="2514"/>
        <item x="2697"/>
        <item x="1589"/>
        <item x="1177"/>
        <item x="2638"/>
        <item x="1043"/>
        <item x="977"/>
        <item x="1321"/>
        <item x="762"/>
        <item x="26"/>
        <item x="2265"/>
        <item x="3152"/>
        <item x="3391"/>
        <item x="3450"/>
        <item x="2531"/>
        <item x="2683"/>
        <item x="2790"/>
        <item x="2435"/>
        <item x="2331"/>
        <item x="3246"/>
        <item x="3184"/>
        <item x="516"/>
        <item x="3230"/>
        <item x="803"/>
        <item x="3040"/>
        <item x="3873"/>
        <item x="1846"/>
        <item x="615"/>
        <item x="974"/>
        <item x="3065"/>
        <item x="3734"/>
        <item x="1365"/>
        <item x="2899"/>
        <item x="3250"/>
        <item x="3609"/>
        <item x="4092"/>
        <item x="3367"/>
        <item x="2761"/>
        <item x="1052"/>
        <item x="3559"/>
        <item x="2760"/>
        <item x="2348"/>
        <item x="3897"/>
        <item x="2048"/>
        <item x="1085"/>
        <item x="569"/>
        <item x="2405"/>
        <item x="1815"/>
        <item x="2523"/>
        <item x="1326"/>
        <item x="131"/>
        <item x="1581"/>
        <item x="1660"/>
        <item x="867"/>
        <item x="2390"/>
        <item x="3626"/>
        <item x="2687"/>
        <item x="565"/>
        <item x="2693"/>
        <item x="623"/>
        <item x="1659"/>
        <item x="1450"/>
        <item x="192"/>
        <item x="2084"/>
        <item x="2738"/>
        <item x="1991"/>
        <item x="1077"/>
        <item x="2407"/>
        <item x="227"/>
        <item x="2393"/>
        <item x="1996"/>
        <item x="1154"/>
        <item x="759"/>
        <item x="757"/>
        <item x="1720"/>
        <item x="3714"/>
        <item x="928"/>
        <item x="1669"/>
        <item x="3988"/>
        <item x="1665"/>
        <item x="1780"/>
        <item x="2516"/>
        <item x="1553"/>
        <item x="1040"/>
        <item x="2279"/>
        <item x="3906"/>
        <item x="4008"/>
        <item x="1731"/>
        <item x="1356"/>
        <item x="408"/>
        <item x="765"/>
        <item x="2763"/>
        <item x="1831"/>
        <item x="1700"/>
        <item x="1549"/>
        <item x="1552"/>
        <item x="1580"/>
        <item x="2534"/>
        <item x="2698"/>
        <item x="1456"/>
        <item x="3119"/>
        <item x="1652"/>
        <item x="1555"/>
        <item x="1825"/>
        <item x="2752"/>
        <item x="3053"/>
        <item x="2415"/>
        <item x="888"/>
        <item x="2571"/>
        <item x="1545"/>
        <item x="1849"/>
        <item x="2944"/>
        <item x="2423"/>
        <item x="3984"/>
        <item x="4047"/>
        <item x="2506"/>
        <item x="1411"/>
        <item x="1592"/>
        <item x="1598"/>
        <item x="1541"/>
        <item x="3456"/>
        <item x="2215"/>
        <item x="1738"/>
        <item x="228"/>
        <item x="1140"/>
        <item x="1405"/>
        <item x="3312"/>
        <item x="1587"/>
        <item x="1764"/>
        <item x="1787"/>
        <item x="1755"/>
        <item x="1994"/>
        <item x="3861"/>
        <item x="579"/>
        <item x="2431"/>
        <item x="2409"/>
        <item x="2357"/>
        <item x="1805"/>
        <item x="1596"/>
        <item x="562"/>
        <item x="2652"/>
        <item x="542"/>
        <item x="2962"/>
        <item x="1782"/>
        <item x="2951"/>
        <item x="2691"/>
        <item x="2416"/>
        <item x="1083"/>
        <item x="1536"/>
        <item x="861"/>
        <item x="1694"/>
        <item x="381"/>
        <item x="2601"/>
        <item x="3749"/>
        <item x="2536"/>
        <item x="1684"/>
        <item x="419"/>
        <item x="1046"/>
        <item x="2584"/>
        <item x="561"/>
        <item x="3769"/>
        <item x="1338"/>
        <item x="3427"/>
        <item x="3097"/>
        <item x="1558"/>
        <item x="2861"/>
        <item x="1979"/>
        <item x="1701"/>
        <item x="1856"/>
        <item x="2822"/>
        <item x="3159"/>
        <item x="426"/>
        <item x="3824"/>
        <item x="965"/>
        <item x="3386"/>
        <item x="2364"/>
        <item x="1031"/>
        <item x="1117"/>
        <item x="1361"/>
        <item x="3239"/>
        <item x="1086"/>
        <item x="1463"/>
        <item x="1141"/>
        <item x="1440"/>
        <item x="3994"/>
        <item x="2455"/>
        <item x="2303"/>
        <item x="2678"/>
        <item x="874"/>
        <item x="2599"/>
        <item x="1348"/>
        <item x="3449"/>
        <item x="3368"/>
        <item x="2089"/>
        <item x="3660"/>
        <item x="2594"/>
        <item x="224"/>
        <item x="2919"/>
        <item x="1445"/>
        <item x="2394"/>
        <item x="181"/>
        <item x="2309"/>
        <item x="1331"/>
        <item x="2484"/>
        <item x="1993"/>
        <item x="1070"/>
        <item x="176"/>
        <item x="862"/>
        <item x="889"/>
        <item x="2596"/>
        <item x="920"/>
        <item x="175"/>
        <item x="2436"/>
        <item x="3741"/>
        <item x="1892"/>
        <item x="735"/>
        <item x="1192"/>
        <item x="3318"/>
        <item x="662"/>
        <item x="1125"/>
        <item x="2391"/>
        <item x="3100"/>
        <item x="226"/>
        <item x="3554"/>
        <item x="88"/>
        <item x="3291"/>
        <item x="3825"/>
        <item x="1790"/>
        <item x="3567"/>
        <item x="3274"/>
        <item x="2827"/>
        <item x="1095"/>
        <item x="1044"/>
        <item x="700"/>
        <item x="2975"/>
        <item x="785"/>
        <item x="229"/>
        <item x="2898"/>
        <item x="3060"/>
        <item x="3939"/>
        <item x="3678"/>
        <item x="559"/>
        <item x="3740"/>
        <item x="343"/>
        <item x="2102"/>
        <item x="259"/>
        <item x="0"/>
        <item x="3347"/>
        <item x="600"/>
        <item x="2069"/>
        <item x="2240"/>
        <item x="2952"/>
        <item x="2121"/>
        <item x="2086"/>
        <item x="2101"/>
        <item x="2304"/>
        <item x="1762"/>
        <item x="2208"/>
        <item x="1964"/>
        <item x="1800"/>
        <item x="640"/>
        <item x="655"/>
        <item x="3323"/>
        <item x="2640"/>
        <item x="97"/>
        <item x="2088"/>
        <item x="2814"/>
        <item x="1050"/>
        <item x="1628"/>
        <item x="1304"/>
        <item x="1381"/>
        <item x="2746"/>
        <item x="1432"/>
        <item x="3627"/>
        <item x="1435"/>
        <item x="2066"/>
        <item x="961"/>
        <item x="2725"/>
        <item x="3041"/>
        <item x="133"/>
        <item x="1292"/>
        <item x="1924"/>
        <item x="1320"/>
        <item x="1965"/>
        <item x="1429"/>
        <item x="952"/>
        <item x="1496"/>
        <item x="3989"/>
        <item x="4001"/>
        <item x="83"/>
        <item x="619"/>
        <item x="3832"/>
        <item x="3641"/>
        <item x="1229"/>
        <item x="4044"/>
        <item x="2350"/>
        <item x="1778"/>
        <item x="2413"/>
        <item x="636"/>
        <item x="3400"/>
        <item x="453"/>
        <item x="987"/>
        <item x="2622"/>
        <item x="3976"/>
        <item x="2450"/>
        <item x="157"/>
        <item x="878"/>
        <item x="2012"/>
        <item x="1157"/>
        <item x="1176"/>
        <item x="3725"/>
        <item x="1960"/>
        <item x="1619"/>
        <item x="1875"/>
        <item x="1871"/>
        <item x="1675"/>
        <item x="2526"/>
        <item x="1575"/>
        <item x="3075"/>
        <item x="1019"/>
        <item x="1656"/>
        <item x="932"/>
        <item x="901"/>
        <item x="3957"/>
        <item x="3183"/>
        <item x="3290"/>
        <item x="188"/>
        <item x="4101"/>
        <item x="1024"/>
        <item x="2764"/>
        <item x="409"/>
        <item x="1616"/>
        <item x="3691"/>
        <item x="979"/>
        <item x="938"/>
        <item x="2320"/>
        <item x="3485"/>
        <item x="3327"/>
        <item x="502"/>
        <item x="1564"/>
        <item x="2495"/>
        <item x="2816"/>
        <item x="117"/>
        <item x="2443"/>
        <item x="1622"/>
        <item x="1970"/>
        <item x="28"/>
        <item x="3481"/>
        <item x="3336"/>
        <item x="2552"/>
        <item x="877"/>
        <item x="1620"/>
        <item x="1804"/>
        <item x="743"/>
        <item x="3435"/>
        <item x="3907"/>
        <item x="806"/>
        <item x="2212"/>
        <item x="389"/>
        <item x="400"/>
        <item x="140"/>
        <item x="3408"/>
        <item x="1164"/>
        <item x="2119"/>
        <item x="2679"/>
        <item x="3737"/>
        <item x="269"/>
        <item x="1869"/>
        <item x="1877"/>
        <item x="3091"/>
        <item x="1334"/>
        <item x="4004"/>
        <item x="766"/>
        <item x="1821"/>
        <item x="4077"/>
        <item x="2850"/>
        <item x="1718"/>
        <item x="1938"/>
        <item x="959"/>
        <item x="2968"/>
        <item x="76"/>
        <item x="1227"/>
        <item x="1883"/>
        <item x="2549"/>
        <item x="2936"/>
        <item x="2993"/>
        <item x="2376"/>
        <item x="1794"/>
        <item x="1602"/>
        <item x="2047"/>
        <item x="3607"/>
        <item x="2515"/>
        <item x="1097"/>
        <item x="824"/>
        <item x="1618"/>
        <item x="1899"/>
        <item x="590"/>
        <item x="2773"/>
        <item x="221"/>
        <item x="1713"/>
        <item x="2387"/>
        <item x="1458"/>
        <item x="3436"/>
        <item x="3452"/>
        <item x="3359"/>
        <item x="2972"/>
        <item x="52"/>
        <item x="1662"/>
        <item x="2724"/>
        <item x="4091"/>
        <item x="74"/>
        <item x="685"/>
        <item x="3438"/>
        <item x="3099"/>
        <item x="629"/>
        <item x="1524"/>
        <item x="2609"/>
        <item x="2192"/>
        <item x="484"/>
        <item x="280"/>
        <item x="777"/>
        <item x="2114"/>
        <item x="3016"/>
        <item x="2124"/>
        <item x="578"/>
        <item x="589"/>
        <item x="2385"/>
        <item x="1930"/>
        <item x="110"/>
        <item x="4006"/>
        <item x="2190"/>
        <item x="3959"/>
        <item x="1385"/>
        <item x="2203"/>
        <item x="2815"/>
        <item x="1254"/>
        <item x="3014"/>
        <item x="1915"/>
        <item x="898"/>
        <item x="2368"/>
        <item x="1408"/>
        <item x="2007"/>
        <item x="3656"/>
        <item x="3390"/>
        <item x="2169"/>
        <item x="851"/>
        <item x="1522"/>
        <item x="1205"/>
        <item x="1030"/>
        <item x="673"/>
        <item x="1905"/>
        <item x="458"/>
        <item x="2087"/>
        <item x="4086"/>
        <item x="3241"/>
        <item x="496"/>
        <item x="3759"/>
        <item x="3068"/>
        <item x="2080"/>
        <item x="3792"/>
        <item x="4094"/>
        <item x="2870"/>
        <item x="2499"/>
        <item x="23"/>
        <item x="3571"/>
        <item x="1594"/>
        <item x="1090"/>
        <item x="2271"/>
        <item x="2411"/>
        <item x="1330"/>
        <item x="3870"/>
        <item x="3277"/>
        <item x="3054"/>
        <item x="2593"/>
        <item x="2430"/>
        <item x="1315"/>
        <item x="2082"/>
        <item x="798"/>
        <item x="3931"/>
        <item x="2504"/>
        <item x="2714"/>
        <item x="184"/>
        <item x="158"/>
        <item x="3899"/>
        <item x="4002"/>
        <item x="238"/>
        <item x="2018"/>
        <item x="1920"/>
        <item x="395"/>
        <item x="2737"/>
        <item x="2616"/>
        <item x="3756"/>
        <item x="2027"/>
        <item x="2383"/>
        <item x="3867"/>
        <item x="3772"/>
        <item x="3482"/>
        <item x="2576"/>
        <item x="795"/>
        <item x="70"/>
        <item x="3422"/>
        <item x="3073"/>
        <item x="2004"/>
        <item x="3000"/>
        <item x="1063"/>
        <item x="984"/>
        <item x="944"/>
        <item x="2362"/>
        <item x="10"/>
        <item x="1165"/>
        <item x="711"/>
        <item x="1666"/>
        <item x="236"/>
        <item x="2491"/>
        <item x="2056"/>
        <item x="2453"/>
        <item x="2269"/>
        <item x="272"/>
        <item x="156"/>
        <item x="2670"/>
        <item x="2247"/>
        <item x="2776"/>
        <item x="187"/>
        <item x="2963"/>
        <item x="2533"/>
        <item x="2540"/>
        <item x="3710"/>
        <item x="3633"/>
        <item x="3552"/>
        <item x="2395"/>
        <item x="3711"/>
        <item x="1904"/>
        <item x="447"/>
        <item x="1033"/>
        <item x="2268"/>
        <item x="2225"/>
        <item x="3766"/>
        <item x="22"/>
        <item x="654"/>
        <item x="2449"/>
        <item x="3474"/>
        <item x="3778"/>
        <item x="3061"/>
        <item x="2570"/>
        <item x="1340"/>
        <item x="1178"/>
        <item x="919"/>
        <item x="866"/>
        <item x="1503"/>
        <item x="2561"/>
        <item x="2824"/>
        <item x="1007"/>
        <item x="2612"/>
        <item x="2024"/>
        <item x="3730"/>
        <item x="2655"/>
        <item x="3042"/>
        <item x="568"/>
        <item x="3393"/>
        <item x="3652"/>
        <item x="1175"/>
        <item x="2224"/>
        <item x="2637"/>
        <item x="2613"/>
        <item x="682"/>
        <item x="1094"/>
        <item x="3962"/>
        <item x="2432"/>
        <item x="1121"/>
        <item x="1223"/>
        <item x="1407"/>
        <item x="1449"/>
        <item x="1199"/>
        <item x="856"/>
        <item x="2025"/>
        <item x="2226"/>
        <item x="2161"/>
        <item x="3647"/>
        <item x="1322"/>
        <item x="1521"/>
        <item x="2818"/>
        <item x="3548"/>
        <item x="2654"/>
        <item x="2257"/>
        <item x="3896"/>
        <item x="886"/>
        <item x="312"/>
        <item x="2950"/>
        <item x="639"/>
        <item x="714"/>
        <item x="2786"/>
        <item x="4048"/>
        <item x="2851"/>
        <item x="3562"/>
        <item x="2492"/>
        <item x="1978"/>
        <item x="1661"/>
        <item x="2468"/>
        <item x="1736"/>
        <item x="1639"/>
        <item x="846"/>
        <item x="1383"/>
        <item x="1345"/>
        <item x="1257"/>
        <item x="122"/>
        <item x="1894"/>
        <item x="2762"/>
        <item x="1781"/>
        <item x="746"/>
        <item x="1698"/>
        <item x="1437"/>
        <item x="1426"/>
        <item x="185"/>
        <item x="397"/>
        <item x="1224"/>
        <item x="922"/>
        <item x="1037"/>
        <item x="1766"/>
        <item x="1539"/>
        <item x="3103"/>
        <item x="3843"/>
        <item x="279"/>
        <item x="2512"/>
        <item x="1683"/>
        <item x="2296"/>
        <item x="864"/>
        <item x="1276"/>
        <item x="1542"/>
        <item x="1895"/>
        <item x="911"/>
        <item x="1249"/>
        <item x="3680"/>
        <item x="1935"/>
        <item x="3512"/>
        <item x="1487"/>
        <item x="3941"/>
        <item x="1560"/>
        <item x="2343"/>
        <item x="594"/>
        <item x="39"/>
        <item x="3123"/>
        <item x="2486"/>
        <item x="1281"/>
        <item x="2489"/>
        <item x="94"/>
        <item x="121"/>
        <item x="349"/>
        <item x="3009"/>
        <item x="1064"/>
        <item x="3222"/>
        <item x="1890"/>
        <item x="2380"/>
        <item x="324"/>
        <item x="634"/>
        <item x="115"/>
        <item x="3755"/>
        <item x="2558"/>
        <item x="3865"/>
        <item x="2398"/>
        <item x="2295"/>
        <item x="1147"/>
        <item x="2524"/>
        <item x="1682"/>
        <item x="2446"/>
        <item x="3389"/>
        <item x="3599"/>
        <item x="2144"/>
        <item x="3520"/>
        <item x="1880"/>
        <item x="1714"/>
        <item x="201"/>
        <item x="532"/>
        <item x="2592"/>
        <item x="2237"/>
        <item x="2372"/>
        <item x="1941"/>
        <item x="1104"/>
        <item x="197"/>
        <item x="1950"/>
        <item x="3780"/>
        <item x="4098"/>
        <item x="605"/>
        <item x="2847"/>
        <item x="3348"/>
        <item x="3986"/>
        <item x="193"/>
        <item x="2682"/>
        <item x="2211"/>
        <item x="3199"/>
        <item x="1279"/>
        <item x="3979"/>
        <item x="1062"/>
        <item x="120"/>
        <item x="1999"/>
        <item x="637"/>
        <item x="587"/>
        <item x="2199"/>
        <item x="1843"/>
        <item x="2448"/>
        <item x="3346"/>
        <item x="4000"/>
        <item x="997"/>
        <item x="526"/>
        <item x="1651"/>
        <item x="2598"/>
        <item x="3533"/>
        <item x="3268"/>
        <item x="365"/>
        <item x="2741"/>
        <item x="592"/>
        <item x="1131"/>
        <item x="3722"/>
        <item x="776"/>
        <item x="3030"/>
        <item x="3479"/>
        <item x="3275"/>
        <item x="3516"/>
        <item x="3625"/>
        <item x="3173"/>
        <item x="1274"/>
        <item x="2715"/>
        <item x="112"/>
        <item x="3245"/>
        <item x="2043"/>
        <item x="2037"/>
        <item x="2062"/>
        <item x="2000"/>
        <item x="2527"/>
        <item x="1626"/>
        <item x="3467"/>
        <item x="2785"/>
        <item x="817"/>
        <item x="3360"/>
        <item x="334"/>
        <item x="4065"/>
        <item x="1264"/>
        <item x="3254"/>
        <item x="3429"/>
        <item x="1282"/>
        <item x="3140"/>
        <item x="2674"/>
        <item x="970"/>
        <item x="1452"/>
        <item x="3719"/>
        <item x="1906"/>
        <item x="328"/>
        <item x="1885"/>
        <item x="3209"/>
        <item x="2171"/>
        <item x="1363"/>
        <item x="1715"/>
        <item x="2690"/>
        <item x="3958"/>
        <item x="2150"/>
        <item x="3125"/>
        <item x="3575"/>
        <item x="2365"/>
        <item x="631"/>
        <item x="921"/>
        <item x="1108"/>
        <item x="3090"/>
        <item x="3530"/>
        <item x="2717"/>
        <item x="1251"/>
        <item x="1006"/>
        <item x="3036"/>
        <item x="3064"/>
        <item x="2326"/>
        <item x="2777"/>
        <item x="3868"/>
        <item x="827"/>
        <item x="1688"/>
        <item x="2115"/>
        <item x="915"/>
        <item x="564"/>
        <item x="3704"/>
        <item x="1168"/>
        <item x="4078"/>
        <item x="2097"/>
        <item x="982"/>
        <item x="2942"/>
        <item x="2255"/>
        <item x="710"/>
        <item x="3170"/>
        <item x="1328"/>
        <item x="1382"/>
        <item x="2939"/>
        <item x="162"/>
        <item x="768"/>
        <item x="1017"/>
        <item x="2346"/>
        <item x="3192"/>
        <item x="650"/>
        <item x="964"/>
        <item x="1373"/>
        <item x="2418"/>
        <item x="3003"/>
        <item x="1286"/>
        <item x="1866"/>
        <item x="2771"/>
        <item x="896"/>
        <item x="3424"/>
        <item x="3794"/>
        <item x="1937"/>
        <item x="3527"/>
        <item x="3699"/>
        <item x="2220"/>
        <item x="2503"/>
        <item x="2521"/>
        <item x="1872"/>
        <item x="1836"/>
        <item x="1225"/>
        <item x="954"/>
        <item x="747"/>
        <item x="1343"/>
        <item x="1311"/>
        <item x="3433"/>
        <item x="1290"/>
        <item x="3115"/>
        <item x="690"/>
        <item x="2569"/>
        <item x="1151"/>
        <item x="3380"/>
        <item x="4096"/>
        <item x="3333"/>
        <item x="2643"/>
        <item x="2903"/>
        <item x="1775"/>
        <item x="1744"/>
        <item x="317"/>
        <item x="1769"/>
        <item x="1579"/>
        <item x="1813"/>
        <item x="1749"/>
        <item x="1801"/>
        <item x="1220"/>
        <item x="2719"/>
        <item x="2270"/>
        <item x="3047"/>
        <item x="3499"/>
        <item x="2232"/>
        <item x="1132"/>
        <item x="2127"/>
        <item x="3507"/>
        <item x="1119"/>
        <item x="2578"/>
        <item x="563"/>
        <item x="1664"/>
        <item x="2873"/>
        <item x="4026"/>
        <item x="3798"/>
        <item x="1238"/>
        <item x="2466"/>
        <item x="1725"/>
        <item x="3252"/>
        <item x="3505"/>
        <item x="364"/>
        <item x="3434"/>
        <item x="3343"/>
        <item x="1370"/>
        <item x="809"/>
        <item x="51"/>
        <item x="2530"/>
        <item x="1976"/>
        <item x="3526"/>
        <item x="2030"/>
        <item x="3637"/>
        <item x="2133"/>
        <item x="2275"/>
        <item x="2347"/>
        <item x="3385"/>
        <item x="2604"/>
        <item x="1640"/>
        <item x="1649"/>
        <item x="3444"/>
        <item x="3793"/>
        <item x="2116"/>
        <item x="3936"/>
        <item x="686"/>
        <item x="2932"/>
        <item x="684"/>
        <item x="1687"/>
        <item x="692"/>
        <item x="3288"/>
        <item x="845"/>
        <item x="2285"/>
        <item x="2330"/>
        <item x="2863"/>
        <item x="3930"/>
        <item x="2608"/>
        <item x="107"/>
        <item x="3032"/>
        <item x="2353"/>
        <item x="2305"/>
        <item x="3039"/>
        <item x="3909"/>
        <item x="3923"/>
        <item x="1051"/>
        <item x="2614"/>
        <item x="3373"/>
        <item x="1428"/>
        <item x="3551"/>
        <item x="1686"/>
        <item x="1623"/>
        <item x="2147"/>
        <item x="1034"/>
        <item x="1221"/>
        <item x="1760"/>
        <item x="2369"/>
        <item x="910"/>
        <item x="825"/>
        <item x="2238"/>
        <item x="1420"/>
        <item x="3331"/>
        <item x="2729"/>
        <item x="2585"/>
        <item x="3667"/>
        <item x="4087"/>
        <item x="2041"/>
        <item x="1109"/>
        <item x="3204"/>
        <item x="1471"/>
        <item x="1777"/>
        <item x="1431"/>
        <item x="1860"/>
        <item x="3458"/>
        <item x="472"/>
        <item x="1857"/>
        <item x="2022"/>
        <item x="1096"/>
        <item x="2194"/>
        <item x="2067"/>
        <item x="1512"/>
        <item x="4005"/>
        <item x="3160"/>
        <item x="1733"/>
        <item x="2485"/>
        <item x="1352"/>
        <item x="1785"/>
        <item x="3470"/>
        <item x="2853"/>
        <item x="2555"/>
        <item x="1235"/>
        <item x="3963"/>
        <item x="2767"/>
        <item x="1972"/>
        <item x="1773"/>
        <item x="2809"/>
        <item x="1008"/>
        <item x="1817"/>
        <item x="2757"/>
        <item x="235"/>
        <item x="1059"/>
        <item x="2384"/>
        <item x="701"/>
        <item x="2634"/>
        <item x="1202"/>
        <item x="4103"/>
        <item x="3228"/>
        <item x="1632"/>
        <item x="1710"/>
        <item x="3443"/>
        <item x="2611"/>
        <item x="2507"/>
        <item x="1847"/>
        <item x="2475"/>
        <item x="788"/>
        <item x="250"/>
        <item x="3138"/>
        <item x="687"/>
        <item x="1681"/>
        <item x="2980"/>
        <item x="1916"/>
        <item x="2997"/>
        <item x="3056"/>
        <item x="950"/>
        <item x="981"/>
        <item x="391"/>
        <item x="2313"/>
        <item x="1020"/>
        <item x="949"/>
        <item x="999"/>
        <item x="3596"/>
        <item x="1625"/>
        <item x="3089"/>
        <item x="3455"/>
        <item x="791"/>
        <item x="1391"/>
        <item x="3506"/>
        <item x="596"/>
        <item x="3174"/>
        <item x="2848"/>
        <item x="3972"/>
        <item x="3410"/>
        <item x="2722"/>
        <item x="894"/>
        <item x="1272"/>
        <item x="1810"/>
        <item x="1101"/>
        <item x="990"/>
        <item x="3891"/>
        <item x="2811"/>
        <item x="2497"/>
        <item x="2272"/>
        <item x="2280"/>
        <item x="3889"/>
        <item x="3721"/>
        <item x="850"/>
        <item x="4064"/>
        <item x="1826"/>
        <item x="2476"/>
        <item x="3829"/>
        <item x="3738"/>
        <item x="3059"/>
        <item x="2342"/>
        <item x="663"/>
        <item x="3058"/>
        <item x="584"/>
        <item x="1056"/>
        <item x="1268"/>
        <item x="599"/>
        <item x="1113"/>
        <item x="2965"/>
        <item x="3473"/>
        <item x="774"/>
        <item x="799"/>
        <item x="421"/>
        <item x="357"/>
        <item x="2016"/>
        <item x="583"/>
        <item x="1873"/>
        <item x="2806"/>
        <item x="790"/>
        <item x="7"/>
        <item x="1049"/>
        <item x="657"/>
        <item x="3639"/>
        <item x="2770"/>
        <item x="3584"/>
        <item x="281"/>
        <item x="1061"/>
        <item x="882"/>
        <item x="2246"/>
        <item x="2377"/>
        <item x="2747"/>
        <item x="3249"/>
        <item x="2821"/>
        <item x="3148"/>
        <item x="1015"/>
        <item x="2481"/>
        <item x="1459"/>
        <item x="588"/>
        <item x="3135"/>
        <item x="2813"/>
        <item x="60"/>
        <item x="2910"/>
        <item x="2849"/>
        <item x="380"/>
        <item x="4102"/>
        <item x="4067"/>
        <item x="3133"/>
        <item x="3977"/>
        <item x="2897"/>
        <item x="3590"/>
        <item x="3212"/>
        <item x="1835"/>
        <item x="3489"/>
        <item x="3700"/>
        <item x="4055"/>
        <item x="3261"/>
        <item x="3220"/>
        <item x="3732"/>
        <item x="1239"/>
        <item x="2877"/>
        <item x="3035"/>
        <item x="3791"/>
        <item x="2397"/>
        <item x="448"/>
        <item x="3309"/>
        <item x="1353"/>
        <item x="992"/>
        <item x="709"/>
        <item x="3727"/>
        <item x="2094"/>
        <item x="1798"/>
        <item x="1584"/>
        <item x="695"/>
        <item x="3051"/>
        <item x="554"/>
        <item x="733"/>
        <item x="455"/>
        <item x="1878"/>
        <item x="2045"/>
        <item x="2057"/>
        <item x="1167"/>
        <item x="1663"/>
        <item x="2844"/>
        <item x="676"/>
        <item x="732"/>
        <item x="2986"/>
        <item x="2480"/>
        <item x="105"/>
        <item x="1078"/>
        <item x="3862"/>
        <item x="2052"/>
        <item x="3382"/>
        <item x="3259"/>
        <item x="1609"/>
        <item x="1158"/>
        <item x="1014"/>
        <item x="4054"/>
        <item x="2937"/>
        <item x="624"/>
        <item x="971"/>
        <item x="1341"/>
        <item x="2373"/>
        <item x="1679"/>
        <item x="645"/>
        <item x="2400"/>
        <item x="1971"/>
        <item x="3130"/>
        <item x="3631"/>
        <item x="1244"/>
        <item x="670"/>
        <item x="2315"/>
        <item x="570"/>
        <item x="940"/>
        <item x="528"/>
        <item x="1358"/>
        <item x="1570"/>
        <item x="1608"/>
        <item x="2289"/>
        <item x="537"/>
        <item x="2379"/>
        <item x="626"/>
        <item x="643"/>
        <item x="945"/>
        <item x="1161"/>
        <item x="2445"/>
        <item x="93"/>
        <item x="2510"/>
        <item x="613"/>
        <item x="2890"/>
        <item x="1289"/>
        <item x="3895"/>
        <item x="2855"/>
        <item x="3144"/>
        <item x="1368"/>
        <item x="2459"/>
        <item x="3944"/>
        <item x="821"/>
        <item x="2162"/>
        <item x="1346"/>
        <item x="1586"/>
        <item x="702"/>
        <item x="2905"/>
        <item x="3789"/>
        <item x="12"/>
        <item x="3776"/>
        <item x="1275"/>
        <item x="2921"/>
        <item x="3010"/>
        <item x="2726"/>
        <item x="1838"/>
        <item x="2953"/>
        <item x="3974"/>
        <item x="3969"/>
        <item x="969"/>
        <item x="1317"/>
        <item x="3748"/>
        <item x="2629"/>
        <item x="2438"/>
        <item x="2664"/>
        <item x="3008"/>
        <item x="134"/>
        <item x="3022"/>
        <item x="160"/>
        <item x="1375"/>
        <item x="1607"/>
        <item x="2812"/>
        <item x="24"/>
        <item x="2175"/>
        <item x="3335"/>
        <item x="1396"/>
        <item x="3384"/>
        <item x="2338"/>
        <item x="738"/>
        <item x="1103"/>
        <item x="1519"/>
        <item x="2779"/>
        <item x="1324"/>
        <item x="2498"/>
        <item x="2630"/>
        <item x="2731"/>
        <item x="926"/>
        <item x="995"/>
        <item x="2695"/>
        <item x="1537"/>
        <item x="642"/>
        <item x="1252"/>
        <item x="2807"/>
        <item x="2659"/>
        <item x="1273"/>
        <item x="3399"/>
        <item x="3515"/>
        <item x="3278"/>
        <item x="887"/>
        <item x="1841"/>
        <item x="2085"/>
        <item x="3779"/>
        <item x="3569"/>
        <item x="3550"/>
        <item x="424"/>
        <item x="3604"/>
        <item x="2624"/>
        <item x="3934"/>
        <item x="2984"/>
        <item x="903"/>
        <item x="3705"/>
        <item x="2207"/>
        <item x="3078"/>
        <item x="1005"/>
        <item x="1887"/>
        <item x="1670"/>
        <item x="530"/>
        <item x="658"/>
        <item x="1060"/>
        <item x="980"/>
        <item x="873"/>
        <item x="836"/>
        <item x="37"/>
        <item x="1138"/>
        <item x="1949"/>
        <item x="2245"/>
        <item x="1989"/>
        <item x="234"/>
        <item x="3762"/>
        <item x="698"/>
        <item x="1111"/>
        <item x="3919"/>
        <item x="547"/>
        <item x="170"/>
        <item x="2619"/>
        <item x="2286"/>
        <item x="2959"/>
        <item x="2209"/>
        <item x="1390"/>
        <item x="3697"/>
        <item x="1746"/>
        <item x="3344"/>
        <item x="1018"/>
        <item x="2227"/>
        <item x="2657"/>
        <item x="1758"/>
        <item x="2832"/>
        <item x="2653"/>
        <item x="741"/>
        <item x="1912"/>
        <item x="939"/>
        <item x="4022"/>
        <item x="3488"/>
        <item x="2068"/>
        <item x="3049"/>
        <item x="602"/>
        <item x="1493"/>
        <item x="3827"/>
        <item x="3991"/>
        <item x="3002"/>
        <item x="150"/>
        <item x="2401"/>
        <item x="614"/>
        <item x="2273"/>
        <item x="857"/>
        <item x="2686"/>
        <item x="1451"/>
        <item x="621"/>
        <item x="471"/>
        <item x="1968"/>
        <item x="1532"/>
        <item x="45"/>
        <item x="3816"/>
        <item x="3735"/>
        <item x="3523"/>
        <item x="63"/>
        <item x="1300"/>
        <item x="3702"/>
        <item x="3635"/>
        <item x="868"/>
        <item x="2716"/>
        <item x="2858"/>
        <item x="2513"/>
        <item x="2003"/>
        <item x="95"/>
        <item x="2826"/>
        <item x="5"/>
        <item x="3448"/>
        <item x="1791"/>
        <item x="2244"/>
        <item x="2351"/>
        <item x="2572"/>
        <item x="1462"/>
        <item x="1942"/>
        <item x="3248"/>
        <item x="1277"/>
        <item x="3674"/>
        <item x="520"/>
        <item x="3024"/>
        <item x="783"/>
        <item x="1425"/>
        <item x="2976"/>
        <item x="1218"/>
        <item x="3784"/>
        <item x="2667"/>
        <item x="793"/>
        <item x="2444"/>
        <item x="3634"/>
        <item x="1973"/>
        <item x="3095"/>
        <item x="299"/>
        <item x="946"/>
        <item x="2096"/>
        <item x="492"/>
        <item x="975"/>
        <item x="704"/>
        <item x="1615"/>
        <item x="2360"/>
        <item x="1474"/>
        <item x="3858"/>
        <item x="517"/>
        <item x="2712"/>
        <item x="44"/>
        <item x="2713"/>
        <item x="2966"/>
        <item x="760"/>
        <item x="3127"/>
        <item x="681"/>
        <item x="1369"/>
        <item x="722"/>
        <item x="251"/>
        <item x="405"/>
        <item x="973"/>
        <item x="1606"/>
        <item x="483"/>
        <item x="905"/>
        <item x="680"/>
        <item x="2694"/>
        <item x="2597"/>
        <item x="2462"/>
        <item x="3338"/>
        <item x="749"/>
        <item x="3423"/>
        <item x="265"/>
        <item x="3707"/>
        <item x="1919"/>
        <item x="697"/>
        <item x="1010"/>
        <item x="2529"/>
        <item x="2386"/>
        <item x="425"/>
        <item x="3624"/>
        <item x="712"/>
        <item x="1952"/>
        <item x="2627"/>
        <item x="1347"/>
        <item x="666"/>
        <item x="3598"/>
        <item x="3237"/>
        <item x="2440"/>
        <item x="3608"/>
        <item x="2337"/>
        <item x="1359"/>
        <item x="1004"/>
        <item x="1923"/>
        <item x="428"/>
        <item x="1557"/>
        <item x="2791"/>
        <item x="3244"/>
        <item x="151"/>
        <item x="1673"/>
        <item x="4085"/>
        <item x="3881"/>
        <item x="1490"/>
        <item x="3585"/>
        <item x="2100"/>
        <item x="3785"/>
        <item x="3821"/>
        <item x="210"/>
        <item x="754"/>
        <item x="3859"/>
        <item x="1430"/>
        <item x="3563"/>
        <item x="3345"/>
        <item x="2556"/>
        <item x="991"/>
        <item x="3257"/>
        <item x="3207"/>
        <item x="3799"/>
        <item x="3768"/>
        <item x="18"/>
        <item x="2396"/>
        <item x="233"/>
        <item x="2201"/>
        <item x="996"/>
        <item x="1342"/>
        <item x="3628"/>
        <item x="3303"/>
        <item x="311"/>
        <item x="1837"/>
        <item x="3121"/>
        <item x="356"/>
        <item x="46"/>
        <item x="688"/>
        <item x="3102"/>
        <item x="1655"/>
        <item x="1657"/>
        <item x="1377"/>
        <item x="2019"/>
        <item x="2843"/>
        <item x="1654"/>
        <item x="807"/>
        <item x="2174"/>
        <item x="3197"/>
        <item x="2660"/>
        <item x="1956"/>
        <item x="1851"/>
        <item x="3007"/>
        <item x="3402"/>
        <item x="3163"/>
        <item x="320"/>
        <item x="772"/>
        <item x="2909"/>
        <item x="2721"/>
        <item x="2222"/>
        <item x="2341"/>
        <item x="2070"/>
        <item x="988"/>
        <item x="3446"/>
        <item x="1217"/>
        <item x="653"/>
        <item x="495"/>
        <item x="2914"/>
        <item x="1438"/>
        <item x="1482"/>
        <item x="1360"/>
        <item x="843"/>
        <item x="3468"/>
        <item x="1084"/>
        <item x="2996"/>
        <item x="2065"/>
        <item x="2700"/>
        <item x="1951"/>
        <item x="869"/>
        <item x="67"/>
        <item x="2036"/>
        <item x="2740"/>
        <item x="1914"/>
        <item x="837"/>
        <item x="1699"/>
        <item x="4030"/>
        <item x="4061"/>
        <item x="895"/>
        <item x="892"/>
        <item x="1540"/>
        <item x="958"/>
        <item x="2733"/>
        <item x="1913"/>
        <item x="2042"/>
        <item x="2580"/>
        <item x="541"/>
        <item x="3703"/>
        <item x="3322"/>
        <item x="3616"/>
        <item x="3141"/>
        <item x="3206"/>
        <item x="1323"/>
        <item x="2073"/>
        <item x="2191"/>
        <item x="2780"/>
        <item x="713"/>
        <item x="1803"/>
        <item x="3844"/>
        <item x="548"/>
        <item x="1237"/>
        <item x="1067"/>
        <item x="3411"/>
        <item x="2864"/>
        <item x="2802"/>
        <item x="2184"/>
        <item x="3208"/>
        <item x="782"/>
        <item x="179"/>
        <item x="989"/>
        <item x="1461"/>
        <item x="2126"/>
        <item x="972"/>
        <item x="3371"/>
        <item x="3332"/>
        <item x="2324"/>
        <item x="876"/>
        <item x="1604"/>
        <item x="1355"/>
        <item x="2293"/>
        <item x="2636"/>
        <item x="3504"/>
        <item x="3364"/>
        <item x="3304"/>
        <item x="2563"/>
        <item x="2098"/>
        <item x="2006"/>
        <item x="2904"/>
        <item x="871"/>
        <item x="2040"/>
        <item x="2946"/>
        <item x="101"/>
        <item x="3464"/>
        <item x="1478"/>
        <item x="522"/>
        <item x="2541"/>
        <item x="379"/>
        <item x="3502"/>
        <item x="6"/>
        <item x="316"/>
        <item x="302"/>
        <item x="406"/>
        <item x="3807"/>
        <item x="2688"/>
        <item x="1453"/>
        <item x="2645"/>
        <item x="3169"/>
        <item x="3262"/>
        <item x="885"/>
        <item x="3967"/>
        <item x="159"/>
        <item x="1278"/>
        <item x="737"/>
        <item x="4011"/>
        <item x="297"/>
        <item x="3686"/>
        <item x="902"/>
        <item x="378"/>
        <item x="263"/>
        <item x="3676"/>
        <item x="3854"/>
        <item x="3508"/>
        <item x="1797"/>
        <item x="291"/>
        <item x="976"/>
        <item x="3809"/>
        <item x="2859"/>
        <item x="3857"/>
        <item x="4041"/>
        <item x="149"/>
        <item x="292"/>
        <item x="2317"/>
        <item x="3299"/>
        <item x="1247"/>
        <item x="2661"/>
        <item x="2282"/>
        <item x="2113"/>
        <item x="3774"/>
        <item x="838"/>
        <item x="2868"/>
        <item x="2185"/>
        <item x="1515"/>
        <item x="1404"/>
        <item x="1197"/>
        <item x="3273"/>
        <item x="558"/>
        <item x="386"/>
        <item x="2157"/>
        <item x="1424"/>
        <item x="3583"/>
        <item x="3745"/>
        <item x="2838"/>
        <item x="3558"/>
        <item x="1284"/>
        <item x="3426"/>
        <item x="3509"/>
        <item x="4024"/>
        <item x="3409"/>
        <item x="556"/>
        <item x="1329"/>
        <item x="2050"/>
        <item x="1011"/>
        <item x="2728"/>
        <item x="1605"/>
        <item x="480"/>
        <item x="2277"/>
        <item x="3980"/>
        <item x="3808"/>
        <item x="3672"/>
        <item x="3876"/>
        <item x="4088"/>
        <item x="2955"/>
        <item x="2922"/>
        <item x="3568"/>
        <item x="4070"/>
        <item x="1243"/>
        <item x="2160"/>
        <item x="1198"/>
        <item x="539"/>
        <item x="1409"/>
        <item x="40"/>
        <item x="1995"/>
        <item x="2261"/>
        <item x="2454"/>
        <item x="3682"/>
        <item x="1169"/>
        <item x="2647"/>
        <item x="2925"/>
        <item x="1908"/>
        <item x="1208"/>
        <item x="3172"/>
        <item x="1844"/>
        <item x="499"/>
        <item x="1128"/>
        <item x="1776"/>
        <item x="1742"/>
        <item x="2189"/>
        <item x="2093"/>
        <item x="2947"/>
        <item x="1136"/>
        <item x="1183"/>
        <item x="1201"/>
        <item x="450"/>
        <item x="4036"/>
        <item x="1959"/>
        <item x="362"/>
        <item x="278"/>
        <item x="383"/>
        <item x="268"/>
        <item x="191"/>
        <item x="4045"/>
        <item x="1730"/>
        <item x="3787"/>
        <item x="363"/>
        <item x="114"/>
        <item x="161"/>
        <item x="211"/>
        <item x="366"/>
        <item x="257"/>
        <item x="881"/>
        <item x="1863"/>
        <item x="2554"/>
        <item x="1562"/>
        <item x="745"/>
        <item x="4093"/>
        <item x="1732"/>
        <item x="172"/>
        <item x="1571"/>
        <item x="2748"/>
        <item x="3092"/>
        <item x="4020"/>
        <item x="3856"/>
        <item x="1997"/>
        <item x="597"/>
        <item x="1413"/>
        <item x="2892"/>
        <item x="392"/>
        <item x="2926"/>
        <item x="1641"/>
        <item x="2896"/>
        <item x="2361"/>
        <item x="832"/>
        <item x="1861"/>
        <item x="477"/>
        <item x="436"/>
        <item x="1531"/>
        <item x="756"/>
        <item x="1647"/>
        <item x="1672"/>
        <item x="2575"/>
        <item x="2546"/>
        <item x="2292"/>
        <item x="2253"/>
        <item x="3948"/>
        <item x="3823"/>
        <item x="2428"/>
        <item x="4028"/>
        <item x="137"/>
        <item x="1696"/>
        <item x="1711"/>
        <item x="3775"/>
        <item x="4033"/>
        <item x="3643"/>
        <item x="3684"/>
        <item x="3175"/>
        <item x="3370"/>
        <item x="2865"/>
        <item x="491"/>
        <item x="1811"/>
        <item x="3190"/>
        <item x="924"/>
        <item x="1551"/>
        <item x="907"/>
        <item x="649"/>
        <item x="913"/>
        <item x="1505"/>
        <item x="1054"/>
        <item x="3952"/>
        <item x="119"/>
        <item x="3496"/>
        <item x="3933"/>
        <item x="501"/>
        <item x="3712"/>
        <item x="3742"/>
        <item x="2888"/>
        <item x="3276"/>
        <item x="109"/>
        <item x="934"/>
        <item x="2339"/>
        <item x="1479"/>
        <item x="2854"/>
        <item x="1027"/>
        <item x="2302"/>
        <item x="504"/>
        <item x="3782"/>
        <item x="3195"/>
        <item x="2775"/>
        <item x="413"/>
        <item x="1480"/>
        <item x="3853"/>
        <item x="103"/>
        <item x="470"/>
        <item x="2456"/>
        <item x="1256"/>
        <item x="2125"/>
        <item x="2600"/>
        <item x="249"/>
        <item x="3560"/>
        <item x="2262"/>
        <item x="1911"/>
        <item x="2881"/>
        <item x="519"/>
        <item x="4046"/>
        <item x="3242"/>
        <item x="473"/>
        <item x="3132"/>
        <item x="2078"/>
        <item x="963"/>
        <item x="2378"/>
        <item x="206"/>
        <item x="1567"/>
        <item x="479"/>
        <item x="3094"/>
        <item x="1767"/>
        <item x="3088"/>
        <item x="1554"/>
        <item x="174"/>
        <item x="3050"/>
        <item x="1593"/>
        <item x="880"/>
        <item x="2479"/>
        <item x="764"/>
        <item x="591"/>
        <item x="1091"/>
        <item x="3693"/>
        <item x="390"/>
        <item x="734"/>
        <item x="2374"/>
        <item x="3586"/>
        <item x="2182"/>
        <item x="536"/>
        <item x="715"/>
        <item x="1423"/>
        <item x="1402"/>
        <item x="3764"/>
        <item x="1534"/>
        <item x="1565"/>
        <item x="3773"/>
        <item x="784"/>
        <item x="1958"/>
        <item x="978"/>
        <item x="3224"/>
        <item x="474"/>
        <item x="1771"/>
        <item x="1977"/>
        <item x="2173"/>
        <item x="1927"/>
        <item x="947"/>
        <item x="625"/>
        <item x="1170"/>
        <item x="2778"/>
        <item x="703"/>
        <item x="953"/>
        <item x="1058"/>
        <item x="3817"/>
        <item x="1689"/>
        <item x="54"/>
        <item x="3131"/>
        <item x="1181"/>
        <item x="111"/>
        <item x="414"/>
        <item x="163"/>
        <item x="494"/>
        <item x="3696"/>
        <item x="3280"/>
        <item x="3330"/>
        <item x="3588"/>
        <item x="319"/>
        <item x="3852"/>
        <item x="2875"/>
        <item x="2308"/>
        <item x="3531"/>
        <item x="3758"/>
        <item x="3916"/>
        <item x="3341"/>
        <item x="100"/>
        <item x="3158"/>
        <item x="3355"/>
        <item x="3709"/>
        <item x="3307"/>
        <item x="1633"/>
        <item x="3142"/>
        <item x="86"/>
        <item x="3401"/>
        <item x="3743"/>
        <item x="3549"/>
        <item x="2935"/>
        <item x="104"/>
        <item x="377"/>
        <item x="632"/>
        <item x="1897"/>
        <item x="1124"/>
        <item x="3860"/>
        <item x="3720"/>
        <item x="3461"/>
        <item x="466"/>
        <item x="566"/>
        <item x="4083"/>
        <item x="1561"/>
        <item x="2505"/>
        <item x="694"/>
        <item x="2058"/>
        <item x="2319"/>
        <item x="2620"/>
        <item x="1704"/>
        <item x="17"/>
        <item x="1907"/>
        <item x="1917"/>
        <item x="3815"/>
        <item x="2389"/>
        <item x="575"/>
        <item x="742"/>
        <item x="801"/>
        <item x="3847"/>
        <item x="4062"/>
        <item x="2001"/>
        <item x="3840"/>
        <item x="3615"/>
        <item x="3465"/>
        <item x="3164"/>
        <item x="1012"/>
        <item x="3655"/>
        <item x="3713"/>
        <item x="116"/>
        <item x="1900"/>
        <item x="3301"/>
        <item x="1741"/>
        <item x="2327"/>
        <item x="1658"/>
        <item x="2710"/>
        <item x="3574"/>
        <item x="2163"/>
        <item x="2131"/>
        <item x="586"/>
        <item x="3215"/>
        <item x="3043"/>
        <item x="2720"/>
        <item x="2264"/>
        <item x="3731"/>
        <item x="4076"/>
        <item x="286"/>
        <item x="2344"/>
        <item x="2756"/>
        <item x="3419"/>
        <item x="2676"/>
        <item x="3025"/>
        <item x="3812"/>
        <item x="3157"/>
        <item x="1464"/>
        <item x="1635"/>
        <item x="4069"/>
        <item x="3992"/>
        <item x="2754"/>
        <item x="3"/>
        <item x="3694"/>
        <item x="2586"/>
        <item x="2478"/>
        <item x="828"/>
        <item x="1932"/>
        <item x="3869"/>
        <item x="1729"/>
        <item x="1384"/>
        <item x="3342"/>
        <item x="3617"/>
        <item x="1263"/>
        <item x="1631"/>
        <item x="1638"/>
        <item x="3161"/>
        <item x="2168"/>
        <item x="1833"/>
        <item x="1984"/>
        <item x="3927"/>
        <item x="1465"/>
        <item x="3603"/>
        <item x="2988"/>
        <item x="2109"/>
        <item x="3093"/>
        <item x="1476"/>
        <item x="3139"/>
        <item x="1721"/>
        <item x="3658"/>
        <item x="202"/>
        <item x="1816"/>
        <item x="2299"/>
        <item x="925"/>
        <item x="1854"/>
        <item x="2938"/>
        <item x="1110"/>
        <item x="2825"/>
        <item x="3513"/>
        <item x="609"/>
        <item x="3113"/>
        <item x="1133"/>
        <item x="723"/>
        <item x="1139"/>
        <item x="298"/>
        <item x="3885"/>
        <item x="779"/>
        <item x="2979"/>
        <item x="1612"/>
        <item x="1896"/>
        <item x="858"/>
        <item x="1366"/>
        <item x="1722"/>
        <item x="546"/>
        <item x="1265"/>
        <item x="2176"/>
        <item x="962"/>
        <item x="4057"/>
        <item x="1240"/>
        <item x="3970"/>
        <item x="4100"/>
        <item x="3439"/>
        <item x="3205"/>
        <item x="3810"/>
        <item x="3289"/>
        <item x="3413"/>
        <item x="2901"/>
        <item x="2107"/>
        <item x="1668"/>
        <item x="1922"/>
        <item x="1613"/>
        <item x="3403"/>
        <item x="2214"/>
        <item x="2403"/>
        <item x="1693"/>
        <item x="3642"/>
        <item x="463"/>
        <item x="818"/>
        <item x="2488"/>
        <item x="3589"/>
        <item x="3760"/>
        <item x="2623"/>
        <item x="4031"/>
        <item x="1842"/>
        <item x="2673"/>
        <item x="2920"/>
        <item x="1442"/>
        <item x="3340"/>
        <item x="3086"/>
        <item x="2662"/>
        <item x="2696"/>
        <item x="3077"/>
        <item x="3942"/>
        <item x="2829"/>
        <item x="2441"/>
        <item x="1472"/>
        <item x="1705"/>
        <item x="3001"/>
        <item x="1294"/>
        <item x="2333"/>
        <item x="525"/>
        <item x="511"/>
        <item x="2595"/>
        <item x="3026"/>
        <item x="1293"/>
        <item x="813"/>
        <item x="1233"/>
        <item x="2699"/>
        <item x="1828"/>
        <item x="4059"/>
        <item x="2621"/>
        <item x="3753"/>
        <item x="797"/>
        <item x="3490"/>
        <item x="1236"/>
        <item x="633"/>
        <item x="1921"/>
        <item x="1260"/>
        <item x="1026"/>
        <item x="3935"/>
        <item x="2607"/>
        <item x="442"/>
        <item x="271"/>
        <item x="1269"/>
        <item x="2335"/>
        <item x="1000"/>
        <item x="262"/>
        <item x="3106"/>
        <item x="3428"/>
        <item x="1600"/>
        <item x="1855"/>
        <item x="883"/>
        <item x="3926"/>
        <item x="810"/>
        <item x="3491"/>
        <item x="2934"/>
        <item x="1143"/>
        <item x="2165"/>
        <item x="3442"/>
        <item x="3914"/>
        <item x="1234"/>
        <item x="2702"/>
        <item x="3017"/>
        <item x="1621"/>
        <item x="2872"/>
        <item x="595"/>
        <item x="1039"/>
        <item x="2867"/>
        <item x="78"/>
        <item x="2204"/>
        <item x="929"/>
        <item x="598"/>
        <item x="3996"/>
        <item x="1072"/>
        <item x="2562"/>
        <item x="1708"/>
        <item x="2371"/>
        <item x="16"/>
        <item x="2392"/>
        <item x="2788"/>
        <item x="1888"/>
        <item x="1702"/>
        <item x="1028"/>
        <item x="2544"/>
        <item x="826"/>
        <item x="56"/>
        <item x="1082"/>
        <item x="3153"/>
        <item x="3657"/>
        <item x="833"/>
        <item x="1296"/>
        <item x="2669"/>
        <item x="3903"/>
        <item x="1179"/>
        <item x="2402"/>
        <item x="3057"/>
        <item x="3966"/>
        <item x="534"/>
        <item x="652"/>
        <item x="4095"/>
        <item x="2665"/>
        <item x="2408"/>
        <item x="577"/>
        <item x="2008"/>
        <item x="2358"/>
        <item x="3750"/>
        <item x="2219"/>
        <item x="2846"/>
        <item x="646"/>
        <item x="2490"/>
        <item x="3968"/>
        <item x="3913"/>
        <item x="2644"/>
        <item x="533"/>
        <item x="1153"/>
        <item x="2709"/>
        <item x="3004"/>
        <item x="1929"/>
        <item x="2522"/>
        <item x="3167"/>
        <item x="3271"/>
        <item x="2602"/>
        <item x="3027"/>
        <item x="1948"/>
        <item x="2886"/>
        <item x="198"/>
        <item x="2834"/>
        <item x="1271"/>
        <item x="2971"/>
        <item x="2841"/>
        <item x="2166"/>
        <item x="90"/>
        <item x="1398"/>
        <item x="3258"/>
        <item x="2650"/>
        <item x="3510"/>
        <item x="829"/>
        <item x="1380"/>
        <item x="3556"/>
        <item x="3396"/>
        <item x="2995"/>
        <item x="1928"/>
        <item x="1879"/>
        <item x="2671"/>
        <item x="3546"/>
        <item x="1629"/>
        <item x="1473"/>
        <item x="444"/>
        <item x="2104"/>
        <item x="2543"/>
        <item x="802"/>
        <item x="2808"/>
        <item x="1042"/>
        <item x="2382"/>
        <item x="1599"/>
        <item x="1595"/>
        <item x="367"/>
        <item x="2483"/>
        <item x="2159"/>
        <item x="3483"/>
        <item x="3013"/>
        <item x="2318"/>
        <item x="936"/>
        <item x="3495"/>
        <item x="2496"/>
        <item x="718"/>
        <item x="1583"/>
        <item x="1392"/>
        <item x="2465"/>
        <item x="1646"/>
        <item x="2092"/>
        <item x="786"/>
        <item x="1637"/>
        <item x="2591"/>
        <item x="388"/>
        <item x="398"/>
        <item x="1998"/>
        <item x="1489"/>
        <item x="3864"/>
        <item x="771"/>
        <item x="2610"/>
        <item x="1457"/>
        <item x="3165"/>
        <item x="282"/>
        <item x="875"/>
        <item x="135"/>
        <item x="80"/>
        <item x="152"/>
        <item x="1299"/>
        <item x="622"/>
        <item x="138"/>
        <item x="108"/>
        <item x="2930"/>
        <item x="118"/>
        <item x="2535"/>
        <item x="717"/>
        <item x="487"/>
        <item x="3105"/>
        <item x="2143"/>
        <item x="1156"/>
        <item x="394"/>
        <item x="1481"/>
        <item x="2259"/>
        <item x="2943"/>
        <item x="154"/>
        <item x="296"/>
        <item x="2447"/>
        <item x="35"/>
        <item x="449"/>
        <item x="3462"/>
        <item x="306"/>
        <item x="1308"/>
        <item x="3118"/>
        <item x="2300"/>
        <item x="1848"/>
        <item x="672"/>
        <item x="1403"/>
        <item x="3887"/>
        <item x="3716"/>
        <item x="2511"/>
        <item x="855"/>
        <item x="574"/>
        <item x="2074"/>
        <item x="787"/>
        <item x="2035"/>
        <item x="2464"/>
        <item x="1523"/>
        <item x="48"/>
        <item x="2076"/>
        <item x="2029"/>
        <item x="635"/>
        <item x="3855"/>
        <item x="899"/>
        <item x="3877"/>
        <item x="617"/>
        <item x="344"/>
        <item x="3947"/>
        <item x="1389"/>
        <item x="2528"/>
        <item x="2567"/>
        <item x="3695"/>
        <item x="719"/>
        <item x="4056"/>
        <item x="1475"/>
        <item x="1820"/>
        <item x="2177"/>
        <item x="908"/>
        <item x="904"/>
        <item x="1678"/>
        <item x="2876"/>
        <item x="2550"/>
        <item x="3689"/>
        <item x="3358"/>
        <item x="993"/>
        <item x="2493"/>
        <item x="678"/>
        <item x="2039"/>
        <item x="1337"/>
        <item x="775"/>
        <item x="3982"/>
        <item x="3849"/>
        <item x="853"/>
        <item x="3561"/>
        <item x="2751"/>
        <item x="2471"/>
        <item x="819"/>
        <item x="1098"/>
        <item x="254"/>
        <item x="1327"/>
        <item x="1756"/>
        <item x="2817"/>
        <item x="3539"/>
        <item x="3893"/>
        <item x="2188"/>
        <item x="3956"/>
        <item x="2239"/>
        <item x="2128"/>
        <item x="693"/>
        <item x="2439"/>
        <item x="1695"/>
        <item x="2321"/>
        <item x="955"/>
        <item x="2564"/>
        <item x="2836"/>
        <item x="1945"/>
        <item x="3733"/>
        <item x="3321"/>
        <item x="4080"/>
        <item x="2685"/>
        <item x="2940"/>
        <item x="1316"/>
        <item x="3044"/>
        <item x="1677"/>
        <item x="2565"/>
        <item x="2243"/>
        <item x="3645"/>
        <item x="290"/>
        <item x="3671"/>
        <item x="2146"/>
        <item x="2251"/>
        <item x="1313"/>
        <item x="651"/>
        <item x="2842"/>
        <item t="default"/>
      </items>
    </pivotField>
    <pivotField dataField="1" numFmtId="44" showAll="0"/>
    <pivotField dataField="1" numFmtId="164" showAll="0"/>
    <pivotField axis="axisCol" showAll="0">
      <items count="5">
        <item x="1"/>
        <item x="2"/>
        <item x="3"/>
        <item x="0"/>
        <item t="default"/>
      </items>
    </pivotField>
    <pivotField axis="axisRow" showAll="0">
      <items count="22">
        <item sd="0" x="15"/>
        <item sd="0" x="2"/>
        <item sd="0" x="18"/>
        <item sd="0" x="5"/>
        <item sd="0" x="16"/>
        <item sd="0" x="12"/>
        <item sd="0" x="8"/>
        <item sd="0" x="3"/>
        <item sd="0" x="6"/>
        <item x="1"/>
        <item sd="0" x="7"/>
        <item sd="0" x="17"/>
        <item sd="0" x="13"/>
        <item sd="0" x="19"/>
        <item sd="0" x="14"/>
        <item sd="0" x="9"/>
        <item sd="0" x="10"/>
        <item sd="0" x="4"/>
        <item sd="0" x="11"/>
        <item sd="0" x="20"/>
        <item sd="0" x="0"/>
        <item t="default"/>
      </items>
    </pivotField>
    <pivotField axis="axisPage" multipleItemSelectionAllowed="1" showAll="0">
      <items count="14">
        <item x="2"/>
        <item x="5"/>
        <item x="11"/>
        <item x="7"/>
        <item x="3"/>
        <item x="1"/>
        <item x="6"/>
        <item x="10"/>
        <item x="8"/>
        <item x="4"/>
        <item x="9"/>
        <item x="12"/>
        <item x="0"/>
        <item t="default"/>
      </items>
    </pivotField>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items count="3">
        <item x="1"/>
        <item x="0"/>
        <item t="default"/>
      </items>
    </pivotField>
    <pivotField showAll="0"/>
    <pivotField showAll="0"/>
    <pivotField dataField="1" showAll="0">
      <items count="2723">
        <item x="121"/>
        <item x="120"/>
        <item x="835"/>
        <item x="1720"/>
        <item x="1279"/>
        <item x="447"/>
        <item x="1029"/>
        <item x="2040"/>
        <item x="730"/>
        <item x="362"/>
        <item x="2500"/>
        <item x="808"/>
        <item x="813"/>
        <item x="403"/>
        <item x="1880"/>
        <item x="143"/>
        <item x="1628"/>
        <item x="2692"/>
        <item x="365"/>
        <item x="358"/>
        <item x="550"/>
        <item x="144"/>
        <item x="1900"/>
        <item x="1556"/>
        <item x="1540"/>
        <item x="148"/>
        <item x="161"/>
        <item x="2012"/>
        <item x="812"/>
        <item x="1032"/>
        <item x="1027"/>
        <item x="1284"/>
        <item x="516"/>
        <item x="798"/>
        <item x="2704"/>
        <item x="800"/>
        <item x="582"/>
        <item x="1924"/>
        <item x="1797"/>
        <item x="2131"/>
        <item x="501"/>
        <item x="1729"/>
        <item x="742"/>
        <item x="1538"/>
        <item x="434"/>
        <item x="2058"/>
        <item x="435"/>
        <item x="1978"/>
        <item x="373"/>
        <item x="2712"/>
        <item x="2653"/>
        <item x="2017"/>
        <item x="119"/>
        <item x="1863"/>
        <item x="2668"/>
        <item x="2150"/>
        <item x="396"/>
        <item x="810"/>
        <item x="678"/>
        <item x="1476"/>
        <item x="491"/>
        <item x="1545"/>
        <item x="784"/>
        <item x="1945"/>
        <item x="2530"/>
        <item x="1693"/>
        <item x="2687"/>
        <item x="1268"/>
        <item x="123"/>
        <item x="361"/>
        <item x="1543"/>
        <item x="1028"/>
        <item x="1828"/>
        <item x="661"/>
        <item x="1243"/>
        <item x="381"/>
        <item x="1175"/>
        <item x="401"/>
        <item x="786"/>
        <item x="2156"/>
        <item x="31"/>
        <item x="1905"/>
        <item x="2658"/>
        <item x="508"/>
        <item x="140"/>
        <item x="2454"/>
        <item x="1701"/>
        <item x="393"/>
        <item x="1977"/>
        <item x="448"/>
        <item x="666"/>
        <item x="2720"/>
        <item x="1651"/>
        <item x="1107"/>
        <item x="2197"/>
        <item x="2085"/>
        <item x="2"/>
        <item x="1592"/>
        <item x="2472"/>
        <item x="2566"/>
        <item x="384"/>
        <item x="136"/>
        <item x="1709"/>
        <item x="456"/>
        <item x="2721"/>
        <item x="180"/>
        <item x="1637"/>
        <item x="2004"/>
        <item x="83"/>
        <item x="1996"/>
        <item x="580"/>
        <item x="782"/>
        <item x="1783"/>
        <item x="1325"/>
        <item x="459"/>
        <item x="376"/>
        <item x="453"/>
        <item x="363"/>
        <item x="407"/>
        <item x="379"/>
        <item x="1722"/>
        <item x="1326"/>
        <item x="1779"/>
        <item x="1023"/>
        <item x="383"/>
        <item x="1943"/>
        <item x="827"/>
        <item x="2401"/>
        <item x="1869"/>
        <item x="801"/>
        <item x="551"/>
        <item x="2267"/>
        <item x="809"/>
        <item x="1553"/>
        <item x="656"/>
        <item x="1938"/>
        <item x="2490"/>
        <item x="1714"/>
        <item x="2708"/>
        <item x="790"/>
        <item x="791"/>
        <item x="691"/>
        <item x="644"/>
        <item x="1950"/>
        <item x="2041"/>
        <item x="1688"/>
        <item x="1065"/>
        <item x="711"/>
        <item x="2276"/>
        <item x="845"/>
        <item x="537"/>
        <item x="651"/>
        <item x="74"/>
        <item x="2393"/>
        <item x="684"/>
        <item x="1537"/>
        <item x="1993"/>
        <item x="135"/>
        <item x="2539"/>
        <item x="1989"/>
        <item x="2127"/>
        <item x="141"/>
        <item x="378"/>
        <item x="520"/>
        <item x="1492"/>
        <item x="372"/>
        <item x="2023"/>
        <item x="2128"/>
        <item x="2473"/>
        <item x="68"/>
        <item x="1006"/>
        <item x="1618"/>
        <item x="1209"/>
        <item x="1539"/>
        <item x="778"/>
        <item x="1012"/>
        <item x="665"/>
        <item x="1615"/>
        <item x="1851"/>
        <item x="667"/>
        <item x="1934"/>
        <item x="94"/>
        <item x="1542"/>
        <item x="15"/>
        <item x="688"/>
        <item x="1564"/>
        <item x="95"/>
        <item x="1218"/>
        <item x="761"/>
        <item x="1621"/>
        <item x="2367"/>
        <item x="1721"/>
        <item x="377"/>
        <item x="2489"/>
        <item x="1603"/>
        <item x="2678"/>
        <item x="652"/>
        <item x="1878"/>
        <item x="2716"/>
        <item x="2468"/>
        <item x="1534"/>
        <item x="1822"/>
        <item x="2305"/>
        <item x="1815"/>
        <item x="2162"/>
        <item x="1357"/>
        <item x="1052"/>
        <item x="806"/>
        <item x="819"/>
        <item x="2070"/>
        <item x="457"/>
        <item x="1777"/>
        <item x="825"/>
        <item x="475"/>
        <item x="804"/>
        <item x="2120"/>
        <item x="1974"/>
        <item x="1439"/>
        <item x="1902"/>
        <item x="2702"/>
        <item x="874"/>
        <item x="1633"/>
        <item x="2233"/>
        <item x="1995"/>
        <item x="529"/>
        <item x="775"/>
        <item x="1196"/>
        <item x="696"/>
        <item x="1024"/>
        <item x="926"/>
        <item x="2351"/>
        <item x="1643"/>
        <item x="2462"/>
        <item x="821"/>
        <item x="981"/>
        <item x="1964"/>
        <item x="2200"/>
        <item x="1352"/>
        <item x="2302"/>
        <item x="1287"/>
        <item x="681"/>
        <item x="1030"/>
        <item x="2663"/>
        <item x="1645"/>
        <item x="451"/>
        <item x="380"/>
        <item x="1759"/>
        <item x="1617"/>
        <item x="1973"/>
        <item x="430"/>
        <item x="122"/>
        <item x="702"/>
        <item x="1862"/>
        <item x="1971"/>
        <item x="1549"/>
        <item x="2427"/>
        <item x="982"/>
        <item x="2583"/>
        <item x="815"/>
        <item x="2595"/>
        <item x="1692"/>
        <item x="156"/>
        <item x="2123"/>
        <item x="2588"/>
        <item x="1219"/>
        <item x="2645"/>
        <item x="2047"/>
        <item x="152"/>
        <item x="433"/>
        <item x="2577"/>
        <item x="1602"/>
        <item x="1185"/>
        <item x="531"/>
        <item x="1105"/>
        <item x="2015"/>
        <item x="2679"/>
        <item x="717"/>
        <item x="2477"/>
        <item x="1162"/>
        <item x="1764"/>
        <item x="1848"/>
        <item x="1544"/>
        <item x="2273"/>
        <item x="1999"/>
        <item x="1261"/>
        <item x="1111"/>
        <item x="2661"/>
        <item x="2353"/>
        <item x="662"/>
        <item x="1608"/>
        <item x="2572"/>
        <item x="900"/>
        <item x="1616"/>
        <item x="50"/>
        <item x="1594"/>
        <item x="1015"/>
        <item x="496"/>
        <item x="1360"/>
        <item x="1459"/>
        <item x="440"/>
        <item x="1750"/>
        <item x="1850"/>
        <item x="1844"/>
        <item x="612"/>
        <item x="933"/>
        <item x="1770"/>
        <item x="676"/>
        <item x="103"/>
        <item x="1680"/>
        <item x="138"/>
        <item x="1641"/>
        <item x="53"/>
        <item x="1213"/>
        <item x="626"/>
        <item x="2341"/>
        <item x="387"/>
        <item x="2358"/>
        <item x="1106"/>
        <item x="1532"/>
        <item x="2178"/>
        <item x="643"/>
        <item x="1343"/>
        <item x="232"/>
        <item x="988"/>
        <item x="1752"/>
        <item x="617"/>
        <item x="114"/>
        <item x="1748"/>
        <item x="673"/>
        <item x="251"/>
        <item x="1044"/>
        <item x="2005"/>
        <item x="1751"/>
        <item x="1546"/>
        <item x="2163"/>
        <item x="2293"/>
        <item x="2681"/>
        <item x="1825"/>
        <item x="2242"/>
        <item x="1060"/>
        <item x="779"/>
        <item x="751"/>
        <item x="415"/>
        <item x="670"/>
        <item x="1409"/>
        <item x="2011"/>
        <item x="2362"/>
        <item x="1946"/>
        <item x="1821"/>
        <item x="1998"/>
        <item x="2277"/>
        <item x="1816"/>
        <item x="1561"/>
        <item x="1354"/>
        <item x="2333"/>
        <item x="2403"/>
        <item x="1997"/>
        <item x="945"/>
        <item x="179"/>
        <item x="1802"/>
        <item x="2133"/>
        <item x="882"/>
        <item x="2377"/>
        <item x="1986"/>
        <item x="1653"/>
        <item x="957"/>
        <item x="737"/>
        <item x="713"/>
        <item x="1515"/>
        <item x="452"/>
        <item x="1004"/>
        <item x="205"/>
        <item x="76"/>
        <item x="2557"/>
        <item x="2422"/>
        <item x="2337"/>
        <item x="153"/>
        <item x="2570"/>
        <item x="2486"/>
        <item x="2455"/>
        <item x="1061"/>
        <item x="1117"/>
        <item x="762"/>
        <item x="618"/>
        <item x="588"/>
        <item x="493"/>
        <item x="1259"/>
        <item x="672"/>
        <item x="1757"/>
        <item x="90"/>
        <item x="1835"/>
        <item x="9"/>
        <item x="1535"/>
        <item x="1574"/>
        <item x="2535"/>
        <item x="29"/>
        <item x="484"/>
        <item x="1737"/>
        <item x="1414"/>
        <item x="1944"/>
        <item x="980"/>
        <item x="905"/>
        <item x="1359"/>
        <item x="579"/>
        <item x="650"/>
        <item x="2192"/>
        <item x="1861"/>
        <item x="2360"/>
        <item x="689"/>
        <item x="1164"/>
        <item x="987"/>
        <item x="254"/>
        <item x="2165"/>
        <item x="924"/>
        <item x="1090"/>
        <item x="859"/>
        <item x="2671"/>
        <item x="151"/>
        <item x="680"/>
        <item x="1330"/>
        <item x="163"/>
        <item x="1323"/>
        <item x="2308"/>
        <item x="2699"/>
        <item x="2190"/>
        <item x="573"/>
        <item x="2707"/>
        <item x="1050"/>
        <item x="1595"/>
        <item x="780"/>
        <item x="706"/>
        <item x="2107"/>
        <item x="1565"/>
        <item x="836"/>
        <item x="1654"/>
        <item x="2396"/>
        <item x="2274"/>
        <item x="1420"/>
        <item x="2685"/>
        <item x="1178"/>
        <item x="1891"/>
        <item x="1962"/>
        <item x="2170"/>
        <item x="441"/>
        <item x="642"/>
        <item x="1212"/>
        <item x="1669"/>
        <item x="1346"/>
        <item x="783"/>
        <item x="893"/>
        <item x="657"/>
        <item x="562"/>
        <item x="1536"/>
        <item x="2413"/>
        <item x="502"/>
        <item x="1179"/>
        <item x="2424"/>
        <item x="1730"/>
        <item x="1154"/>
        <item x="1541"/>
        <item x="1229"/>
        <item x="426"/>
        <item x="663"/>
        <item x="2172"/>
        <item x="1046"/>
        <item x="805"/>
        <item x="1856"/>
        <item x="2226"/>
        <item x="2706"/>
        <item x="431"/>
        <item x="1983"/>
        <item x="2617"/>
        <item x="1644"/>
        <item x="480"/>
        <item x="2677"/>
        <item x="732"/>
        <item x="1726"/>
        <item x="1238"/>
        <item x="1045"/>
        <item x="63"/>
        <item x="2507"/>
        <item x="2654"/>
        <item x="1832"/>
        <item x="1341"/>
        <item x="1818"/>
        <item x="1525"/>
        <item x="1557"/>
        <item x="669"/>
        <item x="1941"/>
        <item x="777"/>
        <item x="1299"/>
        <item x="1517"/>
        <item x="1245"/>
        <item x="360"/>
        <item x="1374"/>
        <item x="139"/>
        <item x="1582"/>
        <item x="2428"/>
        <item x="931"/>
        <item x="1478"/>
        <item x="2350"/>
        <item x="928"/>
        <item x="1356"/>
        <item x="763"/>
        <item x="1191"/>
        <item x="811"/>
        <item x="2035"/>
        <item x="1959"/>
        <item x="1957"/>
        <item x="545"/>
        <item x="2018"/>
        <item x="247"/>
        <item x="641"/>
        <item x="2202"/>
        <item x="1039"/>
        <item x="1849"/>
        <item x="1952"/>
        <item x="2537"/>
        <item x="1392"/>
        <item x="1130"/>
        <item x="2508"/>
        <item x="1640"/>
        <item x="1689"/>
        <item x="2218"/>
        <item x="1520"/>
        <item x="1607"/>
        <item x="1970"/>
        <item x="2108"/>
        <item x="2117"/>
        <item x="647"/>
        <item x="70"/>
        <item x="572"/>
        <item x="1860"/>
        <item x="571"/>
        <item x="1652"/>
        <item x="822"/>
        <item x="2686"/>
        <item x="133"/>
        <item x="2180"/>
        <item x="1280"/>
        <item x="1309"/>
        <item x="1753"/>
        <item x="789"/>
        <item x="2199"/>
        <item x="841"/>
        <item x="464"/>
        <item x="1768"/>
        <item x="1940"/>
        <item x="2484"/>
        <item x="899"/>
        <item x="2255"/>
        <item x="2665"/>
        <item x="2453"/>
        <item x="134"/>
        <item x="2607"/>
        <item x="445"/>
        <item x="1055"/>
        <item x="386"/>
        <item x="1038"/>
        <item x="584"/>
        <item x="917"/>
        <item x="984"/>
        <item x="2633"/>
        <item x="2563"/>
        <item x="78"/>
        <item x="2464"/>
        <item x="2418"/>
        <item x="1371"/>
        <item x="998"/>
        <item x="1170"/>
        <item x="1772"/>
        <item x="1072"/>
        <item x="865"/>
        <item x="1812"/>
        <item x="1155"/>
        <item x="902"/>
        <item x="1854"/>
        <item x="492"/>
        <item x="1131"/>
        <item x="554"/>
        <item x="476"/>
        <item x="773"/>
        <item x="576"/>
        <item x="1186"/>
        <item x="410"/>
        <item x="1942"/>
        <item x="615"/>
        <item x="104"/>
        <item x="1858"/>
        <item x="1866"/>
        <item x="1765"/>
        <item x="1083"/>
        <item x="2481"/>
        <item x="388"/>
        <item x="2412"/>
        <item x="2188"/>
        <item x="2560"/>
        <item x="1953"/>
        <item x="623"/>
        <item x="934"/>
        <item x="2542"/>
        <item x="1076"/>
        <item x="1157"/>
        <item x="375"/>
        <item x="82"/>
        <item x="1665"/>
        <item x="2676"/>
        <item x="1583"/>
        <item x="1686"/>
        <item x="1778"/>
        <item x="986"/>
        <item x="2425"/>
        <item x="79"/>
        <item x="2376"/>
        <item x="1570"/>
        <item x="317"/>
        <item x="208"/>
        <item x="1064"/>
        <item x="785"/>
        <item x="1743"/>
        <item x="1318"/>
        <item x="1939"/>
        <item x="2562"/>
        <item x="2275"/>
        <item x="603"/>
        <item x="291"/>
        <item x="99"/>
        <item x="1699"/>
        <item x="2143"/>
        <item x="428"/>
        <item x="2630"/>
        <item x="2463"/>
        <item x="1685"/>
        <item x="1355"/>
        <item x="2121"/>
        <item x="2444"/>
        <item x="1181"/>
        <item x="2394"/>
        <item x="2388"/>
        <item x="1591"/>
        <item x="2248"/>
        <item x="1870"/>
        <item x="204"/>
        <item x="2395"/>
        <item x="2169"/>
        <item x="1890"/>
        <item x="961"/>
        <item x="1619"/>
        <item x="683"/>
        <item x="38"/>
        <item x="645"/>
        <item x="1329"/>
        <item x="1471"/>
        <item x="695"/>
        <item x="2173"/>
        <item x="311"/>
        <item x="1327"/>
        <item x="595"/>
        <item x="712"/>
        <item x="2048"/>
        <item x="17"/>
        <item x="2701"/>
        <item x="1690"/>
        <item x="823"/>
        <item x="1289"/>
        <item x="1140"/>
        <item x="1281"/>
        <item x="941"/>
        <item x="1278"/>
        <item x="1332"/>
        <item x="2451"/>
        <item x="1597"/>
        <item x="570"/>
        <item x="1014"/>
        <item x="1234"/>
        <item x="655"/>
        <item x="248"/>
        <item x="1754"/>
        <item x="585"/>
        <item x="1650"/>
        <item x="479"/>
        <item x="653"/>
        <item x="894"/>
        <item x="1363"/>
        <item x="314"/>
        <item x="308"/>
        <item x="485"/>
        <item x="1961"/>
        <item x="1340"/>
        <item x="322"/>
        <item x="770"/>
        <item x="60"/>
        <item x="1000"/>
        <item x="1469"/>
        <item x="2469"/>
        <item x="2565"/>
        <item x="1972"/>
        <item x="2391"/>
        <item x="1058"/>
        <item x="2389"/>
        <item x="794"/>
        <item x="145"/>
        <item x="622"/>
        <item x="904"/>
        <item x="547"/>
        <item x="1511"/>
        <item x="1808"/>
        <item x="989"/>
        <item x="1809"/>
        <item x="1499"/>
        <item x="604"/>
        <item x="1593"/>
        <item x="1947"/>
        <item x="1630"/>
        <item x="716"/>
        <item x="878"/>
        <item x="1579"/>
        <item x="1990"/>
        <item x="1852"/>
        <item x="2330"/>
        <item x="820"/>
        <item x="929"/>
        <item x="1671"/>
        <item x="2523"/>
        <item x="1965"/>
        <item x="2709"/>
        <item x="1056"/>
        <item x="419"/>
        <item x="677"/>
        <item x="1911"/>
        <item x="1120"/>
        <item x="884"/>
        <item x="1991"/>
        <item x="1184"/>
        <item x="1171"/>
        <item x="1043"/>
        <item x="535"/>
        <item x="2355"/>
        <item x="1428"/>
        <item x="1960"/>
        <item x="290"/>
        <item x="2304"/>
        <item x="1258"/>
        <item x="1180"/>
        <item x="817"/>
        <item x="2400"/>
        <item x="313"/>
        <item x="2449"/>
        <item x="1246"/>
        <item x="720"/>
        <item x="2064"/>
        <item x="963"/>
        <item x="2550"/>
        <item x="458"/>
        <item x="953"/>
        <item x="197"/>
        <item x="600"/>
        <item x="613"/>
        <item x="2334"/>
        <item x="2102"/>
        <item x="1475"/>
        <item x="564"/>
        <item x="1187"/>
        <item x="347"/>
        <item x="1300"/>
        <item x="215"/>
        <item x="2717"/>
        <item x="2672"/>
        <item x="2691"/>
        <item x="1145"/>
        <item x="1864"/>
        <item x="1948"/>
        <item x="2278"/>
        <item x="768"/>
        <item x="692"/>
        <item x="2533"/>
        <item x="916"/>
        <item x="1662"/>
        <item x="885"/>
        <item x="131"/>
        <item x="1504"/>
        <item x="601"/>
        <item x="325"/>
        <item x="2009"/>
        <item x="1762"/>
        <item x="2282"/>
        <item x="2235"/>
        <item x="164"/>
        <item x="1455"/>
        <item x="664"/>
        <item x="2375"/>
        <item x="832"/>
        <item x="1334"/>
        <item x="646"/>
        <item x="108"/>
        <item x="2195"/>
        <item x="1066"/>
        <item x="2193"/>
        <item x="233"/>
        <item x="2470"/>
        <item x="2020"/>
        <item x="1121"/>
        <item x="1192"/>
        <item x="2511"/>
        <item x="1847"/>
        <item x="1063"/>
        <item x="1232"/>
        <item x="1842"/>
        <item x="1165"/>
        <item x="1141"/>
        <item x="1604"/>
        <item x="2662"/>
        <item x="1296"/>
        <item x="2621"/>
        <item x="1696"/>
        <item x="186"/>
        <item x="2471"/>
        <item x="2601"/>
        <item x="1968"/>
        <item x="1496"/>
        <item x="125"/>
        <item x="1760"/>
        <item x="2032"/>
        <item x="2580"/>
        <item x="635"/>
        <item x="1776"/>
        <item x="2646"/>
        <item x="1018"/>
        <item x="1113"/>
        <item x="1738"/>
        <item x="2423"/>
        <item x="1712"/>
        <item x="371"/>
        <item x="1447"/>
        <item x="729"/>
        <item x="1071"/>
        <item x="191"/>
        <item x="1657"/>
        <item x="1749"/>
        <item x="354"/>
        <item x="1704"/>
        <item x="1586"/>
        <item x="1099"/>
        <item x="1823"/>
        <item x="1026"/>
        <item x="1365"/>
        <item x="1266"/>
        <item x="788"/>
        <item x="1042"/>
        <item x="2627"/>
        <item x="879"/>
        <item x="2272"/>
        <item x="974"/>
        <item x="1129"/>
        <item x="1505"/>
        <item x="2024"/>
        <item x="776"/>
        <item x="2287"/>
        <item x="1003"/>
        <item x="1265"/>
        <item x="1123"/>
        <item x="1364"/>
        <item x="2069"/>
        <item x="442"/>
        <item x="2502"/>
        <item x="634"/>
        <item x="1324"/>
        <item x="1244"/>
        <item x="1806"/>
        <item x="2203"/>
        <item x="2450"/>
        <item x="1766"/>
        <item x="2675"/>
        <item x="56"/>
        <item x="1328"/>
        <item x="1551"/>
        <item x="2294"/>
        <item x="1626"/>
        <item x="2651"/>
        <item x="2582"/>
        <item x="714"/>
        <item x="2497"/>
        <item x="469"/>
        <item x="34"/>
        <item x="1648"/>
        <item x="73"/>
        <item x="2441"/>
        <item x="1311"/>
        <item x="1548"/>
        <item x="2598"/>
        <item x="2206"/>
        <item x="359"/>
        <item x="210"/>
        <item x="2214"/>
        <item x="1434"/>
        <item x="1007"/>
        <item x="1598"/>
        <item x="244"/>
        <item x="500"/>
        <item x="679"/>
        <item x="1763"/>
        <item x="1976"/>
        <item x="2000"/>
        <item x="1659"/>
        <item x="2224"/>
        <item x="470"/>
        <item x="1915"/>
        <item x="2622"/>
        <item x="96"/>
        <item x="1344"/>
        <item x="705"/>
        <item x="1528"/>
        <item x="693"/>
        <item x="901"/>
        <item x="2045"/>
        <item x="2088"/>
        <item x="1631"/>
        <item x="1302"/>
        <item x="2184"/>
        <item x="1547"/>
        <item x="1664"/>
        <item x="2399"/>
        <item x="2534"/>
        <item x="1310"/>
        <item x="1679"/>
        <item x="1482"/>
        <item x="392"/>
        <item x="1256"/>
        <item x="22"/>
        <item x="1550"/>
        <item x="1606"/>
        <item x="1383"/>
        <item x="722"/>
        <item x="575"/>
        <item x="1516"/>
        <item x="1769"/>
        <item x="2025"/>
        <item x="542"/>
        <item x="1237"/>
        <item x="246"/>
        <item x="2410"/>
        <item x="621"/>
        <item x="707"/>
        <item x="1169"/>
        <item x="366"/>
        <item x="2112"/>
        <item x="843"/>
        <item x="1331"/>
        <item x="364"/>
        <item x="2013"/>
        <item x="2098"/>
        <item x="935"/>
        <item x="2379"/>
        <item x="2505"/>
        <item x="736"/>
        <item x="2220"/>
        <item x="1780"/>
        <item x="2249"/>
        <item x="2260"/>
        <item x="1182"/>
        <item x="1047"/>
        <item x="1306"/>
        <item x="1320"/>
        <item x="1590"/>
        <item x="1092"/>
        <item x="1775"/>
        <item x="1523"/>
        <item x="1127"/>
        <item x="654"/>
        <item x="1673"/>
        <item x="1790"/>
        <item x="444"/>
        <item x="918"/>
        <item x="81"/>
        <item x="1656"/>
        <item x="97"/>
        <item x="1290"/>
        <item x="2251"/>
        <item x="568"/>
        <item x="2411"/>
        <item x="454"/>
        <item x="1316"/>
        <item x="2288"/>
        <item x="2536"/>
        <item x="1741"/>
        <item x="1735"/>
        <item x="1605"/>
        <item x="2541"/>
        <item x="1677"/>
        <item x="1629"/>
        <item x="1519"/>
        <item x="2141"/>
        <item x="1782"/>
        <item x="1153"/>
        <item x="973"/>
        <item x="2135"/>
        <item x="2209"/>
        <item x="561"/>
        <item x="399"/>
        <item x="1667"/>
        <item x="2569"/>
        <item x="1627"/>
        <item x="1017"/>
        <item x="638"/>
        <item x="1914"/>
        <item x="1094"/>
        <item x="1205"/>
        <item x="187"/>
        <item x="315"/>
        <item x="1208"/>
        <item x="2458"/>
        <item x="1786"/>
        <item x="1369"/>
        <item x="559"/>
        <item x="166"/>
        <item x="2261"/>
        <item x="2328"/>
        <item x="2342"/>
        <item x="851"/>
        <item x="958"/>
        <item x="541"/>
        <item x="222"/>
        <item x="1695"/>
        <item x="2258"/>
        <item x="1813"/>
        <item x="687"/>
        <item x="2405"/>
        <item x="2620"/>
        <item x="226"/>
        <item x="2476"/>
        <item x="343"/>
        <item x="216"/>
        <item x="2456"/>
        <item x="1240"/>
        <item x="511"/>
        <item x="2281"/>
        <item x="854"/>
        <item x="1263"/>
        <item x="390"/>
        <item x="2599"/>
        <item x="2480"/>
        <item x="2145"/>
        <item x="1002"/>
        <item x="896"/>
        <item x="1838"/>
        <item x="1801"/>
        <item x="1600"/>
        <item x="1464"/>
        <item x="1079"/>
        <item x="1727"/>
        <item x="2352"/>
        <item x="132"/>
        <item x="1577"/>
        <item x="2496"/>
        <item x="150"/>
        <item x="2647"/>
        <item x="2510"/>
        <item x="19"/>
        <item x="1382"/>
        <item x="690"/>
        <item x="1723"/>
        <item x="2325"/>
        <item x="239"/>
        <item x="1361"/>
        <item x="847"/>
        <item x="1109"/>
        <item x="335"/>
        <item x="374"/>
        <item x="1095"/>
        <item x="98"/>
        <item x="2142"/>
        <item x="48"/>
        <item x="2445"/>
        <item x="2516"/>
        <item x="227"/>
        <item x="1578"/>
        <item x="1069"/>
        <item x="2629"/>
        <item x="193"/>
        <item x="25"/>
        <item x="2213"/>
        <item x="699"/>
        <item x="2406"/>
        <item x="1338"/>
        <item x="2553"/>
        <item x="577"/>
        <item x="567"/>
        <item x="766"/>
        <item x="2640"/>
        <item x="400"/>
        <item x="1506"/>
        <item x="212"/>
        <item x="2189"/>
        <item x="1917"/>
        <item x="350"/>
        <item x="1200"/>
        <item x="1573"/>
        <item x="1337"/>
        <item x="1719"/>
        <item x="2153"/>
        <item x="2402"/>
        <item x="1655"/>
        <item x="2157"/>
        <item x="2554"/>
        <item x="1322"/>
        <item x="2181"/>
        <item x="72"/>
        <item x="658"/>
        <item x="1313"/>
        <item x="608"/>
        <item x="1135"/>
        <item x="1078"/>
        <item x="282"/>
        <item x="700"/>
        <item x="853"/>
        <item x="323"/>
        <item x="2485"/>
        <item x="1510"/>
        <item x="2361"/>
        <item x="1242"/>
        <item x="632"/>
        <item x="2231"/>
        <item x="333"/>
        <item x="2549"/>
        <item x="2436"/>
        <item x="877"/>
        <item x="2638"/>
        <item x="1836"/>
        <item x="2382"/>
        <item x="1267"/>
        <item x="578"/>
        <item x="1254"/>
        <item x="2474"/>
        <item x="1286"/>
        <item x="2551"/>
        <item x="715"/>
        <item x="2460"/>
        <item x="1567"/>
        <item x="275"/>
        <item x="648"/>
        <item x="881"/>
        <item x="977"/>
        <item x="1225"/>
        <item x="35"/>
        <item x="2221"/>
        <item x="2689"/>
        <item x="2284"/>
        <item x="2387"/>
        <item x="2229"/>
        <item x="1682"/>
        <item x="591"/>
        <item x="12"/>
        <item x="979"/>
        <item x="88"/>
        <item x="2585"/>
        <item x="2688"/>
        <item x="2521"/>
        <item x="1805"/>
        <item x="1011"/>
        <item x="1257"/>
        <item x="1370"/>
        <item x="2426"/>
        <item x="2182"/>
        <item x="2434"/>
        <item x="77"/>
        <item x="2236"/>
        <item x="627"/>
        <item x="1994"/>
        <item x="2059"/>
        <item x="814"/>
        <item x="824"/>
        <item x="636"/>
        <item x="959"/>
        <item x="1979"/>
        <item x="826"/>
        <item x="1612"/>
        <item x="594"/>
        <item x="1702"/>
        <item x="546"/>
        <item x="2524"/>
        <item x="2252"/>
        <item x="1888"/>
        <item x="1834"/>
        <item x="2254"/>
        <item x="2291"/>
        <item x="772"/>
        <item x="880"/>
        <item x="2503"/>
        <item x="1203"/>
        <item x="1756"/>
        <item x="2159"/>
        <item x="830"/>
        <item x="1585"/>
        <item x="503"/>
        <item x="253"/>
        <item x="2129"/>
        <item x="1814"/>
        <item x="1298"/>
        <item x="1402"/>
        <item x="2332"/>
        <item x="242"/>
        <item x="866"/>
        <item x="837"/>
        <item x="1144"/>
        <item x="2666"/>
        <item x="1022"/>
        <item x="2626"/>
        <item x="1599"/>
        <item x="2296"/>
        <item x="2682"/>
        <item x="2545"/>
        <item x="1740"/>
        <item x="1503"/>
        <item x="1025"/>
        <item x="1215"/>
        <item x="69"/>
        <item x="1767"/>
        <item x="368"/>
        <item x="915"/>
        <item x="2584"/>
        <item x="2637"/>
        <item x="2558"/>
        <item x="249"/>
        <item x="1484"/>
        <item x="1151"/>
        <item x="2381"/>
        <item x="1001"/>
        <item x="2207"/>
        <item x="2175"/>
        <item x="2007"/>
        <item x="1514"/>
        <item x="1395"/>
        <item x="640"/>
        <item x="2205"/>
        <item x="581"/>
        <item x="2664"/>
        <item x="268"/>
        <item x="906"/>
        <item x="2071"/>
        <item x="2644"/>
        <item x="2183"/>
        <item x="637"/>
        <item x="937"/>
        <item x="993"/>
        <item x="586"/>
        <item x="2693"/>
        <item x="1555"/>
        <item x="994"/>
        <item x="1270"/>
        <item x="2370"/>
        <item x="418"/>
        <item x="1985"/>
        <item x="1853"/>
        <item x="1260"/>
        <item x="0"/>
        <item x="1220"/>
        <item x="405"/>
        <item x="1472"/>
        <item x="1804"/>
        <item x="1085"/>
        <item x="1057"/>
        <item x="1431"/>
        <item x="111"/>
        <item x="889"/>
        <item x="2174"/>
        <item x="2641"/>
        <item x="437"/>
        <item x="1563"/>
        <item x="2544"/>
        <item x="1666"/>
        <item x="2614"/>
        <item x="890"/>
        <item x="2390"/>
        <item x="1691"/>
        <item x="992"/>
        <item x="1375"/>
        <item x="1134"/>
        <item x="1622"/>
        <item x="1168"/>
        <item x="446"/>
        <item x="1988"/>
        <item x="2132"/>
        <item x="1683"/>
        <item x="2416"/>
        <item x="1833"/>
        <item x="2602"/>
        <item x="206"/>
        <item x="177"/>
        <item x="839"/>
        <item x="1250"/>
        <item x="2144"/>
        <item x="774"/>
        <item x="2346"/>
        <item x="505"/>
        <item x="1670"/>
        <item x="217"/>
        <item x="1581"/>
        <item x="2694"/>
        <item x="109"/>
        <item x="1895"/>
        <item x="1116"/>
        <item x="2237"/>
        <item x="781"/>
        <item x="198"/>
        <item x="1761"/>
        <item x="649"/>
        <item x="927"/>
        <item x="340"/>
        <item x="1588"/>
        <item x="1009"/>
        <item x="1206"/>
        <item x="1100"/>
        <item x="969"/>
        <item x="2044"/>
        <item x="1951"/>
        <item x="2546"/>
        <item x="2519"/>
        <item x="2457"/>
        <item x="1251"/>
        <item x="24"/>
        <item x="1133"/>
        <item x="2298"/>
        <item x="1137"/>
        <item x="2431"/>
        <item x="394"/>
        <item x="2215"/>
        <item x="1707"/>
        <item x="583"/>
        <item x="1122"/>
        <item x="199"/>
        <item x="538"/>
        <item x="1509"/>
        <item x="639"/>
        <item x="2438"/>
        <item x="402"/>
        <item x="1132"/>
        <item x="1274"/>
        <item x="1070"/>
        <item x="1483"/>
        <item x="1568"/>
        <item x="558"/>
        <item x="1810"/>
        <item x="2246"/>
        <item x="922"/>
        <item x="1394"/>
        <item x="2097"/>
        <item x="1152"/>
        <item x="1966"/>
        <item x="231"/>
        <item x="2138"/>
        <item x="1068"/>
        <item x="911"/>
        <item x="280"/>
        <item x="2336"/>
        <item x="2571"/>
        <item x="1613"/>
        <item x="1560"/>
        <item x="2493"/>
        <item x="353"/>
        <item x="1587"/>
        <item x="303"/>
        <item x="1922"/>
        <item x="439"/>
        <item x="409"/>
        <item x="555"/>
        <item x="985"/>
        <item x="2520"/>
        <item x="1676"/>
        <item x="188"/>
        <item x="2492"/>
        <item x="1524"/>
        <item x="1580"/>
        <item x="2264"/>
        <item x="1572"/>
        <item x="1342"/>
        <item x="1377"/>
        <item x="2525"/>
        <item x="1745"/>
        <item x="1008"/>
        <item x="2514"/>
        <item x="159"/>
        <item x="834"/>
        <item x="1276"/>
        <item x="2269"/>
        <item x="3"/>
        <item x="2509"/>
        <item x="697"/>
        <item x="1728"/>
        <item x="2147"/>
        <item x="1623"/>
        <item x="1048"/>
        <item x="767"/>
        <item x="71"/>
        <item x="1927"/>
        <item x="321"/>
        <item x="115"/>
        <item x="2320"/>
        <item x="2053"/>
        <item x="277"/>
        <item x="2611"/>
        <item x="1456"/>
        <item x="1010"/>
        <item x="2152"/>
        <item x="2649"/>
        <item x="1366"/>
        <item x="2623"/>
        <item x="2250"/>
        <item x="2635"/>
        <item x="1335"/>
        <item x="619"/>
        <item x="2366"/>
        <item x="1315"/>
        <item x="1351"/>
        <item x="1892"/>
        <item x="1319"/>
        <item x="1500"/>
        <item x="2119"/>
        <item x="2430"/>
        <item x="2241"/>
        <item x="1183"/>
        <item x="1126"/>
        <item x="2204"/>
        <item x="1405"/>
        <item x="940"/>
        <item x="2057"/>
        <item x="264"/>
        <item x="2372"/>
        <item x="423"/>
        <item x="367"/>
        <item x="1255"/>
        <item x="84"/>
        <item x="983"/>
        <item x="2196"/>
        <item x="803"/>
        <item x="868"/>
        <item x="1871"/>
        <item x="395"/>
        <item x="85"/>
        <item x="2338"/>
        <item x="414"/>
        <item x="765"/>
        <item x="1272"/>
        <item x="288"/>
        <item x="1672"/>
        <item x="2561"/>
        <item x="2369"/>
        <item x="1020"/>
        <item x="1241"/>
        <item x="2307"/>
        <item x="2632"/>
        <item x="2442"/>
        <item x="2586"/>
        <item x="544"/>
        <item x="192"/>
        <item x="1820"/>
        <item x="515"/>
        <item x="2494"/>
        <item x="1901"/>
        <item x="278"/>
        <item x="2581"/>
        <item x="1498"/>
        <item x="2407"/>
        <item x="2033"/>
        <item x="184"/>
        <item x="2077"/>
        <item x="1601"/>
        <item x="1955"/>
        <item x="2479"/>
        <item x="2606"/>
        <item x="240"/>
        <item x="919"/>
        <item x="1875"/>
        <item x="2547"/>
        <item x="1436"/>
        <item x="398"/>
        <item x="474"/>
        <item x="1445"/>
        <item x="2271"/>
        <item x="1294"/>
        <item x="2526"/>
        <item x="93"/>
        <item x="671"/>
        <item x="609"/>
        <item x="1275"/>
        <item x="1005"/>
        <item x="1793"/>
        <item x="1391"/>
        <item x="2556"/>
        <item x="1174"/>
        <item x="1705"/>
        <item x="797"/>
        <item x="2603"/>
        <item x="1733"/>
        <item x="2605"/>
        <item x="1021"/>
        <item x="1114"/>
        <item x="417"/>
        <item x="2054"/>
        <item x="1193"/>
        <item x="606"/>
        <item x="883"/>
        <item x="1846"/>
        <item x="757"/>
        <item x="2245"/>
        <item x="1143"/>
        <item x="753"/>
        <item x="1675"/>
        <item x="1288"/>
        <item x="2289"/>
        <item x="1559"/>
        <item x="1624"/>
        <item x="341"/>
        <item x="2697"/>
        <item x="2437"/>
        <item x="2613"/>
        <item x="1301"/>
        <item x="219"/>
        <item x="2652"/>
        <item x="887"/>
        <item x="1700"/>
        <item x="1817"/>
        <item x="1584"/>
        <item x="1736"/>
        <item x="2447"/>
        <item x="726"/>
        <item x="1293"/>
        <item x="1146"/>
        <item x="2597"/>
        <item x="1077"/>
        <item x="1194"/>
        <item x="2262"/>
        <item x="1305"/>
        <item x="1390"/>
        <item x="536"/>
        <item x="849"/>
        <item x="30"/>
        <item x="169"/>
        <item x="2345"/>
        <item x="468"/>
        <item x="1049"/>
        <item x="2110"/>
        <item x="2323"/>
        <item x="1571"/>
        <item x="47"/>
        <item x="909"/>
        <item x="2392"/>
        <item x="162"/>
        <item x="2495"/>
        <item x="2223"/>
        <item x="1928"/>
        <item x="566"/>
        <item x="1886"/>
        <item x="2191"/>
        <item x="1362"/>
        <item x="1781"/>
        <item x="903"/>
        <item x="2499"/>
        <item x="996"/>
        <item x="1687"/>
        <item x="2021"/>
        <item x="1073"/>
        <item x="185"/>
        <item x="2316"/>
        <item x="91"/>
        <item x="2137"/>
        <item x="1253"/>
        <item x="2297"/>
        <item x="2625"/>
        <item x="209"/>
        <item x="351"/>
        <item x="1868"/>
        <item x="107"/>
        <item x="1422"/>
        <item x="2452"/>
        <item x="2051"/>
        <item x="1512"/>
        <item x="2498"/>
        <item x="2420"/>
        <item x="1529"/>
        <item x="769"/>
        <item x="2185"/>
        <item x="295"/>
        <item x="848"/>
        <item x="1308"/>
        <item x="2631"/>
        <item x="2310"/>
        <item x="611"/>
        <item x="2149"/>
        <item x="2435"/>
        <item x="846"/>
        <item x="2715"/>
        <item x="1831"/>
        <item x="2292"/>
        <item x="1197"/>
        <item x="20"/>
        <item x="1176"/>
        <item x="1855"/>
        <item x="181"/>
        <item x="2050"/>
        <item x="2075"/>
        <item x="1368"/>
        <item x="802"/>
        <item x="533"/>
        <item x="11"/>
        <item x="2306"/>
        <item x="1873"/>
        <item x="2093"/>
        <item x="1036"/>
        <item x="1774"/>
        <item x="590"/>
        <item x="128"/>
        <item x="1227"/>
        <item x="741"/>
        <item x="2019"/>
        <item x="2512"/>
        <item x="1403"/>
        <item x="2568"/>
        <item x="1467"/>
        <item x="2311"/>
        <item x="605"/>
        <item x="1236"/>
        <item x="2234"/>
        <item x="129"/>
        <item x="925"/>
        <item x="875"/>
        <item x="2538"/>
        <item x="2648"/>
        <item x="2363"/>
        <item x="2669"/>
        <item x="2656"/>
        <item x="1614"/>
        <item x="2010"/>
        <item x="1713"/>
        <item x="334"/>
        <item x="1589"/>
        <item x="2501"/>
        <item x="991"/>
        <item x="328"/>
        <item x="2373"/>
        <item x="307"/>
        <item x="214"/>
        <item x="799"/>
        <item x="733"/>
        <item x="1610"/>
        <item x="2491"/>
        <item x="1096"/>
        <item x="1791"/>
        <item x="1189"/>
        <item x="1658"/>
        <item x="975"/>
        <item x="2039"/>
        <item x="1681"/>
        <item x="560"/>
        <item x="892"/>
        <item x="2690"/>
        <item x="682"/>
        <item x="2177"/>
        <item x="828"/>
        <item x="2115"/>
        <item x="914"/>
        <item x="2239"/>
        <item x="2417"/>
        <item x="160"/>
        <item x="200"/>
        <item x="668"/>
        <item x="1417"/>
        <item x="1987"/>
        <item x="1829"/>
        <item x="1269"/>
        <item x="33"/>
        <item x="1839"/>
        <item x="1291"/>
        <item x="1874"/>
        <item x="223"/>
        <item x="995"/>
        <item x="298"/>
        <item x="1724"/>
        <item x="1794"/>
        <item x="2114"/>
        <item x="539"/>
        <item x="2384"/>
        <item x="1147"/>
        <item x="2684"/>
        <item x="518"/>
        <item x="1115"/>
        <item x="1427"/>
        <item x="1282"/>
        <item x="2513"/>
        <item x="2100"/>
        <item x="1913"/>
        <item x="1899"/>
        <item x="1098"/>
        <item x="490"/>
        <item x="498"/>
        <item x="598"/>
        <item x="2086"/>
        <item x="2344"/>
        <item x="241"/>
        <item x="194"/>
        <item x="888"/>
        <item x="2208"/>
        <item x="1160"/>
        <item x="2031"/>
        <item x="1881"/>
        <item x="75"/>
        <item x="296"/>
        <item x="344"/>
        <item x="2578"/>
        <item x="1195"/>
        <item x="1149"/>
        <item x="287"/>
        <item x="2700"/>
        <item x="64"/>
        <item x="306"/>
        <item x="420"/>
        <item x="1136"/>
        <item x="463"/>
        <item x="1558"/>
        <item x="391"/>
        <item x="165"/>
        <item x="1958"/>
        <item x="1376"/>
        <item x="2126"/>
        <item x="221"/>
        <item x="2089"/>
        <item x="1125"/>
        <item x="1336"/>
        <item x="1314"/>
        <item x="1507"/>
        <item x="1019"/>
        <item x="1461"/>
        <item x="2540"/>
        <item x="1097"/>
        <item x="1248"/>
        <item x="596"/>
        <item x="1803"/>
        <item x="1166"/>
        <item x="113"/>
        <item x="2105"/>
        <item x="1433"/>
        <item x="2657"/>
        <item x="1415"/>
        <item x="759"/>
        <item x="549"/>
        <item x="2230"/>
        <item x="1569"/>
        <item x="2049"/>
        <item x="389"/>
        <item x="327"/>
        <item x="2081"/>
        <item x="1031"/>
        <item x="1857"/>
        <item x="703"/>
        <item x="1903"/>
        <item x="844"/>
        <item x="1188"/>
        <item x="1501"/>
        <item x="2104"/>
        <item x="196"/>
        <item x="2655"/>
        <item x="616"/>
        <item x="2285"/>
        <item x="739"/>
        <item x="970"/>
        <item x="1223"/>
        <item x="2386"/>
        <item x="312"/>
        <item x="1521"/>
        <item x="1221"/>
        <item x="250"/>
        <item x="466"/>
        <item x="1684"/>
        <item x="1462"/>
        <item x="2073"/>
        <item x="1566"/>
        <item x="2003"/>
        <item x="112"/>
        <item x="1059"/>
        <item x="1747"/>
        <item x="2034"/>
        <item x="285"/>
        <item x="330"/>
        <item x="1638"/>
        <item x="2404"/>
        <item x="1963"/>
        <item x="2610"/>
        <item x="519"/>
        <item x="1321"/>
        <item x="1889"/>
        <item x="229"/>
        <item x="1413"/>
        <item x="66"/>
        <item x="2713"/>
        <item x="1867"/>
        <item x="146"/>
        <item x="352"/>
        <item x="1530"/>
        <item x="1562"/>
        <item x="2318"/>
        <item x="1423"/>
        <item x="171"/>
        <item x="1466"/>
        <item x="118"/>
        <item x="869"/>
        <item x="936"/>
        <item x="898"/>
        <item x="2109"/>
        <item x="2130"/>
        <item x="1062"/>
        <item x="1887"/>
        <item x="211"/>
        <item x="345"/>
        <item x="1918"/>
        <item x="2531"/>
        <item x="1304"/>
        <item x="593"/>
        <item x="1969"/>
        <item x="2670"/>
        <item x="243"/>
        <item x="1222"/>
        <item x="167"/>
        <item x="18"/>
        <item x="723"/>
        <item x="5"/>
        <item x="412"/>
        <item x="2322"/>
        <item x="1949"/>
        <item x="1885"/>
        <item x="2161"/>
        <item x="2347"/>
        <item x="2616"/>
        <item x="2247"/>
        <item x="506"/>
        <item x="2295"/>
        <item x="1526"/>
        <item x="1367"/>
        <item x="1636"/>
        <item x="1283"/>
        <item x="1271"/>
        <item x="2068"/>
        <item x="895"/>
        <item x="127"/>
        <item x="2101"/>
        <item x="1920"/>
        <item x="1156"/>
        <item x="2612"/>
        <item x="2609"/>
        <item x="218"/>
        <item x="2378"/>
        <item x="1877"/>
        <item x="1916"/>
        <item x="1923"/>
        <item x="2052"/>
        <item x="257"/>
        <item x="1800"/>
        <item x="1103"/>
        <item x="207"/>
        <item x="483"/>
        <item x="755"/>
        <item x="923"/>
        <item x="2443"/>
        <item x="565"/>
        <item x="1826"/>
        <item x="1448"/>
        <item x="631"/>
        <item x="2326"/>
        <item x="2335"/>
        <item x="2106"/>
        <item x="1101"/>
        <item x="2111"/>
        <item x="2006"/>
        <item x="2433"/>
        <item x="62"/>
        <item x="1053"/>
        <item x="2066"/>
        <item x="1074"/>
        <item x="1931"/>
        <item x="1639"/>
        <item x="954"/>
        <item x="270"/>
        <item x="2225"/>
        <item x="1711"/>
        <item x="1158"/>
        <item x="203"/>
        <item x="1067"/>
        <item x="220"/>
        <item x="276"/>
        <item x="2475"/>
        <item x="629"/>
        <item x="897"/>
        <item x="2243"/>
        <item x="1982"/>
        <item x="45"/>
        <item x="1634"/>
        <item x="2176"/>
        <item x="1247"/>
        <item x="1518"/>
        <item x="1091"/>
        <item x="1307"/>
        <item x="2448"/>
        <item x="910"/>
        <item x="509"/>
        <item x="2483"/>
        <item x="1771"/>
        <item x="1473"/>
        <item x="2548"/>
        <item x="614"/>
        <item x="2590"/>
        <item x="2122"/>
        <item x="548"/>
        <item x="2356"/>
        <item x="284"/>
        <item x="530"/>
        <item x="101"/>
        <item x="427"/>
        <item x="236"/>
        <item x="2348"/>
        <item x="2194"/>
        <item x="807"/>
        <item x="1788"/>
        <item x="1668"/>
        <item x="965"/>
        <item x="2587"/>
        <item x="1167"/>
        <item x="1552"/>
        <item x="1497"/>
        <item x="1418"/>
        <item x="225"/>
        <item x="1385"/>
        <item x="949"/>
        <item x="110"/>
        <item x="26"/>
        <item x="406"/>
        <item x="587"/>
        <item x="960"/>
        <item x="872"/>
        <item x="23"/>
        <item x="2092"/>
        <item x="1054"/>
        <item x="2371"/>
        <item x="316"/>
        <item x="1533"/>
        <item x="2171"/>
        <item x="292"/>
        <item x="1239"/>
        <item x="1784"/>
        <item x="1975"/>
        <item x="1358"/>
        <item x="930"/>
        <item x="2065"/>
        <item x="2459"/>
        <item x="329"/>
        <item x="320"/>
        <item x="1231"/>
        <item x="1981"/>
        <item x="87"/>
        <item x="610"/>
        <item x="921"/>
        <item x="1034"/>
        <item x="269"/>
        <item x="1273"/>
        <item x="1252"/>
        <item x="1708"/>
        <item x="2432"/>
        <item x="2001"/>
        <item x="201"/>
        <item x="332"/>
        <item x="2263"/>
        <item x="41"/>
        <item x="263"/>
        <item x="867"/>
        <item x="2574"/>
        <item x="2680"/>
        <item x="461"/>
        <item x="760"/>
        <item x="245"/>
        <item x="2256"/>
        <item x="1522"/>
        <item x="2211"/>
        <item x="260"/>
        <item x="124"/>
        <item x="1345"/>
        <item x="2573"/>
        <item x="2604"/>
        <item x="2719"/>
        <item x="2465"/>
        <item x="1575"/>
        <item x="997"/>
        <item x="1841"/>
        <item x="1663"/>
        <item x="2628"/>
        <item x="1635"/>
        <item x="2634"/>
        <item x="482"/>
        <item x="1649"/>
        <item x="1139"/>
        <item x="1694"/>
        <item x="256"/>
        <item x="1661"/>
        <item x="1110"/>
        <item x="189"/>
        <item x="2080"/>
        <item x="1348"/>
        <item x="149"/>
        <item x="771"/>
        <item x="2319"/>
        <item x="724"/>
        <item x="1235"/>
        <item x="1438"/>
        <item x="2046"/>
        <item x="183"/>
        <item x="1033"/>
        <item x="2314"/>
        <item x="1678"/>
        <item x="659"/>
        <item x="274"/>
        <item x="488"/>
        <item x="213"/>
        <item x="1674"/>
        <item x="2321"/>
        <item x="2063"/>
        <item x="633"/>
        <item x="13"/>
        <item x="300"/>
        <item x="1262"/>
        <item x="1798"/>
        <item x="357"/>
        <item x="2060"/>
        <item x="2359"/>
        <item x="694"/>
        <item x="2168"/>
        <item x="1075"/>
        <item x="258"/>
        <item x="1508"/>
        <item x="2466"/>
        <item x="816"/>
        <item x="385"/>
        <item x="2528"/>
        <item x="734"/>
        <item x="413"/>
        <item x="2594"/>
        <item x="873"/>
        <item x="106"/>
        <item x="465"/>
        <item x="1086"/>
        <item x="324"/>
        <item x="2343"/>
        <item x="1142"/>
        <item x="2028"/>
        <item x="1717"/>
        <item x="599"/>
        <item x="842"/>
        <item x="1876"/>
        <item x="1980"/>
        <item x="787"/>
        <item x="708"/>
        <item x="382"/>
        <item x="1163"/>
        <item x="625"/>
        <item x="793"/>
        <item x="2317"/>
        <item x="2421"/>
        <item x="2579"/>
        <item x="262"/>
        <item x="1477"/>
        <item x="1204"/>
        <item x="2615"/>
        <item x="2527"/>
        <item x="2062"/>
        <item x="1502"/>
        <item x="1373"/>
        <item x="2365"/>
        <item x="230"/>
        <item x="319"/>
        <item x="1830"/>
        <item x="1035"/>
        <item x="1703"/>
        <item x="1211"/>
        <item x="534"/>
        <item x="1660"/>
        <item x="2232"/>
        <item x="175"/>
        <item x="2253"/>
        <item x="876"/>
        <item x="67"/>
        <item x="1493"/>
        <item x="962"/>
        <item x="1904"/>
        <item x="2309"/>
        <item x="467"/>
        <item x="2082"/>
        <item x="738"/>
        <item x="318"/>
        <item x="1531"/>
        <item x="1148"/>
        <item x="43"/>
        <item x="1350"/>
        <item x="42"/>
        <item x="1896"/>
        <item x="1396"/>
        <item x="2124"/>
        <item x="168"/>
        <item x="528"/>
        <item x="286"/>
        <item x="182"/>
        <item x="424"/>
        <item x="102"/>
        <item x="2354"/>
        <item x="891"/>
        <item x="51"/>
        <item x="1207"/>
        <item x="1450"/>
        <item x="1449"/>
        <item x="1173"/>
        <item x="838"/>
        <item x="2074"/>
        <item x="142"/>
        <item x="2002"/>
        <item x="2461"/>
        <item x="2238"/>
        <item x="1303"/>
        <item x="517"/>
        <item x="525"/>
        <item x="2315"/>
        <item x="283"/>
        <item x="176"/>
        <item x="2642"/>
        <item x="2096"/>
        <item x="526"/>
        <item x="1843"/>
        <item x="522"/>
        <item x="2592"/>
        <item x="1277"/>
        <item x="1481"/>
        <item x="202"/>
        <item x="850"/>
        <item x="228"/>
        <item x="2559"/>
        <item x="455"/>
        <item x="1967"/>
        <item x="795"/>
        <item x="1217"/>
        <item x="92"/>
        <item x="2478"/>
        <item x="486"/>
        <item x="89"/>
        <item x="1706"/>
        <item x="860"/>
        <item x="2055"/>
        <item x="524"/>
        <item x="178"/>
        <item x="2415"/>
        <item x="2279"/>
        <item x="2270"/>
        <item x="2154"/>
        <item x="2419"/>
        <item x="293"/>
        <item x="349"/>
        <item x="1992"/>
        <item x="477"/>
        <item x="1919"/>
        <item x="1746"/>
        <item x="1954"/>
        <item x="1897"/>
        <item x="2711"/>
        <item x="421"/>
        <item x="2506"/>
        <item x="40"/>
        <item x="2036"/>
        <item x="624"/>
        <item x="1398"/>
        <item x="563"/>
        <item x="1384"/>
        <item x="2518"/>
        <item x="932"/>
        <item x="2210"/>
        <item x="944"/>
        <item x="920"/>
        <item x="2660"/>
        <item x="1421"/>
        <item x="1894"/>
        <item x="2113"/>
        <item x="55"/>
        <item x="422"/>
        <item x="1758"/>
        <item x="947"/>
        <item x="2265"/>
        <item x="289"/>
        <item x="1349"/>
        <item x="2139"/>
        <item x="840"/>
        <item x="1734"/>
        <item x="1084"/>
        <item x="2228"/>
        <item x="1295"/>
        <item x="2076"/>
        <item x="1755"/>
        <item x="1118"/>
        <item x="2187"/>
        <item x="1408"/>
        <item x="65"/>
        <item x="1108"/>
        <item x="1906"/>
        <item x="1177"/>
        <item x="592"/>
        <item x="2575"/>
        <item x="342"/>
        <item x="504"/>
        <item x="1879"/>
        <item x="44"/>
        <item x="1088"/>
        <item x="1264"/>
        <item x="1312"/>
        <item x="2380"/>
        <item x="574"/>
        <item x="2266"/>
        <item x="472"/>
        <item x="747"/>
        <item x="259"/>
        <item x="436"/>
        <item x="1792"/>
        <item x="1620"/>
        <item x="938"/>
        <item x="1093"/>
        <item x="2429"/>
        <item x="397"/>
        <item x="1317"/>
        <item x="709"/>
        <item x="1399"/>
        <item x="2482"/>
        <item x="2312"/>
        <item x="1859"/>
        <item x="1789"/>
        <item x="2674"/>
        <item x="58"/>
        <item x="2446"/>
        <item x="1216"/>
        <item x="1124"/>
        <item x="49"/>
        <item x="862"/>
        <item x="1474"/>
        <item x="1933"/>
        <item x="252"/>
        <item x="2186"/>
        <item x="2160"/>
        <item x="301"/>
        <item x="2639"/>
        <item x="299"/>
        <item x="2567"/>
        <item x="336"/>
        <item x="2146"/>
        <item x="908"/>
        <item x="1625"/>
        <item x="2280"/>
        <item x="557"/>
        <item x="886"/>
        <item x="2219"/>
        <item x="238"/>
        <item x="443"/>
        <item x="2301"/>
        <item x="2667"/>
        <item x="1819"/>
        <item x="2504"/>
        <item x="2383"/>
        <item x="1451"/>
        <item x="543"/>
        <item x="489"/>
        <item x="674"/>
        <item x="1460"/>
        <item x="1642"/>
        <item x="326"/>
        <item x="117"/>
        <item x="1716"/>
        <item x="261"/>
        <item x="2543"/>
        <item x="2619"/>
        <item x="2299"/>
        <item x="2397"/>
        <item x="279"/>
        <item x="2091"/>
        <item x="273"/>
        <item x="2087"/>
        <item x="6"/>
        <item x="265"/>
        <item x="2324"/>
        <item x="2695"/>
        <item x="1437"/>
        <item x="14"/>
        <item x="675"/>
        <item x="2515"/>
        <item x="1440"/>
        <item x="1647"/>
        <item x="2409"/>
        <item x="870"/>
        <item x="630"/>
        <item x="27"/>
        <item x="1576"/>
        <item x="1739"/>
        <item x="1910"/>
        <item x="1051"/>
        <item x="1795"/>
        <item x="411"/>
        <item x="2259"/>
        <item x="450"/>
        <item x="507"/>
        <item x="39"/>
        <item x="1080"/>
        <item x="471"/>
        <item x="1956"/>
        <item x="2488"/>
        <item x="942"/>
        <item x="2300"/>
        <item x="1372"/>
        <item x="1463"/>
        <item x="743"/>
        <item x="2072"/>
        <item x="721"/>
        <item x="1479"/>
        <item x="234"/>
        <item x="1112"/>
        <item x="2061"/>
        <item x="698"/>
        <item x="494"/>
        <item x="2564"/>
        <item x="267"/>
        <item x="1102"/>
        <item x="1172"/>
        <item x="1837"/>
        <item x="331"/>
        <item x="964"/>
        <item x="2084"/>
        <item x="972"/>
        <item x="701"/>
        <item x="10"/>
        <item x="597"/>
        <item x="1082"/>
        <item x="1202"/>
        <item x="2368"/>
        <item x="37"/>
        <item x="1190"/>
        <item x="7"/>
        <item x="158"/>
        <item x="346"/>
        <item x="1380"/>
        <item x="266"/>
        <item x="725"/>
        <item x="1013"/>
        <item x="758"/>
        <item x="735"/>
        <item x="310"/>
        <item x="1936"/>
        <item x="589"/>
        <item x="2095"/>
        <item x="2030"/>
        <item x="2079"/>
        <item x="951"/>
        <item x="2703"/>
        <item x="1908"/>
        <item x="1138"/>
        <item x="170"/>
        <item x="719"/>
        <item x="2099"/>
        <item x="2414"/>
        <item x="1611"/>
        <item x="1457"/>
        <item x="1912"/>
        <item x="1807"/>
        <item x="856"/>
        <item x="2696"/>
        <item x="2600"/>
        <item x="2608"/>
        <item x="1893"/>
        <item x="116"/>
        <item x="955"/>
        <item x="2216"/>
        <item x="1725"/>
        <item x="864"/>
        <item x="1159"/>
        <item x="1228"/>
        <item x="939"/>
        <item x="978"/>
        <item x="1935"/>
        <item x="556"/>
        <item x="28"/>
        <item x="281"/>
        <item x="1799"/>
        <item x="1087"/>
        <item x="369"/>
        <item x="1249"/>
        <item x="1921"/>
        <item x="1199"/>
        <item x="731"/>
        <item x="16"/>
        <item x="2593"/>
        <item x="1150"/>
        <item x="1432"/>
        <item x="2283"/>
        <item x="2618"/>
        <item x="473"/>
        <item x="1884"/>
        <item x="871"/>
        <item x="752"/>
        <item x="628"/>
        <item x="2026"/>
        <item x="2487"/>
        <item x="1378"/>
        <item x="968"/>
        <item x="2339"/>
        <item x="2517"/>
        <item x="2118"/>
        <item x="2240"/>
        <item x="1787"/>
        <item x="510"/>
        <item x="1811"/>
        <item x="2313"/>
        <item x="2078"/>
        <item x="2636"/>
        <item x="602"/>
        <item x="495"/>
        <item x="2705"/>
        <item x="2467"/>
        <item x="1104"/>
        <item x="154"/>
        <item x="1397"/>
        <item x="338"/>
        <item x="1297"/>
        <item x="704"/>
        <item x="1400"/>
        <item x="2227"/>
        <item x="348"/>
        <item x="2014"/>
        <item x="855"/>
        <item x="950"/>
        <item x="2349"/>
        <item x="2327"/>
        <item x="1785"/>
        <item x="1"/>
        <item x="172"/>
        <item x="2385"/>
        <item x="105"/>
        <item x="2555"/>
        <item x="1407"/>
        <item x="552"/>
        <item x="1513"/>
        <item x="272"/>
        <item x="1646"/>
        <item x="1381"/>
        <item x="2650"/>
        <item x="913"/>
        <item x="686"/>
        <item x="1744"/>
        <item x="487"/>
        <item x="4"/>
        <item x="907"/>
        <item x="2103"/>
        <item x="756"/>
        <item x="100"/>
        <item x="1435"/>
        <item x="297"/>
        <item x="2222"/>
        <item x="36"/>
        <item x="54"/>
        <item x="1425"/>
        <item x="46"/>
        <item x="527"/>
        <item x="1339"/>
        <item x="1016"/>
        <item x="532"/>
        <item x="2364"/>
        <item x="2624"/>
        <item x="21"/>
        <item x="438"/>
        <item x="2552"/>
        <item x="2042"/>
        <item x="2179"/>
        <item x="255"/>
        <item x="235"/>
        <item x="943"/>
        <item x="2043"/>
        <item x="999"/>
        <item x="1488"/>
        <item x="2589"/>
        <item x="2038"/>
        <item x="355"/>
        <item x="1824"/>
        <item x="2532"/>
        <item x="2268"/>
        <item x="2357"/>
        <item x="271"/>
        <item x="2022"/>
        <item x="2286"/>
        <item x="2257"/>
        <item x="1491"/>
        <item x="1845"/>
        <item x="1609"/>
        <item x="861"/>
        <item x="1224"/>
        <item x="2290"/>
        <item x="858"/>
        <item x="1697"/>
        <item x="1285"/>
        <item x="748"/>
        <item x="2591"/>
        <item x="540"/>
        <item x="195"/>
        <item x="1347"/>
        <item x="749"/>
        <item x="1214"/>
        <item x="356"/>
        <item x="1909"/>
        <item x="2683"/>
        <item x="1419"/>
        <item x="1698"/>
        <item x="157"/>
        <item x="1444"/>
        <item x="57"/>
        <item x="1089"/>
        <item x="2710"/>
        <item x="1443"/>
        <item x="1446"/>
        <item x="52"/>
        <item x="1865"/>
        <item x="620"/>
        <item x="1715"/>
        <item x="337"/>
        <item x="1041"/>
        <item x="1489"/>
        <item x="2439"/>
        <item x="1465"/>
        <item x="237"/>
        <item x="976"/>
        <item x="1386"/>
        <item x="2027"/>
        <item x="685"/>
        <item x="2083"/>
        <item x="2094"/>
        <item x="857"/>
        <item x="553"/>
        <item x="2529"/>
        <item x="2148"/>
        <item x="481"/>
        <item x="304"/>
        <item x="2090"/>
        <item x="1486"/>
        <item x="2158"/>
        <item x="1410"/>
        <item x="912"/>
        <item x="294"/>
        <item x="1406"/>
        <item x="2673"/>
        <item x="404"/>
        <item x="2166"/>
        <item x="2244"/>
        <item x="429"/>
        <item x="1198"/>
        <item x="818"/>
        <item x="224"/>
        <item x="2029"/>
        <item x="2217"/>
        <item x="1487"/>
        <item x="2116"/>
        <item x="1926"/>
        <item x="2212"/>
        <item x="1454"/>
        <item x="1201"/>
        <item x="2056"/>
        <item x="1796"/>
        <item x="1882"/>
        <item x="2596"/>
        <item x="796"/>
        <item x="1840"/>
        <item x="1742"/>
        <item x="1404"/>
        <item x="2151"/>
        <item x="1984"/>
        <item x="80"/>
        <item x="1468"/>
        <item x="1401"/>
        <item x="1412"/>
        <item x="1452"/>
        <item x="1596"/>
        <item x="2201"/>
        <item x="305"/>
        <item x="523"/>
        <item x="8"/>
        <item x="744"/>
        <item x="460"/>
        <item x="2303"/>
        <item x="2374"/>
        <item x="852"/>
        <item x="462"/>
        <item x="728"/>
        <item x="2329"/>
        <item x="607"/>
        <item x="1827"/>
        <item x="1732"/>
        <item x="1494"/>
        <item x="2440"/>
        <item x="1872"/>
        <item x="966"/>
        <item x="2576"/>
        <item x="126"/>
        <item x="174"/>
        <item x="2659"/>
        <item x="32"/>
        <item x="61"/>
        <item x="1490"/>
        <item x="1470"/>
        <item x="425"/>
        <item x="2037"/>
        <item x="1424"/>
        <item x="173"/>
        <item x="831"/>
        <item x="1929"/>
        <item x="1718"/>
        <item x="514"/>
        <item x="990"/>
        <item x="1485"/>
        <item x="660"/>
        <item x="302"/>
        <item x="2198"/>
        <item x="2398"/>
        <item x="829"/>
        <item x="1226"/>
        <item x="710"/>
        <item x="1710"/>
        <item x="946"/>
        <item x="2067"/>
        <item x="1554"/>
        <item x="155"/>
        <item x="1883"/>
        <item x="86"/>
        <item x="967"/>
        <item x="2008"/>
        <item x="971"/>
        <item x="2718"/>
        <item x="1429"/>
        <item x="1441"/>
        <item x="764"/>
        <item x="449"/>
        <item x="370"/>
        <item x="432"/>
        <item x="513"/>
        <item x="1426"/>
        <item x="792"/>
        <item x="1233"/>
        <item x="2134"/>
        <item x="1333"/>
        <item x="1292"/>
        <item x="2136"/>
        <item x="2340"/>
        <item x="1430"/>
        <item x="740"/>
        <item x="1632"/>
        <item x="2167"/>
        <item x="1128"/>
        <item x="1458"/>
        <item x="137"/>
        <item x="2164"/>
        <item x="1932"/>
        <item x="1416"/>
        <item x="1442"/>
        <item x="1230"/>
        <item x="1389"/>
        <item x="2016"/>
        <item x="569"/>
        <item x="1937"/>
        <item x="863"/>
        <item x="130"/>
        <item x="1731"/>
        <item x="1119"/>
        <item x="1925"/>
        <item x="1379"/>
        <item x="1210"/>
        <item x="1527"/>
        <item x="521"/>
        <item x="1495"/>
        <item x="1898"/>
        <item x="2522"/>
        <item x="1161"/>
        <item x="1480"/>
        <item x="1388"/>
        <item x="190"/>
        <item x="512"/>
        <item x="1453"/>
        <item x="1773"/>
        <item x="952"/>
        <item x="59"/>
        <item x="833"/>
        <item x="1040"/>
        <item x="309"/>
        <item x="339"/>
        <item x="2408"/>
        <item x="408"/>
        <item x="1037"/>
        <item x="2155"/>
        <item x="499"/>
        <item x="727"/>
        <item x="2714"/>
        <item x="948"/>
        <item x="1387"/>
        <item x="1930"/>
        <item x="1081"/>
        <item x="956"/>
        <item x="2331"/>
        <item x="1907"/>
        <item x="750"/>
        <item x="416"/>
        <item x="2643"/>
        <item x="2698"/>
        <item x="2140"/>
        <item x="718"/>
        <item x="746"/>
        <item x="1411"/>
        <item x="754"/>
        <item x="497"/>
        <item x="478"/>
        <item x="1393"/>
        <item x="2125"/>
        <item x="1353"/>
        <item x="147"/>
        <item x="745"/>
        <item t="default"/>
      </items>
    </pivotField>
    <pivotField axis="axisRow" showAll="0">
      <items count="10">
        <item sd="0" x="0"/>
        <item sd="0" x="7"/>
        <item sd="0" x="6"/>
        <item sd="0" x="5"/>
        <item sd="0" x="4"/>
        <item sd="0" x="8"/>
        <item sd="0" x="3"/>
        <item sd="0" x="2"/>
        <item x="1"/>
        <item t="default"/>
      </items>
    </pivotField>
    <pivotField showAll="0"/>
    <pivotField dataField="1" numFmtId="14" showAll="0">
      <items count="15">
        <item x="0"/>
        <item x="1"/>
        <item x="2"/>
        <item x="3"/>
        <item x="4"/>
        <item x="5"/>
        <item x="6"/>
        <item x="7"/>
        <item x="8"/>
        <item x="9"/>
        <item x="10"/>
        <item x="11"/>
        <item x="12"/>
        <item x="13"/>
        <item t="default"/>
      </items>
    </pivotField>
    <pivotField dataField="1" numFmtId="14" showAll="0"/>
    <pivotField showAll="0"/>
    <pivotField showAll="0"/>
  </pivotFields>
  <rowFields count="4">
    <field x="6"/>
    <field x="16"/>
    <field x="1"/>
    <field x="2"/>
  </rowFields>
  <rowItems count="13">
    <i>
      <x v="9"/>
    </i>
    <i r="1">
      <x v="8"/>
    </i>
    <i r="2">
      <x v="477"/>
    </i>
    <i r="3">
      <x v="1790"/>
    </i>
    <i r="2">
      <x v="740"/>
    </i>
    <i r="3">
      <x v="3310"/>
    </i>
    <i r="2">
      <x v="883"/>
    </i>
    <i r="3">
      <x v="1308"/>
    </i>
    <i r="2">
      <x v="1739"/>
    </i>
    <i r="3">
      <x v="2176"/>
    </i>
    <i r="2">
      <x v="3427"/>
    </i>
    <i r="3">
      <x v="483"/>
    </i>
    <i t="grand">
      <x/>
    </i>
  </rowItems>
  <colFields count="2">
    <field x="5"/>
    <field x="-2"/>
  </colFields>
  <colItems count="12">
    <i>
      <x v="3"/>
      <x/>
    </i>
    <i r="1" i="1">
      <x v="1"/>
    </i>
    <i r="1" i="2">
      <x v="2"/>
    </i>
    <i r="1" i="3">
      <x v="3"/>
    </i>
    <i r="1" i="4">
      <x v="4"/>
    </i>
    <i r="1" i="5">
      <x v="5"/>
    </i>
    <i t="grand">
      <x/>
    </i>
    <i t="grand" i="1">
      <x/>
    </i>
    <i t="grand" i="2">
      <x/>
    </i>
    <i t="grand" i="3">
      <x/>
    </i>
    <i t="grand" i="4">
      <x/>
    </i>
    <i t="grand" i="5">
      <x/>
    </i>
  </colItems>
  <pageFields count="1">
    <pageField fld="7" hier="-1"/>
  </pageFields>
  <dataFields count="6">
    <dataField name="Sum of goal" fld="3" baseField="0" baseItem="0"/>
    <dataField name="Sum of pledged" fld="4" baseField="0" baseItem="0"/>
    <dataField name="Min of Date Created Conversion" fld="18" subtotal="min" baseField="6" baseItem="20" numFmtId="14"/>
    <dataField name="Max of Date Ended Conversion" fld="19" subtotal="max" baseField="18" baseItem="1048829" numFmtId="14"/>
    <dataField name="Sum of backers_count" fld="11" baseField="0" baseItem="0"/>
    <dataField name="Sum of Average Donation" fld="15" baseField="0" baseItem="0"/>
  </dataFields>
  <formats count="20">
    <format dxfId="0">
      <pivotArea dataOnly="0" labelOnly="1" fieldPosition="0">
        <references count="1">
          <reference field="2" count="0"/>
        </references>
      </pivotArea>
    </format>
    <format dxfId="1">
      <pivotArea dataOnly="0" labelOnly="1" fieldPosition="0">
        <references count="4">
          <reference field="1" count="1" selected="0">
            <x v="477"/>
          </reference>
          <reference field="2" count="1">
            <x v="1790"/>
          </reference>
          <reference field="6" count="1" selected="0">
            <x v="9"/>
          </reference>
          <reference field="16" count="1" selected="0">
            <x v="8"/>
          </reference>
        </references>
      </pivotArea>
    </format>
    <format dxfId="2">
      <pivotArea collapsedLevelsAreSubtotals="1" fieldPosition="0">
        <references count="4">
          <reference field="1" count="1" selected="0">
            <x v="740"/>
          </reference>
          <reference field="2" count="1">
            <x v="3310"/>
          </reference>
          <reference field="6" count="1" selected="0">
            <x v="9"/>
          </reference>
          <reference field="16" count="1" selected="0">
            <x v="8"/>
          </reference>
        </references>
      </pivotArea>
    </format>
    <format dxfId="3">
      <pivotArea dataOnly="0" labelOnly="1" fieldPosition="0">
        <references count="4">
          <reference field="1" count="1" selected="0">
            <x v="740"/>
          </reference>
          <reference field="2" count="1">
            <x v="3310"/>
          </reference>
          <reference field="6" count="1" selected="0">
            <x v="9"/>
          </reference>
          <reference field="16" count="1" selected="0">
            <x v="8"/>
          </reference>
        </references>
      </pivotArea>
    </format>
    <format dxfId="4">
      <pivotArea collapsedLevelsAreSubtotals="1" fieldPosition="0">
        <references count="4">
          <reference field="1" count="1" selected="0">
            <x v="883"/>
          </reference>
          <reference field="2" count="1">
            <x v="1308"/>
          </reference>
          <reference field="6" count="1" selected="0">
            <x v="9"/>
          </reference>
          <reference field="16" count="1" selected="0">
            <x v="8"/>
          </reference>
        </references>
      </pivotArea>
    </format>
    <format dxfId="5">
      <pivotArea dataOnly="0" labelOnly="1" fieldPosition="0">
        <references count="4">
          <reference field="1" count="1" selected="0">
            <x v="883"/>
          </reference>
          <reference field="2" count="1">
            <x v="1308"/>
          </reference>
          <reference field="6" count="1" selected="0">
            <x v="9"/>
          </reference>
          <reference field="16" count="1" selected="0">
            <x v="8"/>
          </reference>
        </references>
      </pivotArea>
    </format>
    <format dxfId="6">
      <pivotArea collapsedLevelsAreSubtotals="1" fieldPosition="0">
        <references count="4">
          <reference field="1" count="1" selected="0">
            <x v="1739"/>
          </reference>
          <reference field="2" count="1">
            <x v="2176"/>
          </reference>
          <reference field="6" count="1" selected="0">
            <x v="9"/>
          </reference>
          <reference field="16" count="1" selected="0">
            <x v="8"/>
          </reference>
        </references>
      </pivotArea>
    </format>
    <format dxfId="7">
      <pivotArea dataOnly="0" labelOnly="1" fieldPosition="0">
        <references count="4">
          <reference field="1" count="1" selected="0">
            <x v="1739"/>
          </reference>
          <reference field="2" count="1">
            <x v="2176"/>
          </reference>
          <reference field="6" count="1" selected="0">
            <x v="9"/>
          </reference>
          <reference field="16" count="1" selected="0">
            <x v="8"/>
          </reference>
        </references>
      </pivotArea>
    </format>
    <format dxfId="8">
      <pivotArea collapsedLevelsAreSubtotals="1" fieldPosition="0">
        <references count="4">
          <reference field="1" count="1" selected="0">
            <x v="3427"/>
          </reference>
          <reference field="2" count="1">
            <x v="483"/>
          </reference>
          <reference field="6" count="1" selected="0">
            <x v="9"/>
          </reference>
          <reference field="16" count="1" selected="0">
            <x v="8"/>
          </reference>
        </references>
      </pivotArea>
    </format>
    <format dxfId="9">
      <pivotArea dataOnly="0" labelOnly="1" fieldPosition="0">
        <references count="4">
          <reference field="1" count="1" selected="0">
            <x v="3427"/>
          </reference>
          <reference field="2" count="1">
            <x v="483"/>
          </reference>
          <reference field="6" count="1" selected="0">
            <x v="9"/>
          </reference>
          <reference field="16" count="1" selected="0">
            <x v="8"/>
          </reference>
        </references>
      </pivotArea>
    </format>
    <format dxfId="10">
      <pivotArea dataOnly="0" labelOnly="1" fieldPosition="0">
        <references count="4">
          <reference field="1" count="1" selected="0">
            <x v="477"/>
          </reference>
          <reference field="2" count="1">
            <x v="1790"/>
          </reference>
          <reference field="6" count="1" selected="0">
            <x v="9"/>
          </reference>
          <reference field="16" count="1" selected="0">
            <x v="8"/>
          </reference>
        </references>
      </pivotArea>
    </format>
    <format dxfId="11">
      <pivotArea collapsedLevelsAreSubtotals="1" fieldPosition="0">
        <references count="4">
          <reference field="1" count="1" selected="0">
            <x v="740"/>
          </reference>
          <reference field="2" count="1">
            <x v="3310"/>
          </reference>
          <reference field="6" count="1" selected="0">
            <x v="9"/>
          </reference>
          <reference field="16" count="1" selected="0">
            <x v="8"/>
          </reference>
        </references>
      </pivotArea>
    </format>
    <format dxfId="12">
      <pivotArea dataOnly="0" labelOnly="1" fieldPosition="0">
        <references count="4">
          <reference field="1" count="1" selected="0">
            <x v="740"/>
          </reference>
          <reference field="2" count="1">
            <x v="3310"/>
          </reference>
          <reference field="6" count="1" selected="0">
            <x v="9"/>
          </reference>
          <reference field="16" count="1" selected="0">
            <x v="8"/>
          </reference>
        </references>
      </pivotArea>
    </format>
    <format dxfId="13">
      <pivotArea collapsedLevelsAreSubtotals="1" fieldPosition="0">
        <references count="4">
          <reference field="1" count="1" selected="0">
            <x v="883"/>
          </reference>
          <reference field="2" count="1">
            <x v="1308"/>
          </reference>
          <reference field="6" count="1" selected="0">
            <x v="9"/>
          </reference>
          <reference field="16" count="1" selected="0">
            <x v="8"/>
          </reference>
        </references>
      </pivotArea>
    </format>
    <format dxfId="14">
      <pivotArea dataOnly="0" labelOnly="1" fieldPosition="0">
        <references count="4">
          <reference field="1" count="1" selected="0">
            <x v="883"/>
          </reference>
          <reference field="2" count="1">
            <x v="1308"/>
          </reference>
          <reference field="6" count="1" selected="0">
            <x v="9"/>
          </reference>
          <reference field="16" count="1" selected="0">
            <x v="8"/>
          </reference>
        </references>
      </pivotArea>
    </format>
    <format dxfId="15">
      <pivotArea collapsedLevelsAreSubtotals="1" fieldPosition="0">
        <references count="4">
          <reference field="1" count="1" selected="0">
            <x v="1739"/>
          </reference>
          <reference field="2" count="1">
            <x v="2176"/>
          </reference>
          <reference field="6" count="1" selected="0">
            <x v="9"/>
          </reference>
          <reference field="16" count="1" selected="0">
            <x v="8"/>
          </reference>
        </references>
      </pivotArea>
    </format>
    <format dxfId="16">
      <pivotArea dataOnly="0" labelOnly="1" fieldPosition="0">
        <references count="4">
          <reference field="1" count="1" selected="0">
            <x v="1739"/>
          </reference>
          <reference field="2" count="1">
            <x v="2176"/>
          </reference>
          <reference field="6" count="1" selected="0">
            <x v="9"/>
          </reference>
          <reference field="16" count="1" selected="0">
            <x v="8"/>
          </reference>
        </references>
      </pivotArea>
    </format>
    <format dxfId="17">
      <pivotArea collapsedLevelsAreSubtotals="1" fieldPosition="0">
        <references count="4">
          <reference field="1" count="1" selected="0">
            <x v="3427"/>
          </reference>
          <reference field="2" count="1">
            <x v="483"/>
          </reference>
          <reference field="6" count="1" selected="0">
            <x v="9"/>
          </reference>
          <reference field="16" count="1" selected="0">
            <x v="8"/>
          </reference>
        </references>
      </pivotArea>
    </format>
    <format dxfId="18">
      <pivotArea dataOnly="0" labelOnly="1" fieldPosition="0">
        <references count="4">
          <reference field="1" count="1" selected="0">
            <x v="3427"/>
          </reference>
          <reference field="2" count="1">
            <x v="483"/>
          </reference>
          <reference field="6" count="1" selected="0">
            <x v="9"/>
          </reference>
          <reference field="16" count="1" selected="0">
            <x v="8"/>
          </reference>
        </references>
      </pivotArea>
    </format>
    <format dxfId="19">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otlight" xr10:uid="{354524AF-D824-4F5A-9960-4E3134776BE6}" sourceName="spotlight">
  <pivotTables>
    <pivotTable tabId="3" name="PivotTable1"/>
  </pivotTables>
  <data>
    <tabular pivotCacheId="2085940280">
      <items count="2">
        <i x="0" s="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98C5A41C-D4DD-4971-AF3D-9660EA127DCD}" sourceName="name">
  <pivotTables>
    <pivotTable tabId="3" name="PivotTable1"/>
  </pivotTables>
  <data>
    <tabular pivotCacheId="2085940280">
      <items count="4107">
        <i x="2095"/>
        <i x="4083"/>
        <i x="1529"/>
        <i x="209"/>
        <i x="3929"/>
        <i x="465"/>
        <i x="1202"/>
        <i x="937"/>
        <i x="792"/>
        <i x="3153"/>
        <i x="3118"/>
        <i x="2508"/>
        <i x="865"/>
        <i x="3541"/>
        <i x="75"/>
        <i x="2750"/>
        <i x="2488"/>
        <i x="1771"/>
        <i x="1726"/>
        <i x="3793"/>
        <i x="2872"/>
        <i x="842"/>
        <i x="347"/>
        <i x="2880"/>
        <i x="821"/>
        <i x="1721"/>
        <i x="2007"/>
        <i x="3310"/>
        <i x="1701"/>
        <i x="1827"/>
        <i x="1422"/>
        <i x="2293"/>
        <i x="254"/>
        <i x="1224"/>
        <i x="3530"/>
        <i x="1503"/>
        <i x="3836"/>
        <i x="430"/>
        <i x="3368"/>
        <i x="861"/>
        <i x="3802"/>
        <i x="1394"/>
        <i x="437"/>
        <i x="1281"/>
        <i x="241"/>
        <i x="3692"/>
        <i x="3706"/>
        <i x="3591"/>
        <i x="1381"/>
        <i x="2895"/>
        <i x="59"/>
        <i x="3416"/>
        <i x="742"/>
        <i x="925"/>
        <i x="3271"/>
        <i x="3487"/>
        <i x="94"/>
        <i x="2407"/>
        <i x="921"/>
        <i x="2477"/>
        <i x="2691"/>
        <i x="3068"/>
        <i x="192"/>
        <i x="3406"/>
        <i x="3905"/>
        <i x="363"/>
        <i x="2882"/>
        <i x="3677"/>
        <i x="93"/>
        <i x="2215"/>
        <i x="1628"/>
        <i x="3800"/>
        <i x="54"/>
        <i x="135"/>
        <i x="1187"/>
        <i x="3870"/>
        <i x="82"/>
        <i x="2838"/>
        <i x="2835"/>
        <i x="3984"/>
        <i x="3946"/>
        <i x="1562"/>
        <i x="113"/>
        <i x="2257"/>
        <i x="3150"/>
        <i x="467"/>
        <i x="3774"/>
        <i x="1762"/>
        <i x="3621"/>
        <i x="4000"/>
        <i x="3209"/>
        <i x="1364"/>
        <i x="1288"/>
        <i x="2783"/>
        <i x="3504"/>
        <i x="523"/>
        <i x="539"/>
        <i x="2316"/>
        <i x="2162"/>
        <i x="2907"/>
        <i x="3851"/>
        <i x="3085"/>
        <i x="1713"/>
        <i x="3678"/>
        <i x="3453"/>
        <i x="2110"/>
        <i x="1236"/>
        <i x="582"/>
        <i x="3264"/>
        <i x="2397"/>
        <i x="146"/>
        <i x="3229"/>
        <i x="34"/>
        <i x="1048"/>
        <i x="232"/>
        <i x="2619"/>
        <i x="2877"/>
        <i x="302"/>
        <i x="2309"/>
        <i x="764"/>
        <i x="1025"/>
        <i x="3758"/>
        <i x="3390"/>
        <i x="3056"/>
        <i x="1429"/>
        <i x="2525"/>
        <i x="3075"/>
        <i x="913"/>
        <i x="2848"/>
        <i x="3863"/>
        <i x="3320"/>
        <i x="3804"/>
        <i x="1573"/>
        <i x="2646"/>
        <i x="1109"/>
        <i x="2575"/>
        <i x="2605"/>
        <i x="3549"/>
        <i x="3544"/>
        <i x="1549"/>
        <i x="3488"/>
        <i x="11"/>
        <i x="1184"/>
        <i x="4026"/>
        <i x="1756"/>
        <i x="906"/>
        <i x="2238"/>
        <i x="4029"/>
        <i x="3327"/>
        <i x="1404"/>
        <i x="790"/>
        <i x="14"/>
        <i x="1475"/>
        <i x="195"/>
        <i x="472"/>
        <i x="2123"/>
        <i x="698"/>
        <i x="2014"/>
        <i x="1142"/>
        <i x="356"/>
        <i x="2077"/>
        <i x="4095"/>
        <i x="1900"/>
        <i x="1211"/>
        <i x="726"/>
        <i x="3232"/>
        <i x="173"/>
        <i x="1471"/>
        <i x="382"/>
        <i x="3881"/>
        <i x="1530"/>
        <i x="2971"/>
        <i x="1605"/>
        <i x="2997"/>
        <i x="3131"/>
        <i x="1363"/>
        <i x="1484"/>
        <i x="750"/>
        <i x="3187"/>
        <i x="3515"/>
        <i x="2353"/>
        <i x="366"/>
        <i x="3226"/>
        <i x="1572"/>
        <i x="4085"/>
        <i x="1053"/>
        <i x="768"/>
        <i x="2571"/>
        <i x="2800"/>
        <i x="3979"/>
        <i x="1362"/>
        <i x="3861"/>
        <i x="3823"/>
        <i x="918"/>
        <i x="2580"/>
        <i x="1145"/>
        <i x="3983"/>
        <i x="189"/>
        <i x="4105"/>
        <i x="2914"/>
        <i x="2763"/>
        <i x="3307"/>
        <i x="2955"/>
        <i x="3378"/>
        <i x="3561"/>
        <i x="2716"/>
        <i x="3091"/>
        <i x="3027"/>
        <i x="3814"/>
        <i x="3703"/>
        <i x="3679"/>
        <i x="1495"/>
        <i x="339"/>
        <i x="1344"/>
        <i x="2866"/>
        <i x="2944"/>
        <i x="4058"/>
        <i x="2335"/>
        <i x="264"/>
        <i x="1338"/>
        <i x="2662"/>
        <i x="1468"/>
        <i x="3021"/>
        <i x="2790"/>
        <i x="4002"/>
        <i x="581"/>
        <i x="365"/>
        <i x="3173"/>
        <i x="857"/>
        <i x="744"/>
        <i x="877"/>
        <i x="3977"/>
        <i x="1589"/>
        <i x="3014"/>
        <i x="1860"/>
        <i x="2954"/>
        <i x="3791"/>
        <i x="66"/>
        <i x="2764"/>
        <i x="3794"/>
        <i x="2258"/>
        <i x="2313"/>
        <i x="743"/>
        <i x="515"/>
        <i x="3181"/>
        <i x="3948"/>
        <i x="2748"/>
        <i x="1230"/>
        <i x="1232"/>
        <i x="1320"/>
        <i x="954"/>
        <i x="1113"/>
        <i x="4098"/>
        <i x="3434"/>
        <i x="2106"/>
        <i x="276"/>
        <i x="2303"/>
        <i x="2073"/>
        <i x="1127"/>
        <i x="1577"/>
        <i x="182"/>
        <i x="2022"/>
        <i x="3762"/>
        <i x="2107"/>
        <i x="2804"/>
        <i x="2787"/>
        <i x="3046"/>
        <i x="2614"/>
        <i x="3349"/>
        <i x="3584"/>
        <i x="3016"/>
        <i x="3223"/>
        <i x="2086"/>
        <i x="892"/>
        <i x="1242"/>
        <i x="1752"/>
        <i x="3826"/>
        <i x="2074"/>
        <i x="1100"/>
        <i x="3657"/>
        <i x="1587"/>
        <i x="1883"/>
        <i x="924"/>
        <i x="1205"/>
        <i x="3811"/>
        <i x="3914"/>
        <i x="2816"/>
        <i x="1235"/>
        <i x="3652"/>
        <i x="3759"/>
        <i x="506"/>
        <i x="4078"/>
        <i x="1229"/>
        <i x="2718"/>
        <i x="700"/>
        <i x="2683"/>
        <i x="3169"/>
        <i x="1963"/>
        <i x="694"/>
        <i x="496"/>
        <i x="661"/>
        <i x="3595"/>
        <i x="1311"/>
        <i x="1254"/>
        <i x="2374"/>
        <i x="1879"/>
        <i x="3938"/>
        <i x="1498"/>
        <i x="551"/>
        <i x="3631"/>
        <i x="2894"/>
        <i x="2236"/>
        <i x="3879"/>
        <i x="1716"/>
        <i x="3295"/>
        <i x="1777"/>
        <i x="3237"/>
        <i x="606"/>
        <i x="3110"/>
        <i x="3370"/>
        <i x="1220"/>
        <i x="1046"/>
        <i x="1004"/>
        <i x="543"/>
        <i x="3649"/>
        <i x="1787"/>
        <i x="369"/>
        <i x="1442"/>
        <i x="1616"/>
        <i x="3435"/>
        <i x="2542"/>
        <i x="3603"/>
        <i x="1518"/>
        <i x="4093"/>
        <i x="2869"/>
        <i x="1882"/>
        <i x="1034"/>
        <i x="1806"/>
        <i x="4049"/>
        <i x="2290"/>
        <i x="263"/>
        <i x="344"/>
        <i x="1798"/>
        <i x="2092"/>
        <i x="2459"/>
        <i x="933"/>
        <i x="3467"/>
        <i x="3440"/>
        <i x="3688"/>
        <i x="3483"/>
        <i x="321"/>
        <i x="2915"/>
        <i x="1808"/>
        <i x="1590"/>
        <i x="607"/>
        <i x="2751"/>
        <i x="2886"/>
        <i x="600"/>
        <i x="3573"/>
        <i x="3990"/>
        <i x="2930"/>
        <i x="2805"/>
        <i x="3421"/>
        <i x="4090"/>
        <i x="1677"/>
        <i x="972"/>
        <i x="2203"/>
        <i x="498"/>
        <i x="2707"/>
        <i x="1696"/>
        <i x="164"/>
        <i x="4014"/>
        <i x="43"/>
        <i x="1129"/>
        <i x="884"/>
        <i x="482"/>
        <i x="2304"/>
        <i x="3578"/>
        <i x="216"/>
        <i x="388"/>
        <i x="3120"/>
        <i x="1346"/>
        <i x="711"/>
        <i x="3752"/>
        <i x="2622"/>
        <i x="3900"/>
        <i x="1807"/>
        <i x="1970"/>
        <i x="774"/>
        <i x="2206"/>
        <i x="1893"/>
        <i x="1648"/>
        <i x="221"/>
        <i x="684"/>
        <i x="2608"/>
        <i x="233"/>
        <i x="1141"/>
        <i x="315"/>
        <i x="1977"/>
        <i x="3144"/>
        <i x="2160"/>
        <i x="2406"/>
        <i x="2286"/>
        <i x="2978"/>
        <i x="352"/>
        <i x="2885"/>
        <i x="16"/>
        <i x="2476"/>
        <i x="3191"/>
        <i x="2887"/>
        <i x="3519"/>
        <i x="4024"/>
        <i x="2782"/>
        <i x="1981"/>
        <i x="1274"/>
        <i x="3409"/>
        <i x="2629"/>
        <i x="2193"/>
        <i x="535"/>
        <i x="3323"/>
        <i x="4064"/>
        <i x="1194"/>
        <i x="2023"/>
        <i x="746"/>
        <i x="855"/>
        <i x="1962"/>
        <i x="3935"/>
        <i x="4074"/>
        <i x="2358"/>
        <i x="289"/>
        <i x="648"/>
        <i x="952"/>
        <i x="3844"/>
        <i x="1878"/>
        <i x="3784"/>
        <i x="1652"/>
        <i x="2900"/>
        <i x="1553"/>
        <i x="1638"/>
        <i x="495"/>
        <i x="999"/>
        <i x="153"/>
        <i x="3443"/>
        <i x="2124"/>
        <i x="1978"/>
        <i x="2983"/>
        <i x="478"/>
        <i x="3007"/>
        <i x="3565"/>
        <i x="3962"/>
        <i x="225"/>
        <i x="2232"/>
        <i x="1106"/>
        <i x="23"/>
        <i x="443"/>
        <i x="1175"/>
        <i x="2697"/>
        <i x="1147"/>
        <i x="2654"/>
        <i x="3413"/>
        <i x="2956"/>
        <i x="1554"/>
        <i x="2717"/>
        <i x="3724"/>
        <i x="3012"/>
        <i x="2567"/>
        <i x="1380"/>
        <i x="2005"/>
        <i x="2225"/>
        <i x="1118"/>
        <i x="1164"/>
        <i x="2112"/>
        <i x="537"/>
        <i x="2292"/>
        <i x="838"/>
        <i x="3121"/>
        <i x="2220"/>
        <i x="3472" s="1"/>
        <i x="3795"/>
        <i x="1826"/>
        <i x="1264"/>
        <i x="1227"/>
        <i x="3516"/>
        <i x="99"/>
        <i x="1570"/>
        <i x="3719"/>
        <i x="1188"/>
        <i x="2535"/>
        <i x="2125"/>
        <i x="1357"/>
        <i x="1039"/>
        <i x="2867"/>
        <i x="2360"/>
        <i x="249"/>
        <i x="2456"/>
        <i x="2323"/>
        <i x="3020"/>
        <i x="3760"/>
        <i x="1300"/>
        <i x="308"/>
        <i x="1115"/>
        <i x="1454"/>
        <i x="794"/>
        <i x="3428"/>
        <i x="3357"/>
        <i x="296"/>
        <i x="2879"/>
        <i x="1332"/>
        <i x="415"/>
        <i x="3143"/>
        <i x="3798"/>
        <i x="1042"/>
        <i x="1792"/>
        <i x="2715"/>
        <i x="3006"/>
        <i x="967"/>
        <i x="2781"/>
        <i x="3163"/>
        <i x="3829"/>
        <i x="1908"/>
        <i x="2156"/>
        <i x="304"/>
        <i x="419"/>
        <i x="1788"/>
        <i x="1853"/>
        <i x="2061"/>
        <i x="1052"/>
        <i x="619"/>
        <i x="10"/>
        <i x="2119"/>
        <i x="44"/>
        <i x="958"/>
        <i x="1157"/>
        <i x="2454"/>
        <i x="1333"/>
        <i x="718"/>
        <i x="374"/>
        <i x="3354"/>
        <i x="2702"/>
        <i x="217"/>
        <i x="2256"/>
        <i x="3899"/>
        <i x="1482"/>
        <i x="1832"/>
        <i x="2942"/>
        <i x="124"/>
        <i x="185"/>
        <i x="3625"/>
        <i x="4075"/>
        <i x="1151"/>
        <i x="361"/>
        <i x="2265"/>
        <i x="2289"/>
        <i x="436"/>
        <i x="1574"/>
        <i x="3833"/>
        <i x="206"/>
        <i x="1764"/>
        <i x="1275"/>
        <i x="690"/>
        <i x="130"/>
        <i x="2285"/>
        <i x="3585"/>
        <i x="3030"/>
        <i x="3257"/>
        <i x="1965"/>
        <i x="646"/>
        <i x="1526"/>
        <i x="2307"/>
        <i x="1805"/>
        <i x="3558"/>
        <i x="1419"/>
        <i x="3517"/>
        <i x="3590"/>
        <i x="250"/>
        <i x="1308"/>
        <i x="3787"/>
        <i x="2449"/>
        <i x="2759"/>
        <i x="2451"/>
        <i x="2453"/>
        <i x="2505"/>
        <i x="3873"/>
        <i x="27"/>
        <i x="791"/>
        <i x="556"/>
        <i x="1247"/>
        <i x="2171"/>
        <i x="1028"/>
        <i x="2475"/>
        <i x="2976"/>
        <i x="2328"/>
        <i x="342"/>
        <i x="2950"/>
        <i x="1396"/>
        <i x="631"/>
        <i x="2033"/>
        <i x="1197"/>
        <i x="38"/>
        <i x="1676"/>
        <i x="3350"/>
        <i x="2731"/>
        <i x="1920"/>
        <i x="1341"/>
        <i x="2924"/>
        <i x="3162"/>
        <i x="2441"/>
        <i x="2809"/>
        <i x="879"/>
        <i x="1036"/>
        <i x="3249"/>
        <i x="3709"/>
        <i x="2899"/>
        <i x="24"/>
        <i x="2901"/>
        <i x="1474"/>
        <i x="3155"/>
        <i x="3999"/>
        <i x="2526"/>
        <i x="1040"/>
        <i x="499"/>
        <i x="1373"/>
        <i x="3933"/>
        <i x="3822"/>
        <i x="2181"/>
        <i x="2182"/>
        <i x="2446"/>
        <i x="3816"/>
        <i x="42"/>
        <i x="2173"/>
        <i x="3076"/>
        <i x="739"/>
        <i x="19"/>
        <i x="3215"/>
        <i x="2025"/>
        <i x="3392"/>
        <i x="1975"/>
        <i x="1096"/>
        <i x="1918"/>
        <i x="1306"/>
        <i x="3023"/>
        <i x="590"/>
        <i x="2640"/>
        <i x="3099"/>
        <i x="2579"/>
        <i x="2982"/>
        <i x="2387"/>
        <i x="2028"/>
        <i x="2673"/>
        <i x="1942"/>
        <i x="390"/>
        <i x="1955"/>
        <i x="2811"/>
        <i x="431"/>
        <i x="3054"/>
        <i x="2758"/>
        <i x="2566"/>
        <i x="3219"/>
        <i x="3902"/>
        <i x="2348"/>
        <i x="550"/>
        <i x="3090"/>
        <i x="1636"/>
        <i x="984"/>
        <i x="3284"/>
        <i x="2756"/>
        <i x="1870"/>
        <i x="2057"/>
        <i x="2339"/>
        <i x="2233"/>
        <i x="2624"/>
        <i x="2596"/>
        <i x="3878"/>
        <i x="1195"/>
        <i x="866"/>
        <i x="3189"/>
        <i x="2484"/>
        <i x="2161"/>
        <i x="2647"/>
        <i x="3940"/>
        <i x="1700"/>
        <i x="3211"/>
        <i x="3362"/>
        <i x="3287"/>
        <i x="1674"/>
        <i x="1246"/>
        <i x="2381"/>
        <i x="3569"/>
        <i x="13"/>
        <i x="2122"/>
        <i x="3626"/>
        <i x="645"/>
        <i x="640"/>
        <i x="1902"/>
        <i x="985"/>
        <i x="2502"/>
        <i x="840"/>
        <i x="3788"/>
        <i x="4079"/>
        <i x="81"/>
        <i x="3921"/>
        <i x="3138"/>
        <i x="3127"/>
        <i x="1678"/>
        <i x="3680"/>
        <i x="1971"/>
        <i x="1869"/>
        <i x="1619"/>
        <i x="3234"/>
        <i x="141"/>
        <i x="422"/>
        <i x="143"/>
        <i x="1571"/>
        <i x="3743"/>
        <i x="1741"/>
        <i x="2097"/>
        <i x="2896"/>
        <i x="3236"/>
        <i x="938"/>
        <i x="721"/>
        <i x="757"/>
        <i x="1667"/>
        <i x="336"/>
        <i x="3954"/>
        <i x="2659"/>
        <i x="847"/>
        <i x="2249"/>
        <i x="1225"/>
        <i x="1548"/>
        <i x="332"/>
        <i x="1026"/>
        <i x="1614"/>
        <i x="2268"/>
        <i x="1911"/>
        <i x="2"/>
        <i x="3923"/>
        <i x="218"/>
        <i x="749"/>
        <i x="1061"/>
        <i x="561"/>
        <i x="3615" s="1"/>
        <i x="1150"/>
        <i x="1014"/>
        <i x="732"/>
        <i x="1385"/>
        <i x="3669"/>
        <i x="3204"/>
        <i x="1186"/>
        <i x="2754"/>
        <i x="2692"/>
        <i x="3387"/>
        <i x="1877"/>
        <i x="2174"/>
        <i x="3405"/>
        <i x="3537"/>
        <i x="2088"/>
        <i x="2461"/>
        <i x="669"/>
        <i x="1732"/>
        <i x="727"/>
        <i x="3201"/>
        <i x="1688"/>
        <i x="542"/>
        <i x="1917"/>
        <i x="2865"/>
        <i x="3268"/>
        <i x="4037"/>
        <i x="15"/>
        <i x="3596"/>
        <i x="976"/>
        <i x="2708"/>
        <i x="3437"/>
        <i x="4070"/>
        <i x="488"/>
        <i x="3949"/>
        <i x="804"/>
        <i x="1840"/>
        <i x="3477"/>
        <i x="1595"/>
        <i x="1819"/>
        <i x="1964"/>
        <i x="1742"/>
        <i x="2546"/>
        <i x="2541"/>
        <i x="1509"/>
        <i x="1875"/>
        <i x="1505"/>
        <i x="381"/>
        <i x="1838"/>
        <i x="2027"/>
        <i x="2046"/>
        <i x="2570"/>
        <i x="507"/>
        <i x="1555"/>
        <i x="1763"/>
        <i x="197"/>
        <i x="2876"/>
        <i x="3308"/>
        <i x="2846"/>
        <i x="3044"/>
        <i x="3214"/>
        <i x="3766"/>
        <i x="1801"/>
        <i x="3924"/>
        <i x="1564"/>
        <i x="3551"/>
        <i x="4081"/>
        <i x="2297"/>
        <i x="522"/>
        <i x="531"/>
        <i x="2499"/>
        <i x="2540"/>
        <i x="160"/>
        <i x="2200"/>
        <i x="1348"/>
        <i x="2471"/>
        <i x="1951"/>
        <i x="3700"/>
        <i x="440"/>
        <i x="147"/>
        <i x="1523"/>
        <i x="1143"/>
        <i x="2908"/>
        <i x="2690"/>
        <i x="2306"/>
        <i x="717"/>
        <i x="2486"/>
        <i x="2545"/>
        <i x="1309"/>
        <i x="3115"/>
        <i x="3694"/>
        <i x="3715"/>
        <i x="3269"/>
        <i x="530"/>
        <i x="3331"/>
        <i x="2263"/>
        <i x="3380"/>
        <i x="1502"/>
        <i x="3167"/>
        <i x="926"/>
        <i x="3819"/>
        <i x="3742"/>
        <i x="2347"/>
        <i x="579"/>
        <i x="2559"/>
        <i x="1485"/>
        <i x="852"/>
        <i x="3116"/>
        <i x="3103"/>
        <i x="2582"/>
        <i x="2291"/>
        <i x="2945"/>
        <i x="1241"/>
        <i x="3106"/>
        <i x="2980"/>
        <i x="22"/>
        <i x="3426"/>
        <i x="3604"/>
        <i x="3463"/>
        <i x="3071"/>
        <i x="2359"/>
        <i x="2287"/>
        <i x="2260"/>
        <i x="3082"/>
        <i x="2972"/>
        <i x="945"/>
        <i x="1260"/>
        <i x="333"/>
        <i x="3660"/>
        <i x="1314"/>
        <i x="665"/>
        <i x="2583"/>
        <i x="1632"/>
        <i x="2501"/>
        <i x="2402"/>
        <i x="1165"/>
        <i x="2437"/>
        <i x="2986"/>
        <i x="1858"/>
        <i x="2987"/>
        <i x="846"/>
        <i x="98"/>
        <i x="2341"/>
        <i x="3177" s="1"/>
        <i x="2730"/>
        <i x="1086"/>
        <i x="417"/>
        <i x="1327"/>
        <i x="2373"/>
        <i x="3457"/>
        <i x="2183"/>
        <i x="2573"/>
        <i x="1905"/>
        <i x="1497"/>
        <i x="78"/>
        <i x="1751"/>
        <i x="2070"/>
        <i x="883"/>
        <i x="3470"/>
        <i x="3744"/>
        <i x="109"/>
        <i x="830"/>
        <i x="2136"/>
        <i x="520"/>
        <i x="1831"/>
        <i x="3525"/>
        <i x="460"/>
        <i x="3336"/>
        <i x="3735"/>
        <i x="1414"/>
        <i x="1033"/>
        <i x="4099"/>
        <i x="2551"/>
        <i x="3821"/>
        <i x="995"/>
        <i x="3896"/>
        <i x="458"/>
        <i x="817"/>
        <i x="1376"/>
        <i x="793"/>
        <i x="2159"/>
        <i x="102"/>
        <i x="3683"/>
        <i x="1759"/>
        <i x="1847"/>
        <i x="823"/>
        <i x="1693"/>
        <i x="2199"/>
        <i x="3047"/>
        <i x="682"/>
        <i x="3190"/>
        <i x="39"/>
        <i x="4076"/>
        <i x="4032"/>
        <i x="1898"/>
        <i x="247"/>
        <i x="2154"/>
        <i x="133"/>
        <i x="891"/>
        <i x="118"/>
        <i x="836"/>
        <i x="194"/>
        <i x="3087"/>
        <i x="1508"/>
        <i x="3166"/>
        <i x="1210"/>
        <i x="528"/>
        <i x="541"/>
        <i x="313"/>
        <i x="1566"/>
        <i x="426"/>
        <i x="55"/>
        <i x="2904"/>
        <i x="2240"/>
        <i x="2221"/>
        <i x="149"/>
        <i x="3291"/>
        <i x="3500"/>
        <i x="1724"/>
        <i x="1426"/>
        <i x="3469"/>
        <i x="1065"/>
        <i x="71"/>
        <i x="2724"/>
        <i x="596"/>
        <i x="1417"/>
        <i x="1298"/>
        <i x="2312"/>
        <i x="753"/>
        <i x="1835"/>
        <i x="765"/>
        <i x="1124"/>
        <i x="446"/>
        <i x="1791"/>
        <i x="444"/>
        <i x="298"/>
        <i x="2354"/>
        <i x="4059"/>
        <i x="2678"/>
        <i x="1071"/>
        <i x="272"/>
        <i x="281"/>
        <i x="1679"/>
        <i x="2126"/>
        <i x="3872"/>
        <i x="2968"/>
        <i x="3682"/>
        <i x="3675"/>
        <i x="3697"/>
        <i x="812"/>
        <i x="771"/>
        <i x="761"/>
        <i x="1528"/>
        <i x="604"/>
        <i x="2696"/>
        <i x="2340"/>
        <i x="3738"/>
        <i x="3318"/>
        <i x="560"/>
        <i x="1481"/>
        <i x="681"/>
        <i x="3941"/>
        <i x="2212"/>
        <i x="3868"/>
        <i x="2652"/>
        <i x="1598"/>
        <i x="450"/>
        <i x="2938"/>
        <i x="469"/>
        <i x="3871"/>
        <i x="706"/>
        <i x="49"/>
        <i x="1123"/>
        <i x="424"/>
        <i x="2581"/>
        <i x="957"/>
        <i x="1776"/>
        <i x="666"/>
        <i x="2509"/>
        <i x="3768"/>
        <i x="3790"/>
        <i x="2793"/>
        <i x="2752"/>
        <i x="402"/>
        <i x="1256"/>
        <i x="1749"/>
        <i x="3605"/>
        <i x="2076"/>
        <i x="110"/>
        <i x="2612"/>
        <i x="2071"/>
        <i x="565"/>
        <i x="737"/>
        <i x="630"/>
        <i x="3184"/>
        <i x="328"/>
        <i x="1746"/>
        <i x="319"/>
        <i x="3411"/>
        <i x="3267"/>
        <i x="2852"/>
        <i x="2085"/>
        <i x="1217"/>
        <i x="2479"/>
        <i x="1179"/>
        <i x="3834"/>
        <i x="2591"/>
        <i x="3301"/>
        <i x="703"/>
        <i x="178"/>
        <i x="1017"/>
        <i x="752"/>
        <i x="3728"/>
        <i x="2916"/>
        <i x="2314"/>
        <i x="1633"/>
        <i x="986"/>
        <i x="1946"/>
        <i x="3194"/>
        <i x="1854"/>
        <i x="2463"/>
        <i x="1167"/>
        <i x="3252"/>
        <i x="2185"/>
        <i x="261"/>
        <i x="586"/>
        <i x="2598"/>
        <i x="730"/>
        <i x="3931"/>
        <i x="3180"/>
        <i x="1421"/>
        <i x="1291"/>
        <i x="3937"/>
        <i x="2862"/>
        <i x="2616"/>
        <i x="3183"/>
        <i x="481"/>
        <i x="798"/>
        <i x="3202"/>
        <i x="306"/>
        <i x="260"/>
        <i x="1430"/>
        <i x="2389"/>
        <i x="2278"/>
        <i x="1987"/>
        <i x="92"/>
        <i x="525"/>
        <i x="1825"/>
        <i x="2556"/>
        <i x="2799"/>
        <i x="60"/>
        <i x="3618"/>
        <i x="577"/>
        <i x="2584"/>
        <i x="3628"/>
        <i x="1410"/>
        <i x="1444"/>
        <i x="773"/>
        <i x="3710"/>
        <i x="1563"/>
        <i x="929"/>
        <i x="2015"/>
        <i x="1515"/>
        <i x="3218"/>
        <i x="3809"/>
        <i x="2346"/>
        <i x="950"/>
        <i x="602"/>
        <i x="3203"/>
        <i x="3066"/>
        <i x="3527"/>
        <i x="1537"/>
        <i x="1580"/>
        <i x="1212"/>
        <i x="228"/>
        <i x="3792"/>
        <i x="2911"/>
        <i x="572"/>
        <i x="360"/>
        <i x="2521"/>
        <i x="3321"/>
        <i x="169"/>
        <i x="1387"/>
        <i x="1"/>
        <i x="3978"/>
        <i x="3528"/>
        <i x="248"/>
        <i x="1089"/>
        <i x="3832"/>
        <i x="231"/>
        <i x="1321"/>
        <i x="1003"/>
        <i x="1864"/>
        <i x="2694"/>
        <i x="2965"/>
        <i x="447"/>
        <i x="1067"/>
        <i x="3401"/>
        <i x="3670"/>
        <i x="3160"/>
        <i x="544"/>
        <i x="2423"/>
        <i x="3577"/>
        <i x="186"/>
        <i x="3818"/>
        <i x="1369"/>
        <i x="310"/>
        <i x="3497"/>
        <i x="3860"/>
        <i x="1438"/>
        <i x="2216"/>
        <i x="3932"/>
        <i x="3950"/>
        <i x="2785"/>
        <i x="1687"/>
        <i x="235"/>
        <i x="1810"/>
        <i x="2520"/>
        <i x="239"/>
        <i x="1063"/>
        <i x="3911"/>
        <i x="4018"/>
        <i x="670"/>
        <i x="327"/>
        <i x="20"/>
        <i x="2372"/>
        <i x="275"/>
        <i x="1560"/>
        <i x="1353"/>
        <i x="2380"/>
        <i x="1445"/>
        <i x="416"/>
        <i x="1166"/>
        <i x="2650"/>
        <i x="3241"/>
        <i x="3901"/>
        <i x="931"/>
        <i x="923"/>
        <i x="2704"/>
        <i x="2012"/>
        <i x="2795"/>
        <i x="1326"/>
        <i x="3479"/>
        <i x="1271"/>
        <i x="3976"/>
        <i x="2377"/>
        <i x="2011"/>
        <i x="1689"/>
        <i x="1128"/>
        <i x="871"/>
        <i x="1448"/>
        <i x="3982"/>
        <i x="1583"/>
        <i x="243"/>
        <i x="2425"/>
        <i x="1370"/>
        <i x="2594"/>
        <i x="1154"/>
        <i x="2438"/>
        <i x="2412"/>
        <i x="3459"/>
        <i x="2920"/>
        <i x="3973"/>
        <i x="1412"/>
        <i x="2247"/>
        <i x="2929"/>
        <i x="1005"/>
        <i x="533"/>
        <i x="157"/>
        <i x="320"/>
        <i x="4016"/>
        <i x="3992"/>
        <i x="1303"/>
        <i x="898"/>
        <i x="3925"/>
        <i x="1267"/>
        <i x="2180"/>
        <i x="1214"/>
        <i x="1284"/>
        <i x="1169"/>
        <i x="3553"/>
        <i x="2851"/>
        <i x="1957"/>
        <i x="2934"/>
        <i x="2434"/>
        <i x="3338"/>
        <i x="1183"/>
        <i x="318"/>
        <i x="2864"/>
        <i x="3960"/>
        <i x="1820"/>
        <i x="1851"/>
        <i x="2753"/>
        <i x="3332"/>
        <i x="1542"/>
        <i x="3363"/>
        <i x="400"/>
        <i x="844"/>
        <i x="2576"/>
        <i x="2478"/>
        <i x="1268"/>
        <i x="783"/>
        <i x="3107"/>
        <i x="3785"/>
        <i x="3051"/>
        <i x="2432"/>
        <i x="3650"/>
        <i x="117"/>
        <i x="1111"/>
        <i x="881"/>
        <i x="1177"/>
        <i x="1122"/>
        <i x="3415"/>
        <i x="1947"/>
        <i x="1316"/>
        <i x="1861"/>
        <i x="2897"/>
        <i x="497"/>
        <i x="3572"/>
        <i x="367"/>
        <i x="2393"/>
        <i x="1126"/>
        <i x="2066"/>
        <i x="3117"/>
        <i x="975"/>
        <i x="642"/>
        <i x="2857"/>
        <i x="1927"/>
        <i x="1937"/>
        <i x="2096"/>
        <i x="2100"/>
        <i x="3965"/>
        <i x="858"/>
        <i x="1532"/>
        <i x="1706"/>
        <i x="1408"/>
        <i x="3696"/>
        <i x="2470"/>
        <i x="286"/>
        <i x="3478"/>
        <i x="3817"/>
        <i x="3839"/>
        <i x="2273"/>
        <i x="617"/>
        <i x="3579"/>
        <i x="2087"/>
        <i x="3289"/>
        <i x="589"/>
        <i x="1609"/>
        <i x="1844"/>
        <i x="3225"/>
        <i x="1692"/>
        <i x="2861"/>
        <i x="3297"/>
        <i x="2902"/>
        <i x="3746"/>
        <i x="1663"/>
        <i x="3964"/>
        <i x="1388"/>
        <i x="2607"/>
        <i x="3540"/>
        <i x="2276"/>
        <i x="3151"/>
        <i x="2664"/>
        <i x="2990"/>
        <i x="888"/>
        <i x="0"/>
        <i x="2878"/>
        <i x="3773"/>
        <i x="1845"/>
        <i x="1818"/>
        <i x="1174"/>
        <i x="1884"/>
        <i x="1821"/>
        <i x="1340"/>
        <i x="3179"/>
        <i x="108"/>
        <i x="4039"/>
        <i x="1416"/>
        <i x="470"/>
        <i x="58"/>
        <i x="3079"/>
        <i x="740"/>
        <i x="708"/>
        <i x="411"/>
        <i x="3276"/>
        <i x="592"/>
        <i x="598"/>
        <i x="2266"/>
        <i x="848"/>
        <i x="3587"/>
        <i x="3384"/>
        <i x="3065"/>
        <i x="806"/>
        <i x="1630"/>
        <i x="3673"/>
        <i x="964"/>
        <i x="3555"/>
        <i x="4053"/>
        <i x="2714"/>
        <i x="252"/>
        <i x="2794"/>
        <i x="317"/>
        <i x="1191"/>
        <i x="104"/>
        <i x="3278"/>
        <i x="3222"/>
        <i x="1684"/>
        <i x="175"/>
        <i x="3381"/>
        <i x="3486"/>
        <i x="1312"/>
        <i x="95"/>
        <i x="2326"/>
        <i x="2669"/>
        <i x="1664"/>
        <i x="3859"/>
        <i x="307"/>
        <i x="1941"/>
        <i x="1936"/>
        <i x="2460"/>
        <i x="2961"/>
        <i x="2419"/>
        <i x="2254"/>
        <i x="3567"/>
        <i x="399"/>
        <i x="282"/>
        <i x="3279"/>
        <i x="907"/>
        <i x="1403"/>
        <i x="3282"/>
        <i x="2555"/>
        <i x="1181"/>
        <i x="3028"/>
        <i x="2858"/>
        <i x="554"/>
        <i x="3438"/>
        <i x="3542"/>
        <i x="2943"/>
        <i x="491"/>
        <i x="3029"/>
        <i x="3733"/>
        <i x="3140"/>
        <i x="3360"/>
        <i x="2844"/>
        <i x="240"/>
        <i x="583"/>
        <i x="2663"/>
        <i x="1833"/>
        <i x="2503"/>
        <i x="2329"/>
        <i x="2888"/>
        <i x="1012"/>
        <i x="1397"/>
        <i x="2296"/>
        <i x="1809"/>
        <i x="3853"/>
        <i x="3417"/>
        <i x="719"/>
        <i x="2151"/>
        <i x="2305"/>
        <i x="1785"/>
        <i x="3782"/>
        <i x="2797"/>
        <i x="540"/>
        <i x="427"/>
        <i x="3910"/>
        <i x="896"/>
        <i x="2356"/>
        <i x="242"/>
        <i x="1156"/>
        <i x="4006"/>
        <i x="213"/>
        <i x="479"/>
        <i x="1160"/>
        <i x="710"/>
        <i x="910"/>
        <i x="2863"/>
        <i x="407"/>
        <i x="2143"/>
        <i x="942"/>
        <i x="3989"/>
        <i x="917"/>
        <i x="3869"/>
        <i x="1737"/>
        <i x="3227"/>
        <i x="1455"/>
        <i x="2120"/>
        <i x="1959"/>
        <i x="1524"/>
        <i x="1304"/>
        <i x="3592"/>
        <i x="3188"/>
        <i x="3761"/>
        <i x="2643"/>
        <i x="3132"/>
        <i x="3256"/>
        <i x="2770"/>
        <i x="65"/>
        <i x="1425"/>
        <i x="1294"/>
        <i x="2689"/>
        <i x="2414"/>
        <i x="2994"/>
        <i x="2472"/>
        <i x="1302"/>
        <i x="3372"/>
        <i x="1868"/>
        <i x="2599"/>
        <i x="2506"/>
        <i x="1239"/>
        <i x="2462"/>
        <i x="2362"/>
        <i x="3778"/>
        <i x="1259"/>
        <i x="2299"/>
        <i x="816"/>
        <i x="864"/>
        <i x="3283"/>
        <i x="863"/>
        <i x="641"/>
        <i x="890"/>
        <i x="2208"/>
        <i x="2552"/>
        <i x="3001"/>
        <i x="1093"/>
        <i x="90"/>
        <i x="1939"/>
        <i x="1829"/>
        <i x="1090"/>
        <i x="3820"/>
        <i x="1670"/>
        <i x="3995"/>
        <i x="3096"/>
        <i x="745"/>
        <i x="1923"/>
        <i x="1158"/>
        <i x="1894"/>
        <i x="2485"/>
        <i x="3198"/>
        <i x="2163"/>
        <i x="1383"/>
        <i x="1277"/>
        <i x="814"/>
        <i x="3026"/>
        <i x="3920"/>
        <i x="3060"/>
        <i x="4060"/>
        <i x="3036"/>
        <i x="1245"/>
        <i x="2422"/>
        <i x="1685"/>
        <i x="3288"/>
        <i x="1839"/>
        <i x="1828"/>
        <i x="908"/>
        <i x="193"/>
        <i x="788"/>
        <i x="2789"/>
        <i x="810"/>
        <i x="2940"/>
        <i x="3126"/>
        <i x="4057"/>
        <i x="2367"/>
        <i x="2672"/>
        <i x="2634"/>
        <i x="1830"/>
        <i x="3080"/>
        <i x="1546"/>
        <i x="3254"/>
        <i x="2784"/>
        <i x="2072"/>
        <i x="2913"/>
        <i x="1895"/>
        <i x="2603"/>
        <i x="2261"/>
        <i x="508"/>
        <i x="3135"/>
        <i x="1269"/>
        <i x="1457"/>
        <i x="824"/>
        <i x="2812"/>
        <i x="1511"/>
        <i x="2841"/>
        <i x="978"/>
        <i x="1672"/>
        <i x="2985"/>
        <i x="763"/>
        <i x="3109"/>
        <i x="3980"/>
        <i x="3611"/>
        <i x="2601"/>
        <i x="2606"/>
        <i x="1940"/>
        <i x="1180"/>
        <i x="370"/>
        <i x="1506"/>
        <i x="2172"/>
        <i x="2699"/>
        <i x="3424"/>
        <i x="2532"/>
        <i x="1857"/>
        <i x="3576"/>
        <i x="3831"/>
        <i x="3185"/>
        <i x="3247"/>
        <i x="3646"/>
        <i x="2743"/>
        <i x="517"/>
        <i x="3231"/>
        <i x="3041"/>
        <i x="1848"/>
        <i x="2557"/>
        <i x="673"/>
        <i x="2421"/>
        <i x="3732"/>
        <i x="911"/>
        <i x="1131"/>
        <i x="701"/>
        <i x="2078"/>
        <i x="1350"/>
        <i x="1367"/>
        <i x="2709"/>
        <i x="2893"/>
        <i x="2745"/>
        <i x="2761"/>
        <i x="675"/>
        <i x="258"/>
        <i x="3559"/>
        <i x="4050"/>
        <i x="3722"/>
        <i x="2350"/>
        <i x="3895"/>
        <i x="2050"/>
        <i x="1783"/>
        <i x="2140"/>
        <i x="127"/>
        <i x="3524"/>
        <i x="17"/>
        <i x="2217"/>
        <i x="2847"/>
        <i x="1707"/>
        <i x="707"/>
        <i x="1841"/>
        <i x="2016"/>
        <i x="1328"/>
        <i x="2701"/>
        <i x="477"/>
        <i x="131"/>
        <i x="174"/>
        <i x="3414"/>
        <i x="3303"/>
        <i x="1486"/>
        <i x="1290"/>
        <i x="3178"/>
        <i x="3776"/>
        <i x="3852"/>
        <i x="2417"/>
        <i x="1761"/>
        <i x="2317"/>
        <i x="96"/>
        <i x="966"/>
        <i x="1213"/>
        <i x="3386"/>
        <i x="962"/>
        <i x="2366"/>
        <i x="2218"/>
        <i x="1087"/>
        <i x="1465"/>
        <i x="3642"/>
        <i x="3659"/>
        <i x="2679"/>
        <i x="2390"/>
        <i x="993"/>
        <i x="1698"/>
        <i x="514"/>
        <i x="103"/>
        <i x="2881"/>
        <i x="33"/>
        <i x="2964"/>
        <i x="2365"/>
        <i x="181"/>
        <i x="3554"/>
        <i x="2034"/>
        <i x="3927"/>
        <i x="3045"/>
        <i x="928"/>
        <i x="1045"/>
        <i x="287"/>
        <i x="438"/>
        <i x="85"/>
        <i x="1736"/>
        <i x="230"/>
        <i x="2815"/>
        <i x="274"/>
        <i x="754"/>
        <i x="158"/>
        <i x="3512"/>
        <i x="4034"/>
        <i x="2104"/>
        <i x="3955"/>
        <i x="101"/>
        <i x="1216"/>
        <i x="949"/>
        <i x="2979"/>
        <i x="199"/>
        <i x="2558"/>
        <i x="18"/>
        <i x="509"/>
        <i x="1447"/>
        <i x="1041"/>
        <i x="3324"/>
        <i x="1966"/>
        <i x="2243"/>
        <i x="97"/>
        <i x="2090"/>
        <i x="1522"/>
        <i x="119"/>
        <i x="2585"/>
        <i x="1305"/>
        <i x="279"/>
        <i x="2482"/>
        <i x="994"/>
        <i x="557"/>
        <i x="562"/>
        <i x="1355"/>
        <i x="1208"/>
        <i x="290"/>
        <i x="30"/>
        <i x="3987"/>
        <i x="1926"/>
        <i x="1886"/>
        <i x="1201"/>
        <i x="1322"/>
        <i x="215"/>
        <i x="3757"/>
        <i x="1967"/>
        <i x="997"/>
        <i x="2737"/>
        <i x="668"/>
        <i x="1591"/>
        <i x="171"/>
        <i x="953"/>
        <i x="620"/>
        <i x="269"/>
        <i x="1527"/>
        <i x="1119"/>
        <i x="3662"/>
        <i x="1209"/>
        <i x="2632"/>
        <i x="875"/>
        <i x="1446"/>
        <i x="1207"/>
        <i x="2939"/>
        <i x="3326"/>
        <i x="1170"/>
        <i x="1507"/>
        <i x="3708"/>
        <i x="1550"/>
        <i x="828"/>
        <i x="2767"/>
        <i x="2430"/>
        <i x="2153"/>
        <i x="2547"/>
        <i x="1182"/>
        <i x="3456"/>
        <i x="1379"/>
        <i x="1049"/>
        <i x="3789"/>
        <i x="1251"/>
        <i x="4102"/>
        <i x="2000"/>
        <i x="650"/>
        <i x="2561"/>
        <i x="2765"/>
        <i x="453"/>
        <i x="2615"/>
        <i x="47"/>
        <i x="410"/>
        <i x="1618"/>
        <i x="79"/>
        <i x="1656"/>
        <i x="3689"/>
        <i x="1278"/>
        <i x="3039"/>
        <i x="1647"/>
        <i x="980"/>
        <i x="860"/>
        <i x="919"/>
        <i x="905"/>
        <i x="936"/>
        <i x="3353"/>
        <i x="2322"/>
        <i x="2524"/>
        <i x="1843"/>
        <i x="3627"/>
        <i x="3485"/>
        <i x="1704"/>
        <i x="2466"/>
        <i x="3328" s="1"/>
        <i x="1519"/>
        <i x="927"/>
        <i x="2002"/>
        <i x="795"/>
        <i x="503"/>
        <i x="916"/>
        <i x="493"/>
        <i x="3410"/>
        <i x="2817"/>
        <i x="2445"/>
        <i x="1624"/>
        <i x="1972"/>
        <i x="1645"/>
        <i x="28"/>
        <i x="1237"/>
        <i x="2310"/>
        <i x="2166"/>
        <i x="2147"/>
        <i x="1112"/>
        <i x="2409"/>
        <i x="1612"/>
        <i x="3078"/>
        <i x="2111"/>
        <i x="3907"/>
        <i x="1928"/>
        <i x="2680"/>
        <i x="1938"/>
        <i x="3050"/>
        <i x="77"/>
        <i x="1668"/>
        <i x="2298"/>
        <i x="357"/>
        <i x="2481"/>
        <i x="3922"/>
        <i x="1703"/>
        <i x="2405"/>
        <i x="111"/>
        <i x="2860"/>
        <i x="4068"/>
        <i x="2255"/>
        <i x="1336"/>
        <i x="767"/>
        <i x="4004"/>
        <i x="2682"/>
        <i x="1755"/>
        <i x="129"/>
        <i x="1720"/>
        <i x="878"/>
        <i x="1310"/>
        <i x="2843"/>
        <i x="3148"/>
        <i x="960"/>
        <i x="2613"/>
        <i x="3263"/>
        <i x="1076"/>
        <i x="1193"/>
        <i x="1885"/>
        <i x="3010"/>
        <i x="1185"/>
        <i x="2922"/>
        <i x="2937"/>
        <i x="1477"/>
        <i x="324"/>
        <i x="3259"/>
        <i x="2283"/>
        <i x="2300"/>
        <i x="1782"/>
        <i x="2378"/>
        <i x="2518"/>
        <i x="1796"/>
        <i x="636"/>
        <i x="1644"/>
        <i x="549"/>
        <i x="3607"/>
        <i x="2009"/>
        <i x="1366"/>
        <i x="3280"/>
        <i x="1680"/>
        <i x="1098"/>
        <i x="1356"/>
        <i x="1567"/>
        <i x="2452"/>
        <i x="2483"/>
        <i x="1620"/>
        <i x="1836"/>
        <i x="3063"/>
        <i x="2211"/>
        <i x="1901"/>
        <i x="591"/>
        <i x="639"/>
        <i x="2774"/>
        <i x="3111"/>
        <i x="987"/>
        <i x="825"/>
        <i x="2383"/>
        <i x="68"/>
        <i x="3208"/>
        <i x="3339"/>
        <i x="2141"/>
        <i x="3471"/>
        <i x="2231"/>
        <i x="1074"/>
        <i x="205"/>
        <i x="1460"/>
        <i x="3436"/>
        <i x="974"/>
        <i x="3898"/>
        <i x="2047"/>
        <i x="52"/>
        <i x="280"/>
        <i x="2327"/>
        <i x="2725"/>
        <i x="1661"/>
        <i x="934"/>
        <i x="3667"/>
        <i x="2036"/>
        <i x="2592"/>
        <i x="4092"/>
        <i x="268"/>
        <i x="220"/>
        <i x="2196"/>
        <i x="1544"/>
        <i x="3716"/>
        <i x="184"/>
        <i x="2834"/>
        <i x="548"/>
        <i x="3095"/>
        <i x="2544"/>
        <i x="322"/>
        <i x="1038"/>
        <i x="2137"/>
        <i x="1578"/>
        <i x="2186"/>
        <i x="3729"/>
        <i x="3258"/>
        <i x="2600"/>
        <i x="2116"/>
        <i x="2368"/>
        <i x="2105"/>
        <i x="1856"/>
        <i x="433"/>
        <i x="1413"/>
        <i x="2165"/>
        <i x="2873"/>
        <i x="2969"/>
        <i x="2760"/>
        <i x="246"/>
        <i x="1919"/>
        <i x="948"/>
        <i x="1001"/>
        <i x="1932"/>
        <i x="2121"/>
        <i x="224"/>
        <i x="1077"/>
        <i x="2192"/>
        <i x="2361"/>
        <i x="3664"/>
        <i x="1037"/>
        <i x="3040"/>
        <i x="253"/>
        <i x="1735"/>
        <i x="2523"/>
        <i x="2921"/>
        <i x="114"/>
        <i x="2205"/>
        <i x="831"/>
        <i x="3058"/>
        <i x="3015"/>
        <i x="1172"/>
        <i x="1243"/>
        <i x="2951"/>
        <i x="899"/>
        <i x="3557"/>
        <i x="2330"/>
        <i x="2988"/>
        <i x="2492"/>
        <i x="614"/>
        <i x="1584"/>
        <i x="1479"/>
        <i x="3843"/>
        <i x="170"/>
        <i x="2281"/>
        <i x="800"/>
        <i x="3400"/>
        <i x="3385"/>
        <i x="1813"/>
        <i x="3571"/>
        <i x="4091"/>
        <i x="1238"/>
        <i x="21"/>
        <i x="201"/>
        <i x="1996"/>
        <i x="689"/>
        <i x="880"/>
        <i x="2093"/>
        <i x="546"/>
        <i x="394"/>
        <i x="1973"/>
        <i x="2064"/>
        <i x="2184"/>
        <i x="1459"/>
        <i x="210"/>
        <i x="3042"/>
        <i x="2424"/>
        <i x="4020"/>
        <i x="1891"/>
        <i x="585"/>
        <i x="2031"/>
        <i x="1339"/>
        <i x="1234"/>
        <i x="1031"/>
        <i x="2890"/>
        <i x="1907"/>
        <i x="428"/>
        <i x="2230"/>
        <i x="459"/>
        <i x="2089"/>
        <i x="2906"/>
        <i x="1909"/>
        <i x="2703"/>
        <i x="3749"/>
        <i x="1889"/>
        <i x="1585"/>
        <i x="4087"/>
        <i x="869"/>
        <i x="1793"/>
        <i x="331"/>
        <i x="2578"/>
        <i x="3676"/>
        <i x="2415"/>
        <i x="3429"/>
        <i x="3550"/>
        <i x="2049"/>
        <i x="74"/>
        <i x="1002"/>
        <i x="2510"/>
        <i x="1091"/>
        <i x="2413"/>
        <i x="1982"/>
        <i x="3217"/>
        <i x="1682"/>
        <i x="4088"/>
        <i x="3396"/>
        <i x="1317"/>
        <i x="2856"/>
        <i x="827"/>
        <i x="452"/>
        <i x="106"/>
        <i x="2871"/>
        <i x="3430"/>
        <i x="326"/>
        <i x="3447"/>
        <i x="1984"/>
        <i x="811"/>
        <i x="1750"/>
        <i x="3315"/>
        <i x="4001"/>
        <i x="1640"/>
        <i x="2020"/>
        <i x="1922"/>
        <i x="2738"/>
        <i x="1318"/>
        <i x="1558"/>
        <i x="3753"/>
        <i x="385"/>
        <i x="1671"/>
        <i x="659"/>
        <i x="709"/>
        <i x="2029"/>
        <i x="2067"/>
        <i x="2513"/>
        <i x="797"/>
        <i x="662"/>
        <i x="1702"/>
        <i x="2495"/>
        <i x="2959"/>
        <i x="519"/>
        <i x="2021"/>
        <i x="851"/>
        <i x="207"/>
        <i x="2223"/>
        <i x="3769"/>
        <i x="2687"/>
        <i x="3265"/>
        <i x="2859"/>
        <i x="3482"/>
        <i x="1906"/>
        <i x="461"/>
        <i x="1646"/>
        <i x="3842"/>
        <i x="559"/>
        <i x="3889"/>
        <i x="2577"/>
        <i x="796"/>
        <i x="2325"/>
        <i x="226"/>
        <i x="3422"/>
        <i x="2589"/>
        <i x="1933"/>
        <i x="2746"/>
        <i x="3081"/>
        <i x="1930"/>
        <i x="3521"/>
        <i x="2931"/>
        <i x="787"/>
        <i x="2006"/>
        <i x="599"/>
        <i x="2128"/>
        <i x="3767"/>
        <i x="969"/>
        <i x="2284"/>
        <i x="2818"/>
        <i x="3077"/>
        <i x="314"/>
        <i x="237"/>
        <i x="3361"/>
        <i x="1279"/>
        <i x="1386"/>
        <i x="3997"/>
        <i x="3319"/>
        <i x="3717"/>
        <i x="1449"/>
        <i x="3496"/>
        <i x="3959"/>
        <i x="2565"/>
        <i x="1406"/>
        <i x="2271"/>
        <i x="932"/>
        <i x="1683"/>
        <i x="2602"/>
        <i x="1384"/>
        <i x="2139"/>
        <i x="1568"/>
        <i x="3128"/>
        <i x="2777"/>
        <i x="188"/>
        <i x="3840"/>
        <i x="2534"/>
        <i x="3726"/>
        <i x="555"/>
        <i x="134"/>
        <i x="2618"/>
        <i x="3756"/>
        <i x="3865"/>
        <i x="2311"/>
        <i x="3632"/>
        <i x="2641"/>
        <i x="3552"/>
        <i x="968"/>
        <i x="1673"/>
        <i x="2569"/>
        <i x="1866"/>
        <i x="1249"/>
        <i x="2103"/>
        <i x="2674"/>
        <i x="3299"/>
        <i x="1603"/>
        <i x="2728"/>
        <i x="2270"/>
        <i x="1361"/>
        <i x="2537"/>
        <i x="3325"/>
        <i x="2331"/>
        <i x="3476"/>
        <i x="3347"/>
        <i x="2429"/>
        <i x="2227"/>
        <i x="3129"/>
        <i x="2142"/>
        <i x="1140"/>
        <i x="1117"/>
        <i x="748"/>
        <i x="4094"/>
        <i x="1655"/>
        <i x="2722"/>
        <i x="3312"/>
        <i x="3172"/>
        <i x="3775"/>
        <i x="1867"/>
        <i x="3671"/>
        <i x="766"/>
        <i x="4009"/>
        <i x="3586"/>
        <i x="3877"/>
        <i x="1729"/>
        <i x="1240"/>
        <i x="4035"/>
        <i x="1719"/>
        <i x="1985"/>
        <i x="2418"/>
        <i x="920"/>
        <i x="1662"/>
        <i x="1846"/>
        <i x="1054"/>
        <i x="1401"/>
        <i x="867"/>
        <i x="2825"/>
        <i x="1008"/>
        <i x="121"/>
        <i x="136"/>
        <i x="2026"/>
        <i x="161"/>
        <i x="1712"/>
        <i x="3484"/>
        <i x="3322"/>
        <i x="1876"/>
        <i x="2176"/>
        <i x="2473"/>
        <i x="1204"/>
        <i x="64"/>
        <i x="2651"/>
        <i x="3721"/>
        <i x="2364"/>
        <i x="695"/>
        <i x="2235"/>
        <i x="3906"/>
        <i x="4007"/>
        <i x="3043"/>
        <i x="569"/>
        <i x="1903"/>
        <i x="3393"/>
        <i x="1176"/>
        <i x="2925"/>
        <i x="3196"/>
        <i x="608"/>
        <i x="1295"/>
        <i x="483"/>
        <i x="2638"/>
        <i x="1586"/>
        <i x="683"/>
        <i x="902"/>
        <i x="112"/>
        <i x="1155"/>
        <i x="2343"/>
        <i x="2530"/>
        <i x="202"/>
        <i x="901"/>
        <i x="1451"/>
        <i x="1409"/>
        <i x="3251"/>
        <i x="1200"/>
        <i x="1958"/>
        <i x="2219"/>
        <i x="1816"/>
        <i x="403"/>
        <i x="829"/>
        <i x="679"/>
        <i x="3570"/>
        <i x="2194"/>
        <i x="2237"/>
        <i x="3008"/>
        <i x="3364"/>
        <i x="3402"/>
        <i x="2294"/>
        <i x="3970"/>
        <i x="2653"/>
        <i x="3548"/>
        <i x="2655"/>
        <i x="3536"/>
        <i x="69"/>
        <i x="392"/>
        <i x="2515"/>
        <i x="3961"/>
        <i x="887"/>
        <i x="156"/>
        <i x="3687"/>
        <i x="3645"/>
        <i x="257"/>
        <i x="656"/>
        <i x="1855"/>
        <i x="2493"/>
        <i x="4055"/>
        <i x="3100"/>
        <i x="2338"/>
        <i x="715"/>
        <i x="663"/>
        <i x="2688"/>
        <i x="3212"/>
        <i x="168"/>
        <i x="2550"/>
        <i x="3930"/>
        <i x="350"/>
        <i x="1276"/>
        <i x="3654"/>
        <i x="3918"/>
        <i x="2740"/>
        <i x="2819"/>
        <i x="3704"/>
        <i x="536"/>
        <i x="1775"/>
        <i x="2727"/>
        <i x="2828"/>
        <i x="2686"/>
        <i x="2431"/>
        <i x="2820"/>
        <i x="2927"/>
        <i x="1651"/>
        <i x="1258"/>
        <i x="2698"/>
        <i x="2749"/>
        <i x="2762"/>
        <i x="3296"/>
        <i x="1814"/>
        <i x="305"/>
        <i x="3841"/>
        <i x="1407"/>
        <i x="1084"/>
        <i x="3639"/>
        <i x="3888"/>
        <i x="3876"/>
        <i x="1334"/>
        <i x="505"/>
        <i x="595"/>
        <i x="1365"/>
        <i x="2776"/>
        <i x="1272"/>
        <i x="3124"/>
        <i x="1196"/>
        <i x="2829"/>
        <i x="397"/>
        <i x="2684"/>
        <i x="2146"/>
        <i x="1488"/>
        <i x="3661"/>
        <i x="676"/>
        <i x="1282"/>
        <i x="2490"/>
        <i x="2747"/>
        <i x="1780"/>
        <i x="2467"/>
        <i x="1769"/>
        <i x="2457"/>
        <i x="624"/>
        <i x="293"/>
        <i x="1892"/>
        <i x="658"/>
        <i x="165"/>
        <i x="325"/>
        <i x="2068"/>
        <i x="2319"/>
        <i x="1545"/>
        <i x="1613"/>
        <i x="2468"/>
        <i x="2400"/>
        <i x="1727"/>
        <i x="786"/>
        <i x="1658"/>
        <i x="3000"/>
        <i x="3956"/>
        <i x="46"/>
        <i x="1078"/>
        <i x="874"/>
        <i x="2496"/>
        <i x="1931"/>
        <i x="1134"/>
        <i x="335"/>
        <i x="1390"/>
        <i x="1607"/>
        <i x="1263"/>
        <i x="3419"/>
        <i x="1690"/>
        <i x="4022"/>
        <i x="3532"/>
        <i x="1105"/>
        <i x="2082"/>
        <i x="2157"/>
        <i x="198"/>
        <i x="1402"/>
        <i x="2448"/>
        <i x="1952"/>
        <i x="396"/>
        <i x="1289"/>
        <i x="1804"/>
        <i x="2905"/>
        <i x="3777"/>
        <i x="358"/>
        <i x="2177"/>
        <i x="1137"/>
        <i x="48"/>
        <i x="685"/>
        <i x="2705"/>
        <i x="1559"/>
        <i x="1349"/>
        <i x="4036"/>
        <i x="3281"/>
        <i x="3491"/>
        <i x="3200"/>
        <i x="1280"/>
        <i x="3093"/>
        <i x="1173"/>
        <i x="1051"/>
        <i x="3985"/>
        <i x="1953"/>
        <i x="3351"/>
        <i x="2001"/>
        <i x="384"/>
        <i x="3157"/>
        <i x="2209"/>
        <i x="236"/>
        <i x="2351"/>
        <i x="4043"/>
        <i x="1786"/>
        <i x="2320"/>
        <i x="2668"/>
        <i x="3186"/>
        <i x="1986"/>
        <i x="2039"/>
        <i x="2189"/>
        <i x="1629"/>
        <i x="1377"/>
        <i x="1754"/>
        <i x="1221"/>
        <i x="4065"/>
        <i x="2529"/>
        <i x="1765"/>
        <i x="2450"/>
        <i x="3293"/>
        <i x="3480"/>
        <i x="208"/>
        <i x="998"/>
        <i x="527"/>
        <i x="832"/>
        <i x="946"/>
        <i x="387"/>
        <i x="1453"/>
        <i x="3450"/>
        <i x="1803"/>
        <i x="2796"/>
        <i x="1132"/>
        <i x="2962"/>
        <i x="3614"/>
        <i x="1473"/>
        <i x="777"/>
        <i x="3624"/>
        <i x="1136"/>
        <i x="3356"/>
        <i x="2732"/>
        <i x="2953"/>
        <i x="2357"/>
        <i x="3365"/>
        <i x="3005"/>
        <i x="1993"/>
        <i x="770"/>
        <i x="3736"/>
        <i x="3246"/>
        <i x="2045"/>
        <i x="2735"/>
        <i x="3057"/>
        <i x="2671"/>
        <i x="2035"/>
        <i x="3266"/>
        <i x="2786"/>
        <i x="664"/>
        <i x="1767"/>
        <i x="1600"/>
        <i x="1540"/>
        <i x="2332"/>
        <i x="885"/>
        <i x="1954"/>
        <i x="3273"/>
        <i x="4066"/>
        <i x="1192"/>
        <i x="512"/>
        <i x="2391"/>
        <i x="1823"/>
        <i x="3137"/>
        <i x="57"/>
        <i x="3195"/>
        <i x="2778"/>
        <i x="3643"/>
        <i x="2081"/>
        <i x="1510"/>
        <i x="3886"/>
        <i x="1802"/>
        <i x="3171"/>
        <i x="3002"/>
        <i x="1945"/>
        <i x="32"/>
        <i x="3897"/>
        <i x="3520"/>
        <i x="2190"/>
        <i x="3037"/>
        <i x="91"/>
        <i x="1018"/>
        <i x="2038"/>
        <i x="288"/>
        <i x="1779"/>
        <i x="3193"/>
        <i x="702"/>
        <i x="651"/>
        <i x="3104"/>
        <i x="1789"/>
        <i x="947"/>
        <i x="3055"/>
        <i x="2435"/>
        <i x="965"/>
        <i x="1375"/>
        <i x="2420"/>
        <i x="3004"/>
        <i x="3084"/>
        <i x="3255"/>
        <i x="513"/>
        <i x="3754"/>
        <i x="3534"/>
        <i x="3598"/>
        <i x="897"/>
        <i x="4"/>
        <i x="2222"/>
        <i x="167"/>
        <i x="2504"/>
        <i x="3451"/>
        <i x="2553"/>
        <i x="425"/>
        <i x="2590"/>
        <i x="2522"/>
        <i x="1874"/>
        <i x="1023"/>
        <i x="716"/>
        <i x="1226"/>
        <i x="955"/>
        <i x="3412"/>
        <i x="3475"/>
        <i x="2827"/>
        <i x="2037"/>
        <i x="2169"/>
        <i x="841"/>
        <i x="2941"/>
        <i x="3701"/>
        <i x="2158"/>
        <i x="2533"/>
        <i x="3205"/>
        <i x="3072"/>
        <i x="1440"/>
        <i x="1152"/>
        <i x="4097"/>
        <i x="3366"/>
        <i x="3771"/>
        <i x="809"/>
        <i x="3606"/>
        <i x="4044"/>
        <i x="1032"/>
        <i x="457"/>
        <i x="1988"/>
        <i x="909"/>
        <i x="2188"/>
        <i x="2562"/>
        <i x="643"/>
        <i x="2376"/>
        <i x="1766"/>
        <i x="1997"/>
        <i x="1998"/>
        <i x="2720"/>
        <i x="1976"/>
        <i x="2079"/>
        <i x="2734"/>
        <i x="1705"/>
        <i x="2030"/>
        <i x="3725"/>
        <i x="2272"/>
        <i x="3048"/>
        <i x="398"/>
        <i x="2837"/>
        <i x="2334"/>
        <i x="2807"/>
        <i x="1593"/>
        <i x="2726"/>
        <i x="2627"/>
        <i x="2637"/>
        <i x="2207"/>
        <i x="2324"/>
        <i x="3499"/>
        <i x="1323"/>
        <i x="2439"/>
        <i x="377"/>
        <i x="2234"/>
        <i x="1133"/>
        <i x="3599"/>
        <i x="2044"/>
        <i x="1770"/>
        <i x="634"/>
        <i x="1319"/>
        <i x="615"/>
        <i x="2168"/>
        <i x="2975"/>
        <i x="3507"/>
        <i x="2167"/>
        <i x="435"/>
        <i x="1478"/>
        <i x="1120"/>
        <i x="568"/>
        <i x="1999"/>
        <i x="3330"/>
        <i x="635"/>
        <i x="3866"/>
        <i x="2032"/>
        <i x="1044"/>
        <i x="3636"/>
        <i x="6"/>
        <i x="464"/>
        <i x="3355"/>
        <i x="3988"/>
        <i x="2277"/>
        <i x="1781"/>
        <i x="2349"/>
        <i x="1642"/>
        <i x="3747"/>
        <i x="3444"/>
        <i x="3883"/>
        <i x="2118"/>
        <i x="2013"/>
        <i x="731"/>
        <i x="1778"/>
        <i x="1760"/>
        <i x="1991"/>
        <i x="1714"/>
        <i x="680"/>
        <i x="3934"/>
        <i x="256"/>
        <i x="687"/>
        <i x="989"/>
        <i x="856"/>
        <i x="1708"/>
        <i x="3582"/>
        <i x="693"/>
        <i x="1615"/>
        <i x="137"/>
        <i x="2134"/>
        <i x="2428"/>
        <i x="1389"/>
        <i x="714"/>
        <i x="211"/>
        <i x="401"/>
        <i x="1722"/>
        <i x="2288"/>
        <i x="2204"/>
        <i x="277"/>
        <i x="166"/>
        <i x="3358"/>
        <i x="2129"/>
        <i x="107"/>
        <i x="1070"/>
        <i x="348"/>
        <i x="2355"/>
        <i x="3019"/>
        <i x="2802"/>
        <i x="3239"/>
        <i x="1622"/>
        <i x="2004"/>
        <i x="2757"/>
        <i x="1043"/>
        <i x="3261"/>
        <i x="627"/>
        <i x="601"/>
        <i x="2239"/>
        <i x="4061"/>
        <i x="4054"/>
        <i x="1710"/>
        <i x="3102"/>
        <i x="4072"/>
        <i x="660"/>
        <i x="2040"/>
        <i x="1423"/>
        <i x="2560"/>
        <i x="2642"/>
        <i x="2628"/>
        <i x="2149"/>
        <i x="3635"/>
        <i x="490"/>
        <i x="420"/>
        <i x="1222"/>
        <i x="375"/>
        <i x="900"/>
        <i x="1095"/>
        <i x="2144"/>
        <i x="2633"/>
        <i x="2644"/>
        <i x="73"/>
        <i x="1863"/>
        <i x="2084"/>
        <i x="492"/>
        <i x="2371"/>
        <i x="2396"/>
        <i x="3597"/>
        <i x="2656"/>
        <i x="826"/>
        <i x="3518"/>
        <i x="3665"/>
        <i x="2043"/>
        <i x="1709"/>
        <i x="1110"/>
        <i x="1579"/>
        <i x="3718"/>
        <i x="3781"/>
        <i x="3640"/>
        <i x="1961"/>
        <i x="3466"/>
        <i x="758"/>
        <i x="1490"/>
        <i x="1431"/>
        <i x="1969"/>
        <i x="2952"/>
        <i x="2963"/>
        <i x="2487"/>
        <i x="3714"/>
        <i x="2252"/>
        <i x="2195"/>
        <i x="1862"/>
        <i x="3069"/>
        <i x="1351"/>
        <i x="3458"/>
        <i x="2935"/>
        <i x="3009"/>
        <i x="3439"/>
        <i x="1121"/>
        <i x="1161"/>
        <i x="154"/>
        <i x="473"/>
        <i x="1859"/>
        <i x="338"/>
        <i x="1116"/>
        <i x="1489"/>
        <i x="1395"/>
        <i x="376"/>
        <i x="1296"/>
        <i x="3971"/>
        <i x="2024"/>
        <i x="1097"/>
        <i x="2497"/>
        <i x="2069"/>
        <i x="1514"/>
        <i x="1467"/>
        <i x="1852"/>
        <i x="833"/>
        <i x="2981"/>
        <i x="3894"/>
        <i x="1073"/>
        <i x="3394"/>
        <i x="128"/>
        <i x="25"/>
        <i x="760"/>
        <i x="3685"/>
        <i x="603"/>
        <i x="1551"/>
        <i x="2721"/>
        <i x="2768"/>
        <i x="1974"/>
        <i x="2058"/>
        <i x="2723"/>
        <i x="2998"/>
        <i x="2810"/>
        <i x="1009"/>
        <i x="2984"/>
        <i x="3086"/>
        <i x="3441"/>
        <i x="3856"/>
        <i x="1418"/>
        <i x="1060"/>
        <i x="3655"/>
        <i x="2386"/>
        <i x="3580"/>
        <i x="1203"/>
        <i x="3699"/>
        <i x="3474"/>
        <i x="4104"/>
        <i x="1740"/>
        <i x="3314"/>
        <i x="3600"/>
        <i x="471"/>
        <i x="3369"/>
        <i x="345"/>
        <i x="1711"/>
        <i x="84"/>
        <i x="1625"/>
        <i x="2892"/>
        <i x="1557"/>
        <i x="40"/>
        <i x="190"/>
        <i x="1461"/>
        <i x="570"/>
        <i x="1601"/>
        <i x="1849"/>
        <i x="789"/>
        <i x="299"/>
        <i x="1252"/>
        <i x="3139"/>
        <i x="1797"/>
        <i x="818"/>
        <i x="3233"/>
        <i x="2175"/>
        <i x="1270"/>
        <i x="2019"/>
        <i x="2549"/>
        <i x="2609"/>
        <i x="3494"/>
        <i x="3750"/>
        <i x="1790"/>
        <i x="1062"/>
        <i x="3824"/>
        <i x="408"/>
        <i x="741"/>
        <i x="355"/>
        <i x="2062"/>
        <i x="2315"/>
        <i x="3311"/>
        <i x="3136"/>
        <i x="782"/>
        <i x="1021"/>
        <i x="712"/>
        <i x="2262"/>
        <i x="3300"/>
        <i x="2928"/>
        <i x="2874"/>
        <i x="2059"/>
        <i x="1337"/>
        <i x="859"/>
        <i x="1660"/>
        <i x="1010"/>
        <i x="1000"/>
        <i x="2198"/>
        <i x="1627"/>
        <i x="1189"/>
        <i x="3199"/>
        <i x="944"/>
        <i x="3847"/>
        <i x="2568"/>
        <i x="270"/>
        <i x="1399"/>
        <i x="295"/>
        <i x="2398"/>
        <i x="3506"/>
        <i x="53"/>
        <i x="597"/>
        <i x="139"/>
        <i x="140"/>
        <i x="3805"/>
        <i x="3175"/>
        <i x="3912"/>
        <i x="2849"/>
        <i x="3975"/>
        <i x="3317"/>
        <i x="2099"/>
        <i x="2164"/>
        <i x="3376"/>
        <i x="159"/>
        <i x="3244"/>
        <i x="3418"/>
        <i x="2597"/>
        <i x="3666"/>
        <i x="343"/>
        <i x="1634"/>
        <i x="895"/>
        <i x="1391"/>
        <i x="813"/>
        <i x="755"/>
        <i x="566"/>
        <i x="3825"/>
        <i x="1273"/>
        <i x="776"/>
        <i x="1812"/>
        <i x="1102"/>
        <i x="915"/>
        <i x="991"/>
        <i x="1513"/>
        <i x="3862"/>
        <i x="1943"/>
        <i x="799"/>
        <i x="2498"/>
        <i x="889"/>
        <i x="1504"/>
        <i x="2274"/>
        <i x="977"/>
        <i x="2408"/>
        <i x="4100"/>
        <i x="2625"/>
        <i x="2282"/>
        <i x="894"/>
        <i x="1731"/>
        <i x="1649"/>
        <i x="142"/>
        <i x="1022"/>
        <i x="835"/>
        <i x="2275"/>
        <i x="1654"/>
        <i x="3698"/>
        <i x="886"/>
        <i x="1368"/>
        <i x="2241"/>
        <i x="3807"/>
        <i x="3033"/>
        <i x="3003"/>
        <i x="2639"/>
        <i x="3122"/>
        <i x="3059"/>
        <i x="3089"/>
        <i x="2919"/>
        <i x="3035"/>
        <i x="3108"/>
        <i x="3270"/>
        <i x="3827"/>
        <i x="3915"/>
        <i x="2839"/>
        <i x="3963"/>
        <i x="1594"/>
        <i x="1582"/>
        <i x="1464"/>
        <i x="391"/>
        <i x="2966"/>
        <i x="3473"/>
        <i x="775"/>
        <i x="2131"/>
        <i x="3260"/>
        <i x="70"/>
        <i x="3098"/>
        <i x="2018"/>
        <i x="584"/>
        <i x="3346"/>
        <i x="2995"/>
        <i x="3403"/>
        <i x="2385"/>
        <i x="3658"/>
        <i x="2094"/>
        <i x="2563"/>
        <i x="1292"/>
        <i x="3503"/>
        <i x="86"/>
        <i x="2831"/>
        <i x="4051"/>
        <i x="547"/>
        <i x="713"/>
        <i x="611"/>
        <i x="3612"/>
        <i x="162"/>
        <i x="2379"/>
        <i x="2822"/>
        <i x="553"/>
        <i x="956"/>
        <i x="3780"/>
        <i x="3720"/>
        <i x="2554"/>
        <i x="3495"/>
        <i x="3253"/>
        <i x="3511"/>
        <i x="1266"/>
        <i x="123"/>
        <i x="2744"/>
        <i x="1313"/>
        <i x="3316"/>
        <i x="3134"/>
        <i x="3594"/>
        <i x="845"/>
        <i x="2295"/>
        <i x="1837"/>
        <i x="3053"/>
        <i x="1949"/>
        <i x="3221"/>
        <i x="3730"/>
        <i x="1420"/>
        <i x="4008"/>
        <i x="2960"/>
        <i x="3508"/>
        <i x="3828"/>
        <i x="538"/>
        <i x="3939"/>
        <i x="3953"/>
        <i x="3543"/>
        <i x="3345"/>
        <i x="3619"/>
        <i x="3916"/>
        <i x="3837"/>
        <i x="1233"/>
        <i x="691"/>
        <i x="1035"/>
        <i x="1347"/>
        <i x="3468"/>
        <i x="3462"/>
        <i x="2399"/>
        <i x="449"/>
        <i x="3038"/>
        <i x="756"/>
        <i x="3884"/>
        <i x="1717"/>
        <i x="657"/>
        <i x="3867"/>
        <i x="516"/>
        <i x="3192"/>
        <i x="1215"/>
        <i x="3052"/>
        <i x="3641"/>
        <i x="1989"/>
        <i x="445"/>
        <i x="807"/>
        <i x="222"/>
        <i x="3693"/>
        <i x="734"/>
        <i x="456"/>
        <i x="476"/>
        <i x="692"/>
        <i x="1441"/>
        <i x="176"/>
        <i x="3509"/>
        <i x="3031"/>
        <i x="779"/>
        <i x="647"/>
        <i x="1525"/>
        <i x="2507"/>
        <i x="1880"/>
        <i x="1168"/>
        <i x="1665"/>
        <i x="2845"/>
        <i x="733"/>
        <i x="3620"/>
        <i x="1691"/>
        <i x="2543"/>
        <i x="105"/>
        <i x="1079"/>
        <i x="1374"/>
        <i x="2369"/>
        <i x="2054"/>
        <i x="1378"/>
        <i x="1494"/>
        <i x="8"/>
        <i x="1611"/>
        <i x="1283"/>
        <i x="1159"/>
        <i x="1015"/>
        <i x="7"/>
        <i x="1080"/>
        <i x="51"/>
        <i x="1979"/>
        <i x="2109"/>
        <i x="625"/>
        <i x="1138"/>
        <i x="83"/>
        <i x="1343"/>
        <i x="943"/>
        <i x="1020"/>
        <i x="1146"/>
        <i x="2375"/>
        <i x="337"/>
        <i x="853"/>
        <i x="1681"/>
        <i x="801"/>
        <i x="1904"/>
        <i x="1535"/>
        <i x="3018"/>
        <i x="982"/>
        <i x="951"/>
        <i x="1007"/>
        <i x="2008"/>
        <i x="2060"/>
        <i x="1531"/>
        <i x="629"/>
        <i x="2458"/>
        <i x="3630"/>
        <i x="2416"/>
        <i x="671"/>
        <i x="571"/>
        <i x="3130"/>
        <i x="2065"/>
        <i x="941"/>
        <i x="529"/>
        <i x="1006"/>
        <i x="1360"/>
        <i x="1066"/>
        <i x="1748"/>
        <i x="1610"/>
        <i x="3145"/>
        <i x="996"/>
        <i x="2345"/>
        <i x="2384"/>
        <i x="644"/>
        <i x="1325"/>
        <i x="283"/>
        <i x="309"/>
        <i x="1912"/>
        <i x="340"/>
        <i x="3674"/>
        <i x="2469"/>
        <i x="3629"/>
        <i x="815"/>
        <i x="2511"/>
        <i x="2891"/>
        <i x="674"/>
        <i x="3885"/>
        <i x="1456"/>
        <i x="705"/>
        <i x="518"/>
        <i x="2280"/>
        <i x="3755"/>
        <i x="2933"/>
        <i x="2318"/>
        <i x="872"/>
        <i x="2996"/>
        <i x="769"/>
        <i x="2336"/>
        <i x="822"/>
        <i x="914"/>
        <i x="1139"/>
        <i x="876"/>
        <i x="1547"/>
        <i x="2042"/>
        <i x="3998"/>
        <i x="2517"/>
        <i x="2572"/>
        <i x="412"/>
        <i x="4063"/>
        <i x="558"/>
        <i x="2617"/>
        <i x="2623"/>
        <i x="148"/>
        <i x="2152"/>
        <i x="2645"/>
        <i x="655"/>
        <i x="2017"/>
        <i x="312"/>
        <i x="1956"/>
        <i x="4019"/>
        <i x="3062"/>
        <i x="2191"/>
        <i x="3492"/>
        <i x="62"/>
        <i x="294"/>
        <i x="126"/>
        <i x="4041"/>
        <i x="2636"/>
        <i x="545"/>
        <i x="2214"/>
        <i x="3556"/>
        <i x="3786"/>
        <i x="552"/>
        <i x="3397"/>
        <i x="12"/>
        <i x="2948"/>
        <i x="61"/>
        <i x="3114"/>
        <i x="3464"/>
        <i x="3637"/>
        <i x="3799"/>
        <i x="1094"/>
        <i x="2404"/>
        <i x="2993"/>
        <i x="2742"/>
        <i x="2587"/>
        <i x="1888"/>
        <i x="3154"/>
        <i x="3741"/>
        <i x="4080"/>
        <i x="2854"/>
        <i x="3648"/>
        <i x="3968"/>
        <i x="3032"/>
        <i x="2832"/>
        <i x="150"/>
        <i x="125"/>
        <i x="76"/>
        <i x="2635"/>
        <i x="3745"/>
        <i x="2611"/>
        <i x="2630"/>
        <i x="3723"/>
        <i x="1047"/>
        <i x="439"/>
        <i x="2665"/>
        <i x="380"/>
        <i x="2685"/>
        <i x="784"/>
        <i x="2657"/>
        <i x="593"/>
        <i x="500"/>
        <i x="1842"/>
        <i x="3502"/>
        <i x="2170"/>
        <i x="1088"/>
        <i x="3926"/>
        <i x="616"/>
        <i x="2813"/>
        <i x="2053"/>
        <i x="1400"/>
        <i x="2267"/>
        <i x="2836"/>
        <i x="613"/>
        <i x="1881"/>
        <i x="468"/>
        <i x="1723"/>
        <i x="1101"/>
        <i x="3352"/>
        <i x="349"/>
        <i x="502"/>
        <i x="1104"/>
        <i x="2226"/>
        <i x="1734"/>
        <i x="1521"/>
        <i x="1011"/>
        <i x="2909"/>
        <i x="1029"/>
        <i x="3230"/>
        <i x="329"/>
        <i x="511"/>
        <i x="2626"/>
        <i x="3235"/>
        <i x="386"/>
        <i x="3119"/>
        <i x="1056"/>
        <i x="1253"/>
        <i x="1424"/>
        <i x="3808"/>
        <i x="3602"/>
        <i x="2808"/>
        <i x="2474"/>
        <i x="2842"/>
        <i x="2660"/>
        <i x="3156"/>
        <i x="1669"/>
        <i x="2113"/>
        <i x="778"/>
        <i x="1085"/>
        <i x="1324"/>
        <i x="1543"/>
        <i x="4017"/>
        <i x="454"/>
        <i x="1162"/>
        <i x="2491"/>
        <i x="3882"/>
        <i x="2775"/>
        <i x="2201"/>
        <i x="3388"/>
        <i x="3909"/>
        <i x="2700"/>
        <i x="1057"/>
        <i x="3830"/>
        <i x="1929"/>
        <i x="751"/>
        <i x="179"/>
        <i x="3149"/>
        <i x="609"/>
        <i x="1287"/>
        <i x="1739"/>
        <i x="3522"/>
        <i x="1768"/>
        <i x="418"/>
        <i x="368"/>
        <i x="80"/>
        <i x="3712"/>
        <i x="3379"/>
        <i x="981"/>
        <i x="2693"/>
        <i x="2830"/>
        <i x="2949"/>
        <i x="1496"/>
        <i x="837"/>
        <i x="4103"/>
        <i x="4031"/>
        <i x="939"/>
        <i x="580"/>
        <i x="3972"/>
        <i x="1491"/>
        <i x="2138"/>
        <i x="3523"/>
        <i x="3613"/>
        <i x="1641"/>
        <i x="474"/>
        <i x="2588"/>
        <i x="699"/>
        <i x="3501"/>
        <i x="1500"/>
        <i x="2370"/>
        <i x="1834"/>
        <i x="605"/>
        <i x="3986"/>
        <i x="3653"/>
        <i x="4027"/>
        <i x="1372"/>
        <i x="1114"/>
        <i x="1392"/>
        <i x="3695"/>
        <i x="1345"/>
        <i x="3942"/>
        <i x="1019"/>
        <i x="3855"/>
        <i x="868"/>
        <i x="3197"/>
        <i x="3152"/>
        <i x="1130"/>
        <i x="5"/>
        <i x="3996"/>
        <i x="3892"/>
        <i x="2187"/>
        <i x="2135"/>
        <i x="2229"/>
        <i x="2658"/>
        <i x="1815"/>
        <i x="1082"/>
        <i x="3073"/>
        <i x="3947"/>
        <i x="3656"/>
        <i x="2833"/>
        <i x="3601"/>
        <i x="2791"/>
        <i x="1299"/>
        <i x="1050"/>
        <i x="723"/>
        <i x="1330"/>
        <i x="346"/>
        <i x="9"/>
        <i x="2712"/>
        <i x="2926"/>
        <i x="724"/>
        <i x="2788"/>
        <i x="1871"/>
        <i x="487"/>
        <i x="1795"/>
        <i x="728"/>
        <i x="31"/>
        <i x="1218"/>
        <i x="622"/>
        <i x="3813"/>
        <i x="1534"/>
        <i x="1450"/>
        <i x="45"/>
        <i x="935"/>
        <i x="151"/>
        <i x="2041"/>
        <i x="1458"/>
        <i x="63"/>
        <i x="2519"/>
        <i x="3147"/>
        <i x="278"/>
        <i x="1437"/>
        <i x="3634"/>
        <i x="722"/>
        <i x="3943"/>
        <i x="2514"/>
        <i x="2958"/>
        <i x="3448"/>
        <i x="803"/>
        <i x="2500"/>
        <i x="2246"/>
        <i x="1405"/>
        <i x="893"/>
        <i x="1944"/>
        <i x="2870"/>
        <i x="3672"/>
        <i x="3049"/>
        <i x="4101"/>
        <i x="172"/>
        <i x="3207"/>
        <i x="2772"/>
        <i x="1058"/>
        <i x="3025"/>
        <i x="373"/>
        <i x="3668"/>
        <i x="1623"/>
        <i x="1483"/>
        <i x="3238"/>
        <i x="1219"/>
        <i x="3589"/>
        <i x="1896"/>
        <i x="4040"/>
        <i x="3633"/>
        <i x="300"/>
        <i x="2974"/>
        <i x="4005"/>
        <i x="480"/>
        <i x="1533"/>
        <i x="2516"/>
        <i x="3810"/>
        <i x="354"/>
        <i x="1470"/>
        <i x="3849"/>
        <i x="3064"/>
        <i x="1915"/>
        <i x="3505"/>
        <i x="227"/>
        <i x="2595"/>
        <i x="2098"/>
        <i x="2480"/>
        <i x="1934"/>
        <i x="3088"/>
        <i x="3034"/>
        <i x="1617"/>
        <i x="1153"/>
        <i x="3367"/>
        <i x="259"/>
        <i x="1476"/>
        <i x="3061"/>
        <i x="2719"/>
        <i x="2806"/>
        <i x="1415"/>
        <i x="3305"/>
        <i x="4003"/>
        <i x="3857"/>
        <i x="1561"/>
        <i x="2713"/>
        <i x="1081"/>
        <i x="200"/>
        <i x="3383"/>
        <i x="2967"/>
        <i x="2401"/>
        <i x="423"/>
        <i x="2840"/>
        <i x="1657"/>
        <i x="1371"/>
        <i x="406"/>
        <i x="1608"/>
        <i x="1286"/>
        <i x="484"/>
        <i x="2850"/>
        <i x="1411"/>
        <i x="3294"/>
        <i x="2910"/>
        <i x="3702"/>
        <i x="2224"/>
        <i x="1301"/>
        <i x="873"/>
        <i x="3290"/>
        <i x="3431"/>
        <i x="3070"/>
        <i x="212"/>
        <i x="2308"/>
        <i x="3097"/>
        <i x="2464"/>
        <i x="3423"/>
        <i x="3994"/>
        <i x="2898"/>
        <i x="3146"/>
        <i x="2801"/>
        <i x="266"/>
        <i x="3481"/>
        <i x="3566"/>
        <i x="3285"/>
        <i x="3170"/>
        <i x="2977"/>
        <i x="1921"/>
        <i x="988"/>
        <i x="1621"/>
        <i x="2440"/>
        <i x="961"/>
        <i x="1265"/>
        <i x="1738"/>
        <i x="2946"/>
        <i x="1382"/>
        <i x="3608"/>
        <i x="1149"/>
        <i x="3593"/>
        <i x="2538"/>
        <i x="389"/>
        <i x="303"/>
        <i x="462"/>
        <i x="1925"/>
        <i x="4067"/>
        <i x="3373"/>
        <i x="1743"/>
        <i x="455"/>
        <i x="429"/>
        <i x="2342"/>
        <i x="2250"/>
        <i x="3739"/>
        <i x="451"/>
        <i x="265"/>
        <i x="1433"/>
        <i x="2766"/>
        <i x="3342"/>
        <i x="1995"/>
        <i x="3498"/>
        <i x="3588"/>
        <i x="2989"/>
        <i x="177"/>
        <i x="2792"/>
        <i x="1030"/>
        <i x="3245"/>
        <i x="152"/>
        <i x="3945"/>
        <i x="144"/>
        <i x="3908"/>
        <i x="1493"/>
        <i x="1675"/>
        <i x="494"/>
        <i x="4086"/>
        <i x="1492"/>
        <i x="489"/>
        <i x="2102"/>
        <i x="3850"/>
        <i x="3382"/>
        <i x="405"/>
        <i x="1715"/>
        <i x="1753"/>
        <i x="3691"/>
        <i x="3220" s="1"/>
        <i x="1432"/>
        <i x="3563"/>
        <i x="4038"/>
        <i x="990"/>
        <i x="4042"/>
        <i x="2337"/>
        <i x="3274"/>
        <i x="2055"/>
        <i x="3796"/>
        <i x="187"/>
        <i x="3455"/>
        <i x="3242"/>
        <i x="3711"/>
        <i x="234"/>
        <i x="3617"/>
        <i x="3309"/>
        <i x="3737"/>
        <i x="29"/>
        <i x="922"/>
        <i x="2855"/>
        <i x="37"/>
        <i x="3304"/>
        <i x="1452"/>
        <i x="1107"/>
        <i x="3174"/>
        <i x="3575"/>
        <i x="155"/>
        <i x="1024"/>
        <i x="262"/>
        <i x="3337"/>
        <i x="1935"/>
        <i x="4033"/>
        <i x="3764"/>
        <i x="3206"/>
        <i x="4021"/>
        <i x="448"/>
        <i x="404"/>
        <i x="466"/>
        <i x="2178"/>
        <i x="485"/>
        <i x="2465"/>
        <i x="36"/>
        <i x="334"/>
        <i x="3074"/>
        <i x="2883"/>
        <i x="1469"/>
        <i x="862"/>
        <i x="1599"/>
        <i x="1472"/>
        <i x="4028"/>
        <i x="3583"/>
        <i x="409"/>
        <i x="3797"/>
        <i x="50"/>
        <i x="2903"/>
        <i x="2426"/>
        <i x="3568"/>
        <i x="940"/>
        <i x="3919"/>
        <i x="3298"/>
        <i x="729"/>
        <i x="3391"/>
        <i x="3490"/>
        <i x="273"/>
        <i x="214"/>
        <i x="3514"/>
        <i x="4023"/>
        <i x="1358"/>
        <i x="3864"/>
        <i x="1602"/>
        <i x="271"/>
        <i x="1171"/>
        <i x="3806"/>
        <i x="4015"/>
        <i x="132"/>
        <i x="3250"/>
        <i x="2733"/>
        <i x="808"/>
        <i x="2695"/>
        <i x="2548"/>
        <i x="4052"/>
        <i x="2661"/>
        <i x="2648"/>
        <i x="4025"/>
        <i x="421"/>
        <i x="3164"/>
        <i x="1103"/>
        <i x="688"/>
        <i x="2755"/>
        <i x="2604"/>
        <i x="3446"/>
        <i x="3547"/>
        <i x="1539"/>
        <i x="3772"/>
        <i x="1653"/>
        <i x="1565"/>
        <i x="870"/>
        <i x="843"/>
        <i x="930"/>
        <i x="2824"/>
        <i x="3022"/>
        <i x="849"/>
        <i x="3013"/>
        <i x="3452"/>
        <i x="2649"/>
        <i x="1576"/>
        <i x="2489"/>
        <i x="3094"/>
        <i x="1297"/>
        <i x="1639"/>
        <i x="3848"/>
        <i x="3343"/>
        <i x="3024"/>
        <i x="2531"/>
        <i x="1916"/>
        <i x="1541"/>
        <i x="442"/>
        <i x="223"/>
        <i x="395"/>
        <i x="4030"/>
        <i x="4062"/>
        <i x="3141"/>
        <i x="393"/>
        <i x="2826"/>
        <i x="1659"/>
        <i x="229"/>
        <i x="285"/>
        <i x="2536"/>
        <i x="959"/>
        <i x="2803"/>
        <i x="3562"/>
        <i x="2706"/>
        <i x="1199"/>
        <i x="330"/>
        <i x="2736"/>
        <i x="2075"/>
        <i x="1695"/>
        <i x="1994"/>
        <i x="2242"/>
        <i x="1718"/>
        <i x="3377"/>
        <i x="1626"/>
        <i x="3638"/>
        <i x="1650"/>
        <i x="1261"/>
        <i x="3751"/>
        <i x="1068"/>
        <i x="3727"/>
        <i x="2114"/>
        <i x="1190"/>
        <i x="88"/>
        <i x="1873"/>
        <i x="2710"/>
        <i x="3529"/>
        <i x="3306"/>
        <i x="180"/>
        <i x="1757"/>
        <i x="3893"/>
        <i x="3801"/>
        <i x="362"/>
        <i x="1588"/>
        <i x="4010"/>
        <i x="1463"/>
        <i x="2823"/>
        <i x="2248"/>
        <i x="3705"/>
        <i x="3371"/>
        <i x="1865"/>
        <i x="353"/>
        <i x="2108"/>
        <i x="2912"/>
        <i x="3333"/>
        <i x="2889"/>
        <i x="882"/>
        <i x="1606"/>
        <i x="3887"/>
        <i x="3182"/>
        <i x="3228"/>
        <i x="2259"/>
        <i x="1499"/>
        <i x="3420"/>
        <i x="316"/>
        <i x="2352"/>
        <i x="3966"/>
        <i x="1027"/>
        <i x="2210"/>
        <i x="3880"/>
        <i x="3112"/>
        <i x="1581"/>
        <i x="2593"/>
        <i x="1800"/>
        <i x="3538"/>
        <i x="3913"/>
        <i x="2875"/>
        <i x="3993"/>
        <i x="2048"/>
        <i x="2564"/>
        <i x="1055"/>
        <i x="4082"/>
        <i x="1924"/>
        <i x="3240"/>
        <i x="3408"/>
        <i x="89"/>
        <i x="1255"/>
        <i x="1890"/>
        <i x="1480"/>
        <i x="311"/>
        <i x="3663"/>
        <i x="2769"/>
        <i x="626"/>
        <i x="3957"/>
        <i x="1631"/>
        <i x="3969"/>
        <i x="4048"/>
        <i x="4084"/>
        <i x="122"/>
        <i x="1686"/>
        <i x="1596"/>
        <i x="4106"/>
        <i x="3581"/>
        <i x="3684"/>
        <i x="3651"/>
        <i x="3374"/>
        <i x="3449"/>
        <i x="963"/>
        <i x="3546"/>
        <i x="1799"/>
        <i x="292"/>
        <i x="2610"/>
        <i x="2150"/>
        <i x="379"/>
        <i x="3535"/>
        <i x="3445"/>
        <i x="3845"/>
        <i x="1248"/>
        <i x="1592"/>
        <i x="3493"/>
        <i x="2115"/>
        <i x="1990"/>
        <i x="2711"/>
        <i x="839"/>
        <i x="4069"/>
        <i x="1517"/>
        <i x="251"/>
        <i x="2884"/>
        <i x="3313"/>
        <i x="1198"/>
        <i x="3765"/>
        <i x="3432"/>
        <i x="3168"/>
        <i x="3951"/>
        <i x="1992"/>
        <i x="904"/>
        <i x="2447"/>
        <i x="1635"/>
        <i x="2973"/>
        <i x="1774"/>
        <i x="2101"/>
        <i x="973"/>
        <i x="971"/>
        <i x="115"/>
        <i x="2052"/>
        <i x="970"/>
        <i x="1699"/>
        <i x="725"/>
        <i x="1811"/>
        <i x="3707"/>
        <i x="432"/>
        <i x="652"/>
        <i x="3123"/>
        <i x="3067"/>
        <i x="3101"/>
        <i x="4089"/>
        <i x="534"/>
        <i x="2821"/>
        <i x="4071"/>
        <i x="3092"/>
        <i x="3874"/>
        <i x="2868"/>
        <i x="1244"/>
        <i x="1178"/>
        <i x="203"/>
        <i x="2145"/>
        <i x="2923"/>
        <i x="3623"/>
        <i x="2382"/>
        <i x="2083"/>
        <i x="3454"/>
        <i x="1745"/>
        <i x="2403"/>
        <i x="1910"/>
        <i x="1643"/>
        <i x="3142"/>
        <i x="772"/>
        <i x="1501"/>
        <i x="3399"/>
        <i x="414"/>
        <i x="3875"/>
        <i x="4013"/>
        <i x="138"/>
        <i x="3133"/>
        <i x="3690"/>
        <i x="3928"/>
        <i x="183"/>
        <i x="1257"/>
        <i x="2127"/>
        <i x="2932"/>
        <i x="3286"/>
        <i x="2527"/>
        <i x="3292"/>
        <i x="3560"/>
        <i x="145"/>
        <i x="413"/>
        <i x="1817"/>
        <i x="4045"/>
        <i x="2264"/>
        <i x="196"/>
        <i x="1694"/>
        <i x="2991"/>
        <i x="1913"/>
        <i x="3433"/>
        <i x="2091"/>
        <i x="3176"/>
        <i x="4046"/>
        <i x="3803"/>
        <i x="2301"/>
        <i x="120"/>
        <i x="3243"/>
        <i x="4011"/>
        <i x="563"/>
        <i x="2245"/>
        <i x="1824"/>
        <i x="2080"/>
        <i x="2676"/>
        <i x="2344"/>
        <i x="3329"/>
        <i x="588"/>
        <i x="3210"/>
        <i x="3262"/>
        <i x="1569"/>
        <i x="3375"/>
        <i x="2681"/>
        <i x="564"/>
        <i x="3340"/>
        <i x="1092"/>
        <i x="3713"/>
        <i x="3545"/>
        <i x="3835"/>
        <i x="735"/>
        <i x="2363"/>
        <i x="383"/>
        <i x="2675"/>
        <i x="3272"/>
        <i x="1604"/>
        <i x="781"/>
        <i x="2228"/>
        <i x="1075"/>
        <i x="510"/>
        <i x="3442"/>
        <i x="1443"/>
        <i x="1436"/>
        <i x="1434"/>
        <i x="1428"/>
        <i x="654"/>
        <i x="747"/>
        <i x="2779"/>
        <i x="3389"/>
        <i x="3770"/>
        <i x="2269"/>
        <i x="1950"/>
        <i x="785"/>
        <i x="1960"/>
        <i x="979"/>
        <i x="912"/>
        <i x="2197"/>
        <i x="72"/>
        <i x="191"/>
        <i x="1435"/>
        <i x="2444"/>
        <i x="1730"/>
        <i x="475"/>
        <i x="219"/>
        <i x="1773"/>
        <i x="2992"/>
        <i x="1135"/>
        <i x="434"/>
        <i x="696"/>
        <i x="4047"/>
        <i x="3917"/>
        <i x="1747"/>
        <i x="1520"/>
        <i x="2670"/>
        <i x="3815"/>
        <i x="463"/>
        <i x="3513"/>
        <i x="3539"/>
        <i x="3533"/>
        <i x="3812"/>
        <i x="2433"/>
        <i x="3224"/>
        <i x="3936"/>
        <i x="2333"/>
        <i x="3681"/>
        <i x="100"/>
        <i x="3740"/>
        <i x="2056"/>
        <i x="903"/>
        <i x="521"/>
        <i x="1335"/>
        <i x="667"/>
        <i x="2936"/>
        <i x="1948"/>
        <i x="633"/>
        <i x="1899"/>
        <i x="2853"/>
        <i x="1125"/>
        <i x="3344"/>
        <i x="3858"/>
        <i x="1462"/>
        <i x="371"/>
        <i x="3461"/>
        <i x="267"/>
        <i x="4073"/>
        <i x="3903"/>
        <i x="1359"/>
        <i x="738"/>
        <i x="1575"/>
        <i x="163"/>
        <i x="1697"/>
        <i x="3958"/>
        <i x="3763"/>
        <i x="3334"/>
        <i x="567"/>
        <i x="637"/>
        <i x="610"/>
        <i x="574"/>
        <i x="2132"/>
        <i x="2780"/>
        <i x="2631"/>
        <i x="632"/>
        <i x="594"/>
        <i x="1512"/>
        <i x="3"/>
        <i x="1206"/>
        <i x="1069"/>
        <i x="3277"/>
        <i x="1725"/>
        <i x="2667"/>
        <i x="41"/>
        <i x="2063"/>
        <i x="2621"/>
        <i x="3011"/>
        <i x="2957"/>
        <i x="3341"/>
        <i x="3460"/>
        <i x="1552"/>
        <i x="3113"/>
        <i x="3125"/>
        <i x="2528"/>
        <i x="1108"/>
        <i x="3083"/>
        <i x="1538"/>
        <i x="359"/>
        <i x="575"/>
        <i x="576"/>
        <i x="1597"/>
        <i x="3967"/>
        <i x="1897"/>
        <i x="3564"/>
        <i x="834"/>
        <i x="1784"/>
        <i x="3944"/>
        <i x="802"/>
        <i x="2574"/>
        <i x="2443"/>
        <i x="1983"/>
        <i x="2003"/>
        <i x="3838"/>
        <i x="2395"/>
        <i x="1794"/>
        <i x="3465"/>
        <i x="1666"/>
        <i x="3165"/>
        <i x="3734"/>
        <i x="1013"/>
        <i x="2739"/>
        <i x="3890"/>
        <i x="526"/>
        <i x="1083"/>
        <i x="341"/>
        <i x="3359"/>
        <i x="87"/>
        <i x="3622"/>
        <i x="116"/>
        <i x="1231"/>
        <i x="1064"/>
        <i x="2494"/>
        <i x="805"/>
        <i x="3427"/>
        <i x="2388"/>
        <i x="3302"/>
        <i x="3348"/>
        <i x="686"/>
        <i x="649"/>
        <i x="2539"/>
        <i x="1059"/>
        <i x="2999"/>
        <i x="3404"/>
        <i x="3574"/>
        <i x="2155"/>
        <i x="56"/>
        <i x="1307"/>
        <i x="697"/>
        <i x="3616"/>
        <i x="2620"/>
        <i x="1342"/>
        <i x="638"/>
        <i x="2133"/>
        <i x="3748"/>
        <i x="992"/>
        <i x="2436"/>
        <i x="3395"/>
        <i x="587"/>
        <i x="3216"/>
        <i x="532"/>
        <i x="4077"/>
        <i x="2244"/>
        <i x="1148"/>
        <i x="2411"/>
        <i x="1744"/>
        <i x="1439"/>
        <i x="2677"/>
        <i x="3846"/>
        <i x="3158"/>
        <i x="1466"/>
        <i x="1354"/>
        <i x="1536"/>
        <i x="621"/>
        <i x="4012"/>
        <i x="1637"/>
        <i x="1398"/>
        <i x="1285"/>
        <i x="245"/>
        <i x="1144"/>
        <i x="3159"/>
        <i x="3686"/>
        <i x="3275"/>
        <i x="3425"/>
        <i x="3647"/>
        <i x="653"/>
        <i x="4096"/>
        <i x="612"/>
        <i x="628"/>
        <i x="2666"/>
        <i x="2410"/>
        <i x="578"/>
        <i x="2010"/>
        <i x="3610"/>
        <i x="1516"/>
        <i x="2773"/>
        <i x="1887"/>
        <i x="573"/>
        <i x="983"/>
        <i x="2251"/>
        <i x="780"/>
        <i x="1556"/>
        <i x="854"/>
        <i x="3974"/>
        <i x="2741"/>
        <i x="1427"/>
        <i x="3854"/>
        <i x="1733"/>
        <i x="736"/>
        <i x="3783"/>
        <i x="623"/>
        <i x="1163"/>
        <i x="2917"/>
        <i x="204"/>
        <i x="378"/>
        <i x="762"/>
        <i x="2918"/>
        <i x="4056"/>
        <i x="1772"/>
        <i x="323"/>
        <i x="3779"/>
        <i x="297"/>
        <i x="3407"/>
        <i x="35"/>
        <i x="3017"/>
        <i x="2771"/>
        <i x="2814"/>
        <i x="2321"/>
        <i x="372"/>
        <i x="364"/>
        <i x="3105"/>
        <i x="759"/>
        <i x="2302"/>
        <i x="3335"/>
        <i x="1850"/>
        <i x="2392"/>
        <i x="3489"/>
        <i x="1352"/>
        <i x="1250"/>
        <i x="819"/>
        <i x="2213"/>
        <i x="284"/>
        <i x="1728"/>
        <i x="3510"/>
        <i x="238"/>
        <i x="720"/>
        <i x="441"/>
        <i x="1393"/>
        <i x="3904"/>
        <i x="3731"/>
        <i x="2130"/>
        <i x="1822"/>
        <i x="2179"/>
        <i x="504"/>
        <i x="3991"/>
        <i x="1228"/>
        <i x="1072"/>
        <i x="301"/>
        <i x="486"/>
        <i x="2970"/>
        <i x="3526"/>
        <i x="3213"/>
        <i x="501"/>
        <i x="1331"/>
        <i x="1315"/>
        <i x="677"/>
        <i x="678"/>
        <i x="1293"/>
        <i x="1262"/>
        <i x="2427"/>
        <i x="3981"/>
        <i x="2394"/>
        <i x="820"/>
        <i x="3609"/>
        <i x="1099"/>
        <i x="2947"/>
        <i x="255"/>
        <i x="1968"/>
        <i x="1329"/>
        <i x="618"/>
        <i x="2729"/>
        <i x="3952"/>
        <i x="2512"/>
        <i x="1758"/>
        <i x="1016"/>
        <i x="3248"/>
        <i x="850"/>
        <i x="351"/>
        <i x="2455"/>
        <i x="3891"/>
        <i x="1223"/>
        <i x="67"/>
        <i x="1487"/>
        <i x="2117"/>
        <i x="26"/>
        <i x="3398"/>
        <i x="1980"/>
        <i x="2442"/>
        <i x="3531"/>
        <i x="3161"/>
        <i x="672"/>
        <i x="2051"/>
        <i x="2586"/>
        <i x="2798"/>
        <i x="3644"/>
        <i x="524"/>
        <i x="2202"/>
        <i x="704"/>
        <i x="291"/>
        <i x="2279"/>
        <i x="1872"/>
        <i x="2148"/>
        <i x="2253"/>
        <i x="1914"/>
        <i x="24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potlight" xr10:uid="{BF6B5F8C-B1EA-4924-BA55-42184061F59B}" cache="Slicer_spotlight" caption="spotlight" rowHeight="241300"/>
  <slicer name="name" xr10:uid="{720DDFC7-2545-4612-BFEA-D241FEB57F8A}" cache="Slicer_name" caption="name" startItem="3419"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7.xml"/><Relationship Id="rId4" Type="http://schemas.microsoft.com/office/2007/relationships/slicer" Target="../slicers/slicer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F6736-5B7F-43E3-BBCF-7CED038FD9A2}">
  <dimension ref="A1:E18"/>
  <sheetViews>
    <sheetView workbookViewId="0"/>
  </sheetViews>
  <sheetFormatPr defaultRowHeight="13.8" x14ac:dyDescent="0.45"/>
  <cols>
    <col min="1" max="1" width="13.28515625" customWidth="1"/>
    <col min="2" max="2" width="14.7109375" customWidth="1"/>
    <col min="3" max="3" width="5.28515625" customWidth="1"/>
    <col min="4" max="4" width="7.80859375" customWidth="1"/>
    <col min="5" max="5" width="10.234375" customWidth="1"/>
    <col min="6" max="6" width="10.37890625" customWidth="1"/>
  </cols>
  <sheetData>
    <row r="1" spans="1:5" ht="14.1" x14ac:dyDescent="0.5">
      <c r="A1" s="38" t="s">
        <v>8358</v>
      </c>
      <c r="B1" s="39" t="s">
        <v>8315</v>
      </c>
    </row>
    <row r="2" spans="1:5" ht="14.1" x14ac:dyDescent="0.5">
      <c r="A2" s="38" t="s">
        <v>8413</v>
      </c>
      <c r="B2" s="39" t="s">
        <v>8364</v>
      </c>
    </row>
    <row r="4" spans="1:5" x14ac:dyDescent="0.45">
      <c r="A4" s="37" t="s">
        <v>8414</v>
      </c>
      <c r="B4" s="12" t="s">
        <v>8360</v>
      </c>
    </row>
    <row r="5" spans="1:5" x14ac:dyDescent="0.45">
      <c r="A5" s="12" t="s">
        <v>8362</v>
      </c>
      <c r="B5" t="s">
        <v>8218</v>
      </c>
      <c r="C5" t="s">
        <v>8220</v>
      </c>
      <c r="D5" t="s">
        <v>8219</v>
      </c>
      <c r="E5" t="s">
        <v>8361</v>
      </c>
    </row>
    <row r="6" spans="1:5" x14ac:dyDescent="0.45">
      <c r="A6" s="36" t="s">
        <v>8379</v>
      </c>
      <c r="B6" s="9">
        <v>56</v>
      </c>
      <c r="C6" s="9">
        <v>33</v>
      </c>
      <c r="D6" s="9">
        <v>7</v>
      </c>
      <c r="E6" s="9">
        <v>96</v>
      </c>
    </row>
    <row r="7" spans="1:5" x14ac:dyDescent="0.45">
      <c r="A7" s="36" t="s">
        <v>8380</v>
      </c>
      <c r="B7" s="9">
        <v>71</v>
      </c>
      <c r="C7" s="9">
        <v>39</v>
      </c>
      <c r="D7" s="9">
        <v>3</v>
      </c>
      <c r="E7" s="9">
        <v>113</v>
      </c>
    </row>
    <row r="8" spans="1:5" x14ac:dyDescent="0.45">
      <c r="A8" s="36" t="s">
        <v>8381</v>
      </c>
      <c r="B8" s="9">
        <v>56</v>
      </c>
      <c r="C8" s="9">
        <v>33</v>
      </c>
      <c r="D8" s="9">
        <v>3</v>
      </c>
      <c r="E8" s="9">
        <v>92</v>
      </c>
    </row>
    <row r="9" spans="1:5" x14ac:dyDescent="0.45">
      <c r="A9" s="36" t="s">
        <v>8382</v>
      </c>
      <c r="B9" s="9">
        <v>71</v>
      </c>
      <c r="C9" s="9">
        <v>40</v>
      </c>
      <c r="D9" s="9">
        <v>2</v>
      </c>
      <c r="E9" s="9">
        <v>113</v>
      </c>
    </row>
    <row r="10" spans="1:5" x14ac:dyDescent="0.45">
      <c r="A10" s="36" t="s">
        <v>8373</v>
      </c>
      <c r="B10" s="9">
        <v>111</v>
      </c>
      <c r="C10" s="9">
        <v>52</v>
      </c>
      <c r="D10" s="9">
        <v>3</v>
      </c>
      <c r="E10" s="9">
        <v>166</v>
      </c>
    </row>
    <row r="11" spans="1:5" x14ac:dyDescent="0.45">
      <c r="A11" s="36" t="s">
        <v>8383</v>
      </c>
      <c r="B11" s="9">
        <v>100</v>
      </c>
      <c r="C11" s="9">
        <v>49</v>
      </c>
      <c r="D11" s="9">
        <v>4</v>
      </c>
      <c r="E11" s="9">
        <v>153</v>
      </c>
    </row>
    <row r="12" spans="1:5" x14ac:dyDescent="0.45">
      <c r="A12" s="36" t="s">
        <v>8374</v>
      </c>
      <c r="B12" s="9">
        <v>87</v>
      </c>
      <c r="C12" s="9">
        <v>50</v>
      </c>
      <c r="D12" s="9">
        <v>1</v>
      </c>
      <c r="E12" s="9">
        <v>138</v>
      </c>
    </row>
    <row r="13" spans="1:5" x14ac:dyDescent="0.45">
      <c r="A13" s="36" t="s">
        <v>8375</v>
      </c>
      <c r="B13" s="9">
        <v>72</v>
      </c>
      <c r="C13" s="9">
        <v>47</v>
      </c>
      <c r="D13" s="9">
        <v>4</v>
      </c>
      <c r="E13" s="9">
        <v>123</v>
      </c>
    </row>
    <row r="14" spans="1:5" x14ac:dyDescent="0.45">
      <c r="A14" s="36" t="s">
        <v>8376</v>
      </c>
      <c r="B14" s="9">
        <v>59</v>
      </c>
      <c r="C14" s="9">
        <v>34</v>
      </c>
      <c r="D14" s="9">
        <v>4</v>
      </c>
      <c r="E14" s="9">
        <v>97</v>
      </c>
    </row>
    <row r="15" spans="1:5" x14ac:dyDescent="0.45">
      <c r="A15" s="36" t="s">
        <v>8377</v>
      </c>
      <c r="B15" s="9">
        <v>65</v>
      </c>
      <c r="C15" s="9">
        <v>50</v>
      </c>
      <c r="D15" s="9"/>
      <c r="E15" s="9">
        <v>115</v>
      </c>
    </row>
    <row r="16" spans="1:5" x14ac:dyDescent="0.45">
      <c r="A16" s="36" t="s">
        <v>8378</v>
      </c>
      <c r="B16" s="9">
        <v>54</v>
      </c>
      <c r="C16" s="9">
        <v>31</v>
      </c>
      <c r="D16" s="9">
        <v>3</v>
      </c>
      <c r="E16" s="9">
        <v>88</v>
      </c>
    </row>
    <row r="17" spans="1:5" x14ac:dyDescent="0.45">
      <c r="A17" s="36" t="s">
        <v>8384</v>
      </c>
      <c r="B17" s="9">
        <v>37</v>
      </c>
      <c r="C17" s="9">
        <v>35</v>
      </c>
      <c r="D17" s="9">
        <v>3</v>
      </c>
      <c r="E17" s="9">
        <v>75</v>
      </c>
    </row>
    <row r="18" spans="1:5" x14ac:dyDescent="0.45">
      <c r="A18" s="36" t="s">
        <v>8361</v>
      </c>
      <c r="B18" s="9">
        <v>839</v>
      </c>
      <c r="C18" s="9">
        <v>493</v>
      </c>
      <c r="D18" s="9">
        <v>37</v>
      </c>
      <c r="E18" s="9">
        <v>1369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83544-8C45-427B-91D9-70D752FB0DC0}">
  <dimension ref="A1:I41"/>
  <sheetViews>
    <sheetView workbookViewId="0">
      <pane xSplit="1" ySplit="1" topLeftCell="B2" activePane="bottomRight" state="frozen"/>
      <selection pane="topRight"/>
      <selection pane="bottomLeft"/>
      <selection pane="bottomRight" activeCell="A14" sqref="A14"/>
    </sheetView>
  </sheetViews>
  <sheetFormatPr defaultRowHeight="13.8" x14ac:dyDescent="0.45"/>
  <cols>
    <col min="1" max="8" width="20.28515625" customWidth="1"/>
  </cols>
  <sheetData>
    <row r="1" spans="1:9" ht="14.1" x14ac:dyDescent="0.5">
      <c r="A1" s="39" t="s">
        <v>8391</v>
      </c>
      <c r="B1" s="39" t="s">
        <v>8415</v>
      </c>
      <c r="C1" s="39" t="s">
        <v>8416</v>
      </c>
      <c r="D1" s="39" t="s">
        <v>8417</v>
      </c>
      <c r="E1" s="39" t="s">
        <v>8418</v>
      </c>
      <c r="F1" s="39" t="s">
        <v>8419</v>
      </c>
      <c r="G1" s="39" t="s">
        <v>8420</v>
      </c>
      <c r="H1" s="39" t="s">
        <v>8421</v>
      </c>
      <c r="I1" s="39"/>
    </row>
    <row r="2" spans="1:9" x14ac:dyDescent="0.45">
      <c r="A2" t="s">
        <v>8422</v>
      </c>
      <c r="B2">
        <f>COUNTIFS(Kickstarter!$D:$D,"&lt;1000",Kickstarter!$F:$F,"successful",Kickstarter!$R:$R,"plays")</f>
        <v>141</v>
      </c>
      <c r="C2">
        <f>COUNTIFS(Kickstarter!$D:$D,"&lt;1000",Kickstarter!$F:$F,"failed",Kickstarter!$R:$R,"plays")</f>
        <v>45</v>
      </c>
      <c r="D2">
        <f>COUNTIFS(Kickstarter!$D:$D,"&lt;1000",Kickstarter!$F:$F,"canceled",Kickstarter!$R:$R,"plays")</f>
        <v>0</v>
      </c>
      <c r="E2">
        <f t="shared" ref="E2:E13" si="0">SUM(B2:D2)</f>
        <v>186</v>
      </c>
      <c r="F2" s="40">
        <f>IFERROR(B2/$E2,)</f>
        <v>0.75806451612903225</v>
      </c>
      <c r="G2" s="40">
        <f t="shared" ref="G2:G13" si="1">IFERROR(C2/$E2,)</f>
        <v>0.24193548387096775</v>
      </c>
      <c r="H2" s="40">
        <f t="shared" ref="H2:H13" si="2">IFERROR(D2/$E2,)</f>
        <v>0</v>
      </c>
    </row>
    <row r="3" spans="1:9" x14ac:dyDescent="0.45">
      <c r="A3" t="s">
        <v>8423</v>
      </c>
      <c r="B3">
        <f>COUNTIFS(Kickstarter!$D:$D,CONCATENATE("&gt;=",LEFT($A3,4)),Kickstarter!$D:$D,CONCATENATE("&lt;=",RIGHT($A3,4)),Kickstarter!$F:$F,"successful",Kickstarter!$R:$R,"plays")</f>
        <v>388</v>
      </c>
      <c r="C3">
        <f>COUNTIFS(Kickstarter!$D:$D,CONCATENATE("&gt;=",LEFT($A3,4)),Kickstarter!$D:$D,CONCATENATE("&lt;=",RIGHT($A3,4)),Kickstarter!$F:$F,"failed",Kickstarter!$R:$R,"plays")</f>
        <v>146</v>
      </c>
      <c r="D3">
        <f>COUNTIFS(Kickstarter!$D:$D,CONCATENATE("&gt;=",LEFT($A3,4)),Kickstarter!$D:$D,CONCATENATE("&lt;=",RIGHT($A3,4)),Kickstarter!$F:$F,"canceled",Kickstarter!$R:$R,"plays")</f>
        <v>0</v>
      </c>
      <c r="E3">
        <f t="shared" si="0"/>
        <v>534</v>
      </c>
      <c r="F3" s="40">
        <f t="shared" ref="F3:F13" si="3">IFERROR(B3/$E3,)</f>
        <v>0.72659176029962547</v>
      </c>
      <c r="G3" s="40">
        <f t="shared" si="1"/>
        <v>0.27340823970037453</v>
      </c>
      <c r="H3" s="40">
        <f t="shared" si="2"/>
        <v>0</v>
      </c>
    </row>
    <row r="4" spans="1:9" x14ac:dyDescent="0.45">
      <c r="A4" t="s">
        <v>8424</v>
      </c>
      <c r="B4">
        <f>COUNTIFS(Kickstarter!$D:$D,CONCATENATE("&gt;=",LEFT($A4,4)),Kickstarter!$D:$D,CONCATENATE("&lt;=",RIGHT($A4,4)),Kickstarter!$F:$F,"successful",Kickstarter!$R:$R,"plays")</f>
        <v>93</v>
      </c>
      <c r="C4">
        <f>COUNTIFS(Kickstarter!$D:$D,CONCATENATE("&gt;=",LEFT($A4,4)),Kickstarter!$D:$D,CONCATENATE("&lt;=",RIGHT($A4,4)),Kickstarter!$F:$F,"failed",Kickstarter!$R:$R,"plays")</f>
        <v>76</v>
      </c>
      <c r="D4">
        <f>COUNTIFS(Kickstarter!$D:$D,CONCATENATE("&gt;=",LEFT($A4,4)),Kickstarter!$D:$D,CONCATENATE("&lt;=",RIGHT($A4,4)),Kickstarter!$F:$F,"canceled",Kickstarter!$R:$R,"plays")</f>
        <v>0</v>
      </c>
      <c r="E4">
        <f t="shared" si="0"/>
        <v>169</v>
      </c>
      <c r="F4" s="40">
        <f t="shared" si="3"/>
        <v>0.55029585798816572</v>
      </c>
      <c r="G4" s="40">
        <f t="shared" si="1"/>
        <v>0.44970414201183434</v>
      </c>
      <c r="H4" s="40">
        <f t="shared" si="2"/>
        <v>0</v>
      </c>
    </row>
    <row r="5" spans="1:9" x14ac:dyDescent="0.45">
      <c r="A5" t="s">
        <v>8425</v>
      </c>
      <c r="B5">
        <f>COUNTIFS(Kickstarter!$D:$D,CONCATENATE("&gt;=",LEFT($A5,5)),Kickstarter!$D:$D,CONCATENATE("&lt;=",RIGHT($A5,5)),Kickstarter!$F:$F,"successful",Kickstarter!$R:$R,"plays")</f>
        <v>39</v>
      </c>
      <c r="C5">
        <f>COUNTIFS(Kickstarter!$D:$D,CONCATENATE("&gt;=",LEFT($A5,5)),Kickstarter!$D:$D,CONCATENATE("&lt;=",RIGHT($A5,5)),Kickstarter!$F:$F,"failed",Kickstarter!$R:$R,"plays")</f>
        <v>33</v>
      </c>
      <c r="D5">
        <f>COUNTIFS(Kickstarter!$D:$D,CONCATENATE("&gt;=",LEFT($A5,5)),Kickstarter!$D:$D,CONCATENATE("&lt;=",RIGHT($A5,5)),Kickstarter!$F:$F,"canceled",Kickstarter!$R:$R,"plays")</f>
        <v>0</v>
      </c>
      <c r="E5">
        <f t="shared" si="0"/>
        <v>72</v>
      </c>
      <c r="F5" s="40">
        <f t="shared" si="3"/>
        <v>0.54166666666666663</v>
      </c>
      <c r="G5" s="40">
        <f t="shared" si="1"/>
        <v>0.45833333333333331</v>
      </c>
      <c r="H5" s="40">
        <f t="shared" si="2"/>
        <v>0</v>
      </c>
    </row>
    <row r="6" spans="1:9" x14ac:dyDescent="0.45">
      <c r="A6" t="s">
        <v>8426</v>
      </c>
      <c r="B6">
        <f>COUNTIFS(Kickstarter!$D:$D,CONCATENATE("&gt;=",LEFT($A6,5)),Kickstarter!$D:$D,CONCATENATE("&lt;=",RIGHT($A6,5)),Kickstarter!$F:$F,"successful",Kickstarter!$R:$R,"plays")</f>
        <v>12</v>
      </c>
      <c r="C6">
        <f>COUNTIFS(Kickstarter!$D:$D,CONCATENATE("&gt;=",LEFT($A6,5)),Kickstarter!$D:$D,CONCATENATE("&lt;=",RIGHT($A6,5)),Kickstarter!$F:$F,"failed",Kickstarter!$R:$R,"plays")</f>
        <v>12</v>
      </c>
      <c r="D6">
        <f>COUNTIFS(Kickstarter!$D:$D,CONCATENATE("&gt;=",LEFT($A6,5)),Kickstarter!$D:$D,CONCATENATE("&lt;=",RIGHT($A6,5)),Kickstarter!$F:$F,"canceled",Kickstarter!$R:$R,"plays")</f>
        <v>0</v>
      </c>
      <c r="E6">
        <f t="shared" si="0"/>
        <v>24</v>
      </c>
      <c r="F6" s="40">
        <f t="shared" si="3"/>
        <v>0.5</v>
      </c>
      <c r="G6" s="40">
        <f t="shared" si="1"/>
        <v>0.5</v>
      </c>
      <c r="H6" s="40">
        <f t="shared" si="2"/>
        <v>0</v>
      </c>
    </row>
    <row r="7" spans="1:9" x14ac:dyDescent="0.45">
      <c r="A7" t="s">
        <v>8427</v>
      </c>
      <c r="B7">
        <f>COUNTIFS(Kickstarter!$D:$D,CONCATENATE("&gt;=",LEFT($A7,5)),Kickstarter!$D:$D,CONCATENATE("&lt;=",RIGHT($A7,5)),Kickstarter!$F:$F,"successful",Kickstarter!$R:$R,"plays")</f>
        <v>9</v>
      </c>
      <c r="C7">
        <f>COUNTIFS(Kickstarter!$D:$D,CONCATENATE("&gt;=",LEFT($A7,5)),Kickstarter!$D:$D,CONCATENATE("&lt;=",RIGHT($A7,5)),Kickstarter!$F:$F,"failed",Kickstarter!$R:$R,"plays")</f>
        <v>11</v>
      </c>
      <c r="D7">
        <f>COUNTIFS(Kickstarter!$D:$D,CONCATENATE("&gt;=",LEFT($A7,5)),Kickstarter!$D:$D,CONCATENATE("&lt;=",RIGHT($A7,5)),Kickstarter!$F:$F,"canceled",Kickstarter!$R:$R,"plays")</f>
        <v>0</v>
      </c>
      <c r="E7">
        <f t="shared" si="0"/>
        <v>20</v>
      </c>
      <c r="F7" s="40">
        <f t="shared" si="3"/>
        <v>0.45</v>
      </c>
      <c r="G7" s="40">
        <f t="shared" si="1"/>
        <v>0.55000000000000004</v>
      </c>
      <c r="H7" s="40">
        <f t="shared" si="2"/>
        <v>0</v>
      </c>
    </row>
    <row r="8" spans="1:9" x14ac:dyDescent="0.45">
      <c r="A8" t="s">
        <v>8428</v>
      </c>
      <c r="B8">
        <f>COUNTIFS(Kickstarter!$D:$D,CONCATENATE("&gt;=",LEFT($A8,5)),Kickstarter!$D:$D,CONCATENATE("&lt;=",RIGHT($A8,5)),Kickstarter!$F:$F,"successful",Kickstarter!$R:$R,"plays")</f>
        <v>1</v>
      </c>
      <c r="C8">
        <f>COUNTIFS(Kickstarter!$D:$D,CONCATENATE("&gt;=",LEFT($A8,5)),Kickstarter!$D:$D,CONCATENATE("&lt;=",RIGHT($A8,5)),Kickstarter!$F:$F,"failed",Kickstarter!$R:$R,"plays")</f>
        <v>4</v>
      </c>
      <c r="D8">
        <f>COUNTIFS(Kickstarter!$D:$D,CONCATENATE("&gt;=",LEFT($A8,5)),Kickstarter!$D:$D,CONCATENATE("&lt;=",RIGHT($A8,5)),Kickstarter!$F:$F,"canceled",Kickstarter!$R:$R,"plays")</f>
        <v>0</v>
      </c>
      <c r="E8">
        <f t="shared" si="0"/>
        <v>5</v>
      </c>
      <c r="F8" s="40">
        <f t="shared" si="3"/>
        <v>0.2</v>
      </c>
      <c r="G8" s="40">
        <f t="shared" si="1"/>
        <v>0.8</v>
      </c>
      <c r="H8" s="40">
        <f t="shared" si="2"/>
        <v>0</v>
      </c>
    </row>
    <row r="9" spans="1:9" x14ac:dyDescent="0.45">
      <c r="A9" t="s">
        <v>8429</v>
      </c>
      <c r="B9">
        <f>COUNTIFS(Kickstarter!$D:$D,CONCATENATE("&gt;=",LEFT($A9,5)),Kickstarter!$D:$D,CONCATENATE("&lt;=",RIGHT($A9,5)),Kickstarter!$F:$F,"successful",Kickstarter!$R:$R,"plays")</f>
        <v>3</v>
      </c>
      <c r="C9">
        <f>COUNTIFS(Kickstarter!$D:$D,CONCATENATE("&gt;=",LEFT($A9,5)),Kickstarter!$D:$D,CONCATENATE("&lt;=",RIGHT($A9,5)),Kickstarter!$F:$F,"failed",Kickstarter!$R:$R,"plays")</f>
        <v>8</v>
      </c>
      <c r="D9">
        <f>COUNTIFS(Kickstarter!$D:$D,CONCATENATE("&gt;=",LEFT($A9,5)),Kickstarter!$D:$D,CONCATENATE("&lt;=",RIGHT($A9,5)),Kickstarter!$F:$F,"canceled",Kickstarter!$R:$R,"plays")</f>
        <v>0</v>
      </c>
      <c r="E9">
        <f t="shared" si="0"/>
        <v>11</v>
      </c>
      <c r="F9" s="40">
        <f t="shared" si="3"/>
        <v>0.27272727272727271</v>
      </c>
      <c r="G9" s="40">
        <f t="shared" si="1"/>
        <v>0.72727272727272729</v>
      </c>
      <c r="H9" s="40">
        <f t="shared" si="2"/>
        <v>0</v>
      </c>
    </row>
    <row r="10" spans="1:9" x14ac:dyDescent="0.45">
      <c r="A10" t="s">
        <v>8430</v>
      </c>
      <c r="B10">
        <f>COUNTIFS(Kickstarter!$D:$D,CONCATENATE("&gt;=",LEFT($A10,5)),Kickstarter!$D:$D,CONCATENATE("&lt;=",RIGHT($A10,5)),Kickstarter!$F:$F,"successful",Kickstarter!$R:$R,"plays")</f>
        <v>4</v>
      </c>
      <c r="C10">
        <f>COUNTIFS(Kickstarter!$D:$D,CONCATENATE("&gt;=",LEFT($A10,5)),Kickstarter!$D:$D,CONCATENATE("&lt;=",RIGHT($A10,5)),Kickstarter!$F:$F,"failed",Kickstarter!$R:$R,"plays")</f>
        <v>2</v>
      </c>
      <c r="D10">
        <f>COUNTIFS(Kickstarter!$D:$D,CONCATENATE("&gt;=",LEFT($A10,5)),Kickstarter!$D:$D,CONCATENATE("&lt;=",RIGHT($A10,5)),Kickstarter!$F:$F,"canceled",Kickstarter!$R:$R,"plays")</f>
        <v>0</v>
      </c>
      <c r="E10">
        <f t="shared" si="0"/>
        <v>6</v>
      </c>
      <c r="F10" s="40">
        <f t="shared" si="3"/>
        <v>0.66666666666666663</v>
      </c>
      <c r="G10" s="40">
        <f t="shared" si="1"/>
        <v>0.33333333333333331</v>
      </c>
      <c r="H10" s="40">
        <f t="shared" si="2"/>
        <v>0</v>
      </c>
    </row>
    <row r="11" spans="1:9" x14ac:dyDescent="0.45">
      <c r="A11" t="s">
        <v>8431</v>
      </c>
      <c r="B11">
        <f>COUNTIFS(Kickstarter!$D:$D,CONCATENATE("&gt;=",LEFT($A11,5)),Kickstarter!$D:$D,CONCATENATE("&lt;=",RIGHT($A11,5)),Kickstarter!$F:$F,"successful",Kickstarter!$R:$R,"plays")</f>
        <v>2</v>
      </c>
      <c r="C11">
        <f>COUNTIFS(Kickstarter!$D:$D,CONCATENATE("&gt;=",LEFT($A11,5)),Kickstarter!$D:$D,CONCATENATE("&lt;=",RIGHT($A11,5)),Kickstarter!$F:$F,"failed",Kickstarter!$R:$R,"plays")</f>
        <v>1</v>
      </c>
      <c r="D11">
        <f>COUNTIFS(Kickstarter!$D:$D,CONCATENATE("&gt;=",LEFT($A11,5)),Kickstarter!$D:$D,CONCATENATE("&lt;=",RIGHT($A11,5)),Kickstarter!$F:$F,"canceled",Kickstarter!$R:$R,"plays")</f>
        <v>0</v>
      </c>
      <c r="E11">
        <f t="shared" si="0"/>
        <v>3</v>
      </c>
      <c r="F11" s="40">
        <f t="shared" si="3"/>
        <v>0.66666666666666663</v>
      </c>
      <c r="G11" s="40">
        <f t="shared" si="1"/>
        <v>0.33333333333333331</v>
      </c>
      <c r="H11" s="40">
        <f t="shared" si="2"/>
        <v>0</v>
      </c>
    </row>
    <row r="12" spans="1:9" x14ac:dyDescent="0.45">
      <c r="A12" t="s">
        <v>8432</v>
      </c>
      <c r="B12">
        <f>COUNTIFS(Kickstarter!$D:$D,CONCATENATE("&gt;=",LEFT($A12,5)),Kickstarter!$D:$D,CONCATENATE("&lt;=",RIGHT($A12,5)),Kickstarter!$F:$F,"successful",Kickstarter!$R:$R,"plays")</f>
        <v>0</v>
      </c>
      <c r="C12">
        <f>COUNTIFS(Kickstarter!$D:$D,CONCATENATE("&gt;=",LEFT($A12,5)),Kickstarter!$D:$D,CONCATENATE("&lt;=",RIGHT($A12,5)),Kickstarter!$F:$F,"failed",Kickstarter!$R:$R,"plays")</f>
        <v>1</v>
      </c>
      <c r="D12">
        <f>COUNTIFS(Kickstarter!$D:$D,CONCATENATE("&gt;=",LEFT($A12,5)),Kickstarter!$D:$D,CONCATENATE("&lt;=",RIGHT($A12,5)),Kickstarter!$F:$F,"canceled",Kickstarter!$R:$R,"plays")</f>
        <v>0</v>
      </c>
      <c r="E12">
        <f t="shared" si="0"/>
        <v>1</v>
      </c>
      <c r="F12" s="40">
        <f t="shared" si="3"/>
        <v>0</v>
      </c>
      <c r="G12" s="40">
        <f t="shared" si="1"/>
        <v>1</v>
      </c>
      <c r="H12" s="40">
        <f t="shared" si="2"/>
        <v>0</v>
      </c>
    </row>
    <row r="13" spans="1:9" x14ac:dyDescent="0.45">
      <c r="A13" t="s">
        <v>8433</v>
      </c>
      <c r="B13">
        <f>COUNTIFS(Kickstarter!$D:$D,CONCATENATE("&gt;=",LEFT($A13,5)),Kickstarter!$F:$F,"successful",Kickstarter!$R:$R,"plays")</f>
        <v>2</v>
      </c>
      <c r="C13">
        <f>COUNTIFS(Kickstarter!$D:$D,CONCATENATE("&gt;=",LEFT($A13,5)),Kickstarter!$F:$F,"failed",Kickstarter!$R:$R,"plays")</f>
        <v>14</v>
      </c>
      <c r="D13">
        <f>COUNTIFS(Kickstarter!$D:$D,CONCATENATE("&gt;=",LEFT($A13,5)),Kickstarter!$F:$F,"canceled",Kickstarter!$R:$R,"plays")</f>
        <v>0</v>
      </c>
      <c r="E13">
        <f t="shared" si="0"/>
        <v>16</v>
      </c>
      <c r="F13" s="40">
        <f t="shared" si="3"/>
        <v>0.125</v>
      </c>
      <c r="G13" s="40">
        <f t="shared" si="1"/>
        <v>0.875</v>
      </c>
      <c r="H13" s="40">
        <f t="shared" si="2"/>
        <v>0</v>
      </c>
    </row>
    <row r="41" spans="8:8" x14ac:dyDescent="0.45">
      <c r="H41" s="41"/>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zoomScale="95" zoomScaleNormal="95" workbookViewId="0">
      <pane xSplit="3" ySplit="1" topLeftCell="K2" activePane="bottomRight" state="frozen"/>
      <selection pane="topRight"/>
      <selection pane="bottomLeft"/>
      <selection pane="bottomRight"/>
    </sheetView>
  </sheetViews>
  <sheetFormatPr defaultColWidth="8.85546875" defaultRowHeight="13.8" x14ac:dyDescent="0.45"/>
  <cols>
    <col min="2" max="2" width="38.5234375" style="3" customWidth="1"/>
    <col min="3" max="3" width="40.37890625" style="3" customWidth="1"/>
    <col min="4" max="4" width="15.5234375" style="6" customWidth="1"/>
    <col min="5" max="5" width="12.37890625" style="8" customWidth="1"/>
    <col min="6" max="6" width="9.046875" customWidth="1"/>
    <col min="7" max="7" width="7.47265625" customWidth="1"/>
    <col min="8" max="8" width="8.140625" customWidth="1"/>
    <col min="9" max="9" width="19.37890625" customWidth="1"/>
    <col min="10" max="10" width="17.85546875" customWidth="1"/>
    <col min="11" max="11" width="8.76171875" customWidth="1"/>
    <col min="12" max="12" width="13.234375" customWidth="1"/>
    <col min="13" max="13" width="8.234375" customWidth="1"/>
    <col min="14" max="14" width="24.28515625" customWidth="1"/>
    <col min="15" max="15" width="16.5234375" customWidth="1"/>
    <col min="16" max="16" width="15.47265625" customWidth="1"/>
    <col min="17" max="17" width="13.6640625" customWidth="1"/>
    <col min="18" max="18" width="14.6640625" customWidth="1"/>
    <col min="19" max="19" width="21.6640625" style="15" customWidth="1"/>
    <col min="20" max="20" width="20.5234375" style="15" customWidth="1"/>
    <col min="22" max="22" width="12.37890625" bestFit="1" customWidth="1"/>
  </cols>
  <sheetData>
    <row r="1" spans="1:22" ht="14.1" x14ac:dyDescent="0.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0" t="s">
        <v>8358</v>
      </c>
      <c r="R1" s="1" t="s">
        <v>8359</v>
      </c>
      <c r="S1" s="18" t="s">
        <v>8371</v>
      </c>
      <c r="T1" s="18" t="s">
        <v>8372</v>
      </c>
      <c r="U1" t="s">
        <v>8413</v>
      </c>
      <c r="V1" t="s">
        <v>8451</v>
      </c>
    </row>
    <row r="2" spans="1:22" ht="41.4" x14ac:dyDescent="0.45">
      <c r="A2">
        <v>0</v>
      </c>
      <c r="B2" s="3" t="s">
        <v>2</v>
      </c>
      <c r="C2" s="3" t="s">
        <v>4111</v>
      </c>
      <c r="D2" s="6">
        <v>8500</v>
      </c>
      <c r="E2" s="8">
        <v>11633</v>
      </c>
      <c r="F2" t="s">
        <v>8218</v>
      </c>
      <c r="G2" t="s">
        <v>8223</v>
      </c>
      <c r="H2" t="s">
        <v>8245</v>
      </c>
      <c r="I2">
        <v>1437620400</v>
      </c>
      <c r="J2">
        <v>1434931811</v>
      </c>
      <c r="K2" t="b">
        <v>0</v>
      </c>
      <c r="L2">
        <v>182</v>
      </c>
      <c r="M2" t="b">
        <v>1</v>
      </c>
      <c r="N2" t="s">
        <v>8263</v>
      </c>
      <c r="O2">
        <f>ROUND(E2/D2*100,0)</f>
        <v>137</v>
      </c>
      <c r="P2">
        <f>IFERROR(ROUND(E2/L2,2),0)</f>
        <v>63.92</v>
      </c>
      <c r="Q2" s="11" t="s">
        <v>8308</v>
      </c>
      <c r="R2" t="s">
        <v>8309</v>
      </c>
      <c r="S2" s="15">
        <f>(((J2/60)/60)/24)+DATE(1970,1,1)</f>
        <v>42177.007071759261</v>
      </c>
      <c r="T2" s="15">
        <f>(((I2/60)/60)/24)+DATE(1970,1,1)</f>
        <v>42208.125</v>
      </c>
      <c r="U2">
        <f>YEAR(S2)</f>
        <v>2015</v>
      </c>
      <c r="V2">
        <f>_xlfn.DAYS(T2,S2)</f>
        <v>31</v>
      </c>
    </row>
    <row r="3" spans="1:22" ht="27.6" x14ac:dyDescent="0.45">
      <c r="A3">
        <v>1</v>
      </c>
      <c r="B3" s="3" t="s">
        <v>3</v>
      </c>
      <c r="C3" s="3" t="s">
        <v>4112</v>
      </c>
      <c r="D3" s="6">
        <v>10275</v>
      </c>
      <c r="E3" s="8">
        <v>14653</v>
      </c>
      <c r="F3" t="s">
        <v>8218</v>
      </c>
      <c r="G3" t="s">
        <v>8223</v>
      </c>
      <c r="H3" t="s">
        <v>8245</v>
      </c>
      <c r="I3">
        <v>1488464683</v>
      </c>
      <c r="J3">
        <v>1485872683</v>
      </c>
      <c r="K3" t="b">
        <v>0</v>
      </c>
      <c r="L3">
        <v>79</v>
      </c>
      <c r="M3" t="b">
        <v>1</v>
      </c>
      <c r="N3" t="s">
        <v>8263</v>
      </c>
      <c r="O3">
        <f>ROUND(E3/D3*100,0)</f>
        <v>143</v>
      </c>
      <c r="P3">
        <f>IFERROR(ROUND(E3/L3,2),0)</f>
        <v>185.48</v>
      </c>
      <c r="Q3" s="11" t="s">
        <v>8308</v>
      </c>
      <c r="R3" t="s">
        <v>8309</v>
      </c>
      <c r="S3" s="15">
        <f>(((J3/60)/60)/24)+DATE(1970,1,1)</f>
        <v>42766.600497685184</v>
      </c>
      <c r="T3" s="15">
        <f>(((I3/60)/60)/24)+DATE(1970,1,1)</f>
        <v>42796.600497685184</v>
      </c>
      <c r="U3">
        <f>YEAR(S3)</f>
        <v>2017</v>
      </c>
      <c r="V3">
        <f t="shared" ref="V3:V66" si="0">_xlfn.DAYS(T3,S3)</f>
        <v>30</v>
      </c>
    </row>
    <row r="4" spans="1:22" ht="41.4" x14ac:dyDescent="0.45">
      <c r="A4">
        <v>2</v>
      </c>
      <c r="B4" s="3" t="s">
        <v>4</v>
      </c>
      <c r="C4" s="3" t="s">
        <v>4113</v>
      </c>
      <c r="D4" s="6">
        <v>500</v>
      </c>
      <c r="E4" s="8">
        <v>525</v>
      </c>
      <c r="F4" t="s">
        <v>8218</v>
      </c>
      <c r="G4" t="s">
        <v>8224</v>
      </c>
      <c r="H4" t="s">
        <v>8246</v>
      </c>
      <c r="I4">
        <v>1455555083</v>
      </c>
      <c r="J4">
        <v>1454691083</v>
      </c>
      <c r="K4" t="b">
        <v>0</v>
      </c>
      <c r="L4">
        <v>35</v>
      </c>
      <c r="M4" t="b">
        <v>1</v>
      </c>
      <c r="N4" t="s">
        <v>8263</v>
      </c>
      <c r="O4">
        <f>ROUND(E4/D4*100,0)</f>
        <v>105</v>
      </c>
      <c r="P4">
        <f>IFERROR(ROUND(E4/L4,2),0)</f>
        <v>15</v>
      </c>
      <c r="Q4" s="11" t="s">
        <v>8308</v>
      </c>
      <c r="R4" t="s">
        <v>8309</v>
      </c>
      <c r="S4" s="15">
        <f>(((J4/60)/60)/24)+DATE(1970,1,1)</f>
        <v>42405.702349537038</v>
      </c>
      <c r="T4" s="15">
        <f>(((I4/60)/60)/24)+DATE(1970,1,1)</f>
        <v>42415.702349537038</v>
      </c>
      <c r="U4">
        <f>YEAR(S4)</f>
        <v>2016</v>
      </c>
      <c r="V4">
        <f t="shared" si="0"/>
        <v>10</v>
      </c>
    </row>
    <row r="5" spans="1:22" ht="27.6" x14ac:dyDescent="0.45">
      <c r="A5">
        <v>3</v>
      </c>
      <c r="B5" s="3" t="s">
        <v>5</v>
      </c>
      <c r="C5" s="3" t="s">
        <v>4114</v>
      </c>
      <c r="D5" s="6">
        <v>10000</v>
      </c>
      <c r="E5" s="8">
        <v>10390</v>
      </c>
      <c r="F5" t="s">
        <v>8218</v>
      </c>
      <c r="G5" t="s">
        <v>8223</v>
      </c>
      <c r="H5" t="s">
        <v>8245</v>
      </c>
      <c r="I5">
        <v>1407414107</v>
      </c>
      <c r="J5">
        <v>1404822107</v>
      </c>
      <c r="K5" t="b">
        <v>0</v>
      </c>
      <c r="L5">
        <v>150</v>
      </c>
      <c r="M5" t="b">
        <v>1</v>
      </c>
      <c r="N5" t="s">
        <v>8263</v>
      </c>
      <c r="O5">
        <f>ROUND(E5/D5*100,0)</f>
        <v>104</v>
      </c>
      <c r="P5">
        <f>IFERROR(ROUND(E5/L5,2),0)</f>
        <v>69.27</v>
      </c>
      <c r="Q5" s="11" t="s">
        <v>8308</v>
      </c>
      <c r="R5" t="s">
        <v>8309</v>
      </c>
      <c r="S5" s="15">
        <f>(((J5/60)/60)/24)+DATE(1970,1,1)</f>
        <v>41828.515127314815</v>
      </c>
      <c r="T5" s="15">
        <f>(((I5/60)/60)/24)+DATE(1970,1,1)</f>
        <v>41858.515127314815</v>
      </c>
      <c r="U5">
        <f>YEAR(S5)</f>
        <v>2014</v>
      </c>
      <c r="V5">
        <f t="shared" si="0"/>
        <v>30</v>
      </c>
    </row>
    <row r="6" spans="1:22" ht="55.2" x14ac:dyDescent="0.45">
      <c r="A6">
        <v>4</v>
      </c>
      <c r="B6" s="3" t="s">
        <v>6</v>
      </c>
      <c r="C6" s="3" t="s">
        <v>4115</v>
      </c>
      <c r="D6" s="6">
        <v>44000</v>
      </c>
      <c r="E6" s="8">
        <v>54116.28</v>
      </c>
      <c r="F6" t="s">
        <v>8218</v>
      </c>
      <c r="G6" t="s">
        <v>8223</v>
      </c>
      <c r="H6" t="s">
        <v>8245</v>
      </c>
      <c r="I6">
        <v>1450555279</v>
      </c>
      <c r="J6">
        <v>1447963279</v>
      </c>
      <c r="K6" t="b">
        <v>0</v>
      </c>
      <c r="L6">
        <v>284</v>
      </c>
      <c r="M6" t="b">
        <v>1</v>
      </c>
      <c r="N6" t="s">
        <v>8263</v>
      </c>
      <c r="O6">
        <f>ROUND(E6/D6*100,0)</f>
        <v>123</v>
      </c>
      <c r="P6">
        <f>IFERROR(ROUND(E6/L6,2),0)</f>
        <v>190.55</v>
      </c>
      <c r="Q6" s="11" t="s">
        <v>8308</v>
      </c>
      <c r="R6" t="s">
        <v>8309</v>
      </c>
      <c r="S6" s="15">
        <f>(((J6/60)/60)/24)+DATE(1970,1,1)</f>
        <v>42327.834247685183</v>
      </c>
      <c r="T6" s="15">
        <f>(((I6/60)/60)/24)+DATE(1970,1,1)</f>
        <v>42357.834247685183</v>
      </c>
      <c r="U6">
        <f>YEAR(S6)</f>
        <v>2015</v>
      </c>
      <c r="V6">
        <f t="shared" si="0"/>
        <v>30</v>
      </c>
    </row>
    <row r="7" spans="1:22" ht="41.4" x14ac:dyDescent="0.45">
      <c r="A7">
        <v>5</v>
      </c>
      <c r="B7" s="3" t="s">
        <v>7</v>
      </c>
      <c r="C7" s="3" t="s">
        <v>4116</v>
      </c>
      <c r="D7" s="6">
        <v>3999</v>
      </c>
      <c r="E7" s="8">
        <v>4390</v>
      </c>
      <c r="F7" t="s">
        <v>8218</v>
      </c>
      <c r="G7" t="s">
        <v>8223</v>
      </c>
      <c r="H7" t="s">
        <v>8245</v>
      </c>
      <c r="I7">
        <v>1469770500</v>
      </c>
      <c r="J7">
        <v>1468362207</v>
      </c>
      <c r="K7" t="b">
        <v>0</v>
      </c>
      <c r="L7">
        <v>47</v>
      </c>
      <c r="M7" t="b">
        <v>1</v>
      </c>
      <c r="N7" t="s">
        <v>8263</v>
      </c>
      <c r="O7">
        <f>ROUND(E7/D7*100,0)</f>
        <v>110</v>
      </c>
      <c r="P7">
        <f>IFERROR(ROUND(E7/L7,2),0)</f>
        <v>93.4</v>
      </c>
      <c r="Q7" s="11" t="s">
        <v>8308</v>
      </c>
      <c r="R7" t="s">
        <v>8309</v>
      </c>
      <c r="S7" s="15">
        <f>(((J7/60)/60)/24)+DATE(1970,1,1)</f>
        <v>42563.932951388888</v>
      </c>
      <c r="T7" s="15">
        <f>(((I7/60)/60)/24)+DATE(1970,1,1)</f>
        <v>42580.232638888891</v>
      </c>
      <c r="U7">
        <f>YEAR(S7)</f>
        <v>2016</v>
      </c>
      <c r="V7">
        <f t="shared" si="0"/>
        <v>17</v>
      </c>
    </row>
    <row r="8" spans="1:22" ht="41.4" x14ac:dyDescent="0.45">
      <c r="A8">
        <v>6</v>
      </c>
      <c r="B8" s="3" t="s">
        <v>8</v>
      </c>
      <c r="C8" s="3" t="s">
        <v>4117</v>
      </c>
      <c r="D8" s="6">
        <v>8000</v>
      </c>
      <c r="E8" s="8">
        <v>8519</v>
      </c>
      <c r="F8" t="s">
        <v>8218</v>
      </c>
      <c r="G8" t="s">
        <v>8223</v>
      </c>
      <c r="H8" t="s">
        <v>8245</v>
      </c>
      <c r="I8">
        <v>1402710250</v>
      </c>
      <c r="J8">
        <v>1401846250</v>
      </c>
      <c r="K8" t="b">
        <v>0</v>
      </c>
      <c r="L8">
        <v>58</v>
      </c>
      <c r="M8" t="b">
        <v>1</v>
      </c>
      <c r="N8" t="s">
        <v>8263</v>
      </c>
      <c r="O8">
        <f>ROUND(E8/D8*100,0)</f>
        <v>106</v>
      </c>
      <c r="P8">
        <f>IFERROR(ROUND(E8/L8,2),0)</f>
        <v>146.88</v>
      </c>
      <c r="Q8" s="11" t="s">
        <v>8308</v>
      </c>
      <c r="R8" t="s">
        <v>8309</v>
      </c>
      <c r="S8" s="15">
        <f>(((J8/60)/60)/24)+DATE(1970,1,1)</f>
        <v>41794.072337962964</v>
      </c>
      <c r="T8" s="15">
        <f>(((I8/60)/60)/24)+DATE(1970,1,1)</f>
        <v>41804.072337962964</v>
      </c>
      <c r="U8">
        <f>YEAR(S8)</f>
        <v>2014</v>
      </c>
      <c r="V8">
        <f t="shared" si="0"/>
        <v>10</v>
      </c>
    </row>
    <row r="9" spans="1:22" ht="41.4" x14ac:dyDescent="0.45">
      <c r="A9">
        <v>7</v>
      </c>
      <c r="B9" s="3" t="s">
        <v>9</v>
      </c>
      <c r="C9" s="3" t="s">
        <v>4118</v>
      </c>
      <c r="D9" s="6">
        <v>9000</v>
      </c>
      <c r="E9" s="8">
        <v>9110</v>
      </c>
      <c r="F9" t="s">
        <v>8218</v>
      </c>
      <c r="G9" t="s">
        <v>8223</v>
      </c>
      <c r="H9" t="s">
        <v>8245</v>
      </c>
      <c r="I9">
        <v>1467680867</v>
      </c>
      <c r="J9">
        <v>1464224867</v>
      </c>
      <c r="K9" t="b">
        <v>0</v>
      </c>
      <c r="L9">
        <v>57</v>
      </c>
      <c r="M9" t="b">
        <v>1</v>
      </c>
      <c r="N9" t="s">
        <v>8263</v>
      </c>
      <c r="O9">
        <f>ROUND(E9/D9*100,0)</f>
        <v>101</v>
      </c>
      <c r="P9">
        <f>IFERROR(ROUND(E9/L9,2),0)</f>
        <v>159.82</v>
      </c>
      <c r="Q9" s="11" t="s">
        <v>8308</v>
      </c>
      <c r="R9" t="s">
        <v>8309</v>
      </c>
      <c r="S9" s="15">
        <f>(((J9/60)/60)/24)+DATE(1970,1,1)</f>
        <v>42516.047071759262</v>
      </c>
      <c r="T9" s="15">
        <f>(((I9/60)/60)/24)+DATE(1970,1,1)</f>
        <v>42556.047071759262</v>
      </c>
      <c r="U9">
        <f>YEAR(S9)</f>
        <v>2016</v>
      </c>
      <c r="V9">
        <f t="shared" si="0"/>
        <v>40</v>
      </c>
    </row>
    <row r="10" spans="1:22" x14ac:dyDescent="0.45">
      <c r="A10">
        <v>8</v>
      </c>
      <c r="B10" s="3" t="s">
        <v>10</v>
      </c>
      <c r="C10" s="3" t="s">
        <v>4119</v>
      </c>
      <c r="D10" s="6">
        <v>3500</v>
      </c>
      <c r="E10" s="8">
        <v>3501.52</v>
      </c>
      <c r="F10" t="s">
        <v>8218</v>
      </c>
      <c r="G10" t="s">
        <v>8223</v>
      </c>
      <c r="H10" t="s">
        <v>8245</v>
      </c>
      <c r="I10">
        <v>1460754000</v>
      </c>
      <c r="J10">
        <v>1460155212</v>
      </c>
      <c r="K10" t="b">
        <v>0</v>
      </c>
      <c r="L10">
        <v>12</v>
      </c>
      <c r="M10" t="b">
        <v>1</v>
      </c>
      <c r="N10" t="s">
        <v>8263</v>
      </c>
      <c r="O10">
        <f>ROUND(E10/D10*100,0)</f>
        <v>100</v>
      </c>
      <c r="P10">
        <f>IFERROR(ROUND(E10/L10,2),0)</f>
        <v>291.79000000000002</v>
      </c>
      <c r="Q10" s="11" t="s">
        <v>8308</v>
      </c>
      <c r="R10" t="s">
        <v>8309</v>
      </c>
      <c r="S10" s="15">
        <f>(((J10/60)/60)/24)+DATE(1970,1,1)</f>
        <v>42468.94458333333</v>
      </c>
      <c r="T10" s="15">
        <f>(((I10/60)/60)/24)+DATE(1970,1,1)</f>
        <v>42475.875</v>
      </c>
      <c r="U10">
        <f>YEAR(S10)</f>
        <v>2016</v>
      </c>
      <c r="V10">
        <f t="shared" si="0"/>
        <v>7</v>
      </c>
    </row>
    <row r="11" spans="1:22" ht="41.4" x14ac:dyDescent="0.45">
      <c r="A11">
        <v>9</v>
      </c>
      <c r="B11" s="3" t="s">
        <v>11</v>
      </c>
      <c r="C11" s="3" t="s">
        <v>4120</v>
      </c>
      <c r="D11" s="6">
        <v>500</v>
      </c>
      <c r="E11" s="8">
        <v>629.99</v>
      </c>
      <c r="F11" t="s">
        <v>8218</v>
      </c>
      <c r="G11" t="s">
        <v>8223</v>
      </c>
      <c r="H11" t="s">
        <v>8245</v>
      </c>
      <c r="I11">
        <v>1460860144</v>
      </c>
      <c r="J11">
        <v>1458268144</v>
      </c>
      <c r="K11" t="b">
        <v>0</v>
      </c>
      <c r="L11">
        <v>20</v>
      </c>
      <c r="M11" t="b">
        <v>1</v>
      </c>
      <c r="N11" t="s">
        <v>8263</v>
      </c>
      <c r="O11">
        <f>ROUND(E11/D11*100,0)</f>
        <v>126</v>
      </c>
      <c r="P11">
        <f>IFERROR(ROUND(E11/L11,2),0)</f>
        <v>31.5</v>
      </c>
      <c r="Q11" s="11" t="s">
        <v>8308</v>
      </c>
      <c r="R11" t="s">
        <v>8309</v>
      </c>
      <c r="S11" s="15">
        <f>(((J11/60)/60)/24)+DATE(1970,1,1)</f>
        <v>42447.103518518517</v>
      </c>
      <c r="T11" s="15">
        <f>(((I11/60)/60)/24)+DATE(1970,1,1)</f>
        <v>42477.103518518517</v>
      </c>
      <c r="U11">
        <f>YEAR(S11)</f>
        <v>2016</v>
      </c>
      <c r="V11">
        <f t="shared" si="0"/>
        <v>30</v>
      </c>
    </row>
    <row r="12" spans="1:22" ht="41.4" x14ac:dyDescent="0.45">
      <c r="A12">
        <v>10</v>
      </c>
      <c r="B12" s="3" t="s">
        <v>12</v>
      </c>
      <c r="C12" s="3" t="s">
        <v>4121</v>
      </c>
      <c r="D12" s="6">
        <v>3000</v>
      </c>
      <c r="E12" s="8">
        <v>3015</v>
      </c>
      <c r="F12" t="s">
        <v>8218</v>
      </c>
      <c r="G12" t="s">
        <v>8223</v>
      </c>
      <c r="H12" t="s">
        <v>8245</v>
      </c>
      <c r="I12">
        <v>1403660279</v>
      </c>
      <c r="J12">
        <v>1400636279</v>
      </c>
      <c r="K12" t="b">
        <v>0</v>
      </c>
      <c r="L12">
        <v>19</v>
      </c>
      <c r="M12" t="b">
        <v>1</v>
      </c>
      <c r="N12" t="s">
        <v>8263</v>
      </c>
      <c r="O12">
        <f>ROUND(E12/D12*100,0)</f>
        <v>101</v>
      </c>
      <c r="P12">
        <f>IFERROR(ROUND(E12/L12,2),0)</f>
        <v>158.68</v>
      </c>
      <c r="Q12" s="11" t="s">
        <v>8308</v>
      </c>
      <c r="R12" t="s">
        <v>8309</v>
      </c>
      <c r="S12" s="15">
        <f>(((J12/60)/60)/24)+DATE(1970,1,1)</f>
        <v>41780.068043981482</v>
      </c>
      <c r="T12" s="15">
        <f>(((I12/60)/60)/24)+DATE(1970,1,1)</f>
        <v>41815.068043981482</v>
      </c>
      <c r="U12">
        <f>YEAR(S12)</f>
        <v>2014</v>
      </c>
      <c r="V12">
        <f t="shared" si="0"/>
        <v>35</v>
      </c>
    </row>
    <row r="13" spans="1:22" ht="41.4" x14ac:dyDescent="0.45">
      <c r="A13">
        <v>11</v>
      </c>
      <c r="B13" s="3" t="s">
        <v>13</v>
      </c>
      <c r="C13" s="3" t="s">
        <v>4122</v>
      </c>
      <c r="D13" s="6">
        <v>5000</v>
      </c>
      <c r="E13" s="8">
        <v>6025</v>
      </c>
      <c r="F13" t="s">
        <v>8218</v>
      </c>
      <c r="G13" t="s">
        <v>8223</v>
      </c>
      <c r="H13" t="s">
        <v>8245</v>
      </c>
      <c r="I13">
        <v>1471834800</v>
      </c>
      <c r="J13">
        <v>1469126462</v>
      </c>
      <c r="K13" t="b">
        <v>0</v>
      </c>
      <c r="L13">
        <v>75</v>
      </c>
      <c r="M13" t="b">
        <v>1</v>
      </c>
      <c r="N13" t="s">
        <v>8263</v>
      </c>
      <c r="O13">
        <f>ROUND(E13/D13*100,0)</f>
        <v>121</v>
      </c>
      <c r="P13">
        <f>IFERROR(ROUND(E13/L13,2),0)</f>
        <v>80.33</v>
      </c>
      <c r="Q13" s="11" t="s">
        <v>8308</v>
      </c>
      <c r="R13" t="s">
        <v>8309</v>
      </c>
      <c r="S13" s="15">
        <f>(((J13/60)/60)/24)+DATE(1970,1,1)</f>
        <v>42572.778495370367</v>
      </c>
      <c r="T13" s="15">
        <f>(((I13/60)/60)/24)+DATE(1970,1,1)</f>
        <v>42604.125</v>
      </c>
      <c r="U13">
        <f>YEAR(S13)</f>
        <v>2016</v>
      </c>
      <c r="V13">
        <f t="shared" si="0"/>
        <v>32</v>
      </c>
    </row>
    <row r="14" spans="1:22" ht="41.4" x14ac:dyDescent="0.45">
      <c r="A14">
        <v>12</v>
      </c>
      <c r="B14" s="3" t="s">
        <v>14</v>
      </c>
      <c r="C14" s="3" t="s">
        <v>4123</v>
      </c>
      <c r="D14" s="6">
        <v>30000</v>
      </c>
      <c r="E14" s="8">
        <v>49588</v>
      </c>
      <c r="F14" t="s">
        <v>8218</v>
      </c>
      <c r="G14" t="s">
        <v>8223</v>
      </c>
      <c r="H14" t="s">
        <v>8245</v>
      </c>
      <c r="I14">
        <v>1405479600</v>
      </c>
      <c r="J14">
        <v>1401642425</v>
      </c>
      <c r="K14" t="b">
        <v>0</v>
      </c>
      <c r="L14">
        <v>827</v>
      </c>
      <c r="M14" t="b">
        <v>1</v>
      </c>
      <c r="N14" t="s">
        <v>8263</v>
      </c>
      <c r="O14">
        <f>ROUND(E14/D14*100,0)</f>
        <v>165</v>
      </c>
      <c r="P14">
        <f>IFERROR(ROUND(E14/L14,2),0)</f>
        <v>59.96</v>
      </c>
      <c r="Q14" s="11" t="s">
        <v>8308</v>
      </c>
      <c r="R14" t="s">
        <v>8309</v>
      </c>
      <c r="S14" s="15">
        <f>(((J14/60)/60)/24)+DATE(1970,1,1)</f>
        <v>41791.713252314818</v>
      </c>
      <c r="T14" s="15">
        <f>(((I14/60)/60)/24)+DATE(1970,1,1)</f>
        <v>41836.125</v>
      </c>
      <c r="U14">
        <f>YEAR(S14)</f>
        <v>2014</v>
      </c>
      <c r="V14">
        <f t="shared" si="0"/>
        <v>45</v>
      </c>
    </row>
    <row r="15" spans="1:22" ht="27.6" x14ac:dyDescent="0.45">
      <c r="A15">
        <v>13</v>
      </c>
      <c r="B15" s="3" t="s">
        <v>15</v>
      </c>
      <c r="C15" s="3" t="s">
        <v>4124</v>
      </c>
      <c r="D15" s="6">
        <v>3500</v>
      </c>
      <c r="E15" s="8">
        <v>5599</v>
      </c>
      <c r="F15" t="s">
        <v>8218</v>
      </c>
      <c r="G15" t="s">
        <v>8223</v>
      </c>
      <c r="H15" t="s">
        <v>8245</v>
      </c>
      <c r="I15">
        <v>1466713620</v>
      </c>
      <c r="J15">
        <v>1463588109</v>
      </c>
      <c r="K15" t="b">
        <v>0</v>
      </c>
      <c r="L15">
        <v>51</v>
      </c>
      <c r="M15" t="b">
        <v>1</v>
      </c>
      <c r="N15" t="s">
        <v>8263</v>
      </c>
      <c r="O15">
        <f>ROUND(E15/D15*100,0)</f>
        <v>160</v>
      </c>
      <c r="P15">
        <f>IFERROR(ROUND(E15/L15,2),0)</f>
        <v>109.78</v>
      </c>
      <c r="Q15" s="11" t="s">
        <v>8308</v>
      </c>
      <c r="R15" t="s">
        <v>8309</v>
      </c>
      <c r="S15" s="15">
        <f>(((J15/60)/60)/24)+DATE(1970,1,1)</f>
        <v>42508.677187499998</v>
      </c>
      <c r="T15" s="15">
        <f>(((I15/60)/60)/24)+DATE(1970,1,1)</f>
        <v>42544.852083333331</v>
      </c>
      <c r="U15">
        <f>YEAR(S15)</f>
        <v>2016</v>
      </c>
      <c r="V15">
        <f t="shared" si="0"/>
        <v>36</v>
      </c>
    </row>
    <row r="16" spans="1:22" ht="27.6" x14ac:dyDescent="0.45">
      <c r="A16">
        <v>14</v>
      </c>
      <c r="B16" s="3" t="s">
        <v>16</v>
      </c>
      <c r="C16" s="3" t="s">
        <v>4125</v>
      </c>
      <c r="D16" s="6">
        <v>6000</v>
      </c>
      <c r="E16" s="8">
        <v>6056</v>
      </c>
      <c r="F16" t="s">
        <v>8218</v>
      </c>
      <c r="G16" t="s">
        <v>8225</v>
      </c>
      <c r="H16" t="s">
        <v>8247</v>
      </c>
      <c r="I16">
        <v>1405259940</v>
      </c>
      <c r="J16">
        <v>1403051888</v>
      </c>
      <c r="K16" t="b">
        <v>0</v>
      </c>
      <c r="L16">
        <v>41</v>
      </c>
      <c r="M16" t="b">
        <v>1</v>
      </c>
      <c r="N16" t="s">
        <v>8263</v>
      </c>
      <c r="O16">
        <f>ROUND(E16/D16*100,0)</f>
        <v>101</v>
      </c>
      <c r="P16">
        <f>IFERROR(ROUND(E16/L16,2),0)</f>
        <v>147.71</v>
      </c>
      <c r="Q16" s="11" t="s">
        <v>8308</v>
      </c>
      <c r="R16" t="s">
        <v>8309</v>
      </c>
      <c r="S16" s="15">
        <f>(((J16/60)/60)/24)+DATE(1970,1,1)</f>
        <v>41808.02648148148</v>
      </c>
      <c r="T16" s="15">
        <f>(((I16/60)/60)/24)+DATE(1970,1,1)</f>
        <v>41833.582638888889</v>
      </c>
      <c r="U16">
        <f>YEAR(S16)</f>
        <v>2014</v>
      </c>
      <c r="V16">
        <f t="shared" si="0"/>
        <v>25</v>
      </c>
    </row>
    <row r="17" spans="1:22" ht="41.4" x14ac:dyDescent="0.45">
      <c r="A17">
        <v>15</v>
      </c>
      <c r="B17" s="3" t="s">
        <v>17</v>
      </c>
      <c r="C17" s="3" t="s">
        <v>4126</v>
      </c>
      <c r="D17" s="6">
        <v>2000</v>
      </c>
      <c r="E17" s="8">
        <v>2132</v>
      </c>
      <c r="F17" t="s">
        <v>8218</v>
      </c>
      <c r="G17" t="s">
        <v>8226</v>
      </c>
      <c r="H17" t="s">
        <v>8248</v>
      </c>
      <c r="I17">
        <v>1443384840</v>
      </c>
      <c r="J17">
        <v>1441790658</v>
      </c>
      <c r="K17" t="b">
        <v>0</v>
      </c>
      <c r="L17">
        <v>98</v>
      </c>
      <c r="M17" t="b">
        <v>1</v>
      </c>
      <c r="N17" t="s">
        <v>8263</v>
      </c>
      <c r="O17">
        <f>ROUND(E17/D17*100,0)</f>
        <v>107</v>
      </c>
      <c r="P17">
        <f>IFERROR(ROUND(E17/L17,2),0)</f>
        <v>21.76</v>
      </c>
      <c r="Q17" s="11" t="s">
        <v>8308</v>
      </c>
      <c r="R17" t="s">
        <v>8309</v>
      </c>
      <c r="S17" s="15">
        <f>(((J17/60)/60)/24)+DATE(1970,1,1)</f>
        <v>42256.391875000001</v>
      </c>
      <c r="T17" s="15">
        <f>(((I17/60)/60)/24)+DATE(1970,1,1)</f>
        <v>42274.843055555553</v>
      </c>
      <c r="U17">
        <f>YEAR(S17)</f>
        <v>2015</v>
      </c>
      <c r="V17">
        <f t="shared" si="0"/>
        <v>18</v>
      </c>
    </row>
    <row r="18" spans="1:22" ht="41.4" x14ac:dyDescent="0.45">
      <c r="A18">
        <v>16</v>
      </c>
      <c r="B18" s="3" t="s">
        <v>18</v>
      </c>
      <c r="C18" s="3" t="s">
        <v>4127</v>
      </c>
      <c r="D18" s="6">
        <v>12000</v>
      </c>
      <c r="E18" s="8">
        <v>12029</v>
      </c>
      <c r="F18" t="s">
        <v>8218</v>
      </c>
      <c r="G18" t="s">
        <v>8223</v>
      </c>
      <c r="H18" t="s">
        <v>8245</v>
      </c>
      <c r="I18">
        <v>1402896600</v>
      </c>
      <c r="J18">
        <v>1398971211</v>
      </c>
      <c r="K18" t="b">
        <v>0</v>
      </c>
      <c r="L18">
        <v>70</v>
      </c>
      <c r="M18" t="b">
        <v>1</v>
      </c>
      <c r="N18" t="s">
        <v>8263</v>
      </c>
      <c r="O18">
        <f>ROUND(E18/D18*100,0)</f>
        <v>100</v>
      </c>
      <c r="P18">
        <f>IFERROR(ROUND(E18/L18,2),0)</f>
        <v>171.84</v>
      </c>
      <c r="Q18" s="11" t="s">
        <v>8308</v>
      </c>
      <c r="R18" t="s">
        <v>8309</v>
      </c>
      <c r="S18" s="15">
        <f>(((J18/60)/60)/24)+DATE(1970,1,1)</f>
        <v>41760.796423611115</v>
      </c>
      <c r="T18" s="15">
        <f>(((I18/60)/60)/24)+DATE(1970,1,1)</f>
        <v>41806.229166666664</v>
      </c>
      <c r="U18">
        <f>YEAR(S18)</f>
        <v>2014</v>
      </c>
      <c r="V18">
        <f t="shared" si="0"/>
        <v>46</v>
      </c>
    </row>
    <row r="19" spans="1:22" ht="41.4" x14ac:dyDescent="0.45">
      <c r="A19">
        <v>17</v>
      </c>
      <c r="B19" s="3" t="s">
        <v>19</v>
      </c>
      <c r="C19" s="3" t="s">
        <v>4128</v>
      </c>
      <c r="D19" s="6">
        <v>1500</v>
      </c>
      <c r="E19" s="8">
        <v>1510</v>
      </c>
      <c r="F19" t="s">
        <v>8218</v>
      </c>
      <c r="G19" t="s">
        <v>8224</v>
      </c>
      <c r="H19" t="s">
        <v>8246</v>
      </c>
      <c r="I19">
        <v>1415126022</v>
      </c>
      <c r="J19">
        <v>1412530422</v>
      </c>
      <c r="K19" t="b">
        <v>0</v>
      </c>
      <c r="L19">
        <v>36</v>
      </c>
      <c r="M19" t="b">
        <v>1</v>
      </c>
      <c r="N19" t="s">
        <v>8263</v>
      </c>
      <c r="O19">
        <f>ROUND(E19/D19*100,0)</f>
        <v>101</v>
      </c>
      <c r="P19">
        <f>IFERROR(ROUND(E19/L19,2),0)</f>
        <v>41.94</v>
      </c>
      <c r="Q19" s="11" t="s">
        <v>8308</v>
      </c>
      <c r="R19" t="s">
        <v>8309</v>
      </c>
      <c r="S19" s="15">
        <f>(((J19/60)/60)/24)+DATE(1970,1,1)</f>
        <v>41917.731736111113</v>
      </c>
      <c r="T19" s="15">
        <f>(((I19/60)/60)/24)+DATE(1970,1,1)</f>
        <v>41947.773402777777</v>
      </c>
      <c r="U19">
        <f>YEAR(S19)</f>
        <v>2014</v>
      </c>
      <c r="V19">
        <f t="shared" si="0"/>
        <v>30</v>
      </c>
    </row>
    <row r="20" spans="1:22" ht="41.4" x14ac:dyDescent="0.45">
      <c r="A20">
        <v>18</v>
      </c>
      <c r="B20" s="3" t="s">
        <v>20</v>
      </c>
      <c r="C20" s="3" t="s">
        <v>4129</v>
      </c>
      <c r="D20" s="6">
        <v>30000</v>
      </c>
      <c r="E20" s="8">
        <v>31896.33</v>
      </c>
      <c r="F20" t="s">
        <v>8218</v>
      </c>
      <c r="G20" t="s">
        <v>8223</v>
      </c>
      <c r="H20" t="s">
        <v>8245</v>
      </c>
      <c r="I20">
        <v>1410958856</v>
      </c>
      <c r="J20">
        <v>1408366856</v>
      </c>
      <c r="K20" t="b">
        <v>0</v>
      </c>
      <c r="L20">
        <v>342</v>
      </c>
      <c r="M20" t="b">
        <v>1</v>
      </c>
      <c r="N20" t="s">
        <v>8263</v>
      </c>
      <c r="O20">
        <f>ROUND(E20/D20*100,0)</f>
        <v>106</v>
      </c>
      <c r="P20">
        <f>IFERROR(ROUND(E20/L20,2),0)</f>
        <v>93.26</v>
      </c>
      <c r="Q20" s="11" t="s">
        <v>8308</v>
      </c>
      <c r="R20" t="s">
        <v>8309</v>
      </c>
      <c r="S20" s="15">
        <f>(((J20/60)/60)/24)+DATE(1970,1,1)</f>
        <v>41869.542314814818</v>
      </c>
      <c r="T20" s="15">
        <f>(((I20/60)/60)/24)+DATE(1970,1,1)</f>
        <v>41899.542314814818</v>
      </c>
      <c r="U20">
        <f>YEAR(S20)</f>
        <v>2014</v>
      </c>
      <c r="V20">
        <f t="shared" si="0"/>
        <v>30</v>
      </c>
    </row>
    <row r="21" spans="1:22" ht="41.4" x14ac:dyDescent="0.45">
      <c r="A21">
        <v>19</v>
      </c>
      <c r="B21" s="3" t="s">
        <v>21</v>
      </c>
      <c r="C21" s="3" t="s">
        <v>4130</v>
      </c>
      <c r="D21" s="6">
        <v>850</v>
      </c>
      <c r="E21" s="8">
        <v>1235</v>
      </c>
      <c r="F21" t="s">
        <v>8218</v>
      </c>
      <c r="G21" t="s">
        <v>8223</v>
      </c>
      <c r="H21" t="s">
        <v>8245</v>
      </c>
      <c r="I21">
        <v>1437420934</v>
      </c>
      <c r="J21">
        <v>1434828934</v>
      </c>
      <c r="K21" t="b">
        <v>0</v>
      </c>
      <c r="L21">
        <v>22</v>
      </c>
      <c r="M21" t="b">
        <v>1</v>
      </c>
      <c r="N21" t="s">
        <v>8263</v>
      </c>
      <c r="O21">
        <f>ROUND(E21/D21*100,0)</f>
        <v>145</v>
      </c>
      <c r="P21">
        <f>IFERROR(ROUND(E21/L21,2),0)</f>
        <v>56.14</v>
      </c>
      <c r="Q21" s="11" t="s">
        <v>8308</v>
      </c>
      <c r="R21" t="s">
        <v>8309</v>
      </c>
      <c r="S21" s="15">
        <f>(((J21/60)/60)/24)+DATE(1970,1,1)</f>
        <v>42175.816365740742</v>
      </c>
      <c r="T21" s="15">
        <f>(((I21/60)/60)/24)+DATE(1970,1,1)</f>
        <v>42205.816365740742</v>
      </c>
      <c r="U21">
        <f>YEAR(S21)</f>
        <v>2015</v>
      </c>
      <c r="V21">
        <f t="shared" si="0"/>
        <v>30</v>
      </c>
    </row>
    <row r="22" spans="1:22" ht="41.4" x14ac:dyDescent="0.45">
      <c r="A22">
        <v>20</v>
      </c>
      <c r="B22" s="3" t="s">
        <v>22</v>
      </c>
      <c r="C22" s="3" t="s">
        <v>4131</v>
      </c>
      <c r="D22" s="6">
        <v>2000</v>
      </c>
      <c r="E22" s="8">
        <v>2004</v>
      </c>
      <c r="F22" t="s">
        <v>8218</v>
      </c>
      <c r="G22" t="s">
        <v>8223</v>
      </c>
      <c r="H22" t="s">
        <v>8245</v>
      </c>
      <c r="I22">
        <v>1442167912</v>
      </c>
      <c r="J22">
        <v>1436983912</v>
      </c>
      <c r="K22" t="b">
        <v>0</v>
      </c>
      <c r="L22">
        <v>25</v>
      </c>
      <c r="M22" t="b">
        <v>1</v>
      </c>
      <c r="N22" t="s">
        <v>8263</v>
      </c>
      <c r="O22">
        <f>ROUND(E22/D22*100,0)</f>
        <v>100</v>
      </c>
      <c r="P22">
        <f>IFERROR(ROUND(E22/L22,2),0)</f>
        <v>80.16</v>
      </c>
      <c r="Q22" s="11" t="s">
        <v>8308</v>
      </c>
      <c r="R22" t="s">
        <v>8309</v>
      </c>
      <c r="S22" s="15">
        <f>(((J22/60)/60)/24)+DATE(1970,1,1)</f>
        <v>42200.758240740746</v>
      </c>
      <c r="T22" s="15">
        <f>(((I22/60)/60)/24)+DATE(1970,1,1)</f>
        <v>42260.758240740746</v>
      </c>
      <c r="U22">
        <f>YEAR(S22)</f>
        <v>2015</v>
      </c>
      <c r="V22">
        <f t="shared" si="0"/>
        <v>60</v>
      </c>
    </row>
    <row r="23" spans="1:22" ht="41.4" x14ac:dyDescent="0.45">
      <c r="A23">
        <v>21</v>
      </c>
      <c r="B23" s="3" t="s">
        <v>23</v>
      </c>
      <c r="C23" s="3" t="s">
        <v>4132</v>
      </c>
      <c r="D23" s="6">
        <v>18500</v>
      </c>
      <c r="E23" s="8">
        <v>20190</v>
      </c>
      <c r="F23" t="s">
        <v>8218</v>
      </c>
      <c r="G23" t="s">
        <v>8223</v>
      </c>
      <c r="H23" t="s">
        <v>8245</v>
      </c>
      <c r="I23">
        <v>1411743789</v>
      </c>
      <c r="J23">
        <v>1409151789</v>
      </c>
      <c r="K23" t="b">
        <v>0</v>
      </c>
      <c r="L23">
        <v>101</v>
      </c>
      <c r="M23" t="b">
        <v>1</v>
      </c>
      <c r="N23" t="s">
        <v>8263</v>
      </c>
      <c r="O23">
        <f>ROUND(E23/D23*100,0)</f>
        <v>109</v>
      </c>
      <c r="P23">
        <f>IFERROR(ROUND(E23/L23,2),0)</f>
        <v>199.9</v>
      </c>
      <c r="Q23" s="11" t="s">
        <v>8308</v>
      </c>
      <c r="R23" t="s">
        <v>8309</v>
      </c>
      <c r="S23" s="15">
        <f>(((J23/60)/60)/24)+DATE(1970,1,1)</f>
        <v>41878.627187500002</v>
      </c>
      <c r="T23" s="15">
        <f>(((I23/60)/60)/24)+DATE(1970,1,1)</f>
        <v>41908.627187500002</v>
      </c>
      <c r="U23">
        <f>YEAR(S23)</f>
        <v>2014</v>
      </c>
      <c r="V23">
        <f t="shared" si="0"/>
        <v>30</v>
      </c>
    </row>
    <row r="24" spans="1:22" ht="27.6" x14ac:dyDescent="0.45">
      <c r="A24">
        <v>22</v>
      </c>
      <c r="B24" s="3" t="s">
        <v>24</v>
      </c>
      <c r="C24" s="3" t="s">
        <v>4133</v>
      </c>
      <c r="D24" s="6">
        <v>350</v>
      </c>
      <c r="E24" s="8">
        <v>410</v>
      </c>
      <c r="F24" t="s">
        <v>8218</v>
      </c>
      <c r="G24" t="s">
        <v>8223</v>
      </c>
      <c r="H24" t="s">
        <v>8245</v>
      </c>
      <c r="I24">
        <v>1420099140</v>
      </c>
      <c r="J24">
        <v>1418766740</v>
      </c>
      <c r="K24" t="b">
        <v>0</v>
      </c>
      <c r="L24">
        <v>8</v>
      </c>
      <c r="M24" t="b">
        <v>1</v>
      </c>
      <c r="N24" t="s">
        <v>8263</v>
      </c>
      <c r="O24">
        <f>ROUND(E24/D24*100,0)</f>
        <v>117</v>
      </c>
      <c r="P24">
        <f>IFERROR(ROUND(E24/L24,2),0)</f>
        <v>51.25</v>
      </c>
      <c r="Q24" s="11" t="s">
        <v>8308</v>
      </c>
      <c r="R24" t="s">
        <v>8309</v>
      </c>
      <c r="S24" s="15">
        <f>(((J24/60)/60)/24)+DATE(1970,1,1)</f>
        <v>41989.91134259259</v>
      </c>
      <c r="T24" s="15">
        <f>(((I24/60)/60)/24)+DATE(1970,1,1)</f>
        <v>42005.332638888889</v>
      </c>
      <c r="U24">
        <f>YEAR(S24)</f>
        <v>2014</v>
      </c>
      <c r="V24">
        <f t="shared" si="0"/>
        <v>16</v>
      </c>
    </row>
    <row r="25" spans="1:22" ht="41.4" x14ac:dyDescent="0.45">
      <c r="A25">
        <v>23</v>
      </c>
      <c r="B25" s="3" t="s">
        <v>25</v>
      </c>
      <c r="C25" s="3" t="s">
        <v>4134</v>
      </c>
      <c r="D25" s="6">
        <v>2000</v>
      </c>
      <c r="E25" s="8">
        <v>2370</v>
      </c>
      <c r="F25" t="s">
        <v>8218</v>
      </c>
      <c r="G25" t="s">
        <v>8223</v>
      </c>
      <c r="H25" t="s">
        <v>8245</v>
      </c>
      <c r="I25">
        <v>1430407200</v>
      </c>
      <c r="J25">
        <v>1428086501</v>
      </c>
      <c r="K25" t="b">
        <v>0</v>
      </c>
      <c r="L25">
        <v>23</v>
      </c>
      <c r="M25" t="b">
        <v>1</v>
      </c>
      <c r="N25" t="s">
        <v>8263</v>
      </c>
      <c r="O25">
        <f>ROUND(E25/D25*100,0)</f>
        <v>119</v>
      </c>
      <c r="P25">
        <f>IFERROR(ROUND(E25/L25,2),0)</f>
        <v>103.04</v>
      </c>
      <c r="Q25" s="11" t="s">
        <v>8308</v>
      </c>
      <c r="R25" t="s">
        <v>8309</v>
      </c>
      <c r="S25" s="15">
        <f>(((J25/60)/60)/24)+DATE(1970,1,1)</f>
        <v>42097.778946759259</v>
      </c>
      <c r="T25" s="15">
        <f>(((I25/60)/60)/24)+DATE(1970,1,1)</f>
        <v>42124.638888888891</v>
      </c>
      <c r="U25">
        <f>YEAR(S25)</f>
        <v>2015</v>
      </c>
      <c r="V25">
        <f t="shared" si="0"/>
        <v>27</v>
      </c>
    </row>
    <row r="26" spans="1:22" ht="27.6" x14ac:dyDescent="0.45">
      <c r="A26">
        <v>24</v>
      </c>
      <c r="B26" s="3" t="s">
        <v>26</v>
      </c>
      <c r="C26" s="3" t="s">
        <v>4135</v>
      </c>
      <c r="D26" s="6">
        <v>35000</v>
      </c>
      <c r="E26" s="8">
        <v>38082.69</v>
      </c>
      <c r="F26" t="s">
        <v>8218</v>
      </c>
      <c r="G26" t="s">
        <v>8223</v>
      </c>
      <c r="H26" t="s">
        <v>8245</v>
      </c>
      <c r="I26">
        <v>1442345940</v>
      </c>
      <c r="J26">
        <v>1439494863</v>
      </c>
      <c r="K26" t="b">
        <v>0</v>
      </c>
      <c r="L26">
        <v>574</v>
      </c>
      <c r="M26" t="b">
        <v>1</v>
      </c>
      <c r="N26" t="s">
        <v>8263</v>
      </c>
      <c r="O26">
        <f>ROUND(E26/D26*100,0)</f>
        <v>109</v>
      </c>
      <c r="P26">
        <f>IFERROR(ROUND(E26/L26,2),0)</f>
        <v>66.349999999999994</v>
      </c>
      <c r="Q26" s="11" t="s">
        <v>8308</v>
      </c>
      <c r="R26" t="s">
        <v>8309</v>
      </c>
      <c r="S26" s="15">
        <f>(((J26/60)/60)/24)+DATE(1970,1,1)</f>
        <v>42229.820173611108</v>
      </c>
      <c r="T26" s="15">
        <f>(((I26/60)/60)/24)+DATE(1970,1,1)</f>
        <v>42262.818750000006</v>
      </c>
      <c r="U26">
        <f>YEAR(S26)</f>
        <v>2015</v>
      </c>
      <c r="V26">
        <f t="shared" si="0"/>
        <v>33</v>
      </c>
    </row>
    <row r="27" spans="1:22" ht="41.4" x14ac:dyDescent="0.45">
      <c r="A27">
        <v>25</v>
      </c>
      <c r="B27" s="3" t="s">
        <v>27</v>
      </c>
      <c r="C27" s="3" t="s">
        <v>4136</v>
      </c>
      <c r="D27" s="6">
        <v>600</v>
      </c>
      <c r="E27" s="8">
        <v>800</v>
      </c>
      <c r="F27" t="s">
        <v>8218</v>
      </c>
      <c r="G27" t="s">
        <v>8223</v>
      </c>
      <c r="H27" t="s">
        <v>8245</v>
      </c>
      <c r="I27">
        <v>1452299761</v>
      </c>
      <c r="J27">
        <v>1447115761</v>
      </c>
      <c r="K27" t="b">
        <v>0</v>
      </c>
      <c r="L27">
        <v>14</v>
      </c>
      <c r="M27" t="b">
        <v>1</v>
      </c>
      <c r="N27" t="s">
        <v>8263</v>
      </c>
      <c r="O27">
        <f>ROUND(E27/D27*100,0)</f>
        <v>133</v>
      </c>
      <c r="P27">
        <f>IFERROR(ROUND(E27/L27,2),0)</f>
        <v>57.14</v>
      </c>
      <c r="Q27" s="11" t="s">
        <v>8308</v>
      </c>
      <c r="R27" t="s">
        <v>8309</v>
      </c>
      <c r="S27" s="15">
        <f>(((J27/60)/60)/24)+DATE(1970,1,1)</f>
        <v>42318.025011574078</v>
      </c>
      <c r="T27" s="15">
        <f>(((I27/60)/60)/24)+DATE(1970,1,1)</f>
        <v>42378.025011574078</v>
      </c>
      <c r="U27">
        <f>YEAR(S27)</f>
        <v>2015</v>
      </c>
      <c r="V27">
        <f t="shared" si="0"/>
        <v>60</v>
      </c>
    </row>
    <row r="28" spans="1:22" ht="27.6" x14ac:dyDescent="0.45">
      <c r="A28">
        <v>26</v>
      </c>
      <c r="B28" s="3" t="s">
        <v>28</v>
      </c>
      <c r="C28" s="3" t="s">
        <v>4137</v>
      </c>
      <c r="D28" s="6">
        <v>1250</v>
      </c>
      <c r="E28" s="8">
        <v>1940</v>
      </c>
      <c r="F28" t="s">
        <v>8218</v>
      </c>
      <c r="G28" t="s">
        <v>8223</v>
      </c>
      <c r="H28" t="s">
        <v>8245</v>
      </c>
      <c r="I28">
        <v>1408278144</v>
      </c>
      <c r="J28">
        <v>1404822144</v>
      </c>
      <c r="K28" t="b">
        <v>0</v>
      </c>
      <c r="L28">
        <v>19</v>
      </c>
      <c r="M28" t="b">
        <v>1</v>
      </c>
      <c r="N28" t="s">
        <v>8263</v>
      </c>
      <c r="O28">
        <f>ROUND(E28/D28*100,0)</f>
        <v>155</v>
      </c>
      <c r="P28">
        <f>IFERROR(ROUND(E28/L28,2),0)</f>
        <v>102.11</v>
      </c>
      <c r="Q28" s="11" t="s">
        <v>8308</v>
      </c>
      <c r="R28" t="s">
        <v>8309</v>
      </c>
      <c r="S28" s="15">
        <f>(((J28/60)/60)/24)+DATE(1970,1,1)</f>
        <v>41828.515555555554</v>
      </c>
      <c r="T28" s="15">
        <f>(((I28/60)/60)/24)+DATE(1970,1,1)</f>
        <v>41868.515555555554</v>
      </c>
      <c r="U28">
        <f>YEAR(S28)</f>
        <v>2014</v>
      </c>
      <c r="V28">
        <f t="shared" si="0"/>
        <v>40</v>
      </c>
    </row>
    <row r="29" spans="1:22" ht="41.4" x14ac:dyDescent="0.45">
      <c r="A29">
        <v>27</v>
      </c>
      <c r="B29" s="3" t="s">
        <v>29</v>
      </c>
      <c r="C29" s="3" t="s">
        <v>4138</v>
      </c>
      <c r="D29" s="6">
        <v>20000</v>
      </c>
      <c r="E29" s="8">
        <v>22345</v>
      </c>
      <c r="F29" t="s">
        <v>8218</v>
      </c>
      <c r="G29" t="s">
        <v>8227</v>
      </c>
      <c r="H29" t="s">
        <v>8249</v>
      </c>
      <c r="I29">
        <v>1416113833</v>
      </c>
      <c r="J29">
        <v>1413518233</v>
      </c>
      <c r="K29" t="b">
        <v>0</v>
      </c>
      <c r="L29">
        <v>150</v>
      </c>
      <c r="M29" t="b">
        <v>1</v>
      </c>
      <c r="N29" t="s">
        <v>8263</v>
      </c>
      <c r="O29">
        <f>ROUND(E29/D29*100,0)</f>
        <v>112</v>
      </c>
      <c r="P29">
        <f>IFERROR(ROUND(E29/L29,2),0)</f>
        <v>148.97</v>
      </c>
      <c r="Q29" s="11" t="s">
        <v>8308</v>
      </c>
      <c r="R29" t="s">
        <v>8309</v>
      </c>
      <c r="S29" s="15">
        <f>(((J29/60)/60)/24)+DATE(1970,1,1)</f>
        <v>41929.164733796293</v>
      </c>
      <c r="T29" s="15">
        <f>(((I29/60)/60)/24)+DATE(1970,1,1)</f>
        <v>41959.206400462965</v>
      </c>
      <c r="U29">
        <f>YEAR(S29)</f>
        <v>2014</v>
      </c>
      <c r="V29">
        <f t="shared" si="0"/>
        <v>30</v>
      </c>
    </row>
    <row r="30" spans="1:22" ht="27.6" x14ac:dyDescent="0.45">
      <c r="A30">
        <v>28</v>
      </c>
      <c r="B30" s="3" t="s">
        <v>30</v>
      </c>
      <c r="C30" s="3" t="s">
        <v>4139</v>
      </c>
      <c r="D30" s="6">
        <v>12000</v>
      </c>
      <c r="E30" s="8">
        <v>12042</v>
      </c>
      <c r="F30" t="s">
        <v>8218</v>
      </c>
      <c r="G30" t="s">
        <v>8223</v>
      </c>
      <c r="H30" t="s">
        <v>8245</v>
      </c>
      <c r="I30">
        <v>1450307284</v>
      </c>
      <c r="J30">
        <v>1447715284</v>
      </c>
      <c r="K30" t="b">
        <v>0</v>
      </c>
      <c r="L30">
        <v>71</v>
      </c>
      <c r="M30" t="b">
        <v>1</v>
      </c>
      <c r="N30" t="s">
        <v>8263</v>
      </c>
      <c r="O30">
        <f>ROUND(E30/D30*100,0)</f>
        <v>100</v>
      </c>
      <c r="P30">
        <f>IFERROR(ROUND(E30/L30,2),0)</f>
        <v>169.61</v>
      </c>
      <c r="Q30" s="11" t="s">
        <v>8308</v>
      </c>
      <c r="R30" t="s">
        <v>8309</v>
      </c>
      <c r="S30" s="15">
        <f>(((J30/60)/60)/24)+DATE(1970,1,1)</f>
        <v>42324.96393518518</v>
      </c>
      <c r="T30" s="15">
        <f>(((I30/60)/60)/24)+DATE(1970,1,1)</f>
        <v>42354.96393518518</v>
      </c>
      <c r="U30">
        <f>YEAR(S30)</f>
        <v>2015</v>
      </c>
      <c r="V30">
        <f t="shared" si="0"/>
        <v>30</v>
      </c>
    </row>
    <row r="31" spans="1:22" ht="41.4" x14ac:dyDescent="0.45">
      <c r="A31">
        <v>29</v>
      </c>
      <c r="B31" s="3" t="s">
        <v>31</v>
      </c>
      <c r="C31" s="3" t="s">
        <v>4140</v>
      </c>
      <c r="D31" s="6">
        <v>3000</v>
      </c>
      <c r="E31" s="8">
        <v>3700</v>
      </c>
      <c r="F31" t="s">
        <v>8218</v>
      </c>
      <c r="G31" t="s">
        <v>8224</v>
      </c>
      <c r="H31" t="s">
        <v>8246</v>
      </c>
      <c r="I31">
        <v>1406045368</v>
      </c>
      <c r="J31">
        <v>1403453368</v>
      </c>
      <c r="K31" t="b">
        <v>0</v>
      </c>
      <c r="L31">
        <v>117</v>
      </c>
      <c r="M31" t="b">
        <v>1</v>
      </c>
      <c r="N31" t="s">
        <v>8263</v>
      </c>
      <c r="O31">
        <f>ROUND(E31/D31*100,0)</f>
        <v>123</v>
      </c>
      <c r="P31">
        <f>IFERROR(ROUND(E31/L31,2),0)</f>
        <v>31.62</v>
      </c>
      <c r="Q31" s="11" t="s">
        <v>8308</v>
      </c>
      <c r="R31" t="s">
        <v>8309</v>
      </c>
      <c r="S31" s="15">
        <f>(((J31/60)/60)/24)+DATE(1970,1,1)</f>
        <v>41812.67324074074</v>
      </c>
      <c r="T31" s="15">
        <f>(((I31/60)/60)/24)+DATE(1970,1,1)</f>
        <v>41842.67324074074</v>
      </c>
      <c r="U31">
        <f>YEAR(S31)</f>
        <v>2014</v>
      </c>
      <c r="V31">
        <f t="shared" si="0"/>
        <v>30</v>
      </c>
    </row>
    <row r="32" spans="1:22" ht="41.4" x14ac:dyDescent="0.45">
      <c r="A32">
        <v>30</v>
      </c>
      <c r="B32" s="3" t="s">
        <v>32</v>
      </c>
      <c r="C32" s="3" t="s">
        <v>4141</v>
      </c>
      <c r="D32" s="6">
        <v>4000</v>
      </c>
      <c r="E32" s="8">
        <v>4051.99</v>
      </c>
      <c r="F32" t="s">
        <v>8218</v>
      </c>
      <c r="G32" t="s">
        <v>8223</v>
      </c>
      <c r="H32" t="s">
        <v>8245</v>
      </c>
      <c r="I32">
        <v>1408604515</v>
      </c>
      <c r="J32">
        <v>1406012515</v>
      </c>
      <c r="K32" t="b">
        <v>0</v>
      </c>
      <c r="L32">
        <v>53</v>
      </c>
      <c r="M32" t="b">
        <v>1</v>
      </c>
      <c r="N32" t="s">
        <v>8263</v>
      </c>
      <c r="O32">
        <f>ROUND(E32/D32*100,0)</f>
        <v>101</v>
      </c>
      <c r="P32">
        <f>IFERROR(ROUND(E32/L32,2),0)</f>
        <v>76.45</v>
      </c>
      <c r="Q32" s="11" t="s">
        <v>8308</v>
      </c>
      <c r="R32" t="s">
        <v>8309</v>
      </c>
      <c r="S32" s="15">
        <f>(((J32/60)/60)/24)+DATE(1970,1,1)</f>
        <v>41842.292997685188</v>
      </c>
      <c r="T32" s="15">
        <f>(((I32/60)/60)/24)+DATE(1970,1,1)</f>
        <v>41872.292997685188</v>
      </c>
      <c r="U32">
        <f>YEAR(S32)</f>
        <v>2014</v>
      </c>
      <c r="V32">
        <f t="shared" si="0"/>
        <v>30</v>
      </c>
    </row>
    <row r="33" spans="1:22" ht="41.4" x14ac:dyDescent="0.45">
      <c r="A33">
        <v>31</v>
      </c>
      <c r="B33" s="3" t="s">
        <v>33</v>
      </c>
      <c r="C33" s="3" t="s">
        <v>4142</v>
      </c>
      <c r="D33" s="6">
        <v>13</v>
      </c>
      <c r="E33" s="8">
        <v>13</v>
      </c>
      <c r="F33" t="s">
        <v>8218</v>
      </c>
      <c r="G33" t="s">
        <v>8223</v>
      </c>
      <c r="H33" t="s">
        <v>8245</v>
      </c>
      <c r="I33">
        <v>1453748434</v>
      </c>
      <c r="J33">
        <v>1452193234</v>
      </c>
      <c r="K33" t="b">
        <v>0</v>
      </c>
      <c r="L33">
        <v>1</v>
      </c>
      <c r="M33" t="b">
        <v>1</v>
      </c>
      <c r="N33" t="s">
        <v>8263</v>
      </c>
      <c r="O33">
        <f>ROUND(E33/D33*100,0)</f>
        <v>100</v>
      </c>
      <c r="P33">
        <f>IFERROR(ROUND(E33/L33,2),0)</f>
        <v>13</v>
      </c>
      <c r="Q33" s="11" t="s">
        <v>8308</v>
      </c>
      <c r="R33" t="s">
        <v>8309</v>
      </c>
      <c r="S33" s="15">
        <f>(((J33/60)/60)/24)+DATE(1970,1,1)</f>
        <v>42376.79206018518</v>
      </c>
      <c r="T33" s="15">
        <f>(((I33/60)/60)/24)+DATE(1970,1,1)</f>
        <v>42394.79206018518</v>
      </c>
      <c r="U33">
        <f>YEAR(S33)</f>
        <v>2016</v>
      </c>
      <c r="V33">
        <f t="shared" si="0"/>
        <v>18</v>
      </c>
    </row>
    <row r="34" spans="1:22" ht="41.4" x14ac:dyDescent="0.45">
      <c r="A34">
        <v>32</v>
      </c>
      <c r="B34" s="3" t="s">
        <v>34</v>
      </c>
      <c r="C34" s="3" t="s">
        <v>4143</v>
      </c>
      <c r="D34" s="6">
        <v>28450</v>
      </c>
      <c r="E34" s="8">
        <v>28520</v>
      </c>
      <c r="F34" t="s">
        <v>8218</v>
      </c>
      <c r="G34" t="s">
        <v>8223</v>
      </c>
      <c r="H34" t="s">
        <v>8245</v>
      </c>
      <c r="I34">
        <v>1463111940</v>
      </c>
      <c r="J34">
        <v>1459523017</v>
      </c>
      <c r="K34" t="b">
        <v>0</v>
      </c>
      <c r="L34">
        <v>89</v>
      </c>
      <c r="M34" t="b">
        <v>1</v>
      </c>
      <c r="N34" t="s">
        <v>8263</v>
      </c>
      <c r="O34">
        <f>ROUND(E34/D34*100,0)</f>
        <v>100</v>
      </c>
      <c r="P34">
        <f>IFERROR(ROUND(E34/L34,2),0)</f>
        <v>320.45</v>
      </c>
      <c r="Q34" s="11" t="s">
        <v>8308</v>
      </c>
      <c r="R34" t="s">
        <v>8309</v>
      </c>
      <c r="S34" s="15">
        <f>(((J34/60)/60)/24)+DATE(1970,1,1)</f>
        <v>42461.627511574072</v>
      </c>
      <c r="T34" s="15">
        <f>(((I34/60)/60)/24)+DATE(1970,1,1)</f>
        <v>42503.165972222225</v>
      </c>
      <c r="U34">
        <f>YEAR(S34)</f>
        <v>2016</v>
      </c>
      <c r="V34">
        <f t="shared" si="0"/>
        <v>42</v>
      </c>
    </row>
    <row r="35" spans="1:22" ht="41.4" x14ac:dyDescent="0.45">
      <c r="A35">
        <v>33</v>
      </c>
      <c r="B35" s="3" t="s">
        <v>35</v>
      </c>
      <c r="C35" s="3" t="s">
        <v>4144</v>
      </c>
      <c r="D35" s="6">
        <v>5250</v>
      </c>
      <c r="E35" s="8">
        <v>5360</v>
      </c>
      <c r="F35" t="s">
        <v>8218</v>
      </c>
      <c r="G35" t="s">
        <v>8223</v>
      </c>
      <c r="H35" t="s">
        <v>8245</v>
      </c>
      <c r="I35">
        <v>1447001501</v>
      </c>
      <c r="J35">
        <v>1444405901</v>
      </c>
      <c r="K35" t="b">
        <v>0</v>
      </c>
      <c r="L35">
        <v>64</v>
      </c>
      <c r="M35" t="b">
        <v>1</v>
      </c>
      <c r="N35" t="s">
        <v>8263</v>
      </c>
      <c r="O35">
        <f>ROUND(E35/D35*100,0)</f>
        <v>102</v>
      </c>
      <c r="P35">
        <f>IFERROR(ROUND(E35/L35,2),0)</f>
        <v>83.75</v>
      </c>
      <c r="Q35" s="11" t="s">
        <v>8308</v>
      </c>
      <c r="R35" t="s">
        <v>8309</v>
      </c>
      <c r="S35" s="15">
        <f>(((J35/60)/60)/24)+DATE(1970,1,1)</f>
        <v>42286.660891203705</v>
      </c>
      <c r="T35" s="15">
        <f>(((I35/60)/60)/24)+DATE(1970,1,1)</f>
        <v>42316.702557870376</v>
      </c>
      <c r="U35">
        <f>YEAR(S35)</f>
        <v>2015</v>
      </c>
      <c r="V35">
        <f t="shared" si="0"/>
        <v>30</v>
      </c>
    </row>
    <row r="36" spans="1:22" ht="41.4" x14ac:dyDescent="0.45">
      <c r="A36">
        <v>34</v>
      </c>
      <c r="B36" s="3" t="s">
        <v>36</v>
      </c>
      <c r="C36" s="3" t="s">
        <v>4145</v>
      </c>
      <c r="D36" s="6">
        <v>2600</v>
      </c>
      <c r="E36" s="8">
        <v>3392</v>
      </c>
      <c r="F36" t="s">
        <v>8218</v>
      </c>
      <c r="G36" t="s">
        <v>8223</v>
      </c>
      <c r="H36" t="s">
        <v>8245</v>
      </c>
      <c r="I36">
        <v>1407224601</v>
      </c>
      <c r="J36">
        <v>1405928601</v>
      </c>
      <c r="K36" t="b">
        <v>0</v>
      </c>
      <c r="L36">
        <v>68</v>
      </c>
      <c r="M36" t="b">
        <v>1</v>
      </c>
      <c r="N36" t="s">
        <v>8263</v>
      </c>
      <c r="O36">
        <f>ROUND(E36/D36*100,0)</f>
        <v>130</v>
      </c>
      <c r="P36">
        <f>IFERROR(ROUND(E36/L36,2),0)</f>
        <v>49.88</v>
      </c>
      <c r="Q36" s="11" t="s">
        <v>8308</v>
      </c>
      <c r="R36" t="s">
        <v>8309</v>
      </c>
      <c r="S36" s="15">
        <f>(((J36/60)/60)/24)+DATE(1970,1,1)</f>
        <v>41841.321770833332</v>
      </c>
      <c r="T36" s="15">
        <f>(((I36/60)/60)/24)+DATE(1970,1,1)</f>
        <v>41856.321770833332</v>
      </c>
      <c r="U36">
        <f>YEAR(S36)</f>
        <v>2014</v>
      </c>
      <c r="V36">
        <f t="shared" si="0"/>
        <v>15</v>
      </c>
    </row>
    <row r="37" spans="1:22" ht="27.6" x14ac:dyDescent="0.45">
      <c r="A37">
        <v>35</v>
      </c>
      <c r="B37" s="3" t="s">
        <v>37</v>
      </c>
      <c r="C37" s="3" t="s">
        <v>4146</v>
      </c>
      <c r="D37" s="6">
        <v>1000</v>
      </c>
      <c r="E37" s="8">
        <v>1665</v>
      </c>
      <c r="F37" t="s">
        <v>8218</v>
      </c>
      <c r="G37" t="s">
        <v>8223</v>
      </c>
      <c r="H37" t="s">
        <v>8245</v>
      </c>
      <c r="I37">
        <v>1430179200</v>
      </c>
      <c r="J37">
        <v>1428130814</v>
      </c>
      <c r="K37" t="b">
        <v>0</v>
      </c>
      <c r="L37">
        <v>28</v>
      </c>
      <c r="M37" t="b">
        <v>1</v>
      </c>
      <c r="N37" t="s">
        <v>8263</v>
      </c>
      <c r="O37">
        <f>ROUND(E37/D37*100,0)</f>
        <v>167</v>
      </c>
      <c r="P37">
        <f>IFERROR(ROUND(E37/L37,2),0)</f>
        <v>59.46</v>
      </c>
      <c r="Q37" s="11" t="s">
        <v>8308</v>
      </c>
      <c r="R37" t="s">
        <v>8309</v>
      </c>
      <c r="S37" s="15">
        <f>(((J37/60)/60)/24)+DATE(1970,1,1)</f>
        <v>42098.291828703703</v>
      </c>
      <c r="T37" s="15">
        <f>(((I37/60)/60)/24)+DATE(1970,1,1)</f>
        <v>42122</v>
      </c>
      <c r="U37">
        <f>YEAR(S37)</f>
        <v>2015</v>
      </c>
      <c r="V37">
        <f t="shared" si="0"/>
        <v>24</v>
      </c>
    </row>
    <row r="38" spans="1:22" ht="27.6" x14ac:dyDescent="0.45">
      <c r="A38">
        <v>36</v>
      </c>
      <c r="B38" s="3" t="s">
        <v>38</v>
      </c>
      <c r="C38" s="3" t="s">
        <v>4147</v>
      </c>
      <c r="D38" s="6">
        <v>6000</v>
      </c>
      <c r="E38" s="8">
        <v>8529</v>
      </c>
      <c r="F38" t="s">
        <v>8218</v>
      </c>
      <c r="G38" t="s">
        <v>8223</v>
      </c>
      <c r="H38" t="s">
        <v>8245</v>
      </c>
      <c r="I38">
        <v>1428128525</v>
      </c>
      <c r="J38">
        <v>1425540125</v>
      </c>
      <c r="K38" t="b">
        <v>0</v>
      </c>
      <c r="L38">
        <v>44</v>
      </c>
      <c r="M38" t="b">
        <v>1</v>
      </c>
      <c r="N38" t="s">
        <v>8263</v>
      </c>
      <c r="O38">
        <f>ROUND(E38/D38*100,0)</f>
        <v>142</v>
      </c>
      <c r="P38">
        <f>IFERROR(ROUND(E38/L38,2),0)</f>
        <v>193.84</v>
      </c>
      <c r="Q38" s="11" t="s">
        <v>8308</v>
      </c>
      <c r="R38" t="s">
        <v>8309</v>
      </c>
      <c r="S38" s="15">
        <f>(((J38/60)/60)/24)+DATE(1970,1,1)</f>
        <v>42068.307002314818</v>
      </c>
      <c r="T38" s="15">
        <f>(((I38/60)/60)/24)+DATE(1970,1,1)</f>
        <v>42098.265335648146</v>
      </c>
      <c r="U38">
        <f>YEAR(S38)</f>
        <v>2015</v>
      </c>
      <c r="V38">
        <f t="shared" si="0"/>
        <v>30</v>
      </c>
    </row>
    <row r="39" spans="1:22" ht="41.4" x14ac:dyDescent="0.45">
      <c r="A39">
        <v>37</v>
      </c>
      <c r="B39" s="3" t="s">
        <v>39</v>
      </c>
      <c r="C39" s="3" t="s">
        <v>4148</v>
      </c>
      <c r="D39" s="6">
        <v>22000</v>
      </c>
      <c r="E39" s="8">
        <v>40357</v>
      </c>
      <c r="F39" t="s">
        <v>8218</v>
      </c>
      <c r="G39" t="s">
        <v>8223</v>
      </c>
      <c r="H39" t="s">
        <v>8245</v>
      </c>
      <c r="I39">
        <v>1425055079</v>
      </c>
      <c r="J39">
        <v>1422463079</v>
      </c>
      <c r="K39" t="b">
        <v>0</v>
      </c>
      <c r="L39">
        <v>253</v>
      </c>
      <c r="M39" t="b">
        <v>1</v>
      </c>
      <c r="N39" t="s">
        <v>8263</v>
      </c>
      <c r="O39">
        <f>ROUND(E39/D39*100,0)</f>
        <v>183</v>
      </c>
      <c r="P39">
        <f>IFERROR(ROUND(E39/L39,2),0)</f>
        <v>159.51</v>
      </c>
      <c r="Q39" s="11" t="s">
        <v>8308</v>
      </c>
      <c r="R39" t="s">
        <v>8309</v>
      </c>
      <c r="S39" s="15">
        <f>(((J39/60)/60)/24)+DATE(1970,1,1)</f>
        <v>42032.693043981482</v>
      </c>
      <c r="T39" s="15">
        <f>(((I39/60)/60)/24)+DATE(1970,1,1)</f>
        <v>42062.693043981482</v>
      </c>
      <c r="U39">
        <f>YEAR(S39)</f>
        <v>2015</v>
      </c>
      <c r="V39">
        <f t="shared" si="0"/>
        <v>30</v>
      </c>
    </row>
    <row r="40" spans="1:22" ht="41.4" x14ac:dyDescent="0.45">
      <c r="A40">
        <v>38</v>
      </c>
      <c r="B40" s="3" t="s">
        <v>40</v>
      </c>
      <c r="C40" s="3" t="s">
        <v>4149</v>
      </c>
      <c r="D40" s="6">
        <v>2500</v>
      </c>
      <c r="E40" s="8">
        <v>2751</v>
      </c>
      <c r="F40" t="s">
        <v>8218</v>
      </c>
      <c r="G40" t="s">
        <v>8223</v>
      </c>
      <c r="H40" t="s">
        <v>8245</v>
      </c>
      <c r="I40">
        <v>1368235344</v>
      </c>
      <c r="J40">
        <v>1365643344</v>
      </c>
      <c r="K40" t="b">
        <v>0</v>
      </c>
      <c r="L40">
        <v>66</v>
      </c>
      <c r="M40" t="b">
        <v>1</v>
      </c>
      <c r="N40" t="s">
        <v>8263</v>
      </c>
      <c r="O40">
        <f>ROUND(E40/D40*100,0)</f>
        <v>110</v>
      </c>
      <c r="P40">
        <f>IFERROR(ROUND(E40/L40,2),0)</f>
        <v>41.68</v>
      </c>
      <c r="Q40" s="11" t="s">
        <v>8308</v>
      </c>
      <c r="R40" t="s">
        <v>8309</v>
      </c>
      <c r="S40" s="15">
        <f>(((J40/60)/60)/24)+DATE(1970,1,1)</f>
        <v>41375.057222222218</v>
      </c>
      <c r="T40" s="15">
        <f>(((I40/60)/60)/24)+DATE(1970,1,1)</f>
        <v>41405.057222222218</v>
      </c>
      <c r="U40">
        <f>YEAR(S40)</f>
        <v>2013</v>
      </c>
      <c r="V40">
        <f t="shared" si="0"/>
        <v>30</v>
      </c>
    </row>
    <row r="41" spans="1:22" ht="41.4" x14ac:dyDescent="0.45">
      <c r="A41">
        <v>39</v>
      </c>
      <c r="B41" s="3" t="s">
        <v>41</v>
      </c>
      <c r="C41" s="3" t="s">
        <v>4150</v>
      </c>
      <c r="D41" s="6">
        <v>25000</v>
      </c>
      <c r="E41" s="8">
        <v>32745</v>
      </c>
      <c r="F41" t="s">
        <v>8218</v>
      </c>
      <c r="G41" t="s">
        <v>8224</v>
      </c>
      <c r="H41" t="s">
        <v>8246</v>
      </c>
      <c r="I41">
        <v>1401058740</v>
      </c>
      <c r="J41">
        <v>1398388068</v>
      </c>
      <c r="K41" t="b">
        <v>0</v>
      </c>
      <c r="L41">
        <v>217</v>
      </c>
      <c r="M41" t="b">
        <v>1</v>
      </c>
      <c r="N41" t="s">
        <v>8263</v>
      </c>
      <c r="O41">
        <f>ROUND(E41/D41*100,0)</f>
        <v>131</v>
      </c>
      <c r="P41">
        <f>IFERROR(ROUND(E41/L41,2),0)</f>
        <v>150.9</v>
      </c>
      <c r="Q41" s="11" t="s">
        <v>8308</v>
      </c>
      <c r="R41" t="s">
        <v>8309</v>
      </c>
      <c r="S41" s="15">
        <f>(((J41/60)/60)/24)+DATE(1970,1,1)</f>
        <v>41754.047083333331</v>
      </c>
      <c r="T41" s="15">
        <f>(((I41/60)/60)/24)+DATE(1970,1,1)</f>
        <v>41784.957638888889</v>
      </c>
      <c r="U41">
        <f>YEAR(S41)</f>
        <v>2014</v>
      </c>
      <c r="V41">
        <f t="shared" si="0"/>
        <v>30</v>
      </c>
    </row>
    <row r="42" spans="1:22" ht="41.4" x14ac:dyDescent="0.45">
      <c r="A42">
        <v>40</v>
      </c>
      <c r="B42" s="3" t="s">
        <v>42</v>
      </c>
      <c r="C42" s="3" t="s">
        <v>4151</v>
      </c>
      <c r="D42" s="6">
        <v>2000</v>
      </c>
      <c r="E42" s="8">
        <v>2027</v>
      </c>
      <c r="F42" t="s">
        <v>8218</v>
      </c>
      <c r="G42" t="s">
        <v>8223</v>
      </c>
      <c r="H42" t="s">
        <v>8245</v>
      </c>
      <c r="I42">
        <v>1403150400</v>
      </c>
      <c r="J42">
        <v>1401426488</v>
      </c>
      <c r="K42" t="b">
        <v>0</v>
      </c>
      <c r="L42">
        <v>16</v>
      </c>
      <c r="M42" t="b">
        <v>1</v>
      </c>
      <c r="N42" t="s">
        <v>8263</v>
      </c>
      <c r="O42">
        <f>ROUND(E42/D42*100,0)</f>
        <v>101</v>
      </c>
      <c r="P42">
        <f>IFERROR(ROUND(E42/L42,2),0)</f>
        <v>126.69</v>
      </c>
      <c r="Q42" s="11" t="s">
        <v>8308</v>
      </c>
      <c r="R42" t="s">
        <v>8309</v>
      </c>
      <c r="S42" s="15">
        <f>(((J42/60)/60)/24)+DATE(1970,1,1)</f>
        <v>41789.21398148148</v>
      </c>
      <c r="T42" s="15">
        <f>(((I42/60)/60)/24)+DATE(1970,1,1)</f>
        <v>41809.166666666664</v>
      </c>
      <c r="U42">
        <f>YEAR(S42)</f>
        <v>2014</v>
      </c>
      <c r="V42">
        <f t="shared" si="0"/>
        <v>20</v>
      </c>
    </row>
    <row r="43" spans="1:22" ht="41.4" x14ac:dyDescent="0.45">
      <c r="A43">
        <v>41</v>
      </c>
      <c r="B43" s="3" t="s">
        <v>43</v>
      </c>
      <c r="C43" s="3" t="s">
        <v>4152</v>
      </c>
      <c r="D43" s="6">
        <v>2000</v>
      </c>
      <c r="E43" s="8">
        <v>2000</v>
      </c>
      <c r="F43" t="s">
        <v>8218</v>
      </c>
      <c r="G43" t="s">
        <v>8223</v>
      </c>
      <c r="H43" t="s">
        <v>8245</v>
      </c>
      <c r="I43">
        <v>1412516354</v>
      </c>
      <c r="J43">
        <v>1409924354</v>
      </c>
      <c r="K43" t="b">
        <v>0</v>
      </c>
      <c r="L43">
        <v>19</v>
      </c>
      <c r="M43" t="b">
        <v>1</v>
      </c>
      <c r="N43" t="s">
        <v>8263</v>
      </c>
      <c r="O43">
        <f>ROUND(E43/D43*100,0)</f>
        <v>100</v>
      </c>
      <c r="P43">
        <f>IFERROR(ROUND(E43/L43,2),0)</f>
        <v>105.26</v>
      </c>
      <c r="Q43" s="11" t="s">
        <v>8308</v>
      </c>
      <c r="R43" t="s">
        <v>8309</v>
      </c>
      <c r="S43" s="15">
        <f>(((J43/60)/60)/24)+DATE(1970,1,1)</f>
        <v>41887.568912037037</v>
      </c>
      <c r="T43" s="15">
        <f>(((I43/60)/60)/24)+DATE(1970,1,1)</f>
        <v>41917.568912037037</v>
      </c>
      <c r="U43">
        <f>YEAR(S43)</f>
        <v>2014</v>
      </c>
      <c r="V43">
        <f t="shared" si="0"/>
        <v>30</v>
      </c>
    </row>
    <row r="44" spans="1:22" ht="41.4" x14ac:dyDescent="0.45">
      <c r="A44">
        <v>42</v>
      </c>
      <c r="B44" s="3" t="s">
        <v>44</v>
      </c>
      <c r="C44" s="3" t="s">
        <v>4153</v>
      </c>
      <c r="D44" s="6">
        <v>14000</v>
      </c>
      <c r="E44" s="8">
        <v>19860</v>
      </c>
      <c r="F44" t="s">
        <v>8218</v>
      </c>
      <c r="G44" t="s">
        <v>8223</v>
      </c>
      <c r="H44" t="s">
        <v>8245</v>
      </c>
      <c r="I44">
        <v>1419780026</v>
      </c>
      <c r="J44">
        <v>1417188026</v>
      </c>
      <c r="K44" t="b">
        <v>0</v>
      </c>
      <c r="L44">
        <v>169</v>
      </c>
      <c r="M44" t="b">
        <v>1</v>
      </c>
      <c r="N44" t="s">
        <v>8263</v>
      </c>
      <c r="O44">
        <f>ROUND(E44/D44*100,0)</f>
        <v>142</v>
      </c>
      <c r="P44">
        <f>IFERROR(ROUND(E44/L44,2),0)</f>
        <v>117.51</v>
      </c>
      <c r="Q44" s="11" t="s">
        <v>8308</v>
      </c>
      <c r="R44" t="s">
        <v>8309</v>
      </c>
      <c r="S44" s="15">
        <f>(((J44/60)/60)/24)+DATE(1970,1,1)</f>
        <v>41971.639189814814</v>
      </c>
      <c r="T44" s="15">
        <f>(((I44/60)/60)/24)+DATE(1970,1,1)</f>
        <v>42001.639189814814</v>
      </c>
      <c r="U44">
        <f>YEAR(S44)</f>
        <v>2014</v>
      </c>
      <c r="V44">
        <f t="shared" si="0"/>
        <v>30</v>
      </c>
    </row>
    <row r="45" spans="1:22" ht="41.4" x14ac:dyDescent="0.45">
      <c r="A45">
        <v>43</v>
      </c>
      <c r="B45" s="3" t="s">
        <v>45</v>
      </c>
      <c r="C45" s="3" t="s">
        <v>4154</v>
      </c>
      <c r="D45" s="6">
        <v>10000</v>
      </c>
      <c r="E45" s="8">
        <v>30866</v>
      </c>
      <c r="F45" t="s">
        <v>8218</v>
      </c>
      <c r="G45" t="s">
        <v>8223</v>
      </c>
      <c r="H45" t="s">
        <v>8245</v>
      </c>
      <c r="I45">
        <v>1405209600</v>
      </c>
      <c r="J45">
        <v>1402599486</v>
      </c>
      <c r="K45" t="b">
        <v>0</v>
      </c>
      <c r="L45">
        <v>263</v>
      </c>
      <c r="M45" t="b">
        <v>1</v>
      </c>
      <c r="N45" t="s">
        <v>8263</v>
      </c>
      <c r="O45">
        <f>ROUND(E45/D45*100,0)</f>
        <v>309</v>
      </c>
      <c r="P45">
        <f>IFERROR(ROUND(E45/L45,2),0)</f>
        <v>117.36</v>
      </c>
      <c r="Q45" s="11" t="s">
        <v>8308</v>
      </c>
      <c r="R45" t="s">
        <v>8309</v>
      </c>
      <c r="S45" s="15">
        <f>(((J45/60)/60)/24)+DATE(1970,1,1)</f>
        <v>41802.790347222224</v>
      </c>
      <c r="T45" s="15">
        <f>(((I45/60)/60)/24)+DATE(1970,1,1)</f>
        <v>41833</v>
      </c>
      <c r="U45">
        <f>YEAR(S45)</f>
        <v>2014</v>
      </c>
      <c r="V45">
        <f t="shared" si="0"/>
        <v>31</v>
      </c>
    </row>
    <row r="46" spans="1:22" ht="41.4" x14ac:dyDescent="0.45">
      <c r="A46">
        <v>44</v>
      </c>
      <c r="B46" s="3" t="s">
        <v>46</v>
      </c>
      <c r="C46" s="3" t="s">
        <v>4155</v>
      </c>
      <c r="D46" s="6">
        <v>2000</v>
      </c>
      <c r="E46" s="8">
        <v>2000</v>
      </c>
      <c r="F46" t="s">
        <v>8218</v>
      </c>
      <c r="G46" t="s">
        <v>8223</v>
      </c>
      <c r="H46" t="s">
        <v>8245</v>
      </c>
      <c r="I46">
        <v>1412648537</v>
      </c>
      <c r="J46">
        <v>1408760537</v>
      </c>
      <c r="K46" t="b">
        <v>0</v>
      </c>
      <c r="L46">
        <v>15</v>
      </c>
      <c r="M46" t="b">
        <v>1</v>
      </c>
      <c r="N46" t="s">
        <v>8263</v>
      </c>
      <c r="O46">
        <f>ROUND(E46/D46*100,0)</f>
        <v>100</v>
      </c>
      <c r="P46">
        <f>IFERROR(ROUND(E46/L46,2),0)</f>
        <v>133.33000000000001</v>
      </c>
      <c r="Q46" s="11" t="s">
        <v>8308</v>
      </c>
      <c r="R46" t="s">
        <v>8309</v>
      </c>
      <c r="S46" s="15">
        <f>(((J46/60)/60)/24)+DATE(1970,1,1)</f>
        <v>41874.098807870374</v>
      </c>
      <c r="T46" s="15">
        <f>(((I46/60)/60)/24)+DATE(1970,1,1)</f>
        <v>41919.098807870374</v>
      </c>
      <c r="U46">
        <f>YEAR(S46)</f>
        <v>2014</v>
      </c>
      <c r="V46">
        <f t="shared" si="0"/>
        <v>45</v>
      </c>
    </row>
    <row r="47" spans="1:22" ht="41.4" x14ac:dyDescent="0.45">
      <c r="A47">
        <v>45</v>
      </c>
      <c r="B47" s="3" t="s">
        <v>47</v>
      </c>
      <c r="C47" s="3" t="s">
        <v>4156</v>
      </c>
      <c r="D47" s="6">
        <v>5000</v>
      </c>
      <c r="E47" s="8">
        <v>6000</v>
      </c>
      <c r="F47" t="s">
        <v>8218</v>
      </c>
      <c r="G47" t="s">
        <v>8223</v>
      </c>
      <c r="H47" t="s">
        <v>8245</v>
      </c>
      <c r="I47">
        <v>1461769107</v>
      </c>
      <c r="J47">
        <v>1459177107</v>
      </c>
      <c r="K47" t="b">
        <v>0</v>
      </c>
      <c r="L47">
        <v>61</v>
      </c>
      <c r="M47" t="b">
        <v>1</v>
      </c>
      <c r="N47" t="s">
        <v>8263</v>
      </c>
      <c r="O47">
        <f>ROUND(E47/D47*100,0)</f>
        <v>120</v>
      </c>
      <c r="P47">
        <f>IFERROR(ROUND(E47/L47,2),0)</f>
        <v>98.36</v>
      </c>
      <c r="Q47" s="11" t="s">
        <v>8308</v>
      </c>
      <c r="R47" t="s">
        <v>8309</v>
      </c>
      <c r="S47" s="15">
        <f>(((J47/60)/60)/24)+DATE(1970,1,1)</f>
        <v>42457.623923611114</v>
      </c>
      <c r="T47" s="15">
        <f>(((I47/60)/60)/24)+DATE(1970,1,1)</f>
        <v>42487.623923611114</v>
      </c>
      <c r="U47">
        <f>YEAR(S47)</f>
        <v>2016</v>
      </c>
      <c r="V47">
        <f t="shared" si="0"/>
        <v>30</v>
      </c>
    </row>
    <row r="48" spans="1:22" ht="41.4" x14ac:dyDescent="0.45">
      <c r="A48">
        <v>46</v>
      </c>
      <c r="B48" s="3" t="s">
        <v>48</v>
      </c>
      <c r="C48" s="3" t="s">
        <v>4157</v>
      </c>
      <c r="D48" s="6">
        <v>8400</v>
      </c>
      <c r="E48" s="8">
        <v>8750</v>
      </c>
      <c r="F48" t="s">
        <v>8218</v>
      </c>
      <c r="G48" t="s">
        <v>8225</v>
      </c>
      <c r="H48" t="s">
        <v>8247</v>
      </c>
      <c r="I48">
        <v>1450220974</v>
      </c>
      <c r="J48">
        <v>1447628974</v>
      </c>
      <c r="K48" t="b">
        <v>0</v>
      </c>
      <c r="L48">
        <v>45</v>
      </c>
      <c r="M48" t="b">
        <v>1</v>
      </c>
      <c r="N48" t="s">
        <v>8263</v>
      </c>
      <c r="O48">
        <f>ROUND(E48/D48*100,0)</f>
        <v>104</v>
      </c>
      <c r="P48">
        <f>IFERROR(ROUND(E48/L48,2),0)</f>
        <v>194.44</v>
      </c>
      <c r="Q48" s="11" t="s">
        <v>8308</v>
      </c>
      <c r="R48" t="s">
        <v>8309</v>
      </c>
      <c r="S48" s="15">
        <f>(((J48/60)/60)/24)+DATE(1970,1,1)</f>
        <v>42323.964976851858</v>
      </c>
      <c r="T48" s="15">
        <f>(((I48/60)/60)/24)+DATE(1970,1,1)</f>
        <v>42353.964976851858</v>
      </c>
      <c r="U48">
        <f>YEAR(S48)</f>
        <v>2015</v>
      </c>
      <c r="V48">
        <f t="shared" si="0"/>
        <v>30</v>
      </c>
    </row>
    <row r="49" spans="1:22" ht="41.4" x14ac:dyDescent="0.45">
      <c r="A49">
        <v>47</v>
      </c>
      <c r="B49" s="3" t="s">
        <v>49</v>
      </c>
      <c r="C49" s="3" t="s">
        <v>4158</v>
      </c>
      <c r="D49" s="6">
        <v>5000</v>
      </c>
      <c r="E49" s="8">
        <v>5380.55</v>
      </c>
      <c r="F49" t="s">
        <v>8218</v>
      </c>
      <c r="G49" t="s">
        <v>8223</v>
      </c>
      <c r="H49" t="s">
        <v>8245</v>
      </c>
      <c r="I49">
        <v>1419021607</v>
      </c>
      <c r="J49">
        <v>1413834007</v>
      </c>
      <c r="K49" t="b">
        <v>0</v>
      </c>
      <c r="L49">
        <v>70</v>
      </c>
      <c r="M49" t="b">
        <v>1</v>
      </c>
      <c r="N49" t="s">
        <v>8263</v>
      </c>
      <c r="O49">
        <f>ROUND(E49/D49*100,0)</f>
        <v>108</v>
      </c>
      <c r="P49">
        <f>IFERROR(ROUND(E49/L49,2),0)</f>
        <v>76.87</v>
      </c>
      <c r="Q49" s="11" t="s">
        <v>8308</v>
      </c>
      <c r="R49" t="s">
        <v>8309</v>
      </c>
      <c r="S49" s="15">
        <f>(((J49/60)/60)/24)+DATE(1970,1,1)</f>
        <v>41932.819525462961</v>
      </c>
      <c r="T49" s="15">
        <f>(((I49/60)/60)/24)+DATE(1970,1,1)</f>
        <v>41992.861192129625</v>
      </c>
      <c r="U49">
        <f>YEAR(S49)</f>
        <v>2014</v>
      </c>
      <c r="V49">
        <f t="shared" si="0"/>
        <v>60</v>
      </c>
    </row>
    <row r="50" spans="1:22" ht="41.4" x14ac:dyDescent="0.45">
      <c r="A50">
        <v>48</v>
      </c>
      <c r="B50" s="3" t="s">
        <v>50</v>
      </c>
      <c r="C50" s="3" t="s">
        <v>4159</v>
      </c>
      <c r="D50" s="6">
        <v>2000</v>
      </c>
      <c r="E50" s="8">
        <v>2159</v>
      </c>
      <c r="F50" t="s">
        <v>8218</v>
      </c>
      <c r="G50" t="s">
        <v>8224</v>
      </c>
      <c r="H50" t="s">
        <v>8246</v>
      </c>
      <c r="I50">
        <v>1425211200</v>
      </c>
      <c r="J50">
        <v>1422534260</v>
      </c>
      <c r="K50" t="b">
        <v>0</v>
      </c>
      <c r="L50">
        <v>38</v>
      </c>
      <c r="M50" t="b">
        <v>1</v>
      </c>
      <c r="N50" t="s">
        <v>8263</v>
      </c>
      <c r="O50">
        <f>ROUND(E50/D50*100,0)</f>
        <v>108</v>
      </c>
      <c r="P50">
        <f>IFERROR(ROUND(E50/L50,2),0)</f>
        <v>56.82</v>
      </c>
      <c r="Q50" s="11" t="s">
        <v>8308</v>
      </c>
      <c r="R50" t="s">
        <v>8309</v>
      </c>
      <c r="S50" s="15">
        <f>(((J50/60)/60)/24)+DATE(1970,1,1)</f>
        <v>42033.516898148147</v>
      </c>
      <c r="T50" s="15">
        <f>(((I50/60)/60)/24)+DATE(1970,1,1)</f>
        <v>42064.5</v>
      </c>
      <c r="U50">
        <f>YEAR(S50)</f>
        <v>2015</v>
      </c>
      <c r="V50">
        <f t="shared" si="0"/>
        <v>31</v>
      </c>
    </row>
    <row r="51" spans="1:22" x14ac:dyDescent="0.45">
      <c r="A51">
        <v>49</v>
      </c>
      <c r="B51" s="3" t="s">
        <v>51</v>
      </c>
      <c r="C51" s="3" t="s">
        <v>4160</v>
      </c>
      <c r="D51" s="6">
        <v>12000</v>
      </c>
      <c r="E51" s="8">
        <v>12000</v>
      </c>
      <c r="F51" t="s">
        <v>8218</v>
      </c>
      <c r="G51" t="s">
        <v>8223</v>
      </c>
      <c r="H51" t="s">
        <v>8245</v>
      </c>
      <c r="I51">
        <v>1445660045</v>
      </c>
      <c r="J51">
        <v>1443068045</v>
      </c>
      <c r="K51" t="b">
        <v>0</v>
      </c>
      <c r="L51">
        <v>87</v>
      </c>
      <c r="M51" t="b">
        <v>1</v>
      </c>
      <c r="N51" t="s">
        <v>8263</v>
      </c>
      <c r="O51">
        <f>ROUND(E51/D51*100,0)</f>
        <v>100</v>
      </c>
      <c r="P51">
        <f>IFERROR(ROUND(E51/L51,2),0)</f>
        <v>137.93</v>
      </c>
      <c r="Q51" s="11" t="s">
        <v>8308</v>
      </c>
      <c r="R51" t="s">
        <v>8309</v>
      </c>
      <c r="S51" s="15">
        <f>(((J51/60)/60)/24)+DATE(1970,1,1)</f>
        <v>42271.176446759258</v>
      </c>
      <c r="T51" s="15">
        <f>(((I51/60)/60)/24)+DATE(1970,1,1)</f>
        <v>42301.176446759258</v>
      </c>
      <c r="U51">
        <f>YEAR(S51)</f>
        <v>2015</v>
      </c>
      <c r="V51">
        <f t="shared" si="0"/>
        <v>30</v>
      </c>
    </row>
    <row r="52" spans="1:22" ht="41.4" x14ac:dyDescent="0.45">
      <c r="A52">
        <v>50</v>
      </c>
      <c r="B52" s="3" t="s">
        <v>52</v>
      </c>
      <c r="C52" s="3" t="s">
        <v>4161</v>
      </c>
      <c r="D52" s="6">
        <v>600</v>
      </c>
      <c r="E52" s="8">
        <v>600</v>
      </c>
      <c r="F52" t="s">
        <v>8218</v>
      </c>
      <c r="G52" t="s">
        <v>8224</v>
      </c>
      <c r="H52" t="s">
        <v>8246</v>
      </c>
      <c r="I52">
        <v>1422637200</v>
      </c>
      <c r="J52">
        <v>1419271458</v>
      </c>
      <c r="K52" t="b">
        <v>0</v>
      </c>
      <c r="L52">
        <v>22</v>
      </c>
      <c r="M52" t="b">
        <v>1</v>
      </c>
      <c r="N52" t="s">
        <v>8263</v>
      </c>
      <c r="O52">
        <f>ROUND(E52/D52*100,0)</f>
        <v>100</v>
      </c>
      <c r="P52">
        <f>IFERROR(ROUND(E52/L52,2),0)</f>
        <v>27.27</v>
      </c>
      <c r="Q52" s="11" t="s">
        <v>8308</v>
      </c>
      <c r="R52" t="s">
        <v>8309</v>
      </c>
      <c r="S52" s="15">
        <f>(((J52/60)/60)/24)+DATE(1970,1,1)</f>
        <v>41995.752986111111</v>
      </c>
      <c r="T52" s="15">
        <f>(((I52/60)/60)/24)+DATE(1970,1,1)</f>
        <v>42034.708333333328</v>
      </c>
      <c r="U52">
        <f>YEAR(S52)</f>
        <v>2014</v>
      </c>
      <c r="V52">
        <f t="shared" si="0"/>
        <v>39</v>
      </c>
    </row>
    <row r="53" spans="1:22" ht="41.4" x14ac:dyDescent="0.45">
      <c r="A53">
        <v>51</v>
      </c>
      <c r="B53" s="3" t="s">
        <v>53</v>
      </c>
      <c r="C53" s="3" t="s">
        <v>4162</v>
      </c>
      <c r="D53" s="6">
        <v>11000</v>
      </c>
      <c r="E53" s="8">
        <v>14082</v>
      </c>
      <c r="F53" t="s">
        <v>8218</v>
      </c>
      <c r="G53" t="s">
        <v>8223</v>
      </c>
      <c r="H53" t="s">
        <v>8245</v>
      </c>
      <c r="I53">
        <v>1439245037</v>
      </c>
      <c r="J53">
        <v>1436653037</v>
      </c>
      <c r="K53" t="b">
        <v>0</v>
      </c>
      <c r="L53">
        <v>119</v>
      </c>
      <c r="M53" t="b">
        <v>1</v>
      </c>
      <c r="N53" t="s">
        <v>8263</v>
      </c>
      <c r="O53">
        <f>ROUND(E53/D53*100,0)</f>
        <v>128</v>
      </c>
      <c r="P53">
        <f>IFERROR(ROUND(E53/L53,2),0)</f>
        <v>118.34</v>
      </c>
      <c r="Q53" s="11" t="s">
        <v>8308</v>
      </c>
      <c r="R53" t="s">
        <v>8309</v>
      </c>
      <c r="S53" s="15">
        <f>(((J53/60)/60)/24)+DATE(1970,1,1)</f>
        <v>42196.928668981483</v>
      </c>
      <c r="T53" s="15">
        <f>(((I53/60)/60)/24)+DATE(1970,1,1)</f>
        <v>42226.928668981483</v>
      </c>
      <c r="U53">
        <f>YEAR(S53)</f>
        <v>2015</v>
      </c>
      <c r="V53">
        <f t="shared" si="0"/>
        <v>30</v>
      </c>
    </row>
    <row r="54" spans="1:22" ht="41.4" x14ac:dyDescent="0.45">
      <c r="A54">
        <v>52</v>
      </c>
      <c r="B54" s="3" t="s">
        <v>54</v>
      </c>
      <c r="C54" s="3" t="s">
        <v>4163</v>
      </c>
      <c r="D54" s="6">
        <v>10000</v>
      </c>
      <c r="E54" s="8">
        <v>11621</v>
      </c>
      <c r="F54" t="s">
        <v>8218</v>
      </c>
      <c r="G54" t="s">
        <v>8223</v>
      </c>
      <c r="H54" t="s">
        <v>8245</v>
      </c>
      <c r="I54">
        <v>1405615846</v>
      </c>
      <c r="J54">
        <v>1403023846</v>
      </c>
      <c r="K54" t="b">
        <v>0</v>
      </c>
      <c r="L54">
        <v>52</v>
      </c>
      <c r="M54" t="b">
        <v>1</v>
      </c>
      <c r="N54" t="s">
        <v>8263</v>
      </c>
      <c r="O54">
        <f>ROUND(E54/D54*100,0)</f>
        <v>116</v>
      </c>
      <c r="P54">
        <f>IFERROR(ROUND(E54/L54,2),0)</f>
        <v>223.48</v>
      </c>
      <c r="Q54" s="11" t="s">
        <v>8308</v>
      </c>
      <c r="R54" t="s">
        <v>8309</v>
      </c>
      <c r="S54" s="15">
        <f>(((J54/60)/60)/24)+DATE(1970,1,1)</f>
        <v>41807.701921296299</v>
      </c>
      <c r="T54" s="15">
        <f>(((I54/60)/60)/24)+DATE(1970,1,1)</f>
        <v>41837.701921296299</v>
      </c>
      <c r="U54">
        <f>YEAR(S54)</f>
        <v>2014</v>
      </c>
      <c r="V54">
        <f t="shared" si="0"/>
        <v>30</v>
      </c>
    </row>
    <row r="55" spans="1:22" ht="27.6" x14ac:dyDescent="0.45">
      <c r="A55">
        <v>53</v>
      </c>
      <c r="B55" s="3" t="s">
        <v>55</v>
      </c>
      <c r="C55" s="3" t="s">
        <v>4164</v>
      </c>
      <c r="D55" s="6">
        <v>3000</v>
      </c>
      <c r="E55" s="8">
        <v>3289</v>
      </c>
      <c r="F55" t="s">
        <v>8218</v>
      </c>
      <c r="G55" t="s">
        <v>8223</v>
      </c>
      <c r="H55" t="s">
        <v>8245</v>
      </c>
      <c r="I55">
        <v>1396648800</v>
      </c>
      <c r="J55">
        <v>1395407445</v>
      </c>
      <c r="K55" t="b">
        <v>0</v>
      </c>
      <c r="L55">
        <v>117</v>
      </c>
      <c r="M55" t="b">
        <v>1</v>
      </c>
      <c r="N55" t="s">
        <v>8263</v>
      </c>
      <c r="O55">
        <f>ROUND(E55/D55*100,0)</f>
        <v>110</v>
      </c>
      <c r="P55">
        <f>IFERROR(ROUND(E55/L55,2),0)</f>
        <v>28.11</v>
      </c>
      <c r="Q55" s="11" t="s">
        <v>8308</v>
      </c>
      <c r="R55" t="s">
        <v>8309</v>
      </c>
      <c r="S55" s="15">
        <f>(((J55/60)/60)/24)+DATE(1970,1,1)</f>
        <v>41719.549131944441</v>
      </c>
      <c r="T55" s="15">
        <f>(((I55/60)/60)/24)+DATE(1970,1,1)</f>
        <v>41733.916666666664</v>
      </c>
      <c r="U55">
        <f>YEAR(S55)</f>
        <v>2014</v>
      </c>
      <c r="V55">
        <f t="shared" si="0"/>
        <v>14</v>
      </c>
    </row>
    <row r="56" spans="1:22" ht="41.4" x14ac:dyDescent="0.45">
      <c r="A56">
        <v>54</v>
      </c>
      <c r="B56" s="3" t="s">
        <v>56</v>
      </c>
      <c r="C56" s="3" t="s">
        <v>4165</v>
      </c>
      <c r="D56" s="6">
        <v>10000</v>
      </c>
      <c r="E56" s="8">
        <v>10100</v>
      </c>
      <c r="F56" t="s">
        <v>8218</v>
      </c>
      <c r="G56" t="s">
        <v>8223</v>
      </c>
      <c r="H56" t="s">
        <v>8245</v>
      </c>
      <c r="I56">
        <v>1451063221</v>
      </c>
      <c r="J56">
        <v>1448471221</v>
      </c>
      <c r="K56" t="b">
        <v>0</v>
      </c>
      <c r="L56">
        <v>52</v>
      </c>
      <c r="M56" t="b">
        <v>1</v>
      </c>
      <c r="N56" t="s">
        <v>8263</v>
      </c>
      <c r="O56">
        <f>ROUND(E56/D56*100,0)</f>
        <v>101</v>
      </c>
      <c r="P56">
        <f>IFERROR(ROUND(E56/L56,2),0)</f>
        <v>194.23</v>
      </c>
      <c r="Q56" s="11" t="s">
        <v>8308</v>
      </c>
      <c r="R56" t="s">
        <v>8309</v>
      </c>
      <c r="S56" s="15">
        <f>(((J56/60)/60)/24)+DATE(1970,1,1)</f>
        <v>42333.713206018518</v>
      </c>
      <c r="T56" s="15">
        <f>(((I56/60)/60)/24)+DATE(1970,1,1)</f>
        <v>42363.713206018518</v>
      </c>
      <c r="U56">
        <f>YEAR(S56)</f>
        <v>2015</v>
      </c>
      <c r="V56">
        <f t="shared" si="0"/>
        <v>30</v>
      </c>
    </row>
    <row r="57" spans="1:22" ht="41.4" x14ac:dyDescent="0.45">
      <c r="A57">
        <v>55</v>
      </c>
      <c r="B57" s="3" t="s">
        <v>57</v>
      </c>
      <c r="C57" s="3" t="s">
        <v>4166</v>
      </c>
      <c r="D57" s="6">
        <v>8600</v>
      </c>
      <c r="E57" s="8">
        <v>11090</v>
      </c>
      <c r="F57" t="s">
        <v>8218</v>
      </c>
      <c r="G57" t="s">
        <v>8223</v>
      </c>
      <c r="H57" t="s">
        <v>8245</v>
      </c>
      <c r="I57">
        <v>1464390916</v>
      </c>
      <c r="J57">
        <v>1462576516</v>
      </c>
      <c r="K57" t="b">
        <v>0</v>
      </c>
      <c r="L57">
        <v>86</v>
      </c>
      <c r="M57" t="b">
        <v>1</v>
      </c>
      <c r="N57" t="s">
        <v>8263</v>
      </c>
      <c r="O57">
        <f>ROUND(E57/D57*100,0)</f>
        <v>129</v>
      </c>
      <c r="P57">
        <f>IFERROR(ROUND(E57/L57,2),0)</f>
        <v>128.94999999999999</v>
      </c>
      <c r="Q57" s="11" t="s">
        <v>8308</v>
      </c>
      <c r="R57" t="s">
        <v>8309</v>
      </c>
      <c r="S57" s="15">
        <f>(((J57/60)/60)/24)+DATE(1970,1,1)</f>
        <v>42496.968935185185</v>
      </c>
      <c r="T57" s="15">
        <f>(((I57/60)/60)/24)+DATE(1970,1,1)</f>
        <v>42517.968935185185</v>
      </c>
      <c r="U57">
        <f>YEAR(S57)</f>
        <v>2016</v>
      </c>
      <c r="V57">
        <f t="shared" si="0"/>
        <v>21</v>
      </c>
    </row>
    <row r="58" spans="1:22" ht="27.6" x14ac:dyDescent="0.45">
      <c r="A58">
        <v>56</v>
      </c>
      <c r="B58" s="3" t="s">
        <v>58</v>
      </c>
      <c r="C58" s="3" t="s">
        <v>4167</v>
      </c>
      <c r="D58" s="6">
        <v>8000</v>
      </c>
      <c r="E58" s="8">
        <v>8581</v>
      </c>
      <c r="F58" t="s">
        <v>8218</v>
      </c>
      <c r="G58" t="s">
        <v>8224</v>
      </c>
      <c r="H58" t="s">
        <v>8246</v>
      </c>
      <c r="I58">
        <v>1433779200</v>
      </c>
      <c r="J58">
        <v>1432559424</v>
      </c>
      <c r="K58" t="b">
        <v>0</v>
      </c>
      <c r="L58">
        <v>174</v>
      </c>
      <c r="M58" t="b">
        <v>1</v>
      </c>
      <c r="N58" t="s">
        <v>8263</v>
      </c>
      <c r="O58">
        <f>ROUND(E58/D58*100,0)</f>
        <v>107</v>
      </c>
      <c r="P58">
        <f>IFERROR(ROUND(E58/L58,2),0)</f>
        <v>49.32</v>
      </c>
      <c r="Q58" s="11" t="s">
        <v>8308</v>
      </c>
      <c r="R58" t="s">
        <v>8309</v>
      </c>
      <c r="S58" s="15">
        <f>(((J58/60)/60)/24)+DATE(1970,1,1)</f>
        <v>42149.548888888887</v>
      </c>
      <c r="T58" s="15">
        <f>(((I58/60)/60)/24)+DATE(1970,1,1)</f>
        <v>42163.666666666672</v>
      </c>
      <c r="U58">
        <f>YEAR(S58)</f>
        <v>2015</v>
      </c>
      <c r="V58">
        <f t="shared" si="0"/>
        <v>14</v>
      </c>
    </row>
    <row r="59" spans="1:22" ht="41.4" x14ac:dyDescent="0.45">
      <c r="A59">
        <v>57</v>
      </c>
      <c r="B59" s="3" t="s">
        <v>59</v>
      </c>
      <c r="C59" s="3" t="s">
        <v>4168</v>
      </c>
      <c r="D59" s="6">
        <v>15000</v>
      </c>
      <c r="E59" s="8">
        <v>15285</v>
      </c>
      <c r="F59" t="s">
        <v>8218</v>
      </c>
      <c r="G59" t="s">
        <v>8223</v>
      </c>
      <c r="H59" t="s">
        <v>8245</v>
      </c>
      <c r="I59">
        <v>1429991962</v>
      </c>
      <c r="J59">
        <v>1427399962</v>
      </c>
      <c r="K59" t="b">
        <v>0</v>
      </c>
      <c r="L59">
        <v>69</v>
      </c>
      <c r="M59" t="b">
        <v>1</v>
      </c>
      <c r="N59" t="s">
        <v>8263</v>
      </c>
      <c r="O59">
        <f>ROUND(E59/D59*100,0)</f>
        <v>102</v>
      </c>
      <c r="P59">
        <f>IFERROR(ROUND(E59/L59,2),0)</f>
        <v>221.52</v>
      </c>
      <c r="Q59" s="11" t="s">
        <v>8308</v>
      </c>
      <c r="R59" t="s">
        <v>8309</v>
      </c>
      <c r="S59" s="15">
        <f>(((J59/60)/60)/24)+DATE(1970,1,1)</f>
        <v>42089.83289351852</v>
      </c>
      <c r="T59" s="15">
        <f>(((I59/60)/60)/24)+DATE(1970,1,1)</f>
        <v>42119.83289351852</v>
      </c>
      <c r="U59">
        <f>YEAR(S59)</f>
        <v>2015</v>
      </c>
      <c r="V59">
        <f t="shared" si="0"/>
        <v>30</v>
      </c>
    </row>
    <row r="60" spans="1:22" ht="27.6" x14ac:dyDescent="0.45">
      <c r="A60">
        <v>58</v>
      </c>
      <c r="B60" s="3" t="s">
        <v>60</v>
      </c>
      <c r="C60" s="3" t="s">
        <v>4169</v>
      </c>
      <c r="D60" s="6">
        <v>10000</v>
      </c>
      <c r="E60" s="8">
        <v>10291</v>
      </c>
      <c r="F60" t="s">
        <v>8218</v>
      </c>
      <c r="G60" t="s">
        <v>8223</v>
      </c>
      <c r="H60" t="s">
        <v>8245</v>
      </c>
      <c r="I60">
        <v>1416423172</v>
      </c>
      <c r="J60">
        <v>1413827572</v>
      </c>
      <c r="K60" t="b">
        <v>0</v>
      </c>
      <c r="L60">
        <v>75</v>
      </c>
      <c r="M60" t="b">
        <v>1</v>
      </c>
      <c r="N60" t="s">
        <v>8263</v>
      </c>
      <c r="O60">
        <f>ROUND(E60/D60*100,0)</f>
        <v>103</v>
      </c>
      <c r="P60">
        <f>IFERROR(ROUND(E60/L60,2),0)</f>
        <v>137.21</v>
      </c>
      <c r="Q60" s="11" t="s">
        <v>8308</v>
      </c>
      <c r="R60" t="s">
        <v>8309</v>
      </c>
      <c r="S60" s="15">
        <f>(((J60/60)/60)/24)+DATE(1970,1,1)</f>
        <v>41932.745046296295</v>
      </c>
      <c r="T60" s="15">
        <f>(((I60/60)/60)/24)+DATE(1970,1,1)</f>
        <v>41962.786712962959</v>
      </c>
      <c r="U60">
        <f>YEAR(S60)</f>
        <v>2014</v>
      </c>
      <c r="V60">
        <f t="shared" si="0"/>
        <v>30</v>
      </c>
    </row>
    <row r="61" spans="1:22" ht="41.4" x14ac:dyDescent="0.45">
      <c r="A61">
        <v>59</v>
      </c>
      <c r="B61" s="3" t="s">
        <v>61</v>
      </c>
      <c r="C61" s="3" t="s">
        <v>4170</v>
      </c>
      <c r="D61" s="6">
        <v>20000</v>
      </c>
      <c r="E61" s="8">
        <v>20025.14</v>
      </c>
      <c r="F61" t="s">
        <v>8218</v>
      </c>
      <c r="G61" t="s">
        <v>8223</v>
      </c>
      <c r="H61" t="s">
        <v>8245</v>
      </c>
      <c r="I61">
        <v>1442264400</v>
      </c>
      <c r="J61">
        <v>1439530776</v>
      </c>
      <c r="K61" t="b">
        <v>0</v>
      </c>
      <c r="L61">
        <v>33</v>
      </c>
      <c r="M61" t="b">
        <v>1</v>
      </c>
      <c r="N61" t="s">
        <v>8263</v>
      </c>
      <c r="O61">
        <f>ROUND(E61/D61*100,0)</f>
        <v>100</v>
      </c>
      <c r="P61">
        <f>IFERROR(ROUND(E61/L61,2),0)</f>
        <v>606.82000000000005</v>
      </c>
      <c r="Q61" s="11" t="s">
        <v>8308</v>
      </c>
      <c r="R61" t="s">
        <v>8309</v>
      </c>
      <c r="S61" s="15">
        <f>(((J61/60)/60)/24)+DATE(1970,1,1)</f>
        <v>42230.23583333334</v>
      </c>
      <c r="T61" s="15">
        <f>(((I61/60)/60)/24)+DATE(1970,1,1)</f>
        <v>42261.875</v>
      </c>
      <c r="U61">
        <f>YEAR(S61)</f>
        <v>2015</v>
      </c>
      <c r="V61">
        <f t="shared" si="0"/>
        <v>31</v>
      </c>
    </row>
    <row r="62" spans="1:22" ht="41.4" x14ac:dyDescent="0.45">
      <c r="A62">
        <v>60</v>
      </c>
      <c r="B62" s="3" t="s">
        <v>62</v>
      </c>
      <c r="C62" s="3" t="s">
        <v>4171</v>
      </c>
      <c r="D62" s="6">
        <v>4500</v>
      </c>
      <c r="E62" s="8">
        <v>4648.33</v>
      </c>
      <c r="F62" t="s">
        <v>8218</v>
      </c>
      <c r="G62" t="s">
        <v>8224</v>
      </c>
      <c r="H62" t="s">
        <v>8246</v>
      </c>
      <c r="I62">
        <v>1395532800</v>
      </c>
      <c r="J62">
        <v>1393882717</v>
      </c>
      <c r="K62" t="b">
        <v>0</v>
      </c>
      <c r="L62">
        <v>108</v>
      </c>
      <c r="M62" t="b">
        <v>1</v>
      </c>
      <c r="N62" t="s">
        <v>8264</v>
      </c>
      <c r="O62">
        <f>ROUND(E62/D62*100,0)</f>
        <v>103</v>
      </c>
      <c r="P62">
        <f>IFERROR(ROUND(E62/L62,2),0)</f>
        <v>43.04</v>
      </c>
      <c r="Q62" s="11" t="s">
        <v>8308</v>
      </c>
      <c r="R62" t="s">
        <v>8310</v>
      </c>
      <c r="S62" s="15">
        <f>(((J62/60)/60)/24)+DATE(1970,1,1)</f>
        <v>41701.901817129627</v>
      </c>
      <c r="T62" s="15">
        <f>(((I62/60)/60)/24)+DATE(1970,1,1)</f>
        <v>41721</v>
      </c>
      <c r="U62">
        <f>YEAR(S62)</f>
        <v>2014</v>
      </c>
      <c r="V62">
        <f t="shared" si="0"/>
        <v>20</v>
      </c>
    </row>
    <row r="63" spans="1:22" ht="41.4" x14ac:dyDescent="0.45">
      <c r="A63">
        <v>61</v>
      </c>
      <c r="B63" s="3" t="s">
        <v>63</v>
      </c>
      <c r="C63" s="3" t="s">
        <v>4172</v>
      </c>
      <c r="D63" s="6">
        <v>5000</v>
      </c>
      <c r="E63" s="8">
        <v>7415</v>
      </c>
      <c r="F63" t="s">
        <v>8218</v>
      </c>
      <c r="G63" t="s">
        <v>8223</v>
      </c>
      <c r="H63" t="s">
        <v>8245</v>
      </c>
      <c r="I63">
        <v>1370547157</v>
      </c>
      <c r="J63">
        <v>1368646357</v>
      </c>
      <c r="K63" t="b">
        <v>0</v>
      </c>
      <c r="L63">
        <v>23</v>
      </c>
      <c r="M63" t="b">
        <v>1</v>
      </c>
      <c r="N63" t="s">
        <v>8264</v>
      </c>
      <c r="O63">
        <f>ROUND(E63/D63*100,0)</f>
        <v>148</v>
      </c>
      <c r="P63">
        <f>IFERROR(ROUND(E63/L63,2),0)</f>
        <v>322.39</v>
      </c>
      <c r="Q63" s="11" t="s">
        <v>8308</v>
      </c>
      <c r="R63" t="s">
        <v>8310</v>
      </c>
      <c r="S63" s="15">
        <f>(((J63/60)/60)/24)+DATE(1970,1,1)</f>
        <v>41409.814317129632</v>
      </c>
      <c r="T63" s="15">
        <f>(((I63/60)/60)/24)+DATE(1970,1,1)</f>
        <v>41431.814317129632</v>
      </c>
      <c r="U63">
        <f>YEAR(S63)</f>
        <v>2013</v>
      </c>
      <c r="V63">
        <f t="shared" si="0"/>
        <v>22</v>
      </c>
    </row>
    <row r="64" spans="1:22" ht="41.4" x14ac:dyDescent="0.45">
      <c r="A64">
        <v>62</v>
      </c>
      <c r="B64" s="3" t="s">
        <v>64</v>
      </c>
      <c r="C64" s="3" t="s">
        <v>4173</v>
      </c>
      <c r="D64" s="6">
        <v>3000</v>
      </c>
      <c r="E64" s="8">
        <v>4642</v>
      </c>
      <c r="F64" t="s">
        <v>8218</v>
      </c>
      <c r="G64" t="s">
        <v>8223</v>
      </c>
      <c r="H64" t="s">
        <v>8245</v>
      </c>
      <c r="I64">
        <v>1362337878</v>
      </c>
      <c r="J64">
        <v>1360177878</v>
      </c>
      <c r="K64" t="b">
        <v>0</v>
      </c>
      <c r="L64">
        <v>48</v>
      </c>
      <c r="M64" t="b">
        <v>1</v>
      </c>
      <c r="N64" t="s">
        <v>8264</v>
      </c>
      <c r="O64">
        <f>ROUND(E64/D64*100,0)</f>
        <v>155</v>
      </c>
      <c r="P64">
        <f>IFERROR(ROUND(E64/L64,2),0)</f>
        <v>96.71</v>
      </c>
      <c r="Q64" s="11" t="s">
        <v>8308</v>
      </c>
      <c r="R64" t="s">
        <v>8310</v>
      </c>
      <c r="S64" s="15">
        <f>(((J64/60)/60)/24)+DATE(1970,1,1)</f>
        <v>41311.799513888887</v>
      </c>
      <c r="T64" s="15">
        <f>(((I64/60)/60)/24)+DATE(1970,1,1)</f>
        <v>41336.799513888887</v>
      </c>
      <c r="U64">
        <f>YEAR(S64)</f>
        <v>2013</v>
      </c>
      <c r="V64">
        <f t="shared" si="0"/>
        <v>25</v>
      </c>
    </row>
    <row r="65" spans="1:22" ht="41.4" x14ac:dyDescent="0.45">
      <c r="A65">
        <v>63</v>
      </c>
      <c r="B65" s="3" t="s">
        <v>65</v>
      </c>
      <c r="C65" s="3" t="s">
        <v>4174</v>
      </c>
      <c r="D65" s="6">
        <v>2000</v>
      </c>
      <c r="E65" s="8">
        <v>2270.37</v>
      </c>
      <c r="F65" t="s">
        <v>8218</v>
      </c>
      <c r="G65" t="s">
        <v>8223</v>
      </c>
      <c r="H65" t="s">
        <v>8245</v>
      </c>
      <c r="I65">
        <v>1388206740</v>
      </c>
      <c r="J65">
        <v>1386194013</v>
      </c>
      <c r="K65" t="b">
        <v>0</v>
      </c>
      <c r="L65">
        <v>64</v>
      </c>
      <c r="M65" t="b">
        <v>1</v>
      </c>
      <c r="N65" t="s">
        <v>8264</v>
      </c>
      <c r="O65">
        <f>ROUND(E65/D65*100,0)</f>
        <v>114</v>
      </c>
      <c r="P65">
        <f>IFERROR(ROUND(E65/L65,2),0)</f>
        <v>35.47</v>
      </c>
      <c r="Q65" s="11" t="s">
        <v>8308</v>
      </c>
      <c r="R65" t="s">
        <v>8310</v>
      </c>
      <c r="S65" s="15">
        <f>(((J65/60)/60)/24)+DATE(1970,1,1)</f>
        <v>41612.912187499998</v>
      </c>
      <c r="T65" s="15">
        <f>(((I65/60)/60)/24)+DATE(1970,1,1)</f>
        <v>41636.207638888889</v>
      </c>
      <c r="U65">
        <f>YEAR(S65)</f>
        <v>2013</v>
      </c>
      <c r="V65">
        <f t="shared" si="0"/>
        <v>24</v>
      </c>
    </row>
    <row r="66" spans="1:22" ht="41.4" x14ac:dyDescent="0.45">
      <c r="A66">
        <v>64</v>
      </c>
      <c r="B66" s="3" t="s">
        <v>66</v>
      </c>
      <c r="C66" s="3" t="s">
        <v>4175</v>
      </c>
      <c r="D66" s="6">
        <v>1200</v>
      </c>
      <c r="E66" s="8">
        <v>2080</v>
      </c>
      <c r="F66" t="s">
        <v>8218</v>
      </c>
      <c r="G66" t="s">
        <v>8223</v>
      </c>
      <c r="H66" t="s">
        <v>8245</v>
      </c>
      <c r="I66">
        <v>1373243181</v>
      </c>
      <c r="J66">
        <v>1370651181</v>
      </c>
      <c r="K66" t="b">
        <v>0</v>
      </c>
      <c r="L66">
        <v>24</v>
      </c>
      <c r="M66" t="b">
        <v>1</v>
      </c>
      <c r="N66" t="s">
        <v>8264</v>
      </c>
      <c r="O66">
        <f>ROUND(E66/D66*100,0)</f>
        <v>173</v>
      </c>
      <c r="P66">
        <f>IFERROR(ROUND(E66/L66,2),0)</f>
        <v>86.67</v>
      </c>
      <c r="Q66" s="11" t="s">
        <v>8308</v>
      </c>
      <c r="R66" t="s">
        <v>8310</v>
      </c>
      <c r="S66" s="15">
        <f>(((J66/60)/60)/24)+DATE(1970,1,1)</f>
        <v>41433.01829861111</v>
      </c>
      <c r="T66" s="15">
        <f>(((I66/60)/60)/24)+DATE(1970,1,1)</f>
        <v>41463.01829861111</v>
      </c>
      <c r="U66">
        <f>YEAR(S66)</f>
        <v>2013</v>
      </c>
      <c r="V66">
        <f t="shared" si="0"/>
        <v>30</v>
      </c>
    </row>
    <row r="67" spans="1:22" ht="27.6" x14ac:dyDescent="0.45">
      <c r="A67">
        <v>65</v>
      </c>
      <c r="B67" s="3" t="s">
        <v>67</v>
      </c>
      <c r="C67" s="3" t="s">
        <v>4176</v>
      </c>
      <c r="D67" s="6">
        <v>7000</v>
      </c>
      <c r="E67" s="8">
        <v>7527</v>
      </c>
      <c r="F67" t="s">
        <v>8218</v>
      </c>
      <c r="G67" t="s">
        <v>8228</v>
      </c>
      <c r="H67" t="s">
        <v>8250</v>
      </c>
      <c r="I67">
        <v>1407736740</v>
      </c>
      <c r="J67">
        <v>1405453354</v>
      </c>
      <c r="K67" t="b">
        <v>0</v>
      </c>
      <c r="L67">
        <v>57</v>
      </c>
      <c r="M67" t="b">
        <v>1</v>
      </c>
      <c r="N67" t="s">
        <v>8264</v>
      </c>
      <c r="O67">
        <f>ROUND(E67/D67*100,0)</f>
        <v>108</v>
      </c>
      <c r="P67">
        <f>IFERROR(ROUND(E67/L67,2),0)</f>
        <v>132.05000000000001</v>
      </c>
      <c r="Q67" s="11" t="s">
        <v>8308</v>
      </c>
      <c r="R67" t="s">
        <v>8310</v>
      </c>
      <c r="S67" s="15">
        <f>(((J67/60)/60)/24)+DATE(1970,1,1)</f>
        <v>41835.821226851855</v>
      </c>
      <c r="T67" s="15">
        <f>(((I67/60)/60)/24)+DATE(1970,1,1)</f>
        <v>41862.249305555553</v>
      </c>
      <c r="U67">
        <f>YEAR(S67)</f>
        <v>2014</v>
      </c>
      <c r="V67">
        <f t="shared" ref="V67:V130" si="1">_xlfn.DAYS(T67,S67)</f>
        <v>27</v>
      </c>
    </row>
    <row r="68" spans="1:22" ht="27.6" x14ac:dyDescent="0.45">
      <c r="A68">
        <v>66</v>
      </c>
      <c r="B68" s="3" t="s">
        <v>68</v>
      </c>
      <c r="C68" s="3" t="s">
        <v>4177</v>
      </c>
      <c r="D68" s="6">
        <v>2000</v>
      </c>
      <c r="E68" s="8">
        <v>2372</v>
      </c>
      <c r="F68" t="s">
        <v>8218</v>
      </c>
      <c r="G68" t="s">
        <v>8223</v>
      </c>
      <c r="H68" t="s">
        <v>8245</v>
      </c>
      <c r="I68">
        <v>1468873420</v>
      </c>
      <c r="J68">
        <v>1466281420</v>
      </c>
      <c r="K68" t="b">
        <v>0</v>
      </c>
      <c r="L68">
        <v>26</v>
      </c>
      <c r="M68" t="b">
        <v>1</v>
      </c>
      <c r="N68" t="s">
        <v>8264</v>
      </c>
      <c r="O68">
        <f>ROUND(E68/D68*100,0)</f>
        <v>119</v>
      </c>
      <c r="P68">
        <f>IFERROR(ROUND(E68/L68,2),0)</f>
        <v>91.23</v>
      </c>
      <c r="Q68" s="11" t="s">
        <v>8308</v>
      </c>
      <c r="R68" t="s">
        <v>8310</v>
      </c>
      <c r="S68" s="15">
        <f>(((J68/60)/60)/24)+DATE(1970,1,1)</f>
        <v>42539.849768518514</v>
      </c>
      <c r="T68" s="15">
        <f>(((I68/60)/60)/24)+DATE(1970,1,1)</f>
        <v>42569.849768518514</v>
      </c>
      <c r="U68">
        <f>YEAR(S68)</f>
        <v>2016</v>
      </c>
      <c r="V68">
        <f t="shared" si="1"/>
        <v>30</v>
      </c>
    </row>
    <row r="69" spans="1:22" ht="41.4" x14ac:dyDescent="0.45">
      <c r="A69">
        <v>67</v>
      </c>
      <c r="B69" s="3" t="s">
        <v>69</v>
      </c>
      <c r="C69" s="3" t="s">
        <v>4178</v>
      </c>
      <c r="D69" s="6">
        <v>2000</v>
      </c>
      <c r="E69" s="8">
        <v>2325</v>
      </c>
      <c r="F69" t="s">
        <v>8218</v>
      </c>
      <c r="G69" t="s">
        <v>8223</v>
      </c>
      <c r="H69" t="s">
        <v>8245</v>
      </c>
      <c r="I69">
        <v>1342360804</v>
      </c>
      <c r="J69">
        <v>1339768804</v>
      </c>
      <c r="K69" t="b">
        <v>0</v>
      </c>
      <c r="L69">
        <v>20</v>
      </c>
      <c r="M69" t="b">
        <v>1</v>
      </c>
      <c r="N69" t="s">
        <v>8264</v>
      </c>
      <c r="O69">
        <f>ROUND(E69/D69*100,0)</f>
        <v>116</v>
      </c>
      <c r="P69">
        <f>IFERROR(ROUND(E69/L69,2),0)</f>
        <v>116.25</v>
      </c>
      <c r="Q69" s="11" t="s">
        <v>8308</v>
      </c>
      <c r="R69" t="s">
        <v>8310</v>
      </c>
      <c r="S69" s="15">
        <f>(((J69/60)/60)/24)+DATE(1970,1,1)</f>
        <v>41075.583379629628</v>
      </c>
      <c r="T69" s="15">
        <f>(((I69/60)/60)/24)+DATE(1970,1,1)</f>
        <v>41105.583379629628</v>
      </c>
      <c r="U69">
        <f>YEAR(S69)</f>
        <v>2012</v>
      </c>
      <c r="V69">
        <f t="shared" si="1"/>
        <v>30</v>
      </c>
    </row>
    <row r="70" spans="1:22" ht="55.2" x14ac:dyDescent="0.45">
      <c r="A70">
        <v>68</v>
      </c>
      <c r="B70" s="3" t="s">
        <v>70</v>
      </c>
      <c r="C70" s="3" t="s">
        <v>4179</v>
      </c>
      <c r="D70" s="6">
        <v>600</v>
      </c>
      <c r="E70" s="8">
        <v>763</v>
      </c>
      <c r="F70" t="s">
        <v>8218</v>
      </c>
      <c r="G70" t="s">
        <v>8224</v>
      </c>
      <c r="H70" t="s">
        <v>8246</v>
      </c>
      <c r="I70">
        <v>1393162791</v>
      </c>
      <c r="J70">
        <v>1390570791</v>
      </c>
      <c r="K70" t="b">
        <v>0</v>
      </c>
      <c r="L70">
        <v>36</v>
      </c>
      <c r="M70" t="b">
        <v>1</v>
      </c>
      <c r="N70" t="s">
        <v>8264</v>
      </c>
      <c r="O70">
        <f>ROUND(E70/D70*100,0)</f>
        <v>127</v>
      </c>
      <c r="P70">
        <f>IFERROR(ROUND(E70/L70,2),0)</f>
        <v>21.19</v>
      </c>
      <c r="Q70" s="11" t="s">
        <v>8308</v>
      </c>
      <c r="R70" t="s">
        <v>8310</v>
      </c>
      <c r="S70" s="15">
        <f>(((J70/60)/60)/24)+DATE(1970,1,1)</f>
        <v>41663.569340277776</v>
      </c>
      <c r="T70" s="15">
        <f>(((I70/60)/60)/24)+DATE(1970,1,1)</f>
        <v>41693.569340277776</v>
      </c>
      <c r="U70">
        <f>YEAR(S70)</f>
        <v>2014</v>
      </c>
      <c r="V70">
        <f t="shared" si="1"/>
        <v>30</v>
      </c>
    </row>
    <row r="71" spans="1:22" ht="41.4" x14ac:dyDescent="0.45">
      <c r="A71">
        <v>69</v>
      </c>
      <c r="B71" s="3" t="s">
        <v>71</v>
      </c>
      <c r="C71" s="3" t="s">
        <v>4180</v>
      </c>
      <c r="D71" s="6">
        <v>10000</v>
      </c>
      <c r="E71" s="8">
        <v>11094.23</v>
      </c>
      <c r="F71" t="s">
        <v>8218</v>
      </c>
      <c r="G71" t="s">
        <v>8223</v>
      </c>
      <c r="H71" t="s">
        <v>8245</v>
      </c>
      <c r="I71">
        <v>1317538740</v>
      </c>
      <c r="J71">
        <v>1314765025</v>
      </c>
      <c r="K71" t="b">
        <v>0</v>
      </c>
      <c r="L71">
        <v>178</v>
      </c>
      <c r="M71" t="b">
        <v>1</v>
      </c>
      <c r="N71" t="s">
        <v>8264</v>
      </c>
      <c r="O71">
        <f>ROUND(E71/D71*100,0)</f>
        <v>111</v>
      </c>
      <c r="P71">
        <f>IFERROR(ROUND(E71/L71,2),0)</f>
        <v>62.33</v>
      </c>
      <c r="Q71" s="11" t="s">
        <v>8308</v>
      </c>
      <c r="R71" t="s">
        <v>8310</v>
      </c>
      <c r="S71" s="15">
        <f>(((J71/60)/60)/24)+DATE(1970,1,1)</f>
        <v>40786.187789351854</v>
      </c>
      <c r="T71" s="15">
        <f>(((I71/60)/60)/24)+DATE(1970,1,1)</f>
        <v>40818.290972222225</v>
      </c>
      <c r="U71">
        <f>YEAR(S71)</f>
        <v>2011</v>
      </c>
      <c r="V71">
        <f t="shared" si="1"/>
        <v>32</v>
      </c>
    </row>
    <row r="72" spans="1:22" ht="41.4" x14ac:dyDescent="0.45">
      <c r="A72">
        <v>70</v>
      </c>
      <c r="B72" s="3" t="s">
        <v>72</v>
      </c>
      <c r="C72" s="3" t="s">
        <v>4181</v>
      </c>
      <c r="D72" s="6">
        <v>500</v>
      </c>
      <c r="E72" s="8">
        <v>636</v>
      </c>
      <c r="F72" t="s">
        <v>8218</v>
      </c>
      <c r="G72" t="s">
        <v>8223</v>
      </c>
      <c r="H72" t="s">
        <v>8245</v>
      </c>
      <c r="I72">
        <v>1315171845</v>
      </c>
      <c r="J72">
        <v>1309987845</v>
      </c>
      <c r="K72" t="b">
        <v>0</v>
      </c>
      <c r="L72">
        <v>17</v>
      </c>
      <c r="M72" t="b">
        <v>1</v>
      </c>
      <c r="N72" t="s">
        <v>8264</v>
      </c>
      <c r="O72">
        <f>ROUND(E72/D72*100,0)</f>
        <v>127</v>
      </c>
      <c r="P72">
        <f>IFERROR(ROUND(E72/L72,2),0)</f>
        <v>37.409999999999997</v>
      </c>
      <c r="Q72" s="11" t="s">
        <v>8308</v>
      </c>
      <c r="R72" t="s">
        <v>8310</v>
      </c>
      <c r="S72" s="15">
        <f>(((J72/60)/60)/24)+DATE(1970,1,1)</f>
        <v>40730.896354166667</v>
      </c>
      <c r="T72" s="15">
        <f>(((I72/60)/60)/24)+DATE(1970,1,1)</f>
        <v>40790.896354166667</v>
      </c>
      <c r="U72">
        <f>YEAR(S72)</f>
        <v>2011</v>
      </c>
      <c r="V72">
        <f t="shared" si="1"/>
        <v>60</v>
      </c>
    </row>
    <row r="73" spans="1:22" ht="41.4" x14ac:dyDescent="0.45">
      <c r="A73">
        <v>71</v>
      </c>
      <c r="B73" s="3" t="s">
        <v>73</v>
      </c>
      <c r="C73" s="3" t="s">
        <v>4182</v>
      </c>
      <c r="D73" s="6">
        <v>1800</v>
      </c>
      <c r="E73" s="8">
        <v>2231</v>
      </c>
      <c r="F73" t="s">
        <v>8218</v>
      </c>
      <c r="G73" t="s">
        <v>8223</v>
      </c>
      <c r="H73" t="s">
        <v>8245</v>
      </c>
      <c r="I73">
        <v>1338186657</v>
      </c>
      <c r="J73">
        <v>1333002657</v>
      </c>
      <c r="K73" t="b">
        <v>0</v>
      </c>
      <c r="L73">
        <v>32</v>
      </c>
      <c r="M73" t="b">
        <v>1</v>
      </c>
      <c r="N73" t="s">
        <v>8264</v>
      </c>
      <c r="O73">
        <f>ROUND(E73/D73*100,0)</f>
        <v>124</v>
      </c>
      <c r="P73">
        <f>IFERROR(ROUND(E73/L73,2),0)</f>
        <v>69.72</v>
      </c>
      <c r="Q73" s="11" t="s">
        <v>8308</v>
      </c>
      <c r="R73" t="s">
        <v>8310</v>
      </c>
      <c r="S73" s="15">
        <f>(((J73/60)/60)/24)+DATE(1970,1,1)</f>
        <v>40997.271493055552</v>
      </c>
      <c r="T73" s="15">
        <f>(((I73/60)/60)/24)+DATE(1970,1,1)</f>
        <v>41057.271493055552</v>
      </c>
      <c r="U73">
        <f>YEAR(S73)</f>
        <v>2012</v>
      </c>
      <c r="V73">
        <f t="shared" si="1"/>
        <v>60</v>
      </c>
    </row>
    <row r="74" spans="1:22" ht="41.4" x14ac:dyDescent="0.45">
      <c r="A74">
        <v>72</v>
      </c>
      <c r="B74" s="3" t="s">
        <v>74</v>
      </c>
      <c r="C74" s="3" t="s">
        <v>4183</v>
      </c>
      <c r="D74" s="6">
        <v>2200</v>
      </c>
      <c r="E74" s="8">
        <v>2385</v>
      </c>
      <c r="F74" t="s">
        <v>8218</v>
      </c>
      <c r="G74" t="s">
        <v>8223</v>
      </c>
      <c r="H74" t="s">
        <v>8245</v>
      </c>
      <c r="I74">
        <v>1352937600</v>
      </c>
      <c r="J74">
        <v>1351210481</v>
      </c>
      <c r="K74" t="b">
        <v>0</v>
      </c>
      <c r="L74">
        <v>41</v>
      </c>
      <c r="M74" t="b">
        <v>1</v>
      </c>
      <c r="N74" t="s">
        <v>8264</v>
      </c>
      <c r="O74">
        <f>ROUND(E74/D74*100,0)</f>
        <v>108</v>
      </c>
      <c r="P74">
        <f>IFERROR(ROUND(E74/L74,2),0)</f>
        <v>58.17</v>
      </c>
      <c r="Q74" s="11" t="s">
        <v>8308</v>
      </c>
      <c r="R74" t="s">
        <v>8310</v>
      </c>
      <c r="S74" s="15">
        <f>(((J74/60)/60)/24)+DATE(1970,1,1)</f>
        <v>41208.010196759256</v>
      </c>
      <c r="T74" s="15">
        <f>(((I74/60)/60)/24)+DATE(1970,1,1)</f>
        <v>41228</v>
      </c>
      <c r="U74">
        <f>YEAR(S74)</f>
        <v>2012</v>
      </c>
      <c r="V74">
        <f t="shared" si="1"/>
        <v>20</v>
      </c>
    </row>
    <row r="75" spans="1:22" ht="41.4" x14ac:dyDescent="0.45">
      <c r="A75">
        <v>73</v>
      </c>
      <c r="B75" s="3" t="s">
        <v>75</v>
      </c>
      <c r="C75" s="3" t="s">
        <v>4184</v>
      </c>
      <c r="D75" s="6">
        <v>900</v>
      </c>
      <c r="E75" s="8">
        <v>900</v>
      </c>
      <c r="F75" t="s">
        <v>8218</v>
      </c>
      <c r="G75" t="s">
        <v>8223</v>
      </c>
      <c r="H75" t="s">
        <v>8245</v>
      </c>
      <c r="I75">
        <v>1304395140</v>
      </c>
      <c r="J75">
        <v>1297620584</v>
      </c>
      <c r="K75" t="b">
        <v>0</v>
      </c>
      <c r="L75">
        <v>18</v>
      </c>
      <c r="M75" t="b">
        <v>1</v>
      </c>
      <c r="N75" t="s">
        <v>8264</v>
      </c>
      <c r="O75">
        <f>ROUND(E75/D75*100,0)</f>
        <v>100</v>
      </c>
      <c r="P75">
        <f>IFERROR(ROUND(E75/L75,2),0)</f>
        <v>50</v>
      </c>
      <c r="Q75" s="11" t="s">
        <v>8308</v>
      </c>
      <c r="R75" t="s">
        <v>8310</v>
      </c>
      <c r="S75" s="15">
        <f>(((J75/60)/60)/24)+DATE(1970,1,1)</f>
        <v>40587.75675925926</v>
      </c>
      <c r="T75" s="15">
        <f>(((I75/60)/60)/24)+DATE(1970,1,1)</f>
        <v>40666.165972222225</v>
      </c>
      <c r="U75">
        <f>YEAR(S75)</f>
        <v>2011</v>
      </c>
      <c r="V75">
        <f t="shared" si="1"/>
        <v>79</v>
      </c>
    </row>
    <row r="76" spans="1:22" ht="41.4" x14ac:dyDescent="0.45">
      <c r="A76">
        <v>74</v>
      </c>
      <c r="B76" s="3" t="s">
        <v>76</v>
      </c>
      <c r="C76" s="3" t="s">
        <v>4185</v>
      </c>
      <c r="D76" s="6">
        <v>500</v>
      </c>
      <c r="E76" s="8">
        <v>564.66</v>
      </c>
      <c r="F76" t="s">
        <v>8218</v>
      </c>
      <c r="G76" t="s">
        <v>8229</v>
      </c>
      <c r="H76" t="s">
        <v>8248</v>
      </c>
      <c r="I76">
        <v>1453376495</v>
      </c>
      <c r="J76">
        <v>1450784495</v>
      </c>
      <c r="K76" t="b">
        <v>0</v>
      </c>
      <c r="L76">
        <v>29</v>
      </c>
      <c r="M76" t="b">
        <v>1</v>
      </c>
      <c r="N76" t="s">
        <v>8264</v>
      </c>
      <c r="O76">
        <f>ROUND(E76/D76*100,0)</f>
        <v>113</v>
      </c>
      <c r="P76">
        <f>IFERROR(ROUND(E76/L76,2),0)</f>
        <v>19.47</v>
      </c>
      <c r="Q76" s="11" t="s">
        <v>8308</v>
      </c>
      <c r="R76" t="s">
        <v>8310</v>
      </c>
      <c r="S76" s="15">
        <f>(((J76/60)/60)/24)+DATE(1970,1,1)</f>
        <v>42360.487210648149</v>
      </c>
      <c r="T76" s="15">
        <f>(((I76/60)/60)/24)+DATE(1970,1,1)</f>
        <v>42390.487210648149</v>
      </c>
      <c r="U76">
        <f>YEAR(S76)</f>
        <v>2015</v>
      </c>
      <c r="V76">
        <f t="shared" si="1"/>
        <v>30</v>
      </c>
    </row>
    <row r="77" spans="1:22" ht="41.4" x14ac:dyDescent="0.45">
      <c r="A77">
        <v>75</v>
      </c>
      <c r="B77" s="3" t="s">
        <v>77</v>
      </c>
      <c r="C77" s="3" t="s">
        <v>4186</v>
      </c>
      <c r="D77" s="6">
        <v>3500</v>
      </c>
      <c r="E77" s="8">
        <v>4040</v>
      </c>
      <c r="F77" t="s">
        <v>8218</v>
      </c>
      <c r="G77" t="s">
        <v>8223</v>
      </c>
      <c r="H77" t="s">
        <v>8245</v>
      </c>
      <c r="I77">
        <v>1366693272</v>
      </c>
      <c r="J77">
        <v>1364101272</v>
      </c>
      <c r="K77" t="b">
        <v>0</v>
      </c>
      <c r="L77">
        <v>47</v>
      </c>
      <c r="M77" t="b">
        <v>1</v>
      </c>
      <c r="N77" t="s">
        <v>8264</v>
      </c>
      <c r="O77">
        <f>ROUND(E77/D77*100,0)</f>
        <v>115</v>
      </c>
      <c r="P77">
        <f>IFERROR(ROUND(E77/L77,2),0)</f>
        <v>85.96</v>
      </c>
      <c r="Q77" s="11" t="s">
        <v>8308</v>
      </c>
      <c r="R77" t="s">
        <v>8310</v>
      </c>
      <c r="S77" s="15">
        <f>(((J77/60)/60)/24)+DATE(1970,1,1)</f>
        <v>41357.209166666667</v>
      </c>
      <c r="T77" s="15">
        <f>(((I77/60)/60)/24)+DATE(1970,1,1)</f>
        <v>41387.209166666667</v>
      </c>
      <c r="U77">
        <f>YEAR(S77)</f>
        <v>2013</v>
      </c>
      <c r="V77">
        <f t="shared" si="1"/>
        <v>30</v>
      </c>
    </row>
    <row r="78" spans="1:22" ht="41.4" x14ac:dyDescent="0.45">
      <c r="A78">
        <v>76</v>
      </c>
      <c r="B78" s="3" t="s">
        <v>78</v>
      </c>
      <c r="C78" s="3" t="s">
        <v>4187</v>
      </c>
      <c r="D78" s="6">
        <v>300</v>
      </c>
      <c r="E78" s="8">
        <v>460</v>
      </c>
      <c r="F78" t="s">
        <v>8218</v>
      </c>
      <c r="G78" t="s">
        <v>8223</v>
      </c>
      <c r="H78" t="s">
        <v>8245</v>
      </c>
      <c r="I78">
        <v>1325007358</v>
      </c>
      <c r="J78">
        <v>1319819758</v>
      </c>
      <c r="K78" t="b">
        <v>0</v>
      </c>
      <c r="L78">
        <v>15</v>
      </c>
      <c r="M78" t="b">
        <v>1</v>
      </c>
      <c r="N78" t="s">
        <v>8264</v>
      </c>
      <c r="O78">
        <f>ROUND(E78/D78*100,0)</f>
        <v>153</v>
      </c>
      <c r="P78">
        <f>IFERROR(ROUND(E78/L78,2),0)</f>
        <v>30.67</v>
      </c>
      <c r="Q78" s="11" t="s">
        <v>8308</v>
      </c>
      <c r="R78" t="s">
        <v>8310</v>
      </c>
      <c r="S78" s="15">
        <f>(((J78/60)/60)/24)+DATE(1970,1,1)</f>
        <v>40844.691643518519</v>
      </c>
      <c r="T78" s="15">
        <f>(((I78/60)/60)/24)+DATE(1970,1,1)</f>
        <v>40904.733310185184</v>
      </c>
      <c r="U78">
        <f>YEAR(S78)</f>
        <v>2011</v>
      </c>
      <c r="V78">
        <f t="shared" si="1"/>
        <v>60</v>
      </c>
    </row>
    <row r="79" spans="1:22" ht="41.4" x14ac:dyDescent="0.45">
      <c r="A79">
        <v>77</v>
      </c>
      <c r="B79" s="3" t="s">
        <v>79</v>
      </c>
      <c r="C79" s="3" t="s">
        <v>4188</v>
      </c>
      <c r="D79" s="6">
        <v>400</v>
      </c>
      <c r="E79" s="8">
        <v>1570</v>
      </c>
      <c r="F79" t="s">
        <v>8218</v>
      </c>
      <c r="G79" t="s">
        <v>8223</v>
      </c>
      <c r="H79" t="s">
        <v>8245</v>
      </c>
      <c r="I79">
        <v>1337569140</v>
      </c>
      <c r="J79">
        <v>1332991717</v>
      </c>
      <c r="K79" t="b">
        <v>0</v>
      </c>
      <c r="L79">
        <v>26</v>
      </c>
      <c r="M79" t="b">
        <v>1</v>
      </c>
      <c r="N79" t="s">
        <v>8264</v>
      </c>
      <c r="O79">
        <f>ROUND(E79/D79*100,0)</f>
        <v>393</v>
      </c>
      <c r="P79">
        <f>IFERROR(ROUND(E79/L79,2),0)</f>
        <v>60.38</v>
      </c>
      <c r="Q79" s="11" t="s">
        <v>8308</v>
      </c>
      <c r="R79" t="s">
        <v>8310</v>
      </c>
      <c r="S79" s="15">
        <f>(((J79/60)/60)/24)+DATE(1970,1,1)</f>
        <v>40997.144872685189</v>
      </c>
      <c r="T79" s="15">
        <f>(((I79/60)/60)/24)+DATE(1970,1,1)</f>
        <v>41050.124305555553</v>
      </c>
      <c r="U79">
        <f>YEAR(S79)</f>
        <v>2012</v>
      </c>
      <c r="V79">
        <f t="shared" si="1"/>
        <v>53</v>
      </c>
    </row>
    <row r="80" spans="1:22" ht="82.8" x14ac:dyDescent="0.45">
      <c r="A80">
        <v>78</v>
      </c>
      <c r="B80" s="3" t="s">
        <v>80</v>
      </c>
      <c r="C80" s="3" t="s">
        <v>4189</v>
      </c>
      <c r="D80" s="6">
        <v>50</v>
      </c>
      <c r="E80" s="8">
        <v>1351</v>
      </c>
      <c r="F80" t="s">
        <v>8218</v>
      </c>
      <c r="G80" t="s">
        <v>8229</v>
      </c>
      <c r="H80" t="s">
        <v>8248</v>
      </c>
      <c r="I80">
        <v>1472751121</v>
      </c>
      <c r="J80">
        <v>1471887121</v>
      </c>
      <c r="K80" t="b">
        <v>0</v>
      </c>
      <c r="L80">
        <v>35</v>
      </c>
      <c r="M80" t="b">
        <v>1</v>
      </c>
      <c r="N80" t="s">
        <v>8264</v>
      </c>
      <c r="O80">
        <f>ROUND(E80/D80*100,0)</f>
        <v>2702</v>
      </c>
      <c r="P80">
        <f>IFERROR(ROUND(E80/L80,2),0)</f>
        <v>38.6</v>
      </c>
      <c r="Q80" s="11" t="s">
        <v>8308</v>
      </c>
      <c r="R80" t="s">
        <v>8310</v>
      </c>
      <c r="S80" s="15">
        <f>(((J80/60)/60)/24)+DATE(1970,1,1)</f>
        <v>42604.730567129634</v>
      </c>
      <c r="T80" s="15">
        <f>(((I80/60)/60)/24)+DATE(1970,1,1)</f>
        <v>42614.730567129634</v>
      </c>
      <c r="U80">
        <f>YEAR(S80)</f>
        <v>2016</v>
      </c>
      <c r="V80">
        <f t="shared" si="1"/>
        <v>10</v>
      </c>
    </row>
    <row r="81" spans="1:22" ht="41.4" x14ac:dyDescent="0.45">
      <c r="A81">
        <v>79</v>
      </c>
      <c r="B81" s="3" t="s">
        <v>81</v>
      </c>
      <c r="C81" s="3" t="s">
        <v>4190</v>
      </c>
      <c r="D81" s="6">
        <v>1300</v>
      </c>
      <c r="E81" s="8">
        <v>1651</v>
      </c>
      <c r="F81" t="s">
        <v>8218</v>
      </c>
      <c r="G81" t="s">
        <v>8224</v>
      </c>
      <c r="H81" t="s">
        <v>8246</v>
      </c>
      <c r="I81">
        <v>1398451093</v>
      </c>
      <c r="J81">
        <v>1395859093</v>
      </c>
      <c r="K81" t="b">
        <v>0</v>
      </c>
      <c r="L81">
        <v>41</v>
      </c>
      <c r="M81" t="b">
        <v>1</v>
      </c>
      <c r="N81" t="s">
        <v>8264</v>
      </c>
      <c r="O81">
        <f>ROUND(E81/D81*100,0)</f>
        <v>127</v>
      </c>
      <c r="P81">
        <f>IFERROR(ROUND(E81/L81,2),0)</f>
        <v>40.270000000000003</v>
      </c>
      <c r="Q81" s="11" t="s">
        <v>8308</v>
      </c>
      <c r="R81" t="s">
        <v>8310</v>
      </c>
      <c r="S81" s="15">
        <f>(((J81/60)/60)/24)+DATE(1970,1,1)</f>
        <v>41724.776539351849</v>
      </c>
      <c r="T81" s="15">
        <f>(((I81/60)/60)/24)+DATE(1970,1,1)</f>
        <v>41754.776539351849</v>
      </c>
      <c r="U81">
        <f>YEAR(S81)</f>
        <v>2014</v>
      </c>
      <c r="V81">
        <f t="shared" si="1"/>
        <v>30</v>
      </c>
    </row>
    <row r="82" spans="1:22" ht="41.4" x14ac:dyDescent="0.45">
      <c r="A82">
        <v>80</v>
      </c>
      <c r="B82" s="3" t="s">
        <v>82</v>
      </c>
      <c r="C82" s="3" t="s">
        <v>4191</v>
      </c>
      <c r="D82" s="6">
        <v>12000</v>
      </c>
      <c r="E82" s="8">
        <v>12870</v>
      </c>
      <c r="F82" t="s">
        <v>8218</v>
      </c>
      <c r="G82" t="s">
        <v>8223</v>
      </c>
      <c r="H82" t="s">
        <v>8245</v>
      </c>
      <c r="I82">
        <v>1386640856</v>
      </c>
      <c r="J82">
        <v>1383616856</v>
      </c>
      <c r="K82" t="b">
        <v>0</v>
      </c>
      <c r="L82">
        <v>47</v>
      </c>
      <c r="M82" t="b">
        <v>1</v>
      </c>
      <c r="N82" t="s">
        <v>8264</v>
      </c>
      <c r="O82">
        <f>ROUND(E82/D82*100,0)</f>
        <v>107</v>
      </c>
      <c r="P82">
        <f>IFERROR(ROUND(E82/L82,2),0)</f>
        <v>273.83</v>
      </c>
      <c r="Q82" s="11" t="s">
        <v>8308</v>
      </c>
      <c r="R82" t="s">
        <v>8310</v>
      </c>
      <c r="S82" s="15">
        <f>(((J82/60)/60)/24)+DATE(1970,1,1)</f>
        <v>41583.083981481483</v>
      </c>
      <c r="T82" s="15">
        <f>(((I82/60)/60)/24)+DATE(1970,1,1)</f>
        <v>41618.083981481483</v>
      </c>
      <c r="U82">
        <f>YEAR(S82)</f>
        <v>2013</v>
      </c>
      <c r="V82">
        <f t="shared" si="1"/>
        <v>35</v>
      </c>
    </row>
    <row r="83" spans="1:22" ht="41.4" x14ac:dyDescent="0.45">
      <c r="A83">
        <v>81</v>
      </c>
      <c r="B83" s="3" t="s">
        <v>83</v>
      </c>
      <c r="C83" s="3" t="s">
        <v>4192</v>
      </c>
      <c r="D83" s="6">
        <v>750</v>
      </c>
      <c r="E83" s="8">
        <v>1485</v>
      </c>
      <c r="F83" t="s">
        <v>8218</v>
      </c>
      <c r="G83" t="s">
        <v>8223</v>
      </c>
      <c r="H83" t="s">
        <v>8245</v>
      </c>
      <c r="I83">
        <v>1342234920</v>
      </c>
      <c r="J83">
        <v>1341892127</v>
      </c>
      <c r="K83" t="b">
        <v>0</v>
      </c>
      <c r="L83">
        <v>28</v>
      </c>
      <c r="M83" t="b">
        <v>1</v>
      </c>
      <c r="N83" t="s">
        <v>8264</v>
      </c>
      <c r="O83">
        <f>ROUND(E83/D83*100,0)</f>
        <v>198</v>
      </c>
      <c r="P83">
        <f>IFERROR(ROUND(E83/L83,2),0)</f>
        <v>53.04</v>
      </c>
      <c r="Q83" s="11" t="s">
        <v>8308</v>
      </c>
      <c r="R83" t="s">
        <v>8310</v>
      </c>
      <c r="S83" s="15">
        <f>(((J83/60)/60)/24)+DATE(1970,1,1)</f>
        <v>41100.158877314818</v>
      </c>
      <c r="T83" s="15">
        <f>(((I83/60)/60)/24)+DATE(1970,1,1)</f>
        <v>41104.126388888886</v>
      </c>
      <c r="U83">
        <f>YEAR(S83)</f>
        <v>2012</v>
      </c>
      <c r="V83">
        <f t="shared" si="1"/>
        <v>4</v>
      </c>
    </row>
    <row r="84" spans="1:22" ht="41.4" x14ac:dyDescent="0.45">
      <c r="A84">
        <v>82</v>
      </c>
      <c r="B84" s="3" t="s">
        <v>84</v>
      </c>
      <c r="C84" s="3" t="s">
        <v>4193</v>
      </c>
      <c r="D84" s="6">
        <v>4000</v>
      </c>
      <c r="E84" s="8">
        <v>4000.5</v>
      </c>
      <c r="F84" t="s">
        <v>8218</v>
      </c>
      <c r="G84" t="s">
        <v>8223</v>
      </c>
      <c r="H84" t="s">
        <v>8245</v>
      </c>
      <c r="I84">
        <v>1318189261</v>
      </c>
      <c r="J84">
        <v>1315597261</v>
      </c>
      <c r="K84" t="b">
        <v>0</v>
      </c>
      <c r="L84">
        <v>100</v>
      </c>
      <c r="M84" t="b">
        <v>1</v>
      </c>
      <c r="N84" t="s">
        <v>8264</v>
      </c>
      <c r="O84">
        <f>ROUND(E84/D84*100,0)</f>
        <v>100</v>
      </c>
      <c r="P84">
        <f>IFERROR(ROUND(E84/L84,2),0)</f>
        <v>40.01</v>
      </c>
      <c r="Q84" s="11" t="s">
        <v>8308</v>
      </c>
      <c r="R84" t="s">
        <v>8310</v>
      </c>
      <c r="S84" s="15">
        <f>(((J84/60)/60)/24)+DATE(1970,1,1)</f>
        <v>40795.820150462961</v>
      </c>
      <c r="T84" s="15">
        <f>(((I84/60)/60)/24)+DATE(1970,1,1)</f>
        <v>40825.820150462961</v>
      </c>
      <c r="U84">
        <f>YEAR(S84)</f>
        <v>2011</v>
      </c>
      <c r="V84">
        <f t="shared" si="1"/>
        <v>30</v>
      </c>
    </row>
    <row r="85" spans="1:22" ht="41.4" x14ac:dyDescent="0.45">
      <c r="A85">
        <v>83</v>
      </c>
      <c r="B85" s="3" t="s">
        <v>85</v>
      </c>
      <c r="C85" s="3" t="s">
        <v>4194</v>
      </c>
      <c r="D85" s="6">
        <v>200</v>
      </c>
      <c r="E85" s="8">
        <v>205</v>
      </c>
      <c r="F85" t="s">
        <v>8218</v>
      </c>
      <c r="G85" t="s">
        <v>8224</v>
      </c>
      <c r="H85" t="s">
        <v>8246</v>
      </c>
      <c r="I85">
        <v>1424604600</v>
      </c>
      <c r="J85">
        <v>1423320389</v>
      </c>
      <c r="K85" t="b">
        <v>0</v>
      </c>
      <c r="L85">
        <v>13</v>
      </c>
      <c r="M85" t="b">
        <v>1</v>
      </c>
      <c r="N85" t="s">
        <v>8264</v>
      </c>
      <c r="O85">
        <f>ROUND(E85/D85*100,0)</f>
        <v>103</v>
      </c>
      <c r="P85">
        <f>IFERROR(ROUND(E85/L85,2),0)</f>
        <v>15.77</v>
      </c>
      <c r="Q85" s="11" t="s">
        <v>8308</v>
      </c>
      <c r="R85" t="s">
        <v>8310</v>
      </c>
      <c r="S85" s="15">
        <f>(((J85/60)/60)/24)+DATE(1970,1,1)</f>
        <v>42042.615613425922</v>
      </c>
      <c r="T85" s="15">
        <f>(((I85/60)/60)/24)+DATE(1970,1,1)</f>
        <v>42057.479166666672</v>
      </c>
      <c r="U85">
        <f>YEAR(S85)</f>
        <v>2015</v>
      </c>
      <c r="V85">
        <f t="shared" si="1"/>
        <v>15</v>
      </c>
    </row>
    <row r="86" spans="1:22" ht="41.4" x14ac:dyDescent="0.45">
      <c r="A86">
        <v>84</v>
      </c>
      <c r="B86" s="3" t="s">
        <v>86</v>
      </c>
      <c r="C86" s="3" t="s">
        <v>4195</v>
      </c>
      <c r="D86" s="6">
        <v>500</v>
      </c>
      <c r="E86" s="8">
        <v>500</v>
      </c>
      <c r="F86" t="s">
        <v>8218</v>
      </c>
      <c r="G86" t="s">
        <v>8223</v>
      </c>
      <c r="H86" t="s">
        <v>8245</v>
      </c>
      <c r="I86">
        <v>1305483086</v>
      </c>
      <c r="J86">
        <v>1302891086</v>
      </c>
      <c r="K86" t="b">
        <v>0</v>
      </c>
      <c r="L86">
        <v>7</v>
      </c>
      <c r="M86" t="b">
        <v>1</v>
      </c>
      <c r="N86" t="s">
        <v>8264</v>
      </c>
      <c r="O86">
        <f>ROUND(E86/D86*100,0)</f>
        <v>100</v>
      </c>
      <c r="P86">
        <f>IFERROR(ROUND(E86/L86,2),0)</f>
        <v>71.430000000000007</v>
      </c>
      <c r="Q86" s="11" t="s">
        <v>8308</v>
      </c>
      <c r="R86" t="s">
        <v>8310</v>
      </c>
      <c r="S86" s="15">
        <f>(((J86/60)/60)/24)+DATE(1970,1,1)</f>
        <v>40648.757939814815</v>
      </c>
      <c r="T86" s="15">
        <f>(((I86/60)/60)/24)+DATE(1970,1,1)</f>
        <v>40678.757939814815</v>
      </c>
      <c r="U86">
        <f>YEAR(S86)</f>
        <v>2011</v>
      </c>
      <c r="V86">
        <f t="shared" si="1"/>
        <v>30</v>
      </c>
    </row>
    <row r="87" spans="1:22" ht="41.4" x14ac:dyDescent="0.45">
      <c r="A87">
        <v>85</v>
      </c>
      <c r="B87" s="3" t="s">
        <v>87</v>
      </c>
      <c r="C87" s="3" t="s">
        <v>4196</v>
      </c>
      <c r="D87" s="6">
        <v>1200</v>
      </c>
      <c r="E87" s="8">
        <v>1506</v>
      </c>
      <c r="F87" t="s">
        <v>8218</v>
      </c>
      <c r="G87" t="s">
        <v>8223</v>
      </c>
      <c r="H87" t="s">
        <v>8245</v>
      </c>
      <c r="I87">
        <v>1316746837</v>
      </c>
      <c r="J87">
        <v>1314154837</v>
      </c>
      <c r="K87" t="b">
        <v>0</v>
      </c>
      <c r="L87">
        <v>21</v>
      </c>
      <c r="M87" t="b">
        <v>1</v>
      </c>
      <c r="N87" t="s">
        <v>8264</v>
      </c>
      <c r="O87">
        <f>ROUND(E87/D87*100,0)</f>
        <v>126</v>
      </c>
      <c r="P87">
        <f>IFERROR(ROUND(E87/L87,2),0)</f>
        <v>71.709999999999994</v>
      </c>
      <c r="Q87" s="11" t="s">
        <v>8308</v>
      </c>
      <c r="R87" t="s">
        <v>8310</v>
      </c>
      <c r="S87" s="15">
        <f>(((J87/60)/60)/24)+DATE(1970,1,1)</f>
        <v>40779.125428240739</v>
      </c>
      <c r="T87" s="15">
        <f>(((I87/60)/60)/24)+DATE(1970,1,1)</f>
        <v>40809.125428240739</v>
      </c>
      <c r="U87">
        <f>YEAR(S87)</f>
        <v>2011</v>
      </c>
      <c r="V87">
        <f t="shared" si="1"/>
        <v>30</v>
      </c>
    </row>
    <row r="88" spans="1:22" ht="41.4" x14ac:dyDescent="0.45">
      <c r="A88">
        <v>86</v>
      </c>
      <c r="B88" s="3" t="s">
        <v>88</v>
      </c>
      <c r="C88" s="3" t="s">
        <v>4197</v>
      </c>
      <c r="D88" s="6">
        <v>6000</v>
      </c>
      <c r="E88" s="8">
        <v>6388</v>
      </c>
      <c r="F88" t="s">
        <v>8218</v>
      </c>
      <c r="G88" t="s">
        <v>8229</v>
      </c>
      <c r="H88" t="s">
        <v>8248</v>
      </c>
      <c r="I88">
        <v>1451226045</v>
      </c>
      <c r="J88">
        <v>1444828845</v>
      </c>
      <c r="K88" t="b">
        <v>0</v>
      </c>
      <c r="L88">
        <v>17</v>
      </c>
      <c r="M88" t="b">
        <v>1</v>
      </c>
      <c r="N88" t="s">
        <v>8264</v>
      </c>
      <c r="O88">
        <f>ROUND(E88/D88*100,0)</f>
        <v>106</v>
      </c>
      <c r="P88">
        <f>IFERROR(ROUND(E88/L88,2),0)</f>
        <v>375.76</v>
      </c>
      <c r="Q88" s="11" t="s">
        <v>8308</v>
      </c>
      <c r="R88" t="s">
        <v>8310</v>
      </c>
      <c r="S88" s="15">
        <f>(((J88/60)/60)/24)+DATE(1970,1,1)</f>
        <v>42291.556076388893</v>
      </c>
      <c r="T88" s="15">
        <f>(((I88/60)/60)/24)+DATE(1970,1,1)</f>
        <v>42365.59774305555</v>
      </c>
      <c r="U88">
        <f>YEAR(S88)</f>
        <v>2015</v>
      </c>
      <c r="V88">
        <f t="shared" si="1"/>
        <v>74</v>
      </c>
    </row>
    <row r="89" spans="1:22" ht="41.4" x14ac:dyDescent="0.45">
      <c r="A89">
        <v>87</v>
      </c>
      <c r="B89" s="3" t="s">
        <v>89</v>
      </c>
      <c r="C89" s="3" t="s">
        <v>4198</v>
      </c>
      <c r="D89" s="6">
        <v>2500</v>
      </c>
      <c r="E89" s="8">
        <v>2615</v>
      </c>
      <c r="F89" t="s">
        <v>8218</v>
      </c>
      <c r="G89" t="s">
        <v>8223</v>
      </c>
      <c r="H89" t="s">
        <v>8245</v>
      </c>
      <c r="I89">
        <v>1275529260</v>
      </c>
      <c r="J89">
        <v>1274705803</v>
      </c>
      <c r="K89" t="b">
        <v>0</v>
      </c>
      <c r="L89">
        <v>25</v>
      </c>
      <c r="M89" t="b">
        <v>1</v>
      </c>
      <c r="N89" t="s">
        <v>8264</v>
      </c>
      <c r="O89">
        <f>ROUND(E89/D89*100,0)</f>
        <v>105</v>
      </c>
      <c r="P89">
        <f>IFERROR(ROUND(E89/L89,2),0)</f>
        <v>104.6</v>
      </c>
      <c r="Q89" s="11" t="s">
        <v>8308</v>
      </c>
      <c r="R89" t="s">
        <v>8310</v>
      </c>
      <c r="S89" s="15">
        <f>(((J89/60)/60)/24)+DATE(1970,1,1)</f>
        <v>40322.53938657407</v>
      </c>
      <c r="T89" s="15">
        <f>(((I89/60)/60)/24)+DATE(1970,1,1)</f>
        <v>40332.070138888892</v>
      </c>
      <c r="U89">
        <f>YEAR(S89)</f>
        <v>2010</v>
      </c>
      <c r="V89">
        <f t="shared" si="1"/>
        <v>10</v>
      </c>
    </row>
    <row r="90" spans="1:22" ht="41.4" x14ac:dyDescent="0.45">
      <c r="A90">
        <v>88</v>
      </c>
      <c r="B90" s="3" t="s">
        <v>90</v>
      </c>
      <c r="C90" s="3" t="s">
        <v>4199</v>
      </c>
      <c r="D90" s="6">
        <v>3500</v>
      </c>
      <c r="E90" s="8">
        <v>3600</v>
      </c>
      <c r="F90" t="s">
        <v>8218</v>
      </c>
      <c r="G90" t="s">
        <v>8223</v>
      </c>
      <c r="H90" t="s">
        <v>8245</v>
      </c>
      <c r="I90">
        <v>1403452131</v>
      </c>
      <c r="J90">
        <v>1401205731</v>
      </c>
      <c r="K90" t="b">
        <v>0</v>
      </c>
      <c r="L90">
        <v>60</v>
      </c>
      <c r="M90" t="b">
        <v>1</v>
      </c>
      <c r="N90" t="s">
        <v>8264</v>
      </c>
      <c r="O90">
        <f>ROUND(E90/D90*100,0)</f>
        <v>103</v>
      </c>
      <c r="P90">
        <f>IFERROR(ROUND(E90/L90,2),0)</f>
        <v>60</v>
      </c>
      <c r="Q90" s="11" t="s">
        <v>8308</v>
      </c>
      <c r="R90" t="s">
        <v>8310</v>
      </c>
      <c r="S90" s="15">
        <f>(((J90/60)/60)/24)+DATE(1970,1,1)</f>
        <v>41786.65892361111</v>
      </c>
      <c r="T90" s="15">
        <f>(((I90/60)/60)/24)+DATE(1970,1,1)</f>
        <v>41812.65892361111</v>
      </c>
      <c r="U90">
        <f>YEAR(S90)</f>
        <v>2014</v>
      </c>
      <c r="V90">
        <f t="shared" si="1"/>
        <v>26</v>
      </c>
    </row>
    <row r="91" spans="1:22" ht="41.4" x14ac:dyDescent="0.45">
      <c r="A91">
        <v>89</v>
      </c>
      <c r="B91" s="3" t="s">
        <v>91</v>
      </c>
      <c r="C91" s="3" t="s">
        <v>4200</v>
      </c>
      <c r="D91" s="6">
        <v>6000</v>
      </c>
      <c r="E91" s="8">
        <v>6904</v>
      </c>
      <c r="F91" t="s">
        <v>8218</v>
      </c>
      <c r="G91" t="s">
        <v>8223</v>
      </c>
      <c r="H91" t="s">
        <v>8245</v>
      </c>
      <c r="I91">
        <v>1370196192</v>
      </c>
      <c r="J91">
        <v>1368036192</v>
      </c>
      <c r="K91" t="b">
        <v>0</v>
      </c>
      <c r="L91">
        <v>56</v>
      </c>
      <c r="M91" t="b">
        <v>1</v>
      </c>
      <c r="N91" t="s">
        <v>8264</v>
      </c>
      <c r="O91">
        <f>ROUND(E91/D91*100,0)</f>
        <v>115</v>
      </c>
      <c r="P91">
        <f>IFERROR(ROUND(E91/L91,2),0)</f>
        <v>123.29</v>
      </c>
      <c r="Q91" s="11" t="s">
        <v>8308</v>
      </c>
      <c r="R91" t="s">
        <v>8310</v>
      </c>
      <c r="S91" s="15">
        <f>(((J91/60)/60)/24)+DATE(1970,1,1)</f>
        <v>41402.752222222225</v>
      </c>
      <c r="T91" s="15">
        <f>(((I91/60)/60)/24)+DATE(1970,1,1)</f>
        <v>41427.752222222225</v>
      </c>
      <c r="U91">
        <f>YEAR(S91)</f>
        <v>2013</v>
      </c>
      <c r="V91">
        <f t="shared" si="1"/>
        <v>25</v>
      </c>
    </row>
    <row r="92" spans="1:22" ht="27.6" x14ac:dyDescent="0.45">
      <c r="A92">
        <v>90</v>
      </c>
      <c r="B92" s="3" t="s">
        <v>92</v>
      </c>
      <c r="C92" s="3" t="s">
        <v>4201</v>
      </c>
      <c r="D92" s="6">
        <v>500</v>
      </c>
      <c r="E92" s="8">
        <v>502</v>
      </c>
      <c r="F92" t="s">
        <v>8218</v>
      </c>
      <c r="G92" t="s">
        <v>8223</v>
      </c>
      <c r="H92" t="s">
        <v>8245</v>
      </c>
      <c r="I92">
        <v>1310454499</v>
      </c>
      <c r="J92">
        <v>1307862499</v>
      </c>
      <c r="K92" t="b">
        <v>0</v>
      </c>
      <c r="L92">
        <v>16</v>
      </c>
      <c r="M92" t="b">
        <v>1</v>
      </c>
      <c r="N92" t="s">
        <v>8264</v>
      </c>
      <c r="O92">
        <f>ROUND(E92/D92*100,0)</f>
        <v>100</v>
      </c>
      <c r="P92">
        <f>IFERROR(ROUND(E92/L92,2),0)</f>
        <v>31.38</v>
      </c>
      <c r="Q92" s="11" t="s">
        <v>8308</v>
      </c>
      <c r="R92" t="s">
        <v>8310</v>
      </c>
      <c r="S92" s="15">
        <f>(((J92/60)/60)/24)+DATE(1970,1,1)</f>
        <v>40706.297442129631</v>
      </c>
      <c r="T92" s="15">
        <f>(((I92/60)/60)/24)+DATE(1970,1,1)</f>
        <v>40736.297442129631</v>
      </c>
      <c r="U92">
        <f>YEAR(S92)</f>
        <v>2011</v>
      </c>
      <c r="V92">
        <f t="shared" si="1"/>
        <v>30</v>
      </c>
    </row>
    <row r="93" spans="1:22" ht="41.4" x14ac:dyDescent="0.45">
      <c r="A93">
        <v>91</v>
      </c>
      <c r="B93" s="3" t="s">
        <v>93</v>
      </c>
      <c r="C93" s="3" t="s">
        <v>4202</v>
      </c>
      <c r="D93" s="6">
        <v>3000</v>
      </c>
      <c r="E93" s="8">
        <v>3600</v>
      </c>
      <c r="F93" t="s">
        <v>8218</v>
      </c>
      <c r="G93" t="s">
        <v>8223</v>
      </c>
      <c r="H93" t="s">
        <v>8245</v>
      </c>
      <c r="I93">
        <v>1305625164</v>
      </c>
      <c r="J93">
        <v>1300354764</v>
      </c>
      <c r="K93" t="b">
        <v>0</v>
      </c>
      <c r="L93">
        <v>46</v>
      </c>
      <c r="M93" t="b">
        <v>1</v>
      </c>
      <c r="N93" t="s">
        <v>8264</v>
      </c>
      <c r="O93">
        <f>ROUND(E93/D93*100,0)</f>
        <v>120</v>
      </c>
      <c r="P93">
        <f>IFERROR(ROUND(E93/L93,2),0)</f>
        <v>78.260000000000005</v>
      </c>
      <c r="Q93" s="11" t="s">
        <v>8308</v>
      </c>
      <c r="R93" t="s">
        <v>8310</v>
      </c>
      <c r="S93" s="15">
        <f>(((J93/60)/60)/24)+DATE(1970,1,1)</f>
        <v>40619.402361111112</v>
      </c>
      <c r="T93" s="15">
        <f>(((I93/60)/60)/24)+DATE(1970,1,1)</f>
        <v>40680.402361111112</v>
      </c>
      <c r="U93">
        <f>YEAR(S93)</f>
        <v>2011</v>
      </c>
      <c r="V93">
        <f t="shared" si="1"/>
        <v>61</v>
      </c>
    </row>
    <row r="94" spans="1:22" ht="41.4" x14ac:dyDescent="0.45">
      <c r="A94">
        <v>92</v>
      </c>
      <c r="B94" s="3" t="s">
        <v>94</v>
      </c>
      <c r="C94" s="3" t="s">
        <v>4203</v>
      </c>
      <c r="D94" s="6">
        <v>5000</v>
      </c>
      <c r="E94" s="8">
        <v>5260</v>
      </c>
      <c r="F94" t="s">
        <v>8218</v>
      </c>
      <c r="G94" t="s">
        <v>8228</v>
      </c>
      <c r="H94" t="s">
        <v>8250</v>
      </c>
      <c r="I94">
        <v>1485936000</v>
      </c>
      <c r="J94">
        <v>1481949983</v>
      </c>
      <c r="K94" t="b">
        <v>0</v>
      </c>
      <c r="L94">
        <v>43</v>
      </c>
      <c r="M94" t="b">
        <v>1</v>
      </c>
      <c r="N94" t="s">
        <v>8264</v>
      </c>
      <c r="O94">
        <f>ROUND(E94/D94*100,0)</f>
        <v>105</v>
      </c>
      <c r="P94">
        <f>IFERROR(ROUND(E94/L94,2),0)</f>
        <v>122.33</v>
      </c>
      <c r="Q94" s="11" t="s">
        <v>8308</v>
      </c>
      <c r="R94" t="s">
        <v>8310</v>
      </c>
      <c r="S94" s="15">
        <f>(((J94/60)/60)/24)+DATE(1970,1,1)</f>
        <v>42721.198877314819</v>
      </c>
      <c r="T94" s="15">
        <f>(((I94/60)/60)/24)+DATE(1970,1,1)</f>
        <v>42767.333333333328</v>
      </c>
      <c r="U94">
        <f>YEAR(S94)</f>
        <v>2016</v>
      </c>
      <c r="V94">
        <f t="shared" si="1"/>
        <v>46</v>
      </c>
    </row>
    <row r="95" spans="1:22" ht="41.4" x14ac:dyDescent="0.45">
      <c r="A95">
        <v>93</v>
      </c>
      <c r="B95" s="3" t="s">
        <v>95</v>
      </c>
      <c r="C95" s="3" t="s">
        <v>4204</v>
      </c>
      <c r="D95" s="6">
        <v>1000</v>
      </c>
      <c r="E95" s="8">
        <v>1106</v>
      </c>
      <c r="F95" t="s">
        <v>8218</v>
      </c>
      <c r="G95" t="s">
        <v>8223</v>
      </c>
      <c r="H95" t="s">
        <v>8245</v>
      </c>
      <c r="I95">
        <v>1341349200</v>
      </c>
      <c r="J95">
        <v>1338928537</v>
      </c>
      <c r="K95" t="b">
        <v>0</v>
      </c>
      <c r="L95">
        <v>15</v>
      </c>
      <c r="M95" t="b">
        <v>1</v>
      </c>
      <c r="N95" t="s">
        <v>8264</v>
      </c>
      <c r="O95">
        <f>ROUND(E95/D95*100,0)</f>
        <v>111</v>
      </c>
      <c r="P95">
        <f>IFERROR(ROUND(E95/L95,2),0)</f>
        <v>73.73</v>
      </c>
      <c r="Q95" s="11" t="s">
        <v>8308</v>
      </c>
      <c r="R95" t="s">
        <v>8310</v>
      </c>
      <c r="S95" s="15">
        <f>(((J95/60)/60)/24)+DATE(1970,1,1)</f>
        <v>41065.858067129629</v>
      </c>
      <c r="T95" s="15">
        <f>(((I95/60)/60)/24)+DATE(1970,1,1)</f>
        <v>41093.875</v>
      </c>
      <c r="U95">
        <f>YEAR(S95)</f>
        <v>2012</v>
      </c>
      <c r="V95">
        <f t="shared" si="1"/>
        <v>28</v>
      </c>
    </row>
    <row r="96" spans="1:22" ht="41.4" x14ac:dyDescent="0.45">
      <c r="A96">
        <v>94</v>
      </c>
      <c r="B96" s="3" t="s">
        <v>96</v>
      </c>
      <c r="C96" s="3" t="s">
        <v>4205</v>
      </c>
      <c r="D96" s="6">
        <v>250</v>
      </c>
      <c r="E96" s="8">
        <v>260</v>
      </c>
      <c r="F96" t="s">
        <v>8218</v>
      </c>
      <c r="G96" t="s">
        <v>8224</v>
      </c>
      <c r="H96" t="s">
        <v>8246</v>
      </c>
      <c r="I96">
        <v>1396890822</v>
      </c>
      <c r="J96">
        <v>1395162822</v>
      </c>
      <c r="K96" t="b">
        <v>0</v>
      </c>
      <c r="L96">
        <v>12</v>
      </c>
      <c r="M96" t="b">
        <v>1</v>
      </c>
      <c r="N96" t="s">
        <v>8264</v>
      </c>
      <c r="O96">
        <f>ROUND(E96/D96*100,0)</f>
        <v>104</v>
      </c>
      <c r="P96">
        <f>IFERROR(ROUND(E96/L96,2),0)</f>
        <v>21.67</v>
      </c>
      <c r="Q96" s="11" t="s">
        <v>8308</v>
      </c>
      <c r="R96" t="s">
        <v>8310</v>
      </c>
      <c r="S96" s="15">
        <f>(((J96/60)/60)/24)+DATE(1970,1,1)</f>
        <v>41716.717847222222</v>
      </c>
      <c r="T96" s="15">
        <f>(((I96/60)/60)/24)+DATE(1970,1,1)</f>
        <v>41736.717847222222</v>
      </c>
      <c r="U96">
        <f>YEAR(S96)</f>
        <v>2014</v>
      </c>
      <c r="V96">
        <f t="shared" si="1"/>
        <v>20</v>
      </c>
    </row>
    <row r="97" spans="1:22" ht="41.4" x14ac:dyDescent="0.45">
      <c r="A97">
        <v>95</v>
      </c>
      <c r="B97" s="3" t="s">
        <v>97</v>
      </c>
      <c r="C97" s="3" t="s">
        <v>4206</v>
      </c>
      <c r="D97" s="6">
        <v>350</v>
      </c>
      <c r="E97" s="8">
        <v>460</v>
      </c>
      <c r="F97" t="s">
        <v>8218</v>
      </c>
      <c r="G97" t="s">
        <v>8223</v>
      </c>
      <c r="H97" t="s">
        <v>8245</v>
      </c>
      <c r="I97">
        <v>1330214841</v>
      </c>
      <c r="J97">
        <v>1327622841</v>
      </c>
      <c r="K97" t="b">
        <v>0</v>
      </c>
      <c r="L97">
        <v>21</v>
      </c>
      <c r="M97" t="b">
        <v>1</v>
      </c>
      <c r="N97" t="s">
        <v>8264</v>
      </c>
      <c r="O97">
        <f>ROUND(E97/D97*100,0)</f>
        <v>131</v>
      </c>
      <c r="P97">
        <f>IFERROR(ROUND(E97/L97,2),0)</f>
        <v>21.9</v>
      </c>
      <c r="Q97" s="11" t="s">
        <v>8308</v>
      </c>
      <c r="R97" t="s">
        <v>8310</v>
      </c>
      <c r="S97" s="15">
        <f>(((J97/60)/60)/24)+DATE(1970,1,1)</f>
        <v>40935.005104166667</v>
      </c>
      <c r="T97" s="15">
        <f>(((I97/60)/60)/24)+DATE(1970,1,1)</f>
        <v>40965.005104166667</v>
      </c>
      <c r="U97">
        <f>YEAR(S97)</f>
        <v>2012</v>
      </c>
      <c r="V97">
        <f t="shared" si="1"/>
        <v>30</v>
      </c>
    </row>
    <row r="98" spans="1:22" ht="41.4" x14ac:dyDescent="0.45">
      <c r="A98">
        <v>96</v>
      </c>
      <c r="B98" s="3" t="s">
        <v>98</v>
      </c>
      <c r="C98" s="3" t="s">
        <v>4207</v>
      </c>
      <c r="D98" s="6">
        <v>1500</v>
      </c>
      <c r="E98" s="8">
        <v>1720</v>
      </c>
      <c r="F98" t="s">
        <v>8218</v>
      </c>
      <c r="G98" t="s">
        <v>8223</v>
      </c>
      <c r="H98" t="s">
        <v>8245</v>
      </c>
      <c r="I98">
        <v>1280631600</v>
      </c>
      <c r="J98">
        <v>1274889241</v>
      </c>
      <c r="K98" t="b">
        <v>0</v>
      </c>
      <c r="L98">
        <v>34</v>
      </c>
      <c r="M98" t="b">
        <v>1</v>
      </c>
      <c r="N98" t="s">
        <v>8264</v>
      </c>
      <c r="O98">
        <f>ROUND(E98/D98*100,0)</f>
        <v>115</v>
      </c>
      <c r="P98">
        <f>IFERROR(ROUND(E98/L98,2),0)</f>
        <v>50.59</v>
      </c>
      <c r="Q98" s="11" t="s">
        <v>8308</v>
      </c>
      <c r="R98" t="s">
        <v>8310</v>
      </c>
      <c r="S98" s="15">
        <f>(((J98/60)/60)/24)+DATE(1970,1,1)</f>
        <v>40324.662511574075</v>
      </c>
      <c r="T98" s="15">
        <f>(((I98/60)/60)/24)+DATE(1970,1,1)</f>
        <v>40391.125</v>
      </c>
      <c r="U98">
        <f>YEAR(S98)</f>
        <v>2010</v>
      </c>
      <c r="V98">
        <f t="shared" si="1"/>
        <v>67</v>
      </c>
    </row>
    <row r="99" spans="1:22" ht="41.4" x14ac:dyDescent="0.45">
      <c r="A99">
        <v>97</v>
      </c>
      <c r="B99" s="3" t="s">
        <v>99</v>
      </c>
      <c r="C99" s="3" t="s">
        <v>4208</v>
      </c>
      <c r="D99" s="6">
        <v>400</v>
      </c>
      <c r="E99" s="8">
        <v>425</v>
      </c>
      <c r="F99" t="s">
        <v>8218</v>
      </c>
      <c r="G99" t="s">
        <v>8223</v>
      </c>
      <c r="H99" t="s">
        <v>8245</v>
      </c>
      <c r="I99">
        <v>1310440482</v>
      </c>
      <c r="J99">
        <v>1307848482</v>
      </c>
      <c r="K99" t="b">
        <v>0</v>
      </c>
      <c r="L99">
        <v>8</v>
      </c>
      <c r="M99" t="b">
        <v>1</v>
      </c>
      <c r="N99" t="s">
        <v>8264</v>
      </c>
      <c r="O99">
        <f>ROUND(E99/D99*100,0)</f>
        <v>106</v>
      </c>
      <c r="P99">
        <f>IFERROR(ROUND(E99/L99,2),0)</f>
        <v>53.13</v>
      </c>
      <c r="Q99" s="11" t="s">
        <v>8308</v>
      </c>
      <c r="R99" t="s">
        <v>8310</v>
      </c>
      <c r="S99" s="15">
        <f>(((J99/60)/60)/24)+DATE(1970,1,1)</f>
        <v>40706.135208333333</v>
      </c>
      <c r="T99" s="15">
        <f>(((I99/60)/60)/24)+DATE(1970,1,1)</f>
        <v>40736.135208333333</v>
      </c>
      <c r="U99">
        <f>YEAR(S99)</f>
        <v>2011</v>
      </c>
      <c r="V99">
        <f t="shared" si="1"/>
        <v>30</v>
      </c>
    </row>
    <row r="100" spans="1:22" ht="41.4" x14ac:dyDescent="0.4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ROUND(E100/D100*100,0)</f>
        <v>106</v>
      </c>
      <c r="P100">
        <f>IFERROR(ROUND(E100/L100,2),0)</f>
        <v>56.67</v>
      </c>
      <c r="Q100" s="11" t="s">
        <v>8308</v>
      </c>
      <c r="R100" t="s">
        <v>8310</v>
      </c>
      <c r="S100" s="15">
        <f>(((J100/60)/60)/24)+DATE(1970,1,1)</f>
        <v>41214.79483796296</v>
      </c>
      <c r="T100" s="15">
        <f>(((I100/60)/60)/24)+DATE(1970,1,1)</f>
        <v>41250.979166666664</v>
      </c>
      <c r="U100">
        <f>YEAR(S100)</f>
        <v>2012</v>
      </c>
      <c r="V100">
        <f t="shared" si="1"/>
        <v>36</v>
      </c>
    </row>
    <row r="101" spans="1:22" ht="27.6" x14ac:dyDescent="0.4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ROUND(E101/D101*100,0)</f>
        <v>106</v>
      </c>
      <c r="P101">
        <f>IFERROR(ROUND(E101/L101,2),0)</f>
        <v>40.78</v>
      </c>
      <c r="Q101" s="11" t="s">
        <v>8308</v>
      </c>
      <c r="R101" t="s">
        <v>8310</v>
      </c>
      <c r="S101" s="15">
        <f>(((J101/60)/60)/24)+DATE(1970,1,1)</f>
        <v>41631.902766203704</v>
      </c>
      <c r="T101" s="15">
        <f>(((I101/60)/60)/24)+DATE(1970,1,1)</f>
        <v>41661.902766203704</v>
      </c>
      <c r="U101">
        <f>YEAR(S101)</f>
        <v>2013</v>
      </c>
      <c r="V101">
        <f t="shared" si="1"/>
        <v>30</v>
      </c>
    </row>
    <row r="102" spans="1:22" ht="41.4" x14ac:dyDescent="0.4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ROUND(E102/D102*100,0)</f>
        <v>100</v>
      </c>
      <c r="P102">
        <f>IFERROR(ROUND(E102/L102,2),0)</f>
        <v>192.31</v>
      </c>
      <c r="Q102" s="11" t="s">
        <v>8308</v>
      </c>
      <c r="R102" t="s">
        <v>8310</v>
      </c>
      <c r="S102" s="15">
        <f>(((J102/60)/60)/24)+DATE(1970,1,1)</f>
        <v>41197.753310185188</v>
      </c>
      <c r="T102" s="15">
        <f>(((I102/60)/60)/24)+DATE(1970,1,1)</f>
        <v>41217.794976851852</v>
      </c>
      <c r="U102">
        <f>YEAR(S102)</f>
        <v>2012</v>
      </c>
      <c r="V102">
        <f t="shared" si="1"/>
        <v>20</v>
      </c>
    </row>
    <row r="103" spans="1:22" ht="41.4" x14ac:dyDescent="0.4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ROUND(E103/D103*100,0)</f>
        <v>100</v>
      </c>
      <c r="P103">
        <f>IFERROR(ROUND(E103/L103,2),0)</f>
        <v>100</v>
      </c>
      <c r="Q103" s="11" t="s">
        <v>8308</v>
      </c>
      <c r="R103" t="s">
        <v>8310</v>
      </c>
      <c r="S103" s="15">
        <f>(((J103/60)/60)/24)+DATE(1970,1,1)</f>
        <v>41274.776736111111</v>
      </c>
      <c r="T103" s="15">
        <f>(((I103/60)/60)/24)+DATE(1970,1,1)</f>
        <v>41298.776736111111</v>
      </c>
      <c r="U103">
        <f>YEAR(S103)</f>
        <v>2012</v>
      </c>
      <c r="V103">
        <f t="shared" si="1"/>
        <v>24</v>
      </c>
    </row>
    <row r="104" spans="1:22" ht="41.4" x14ac:dyDescent="0.4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ROUND(E104/D104*100,0)</f>
        <v>128</v>
      </c>
      <c r="P104">
        <f>IFERROR(ROUND(E104/L104,2),0)</f>
        <v>117.92</v>
      </c>
      <c r="Q104" s="11" t="s">
        <v>8308</v>
      </c>
      <c r="R104" t="s">
        <v>8310</v>
      </c>
      <c r="S104" s="15">
        <f>(((J104/60)/60)/24)+DATE(1970,1,1)</f>
        <v>40505.131168981483</v>
      </c>
      <c r="T104" s="15">
        <f>(((I104/60)/60)/24)+DATE(1970,1,1)</f>
        <v>40535.131168981483</v>
      </c>
      <c r="U104">
        <f>YEAR(S104)</f>
        <v>2010</v>
      </c>
      <c r="V104">
        <f t="shared" si="1"/>
        <v>30</v>
      </c>
    </row>
    <row r="105" spans="1:22" ht="27.6" x14ac:dyDescent="0.4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ROUND(E105/D105*100,0)</f>
        <v>105</v>
      </c>
      <c r="P105">
        <f>IFERROR(ROUND(E105/L105,2),0)</f>
        <v>27.9</v>
      </c>
      <c r="Q105" s="11" t="s">
        <v>8308</v>
      </c>
      <c r="R105" t="s">
        <v>8310</v>
      </c>
      <c r="S105" s="15">
        <f>(((J105/60)/60)/24)+DATE(1970,1,1)</f>
        <v>41682.805902777778</v>
      </c>
      <c r="T105" s="15">
        <f>(((I105/60)/60)/24)+DATE(1970,1,1)</f>
        <v>41705.805902777778</v>
      </c>
      <c r="U105">
        <f>YEAR(S105)</f>
        <v>2014</v>
      </c>
      <c r="V105">
        <f t="shared" si="1"/>
        <v>23</v>
      </c>
    </row>
    <row r="106" spans="1:22" ht="27.6" x14ac:dyDescent="0.4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ROUND(E106/D106*100,0)</f>
        <v>120</v>
      </c>
      <c r="P106">
        <f>IFERROR(ROUND(E106/L106,2),0)</f>
        <v>60</v>
      </c>
      <c r="Q106" s="11" t="s">
        <v>8308</v>
      </c>
      <c r="R106" t="s">
        <v>8310</v>
      </c>
      <c r="S106" s="15">
        <f>(((J106/60)/60)/24)+DATE(1970,1,1)</f>
        <v>40612.695208333331</v>
      </c>
      <c r="T106" s="15">
        <f>(((I106/60)/60)/24)+DATE(1970,1,1)</f>
        <v>40636.041666666664</v>
      </c>
      <c r="U106">
        <f>YEAR(S106)</f>
        <v>2011</v>
      </c>
      <c r="V106">
        <f t="shared" si="1"/>
        <v>24</v>
      </c>
    </row>
    <row r="107" spans="1:22" ht="41.4" x14ac:dyDescent="0.4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ROUND(E107/D107*100,0)</f>
        <v>107</v>
      </c>
      <c r="P107">
        <f>IFERROR(ROUND(E107/L107,2),0)</f>
        <v>39.380000000000003</v>
      </c>
      <c r="Q107" s="11" t="s">
        <v>8308</v>
      </c>
      <c r="R107" t="s">
        <v>8310</v>
      </c>
      <c r="S107" s="15">
        <f>(((J107/60)/60)/24)+DATE(1970,1,1)</f>
        <v>42485.724768518514</v>
      </c>
      <c r="T107" s="15">
        <f>(((I107/60)/60)/24)+DATE(1970,1,1)</f>
        <v>42504</v>
      </c>
      <c r="U107">
        <f>YEAR(S107)</f>
        <v>2016</v>
      </c>
      <c r="V107">
        <f t="shared" si="1"/>
        <v>19</v>
      </c>
    </row>
    <row r="108" spans="1:22" x14ac:dyDescent="0.4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ROUND(E108/D108*100,0)</f>
        <v>101</v>
      </c>
      <c r="P108">
        <f>IFERROR(ROUND(E108/L108,2),0)</f>
        <v>186.11</v>
      </c>
      <c r="Q108" s="11" t="s">
        <v>8308</v>
      </c>
      <c r="R108" t="s">
        <v>8310</v>
      </c>
      <c r="S108" s="15">
        <f>(((J108/60)/60)/24)+DATE(1970,1,1)</f>
        <v>40987.776631944449</v>
      </c>
      <c r="T108" s="15">
        <f>(((I108/60)/60)/24)+DATE(1970,1,1)</f>
        <v>41001.776631944449</v>
      </c>
      <c r="U108">
        <f>YEAR(S108)</f>
        <v>2012</v>
      </c>
      <c r="V108">
        <f t="shared" si="1"/>
        <v>14</v>
      </c>
    </row>
    <row r="109" spans="1:22" ht="41.4" x14ac:dyDescent="0.4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ROUND(E109/D109*100,0)</f>
        <v>102</v>
      </c>
      <c r="P109">
        <f>IFERROR(ROUND(E109/L109,2),0)</f>
        <v>111.38</v>
      </c>
      <c r="Q109" s="11" t="s">
        <v>8308</v>
      </c>
      <c r="R109" t="s">
        <v>8310</v>
      </c>
      <c r="S109" s="15">
        <f>(((J109/60)/60)/24)+DATE(1970,1,1)</f>
        <v>40635.982488425929</v>
      </c>
      <c r="T109" s="15">
        <f>(((I109/60)/60)/24)+DATE(1970,1,1)</f>
        <v>40657.982488425929</v>
      </c>
      <c r="U109">
        <f>YEAR(S109)</f>
        <v>2011</v>
      </c>
      <c r="V109">
        <f t="shared" si="1"/>
        <v>22</v>
      </c>
    </row>
    <row r="110" spans="1:22" ht="41.4" x14ac:dyDescent="0.4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ROUND(E110/D110*100,0)</f>
        <v>247</v>
      </c>
      <c r="P110">
        <f>IFERROR(ROUND(E110/L110,2),0)</f>
        <v>78.72</v>
      </c>
      <c r="Q110" s="11" t="s">
        <v>8308</v>
      </c>
      <c r="R110" t="s">
        <v>8310</v>
      </c>
      <c r="S110" s="15">
        <f>(((J110/60)/60)/24)+DATE(1970,1,1)</f>
        <v>41365.613078703704</v>
      </c>
      <c r="T110" s="15">
        <f>(((I110/60)/60)/24)+DATE(1970,1,1)</f>
        <v>41425.613078703704</v>
      </c>
      <c r="U110">
        <f>YEAR(S110)</f>
        <v>2013</v>
      </c>
      <c r="V110">
        <f t="shared" si="1"/>
        <v>60</v>
      </c>
    </row>
    <row r="111" spans="1:22" ht="41.4" x14ac:dyDescent="0.4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ROUND(E111/D111*100,0)</f>
        <v>220</v>
      </c>
      <c r="P111">
        <f>IFERROR(ROUND(E111/L111,2),0)</f>
        <v>46.7</v>
      </c>
      <c r="Q111" s="11" t="s">
        <v>8308</v>
      </c>
      <c r="R111" t="s">
        <v>8310</v>
      </c>
      <c r="S111" s="15">
        <f>(((J111/60)/60)/24)+DATE(1970,1,1)</f>
        <v>40570.025810185187</v>
      </c>
      <c r="T111" s="15">
        <f>(((I111/60)/60)/24)+DATE(1970,1,1)</f>
        <v>40600.025810185187</v>
      </c>
      <c r="U111">
        <f>YEAR(S111)</f>
        <v>2011</v>
      </c>
      <c r="V111">
        <f t="shared" si="1"/>
        <v>30</v>
      </c>
    </row>
    <row r="112" spans="1:22" ht="41.4" x14ac:dyDescent="0.4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ROUND(E112/D112*100,0)</f>
        <v>131</v>
      </c>
      <c r="P112">
        <f>IFERROR(ROUND(E112/L112,2),0)</f>
        <v>65.38</v>
      </c>
      <c r="Q112" s="11" t="s">
        <v>8308</v>
      </c>
      <c r="R112" t="s">
        <v>8310</v>
      </c>
      <c r="S112" s="15">
        <f>(((J112/60)/60)/24)+DATE(1970,1,1)</f>
        <v>41557.949687500004</v>
      </c>
      <c r="T112" s="15">
        <f>(((I112/60)/60)/24)+DATE(1970,1,1)</f>
        <v>41592.249305555553</v>
      </c>
      <c r="U112">
        <f>YEAR(S112)</f>
        <v>2013</v>
      </c>
      <c r="V112">
        <f t="shared" si="1"/>
        <v>35</v>
      </c>
    </row>
    <row r="113" spans="1:22" ht="41.4" x14ac:dyDescent="0.4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ROUND(E113/D113*100,0)</f>
        <v>155</v>
      </c>
      <c r="P113">
        <f>IFERROR(ROUND(E113/L113,2),0)</f>
        <v>102.08</v>
      </c>
      <c r="Q113" s="11" t="s">
        <v>8308</v>
      </c>
      <c r="R113" t="s">
        <v>8310</v>
      </c>
      <c r="S113" s="15">
        <f>(((J113/60)/60)/24)+DATE(1970,1,1)</f>
        <v>42125.333182870367</v>
      </c>
      <c r="T113" s="15">
        <f>(((I113/60)/60)/24)+DATE(1970,1,1)</f>
        <v>42155.333182870367</v>
      </c>
      <c r="U113">
        <f>YEAR(S113)</f>
        <v>2015</v>
      </c>
      <c r="V113">
        <f t="shared" si="1"/>
        <v>30</v>
      </c>
    </row>
    <row r="114" spans="1:22" ht="41.4" x14ac:dyDescent="0.4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ROUND(E114/D114*100,0)</f>
        <v>104</v>
      </c>
      <c r="P114">
        <f>IFERROR(ROUND(E114/L114,2),0)</f>
        <v>64.2</v>
      </c>
      <c r="Q114" s="11" t="s">
        <v>8308</v>
      </c>
      <c r="R114" t="s">
        <v>8310</v>
      </c>
      <c r="S114" s="15">
        <f>(((J114/60)/60)/24)+DATE(1970,1,1)</f>
        <v>41718.043032407404</v>
      </c>
      <c r="T114" s="15">
        <f>(((I114/60)/60)/24)+DATE(1970,1,1)</f>
        <v>41742.083333333336</v>
      </c>
      <c r="U114">
        <f>YEAR(S114)</f>
        <v>2014</v>
      </c>
      <c r="V114">
        <f t="shared" si="1"/>
        <v>24</v>
      </c>
    </row>
    <row r="115" spans="1:22" ht="27.6" x14ac:dyDescent="0.4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ROUND(E115/D115*100,0)</f>
        <v>141</v>
      </c>
      <c r="P115">
        <f>IFERROR(ROUND(E115/L115,2),0)</f>
        <v>90.38</v>
      </c>
      <c r="Q115" s="11" t="s">
        <v>8308</v>
      </c>
      <c r="R115" t="s">
        <v>8310</v>
      </c>
      <c r="S115" s="15">
        <f>(((J115/60)/60)/24)+DATE(1970,1,1)</f>
        <v>40753.758425925924</v>
      </c>
      <c r="T115" s="15">
        <f>(((I115/60)/60)/24)+DATE(1970,1,1)</f>
        <v>40761.625</v>
      </c>
      <c r="U115">
        <f>YEAR(S115)</f>
        <v>2011</v>
      </c>
      <c r="V115">
        <f t="shared" si="1"/>
        <v>8</v>
      </c>
    </row>
    <row r="116" spans="1:22" ht="41.4" x14ac:dyDescent="0.4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ROUND(E116/D116*100,0)</f>
        <v>103</v>
      </c>
      <c r="P116">
        <f>IFERROR(ROUND(E116/L116,2),0)</f>
        <v>88.57</v>
      </c>
      <c r="Q116" s="11" t="s">
        <v>8308</v>
      </c>
      <c r="R116" t="s">
        <v>8310</v>
      </c>
      <c r="S116" s="15">
        <f>(((J116/60)/60)/24)+DATE(1970,1,1)</f>
        <v>40861.27416666667</v>
      </c>
      <c r="T116" s="15">
        <f>(((I116/60)/60)/24)+DATE(1970,1,1)</f>
        <v>40921.27416666667</v>
      </c>
      <c r="U116">
        <f>YEAR(S116)</f>
        <v>2011</v>
      </c>
      <c r="V116">
        <f t="shared" si="1"/>
        <v>60</v>
      </c>
    </row>
    <row r="117" spans="1:22" x14ac:dyDescent="0.4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ROUND(E117/D117*100,0)</f>
        <v>140</v>
      </c>
      <c r="P117">
        <f>IFERROR(ROUND(E117/L117,2),0)</f>
        <v>28.73</v>
      </c>
      <c r="Q117" s="11" t="s">
        <v>8308</v>
      </c>
      <c r="R117" t="s">
        <v>8310</v>
      </c>
      <c r="S117" s="15">
        <f>(((J117/60)/60)/24)+DATE(1970,1,1)</f>
        <v>40918.738935185182</v>
      </c>
      <c r="T117" s="15">
        <f>(((I117/60)/60)/24)+DATE(1970,1,1)</f>
        <v>40943.738935185182</v>
      </c>
      <c r="U117">
        <f>YEAR(S117)</f>
        <v>2012</v>
      </c>
      <c r="V117">
        <f t="shared" si="1"/>
        <v>25</v>
      </c>
    </row>
    <row r="118" spans="1:22" ht="41.4" x14ac:dyDescent="0.4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ROUND(E118/D118*100,0)</f>
        <v>114</v>
      </c>
      <c r="P118">
        <f>IFERROR(ROUND(E118/L118,2),0)</f>
        <v>69.790000000000006</v>
      </c>
      <c r="Q118" s="11" t="s">
        <v>8308</v>
      </c>
      <c r="R118" t="s">
        <v>8310</v>
      </c>
      <c r="S118" s="15">
        <f>(((J118/60)/60)/24)+DATE(1970,1,1)</f>
        <v>40595.497164351851</v>
      </c>
      <c r="T118" s="15">
        <f>(((I118/60)/60)/24)+DATE(1970,1,1)</f>
        <v>40641.455497685187</v>
      </c>
      <c r="U118">
        <f>YEAR(S118)</f>
        <v>2011</v>
      </c>
      <c r="V118">
        <f t="shared" si="1"/>
        <v>46</v>
      </c>
    </row>
    <row r="119" spans="1:22" ht="41.4" x14ac:dyDescent="0.4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ROUND(E119/D119*100,0)</f>
        <v>100</v>
      </c>
      <c r="P119">
        <f>IFERROR(ROUND(E119/L119,2),0)</f>
        <v>167.49</v>
      </c>
      <c r="Q119" s="11" t="s">
        <v>8308</v>
      </c>
      <c r="R119" t="s">
        <v>8310</v>
      </c>
      <c r="S119" s="15">
        <f>(((J119/60)/60)/24)+DATE(1970,1,1)</f>
        <v>40248.834999999999</v>
      </c>
      <c r="T119" s="15">
        <f>(((I119/60)/60)/24)+DATE(1970,1,1)</f>
        <v>40338.791666666664</v>
      </c>
      <c r="U119">
        <f>YEAR(S119)</f>
        <v>2010</v>
      </c>
      <c r="V119">
        <f t="shared" si="1"/>
        <v>90</v>
      </c>
    </row>
    <row r="120" spans="1:22" ht="27.6" x14ac:dyDescent="0.4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ROUND(E120/D120*100,0)</f>
        <v>113</v>
      </c>
      <c r="P120">
        <f>IFERROR(ROUND(E120/L120,2),0)</f>
        <v>144.91</v>
      </c>
      <c r="Q120" s="11" t="s">
        <v>8308</v>
      </c>
      <c r="R120" t="s">
        <v>8310</v>
      </c>
      <c r="S120" s="15">
        <f>(((J120/60)/60)/24)+DATE(1970,1,1)</f>
        <v>40723.053657407407</v>
      </c>
      <c r="T120" s="15">
        <f>(((I120/60)/60)/24)+DATE(1970,1,1)</f>
        <v>40753.053657407407</v>
      </c>
      <c r="U120">
        <f>YEAR(S120)</f>
        <v>2011</v>
      </c>
      <c r="V120">
        <f t="shared" si="1"/>
        <v>30</v>
      </c>
    </row>
    <row r="121" spans="1:22" ht="41.4" x14ac:dyDescent="0.4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ROUND(E121/D121*100,0)</f>
        <v>105</v>
      </c>
      <c r="P121">
        <f>IFERROR(ROUND(E121/L121,2),0)</f>
        <v>91.84</v>
      </c>
      <c r="Q121" s="11" t="s">
        <v>8308</v>
      </c>
      <c r="R121" t="s">
        <v>8310</v>
      </c>
      <c r="S121" s="15">
        <f>(((J121/60)/60)/24)+DATE(1970,1,1)</f>
        <v>40739.069282407407</v>
      </c>
      <c r="T121" s="15">
        <f>(((I121/60)/60)/24)+DATE(1970,1,1)</f>
        <v>40768.958333333336</v>
      </c>
      <c r="U121">
        <f>YEAR(S121)</f>
        <v>2011</v>
      </c>
      <c r="V121">
        <f t="shared" si="1"/>
        <v>29</v>
      </c>
    </row>
    <row r="122" spans="1:22" ht="41.4" x14ac:dyDescent="0.4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ROUND(E122/D122*100,0)</f>
        <v>0</v>
      </c>
      <c r="P122">
        <f>IFERROR(ROUND(E122/L122,2),0)</f>
        <v>10</v>
      </c>
      <c r="Q122" s="11" t="s">
        <v>8308</v>
      </c>
      <c r="R122" t="s">
        <v>8311</v>
      </c>
      <c r="S122" s="15">
        <f>(((J122/60)/60)/24)+DATE(1970,1,1)</f>
        <v>42616.049849537041</v>
      </c>
      <c r="T122" s="15">
        <f>(((I122/60)/60)/24)+DATE(1970,1,1)</f>
        <v>42646.049849537041</v>
      </c>
      <c r="U122">
        <f>YEAR(S122)</f>
        <v>2016</v>
      </c>
      <c r="V122">
        <f t="shared" si="1"/>
        <v>30</v>
      </c>
    </row>
    <row r="123" spans="1:22" ht="55.2" x14ac:dyDescent="0.4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ROUND(E123/D123*100,0)</f>
        <v>0</v>
      </c>
      <c r="P123">
        <f>IFERROR(ROUND(E123/L123,2),0)</f>
        <v>1</v>
      </c>
      <c r="Q123" s="11" t="s">
        <v>8308</v>
      </c>
      <c r="R123" t="s">
        <v>8311</v>
      </c>
      <c r="S123" s="15">
        <f>(((J123/60)/60)/24)+DATE(1970,1,1)</f>
        <v>42096.704976851848</v>
      </c>
      <c r="T123" s="15">
        <f>(((I123/60)/60)/24)+DATE(1970,1,1)</f>
        <v>42112.427777777775</v>
      </c>
      <c r="U123">
        <f>YEAR(S123)</f>
        <v>2015</v>
      </c>
      <c r="V123">
        <f t="shared" si="1"/>
        <v>16</v>
      </c>
    </row>
    <row r="124" spans="1:22" ht="27.6" x14ac:dyDescent="0.4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ROUND(E124/D124*100,0)</f>
        <v>0</v>
      </c>
      <c r="P124">
        <f>IFERROR(ROUND(E124/L124,2),0)</f>
        <v>0</v>
      </c>
      <c r="Q124" s="11" t="s">
        <v>8308</v>
      </c>
      <c r="R124" t="s">
        <v>8311</v>
      </c>
      <c r="S124" s="15">
        <f>(((J124/60)/60)/24)+DATE(1970,1,1)</f>
        <v>42593.431793981479</v>
      </c>
      <c r="T124" s="15">
        <f>(((I124/60)/60)/24)+DATE(1970,1,1)</f>
        <v>42653.431793981479</v>
      </c>
      <c r="U124">
        <f>YEAR(S124)</f>
        <v>2016</v>
      </c>
      <c r="V124">
        <f t="shared" si="1"/>
        <v>60</v>
      </c>
    </row>
    <row r="125" spans="1:22" ht="41.4" x14ac:dyDescent="0.4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ROUND(E125/D125*100,0)</f>
        <v>0</v>
      </c>
      <c r="P125">
        <f>IFERROR(ROUND(E125/L125,2),0)</f>
        <v>25.17</v>
      </c>
      <c r="Q125" s="11" t="s">
        <v>8308</v>
      </c>
      <c r="R125" t="s">
        <v>8311</v>
      </c>
      <c r="S125" s="15">
        <f>(((J125/60)/60)/24)+DATE(1970,1,1)</f>
        <v>41904.781990740739</v>
      </c>
      <c r="T125" s="15">
        <f>(((I125/60)/60)/24)+DATE(1970,1,1)</f>
        <v>41940.916666666664</v>
      </c>
      <c r="U125">
        <f>YEAR(S125)</f>
        <v>2014</v>
      </c>
      <c r="V125">
        <f t="shared" si="1"/>
        <v>36</v>
      </c>
    </row>
    <row r="126" spans="1:22" ht="41.4" x14ac:dyDescent="0.4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ROUND(E126/D126*100,0)</f>
        <v>0</v>
      </c>
      <c r="P126">
        <f>IFERROR(ROUND(E126/L126,2),0)</f>
        <v>0</v>
      </c>
      <c r="Q126" s="11" t="s">
        <v>8308</v>
      </c>
      <c r="R126" t="s">
        <v>8311</v>
      </c>
      <c r="S126" s="15">
        <f>(((J126/60)/60)/24)+DATE(1970,1,1)</f>
        <v>42114.928726851853</v>
      </c>
      <c r="T126" s="15">
        <f>(((I126/60)/60)/24)+DATE(1970,1,1)</f>
        <v>42139.928726851853</v>
      </c>
      <c r="U126">
        <f>YEAR(S126)</f>
        <v>2015</v>
      </c>
      <c r="V126">
        <f t="shared" si="1"/>
        <v>25</v>
      </c>
    </row>
    <row r="127" spans="1:22" ht="41.4" x14ac:dyDescent="0.4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ROUND(E127/D127*100,0)</f>
        <v>14</v>
      </c>
      <c r="P127">
        <f>IFERROR(ROUND(E127/L127,2),0)</f>
        <v>11.67</v>
      </c>
      <c r="Q127" s="11" t="s">
        <v>8308</v>
      </c>
      <c r="R127" t="s">
        <v>8311</v>
      </c>
      <c r="S127" s="15">
        <f>(((J127/60)/60)/24)+DATE(1970,1,1)</f>
        <v>42709.993981481486</v>
      </c>
      <c r="T127" s="15">
        <f>(((I127/60)/60)/24)+DATE(1970,1,1)</f>
        <v>42769.993981481486</v>
      </c>
      <c r="U127">
        <f>YEAR(S127)</f>
        <v>2016</v>
      </c>
      <c r="V127">
        <f t="shared" si="1"/>
        <v>60</v>
      </c>
    </row>
    <row r="128" spans="1:22" ht="41.4" x14ac:dyDescent="0.4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ROUND(E128/D128*100,0)</f>
        <v>6</v>
      </c>
      <c r="P128">
        <f>IFERROR(ROUND(E128/L128,2),0)</f>
        <v>106.69</v>
      </c>
      <c r="Q128" s="11" t="s">
        <v>8308</v>
      </c>
      <c r="R128" t="s">
        <v>8311</v>
      </c>
      <c r="S128" s="15">
        <f>(((J128/60)/60)/24)+DATE(1970,1,1)</f>
        <v>42135.589548611111</v>
      </c>
      <c r="T128" s="15">
        <f>(((I128/60)/60)/24)+DATE(1970,1,1)</f>
        <v>42166.083333333328</v>
      </c>
      <c r="U128">
        <f>YEAR(S128)</f>
        <v>2015</v>
      </c>
      <c r="V128">
        <f t="shared" si="1"/>
        <v>31</v>
      </c>
    </row>
    <row r="129" spans="1:22" ht="41.4" x14ac:dyDescent="0.4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ROUND(E129/D129*100,0)</f>
        <v>2</v>
      </c>
      <c r="P129">
        <f>IFERROR(ROUND(E129/L129,2),0)</f>
        <v>47.5</v>
      </c>
      <c r="Q129" s="11" t="s">
        <v>8308</v>
      </c>
      <c r="R129" t="s">
        <v>8311</v>
      </c>
      <c r="S129" s="15">
        <f>(((J129/60)/60)/24)+DATE(1970,1,1)</f>
        <v>42067.62431712963</v>
      </c>
      <c r="T129" s="15">
        <f>(((I129/60)/60)/24)+DATE(1970,1,1)</f>
        <v>42097.582650462966</v>
      </c>
      <c r="U129">
        <f>YEAR(S129)</f>
        <v>2015</v>
      </c>
      <c r="V129">
        <f t="shared" si="1"/>
        <v>30</v>
      </c>
    </row>
    <row r="130" spans="1:22" ht="27.6" x14ac:dyDescent="0.4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ROUND(E130/D130*100,0)</f>
        <v>2</v>
      </c>
      <c r="P130">
        <f>IFERROR(ROUND(E130/L130,2),0)</f>
        <v>311.17</v>
      </c>
      <c r="Q130" s="11" t="s">
        <v>8308</v>
      </c>
      <c r="R130" t="s">
        <v>8311</v>
      </c>
      <c r="S130" s="15">
        <f>(((J130/60)/60)/24)+DATE(1970,1,1)</f>
        <v>42628.22792824074</v>
      </c>
      <c r="T130" s="15">
        <f>(((I130/60)/60)/24)+DATE(1970,1,1)</f>
        <v>42663.22792824074</v>
      </c>
      <c r="U130">
        <f>YEAR(S130)</f>
        <v>2016</v>
      </c>
      <c r="V130">
        <f t="shared" si="1"/>
        <v>35</v>
      </c>
    </row>
    <row r="131" spans="1:22" ht="41.4" x14ac:dyDescent="0.4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ROUND(E131/D131*100,0)</f>
        <v>0</v>
      </c>
      <c r="P131">
        <f>IFERROR(ROUND(E131/L131,2),0)</f>
        <v>0</v>
      </c>
      <c r="Q131" s="11" t="s">
        <v>8308</v>
      </c>
      <c r="R131" t="s">
        <v>8311</v>
      </c>
      <c r="S131" s="15">
        <f>(((J131/60)/60)/24)+DATE(1970,1,1)</f>
        <v>41882.937303240738</v>
      </c>
      <c r="T131" s="15">
        <f>(((I131/60)/60)/24)+DATE(1970,1,1)</f>
        <v>41942.937303240738</v>
      </c>
      <c r="U131">
        <f>YEAR(S131)</f>
        <v>2014</v>
      </c>
      <c r="V131">
        <f t="shared" ref="V131:V194" si="2">_xlfn.DAYS(T131,S131)</f>
        <v>60</v>
      </c>
    </row>
    <row r="132" spans="1:22" ht="41.4" x14ac:dyDescent="0.4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ROUND(E132/D132*100,0)</f>
        <v>0</v>
      </c>
      <c r="P132">
        <f>IFERROR(ROUND(E132/L132,2),0)</f>
        <v>0</v>
      </c>
      <c r="Q132" s="11" t="s">
        <v>8308</v>
      </c>
      <c r="R132" t="s">
        <v>8311</v>
      </c>
      <c r="S132" s="15">
        <f>(((J132/60)/60)/24)+DATE(1970,1,1)</f>
        <v>41778.915416666663</v>
      </c>
      <c r="T132" s="15">
        <f>(((I132/60)/60)/24)+DATE(1970,1,1)</f>
        <v>41806.844444444447</v>
      </c>
      <c r="U132">
        <f>YEAR(S132)</f>
        <v>2014</v>
      </c>
      <c r="V132">
        <f t="shared" si="2"/>
        <v>28</v>
      </c>
    </row>
    <row r="133" spans="1:22" x14ac:dyDescent="0.4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ROUND(E133/D133*100,0)</f>
        <v>0</v>
      </c>
      <c r="P133">
        <f>IFERROR(ROUND(E133/L133,2),0)</f>
        <v>0</v>
      </c>
      <c r="Q133" s="11" t="s">
        <v>8308</v>
      </c>
      <c r="R133" t="s">
        <v>8311</v>
      </c>
      <c r="S133" s="15">
        <f>(((J133/60)/60)/24)+DATE(1970,1,1)</f>
        <v>42541.837511574078</v>
      </c>
      <c r="T133" s="15">
        <f>(((I133/60)/60)/24)+DATE(1970,1,1)</f>
        <v>42557</v>
      </c>
      <c r="U133">
        <f>YEAR(S133)</f>
        <v>2016</v>
      </c>
      <c r="V133">
        <f t="shared" si="2"/>
        <v>16</v>
      </c>
    </row>
    <row r="134" spans="1:22" ht="41.4" x14ac:dyDescent="0.4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ROUND(E134/D134*100,0)</f>
        <v>10</v>
      </c>
      <c r="P134">
        <f>IFERROR(ROUND(E134/L134,2),0)</f>
        <v>94.51</v>
      </c>
      <c r="Q134" s="11" t="s">
        <v>8308</v>
      </c>
      <c r="R134" t="s">
        <v>8311</v>
      </c>
      <c r="S134" s="15">
        <f>(((J134/60)/60)/24)+DATE(1970,1,1)</f>
        <v>41905.812581018516</v>
      </c>
      <c r="T134" s="15">
        <f>(((I134/60)/60)/24)+DATE(1970,1,1)</f>
        <v>41950.854247685187</v>
      </c>
      <c r="U134">
        <f>YEAR(S134)</f>
        <v>2014</v>
      </c>
      <c r="V134">
        <f t="shared" si="2"/>
        <v>45</v>
      </c>
    </row>
    <row r="135" spans="1:22" ht="27.6" x14ac:dyDescent="0.4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ROUND(E135/D135*100,0)</f>
        <v>0</v>
      </c>
      <c r="P135">
        <f>IFERROR(ROUND(E135/L135,2),0)</f>
        <v>0</v>
      </c>
      <c r="Q135" s="11" t="s">
        <v>8308</v>
      </c>
      <c r="R135" t="s">
        <v>8311</v>
      </c>
      <c r="S135" s="15">
        <f>(((J135/60)/60)/24)+DATE(1970,1,1)</f>
        <v>42491.80768518518</v>
      </c>
      <c r="T135" s="15">
        <f>(((I135/60)/60)/24)+DATE(1970,1,1)</f>
        <v>42521.729861111111</v>
      </c>
      <c r="U135">
        <f>YEAR(S135)</f>
        <v>2016</v>
      </c>
      <c r="V135">
        <f t="shared" si="2"/>
        <v>30</v>
      </c>
    </row>
    <row r="136" spans="1:22" ht="27.6" x14ac:dyDescent="0.4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ROUND(E136/D136*100,0)</f>
        <v>0</v>
      </c>
      <c r="P136">
        <f>IFERROR(ROUND(E136/L136,2),0)</f>
        <v>0</v>
      </c>
      <c r="Q136" s="11" t="s">
        <v>8308</v>
      </c>
      <c r="R136" t="s">
        <v>8311</v>
      </c>
      <c r="S136" s="15">
        <f>(((J136/60)/60)/24)+DATE(1970,1,1)</f>
        <v>42221.909930555557</v>
      </c>
      <c r="T136" s="15">
        <f>(((I136/60)/60)/24)+DATE(1970,1,1)</f>
        <v>42251.708333333328</v>
      </c>
      <c r="U136">
        <f>YEAR(S136)</f>
        <v>2015</v>
      </c>
      <c r="V136">
        <f t="shared" si="2"/>
        <v>30</v>
      </c>
    </row>
    <row r="137" spans="1:22" ht="41.4" x14ac:dyDescent="0.4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ROUND(E137/D137*100,0)</f>
        <v>13</v>
      </c>
      <c r="P137">
        <f>IFERROR(ROUND(E137/L137,2),0)</f>
        <v>80.599999999999994</v>
      </c>
      <c r="Q137" s="11" t="s">
        <v>8308</v>
      </c>
      <c r="R137" t="s">
        <v>8311</v>
      </c>
      <c r="S137" s="15">
        <f>(((J137/60)/60)/24)+DATE(1970,1,1)</f>
        <v>41788.381909722222</v>
      </c>
      <c r="T137" s="15">
        <f>(((I137/60)/60)/24)+DATE(1970,1,1)</f>
        <v>41821.791666666664</v>
      </c>
      <c r="U137">
        <f>YEAR(S137)</f>
        <v>2014</v>
      </c>
      <c r="V137">
        <f t="shared" si="2"/>
        <v>33</v>
      </c>
    </row>
    <row r="138" spans="1:22" ht="55.2" x14ac:dyDescent="0.4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ROUND(E138/D138*100,0)</f>
        <v>0</v>
      </c>
      <c r="P138">
        <f>IFERROR(ROUND(E138/L138,2),0)</f>
        <v>0</v>
      </c>
      <c r="Q138" s="11" t="s">
        <v>8308</v>
      </c>
      <c r="R138" t="s">
        <v>8311</v>
      </c>
      <c r="S138" s="15">
        <f>(((J138/60)/60)/24)+DATE(1970,1,1)</f>
        <v>42096.410115740742</v>
      </c>
      <c r="T138" s="15">
        <f>(((I138/60)/60)/24)+DATE(1970,1,1)</f>
        <v>42140.427777777775</v>
      </c>
      <c r="U138">
        <f>YEAR(S138)</f>
        <v>2015</v>
      </c>
      <c r="V138">
        <f t="shared" si="2"/>
        <v>44</v>
      </c>
    </row>
    <row r="139" spans="1:22" ht="41.4" x14ac:dyDescent="0.4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ROUND(E139/D139*100,0)</f>
        <v>0</v>
      </c>
      <c r="P139">
        <f>IFERROR(ROUND(E139/L139,2),0)</f>
        <v>0</v>
      </c>
      <c r="Q139" s="11" t="s">
        <v>8308</v>
      </c>
      <c r="R139" t="s">
        <v>8311</v>
      </c>
      <c r="S139" s="15">
        <f>(((J139/60)/60)/24)+DATE(1970,1,1)</f>
        <v>42239.573993055557</v>
      </c>
      <c r="T139" s="15">
        <f>(((I139/60)/60)/24)+DATE(1970,1,1)</f>
        <v>42289.573993055557</v>
      </c>
      <c r="U139">
        <f>YEAR(S139)</f>
        <v>2015</v>
      </c>
      <c r="V139">
        <f t="shared" si="2"/>
        <v>50</v>
      </c>
    </row>
    <row r="140" spans="1:22" ht="41.4" x14ac:dyDescent="0.4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ROUND(E140/D140*100,0)</f>
        <v>3</v>
      </c>
      <c r="P140">
        <f>IFERROR(ROUND(E140/L140,2),0)</f>
        <v>81.239999999999995</v>
      </c>
      <c r="Q140" s="11" t="s">
        <v>8308</v>
      </c>
      <c r="R140" t="s">
        <v>8311</v>
      </c>
      <c r="S140" s="15">
        <f>(((J140/60)/60)/24)+DATE(1970,1,1)</f>
        <v>42186.257418981477</v>
      </c>
      <c r="T140" s="15">
        <f>(((I140/60)/60)/24)+DATE(1970,1,1)</f>
        <v>42217.207638888889</v>
      </c>
      <c r="U140">
        <f>YEAR(S140)</f>
        <v>2015</v>
      </c>
      <c r="V140">
        <f t="shared" si="2"/>
        <v>31</v>
      </c>
    </row>
    <row r="141" spans="1:22" ht="27.6" x14ac:dyDescent="0.4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ROUND(E141/D141*100,0)</f>
        <v>100</v>
      </c>
      <c r="P141">
        <f>IFERROR(ROUND(E141/L141,2),0)</f>
        <v>500</v>
      </c>
      <c r="Q141" s="11" t="s">
        <v>8308</v>
      </c>
      <c r="R141" t="s">
        <v>8311</v>
      </c>
      <c r="S141" s="15">
        <f>(((J141/60)/60)/24)+DATE(1970,1,1)</f>
        <v>42187.920972222222</v>
      </c>
      <c r="T141" s="15">
        <f>(((I141/60)/60)/24)+DATE(1970,1,1)</f>
        <v>42197.920972222222</v>
      </c>
      <c r="U141">
        <f>YEAR(S141)</f>
        <v>2015</v>
      </c>
      <c r="V141">
        <f t="shared" si="2"/>
        <v>10</v>
      </c>
    </row>
    <row r="142" spans="1:22" ht="41.4" x14ac:dyDescent="0.4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ROUND(E142/D142*100,0)</f>
        <v>0</v>
      </c>
      <c r="P142">
        <f>IFERROR(ROUND(E142/L142,2),0)</f>
        <v>0</v>
      </c>
      <c r="Q142" s="11" t="s">
        <v>8308</v>
      </c>
      <c r="R142" t="s">
        <v>8311</v>
      </c>
      <c r="S142" s="15">
        <f>(((J142/60)/60)/24)+DATE(1970,1,1)</f>
        <v>42053.198287037041</v>
      </c>
      <c r="T142" s="15">
        <f>(((I142/60)/60)/24)+DATE(1970,1,1)</f>
        <v>42083.15662037037</v>
      </c>
      <c r="U142">
        <f>YEAR(S142)</f>
        <v>2015</v>
      </c>
      <c r="V142">
        <f t="shared" si="2"/>
        <v>30</v>
      </c>
    </row>
    <row r="143" spans="1:22" ht="41.4" x14ac:dyDescent="0.4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ROUND(E143/D143*100,0)</f>
        <v>11</v>
      </c>
      <c r="P143">
        <f>IFERROR(ROUND(E143/L143,2),0)</f>
        <v>46.18</v>
      </c>
      <c r="Q143" s="11" t="s">
        <v>8308</v>
      </c>
      <c r="R143" t="s">
        <v>8311</v>
      </c>
      <c r="S143" s="15">
        <f>(((J143/60)/60)/24)+DATE(1970,1,1)</f>
        <v>42110.153043981481</v>
      </c>
      <c r="T143" s="15">
        <f>(((I143/60)/60)/24)+DATE(1970,1,1)</f>
        <v>42155.153043981481</v>
      </c>
      <c r="U143">
        <f>YEAR(S143)</f>
        <v>2015</v>
      </c>
      <c r="V143">
        <f t="shared" si="2"/>
        <v>45</v>
      </c>
    </row>
    <row r="144" spans="1:22" ht="41.4" x14ac:dyDescent="0.4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ROUND(E144/D144*100,0)</f>
        <v>0</v>
      </c>
      <c r="P144">
        <f>IFERROR(ROUND(E144/L144,2),0)</f>
        <v>10</v>
      </c>
      <c r="Q144" s="11" t="s">
        <v>8308</v>
      </c>
      <c r="R144" t="s">
        <v>8311</v>
      </c>
      <c r="S144" s="15">
        <f>(((J144/60)/60)/24)+DATE(1970,1,1)</f>
        <v>41938.893263888887</v>
      </c>
      <c r="T144" s="15">
        <f>(((I144/60)/60)/24)+DATE(1970,1,1)</f>
        <v>41959.934930555552</v>
      </c>
      <c r="U144">
        <f>YEAR(S144)</f>
        <v>2014</v>
      </c>
      <c r="V144">
        <f t="shared" si="2"/>
        <v>21</v>
      </c>
    </row>
    <row r="145" spans="1:22" ht="41.4" x14ac:dyDescent="0.4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ROUND(E145/D145*100,0)</f>
        <v>0</v>
      </c>
      <c r="P145">
        <f>IFERROR(ROUND(E145/L145,2),0)</f>
        <v>0</v>
      </c>
      <c r="Q145" s="11" t="s">
        <v>8308</v>
      </c>
      <c r="R145" t="s">
        <v>8311</v>
      </c>
      <c r="S145" s="15">
        <f>(((J145/60)/60)/24)+DATE(1970,1,1)</f>
        <v>42559.064143518524</v>
      </c>
      <c r="T145" s="15">
        <f>(((I145/60)/60)/24)+DATE(1970,1,1)</f>
        <v>42616.246527777781</v>
      </c>
      <c r="U145">
        <f>YEAR(S145)</f>
        <v>2016</v>
      </c>
      <c r="V145">
        <f t="shared" si="2"/>
        <v>57</v>
      </c>
    </row>
    <row r="146" spans="1:22" ht="41.4" x14ac:dyDescent="0.4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ROUND(E146/D146*100,0)</f>
        <v>28</v>
      </c>
      <c r="P146">
        <f>IFERROR(ROUND(E146/L146,2),0)</f>
        <v>55.95</v>
      </c>
      <c r="Q146" s="11" t="s">
        <v>8308</v>
      </c>
      <c r="R146" t="s">
        <v>8311</v>
      </c>
      <c r="S146" s="15">
        <f>(((J146/60)/60)/24)+DATE(1970,1,1)</f>
        <v>42047.762407407412</v>
      </c>
      <c r="T146" s="15">
        <f>(((I146/60)/60)/24)+DATE(1970,1,1)</f>
        <v>42107.72074074074</v>
      </c>
      <c r="U146">
        <f>YEAR(S146)</f>
        <v>2015</v>
      </c>
      <c r="V146">
        <f t="shared" si="2"/>
        <v>60</v>
      </c>
    </row>
    <row r="147" spans="1:22" ht="41.4" x14ac:dyDescent="0.4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ROUND(E147/D147*100,0)</f>
        <v>8</v>
      </c>
      <c r="P147">
        <f>IFERROR(ROUND(E147/L147,2),0)</f>
        <v>37.56</v>
      </c>
      <c r="Q147" s="11" t="s">
        <v>8308</v>
      </c>
      <c r="R147" t="s">
        <v>8311</v>
      </c>
      <c r="S147" s="15">
        <f>(((J147/60)/60)/24)+DATE(1970,1,1)</f>
        <v>42200.542268518519</v>
      </c>
      <c r="T147" s="15">
        <f>(((I147/60)/60)/24)+DATE(1970,1,1)</f>
        <v>42227.542268518519</v>
      </c>
      <c r="U147">
        <f>YEAR(S147)</f>
        <v>2015</v>
      </c>
      <c r="V147">
        <f t="shared" si="2"/>
        <v>27</v>
      </c>
    </row>
    <row r="148" spans="1:22" ht="41.4" x14ac:dyDescent="0.4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ROUND(E148/D148*100,0)</f>
        <v>1</v>
      </c>
      <c r="P148">
        <f>IFERROR(ROUND(E148/L148,2),0)</f>
        <v>38.33</v>
      </c>
      <c r="Q148" s="11" t="s">
        <v>8308</v>
      </c>
      <c r="R148" t="s">
        <v>8311</v>
      </c>
      <c r="S148" s="15">
        <f>(((J148/60)/60)/24)+DATE(1970,1,1)</f>
        <v>42693.016180555554</v>
      </c>
      <c r="T148" s="15">
        <f>(((I148/60)/60)/24)+DATE(1970,1,1)</f>
        <v>42753.016180555554</v>
      </c>
      <c r="U148">
        <f>YEAR(S148)</f>
        <v>2016</v>
      </c>
      <c r="V148">
        <f t="shared" si="2"/>
        <v>60</v>
      </c>
    </row>
    <row r="149" spans="1:22" ht="27.6" x14ac:dyDescent="0.4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ROUND(E149/D149*100,0)</f>
        <v>0</v>
      </c>
      <c r="P149">
        <f>IFERROR(ROUND(E149/L149,2),0)</f>
        <v>0</v>
      </c>
      <c r="Q149" s="11" t="s">
        <v>8308</v>
      </c>
      <c r="R149" t="s">
        <v>8311</v>
      </c>
      <c r="S149" s="15">
        <f>(((J149/60)/60)/24)+DATE(1970,1,1)</f>
        <v>41969.767824074079</v>
      </c>
      <c r="T149" s="15">
        <f>(((I149/60)/60)/24)+DATE(1970,1,1)</f>
        <v>42012.762499999997</v>
      </c>
      <c r="U149">
        <f>YEAR(S149)</f>
        <v>2014</v>
      </c>
      <c r="V149">
        <f t="shared" si="2"/>
        <v>43</v>
      </c>
    </row>
    <row r="150" spans="1:22" ht="41.4" x14ac:dyDescent="0.4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ROUND(E150/D150*100,0)</f>
        <v>0</v>
      </c>
      <c r="P150">
        <f>IFERROR(ROUND(E150/L150,2),0)</f>
        <v>20</v>
      </c>
      <c r="Q150" s="11" t="s">
        <v>8308</v>
      </c>
      <c r="R150" t="s">
        <v>8311</v>
      </c>
      <c r="S150" s="15">
        <f>(((J150/60)/60)/24)+DATE(1970,1,1)</f>
        <v>42397.281666666662</v>
      </c>
      <c r="T150" s="15">
        <f>(((I150/60)/60)/24)+DATE(1970,1,1)</f>
        <v>42427.281666666662</v>
      </c>
      <c r="U150">
        <f>YEAR(S150)</f>
        <v>2016</v>
      </c>
      <c r="V150">
        <f t="shared" si="2"/>
        <v>30</v>
      </c>
    </row>
    <row r="151" spans="1:22" ht="41.4" x14ac:dyDescent="0.4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ROUND(E151/D151*100,0)</f>
        <v>1</v>
      </c>
      <c r="P151">
        <f>IFERROR(ROUND(E151/L151,2),0)</f>
        <v>15.33</v>
      </c>
      <c r="Q151" s="11" t="s">
        <v>8308</v>
      </c>
      <c r="R151" t="s">
        <v>8311</v>
      </c>
      <c r="S151" s="15">
        <f>(((J151/60)/60)/24)+DATE(1970,1,1)</f>
        <v>41968.172106481477</v>
      </c>
      <c r="T151" s="15">
        <f>(((I151/60)/60)/24)+DATE(1970,1,1)</f>
        <v>41998.333333333328</v>
      </c>
      <c r="U151">
        <f>YEAR(S151)</f>
        <v>2014</v>
      </c>
      <c r="V151">
        <f t="shared" si="2"/>
        <v>30</v>
      </c>
    </row>
    <row r="152" spans="1:22" ht="41.4" x14ac:dyDescent="0.4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ROUND(E152/D152*100,0)</f>
        <v>23</v>
      </c>
      <c r="P152">
        <f>IFERROR(ROUND(E152/L152,2),0)</f>
        <v>449.43</v>
      </c>
      <c r="Q152" s="11" t="s">
        <v>8308</v>
      </c>
      <c r="R152" t="s">
        <v>8311</v>
      </c>
      <c r="S152" s="15">
        <f>(((J152/60)/60)/24)+DATE(1970,1,1)</f>
        <v>42090.161828703705</v>
      </c>
      <c r="T152" s="15">
        <f>(((I152/60)/60)/24)+DATE(1970,1,1)</f>
        <v>42150.161828703705</v>
      </c>
      <c r="U152">
        <f>YEAR(S152)</f>
        <v>2015</v>
      </c>
      <c r="V152">
        <f t="shared" si="2"/>
        <v>60</v>
      </c>
    </row>
    <row r="153" spans="1:22" ht="41.4" x14ac:dyDescent="0.4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ROUND(E153/D153*100,0)</f>
        <v>0</v>
      </c>
      <c r="P153">
        <f>IFERROR(ROUND(E153/L153,2),0)</f>
        <v>28</v>
      </c>
      <c r="Q153" s="11" t="s">
        <v>8308</v>
      </c>
      <c r="R153" t="s">
        <v>8311</v>
      </c>
      <c r="S153" s="15">
        <f>(((J153/60)/60)/24)+DATE(1970,1,1)</f>
        <v>42113.550821759258</v>
      </c>
      <c r="T153" s="15">
        <f>(((I153/60)/60)/24)+DATE(1970,1,1)</f>
        <v>42173.550821759258</v>
      </c>
      <c r="U153">
        <f>YEAR(S153)</f>
        <v>2015</v>
      </c>
      <c r="V153">
        <f t="shared" si="2"/>
        <v>60</v>
      </c>
    </row>
    <row r="154" spans="1:22" ht="27.6" x14ac:dyDescent="0.4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ROUND(E154/D154*100,0)</f>
        <v>0</v>
      </c>
      <c r="P154">
        <f>IFERROR(ROUND(E154/L154,2),0)</f>
        <v>15</v>
      </c>
      <c r="Q154" s="11" t="s">
        <v>8308</v>
      </c>
      <c r="R154" t="s">
        <v>8311</v>
      </c>
      <c r="S154" s="15">
        <f>(((J154/60)/60)/24)+DATE(1970,1,1)</f>
        <v>41875.077546296299</v>
      </c>
      <c r="T154" s="15">
        <f>(((I154/60)/60)/24)+DATE(1970,1,1)</f>
        <v>41905.077546296299</v>
      </c>
      <c r="U154">
        <f>YEAR(S154)</f>
        <v>2014</v>
      </c>
      <c r="V154">
        <f t="shared" si="2"/>
        <v>30</v>
      </c>
    </row>
    <row r="155" spans="1:22" ht="41.4" x14ac:dyDescent="0.4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ROUND(E155/D155*100,0)</f>
        <v>1</v>
      </c>
      <c r="P155">
        <f>IFERROR(ROUND(E155/L155,2),0)</f>
        <v>35.9</v>
      </c>
      <c r="Q155" s="11" t="s">
        <v>8308</v>
      </c>
      <c r="R155" t="s">
        <v>8311</v>
      </c>
      <c r="S155" s="15">
        <f>(((J155/60)/60)/24)+DATE(1970,1,1)</f>
        <v>41933.586157407408</v>
      </c>
      <c r="T155" s="15">
        <f>(((I155/60)/60)/24)+DATE(1970,1,1)</f>
        <v>41975.627824074079</v>
      </c>
      <c r="U155">
        <f>YEAR(S155)</f>
        <v>2014</v>
      </c>
      <c r="V155">
        <f t="shared" si="2"/>
        <v>42</v>
      </c>
    </row>
    <row r="156" spans="1:22" ht="27.6" x14ac:dyDescent="0.4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ROUND(E156/D156*100,0)</f>
        <v>3</v>
      </c>
      <c r="P156">
        <f>IFERROR(ROUND(E156/L156,2),0)</f>
        <v>13.33</v>
      </c>
      <c r="Q156" s="11" t="s">
        <v>8308</v>
      </c>
      <c r="R156" t="s">
        <v>8311</v>
      </c>
      <c r="S156" s="15">
        <f>(((J156/60)/60)/24)+DATE(1970,1,1)</f>
        <v>42115.547395833331</v>
      </c>
      <c r="T156" s="15">
        <f>(((I156/60)/60)/24)+DATE(1970,1,1)</f>
        <v>42158.547395833331</v>
      </c>
      <c r="U156">
        <f>YEAR(S156)</f>
        <v>2015</v>
      </c>
      <c r="V156">
        <f t="shared" si="2"/>
        <v>43</v>
      </c>
    </row>
    <row r="157" spans="1:22" ht="55.2" x14ac:dyDescent="0.4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ROUND(E157/D157*100,0)</f>
        <v>0</v>
      </c>
      <c r="P157">
        <f>IFERROR(ROUND(E157/L157,2),0)</f>
        <v>20.25</v>
      </c>
      <c r="Q157" s="11" t="s">
        <v>8308</v>
      </c>
      <c r="R157" t="s">
        <v>8311</v>
      </c>
      <c r="S157" s="15">
        <f>(((J157/60)/60)/24)+DATE(1970,1,1)</f>
        <v>42168.559432870374</v>
      </c>
      <c r="T157" s="15">
        <f>(((I157/60)/60)/24)+DATE(1970,1,1)</f>
        <v>42208.559432870374</v>
      </c>
      <c r="U157">
        <f>YEAR(S157)</f>
        <v>2015</v>
      </c>
      <c r="V157">
        <f t="shared" si="2"/>
        <v>40</v>
      </c>
    </row>
    <row r="158" spans="1:22" ht="41.4" x14ac:dyDescent="0.4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ROUND(E158/D158*100,0)</f>
        <v>5</v>
      </c>
      <c r="P158">
        <f>IFERROR(ROUND(E158/L158,2),0)</f>
        <v>119</v>
      </c>
      <c r="Q158" s="11" t="s">
        <v>8308</v>
      </c>
      <c r="R158" t="s">
        <v>8311</v>
      </c>
      <c r="S158" s="15">
        <f>(((J158/60)/60)/24)+DATE(1970,1,1)</f>
        <v>41794.124953703707</v>
      </c>
      <c r="T158" s="15">
        <f>(((I158/60)/60)/24)+DATE(1970,1,1)</f>
        <v>41854.124953703707</v>
      </c>
      <c r="U158">
        <f>YEAR(S158)</f>
        <v>2014</v>
      </c>
      <c r="V158">
        <f t="shared" si="2"/>
        <v>60</v>
      </c>
    </row>
    <row r="159" spans="1:22" ht="41.4" x14ac:dyDescent="0.4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ROUND(E159/D159*100,0)</f>
        <v>0</v>
      </c>
      <c r="P159">
        <f>IFERROR(ROUND(E159/L159,2),0)</f>
        <v>4</v>
      </c>
      <c r="Q159" s="11" t="s">
        <v>8308</v>
      </c>
      <c r="R159" t="s">
        <v>8311</v>
      </c>
      <c r="S159" s="15">
        <f>(((J159/60)/60)/24)+DATE(1970,1,1)</f>
        <v>42396.911712962959</v>
      </c>
      <c r="T159" s="15">
        <f>(((I159/60)/60)/24)+DATE(1970,1,1)</f>
        <v>42426.911712962959</v>
      </c>
      <c r="U159">
        <f>YEAR(S159)</f>
        <v>2016</v>
      </c>
      <c r="V159">
        <f t="shared" si="2"/>
        <v>30</v>
      </c>
    </row>
    <row r="160" spans="1:22" ht="41.4" x14ac:dyDescent="0.4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ROUND(E160/D160*100,0)</f>
        <v>0</v>
      </c>
      <c r="P160">
        <f>IFERROR(ROUND(E160/L160,2),0)</f>
        <v>0</v>
      </c>
      <c r="Q160" s="11" t="s">
        <v>8308</v>
      </c>
      <c r="R160" t="s">
        <v>8311</v>
      </c>
      <c r="S160" s="15">
        <f>(((J160/60)/60)/24)+DATE(1970,1,1)</f>
        <v>41904.07671296296</v>
      </c>
      <c r="T160" s="15">
        <f>(((I160/60)/60)/24)+DATE(1970,1,1)</f>
        <v>41934.07671296296</v>
      </c>
      <c r="U160">
        <f>YEAR(S160)</f>
        <v>2014</v>
      </c>
      <c r="V160">
        <f t="shared" si="2"/>
        <v>30</v>
      </c>
    </row>
    <row r="161" spans="1:22" ht="41.4" x14ac:dyDescent="0.4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ROUND(E161/D161*100,0)</f>
        <v>0</v>
      </c>
      <c r="P161">
        <f>IFERROR(ROUND(E161/L161,2),0)</f>
        <v>10</v>
      </c>
      <c r="Q161" s="11" t="s">
        <v>8308</v>
      </c>
      <c r="R161" t="s">
        <v>8311</v>
      </c>
      <c r="S161" s="15">
        <f>(((J161/60)/60)/24)+DATE(1970,1,1)</f>
        <v>42514.434548611112</v>
      </c>
      <c r="T161" s="15">
        <f>(((I161/60)/60)/24)+DATE(1970,1,1)</f>
        <v>42554.434548611112</v>
      </c>
      <c r="U161">
        <f>YEAR(S161)</f>
        <v>2016</v>
      </c>
      <c r="V161">
        <f t="shared" si="2"/>
        <v>40</v>
      </c>
    </row>
    <row r="162" spans="1:22" ht="41.4" x14ac:dyDescent="0.4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ROUND(E162/D162*100,0)</f>
        <v>0</v>
      </c>
      <c r="P162">
        <f>IFERROR(ROUND(E162/L162,2),0)</f>
        <v>0</v>
      </c>
      <c r="Q162" s="11" t="s">
        <v>8308</v>
      </c>
      <c r="R162" t="s">
        <v>8312</v>
      </c>
      <c r="S162" s="15">
        <f>(((J162/60)/60)/24)+DATE(1970,1,1)</f>
        <v>42171.913090277783</v>
      </c>
      <c r="T162" s="15">
        <f>(((I162/60)/60)/24)+DATE(1970,1,1)</f>
        <v>42231.913090277783</v>
      </c>
      <c r="U162">
        <f>YEAR(S162)</f>
        <v>2015</v>
      </c>
      <c r="V162">
        <f t="shared" si="2"/>
        <v>60</v>
      </c>
    </row>
    <row r="163" spans="1:22" ht="41.4" x14ac:dyDescent="0.4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ROUND(E163/D163*100,0)</f>
        <v>0</v>
      </c>
      <c r="P163">
        <f>IFERROR(ROUND(E163/L163,2),0)</f>
        <v>5</v>
      </c>
      <c r="Q163" s="11" t="s">
        <v>8308</v>
      </c>
      <c r="R163" t="s">
        <v>8312</v>
      </c>
      <c r="S163" s="15">
        <f>(((J163/60)/60)/24)+DATE(1970,1,1)</f>
        <v>41792.687442129631</v>
      </c>
      <c r="T163" s="15">
        <f>(((I163/60)/60)/24)+DATE(1970,1,1)</f>
        <v>41822.687442129631</v>
      </c>
      <c r="U163">
        <f>YEAR(S163)</f>
        <v>2014</v>
      </c>
      <c r="V163">
        <f t="shared" si="2"/>
        <v>30</v>
      </c>
    </row>
    <row r="164" spans="1:22" ht="41.4" x14ac:dyDescent="0.4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ROUND(E164/D164*100,0)</f>
        <v>16</v>
      </c>
      <c r="P164">
        <f>IFERROR(ROUND(E164/L164,2),0)</f>
        <v>43.5</v>
      </c>
      <c r="Q164" s="11" t="s">
        <v>8308</v>
      </c>
      <c r="R164" t="s">
        <v>8312</v>
      </c>
      <c r="S164" s="15">
        <f>(((J164/60)/60)/24)+DATE(1970,1,1)</f>
        <v>41835.126805555556</v>
      </c>
      <c r="T164" s="15">
        <f>(((I164/60)/60)/24)+DATE(1970,1,1)</f>
        <v>41867.987500000003</v>
      </c>
      <c r="U164">
        <f>YEAR(S164)</f>
        <v>2014</v>
      </c>
      <c r="V164">
        <f t="shared" si="2"/>
        <v>32</v>
      </c>
    </row>
    <row r="165" spans="1:22" ht="55.2" x14ac:dyDescent="0.4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ROUND(E165/D165*100,0)</f>
        <v>0</v>
      </c>
      <c r="P165">
        <f>IFERROR(ROUND(E165/L165,2),0)</f>
        <v>0</v>
      </c>
      <c r="Q165" s="11" t="s">
        <v>8308</v>
      </c>
      <c r="R165" t="s">
        <v>8312</v>
      </c>
      <c r="S165" s="15">
        <f>(((J165/60)/60)/24)+DATE(1970,1,1)</f>
        <v>42243.961273148147</v>
      </c>
      <c r="T165" s="15">
        <f>(((I165/60)/60)/24)+DATE(1970,1,1)</f>
        <v>42278</v>
      </c>
      <c r="U165">
        <f>YEAR(S165)</f>
        <v>2015</v>
      </c>
      <c r="V165">
        <f t="shared" si="2"/>
        <v>35</v>
      </c>
    </row>
    <row r="166" spans="1:22" ht="41.4" x14ac:dyDescent="0.4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ROUND(E166/D166*100,0)</f>
        <v>1</v>
      </c>
      <c r="P166">
        <f>IFERROR(ROUND(E166/L166,2),0)</f>
        <v>91.43</v>
      </c>
      <c r="Q166" s="11" t="s">
        <v>8308</v>
      </c>
      <c r="R166" t="s">
        <v>8312</v>
      </c>
      <c r="S166" s="15">
        <f>(((J166/60)/60)/24)+DATE(1970,1,1)</f>
        <v>41841.762743055559</v>
      </c>
      <c r="T166" s="15">
        <f>(((I166/60)/60)/24)+DATE(1970,1,1)</f>
        <v>41901.762743055559</v>
      </c>
      <c r="U166">
        <f>YEAR(S166)</f>
        <v>2014</v>
      </c>
      <c r="V166">
        <f t="shared" si="2"/>
        <v>60</v>
      </c>
    </row>
    <row r="167" spans="1:22" ht="27.6" x14ac:dyDescent="0.4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ROUND(E167/D167*100,0)</f>
        <v>0</v>
      </c>
      <c r="P167">
        <f>IFERROR(ROUND(E167/L167,2),0)</f>
        <v>0</v>
      </c>
      <c r="Q167" s="11" t="s">
        <v>8308</v>
      </c>
      <c r="R167" t="s">
        <v>8312</v>
      </c>
      <c r="S167" s="15">
        <f>(((J167/60)/60)/24)+DATE(1970,1,1)</f>
        <v>42351.658842592587</v>
      </c>
      <c r="T167" s="15">
        <f>(((I167/60)/60)/24)+DATE(1970,1,1)</f>
        <v>42381.658842592587</v>
      </c>
      <c r="U167">
        <f>YEAR(S167)</f>
        <v>2015</v>
      </c>
      <c r="V167">
        <f t="shared" si="2"/>
        <v>30</v>
      </c>
    </row>
    <row r="168" spans="1:22" ht="41.4" x14ac:dyDescent="0.4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ROUND(E168/D168*100,0)</f>
        <v>60</v>
      </c>
      <c r="P168">
        <f>IFERROR(ROUND(E168/L168,2),0)</f>
        <v>3000</v>
      </c>
      <c r="Q168" s="11" t="s">
        <v>8308</v>
      </c>
      <c r="R168" t="s">
        <v>8312</v>
      </c>
      <c r="S168" s="15">
        <f>(((J168/60)/60)/24)+DATE(1970,1,1)</f>
        <v>42721.075949074075</v>
      </c>
      <c r="T168" s="15">
        <f>(((I168/60)/60)/24)+DATE(1970,1,1)</f>
        <v>42751.075949074075</v>
      </c>
      <c r="U168">
        <f>YEAR(S168)</f>
        <v>2016</v>
      </c>
      <c r="V168">
        <f t="shared" si="2"/>
        <v>30</v>
      </c>
    </row>
    <row r="169" spans="1:22" ht="41.4" x14ac:dyDescent="0.4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ROUND(E169/D169*100,0)</f>
        <v>0</v>
      </c>
      <c r="P169">
        <f>IFERROR(ROUND(E169/L169,2),0)</f>
        <v>5.5</v>
      </c>
      <c r="Q169" s="11" t="s">
        <v>8308</v>
      </c>
      <c r="R169" t="s">
        <v>8312</v>
      </c>
      <c r="S169" s="15">
        <f>(((J169/60)/60)/24)+DATE(1970,1,1)</f>
        <v>42160.927488425921</v>
      </c>
      <c r="T169" s="15">
        <f>(((I169/60)/60)/24)+DATE(1970,1,1)</f>
        <v>42220.927488425921</v>
      </c>
      <c r="U169">
        <f>YEAR(S169)</f>
        <v>2015</v>
      </c>
      <c r="V169">
        <f t="shared" si="2"/>
        <v>60</v>
      </c>
    </row>
    <row r="170" spans="1:22" ht="41.4" x14ac:dyDescent="0.4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ROUND(E170/D170*100,0)</f>
        <v>4</v>
      </c>
      <c r="P170">
        <f>IFERROR(ROUND(E170/L170,2),0)</f>
        <v>108.33</v>
      </c>
      <c r="Q170" s="11" t="s">
        <v>8308</v>
      </c>
      <c r="R170" t="s">
        <v>8312</v>
      </c>
      <c r="S170" s="15">
        <f>(((J170/60)/60)/24)+DATE(1970,1,1)</f>
        <v>42052.83530092593</v>
      </c>
      <c r="T170" s="15">
        <f>(((I170/60)/60)/24)+DATE(1970,1,1)</f>
        <v>42082.793634259258</v>
      </c>
      <c r="U170">
        <f>YEAR(S170)</f>
        <v>2015</v>
      </c>
      <c r="V170">
        <f t="shared" si="2"/>
        <v>30</v>
      </c>
    </row>
    <row r="171" spans="1:22" ht="41.4" x14ac:dyDescent="0.4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ROUND(E171/D171*100,0)</f>
        <v>22</v>
      </c>
      <c r="P171">
        <f>IFERROR(ROUND(E171/L171,2),0)</f>
        <v>56</v>
      </c>
      <c r="Q171" s="11" t="s">
        <v>8308</v>
      </c>
      <c r="R171" t="s">
        <v>8312</v>
      </c>
      <c r="S171" s="15">
        <f>(((J171/60)/60)/24)+DATE(1970,1,1)</f>
        <v>41900.505312499998</v>
      </c>
      <c r="T171" s="15">
        <f>(((I171/60)/60)/24)+DATE(1970,1,1)</f>
        <v>41930.505312499998</v>
      </c>
      <c r="U171">
        <f>YEAR(S171)</f>
        <v>2014</v>
      </c>
      <c r="V171">
        <f t="shared" si="2"/>
        <v>30</v>
      </c>
    </row>
    <row r="172" spans="1:22" ht="41.4" x14ac:dyDescent="0.4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ROUND(E172/D172*100,0)</f>
        <v>3</v>
      </c>
      <c r="P172">
        <f>IFERROR(ROUND(E172/L172,2),0)</f>
        <v>32.5</v>
      </c>
      <c r="Q172" s="11" t="s">
        <v>8308</v>
      </c>
      <c r="R172" t="s">
        <v>8312</v>
      </c>
      <c r="S172" s="15">
        <f>(((J172/60)/60)/24)+DATE(1970,1,1)</f>
        <v>42216.977812500001</v>
      </c>
      <c r="T172" s="15">
        <f>(((I172/60)/60)/24)+DATE(1970,1,1)</f>
        <v>42246.227777777778</v>
      </c>
      <c r="U172">
        <f>YEAR(S172)</f>
        <v>2015</v>
      </c>
      <c r="V172">
        <f t="shared" si="2"/>
        <v>30</v>
      </c>
    </row>
    <row r="173" spans="1:22" ht="41.4" x14ac:dyDescent="0.4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ROUND(E173/D173*100,0)</f>
        <v>0</v>
      </c>
      <c r="P173">
        <f>IFERROR(ROUND(E173/L173,2),0)</f>
        <v>1</v>
      </c>
      <c r="Q173" s="11" t="s">
        <v>8308</v>
      </c>
      <c r="R173" t="s">
        <v>8312</v>
      </c>
      <c r="S173" s="15">
        <f>(((J173/60)/60)/24)+DATE(1970,1,1)</f>
        <v>42534.180717592593</v>
      </c>
      <c r="T173" s="15">
        <f>(((I173/60)/60)/24)+DATE(1970,1,1)</f>
        <v>42594.180717592593</v>
      </c>
      <c r="U173">
        <f>YEAR(S173)</f>
        <v>2016</v>
      </c>
      <c r="V173">
        <f t="shared" si="2"/>
        <v>60</v>
      </c>
    </row>
    <row r="174" spans="1:22" ht="41.4" x14ac:dyDescent="0.4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ROUND(E174/D174*100,0)</f>
        <v>0</v>
      </c>
      <c r="P174">
        <f>IFERROR(ROUND(E174/L174,2),0)</f>
        <v>0</v>
      </c>
      <c r="Q174" s="11" t="s">
        <v>8308</v>
      </c>
      <c r="R174" t="s">
        <v>8312</v>
      </c>
      <c r="S174" s="15">
        <f>(((J174/60)/60)/24)+DATE(1970,1,1)</f>
        <v>42047.394942129627</v>
      </c>
      <c r="T174" s="15">
        <f>(((I174/60)/60)/24)+DATE(1970,1,1)</f>
        <v>42082.353275462956</v>
      </c>
      <c r="U174">
        <f>YEAR(S174)</f>
        <v>2015</v>
      </c>
      <c r="V174">
        <f t="shared" si="2"/>
        <v>35</v>
      </c>
    </row>
    <row r="175" spans="1:22" ht="41.4" x14ac:dyDescent="0.4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ROUND(E175/D175*100,0)</f>
        <v>0</v>
      </c>
      <c r="P175">
        <f>IFERROR(ROUND(E175/L175,2),0)</f>
        <v>0</v>
      </c>
      <c r="Q175" s="11" t="s">
        <v>8308</v>
      </c>
      <c r="R175" t="s">
        <v>8312</v>
      </c>
      <c r="S175" s="15">
        <f>(((J175/60)/60)/24)+DATE(1970,1,1)</f>
        <v>42033.573009259257</v>
      </c>
      <c r="T175" s="15">
        <f>(((I175/60)/60)/24)+DATE(1970,1,1)</f>
        <v>42063.573009259257</v>
      </c>
      <c r="U175">
        <f>YEAR(S175)</f>
        <v>2015</v>
      </c>
      <c r="V175">
        <f t="shared" si="2"/>
        <v>30</v>
      </c>
    </row>
    <row r="176" spans="1:22" ht="41.4" x14ac:dyDescent="0.4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ROUND(E176/D176*100,0)</f>
        <v>0</v>
      </c>
      <c r="P176">
        <f>IFERROR(ROUND(E176/L176,2),0)</f>
        <v>0</v>
      </c>
      <c r="Q176" s="11" t="s">
        <v>8308</v>
      </c>
      <c r="R176" t="s">
        <v>8312</v>
      </c>
      <c r="S176" s="15">
        <f>(((J176/60)/60)/24)+DATE(1970,1,1)</f>
        <v>42072.758981481486</v>
      </c>
      <c r="T176" s="15">
        <f>(((I176/60)/60)/24)+DATE(1970,1,1)</f>
        <v>42132.758981481486</v>
      </c>
      <c r="U176">
        <f>YEAR(S176)</f>
        <v>2015</v>
      </c>
      <c r="V176">
        <f t="shared" si="2"/>
        <v>60</v>
      </c>
    </row>
    <row r="177" spans="1:22" ht="41.4" x14ac:dyDescent="0.4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ROUND(E177/D177*100,0)</f>
        <v>6</v>
      </c>
      <c r="P177">
        <f>IFERROR(ROUND(E177/L177,2),0)</f>
        <v>49.88</v>
      </c>
      <c r="Q177" s="11" t="s">
        <v>8308</v>
      </c>
      <c r="R177" t="s">
        <v>8312</v>
      </c>
      <c r="S177" s="15">
        <f>(((J177/60)/60)/24)+DATE(1970,1,1)</f>
        <v>41855.777905092589</v>
      </c>
      <c r="T177" s="15">
        <f>(((I177/60)/60)/24)+DATE(1970,1,1)</f>
        <v>41880.777905092589</v>
      </c>
      <c r="U177">
        <f>YEAR(S177)</f>
        <v>2014</v>
      </c>
      <c r="V177">
        <f t="shared" si="2"/>
        <v>25</v>
      </c>
    </row>
    <row r="178" spans="1:22" ht="41.4" x14ac:dyDescent="0.4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ROUND(E178/D178*100,0)</f>
        <v>0</v>
      </c>
      <c r="P178">
        <f>IFERROR(ROUND(E178/L178,2),0)</f>
        <v>0</v>
      </c>
      <c r="Q178" s="11" t="s">
        <v>8308</v>
      </c>
      <c r="R178" t="s">
        <v>8312</v>
      </c>
      <c r="S178" s="15">
        <f>(((J178/60)/60)/24)+DATE(1970,1,1)</f>
        <v>42191.824062500003</v>
      </c>
      <c r="T178" s="15">
        <f>(((I178/60)/60)/24)+DATE(1970,1,1)</f>
        <v>42221.824062500003</v>
      </c>
      <c r="U178">
        <f>YEAR(S178)</f>
        <v>2015</v>
      </c>
      <c r="V178">
        <f t="shared" si="2"/>
        <v>30</v>
      </c>
    </row>
    <row r="179" spans="1:22" ht="27.6" x14ac:dyDescent="0.4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ROUND(E179/D179*100,0)</f>
        <v>40</v>
      </c>
      <c r="P179">
        <f>IFERROR(ROUND(E179/L179,2),0)</f>
        <v>25.71</v>
      </c>
      <c r="Q179" s="11" t="s">
        <v>8308</v>
      </c>
      <c r="R179" t="s">
        <v>8312</v>
      </c>
      <c r="S179" s="15">
        <f>(((J179/60)/60)/24)+DATE(1970,1,1)</f>
        <v>42070.047754629632</v>
      </c>
      <c r="T179" s="15">
        <f>(((I179/60)/60)/24)+DATE(1970,1,1)</f>
        <v>42087.00608796296</v>
      </c>
      <c r="U179">
        <f>YEAR(S179)</f>
        <v>2015</v>
      </c>
      <c r="V179">
        <f t="shared" si="2"/>
        <v>17</v>
      </c>
    </row>
    <row r="180" spans="1:22" ht="27.6" x14ac:dyDescent="0.4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ROUND(E180/D180*100,0)</f>
        <v>0</v>
      </c>
      <c r="P180">
        <f>IFERROR(ROUND(E180/L180,2),0)</f>
        <v>0</v>
      </c>
      <c r="Q180" s="11" t="s">
        <v>8308</v>
      </c>
      <c r="R180" t="s">
        <v>8312</v>
      </c>
      <c r="S180" s="15">
        <f>(((J180/60)/60)/24)+DATE(1970,1,1)</f>
        <v>42304.955381944441</v>
      </c>
      <c r="T180" s="15">
        <f>(((I180/60)/60)/24)+DATE(1970,1,1)</f>
        <v>42334.997048611112</v>
      </c>
      <c r="U180">
        <f>YEAR(S180)</f>
        <v>2015</v>
      </c>
      <c r="V180">
        <f t="shared" si="2"/>
        <v>30</v>
      </c>
    </row>
    <row r="181" spans="1:22" ht="27.6" x14ac:dyDescent="0.4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ROUND(E181/D181*100,0)</f>
        <v>20</v>
      </c>
      <c r="P181">
        <f>IFERROR(ROUND(E181/L181,2),0)</f>
        <v>100</v>
      </c>
      <c r="Q181" s="11" t="s">
        <v>8308</v>
      </c>
      <c r="R181" t="s">
        <v>8312</v>
      </c>
      <c r="S181" s="15">
        <f>(((J181/60)/60)/24)+DATE(1970,1,1)</f>
        <v>42403.080497685187</v>
      </c>
      <c r="T181" s="15">
        <f>(((I181/60)/60)/24)+DATE(1970,1,1)</f>
        <v>42433.080497685187</v>
      </c>
      <c r="U181">
        <f>YEAR(S181)</f>
        <v>2016</v>
      </c>
      <c r="V181">
        <f t="shared" si="2"/>
        <v>30</v>
      </c>
    </row>
    <row r="182" spans="1:22" ht="41.4" x14ac:dyDescent="0.4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ROUND(E182/D182*100,0)</f>
        <v>33</v>
      </c>
      <c r="P182">
        <f>IFERROR(ROUND(E182/L182,2),0)</f>
        <v>30.85</v>
      </c>
      <c r="Q182" s="11" t="s">
        <v>8308</v>
      </c>
      <c r="R182" t="s">
        <v>8312</v>
      </c>
      <c r="S182" s="15">
        <f>(((J182/60)/60)/24)+DATE(1970,1,1)</f>
        <v>42067.991238425922</v>
      </c>
      <c r="T182" s="15">
        <f>(((I182/60)/60)/24)+DATE(1970,1,1)</f>
        <v>42107.791666666672</v>
      </c>
      <c r="U182">
        <f>YEAR(S182)</f>
        <v>2015</v>
      </c>
      <c r="V182">
        <f t="shared" si="2"/>
        <v>40</v>
      </c>
    </row>
    <row r="183" spans="1:22" ht="41.4" x14ac:dyDescent="0.4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ROUND(E183/D183*100,0)</f>
        <v>21</v>
      </c>
      <c r="P183">
        <f>IFERROR(ROUND(E183/L183,2),0)</f>
        <v>180.5</v>
      </c>
      <c r="Q183" s="11" t="s">
        <v>8308</v>
      </c>
      <c r="R183" t="s">
        <v>8312</v>
      </c>
      <c r="S183" s="15">
        <f>(((J183/60)/60)/24)+DATE(1970,1,1)</f>
        <v>42147.741840277777</v>
      </c>
      <c r="T183" s="15">
        <f>(((I183/60)/60)/24)+DATE(1970,1,1)</f>
        <v>42177.741840277777</v>
      </c>
      <c r="U183">
        <f>YEAR(S183)</f>
        <v>2015</v>
      </c>
      <c r="V183">
        <f t="shared" si="2"/>
        <v>30</v>
      </c>
    </row>
    <row r="184" spans="1:22" ht="41.4" x14ac:dyDescent="0.4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ROUND(E184/D184*100,0)</f>
        <v>0</v>
      </c>
      <c r="P184">
        <f>IFERROR(ROUND(E184/L184,2),0)</f>
        <v>0</v>
      </c>
      <c r="Q184" s="11" t="s">
        <v>8308</v>
      </c>
      <c r="R184" t="s">
        <v>8312</v>
      </c>
      <c r="S184" s="15">
        <f>(((J184/60)/60)/24)+DATE(1970,1,1)</f>
        <v>42712.011944444443</v>
      </c>
      <c r="T184" s="15">
        <f>(((I184/60)/60)/24)+DATE(1970,1,1)</f>
        <v>42742.011944444443</v>
      </c>
      <c r="U184">
        <f>YEAR(S184)</f>
        <v>2016</v>
      </c>
      <c r="V184">
        <f t="shared" si="2"/>
        <v>30</v>
      </c>
    </row>
    <row r="185" spans="1:22" x14ac:dyDescent="0.4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ROUND(E185/D185*100,0)</f>
        <v>36</v>
      </c>
      <c r="P185">
        <f>IFERROR(ROUND(E185/L185,2),0)</f>
        <v>373.5</v>
      </c>
      <c r="Q185" s="11" t="s">
        <v>8308</v>
      </c>
      <c r="R185" t="s">
        <v>8312</v>
      </c>
      <c r="S185" s="15">
        <f>(((J185/60)/60)/24)+DATE(1970,1,1)</f>
        <v>41939.810300925928</v>
      </c>
      <c r="T185" s="15">
        <f>(((I185/60)/60)/24)+DATE(1970,1,1)</f>
        <v>41969.851967592593</v>
      </c>
      <c r="U185">
        <f>YEAR(S185)</f>
        <v>2014</v>
      </c>
      <c r="V185">
        <f t="shared" si="2"/>
        <v>30</v>
      </c>
    </row>
    <row r="186" spans="1:22" ht="41.4" x14ac:dyDescent="0.4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ROUND(E186/D186*100,0)</f>
        <v>3</v>
      </c>
      <c r="P186">
        <f>IFERROR(ROUND(E186/L186,2),0)</f>
        <v>25.5</v>
      </c>
      <c r="Q186" s="11" t="s">
        <v>8308</v>
      </c>
      <c r="R186" t="s">
        <v>8312</v>
      </c>
      <c r="S186" s="15">
        <f>(((J186/60)/60)/24)+DATE(1970,1,1)</f>
        <v>41825.791226851856</v>
      </c>
      <c r="T186" s="15">
        <f>(((I186/60)/60)/24)+DATE(1970,1,1)</f>
        <v>41883.165972222225</v>
      </c>
      <c r="U186">
        <f>YEAR(S186)</f>
        <v>2014</v>
      </c>
      <c r="V186">
        <f t="shared" si="2"/>
        <v>58</v>
      </c>
    </row>
    <row r="187" spans="1:22" x14ac:dyDescent="0.4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ROUND(E187/D187*100,0)</f>
        <v>6</v>
      </c>
      <c r="P187">
        <f>IFERROR(ROUND(E187/L187,2),0)</f>
        <v>220</v>
      </c>
      <c r="Q187" s="11" t="s">
        <v>8308</v>
      </c>
      <c r="R187" t="s">
        <v>8312</v>
      </c>
      <c r="S187" s="15">
        <f>(((J187/60)/60)/24)+DATE(1970,1,1)</f>
        <v>42570.91133101852</v>
      </c>
      <c r="T187" s="15">
        <f>(((I187/60)/60)/24)+DATE(1970,1,1)</f>
        <v>42600.91133101852</v>
      </c>
      <c r="U187">
        <f>YEAR(S187)</f>
        <v>2016</v>
      </c>
      <c r="V187">
        <f t="shared" si="2"/>
        <v>30</v>
      </c>
    </row>
    <row r="188" spans="1:22" ht="41.4" x14ac:dyDescent="0.4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ROUND(E188/D188*100,0)</f>
        <v>0</v>
      </c>
      <c r="P188">
        <f>IFERROR(ROUND(E188/L188,2),0)</f>
        <v>0</v>
      </c>
      <c r="Q188" s="11" t="s">
        <v>8308</v>
      </c>
      <c r="R188" t="s">
        <v>8312</v>
      </c>
      <c r="S188" s="15">
        <f>(((J188/60)/60)/24)+DATE(1970,1,1)</f>
        <v>42767.812893518523</v>
      </c>
      <c r="T188" s="15">
        <f>(((I188/60)/60)/24)+DATE(1970,1,1)</f>
        <v>42797.833333333328</v>
      </c>
      <c r="U188">
        <f>YEAR(S188)</f>
        <v>2017</v>
      </c>
      <c r="V188">
        <f t="shared" si="2"/>
        <v>30</v>
      </c>
    </row>
    <row r="189" spans="1:22" ht="27.6" x14ac:dyDescent="0.4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ROUND(E189/D189*100,0)</f>
        <v>16</v>
      </c>
      <c r="P189">
        <f>IFERROR(ROUND(E189/L189,2),0)</f>
        <v>160</v>
      </c>
      <c r="Q189" s="11" t="s">
        <v>8308</v>
      </c>
      <c r="R189" t="s">
        <v>8312</v>
      </c>
      <c r="S189" s="15">
        <f>(((J189/60)/60)/24)+DATE(1970,1,1)</f>
        <v>42182.234456018516</v>
      </c>
      <c r="T189" s="15">
        <f>(((I189/60)/60)/24)+DATE(1970,1,1)</f>
        <v>42206.290972222225</v>
      </c>
      <c r="U189">
        <f>YEAR(S189)</f>
        <v>2015</v>
      </c>
      <c r="V189">
        <f t="shared" si="2"/>
        <v>24</v>
      </c>
    </row>
    <row r="190" spans="1:22" ht="41.4" x14ac:dyDescent="0.4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ROUND(E190/D190*100,0)</f>
        <v>0</v>
      </c>
      <c r="P190">
        <f>IFERROR(ROUND(E190/L190,2),0)</f>
        <v>0</v>
      </c>
      <c r="Q190" s="11" t="s">
        <v>8308</v>
      </c>
      <c r="R190" t="s">
        <v>8312</v>
      </c>
      <c r="S190" s="15">
        <f>(((J190/60)/60)/24)+DATE(1970,1,1)</f>
        <v>41857.18304398148</v>
      </c>
      <c r="T190" s="15">
        <f>(((I190/60)/60)/24)+DATE(1970,1,1)</f>
        <v>41887.18304398148</v>
      </c>
      <c r="U190">
        <f>YEAR(S190)</f>
        <v>2014</v>
      </c>
      <c r="V190">
        <f t="shared" si="2"/>
        <v>30</v>
      </c>
    </row>
    <row r="191" spans="1:22" ht="41.4" x14ac:dyDescent="0.4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ROUND(E191/D191*100,0)</f>
        <v>0</v>
      </c>
      <c r="P191">
        <f>IFERROR(ROUND(E191/L191,2),0)</f>
        <v>69</v>
      </c>
      <c r="Q191" s="11" t="s">
        <v>8308</v>
      </c>
      <c r="R191" t="s">
        <v>8312</v>
      </c>
      <c r="S191" s="15">
        <f>(((J191/60)/60)/24)+DATE(1970,1,1)</f>
        <v>42556.690706018519</v>
      </c>
      <c r="T191" s="15">
        <f>(((I191/60)/60)/24)+DATE(1970,1,1)</f>
        <v>42616.690706018519</v>
      </c>
      <c r="U191">
        <f>YEAR(S191)</f>
        <v>2016</v>
      </c>
      <c r="V191">
        <f t="shared" si="2"/>
        <v>60</v>
      </c>
    </row>
    <row r="192" spans="1:22" x14ac:dyDescent="0.4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ROUND(E192/D192*100,0)</f>
        <v>0</v>
      </c>
      <c r="P192">
        <f>IFERROR(ROUND(E192/L192,2),0)</f>
        <v>50</v>
      </c>
      <c r="Q192" s="11" t="s">
        <v>8308</v>
      </c>
      <c r="R192" t="s">
        <v>8312</v>
      </c>
      <c r="S192" s="15">
        <f>(((J192/60)/60)/24)+DATE(1970,1,1)</f>
        <v>42527.650995370372</v>
      </c>
      <c r="T192" s="15">
        <f>(((I192/60)/60)/24)+DATE(1970,1,1)</f>
        <v>42537.650995370372</v>
      </c>
      <c r="U192">
        <f>YEAR(S192)</f>
        <v>2016</v>
      </c>
      <c r="V192">
        <f t="shared" si="2"/>
        <v>10</v>
      </c>
    </row>
    <row r="193" spans="1:22" ht="41.4" x14ac:dyDescent="0.4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ROUND(E193/D193*100,0)</f>
        <v>5</v>
      </c>
      <c r="P193">
        <f>IFERROR(ROUND(E193/L193,2),0)</f>
        <v>83.33</v>
      </c>
      <c r="Q193" s="11" t="s">
        <v>8308</v>
      </c>
      <c r="R193" t="s">
        <v>8312</v>
      </c>
      <c r="S193" s="15">
        <f>(((J193/60)/60)/24)+DATE(1970,1,1)</f>
        <v>42239.441412037035</v>
      </c>
      <c r="T193" s="15">
        <f>(((I193/60)/60)/24)+DATE(1970,1,1)</f>
        <v>42279.441412037035</v>
      </c>
      <c r="U193">
        <f>YEAR(S193)</f>
        <v>2015</v>
      </c>
      <c r="V193">
        <f t="shared" si="2"/>
        <v>40</v>
      </c>
    </row>
    <row r="194" spans="1:22" ht="41.4" x14ac:dyDescent="0.4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ROUND(E194/D194*100,0)</f>
        <v>0</v>
      </c>
      <c r="P194">
        <f>IFERROR(ROUND(E194/L194,2),0)</f>
        <v>5.67</v>
      </c>
      <c r="Q194" s="11" t="s">
        <v>8308</v>
      </c>
      <c r="R194" t="s">
        <v>8312</v>
      </c>
      <c r="S194" s="15">
        <f>(((J194/60)/60)/24)+DATE(1970,1,1)</f>
        <v>41899.792037037041</v>
      </c>
      <c r="T194" s="15">
        <f>(((I194/60)/60)/24)+DATE(1970,1,1)</f>
        <v>41929.792037037041</v>
      </c>
      <c r="U194">
        <f>YEAR(S194)</f>
        <v>2014</v>
      </c>
      <c r="V194">
        <f t="shared" si="2"/>
        <v>30</v>
      </c>
    </row>
    <row r="195" spans="1:22" ht="41.4" x14ac:dyDescent="0.4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ROUND(E195/D195*100,0)</f>
        <v>0</v>
      </c>
      <c r="P195">
        <f>IFERROR(ROUND(E195/L195,2),0)</f>
        <v>0</v>
      </c>
      <c r="Q195" s="11" t="s">
        <v>8308</v>
      </c>
      <c r="R195" t="s">
        <v>8312</v>
      </c>
      <c r="S195" s="15">
        <f>(((J195/60)/60)/24)+DATE(1970,1,1)</f>
        <v>41911.934791666667</v>
      </c>
      <c r="T195" s="15">
        <f>(((I195/60)/60)/24)+DATE(1970,1,1)</f>
        <v>41971.976458333331</v>
      </c>
      <c r="U195">
        <f>YEAR(S195)</f>
        <v>2014</v>
      </c>
      <c r="V195">
        <f t="shared" ref="V195:V258" si="3">_xlfn.DAYS(T195,S195)</f>
        <v>60</v>
      </c>
    </row>
    <row r="196" spans="1:22" ht="41.4" x14ac:dyDescent="0.4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ROUND(E196/D196*100,0)</f>
        <v>0</v>
      </c>
      <c r="P196">
        <f>IFERROR(ROUND(E196/L196,2),0)</f>
        <v>1</v>
      </c>
      <c r="Q196" s="11" t="s">
        <v>8308</v>
      </c>
      <c r="R196" t="s">
        <v>8312</v>
      </c>
      <c r="S196" s="15">
        <f>(((J196/60)/60)/24)+DATE(1970,1,1)</f>
        <v>42375.996886574074</v>
      </c>
      <c r="T196" s="15">
        <f>(((I196/60)/60)/24)+DATE(1970,1,1)</f>
        <v>42435.996886574074</v>
      </c>
      <c r="U196">
        <f>YEAR(S196)</f>
        <v>2016</v>
      </c>
      <c r="V196">
        <f t="shared" si="3"/>
        <v>60</v>
      </c>
    </row>
    <row r="197" spans="1:22" ht="41.4" x14ac:dyDescent="0.4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ROUND(E197/D197*100,0)</f>
        <v>0</v>
      </c>
      <c r="P197">
        <f>IFERROR(ROUND(E197/L197,2),0)</f>
        <v>0</v>
      </c>
      <c r="Q197" s="11" t="s">
        <v>8308</v>
      </c>
      <c r="R197" t="s">
        <v>8312</v>
      </c>
      <c r="S197" s="15">
        <f>(((J197/60)/60)/24)+DATE(1970,1,1)</f>
        <v>42135.67050925926</v>
      </c>
      <c r="T197" s="15">
        <f>(((I197/60)/60)/24)+DATE(1970,1,1)</f>
        <v>42195.67050925926</v>
      </c>
      <c r="U197">
        <f>YEAR(S197)</f>
        <v>2015</v>
      </c>
      <c r="V197">
        <f t="shared" si="3"/>
        <v>60</v>
      </c>
    </row>
    <row r="198" spans="1:22" ht="41.4" x14ac:dyDescent="0.4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ROUND(E198/D198*100,0)</f>
        <v>42</v>
      </c>
      <c r="P198">
        <f>IFERROR(ROUND(E198/L198,2),0)</f>
        <v>77.11</v>
      </c>
      <c r="Q198" s="11" t="s">
        <v>8308</v>
      </c>
      <c r="R198" t="s">
        <v>8312</v>
      </c>
      <c r="S198" s="15">
        <f>(((J198/60)/60)/24)+DATE(1970,1,1)</f>
        <v>42259.542800925927</v>
      </c>
      <c r="T198" s="15">
        <f>(((I198/60)/60)/24)+DATE(1970,1,1)</f>
        <v>42287.875</v>
      </c>
      <c r="U198">
        <f>YEAR(S198)</f>
        <v>2015</v>
      </c>
      <c r="V198">
        <f t="shared" si="3"/>
        <v>28</v>
      </c>
    </row>
    <row r="199" spans="1:22" ht="41.4" x14ac:dyDescent="0.4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ROUND(E199/D199*100,0)</f>
        <v>10</v>
      </c>
      <c r="P199">
        <f>IFERROR(ROUND(E199/L199,2),0)</f>
        <v>32.75</v>
      </c>
      <c r="Q199" s="11" t="s">
        <v>8308</v>
      </c>
      <c r="R199" t="s">
        <v>8312</v>
      </c>
      <c r="S199" s="15">
        <f>(((J199/60)/60)/24)+DATE(1970,1,1)</f>
        <v>42741.848379629635</v>
      </c>
      <c r="T199" s="15">
        <f>(((I199/60)/60)/24)+DATE(1970,1,1)</f>
        <v>42783.875</v>
      </c>
      <c r="U199">
        <f>YEAR(S199)</f>
        <v>2017</v>
      </c>
      <c r="V199">
        <f t="shared" si="3"/>
        <v>42</v>
      </c>
    </row>
    <row r="200" spans="1:22" ht="41.4" x14ac:dyDescent="0.4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ROUND(E200/D200*100,0)</f>
        <v>1</v>
      </c>
      <c r="P200">
        <f>IFERROR(ROUND(E200/L200,2),0)</f>
        <v>46.5</v>
      </c>
      <c r="Q200" s="11" t="s">
        <v>8308</v>
      </c>
      <c r="R200" t="s">
        <v>8312</v>
      </c>
      <c r="S200" s="15">
        <f>(((J200/60)/60)/24)+DATE(1970,1,1)</f>
        <v>41887.383356481485</v>
      </c>
      <c r="T200" s="15">
        <f>(((I200/60)/60)/24)+DATE(1970,1,1)</f>
        <v>41917.383356481485</v>
      </c>
      <c r="U200">
        <f>YEAR(S200)</f>
        <v>2014</v>
      </c>
      <c r="V200">
        <f t="shared" si="3"/>
        <v>30</v>
      </c>
    </row>
    <row r="201" spans="1:22" ht="41.4" x14ac:dyDescent="0.4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ROUND(E201/D201*100,0)</f>
        <v>0</v>
      </c>
      <c r="P201">
        <f>IFERROR(ROUND(E201/L201,2),0)</f>
        <v>0</v>
      </c>
      <c r="Q201" s="11" t="s">
        <v>8308</v>
      </c>
      <c r="R201" t="s">
        <v>8312</v>
      </c>
      <c r="S201" s="15">
        <f>(((J201/60)/60)/24)+DATE(1970,1,1)</f>
        <v>42584.123865740738</v>
      </c>
      <c r="T201" s="15">
        <f>(((I201/60)/60)/24)+DATE(1970,1,1)</f>
        <v>42614.123865740738</v>
      </c>
      <c r="U201">
        <f>YEAR(S201)</f>
        <v>2016</v>
      </c>
      <c r="V201">
        <f t="shared" si="3"/>
        <v>30</v>
      </c>
    </row>
    <row r="202" spans="1:22" ht="27.6" x14ac:dyDescent="0.4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ROUND(E202/D202*100,0)</f>
        <v>26</v>
      </c>
      <c r="P202">
        <f>IFERROR(ROUND(E202/L202,2),0)</f>
        <v>87.31</v>
      </c>
      <c r="Q202" s="11" t="s">
        <v>8308</v>
      </c>
      <c r="R202" t="s">
        <v>8312</v>
      </c>
      <c r="S202" s="15">
        <f>(((J202/60)/60)/24)+DATE(1970,1,1)</f>
        <v>41867.083368055559</v>
      </c>
      <c r="T202" s="15">
        <f>(((I202/60)/60)/24)+DATE(1970,1,1)</f>
        <v>41897.083368055559</v>
      </c>
      <c r="U202">
        <f>YEAR(S202)</f>
        <v>2014</v>
      </c>
      <c r="V202">
        <f t="shared" si="3"/>
        <v>30</v>
      </c>
    </row>
    <row r="203" spans="1:22" ht="41.4" x14ac:dyDescent="0.4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ROUND(E203/D203*100,0)</f>
        <v>58</v>
      </c>
      <c r="P203">
        <f>IFERROR(ROUND(E203/L203,2),0)</f>
        <v>54.29</v>
      </c>
      <c r="Q203" s="11" t="s">
        <v>8308</v>
      </c>
      <c r="R203" t="s">
        <v>8312</v>
      </c>
      <c r="S203" s="15">
        <f>(((J203/60)/60)/24)+DATE(1970,1,1)</f>
        <v>42023.818622685183</v>
      </c>
      <c r="T203" s="15">
        <f>(((I203/60)/60)/24)+DATE(1970,1,1)</f>
        <v>42043.818622685183</v>
      </c>
      <c r="U203">
        <f>YEAR(S203)</f>
        <v>2015</v>
      </c>
      <c r="V203">
        <f t="shared" si="3"/>
        <v>20</v>
      </c>
    </row>
    <row r="204" spans="1:22" x14ac:dyDescent="0.4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ROUND(E204/D204*100,0)</f>
        <v>0</v>
      </c>
      <c r="P204">
        <f>IFERROR(ROUND(E204/L204,2),0)</f>
        <v>0</v>
      </c>
      <c r="Q204" s="11" t="s">
        <v>8308</v>
      </c>
      <c r="R204" t="s">
        <v>8312</v>
      </c>
      <c r="S204" s="15">
        <f>(((J204/60)/60)/24)+DATE(1970,1,1)</f>
        <v>42255.927824074075</v>
      </c>
      <c r="T204" s="15">
        <f>(((I204/60)/60)/24)+DATE(1970,1,1)</f>
        <v>42285.874305555553</v>
      </c>
      <c r="U204">
        <f>YEAR(S204)</f>
        <v>2015</v>
      </c>
      <c r="V204">
        <f t="shared" si="3"/>
        <v>30</v>
      </c>
    </row>
    <row r="205" spans="1:22" ht="41.4" x14ac:dyDescent="0.4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ROUND(E205/D205*100,0)</f>
        <v>30</v>
      </c>
      <c r="P205">
        <f>IFERROR(ROUND(E205/L205,2),0)</f>
        <v>93.25</v>
      </c>
      <c r="Q205" s="11" t="s">
        <v>8308</v>
      </c>
      <c r="R205" t="s">
        <v>8312</v>
      </c>
      <c r="S205" s="15">
        <f>(((J205/60)/60)/24)+DATE(1970,1,1)</f>
        <v>41973.847962962958</v>
      </c>
      <c r="T205" s="15">
        <f>(((I205/60)/60)/24)+DATE(1970,1,1)</f>
        <v>42033.847962962958</v>
      </c>
      <c r="U205">
        <f>YEAR(S205)</f>
        <v>2014</v>
      </c>
      <c r="V205">
        <f t="shared" si="3"/>
        <v>60</v>
      </c>
    </row>
    <row r="206" spans="1:22" ht="41.4" x14ac:dyDescent="0.4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ROUND(E206/D206*100,0)</f>
        <v>51</v>
      </c>
      <c r="P206">
        <f>IFERROR(ROUND(E206/L206,2),0)</f>
        <v>117.68</v>
      </c>
      <c r="Q206" s="11" t="s">
        <v>8308</v>
      </c>
      <c r="R206" t="s">
        <v>8312</v>
      </c>
      <c r="S206" s="15">
        <f>(((J206/60)/60)/24)+DATE(1970,1,1)</f>
        <v>42556.583368055552</v>
      </c>
      <c r="T206" s="15">
        <f>(((I206/60)/60)/24)+DATE(1970,1,1)</f>
        <v>42586.583368055552</v>
      </c>
      <c r="U206">
        <f>YEAR(S206)</f>
        <v>2016</v>
      </c>
      <c r="V206">
        <f t="shared" si="3"/>
        <v>30</v>
      </c>
    </row>
    <row r="207" spans="1:22" ht="41.4" x14ac:dyDescent="0.4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ROUND(E207/D207*100,0)</f>
        <v>16</v>
      </c>
      <c r="P207">
        <f>IFERROR(ROUND(E207/L207,2),0)</f>
        <v>76.47</v>
      </c>
      <c r="Q207" s="11" t="s">
        <v>8308</v>
      </c>
      <c r="R207" t="s">
        <v>8312</v>
      </c>
      <c r="S207" s="15">
        <f>(((J207/60)/60)/24)+DATE(1970,1,1)</f>
        <v>42248.632199074069</v>
      </c>
      <c r="T207" s="15">
        <f>(((I207/60)/60)/24)+DATE(1970,1,1)</f>
        <v>42283.632199074069</v>
      </c>
      <c r="U207">
        <f>YEAR(S207)</f>
        <v>2015</v>
      </c>
      <c r="V207">
        <f t="shared" si="3"/>
        <v>35</v>
      </c>
    </row>
    <row r="208" spans="1:22" ht="41.4" x14ac:dyDescent="0.4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ROUND(E208/D208*100,0)</f>
        <v>0</v>
      </c>
      <c r="P208">
        <f>IFERROR(ROUND(E208/L208,2),0)</f>
        <v>0</v>
      </c>
      <c r="Q208" s="11" t="s">
        <v>8308</v>
      </c>
      <c r="R208" t="s">
        <v>8312</v>
      </c>
      <c r="S208" s="15">
        <f>(((J208/60)/60)/24)+DATE(1970,1,1)</f>
        <v>42567.004432870366</v>
      </c>
      <c r="T208" s="15">
        <f>(((I208/60)/60)/24)+DATE(1970,1,1)</f>
        <v>42588.004432870366</v>
      </c>
      <c r="U208">
        <f>YEAR(S208)</f>
        <v>2016</v>
      </c>
      <c r="V208">
        <f t="shared" si="3"/>
        <v>21</v>
      </c>
    </row>
    <row r="209" spans="1:22" ht="41.4" x14ac:dyDescent="0.4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ROUND(E209/D209*100,0)</f>
        <v>15</v>
      </c>
      <c r="P209">
        <f>IFERROR(ROUND(E209/L209,2),0)</f>
        <v>163.85</v>
      </c>
      <c r="Q209" s="11" t="s">
        <v>8308</v>
      </c>
      <c r="R209" t="s">
        <v>8312</v>
      </c>
      <c r="S209" s="15">
        <f>(((J209/60)/60)/24)+DATE(1970,1,1)</f>
        <v>41978.197199074071</v>
      </c>
      <c r="T209" s="15">
        <f>(((I209/60)/60)/24)+DATE(1970,1,1)</f>
        <v>42008.197199074071</v>
      </c>
      <c r="U209">
        <f>YEAR(S209)</f>
        <v>2014</v>
      </c>
      <c r="V209">
        <f t="shared" si="3"/>
        <v>30</v>
      </c>
    </row>
    <row r="210" spans="1:22" ht="41.4" x14ac:dyDescent="0.4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ROUND(E210/D210*100,0)</f>
        <v>0</v>
      </c>
      <c r="P210">
        <f>IFERROR(ROUND(E210/L210,2),0)</f>
        <v>0</v>
      </c>
      <c r="Q210" s="11" t="s">
        <v>8308</v>
      </c>
      <c r="R210" t="s">
        <v>8312</v>
      </c>
      <c r="S210" s="15">
        <f>(((J210/60)/60)/24)+DATE(1970,1,1)</f>
        <v>41959.369988425926</v>
      </c>
      <c r="T210" s="15">
        <f>(((I210/60)/60)/24)+DATE(1970,1,1)</f>
        <v>41989.369988425926</v>
      </c>
      <c r="U210">
        <f>YEAR(S210)</f>
        <v>2014</v>
      </c>
      <c r="V210">
        <f t="shared" si="3"/>
        <v>30</v>
      </c>
    </row>
    <row r="211" spans="1:22" ht="41.4" x14ac:dyDescent="0.4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ROUND(E211/D211*100,0)</f>
        <v>0</v>
      </c>
      <c r="P211">
        <f>IFERROR(ROUND(E211/L211,2),0)</f>
        <v>0</v>
      </c>
      <c r="Q211" s="11" t="s">
        <v>8308</v>
      </c>
      <c r="R211" t="s">
        <v>8312</v>
      </c>
      <c r="S211" s="15">
        <f>(((J211/60)/60)/24)+DATE(1970,1,1)</f>
        <v>42165.922858796301</v>
      </c>
      <c r="T211" s="15">
        <f>(((I211/60)/60)/24)+DATE(1970,1,1)</f>
        <v>42195.922858796301</v>
      </c>
      <c r="U211">
        <f>YEAR(S211)</f>
        <v>2015</v>
      </c>
      <c r="V211">
        <f t="shared" si="3"/>
        <v>30</v>
      </c>
    </row>
    <row r="212" spans="1:22" ht="41.4" x14ac:dyDescent="0.4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ROUND(E212/D212*100,0)</f>
        <v>25</v>
      </c>
      <c r="P212">
        <f>IFERROR(ROUND(E212/L212,2),0)</f>
        <v>91.82</v>
      </c>
      <c r="Q212" s="11" t="s">
        <v>8308</v>
      </c>
      <c r="R212" t="s">
        <v>8312</v>
      </c>
      <c r="S212" s="15">
        <f>(((J212/60)/60)/24)+DATE(1970,1,1)</f>
        <v>42249.064722222218</v>
      </c>
      <c r="T212" s="15">
        <f>(((I212/60)/60)/24)+DATE(1970,1,1)</f>
        <v>42278.208333333328</v>
      </c>
      <c r="U212">
        <f>YEAR(S212)</f>
        <v>2015</v>
      </c>
      <c r="V212">
        <f t="shared" si="3"/>
        <v>29</v>
      </c>
    </row>
    <row r="213" spans="1:22" ht="41.4" x14ac:dyDescent="0.4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ROUND(E213/D213*100,0)</f>
        <v>45</v>
      </c>
      <c r="P213">
        <f>IFERROR(ROUND(E213/L213,2),0)</f>
        <v>185.83</v>
      </c>
      <c r="Q213" s="11" t="s">
        <v>8308</v>
      </c>
      <c r="R213" t="s">
        <v>8312</v>
      </c>
      <c r="S213" s="15">
        <f>(((J213/60)/60)/24)+DATE(1970,1,1)</f>
        <v>42236.159918981488</v>
      </c>
      <c r="T213" s="15">
        <f>(((I213/60)/60)/24)+DATE(1970,1,1)</f>
        <v>42266.159918981488</v>
      </c>
      <c r="U213">
        <f>YEAR(S213)</f>
        <v>2015</v>
      </c>
      <c r="V213">
        <f t="shared" si="3"/>
        <v>30</v>
      </c>
    </row>
    <row r="214" spans="1:22" ht="27.6" x14ac:dyDescent="0.4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ROUND(E214/D214*100,0)</f>
        <v>0</v>
      </c>
      <c r="P214">
        <f>IFERROR(ROUND(E214/L214,2),0)</f>
        <v>1</v>
      </c>
      <c r="Q214" s="11" t="s">
        <v>8308</v>
      </c>
      <c r="R214" t="s">
        <v>8312</v>
      </c>
      <c r="S214" s="15">
        <f>(((J214/60)/60)/24)+DATE(1970,1,1)</f>
        <v>42416.881018518514</v>
      </c>
      <c r="T214" s="15">
        <f>(((I214/60)/60)/24)+DATE(1970,1,1)</f>
        <v>42476.839351851857</v>
      </c>
      <c r="U214">
        <f>YEAR(S214)</f>
        <v>2016</v>
      </c>
      <c r="V214">
        <f t="shared" si="3"/>
        <v>60</v>
      </c>
    </row>
    <row r="215" spans="1:22" ht="41.4" x14ac:dyDescent="0.4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ROUND(E215/D215*100,0)</f>
        <v>0</v>
      </c>
      <c r="P215">
        <f>IFERROR(ROUND(E215/L215,2),0)</f>
        <v>20</v>
      </c>
      <c r="Q215" s="11" t="s">
        <v>8308</v>
      </c>
      <c r="R215" t="s">
        <v>8312</v>
      </c>
      <c r="S215" s="15">
        <f>(((J215/60)/60)/24)+DATE(1970,1,1)</f>
        <v>42202.594293981485</v>
      </c>
      <c r="T215" s="15">
        <f>(((I215/60)/60)/24)+DATE(1970,1,1)</f>
        <v>42232.587974537033</v>
      </c>
      <c r="U215">
        <f>YEAR(S215)</f>
        <v>2015</v>
      </c>
      <c r="V215">
        <f t="shared" si="3"/>
        <v>30</v>
      </c>
    </row>
    <row r="216" spans="1:22" ht="41.4" x14ac:dyDescent="0.4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ROUND(E216/D216*100,0)</f>
        <v>0</v>
      </c>
      <c r="P216">
        <f>IFERROR(ROUND(E216/L216,2),0)</f>
        <v>1</v>
      </c>
      <c r="Q216" s="11" t="s">
        <v>8308</v>
      </c>
      <c r="R216" t="s">
        <v>8312</v>
      </c>
      <c r="S216" s="15">
        <f>(((J216/60)/60)/24)+DATE(1970,1,1)</f>
        <v>42009.64061342593</v>
      </c>
      <c r="T216" s="15">
        <f>(((I216/60)/60)/24)+DATE(1970,1,1)</f>
        <v>42069.64061342593</v>
      </c>
      <c r="U216">
        <f>YEAR(S216)</f>
        <v>2015</v>
      </c>
      <c r="V216">
        <f t="shared" si="3"/>
        <v>60</v>
      </c>
    </row>
    <row r="217" spans="1:22" ht="41.4" x14ac:dyDescent="0.4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ROUND(E217/D217*100,0)</f>
        <v>0</v>
      </c>
      <c r="P217">
        <f>IFERROR(ROUND(E217/L217,2),0)</f>
        <v>10</v>
      </c>
      <c r="Q217" s="11" t="s">
        <v>8308</v>
      </c>
      <c r="R217" t="s">
        <v>8312</v>
      </c>
      <c r="S217" s="15">
        <f>(((J217/60)/60)/24)+DATE(1970,1,1)</f>
        <v>42375.230115740742</v>
      </c>
      <c r="T217" s="15">
        <f>(((I217/60)/60)/24)+DATE(1970,1,1)</f>
        <v>42417.999305555553</v>
      </c>
      <c r="U217">
        <f>YEAR(S217)</f>
        <v>2016</v>
      </c>
      <c r="V217">
        <f t="shared" si="3"/>
        <v>42</v>
      </c>
    </row>
    <row r="218" spans="1:22" ht="41.4" x14ac:dyDescent="0.4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ROUND(E218/D218*100,0)</f>
        <v>56</v>
      </c>
      <c r="P218">
        <f>IFERROR(ROUND(E218/L218,2),0)</f>
        <v>331.54</v>
      </c>
      <c r="Q218" s="11" t="s">
        <v>8308</v>
      </c>
      <c r="R218" t="s">
        <v>8312</v>
      </c>
      <c r="S218" s="15">
        <f>(((J218/60)/60)/24)+DATE(1970,1,1)</f>
        <v>42066.958761574075</v>
      </c>
      <c r="T218" s="15">
        <f>(((I218/60)/60)/24)+DATE(1970,1,1)</f>
        <v>42116.917094907403</v>
      </c>
      <c r="U218">
        <f>YEAR(S218)</f>
        <v>2015</v>
      </c>
      <c r="V218">
        <f t="shared" si="3"/>
        <v>50</v>
      </c>
    </row>
    <row r="219" spans="1:22" x14ac:dyDescent="0.4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ROUND(E219/D219*100,0)</f>
        <v>12</v>
      </c>
      <c r="P219">
        <f>IFERROR(ROUND(E219/L219,2),0)</f>
        <v>314.29000000000002</v>
      </c>
      <c r="Q219" s="11" t="s">
        <v>8308</v>
      </c>
      <c r="R219" t="s">
        <v>8312</v>
      </c>
      <c r="S219" s="15">
        <f>(((J219/60)/60)/24)+DATE(1970,1,1)</f>
        <v>41970.64061342593</v>
      </c>
      <c r="T219" s="15">
        <f>(((I219/60)/60)/24)+DATE(1970,1,1)</f>
        <v>42001.64061342593</v>
      </c>
      <c r="U219">
        <f>YEAR(S219)</f>
        <v>2014</v>
      </c>
      <c r="V219">
        <f t="shared" si="3"/>
        <v>31</v>
      </c>
    </row>
    <row r="220" spans="1:22" ht="41.4" x14ac:dyDescent="0.4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ROUND(E220/D220*100,0)</f>
        <v>2</v>
      </c>
      <c r="P220">
        <f>IFERROR(ROUND(E220/L220,2),0)</f>
        <v>100</v>
      </c>
      <c r="Q220" s="11" t="s">
        <v>8308</v>
      </c>
      <c r="R220" t="s">
        <v>8312</v>
      </c>
      <c r="S220" s="15">
        <f>(((J220/60)/60)/24)+DATE(1970,1,1)</f>
        <v>42079.628344907411</v>
      </c>
      <c r="T220" s="15">
        <f>(((I220/60)/60)/24)+DATE(1970,1,1)</f>
        <v>42139.628344907411</v>
      </c>
      <c r="U220">
        <f>YEAR(S220)</f>
        <v>2015</v>
      </c>
      <c r="V220">
        <f t="shared" si="3"/>
        <v>60</v>
      </c>
    </row>
    <row r="221" spans="1:22" ht="27.6" x14ac:dyDescent="0.4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ROUND(E221/D221*100,0)</f>
        <v>18</v>
      </c>
      <c r="P221">
        <f>IFERROR(ROUND(E221/L221,2),0)</f>
        <v>115.99</v>
      </c>
      <c r="Q221" s="11" t="s">
        <v>8308</v>
      </c>
      <c r="R221" t="s">
        <v>8312</v>
      </c>
      <c r="S221" s="15">
        <f>(((J221/60)/60)/24)+DATE(1970,1,1)</f>
        <v>42429.326678240745</v>
      </c>
      <c r="T221" s="15">
        <f>(((I221/60)/60)/24)+DATE(1970,1,1)</f>
        <v>42461.290972222225</v>
      </c>
      <c r="U221">
        <f>YEAR(S221)</f>
        <v>2016</v>
      </c>
      <c r="V221">
        <f t="shared" si="3"/>
        <v>32</v>
      </c>
    </row>
    <row r="222" spans="1:22" ht="41.4" x14ac:dyDescent="0.4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ROUND(E222/D222*100,0)</f>
        <v>1</v>
      </c>
      <c r="P222">
        <f>IFERROR(ROUND(E222/L222,2),0)</f>
        <v>120</v>
      </c>
      <c r="Q222" s="11" t="s">
        <v>8308</v>
      </c>
      <c r="R222" t="s">
        <v>8312</v>
      </c>
      <c r="S222" s="15">
        <f>(((J222/60)/60)/24)+DATE(1970,1,1)</f>
        <v>42195.643865740742</v>
      </c>
      <c r="T222" s="15">
        <f>(((I222/60)/60)/24)+DATE(1970,1,1)</f>
        <v>42236.837499999994</v>
      </c>
      <c r="U222">
        <f>YEAR(S222)</f>
        <v>2015</v>
      </c>
      <c r="V222">
        <f t="shared" si="3"/>
        <v>41</v>
      </c>
    </row>
    <row r="223" spans="1:22" x14ac:dyDescent="0.4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ROUND(E223/D223*100,0)</f>
        <v>0</v>
      </c>
      <c r="P223">
        <f>IFERROR(ROUND(E223/L223,2),0)</f>
        <v>0</v>
      </c>
      <c r="Q223" s="11" t="s">
        <v>8308</v>
      </c>
      <c r="R223" t="s">
        <v>8312</v>
      </c>
      <c r="S223" s="15">
        <f>(((J223/60)/60)/24)+DATE(1970,1,1)</f>
        <v>42031.837546296301</v>
      </c>
      <c r="T223" s="15">
        <f>(((I223/60)/60)/24)+DATE(1970,1,1)</f>
        <v>42091.79587962963</v>
      </c>
      <c r="U223">
        <f>YEAR(S223)</f>
        <v>2015</v>
      </c>
      <c r="V223">
        <f t="shared" si="3"/>
        <v>60</v>
      </c>
    </row>
    <row r="224" spans="1:22" ht="41.4" x14ac:dyDescent="0.4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ROUND(E224/D224*100,0)</f>
        <v>13</v>
      </c>
      <c r="P224">
        <f>IFERROR(ROUND(E224/L224,2),0)</f>
        <v>65</v>
      </c>
      <c r="Q224" s="11" t="s">
        <v>8308</v>
      </c>
      <c r="R224" t="s">
        <v>8312</v>
      </c>
      <c r="S224" s="15">
        <f>(((J224/60)/60)/24)+DATE(1970,1,1)</f>
        <v>42031.769884259258</v>
      </c>
      <c r="T224" s="15">
        <f>(((I224/60)/60)/24)+DATE(1970,1,1)</f>
        <v>42090.110416666663</v>
      </c>
      <c r="U224">
        <f>YEAR(S224)</f>
        <v>2015</v>
      </c>
      <c r="V224">
        <f t="shared" si="3"/>
        <v>59</v>
      </c>
    </row>
    <row r="225" spans="1:22" ht="41.4" x14ac:dyDescent="0.4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ROUND(E225/D225*100,0)</f>
        <v>0</v>
      </c>
      <c r="P225">
        <f>IFERROR(ROUND(E225/L225,2),0)</f>
        <v>0</v>
      </c>
      <c r="Q225" s="11" t="s">
        <v>8308</v>
      </c>
      <c r="R225" t="s">
        <v>8312</v>
      </c>
      <c r="S225" s="15">
        <f>(((J225/60)/60)/24)+DATE(1970,1,1)</f>
        <v>42482.048032407409</v>
      </c>
      <c r="T225" s="15">
        <f>(((I225/60)/60)/24)+DATE(1970,1,1)</f>
        <v>42512.045138888891</v>
      </c>
      <c r="U225">
        <f>YEAR(S225)</f>
        <v>2016</v>
      </c>
      <c r="V225">
        <f t="shared" si="3"/>
        <v>30</v>
      </c>
    </row>
    <row r="226" spans="1:22" ht="41.4" x14ac:dyDescent="0.4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ROUND(E226/D226*100,0)</f>
        <v>0</v>
      </c>
      <c r="P226">
        <f>IFERROR(ROUND(E226/L226,2),0)</f>
        <v>0</v>
      </c>
      <c r="Q226" s="11" t="s">
        <v>8308</v>
      </c>
      <c r="R226" t="s">
        <v>8312</v>
      </c>
      <c r="S226" s="15">
        <f>(((J226/60)/60)/24)+DATE(1970,1,1)</f>
        <v>42135.235254629632</v>
      </c>
      <c r="T226" s="15">
        <f>(((I226/60)/60)/24)+DATE(1970,1,1)</f>
        <v>42195.235254629632</v>
      </c>
      <c r="U226">
        <f>YEAR(S226)</f>
        <v>2015</v>
      </c>
      <c r="V226">
        <f t="shared" si="3"/>
        <v>60</v>
      </c>
    </row>
    <row r="227" spans="1:22" ht="41.4" x14ac:dyDescent="0.4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ROUND(E227/D227*100,0)</f>
        <v>0</v>
      </c>
      <c r="P227">
        <f>IFERROR(ROUND(E227/L227,2),0)</f>
        <v>0</v>
      </c>
      <c r="Q227" s="11" t="s">
        <v>8308</v>
      </c>
      <c r="R227" t="s">
        <v>8312</v>
      </c>
      <c r="S227" s="15">
        <f>(((J227/60)/60)/24)+DATE(1970,1,1)</f>
        <v>42438.961273148147</v>
      </c>
      <c r="T227" s="15">
        <f>(((I227/60)/60)/24)+DATE(1970,1,1)</f>
        <v>42468.919606481482</v>
      </c>
      <c r="U227">
        <f>YEAR(S227)</f>
        <v>2016</v>
      </c>
      <c r="V227">
        <f t="shared" si="3"/>
        <v>30</v>
      </c>
    </row>
    <row r="228" spans="1:22" ht="41.4" x14ac:dyDescent="0.4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ROUND(E228/D228*100,0)</f>
        <v>1</v>
      </c>
      <c r="P228">
        <f>IFERROR(ROUND(E228/L228,2),0)</f>
        <v>125</v>
      </c>
      <c r="Q228" s="11" t="s">
        <v>8308</v>
      </c>
      <c r="R228" t="s">
        <v>8312</v>
      </c>
      <c r="S228" s="15">
        <f>(((J228/60)/60)/24)+DATE(1970,1,1)</f>
        <v>42106.666018518517</v>
      </c>
      <c r="T228" s="15">
        <f>(((I228/60)/60)/24)+DATE(1970,1,1)</f>
        <v>42155.395138888889</v>
      </c>
      <c r="U228">
        <f>YEAR(S228)</f>
        <v>2015</v>
      </c>
      <c r="V228">
        <f t="shared" si="3"/>
        <v>49</v>
      </c>
    </row>
    <row r="229" spans="1:22" ht="41.4" x14ac:dyDescent="0.4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ROUND(E229/D229*100,0)</f>
        <v>0</v>
      </c>
      <c r="P229">
        <f>IFERROR(ROUND(E229/L229,2),0)</f>
        <v>0</v>
      </c>
      <c r="Q229" s="11" t="s">
        <v>8308</v>
      </c>
      <c r="R229" t="s">
        <v>8312</v>
      </c>
      <c r="S229" s="15">
        <f>(((J229/60)/60)/24)+DATE(1970,1,1)</f>
        <v>42164.893993055557</v>
      </c>
      <c r="T229" s="15">
        <f>(((I229/60)/60)/24)+DATE(1970,1,1)</f>
        <v>42194.893993055557</v>
      </c>
      <c r="U229">
        <f>YEAR(S229)</f>
        <v>2015</v>
      </c>
      <c r="V229">
        <f t="shared" si="3"/>
        <v>30</v>
      </c>
    </row>
    <row r="230" spans="1:22" ht="27.6" x14ac:dyDescent="0.4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ROUND(E230/D230*100,0)</f>
        <v>0</v>
      </c>
      <c r="P230">
        <f>IFERROR(ROUND(E230/L230,2),0)</f>
        <v>0</v>
      </c>
      <c r="Q230" s="11" t="s">
        <v>8308</v>
      </c>
      <c r="R230" t="s">
        <v>8312</v>
      </c>
      <c r="S230" s="15">
        <f>(((J230/60)/60)/24)+DATE(1970,1,1)</f>
        <v>42096.686400462961</v>
      </c>
      <c r="T230" s="15">
        <f>(((I230/60)/60)/24)+DATE(1970,1,1)</f>
        <v>42156.686400462961</v>
      </c>
      <c r="U230">
        <f>YEAR(S230)</f>
        <v>2015</v>
      </c>
      <c r="V230">
        <f t="shared" si="3"/>
        <v>60</v>
      </c>
    </row>
    <row r="231" spans="1:22" ht="41.4" x14ac:dyDescent="0.4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ROUND(E231/D231*100,0)</f>
        <v>0</v>
      </c>
      <c r="P231">
        <f>IFERROR(ROUND(E231/L231,2),0)</f>
        <v>0</v>
      </c>
      <c r="Q231" s="11" t="s">
        <v>8308</v>
      </c>
      <c r="R231" t="s">
        <v>8312</v>
      </c>
      <c r="S231" s="15">
        <f>(((J231/60)/60)/24)+DATE(1970,1,1)</f>
        <v>42383.933993055558</v>
      </c>
      <c r="T231" s="15">
        <f>(((I231/60)/60)/24)+DATE(1970,1,1)</f>
        <v>42413.933993055558</v>
      </c>
      <c r="U231">
        <f>YEAR(S231)</f>
        <v>2016</v>
      </c>
      <c r="V231">
        <f t="shared" si="3"/>
        <v>30</v>
      </c>
    </row>
    <row r="232" spans="1:22" ht="41.4" x14ac:dyDescent="0.4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ROUND(E232/D232*100,0)</f>
        <v>0</v>
      </c>
      <c r="P232">
        <f>IFERROR(ROUND(E232/L232,2),0)</f>
        <v>30</v>
      </c>
      <c r="Q232" s="11" t="s">
        <v>8308</v>
      </c>
      <c r="R232" t="s">
        <v>8312</v>
      </c>
      <c r="S232" s="15">
        <f>(((J232/60)/60)/24)+DATE(1970,1,1)</f>
        <v>42129.777210648142</v>
      </c>
      <c r="T232" s="15">
        <f>(((I232/60)/60)/24)+DATE(1970,1,1)</f>
        <v>42159.777210648142</v>
      </c>
      <c r="U232">
        <f>YEAR(S232)</f>
        <v>2015</v>
      </c>
      <c r="V232">
        <f t="shared" si="3"/>
        <v>30</v>
      </c>
    </row>
    <row r="233" spans="1:22" ht="41.4" x14ac:dyDescent="0.4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ROUND(E233/D233*100,0)</f>
        <v>0</v>
      </c>
      <c r="P233">
        <f>IFERROR(ROUND(E233/L233,2),0)</f>
        <v>0</v>
      </c>
      <c r="Q233" s="11" t="s">
        <v>8308</v>
      </c>
      <c r="R233" t="s">
        <v>8312</v>
      </c>
      <c r="S233" s="15">
        <f>(((J233/60)/60)/24)+DATE(1970,1,1)</f>
        <v>42341.958923611113</v>
      </c>
      <c r="T233" s="15">
        <f>(((I233/60)/60)/24)+DATE(1970,1,1)</f>
        <v>42371.958923611113</v>
      </c>
      <c r="U233">
        <f>YEAR(S233)</f>
        <v>2015</v>
      </c>
      <c r="V233">
        <f t="shared" si="3"/>
        <v>30</v>
      </c>
    </row>
    <row r="234" spans="1:22" ht="41.4" x14ac:dyDescent="0.4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ROUND(E234/D234*100,0)</f>
        <v>3</v>
      </c>
      <c r="P234">
        <f>IFERROR(ROUND(E234/L234,2),0)</f>
        <v>15.71</v>
      </c>
      <c r="Q234" s="11" t="s">
        <v>8308</v>
      </c>
      <c r="R234" t="s">
        <v>8312</v>
      </c>
      <c r="S234" s="15">
        <f>(((J234/60)/60)/24)+DATE(1970,1,1)</f>
        <v>42032.82576388889</v>
      </c>
      <c r="T234" s="15">
        <f>(((I234/60)/60)/24)+DATE(1970,1,1)</f>
        <v>42062.82576388889</v>
      </c>
      <c r="U234">
        <f>YEAR(S234)</f>
        <v>2015</v>
      </c>
      <c r="V234">
        <f t="shared" si="3"/>
        <v>30</v>
      </c>
    </row>
    <row r="235" spans="1:22" ht="41.4" x14ac:dyDescent="0.4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ROUND(E235/D235*100,0)</f>
        <v>0</v>
      </c>
      <c r="P235">
        <f>IFERROR(ROUND(E235/L235,2),0)</f>
        <v>0</v>
      </c>
      <c r="Q235" s="11" t="s">
        <v>8308</v>
      </c>
      <c r="R235" t="s">
        <v>8312</v>
      </c>
      <c r="S235" s="15">
        <f>(((J235/60)/60)/24)+DATE(1970,1,1)</f>
        <v>42612.911712962959</v>
      </c>
      <c r="T235" s="15">
        <f>(((I235/60)/60)/24)+DATE(1970,1,1)</f>
        <v>42642.911712962959</v>
      </c>
      <c r="U235">
        <f>YEAR(S235)</f>
        <v>2016</v>
      </c>
      <c r="V235">
        <f t="shared" si="3"/>
        <v>30</v>
      </c>
    </row>
    <row r="236" spans="1:22" ht="41.4" x14ac:dyDescent="0.4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ROUND(E236/D236*100,0)</f>
        <v>40</v>
      </c>
      <c r="P236">
        <f>IFERROR(ROUND(E236/L236,2),0)</f>
        <v>80.2</v>
      </c>
      <c r="Q236" s="11" t="s">
        <v>8308</v>
      </c>
      <c r="R236" t="s">
        <v>8312</v>
      </c>
      <c r="S236" s="15">
        <f>(((J236/60)/60)/24)+DATE(1970,1,1)</f>
        <v>42136.035405092596</v>
      </c>
      <c r="T236" s="15">
        <f>(((I236/60)/60)/24)+DATE(1970,1,1)</f>
        <v>42176.035405092596</v>
      </c>
      <c r="U236">
        <f>YEAR(S236)</f>
        <v>2015</v>
      </c>
      <c r="V236">
        <f t="shared" si="3"/>
        <v>40</v>
      </c>
    </row>
    <row r="237" spans="1:22" ht="27.6" x14ac:dyDescent="0.4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ROUND(E237/D237*100,0)</f>
        <v>0</v>
      </c>
      <c r="P237">
        <f>IFERROR(ROUND(E237/L237,2),0)</f>
        <v>0</v>
      </c>
      <c r="Q237" s="11" t="s">
        <v>8308</v>
      </c>
      <c r="R237" t="s">
        <v>8312</v>
      </c>
      <c r="S237" s="15">
        <f>(((J237/60)/60)/24)+DATE(1970,1,1)</f>
        <v>42164.908530092594</v>
      </c>
      <c r="T237" s="15">
        <f>(((I237/60)/60)/24)+DATE(1970,1,1)</f>
        <v>42194.908530092594</v>
      </c>
      <c r="U237">
        <f>YEAR(S237)</f>
        <v>2015</v>
      </c>
      <c r="V237">
        <f t="shared" si="3"/>
        <v>30</v>
      </c>
    </row>
    <row r="238" spans="1:22" ht="41.4" x14ac:dyDescent="0.4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ROUND(E238/D238*100,0)</f>
        <v>0</v>
      </c>
      <c r="P238">
        <f>IFERROR(ROUND(E238/L238,2),0)</f>
        <v>0</v>
      </c>
      <c r="Q238" s="11" t="s">
        <v>8308</v>
      </c>
      <c r="R238" t="s">
        <v>8312</v>
      </c>
      <c r="S238" s="15">
        <f>(((J238/60)/60)/24)+DATE(1970,1,1)</f>
        <v>42321.08447916666</v>
      </c>
      <c r="T238" s="15">
        <f>(((I238/60)/60)/24)+DATE(1970,1,1)</f>
        <v>42374</v>
      </c>
      <c r="U238">
        <f>YEAR(S238)</f>
        <v>2015</v>
      </c>
      <c r="V238">
        <f t="shared" si="3"/>
        <v>53</v>
      </c>
    </row>
    <row r="239" spans="1:22" x14ac:dyDescent="0.4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ROUND(E239/D239*100,0)</f>
        <v>0</v>
      </c>
      <c r="P239">
        <f>IFERROR(ROUND(E239/L239,2),0)</f>
        <v>50</v>
      </c>
      <c r="Q239" s="11" t="s">
        <v>8308</v>
      </c>
      <c r="R239" t="s">
        <v>8312</v>
      </c>
      <c r="S239" s="15">
        <f>(((J239/60)/60)/24)+DATE(1970,1,1)</f>
        <v>42377.577187499999</v>
      </c>
      <c r="T239" s="15">
        <f>(((I239/60)/60)/24)+DATE(1970,1,1)</f>
        <v>42437.577187499999</v>
      </c>
      <c r="U239">
        <f>YEAR(S239)</f>
        <v>2016</v>
      </c>
      <c r="V239">
        <f t="shared" si="3"/>
        <v>60</v>
      </c>
    </row>
    <row r="240" spans="1:22" ht="41.4" x14ac:dyDescent="0.4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ROUND(E240/D240*100,0)</f>
        <v>0</v>
      </c>
      <c r="P240">
        <f>IFERROR(ROUND(E240/L240,2),0)</f>
        <v>0</v>
      </c>
      <c r="Q240" s="11" t="s">
        <v>8308</v>
      </c>
      <c r="R240" t="s">
        <v>8312</v>
      </c>
      <c r="S240" s="15">
        <f>(((J240/60)/60)/24)+DATE(1970,1,1)</f>
        <v>42713.962499999994</v>
      </c>
      <c r="T240" s="15">
        <f>(((I240/60)/60)/24)+DATE(1970,1,1)</f>
        <v>42734.375</v>
      </c>
      <c r="U240">
        <f>YEAR(S240)</f>
        <v>2016</v>
      </c>
      <c r="V240">
        <f t="shared" si="3"/>
        <v>21</v>
      </c>
    </row>
    <row r="241" spans="1:22" ht="41.4" x14ac:dyDescent="0.4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ROUND(E241/D241*100,0)</f>
        <v>25</v>
      </c>
      <c r="P241">
        <f>IFERROR(ROUND(E241/L241,2),0)</f>
        <v>50</v>
      </c>
      <c r="Q241" s="11" t="s">
        <v>8308</v>
      </c>
      <c r="R241" t="s">
        <v>8312</v>
      </c>
      <c r="S241" s="15">
        <f>(((J241/60)/60)/24)+DATE(1970,1,1)</f>
        <v>42297.110300925924</v>
      </c>
      <c r="T241" s="15">
        <f>(((I241/60)/60)/24)+DATE(1970,1,1)</f>
        <v>42316.5</v>
      </c>
      <c r="U241">
        <f>YEAR(S241)</f>
        <v>2015</v>
      </c>
      <c r="V241">
        <f t="shared" si="3"/>
        <v>19</v>
      </c>
    </row>
    <row r="242" spans="1:22" ht="41.4" x14ac:dyDescent="0.4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ROUND(E242/D242*100,0)</f>
        <v>108</v>
      </c>
      <c r="P242">
        <f>IFERROR(ROUND(E242/L242,2),0)</f>
        <v>117.85</v>
      </c>
      <c r="Q242" s="11" t="s">
        <v>8308</v>
      </c>
      <c r="R242" t="s">
        <v>8313</v>
      </c>
      <c r="S242" s="15">
        <f>(((J242/60)/60)/24)+DATE(1970,1,1)</f>
        <v>41354.708460648151</v>
      </c>
      <c r="T242" s="15">
        <f>(((I242/60)/60)/24)+DATE(1970,1,1)</f>
        <v>41399.708460648151</v>
      </c>
      <c r="U242">
        <f>YEAR(S242)</f>
        <v>2013</v>
      </c>
      <c r="V242">
        <f t="shared" si="3"/>
        <v>45</v>
      </c>
    </row>
    <row r="243" spans="1:22" ht="41.4" x14ac:dyDescent="0.4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ROUND(E243/D243*100,0)</f>
        <v>113</v>
      </c>
      <c r="P243">
        <f>IFERROR(ROUND(E243/L243,2),0)</f>
        <v>109.04</v>
      </c>
      <c r="Q243" s="11" t="s">
        <v>8308</v>
      </c>
      <c r="R243" t="s">
        <v>8313</v>
      </c>
      <c r="S243" s="15">
        <f>(((J243/60)/60)/24)+DATE(1970,1,1)</f>
        <v>41949.697962962964</v>
      </c>
      <c r="T243" s="15">
        <f>(((I243/60)/60)/24)+DATE(1970,1,1)</f>
        <v>41994.697962962964</v>
      </c>
      <c r="U243">
        <f>YEAR(S243)</f>
        <v>2014</v>
      </c>
      <c r="V243">
        <f t="shared" si="3"/>
        <v>45</v>
      </c>
    </row>
    <row r="244" spans="1:22" ht="41.4" x14ac:dyDescent="0.4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ROUND(E244/D244*100,0)</f>
        <v>113</v>
      </c>
      <c r="P244">
        <f>IFERROR(ROUND(E244/L244,2),0)</f>
        <v>73.02</v>
      </c>
      <c r="Q244" s="11" t="s">
        <v>8308</v>
      </c>
      <c r="R244" t="s">
        <v>8313</v>
      </c>
      <c r="S244" s="15">
        <f>(((J244/60)/60)/24)+DATE(1970,1,1)</f>
        <v>40862.492939814816</v>
      </c>
      <c r="T244" s="15">
        <f>(((I244/60)/60)/24)+DATE(1970,1,1)</f>
        <v>40897.492939814816</v>
      </c>
      <c r="U244">
        <f>YEAR(S244)</f>
        <v>2011</v>
      </c>
      <c r="V244">
        <f t="shared" si="3"/>
        <v>35</v>
      </c>
    </row>
    <row r="245" spans="1:22" ht="41.4" x14ac:dyDescent="0.4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ROUND(E245/D245*100,0)</f>
        <v>103</v>
      </c>
      <c r="P245">
        <f>IFERROR(ROUND(E245/L245,2),0)</f>
        <v>78.2</v>
      </c>
      <c r="Q245" s="11" t="s">
        <v>8308</v>
      </c>
      <c r="R245" t="s">
        <v>8313</v>
      </c>
      <c r="S245" s="15">
        <f>(((J245/60)/60)/24)+DATE(1970,1,1)</f>
        <v>41662.047500000001</v>
      </c>
      <c r="T245" s="15">
        <f>(((I245/60)/60)/24)+DATE(1970,1,1)</f>
        <v>41692.047500000001</v>
      </c>
      <c r="U245">
        <f>YEAR(S245)</f>
        <v>2014</v>
      </c>
      <c r="V245">
        <f t="shared" si="3"/>
        <v>30</v>
      </c>
    </row>
    <row r="246" spans="1:22" ht="41.4" x14ac:dyDescent="0.4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ROUND(E246/D246*100,0)</f>
        <v>114</v>
      </c>
      <c r="P246">
        <f>IFERROR(ROUND(E246/L246,2),0)</f>
        <v>47.4</v>
      </c>
      <c r="Q246" s="11" t="s">
        <v>8308</v>
      </c>
      <c r="R246" t="s">
        <v>8313</v>
      </c>
      <c r="S246" s="15">
        <f>(((J246/60)/60)/24)+DATE(1970,1,1)</f>
        <v>40213.323599537034</v>
      </c>
      <c r="T246" s="15">
        <f>(((I246/60)/60)/24)+DATE(1970,1,1)</f>
        <v>40253.29583333333</v>
      </c>
      <c r="U246">
        <f>YEAR(S246)</f>
        <v>2010</v>
      </c>
      <c r="V246">
        <f t="shared" si="3"/>
        <v>40</v>
      </c>
    </row>
    <row r="247" spans="1:22" ht="41.4" x14ac:dyDescent="0.4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ROUND(E247/D247*100,0)</f>
        <v>104</v>
      </c>
      <c r="P247">
        <f>IFERROR(ROUND(E247/L247,2),0)</f>
        <v>54.02</v>
      </c>
      <c r="Q247" s="11" t="s">
        <v>8308</v>
      </c>
      <c r="R247" t="s">
        <v>8313</v>
      </c>
      <c r="S247" s="15">
        <f>(((J247/60)/60)/24)+DATE(1970,1,1)</f>
        <v>41107.053067129629</v>
      </c>
      <c r="T247" s="15">
        <f>(((I247/60)/60)/24)+DATE(1970,1,1)</f>
        <v>41137.053067129629</v>
      </c>
      <c r="U247">
        <f>YEAR(S247)</f>
        <v>2012</v>
      </c>
      <c r="V247">
        <f t="shared" si="3"/>
        <v>30</v>
      </c>
    </row>
    <row r="248" spans="1:22" ht="41.4" x14ac:dyDescent="0.4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ROUND(E248/D248*100,0)</f>
        <v>305</v>
      </c>
      <c r="P248">
        <f>IFERROR(ROUND(E248/L248,2),0)</f>
        <v>68.489999999999995</v>
      </c>
      <c r="Q248" s="11" t="s">
        <v>8308</v>
      </c>
      <c r="R248" t="s">
        <v>8313</v>
      </c>
      <c r="S248" s="15">
        <f>(((J248/60)/60)/24)+DATE(1970,1,1)</f>
        <v>40480.363483796296</v>
      </c>
      <c r="T248" s="15">
        <f>(((I248/60)/60)/24)+DATE(1970,1,1)</f>
        <v>40530.405150462961</v>
      </c>
      <c r="U248">
        <f>YEAR(S248)</f>
        <v>2010</v>
      </c>
      <c r="V248">
        <f t="shared" si="3"/>
        <v>50</v>
      </c>
    </row>
    <row r="249" spans="1:22" ht="55.2" x14ac:dyDescent="0.4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ROUND(E249/D249*100,0)</f>
        <v>134</v>
      </c>
      <c r="P249">
        <f>IFERROR(ROUND(E249/L249,2),0)</f>
        <v>108.15</v>
      </c>
      <c r="Q249" s="11" t="s">
        <v>8308</v>
      </c>
      <c r="R249" t="s">
        <v>8313</v>
      </c>
      <c r="S249" s="15">
        <f>(((J249/60)/60)/24)+DATE(1970,1,1)</f>
        <v>40430.604328703703</v>
      </c>
      <c r="T249" s="15">
        <f>(((I249/60)/60)/24)+DATE(1970,1,1)</f>
        <v>40467.152083333334</v>
      </c>
      <c r="U249">
        <f>YEAR(S249)</f>
        <v>2010</v>
      </c>
      <c r="V249">
        <f t="shared" si="3"/>
        <v>37</v>
      </c>
    </row>
    <row r="250" spans="1:22" ht="41.4" x14ac:dyDescent="0.4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ROUND(E250/D250*100,0)</f>
        <v>101</v>
      </c>
      <c r="P250">
        <f>IFERROR(ROUND(E250/L250,2),0)</f>
        <v>589.95000000000005</v>
      </c>
      <c r="Q250" s="11" t="s">
        <v>8308</v>
      </c>
      <c r="R250" t="s">
        <v>8313</v>
      </c>
      <c r="S250" s="15">
        <f>(((J250/60)/60)/24)+DATE(1970,1,1)</f>
        <v>40870.774409722224</v>
      </c>
      <c r="T250" s="15">
        <f>(((I250/60)/60)/24)+DATE(1970,1,1)</f>
        <v>40915.774409722224</v>
      </c>
      <c r="U250">
        <f>YEAR(S250)</f>
        <v>2011</v>
      </c>
      <c r="V250">
        <f t="shared" si="3"/>
        <v>45</v>
      </c>
    </row>
    <row r="251" spans="1:22" ht="55.2" x14ac:dyDescent="0.4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ROUND(E251/D251*100,0)</f>
        <v>113</v>
      </c>
      <c r="P251">
        <f>IFERROR(ROUND(E251/L251,2),0)</f>
        <v>48.05</v>
      </c>
      <c r="Q251" s="11" t="s">
        <v>8308</v>
      </c>
      <c r="R251" t="s">
        <v>8313</v>
      </c>
      <c r="S251" s="15">
        <f>(((J251/60)/60)/24)+DATE(1970,1,1)</f>
        <v>40332.923842592594</v>
      </c>
      <c r="T251" s="15">
        <f>(((I251/60)/60)/24)+DATE(1970,1,1)</f>
        <v>40412.736111111109</v>
      </c>
      <c r="U251">
        <f>YEAR(S251)</f>
        <v>2010</v>
      </c>
      <c r="V251">
        <f t="shared" si="3"/>
        <v>80</v>
      </c>
    </row>
    <row r="252" spans="1:22" ht="41.4" x14ac:dyDescent="0.4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ROUND(E252/D252*100,0)</f>
        <v>106</v>
      </c>
      <c r="P252">
        <f>IFERROR(ROUND(E252/L252,2),0)</f>
        <v>72.48</v>
      </c>
      <c r="Q252" s="11" t="s">
        <v>8308</v>
      </c>
      <c r="R252" t="s">
        <v>8313</v>
      </c>
      <c r="S252" s="15">
        <f>(((J252/60)/60)/24)+DATE(1970,1,1)</f>
        <v>41401.565868055557</v>
      </c>
      <c r="T252" s="15">
        <f>(((I252/60)/60)/24)+DATE(1970,1,1)</f>
        <v>41431.565868055557</v>
      </c>
      <c r="U252">
        <f>YEAR(S252)</f>
        <v>2013</v>
      </c>
      <c r="V252">
        <f t="shared" si="3"/>
        <v>30</v>
      </c>
    </row>
    <row r="253" spans="1:22" ht="41.4" x14ac:dyDescent="0.4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ROUND(E253/D253*100,0)</f>
        <v>126</v>
      </c>
      <c r="P253">
        <f>IFERROR(ROUND(E253/L253,2),0)</f>
        <v>57.08</v>
      </c>
      <c r="Q253" s="11" t="s">
        <v>8308</v>
      </c>
      <c r="R253" t="s">
        <v>8313</v>
      </c>
      <c r="S253" s="15">
        <f>(((J253/60)/60)/24)+DATE(1970,1,1)</f>
        <v>41013.787569444445</v>
      </c>
      <c r="T253" s="15">
        <f>(((I253/60)/60)/24)+DATE(1970,1,1)</f>
        <v>41045.791666666664</v>
      </c>
      <c r="U253">
        <f>YEAR(S253)</f>
        <v>2012</v>
      </c>
      <c r="V253">
        <f t="shared" si="3"/>
        <v>32</v>
      </c>
    </row>
    <row r="254" spans="1:22" ht="41.4" x14ac:dyDescent="0.4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ROUND(E254/D254*100,0)</f>
        <v>185</v>
      </c>
      <c r="P254">
        <f>IFERROR(ROUND(E254/L254,2),0)</f>
        <v>85.44</v>
      </c>
      <c r="Q254" s="11" t="s">
        <v>8308</v>
      </c>
      <c r="R254" t="s">
        <v>8313</v>
      </c>
      <c r="S254" s="15">
        <f>(((J254/60)/60)/24)+DATE(1970,1,1)</f>
        <v>40266.662708333337</v>
      </c>
      <c r="T254" s="15">
        <f>(((I254/60)/60)/24)+DATE(1970,1,1)</f>
        <v>40330.165972222225</v>
      </c>
      <c r="U254">
        <f>YEAR(S254)</f>
        <v>2010</v>
      </c>
      <c r="V254">
        <f t="shared" si="3"/>
        <v>64</v>
      </c>
    </row>
    <row r="255" spans="1:22" ht="41.4" x14ac:dyDescent="0.4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ROUND(E255/D255*100,0)</f>
        <v>101</v>
      </c>
      <c r="P255">
        <f>IFERROR(ROUND(E255/L255,2),0)</f>
        <v>215.86</v>
      </c>
      <c r="Q255" s="11" t="s">
        <v>8308</v>
      </c>
      <c r="R255" t="s">
        <v>8313</v>
      </c>
      <c r="S255" s="15">
        <f>(((J255/60)/60)/24)+DATE(1970,1,1)</f>
        <v>40924.650868055556</v>
      </c>
      <c r="T255" s="15">
        <f>(((I255/60)/60)/24)+DATE(1970,1,1)</f>
        <v>40954.650868055556</v>
      </c>
      <c r="U255">
        <f>YEAR(S255)</f>
        <v>2012</v>
      </c>
      <c r="V255">
        <f t="shared" si="3"/>
        <v>30</v>
      </c>
    </row>
    <row r="256" spans="1:22" ht="41.4" x14ac:dyDescent="0.4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ROUND(E256/D256*100,0)</f>
        <v>117</v>
      </c>
      <c r="P256">
        <f>IFERROR(ROUND(E256/L256,2),0)</f>
        <v>89.39</v>
      </c>
      <c r="Q256" s="11" t="s">
        <v>8308</v>
      </c>
      <c r="R256" t="s">
        <v>8313</v>
      </c>
      <c r="S256" s="15">
        <f>(((J256/60)/60)/24)+DATE(1970,1,1)</f>
        <v>42263.952662037031</v>
      </c>
      <c r="T256" s="15">
        <f>(((I256/60)/60)/24)+DATE(1970,1,1)</f>
        <v>42294.083333333328</v>
      </c>
      <c r="U256">
        <f>YEAR(S256)</f>
        <v>2015</v>
      </c>
      <c r="V256">
        <f t="shared" si="3"/>
        <v>31</v>
      </c>
    </row>
    <row r="257" spans="1:22" ht="27.6" x14ac:dyDescent="0.4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ROUND(E257/D257*100,0)</f>
        <v>107</v>
      </c>
      <c r="P257">
        <f>IFERROR(ROUND(E257/L257,2),0)</f>
        <v>45.42</v>
      </c>
      <c r="Q257" s="11" t="s">
        <v>8308</v>
      </c>
      <c r="R257" t="s">
        <v>8313</v>
      </c>
      <c r="S257" s="15">
        <f>(((J257/60)/60)/24)+DATE(1970,1,1)</f>
        <v>40588.526412037041</v>
      </c>
      <c r="T257" s="15">
        <f>(((I257/60)/60)/24)+DATE(1970,1,1)</f>
        <v>40618.48474537037</v>
      </c>
      <c r="U257">
        <f>YEAR(S257)</f>
        <v>2011</v>
      </c>
      <c r="V257">
        <f t="shared" si="3"/>
        <v>30</v>
      </c>
    </row>
    <row r="258" spans="1:22" ht="41.4" x14ac:dyDescent="0.4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ROUND(E258/D258*100,0)</f>
        <v>139</v>
      </c>
      <c r="P258">
        <f>IFERROR(ROUND(E258/L258,2),0)</f>
        <v>65.760000000000005</v>
      </c>
      <c r="Q258" s="11" t="s">
        <v>8308</v>
      </c>
      <c r="R258" t="s">
        <v>8313</v>
      </c>
      <c r="S258" s="15">
        <f>(((J258/60)/60)/24)+DATE(1970,1,1)</f>
        <v>41319.769293981481</v>
      </c>
      <c r="T258" s="15">
        <f>(((I258/60)/60)/24)+DATE(1970,1,1)</f>
        <v>41349.769293981481</v>
      </c>
      <c r="U258">
        <f>YEAR(S258)</f>
        <v>2013</v>
      </c>
      <c r="V258">
        <f t="shared" si="3"/>
        <v>30</v>
      </c>
    </row>
    <row r="259" spans="1:22" ht="41.4" x14ac:dyDescent="0.4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ROUND(E259/D259*100,0)</f>
        <v>107</v>
      </c>
      <c r="P259">
        <f>IFERROR(ROUND(E259/L259,2),0)</f>
        <v>66.7</v>
      </c>
      <c r="Q259" s="11" t="s">
        <v>8308</v>
      </c>
      <c r="R259" t="s">
        <v>8313</v>
      </c>
      <c r="S259" s="15">
        <f>(((J259/60)/60)/24)+DATE(1970,1,1)</f>
        <v>42479.626875000002</v>
      </c>
      <c r="T259" s="15">
        <f>(((I259/60)/60)/24)+DATE(1970,1,1)</f>
        <v>42509.626875000002</v>
      </c>
      <c r="U259">
        <f>YEAR(S259)</f>
        <v>2016</v>
      </c>
      <c r="V259">
        <f t="shared" ref="V259:V322" si="4">_xlfn.DAYS(T259,S259)</f>
        <v>30</v>
      </c>
    </row>
    <row r="260" spans="1:22" ht="41.4" x14ac:dyDescent="0.4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ROUND(E260/D260*100,0)</f>
        <v>191</v>
      </c>
      <c r="P260">
        <f>IFERROR(ROUND(E260/L260,2),0)</f>
        <v>83.35</v>
      </c>
      <c r="Q260" s="11" t="s">
        <v>8308</v>
      </c>
      <c r="R260" t="s">
        <v>8313</v>
      </c>
      <c r="S260" s="15">
        <f>(((J260/60)/60)/24)+DATE(1970,1,1)</f>
        <v>40682.051689814813</v>
      </c>
      <c r="T260" s="15">
        <f>(((I260/60)/60)/24)+DATE(1970,1,1)</f>
        <v>40712.051689814813</v>
      </c>
      <c r="U260">
        <f>YEAR(S260)</f>
        <v>2011</v>
      </c>
      <c r="V260">
        <f t="shared" si="4"/>
        <v>30</v>
      </c>
    </row>
    <row r="261" spans="1:22" ht="41.4" x14ac:dyDescent="0.4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ROUND(E261/D261*100,0)</f>
        <v>132</v>
      </c>
      <c r="P261">
        <f>IFERROR(ROUND(E261/L261,2),0)</f>
        <v>105.05</v>
      </c>
      <c r="Q261" s="11" t="s">
        <v>8308</v>
      </c>
      <c r="R261" t="s">
        <v>8313</v>
      </c>
      <c r="S261" s="15">
        <f>(((J261/60)/60)/24)+DATE(1970,1,1)</f>
        <v>42072.738067129627</v>
      </c>
      <c r="T261" s="15">
        <f>(((I261/60)/60)/24)+DATE(1970,1,1)</f>
        <v>42102.738067129627</v>
      </c>
      <c r="U261">
        <f>YEAR(S261)</f>
        <v>2015</v>
      </c>
      <c r="V261">
        <f t="shared" si="4"/>
        <v>30</v>
      </c>
    </row>
    <row r="262" spans="1:22" ht="27.6" x14ac:dyDescent="0.4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ROUND(E262/D262*100,0)</f>
        <v>106</v>
      </c>
      <c r="P262">
        <f>IFERROR(ROUND(E262/L262,2),0)</f>
        <v>120.91</v>
      </c>
      <c r="Q262" s="11" t="s">
        <v>8308</v>
      </c>
      <c r="R262" t="s">
        <v>8313</v>
      </c>
      <c r="S262" s="15">
        <f>(((J262/60)/60)/24)+DATE(1970,1,1)</f>
        <v>40330.755543981482</v>
      </c>
      <c r="T262" s="15">
        <f>(((I262/60)/60)/24)+DATE(1970,1,1)</f>
        <v>40376.415972222225</v>
      </c>
      <c r="U262">
        <f>YEAR(S262)</f>
        <v>2010</v>
      </c>
      <c r="V262">
        <f t="shared" si="4"/>
        <v>46</v>
      </c>
    </row>
    <row r="263" spans="1:22" ht="27.6" x14ac:dyDescent="0.4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ROUND(E263/D263*100,0)</f>
        <v>107</v>
      </c>
      <c r="P263">
        <f>IFERROR(ROUND(E263/L263,2),0)</f>
        <v>97.64</v>
      </c>
      <c r="Q263" s="11" t="s">
        <v>8308</v>
      </c>
      <c r="R263" t="s">
        <v>8313</v>
      </c>
      <c r="S263" s="15">
        <f>(((J263/60)/60)/24)+DATE(1970,1,1)</f>
        <v>41017.885462962964</v>
      </c>
      <c r="T263" s="15">
        <f>(((I263/60)/60)/24)+DATE(1970,1,1)</f>
        <v>41067.621527777781</v>
      </c>
      <c r="U263">
        <f>YEAR(S263)</f>
        <v>2012</v>
      </c>
      <c r="V263">
        <f t="shared" si="4"/>
        <v>50</v>
      </c>
    </row>
    <row r="264" spans="1:22" ht="27.6" x14ac:dyDescent="0.4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ROUND(E264/D264*100,0)</f>
        <v>240</v>
      </c>
      <c r="P264">
        <f>IFERROR(ROUND(E264/L264,2),0)</f>
        <v>41.38</v>
      </c>
      <c r="Q264" s="11" t="s">
        <v>8308</v>
      </c>
      <c r="R264" t="s">
        <v>8313</v>
      </c>
      <c r="S264" s="15">
        <f>(((J264/60)/60)/24)+DATE(1970,1,1)</f>
        <v>40555.24800925926</v>
      </c>
      <c r="T264" s="15">
        <f>(((I264/60)/60)/24)+DATE(1970,1,1)</f>
        <v>40600.24800925926</v>
      </c>
      <c r="U264">
        <f>YEAR(S264)</f>
        <v>2011</v>
      </c>
      <c r="V264">
        <f t="shared" si="4"/>
        <v>45</v>
      </c>
    </row>
    <row r="265" spans="1:22" ht="55.2" x14ac:dyDescent="0.4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ROUND(E265/D265*100,0)</f>
        <v>118</v>
      </c>
      <c r="P265">
        <f>IFERROR(ROUND(E265/L265,2),0)</f>
        <v>30.65</v>
      </c>
      <c r="Q265" s="11" t="s">
        <v>8308</v>
      </c>
      <c r="R265" t="s">
        <v>8313</v>
      </c>
      <c r="S265" s="15">
        <f>(((J265/60)/60)/24)+DATE(1970,1,1)</f>
        <v>41149.954791666663</v>
      </c>
      <c r="T265" s="15">
        <f>(((I265/60)/60)/24)+DATE(1970,1,1)</f>
        <v>41179.954791666663</v>
      </c>
      <c r="U265">
        <f>YEAR(S265)</f>
        <v>2012</v>
      </c>
      <c r="V265">
        <f t="shared" si="4"/>
        <v>30</v>
      </c>
    </row>
    <row r="266" spans="1:22" ht="55.2" x14ac:dyDescent="0.4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ROUND(E266/D266*100,0)</f>
        <v>118</v>
      </c>
      <c r="P266">
        <f>IFERROR(ROUND(E266/L266,2),0)</f>
        <v>64.95</v>
      </c>
      <c r="Q266" s="11" t="s">
        <v>8308</v>
      </c>
      <c r="R266" t="s">
        <v>8313</v>
      </c>
      <c r="S266" s="15">
        <f>(((J266/60)/60)/24)+DATE(1970,1,1)</f>
        <v>41010.620312500003</v>
      </c>
      <c r="T266" s="15">
        <f>(((I266/60)/60)/24)+DATE(1970,1,1)</f>
        <v>41040.620312500003</v>
      </c>
      <c r="U266">
        <f>YEAR(S266)</f>
        <v>2012</v>
      </c>
      <c r="V266">
        <f t="shared" si="4"/>
        <v>30</v>
      </c>
    </row>
    <row r="267" spans="1:22" ht="55.2" x14ac:dyDescent="0.4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ROUND(E267/D267*100,0)</f>
        <v>111</v>
      </c>
      <c r="P267">
        <f>IFERROR(ROUND(E267/L267,2),0)</f>
        <v>95.78</v>
      </c>
      <c r="Q267" s="11" t="s">
        <v>8308</v>
      </c>
      <c r="R267" t="s">
        <v>8313</v>
      </c>
      <c r="S267" s="15">
        <f>(((J267/60)/60)/24)+DATE(1970,1,1)</f>
        <v>40267.245717592588</v>
      </c>
      <c r="T267" s="15">
        <f>(((I267/60)/60)/24)+DATE(1970,1,1)</f>
        <v>40308.844444444447</v>
      </c>
      <c r="U267">
        <f>YEAR(S267)</f>
        <v>2010</v>
      </c>
      <c r="V267">
        <f t="shared" si="4"/>
        <v>41</v>
      </c>
    </row>
    <row r="268" spans="1:22" ht="55.2" x14ac:dyDescent="0.4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ROUND(E268/D268*100,0)</f>
        <v>146</v>
      </c>
      <c r="P268">
        <f>IFERROR(ROUND(E268/L268,2),0)</f>
        <v>40.42</v>
      </c>
      <c r="Q268" s="11" t="s">
        <v>8308</v>
      </c>
      <c r="R268" t="s">
        <v>8313</v>
      </c>
      <c r="S268" s="15">
        <f>(((J268/60)/60)/24)+DATE(1970,1,1)</f>
        <v>40205.174849537041</v>
      </c>
      <c r="T268" s="15">
        <f>(((I268/60)/60)/24)+DATE(1970,1,1)</f>
        <v>40291.160416666666</v>
      </c>
      <c r="U268">
        <f>YEAR(S268)</f>
        <v>2010</v>
      </c>
      <c r="V268">
        <f t="shared" si="4"/>
        <v>86</v>
      </c>
    </row>
    <row r="269" spans="1:22" ht="41.4" x14ac:dyDescent="0.4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ROUND(E269/D269*100,0)</f>
        <v>132</v>
      </c>
      <c r="P269">
        <f>IFERROR(ROUND(E269/L269,2),0)</f>
        <v>78.58</v>
      </c>
      <c r="Q269" s="11" t="s">
        <v>8308</v>
      </c>
      <c r="R269" t="s">
        <v>8313</v>
      </c>
      <c r="S269" s="15">
        <f>(((J269/60)/60)/24)+DATE(1970,1,1)</f>
        <v>41785.452534722222</v>
      </c>
      <c r="T269" s="15">
        <f>(((I269/60)/60)/24)+DATE(1970,1,1)</f>
        <v>41815.452534722222</v>
      </c>
      <c r="U269">
        <f>YEAR(S269)</f>
        <v>2014</v>
      </c>
      <c r="V269">
        <f t="shared" si="4"/>
        <v>30</v>
      </c>
    </row>
    <row r="270" spans="1:22" ht="41.4" x14ac:dyDescent="0.4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ROUND(E270/D270*100,0)</f>
        <v>111</v>
      </c>
      <c r="P270">
        <f>IFERROR(ROUND(E270/L270,2),0)</f>
        <v>50.18</v>
      </c>
      <c r="Q270" s="11" t="s">
        <v>8308</v>
      </c>
      <c r="R270" t="s">
        <v>8313</v>
      </c>
      <c r="S270" s="15">
        <f>(((J270/60)/60)/24)+DATE(1970,1,1)</f>
        <v>40809.15252314815</v>
      </c>
      <c r="T270" s="15">
        <f>(((I270/60)/60)/24)+DATE(1970,1,1)</f>
        <v>40854.194189814814</v>
      </c>
      <c r="U270">
        <f>YEAR(S270)</f>
        <v>2011</v>
      </c>
      <c r="V270">
        <f t="shared" si="4"/>
        <v>45</v>
      </c>
    </row>
    <row r="271" spans="1:22" ht="41.4" x14ac:dyDescent="0.4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ROUND(E271/D271*100,0)</f>
        <v>147</v>
      </c>
      <c r="P271">
        <f>IFERROR(ROUND(E271/L271,2),0)</f>
        <v>92.25</v>
      </c>
      <c r="Q271" s="11" t="s">
        <v>8308</v>
      </c>
      <c r="R271" t="s">
        <v>8313</v>
      </c>
      <c r="S271" s="15">
        <f>(((J271/60)/60)/24)+DATE(1970,1,1)</f>
        <v>42758.197013888886</v>
      </c>
      <c r="T271" s="15">
        <f>(((I271/60)/60)/24)+DATE(1970,1,1)</f>
        <v>42788.197013888886</v>
      </c>
      <c r="U271">
        <f>YEAR(S271)</f>
        <v>2017</v>
      </c>
      <c r="V271">
        <f t="shared" si="4"/>
        <v>30</v>
      </c>
    </row>
    <row r="272" spans="1:22" ht="41.4" x14ac:dyDescent="0.4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ROUND(E272/D272*100,0)</f>
        <v>153</v>
      </c>
      <c r="P272">
        <f>IFERROR(ROUND(E272/L272,2),0)</f>
        <v>57.54</v>
      </c>
      <c r="Q272" s="11" t="s">
        <v>8308</v>
      </c>
      <c r="R272" t="s">
        <v>8313</v>
      </c>
      <c r="S272" s="15">
        <f>(((J272/60)/60)/24)+DATE(1970,1,1)</f>
        <v>40637.866550925923</v>
      </c>
      <c r="T272" s="15">
        <f>(((I272/60)/60)/24)+DATE(1970,1,1)</f>
        <v>40688.166666666664</v>
      </c>
      <c r="U272">
        <f>YEAR(S272)</f>
        <v>2011</v>
      </c>
      <c r="V272">
        <f t="shared" si="4"/>
        <v>51</v>
      </c>
    </row>
    <row r="273" spans="1:22" ht="41.4" x14ac:dyDescent="0.4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ROUND(E273/D273*100,0)</f>
        <v>105</v>
      </c>
      <c r="P273">
        <f>IFERROR(ROUND(E273/L273,2),0)</f>
        <v>109.42</v>
      </c>
      <c r="Q273" s="11" t="s">
        <v>8308</v>
      </c>
      <c r="R273" t="s">
        <v>8313</v>
      </c>
      <c r="S273" s="15">
        <f>(((J273/60)/60)/24)+DATE(1970,1,1)</f>
        <v>41612.10024305556</v>
      </c>
      <c r="T273" s="15">
        <f>(((I273/60)/60)/24)+DATE(1970,1,1)</f>
        <v>41641.333333333336</v>
      </c>
      <c r="U273">
        <f>YEAR(S273)</f>
        <v>2013</v>
      </c>
      <c r="V273">
        <f t="shared" si="4"/>
        <v>29</v>
      </c>
    </row>
    <row r="274" spans="1:22" ht="41.4" x14ac:dyDescent="0.4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ROUND(E274/D274*100,0)</f>
        <v>177</v>
      </c>
      <c r="P274">
        <f>IFERROR(ROUND(E274/L274,2),0)</f>
        <v>81.89</v>
      </c>
      <c r="Q274" s="11" t="s">
        <v>8308</v>
      </c>
      <c r="R274" t="s">
        <v>8313</v>
      </c>
      <c r="S274" s="15">
        <f>(((J274/60)/60)/24)+DATE(1970,1,1)</f>
        <v>40235.900358796294</v>
      </c>
      <c r="T274" s="15">
        <f>(((I274/60)/60)/24)+DATE(1970,1,1)</f>
        <v>40296.78402777778</v>
      </c>
      <c r="U274">
        <f>YEAR(S274)</f>
        <v>2010</v>
      </c>
      <c r="V274">
        <f t="shared" si="4"/>
        <v>61</v>
      </c>
    </row>
    <row r="275" spans="1:22" ht="41.4" x14ac:dyDescent="0.4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ROUND(E275/D275*100,0)</f>
        <v>108</v>
      </c>
      <c r="P275">
        <f>IFERROR(ROUND(E275/L275,2),0)</f>
        <v>45.67</v>
      </c>
      <c r="Q275" s="11" t="s">
        <v>8308</v>
      </c>
      <c r="R275" t="s">
        <v>8313</v>
      </c>
      <c r="S275" s="15">
        <f>(((J275/60)/60)/24)+DATE(1970,1,1)</f>
        <v>40697.498449074075</v>
      </c>
      <c r="T275" s="15">
        <f>(((I275/60)/60)/24)+DATE(1970,1,1)</f>
        <v>40727.498449074075</v>
      </c>
      <c r="U275">
        <f>YEAR(S275)</f>
        <v>2011</v>
      </c>
      <c r="V275">
        <f t="shared" si="4"/>
        <v>30</v>
      </c>
    </row>
    <row r="276" spans="1:22" ht="41.4" x14ac:dyDescent="0.4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ROUND(E276/D276*100,0)</f>
        <v>156</v>
      </c>
      <c r="P276">
        <f>IFERROR(ROUND(E276/L276,2),0)</f>
        <v>55.22</v>
      </c>
      <c r="Q276" s="11" t="s">
        <v>8308</v>
      </c>
      <c r="R276" t="s">
        <v>8313</v>
      </c>
      <c r="S276" s="15">
        <f>(((J276/60)/60)/24)+DATE(1970,1,1)</f>
        <v>40969.912372685183</v>
      </c>
      <c r="T276" s="15">
        <f>(((I276/60)/60)/24)+DATE(1970,1,1)</f>
        <v>41004.290972222225</v>
      </c>
      <c r="U276">
        <f>YEAR(S276)</f>
        <v>2012</v>
      </c>
      <c r="V276">
        <f t="shared" si="4"/>
        <v>35</v>
      </c>
    </row>
    <row r="277" spans="1:22" ht="41.4" x14ac:dyDescent="0.4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ROUND(E277/D277*100,0)</f>
        <v>108</v>
      </c>
      <c r="P277">
        <f>IFERROR(ROUND(E277/L277,2),0)</f>
        <v>65.3</v>
      </c>
      <c r="Q277" s="11" t="s">
        <v>8308</v>
      </c>
      <c r="R277" t="s">
        <v>8313</v>
      </c>
      <c r="S277" s="15">
        <f>(((J277/60)/60)/24)+DATE(1970,1,1)</f>
        <v>41193.032013888893</v>
      </c>
      <c r="T277" s="15">
        <f>(((I277/60)/60)/24)+DATE(1970,1,1)</f>
        <v>41223.073680555557</v>
      </c>
      <c r="U277">
        <f>YEAR(S277)</f>
        <v>2012</v>
      </c>
      <c r="V277">
        <f t="shared" si="4"/>
        <v>30</v>
      </c>
    </row>
    <row r="278" spans="1:22" ht="41.4" x14ac:dyDescent="0.4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ROUND(E278/D278*100,0)</f>
        <v>148</v>
      </c>
      <c r="P278">
        <f>IFERROR(ROUND(E278/L278,2),0)</f>
        <v>95.23</v>
      </c>
      <c r="Q278" s="11" t="s">
        <v>8308</v>
      </c>
      <c r="R278" t="s">
        <v>8313</v>
      </c>
      <c r="S278" s="15">
        <f>(((J278/60)/60)/24)+DATE(1970,1,1)</f>
        <v>40967.081874999996</v>
      </c>
      <c r="T278" s="15">
        <f>(((I278/60)/60)/24)+DATE(1970,1,1)</f>
        <v>41027.040208333332</v>
      </c>
      <c r="U278">
        <f>YEAR(S278)</f>
        <v>2012</v>
      </c>
      <c r="V278">
        <f t="shared" si="4"/>
        <v>60</v>
      </c>
    </row>
    <row r="279" spans="1:22" ht="41.4" x14ac:dyDescent="0.4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ROUND(E279/D279*100,0)</f>
        <v>110</v>
      </c>
      <c r="P279">
        <f>IFERROR(ROUND(E279/L279,2),0)</f>
        <v>75.44</v>
      </c>
      <c r="Q279" s="11" t="s">
        <v>8308</v>
      </c>
      <c r="R279" t="s">
        <v>8313</v>
      </c>
      <c r="S279" s="15">
        <f>(((J279/60)/60)/24)+DATE(1970,1,1)</f>
        <v>42117.891423611116</v>
      </c>
      <c r="T279" s="15">
        <f>(((I279/60)/60)/24)+DATE(1970,1,1)</f>
        <v>42147.891423611116</v>
      </c>
      <c r="U279">
        <f>YEAR(S279)</f>
        <v>2015</v>
      </c>
      <c r="V279">
        <f t="shared" si="4"/>
        <v>30</v>
      </c>
    </row>
    <row r="280" spans="1:22" ht="27.6" x14ac:dyDescent="0.4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ROUND(E280/D280*100,0)</f>
        <v>150</v>
      </c>
      <c r="P280">
        <f>IFERROR(ROUND(E280/L280,2),0)</f>
        <v>97.82</v>
      </c>
      <c r="Q280" s="11" t="s">
        <v>8308</v>
      </c>
      <c r="R280" t="s">
        <v>8313</v>
      </c>
      <c r="S280" s="15">
        <f>(((J280/60)/60)/24)+DATE(1970,1,1)</f>
        <v>41164.040960648148</v>
      </c>
      <c r="T280" s="15">
        <f>(((I280/60)/60)/24)+DATE(1970,1,1)</f>
        <v>41194.040960648148</v>
      </c>
      <c r="U280">
        <f>YEAR(S280)</f>
        <v>2012</v>
      </c>
      <c r="V280">
        <f t="shared" si="4"/>
        <v>30</v>
      </c>
    </row>
    <row r="281" spans="1:22" ht="41.4" x14ac:dyDescent="0.4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ROUND(E281/D281*100,0)</f>
        <v>157</v>
      </c>
      <c r="P281">
        <f>IFERROR(ROUND(E281/L281,2),0)</f>
        <v>87.69</v>
      </c>
      <c r="Q281" s="11" t="s">
        <v>8308</v>
      </c>
      <c r="R281" t="s">
        <v>8313</v>
      </c>
      <c r="S281" s="15">
        <f>(((J281/60)/60)/24)+DATE(1970,1,1)</f>
        <v>42759.244166666671</v>
      </c>
      <c r="T281" s="15">
        <f>(((I281/60)/60)/24)+DATE(1970,1,1)</f>
        <v>42793.084027777775</v>
      </c>
      <c r="U281">
        <f>YEAR(S281)</f>
        <v>2017</v>
      </c>
      <c r="V281">
        <f t="shared" si="4"/>
        <v>34</v>
      </c>
    </row>
    <row r="282" spans="1:22" ht="41.4" x14ac:dyDescent="0.4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ROUND(E282/D282*100,0)</f>
        <v>156</v>
      </c>
      <c r="P282">
        <f>IFERROR(ROUND(E282/L282,2),0)</f>
        <v>54.75</v>
      </c>
      <c r="Q282" s="11" t="s">
        <v>8308</v>
      </c>
      <c r="R282" t="s">
        <v>8313</v>
      </c>
      <c r="S282" s="15">
        <f>(((J282/60)/60)/24)+DATE(1970,1,1)</f>
        <v>41744.590682870366</v>
      </c>
      <c r="T282" s="15">
        <f>(((I282/60)/60)/24)+DATE(1970,1,1)</f>
        <v>41789.590682870366</v>
      </c>
      <c r="U282">
        <f>YEAR(S282)</f>
        <v>2014</v>
      </c>
      <c r="V282">
        <f t="shared" si="4"/>
        <v>45</v>
      </c>
    </row>
    <row r="283" spans="1:22" ht="41.4" x14ac:dyDescent="0.4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ROUND(E283/D283*100,0)</f>
        <v>121</v>
      </c>
      <c r="P283">
        <f>IFERROR(ROUND(E283/L283,2),0)</f>
        <v>83.95</v>
      </c>
      <c r="Q283" s="11" t="s">
        <v>8308</v>
      </c>
      <c r="R283" t="s">
        <v>8313</v>
      </c>
      <c r="S283" s="15">
        <f>(((J283/60)/60)/24)+DATE(1970,1,1)</f>
        <v>39950.163344907407</v>
      </c>
      <c r="T283" s="15">
        <f>(((I283/60)/60)/24)+DATE(1970,1,1)</f>
        <v>40035.80972222222</v>
      </c>
      <c r="U283">
        <f>YEAR(S283)</f>
        <v>2009</v>
      </c>
      <c r="V283">
        <f t="shared" si="4"/>
        <v>85</v>
      </c>
    </row>
    <row r="284" spans="1:22" ht="41.4" x14ac:dyDescent="0.4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ROUND(E284/D284*100,0)</f>
        <v>101</v>
      </c>
      <c r="P284">
        <f>IFERROR(ROUND(E284/L284,2),0)</f>
        <v>254.39</v>
      </c>
      <c r="Q284" s="11" t="s">
        <v>8308</v>
      </c>
      <c r="R284" t="s">
        <v>8313</v>
      </c>
      <c r="S284" s="15">
        <f>(((J284/60)/60)/24)+DATE(1970,1,1)</f>
        <v>40194.920046296298</v>
      </c>
      <c r="T284" s="15">
        <f>(((I284/60)/60)/24)+DATE(1970,1,1)</f>
        <v>40231.916666666664</v>
      </c>
      <c r="U284">
        <f>YEAR(S284)</f>
        <v>2010</v>
      </c>
      <c r="V284">
        <f t="shared" si="4"/>
        <v>37</v>
      </c>
    </row>
    <row r="285" spans="1:22" ht="27.6" x14ac:dyDescent="0.4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ROUND(E285/D285*100,0)</f>
        <v>114</v>
      </c>
      <c r="P285">
        <f>IFERROR(ROUND(E285/L285,2),0)</f>
        <v>101.83</v>
      </c>
      <c r="Q285" s="11" t="s">
        <v>8308</v>
      </c>
      <c r="R285" t="s">
        <v>8313</v>
      </c>
      <c r="S285" s="15">
        <f>(((J285/60)/60)/24)+DATE(1970,1,1)</f>
        <v>40675.71</v>
      </c>
      <c r="T285" s="15">
        <f>(((I285/60)/60)/24)+DATE(1970,1,1)</f>
        <v>40695.207638888889</v>
      </c>
      <c r="U285">
        <f>YEAR(S285)</f>
        <v>2011</v>
      </c>
      <c r="V285">
        <f t="shared" si="4"/>
        <v>20</v>
      </c>
    </row>
    <row r="286" spans="1:22" ht="41.4" x14ac:dyDescent="0.4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ROUND(E286/D286*100,0)</f>
        <v>105</v>
      </c>
      <c r="P286">
        <f>IFERROR(ROUND(E286/L286,2),0)</f>
        <v>55.07</v>
      </c>
      <c r="Q286" s="11" t="s">
        <v>8308</v>
      </c>
      <c r="R286" t="s">
        <v>8313</v>
      </c>
      <c r="S286" s="15">
        <f>(((J286/60)/60)/24)+DATE(1970,1,1)</f>
        <v>40904.738194444442</v>
      </c>
      <c r="T286" s="15">
        <f>(((I286/60)/60)/24)+DATE(1970,1,1)</f>
        <v>40929.738194444442</v>
      </c>
      <c r="U286">
        <f>YEAR(S286)</f>
        <v>2011</v>
      </c>
      <c r="V286">
        <f t="shared" si="4"/>
        <v>25</v>
      </c>
    </row>
    <row r="287" spans="1:22" ht="41.4" x14ac:dyDescent="0.4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ROUND(E287/D287*100,0)</f>
        <v>229</v>
      </c>
      <c r="P287">
        <f>IFERROR(ROUND(E287/L287,2),0)</f>
        <v>56.9</v>
      </c>
      <c r="Q287" s="11" t="s">
        <v>8308</v>
      </c>
      <c r="R287" t="s">
        <v>8313</v>
      </c>
      <c r="S287" s="15">
        <f>(((J287/60)/60)/24)+DATE(1970,1,1)</f>
        <v>41506.756111111114</v>
      </c>
      <c r="T287" s="15">
        <f>(((I287/60)/60)/24)+DATE(1970,1,1)</f>
        <v>41536.756111111114</v>
      </c>
      <c r="U287">
        <f>YEAR(S287)</f>
        <v>2013</v>
      </c>
      <c r="V287">
        <f t="shared" si="4"/>
        <v>30</v>
      </c>
    </row>
    <row r="288" spans="1:22" ht="41.4" x14ac:dyDescent="0.4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ROUND(E288/D288*100,0)</f>
        <v>109</v>
      </c>
      <c r="P288">
        <f>IFERROR(ROUND(E288/L288,2),0)</f>
        <v>121.28</v>
      </c>
      <c r="Q288" s="11" t="s">
        <v>8308</v>
      </c>
      <c r="R288" t="s">
        <v>8313</v>
      </c>
      <c r="S288" s="15">
        <f>(((J288/60)/60)/24)+DATE(1970,1,1)</f>
        <v>41313.816249999996</v>
      </c>
      <c r="T288" s="15">
        <f>(((I288/60)/60)/24)+DATE(1970,1,1)</f>
        <v>41358.774583333332</v>
      </c>
      <c r="U288">
        <f>YEAR(S288)</f>
        <v>2013</v>
      </c>
      <c r="V288">
        <f t="shared" si="4"/>
        <v>45</v>
      </c>
    </row>
    <row r="289" spans="1:22" ht="27.6" x14ac:dyDescent="0.4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ROUND(E289/D289*100,0)</f>
        <v>176</v>
      </c>
      <c r="P289">
        <f>IFERROR(ROUND(E289/L289,2),0)</f>
        <v>91.19</v>
      </c>
      <c r="Q289" s="11" t="s">
        <v>8308</v>
      </c>
      <c r="R289" t="s">
        <v>8313</v>
      </c>
      <c r="S289" s="15">
        <f>(((J289/60)/60)/24)+DATE(1970,1,1)</f>
        <v>41184.277986111112</v>
      </c>
      <c r="T289" s="15">
        <f>(((I289/60)/60)/24)+DATE(1970,1,1)</f>
        <v>41215.166666666664</v>
      </c>
      <c r="U289">
        <f>YEAR(S289)</f>
        <v>2012</v>
      </c>
      <c r="V289">
        <f t="shared" si="4"/>
        <v>31</v>
      </c>
    </row>
    <row r="290" spans="1:22" ht="41.4" x14ac:dyDescent="0.4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ROUND(E290/D290*100,0)</f>
        <v>103</v>
      </c>
      <c r="P290">
        <f>IFERROR(ROUND(E290/L290,2),0)</f>
        <v>115.45</v>
      </c>
      <c r="Q290" s="11" t="s">
        <v>8308</v>
      </c>
      <c r="R290" t="s">
        <v>8313</v>
      </c>
      <c r="S290" s="15">
        <f>(((J290/60)/60)/24)+DATE(1970,1,1)</f>
        <v>41051.168900462959</v>
      </c>
      <c r="T290" s="15">
        <f>(((I290/60)/60)/24)+DATE(1970,1,1)</f>
        <v>41086.168900462959</v>
      </c>
      <c r="U290">
        <f>YEAR(S290)</f>
        <v>2012</v>
      </c>
      <c r="V290">
        <f t="shared" si="4"/>
        <v>35</v>
      </c>
    </row>
    <row r="291" spans="1:22" ht="41.4" x14ac:dyDescent="0.4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ROUND(E291/D291*100,0)</f>
        <v>105</v>
      </c>
      <c r="P291">
        <f>IFERROR(ROUND(E291/L291,2),0)</f>
        <v>67.77</v>
      </c>
      <c r="Q291" s="11" t="s">
        <v>8308</v>
      </c>
      <c r="R291" t="s">
        <v>8313</v>
      </c>
      <c r="S291" s="15">
        <f>(((J291/60)/60)/24)+DATE(1970,1,1)</f>
        <v>41550.456412037034</v>
      </c>
      <c r="T291" s="15">
        <f>(((I291/60)/60)/24)+DATE(1970,1,1)</f>
        <v>41580.456412037034</v>
      </c>
      <c r="U291">
        <f>YEAR(S291)</f>
        <v>2013</v>
      </c>
      <c r="V291">
        <f t="shared" si="4"/>
        <v>30</v>
      </c>
    </row>
    <row r="292" spans="1:22" ht="27.6" x14ac:dyDescent="0.4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ROUND(E292/D292*100,0)</f>
        <v>107</v>
      </c>
      <c r="P292">
        <f>IFERROR(ROUND(E292/L292,2),0)</f>
        <v>28.58</v>
      </c>
      <c r="Q292" s="11" t="s">
        <v>8308</v>
      </c>
      <c r="R292" t="s">
        <v>8313</v>
      </c>
      <c r="S292" s="15">
        <f>(((J292/60)/60)/24)+DATE(1970,1,1)</f>
        <v>40526.36917824074</v>
      </c>
      <c r="T292" s="15">
        <f>(((I292/60)/60)/24)+DATE(1970,1,1)</f>
        <v>40576.332638888889</v>
      </c>
      <c r="U292">
        <f>YEAR(S292)</f>
        <v>2010</v>
      </c>
      <c r="V292">
        <f t="shared" si="4"/>
        <v>50</v>
      </c>
    </row>
    <row r="293" spans="1:22" ht="41.4" x14ac:dyDescent="0.4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ROUND(E293/D293*100,0)</f>
        <v>120</v>
      </c>
      <c r="P293">
        <f>IFERROR(ROUND(E293/L293,2),0)</f>
        <v>46.88</v>
      </c>
      <c r="Q293" s="11" t="s">
        <v>8308</v>
      </c>
      <c r="R293" t="s">
        <v>8313</v>
      </c>
      <c r="S293" s="15">
        <f>(((J293/60)/60)/24)+DATE(1970,1,1)</f>
        <v>41376.769050925926</v>
      </c>
      <c r="T293" s="15">
        <f>(((I293/60)/60)/24)+DATE(1970,1,1)</f>
        <v>41395.000694444447</v>
      </c>
      <c r="U293">
        <f>YEAR(S293)</f>
        <v>2013</v>
      </c>
      <c r="V293">
        <f t="shared" si="4"/>
        <v>19</v>
      </c>
    </row>
    <row r="294" spans="1:22" ht="41.4" x14ac:dyDescent="0.4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ROUND(E294/D294*100,0)</f>
        <v>102</v>
      </c>
      <c r="P294">
        <f>IFERROR(ROUND(E294/L294,2),0)</f>
        <v>154.41999999999999</v>
      </c>
      <c r="Q294" s="11" t="s">
        <v>8308</v>
      </c>
      <c r="R294" t="s">
        <v>8313</v>
      </c>
      <c r="S294" s="15">
        <f>(((J294/60)/60)/24)+DATE(1970,1,1)</f>
        <v>40812.803229166668</v>
      </c>
      <c r="T294" s="15">
        <f>(((I294/60)/60)/24)+DATE(1970,1,1)</f>
        <v>40845.165972222225</v>
      </c>
      <c r="U294">
        <f>YEAR(S294)</f>
        <v>2011</v>
      </c>
      <c r="V294">
        <f t="shared" si="4"/>
        <v>33</v>
      </c>
    </row>
    <row r="295" spans="1:22" ht="41.4" x14ac:dyDescent="0.4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ROUND(E295/D295*100,0)</f>
        <v>101</v>
      </c>
      <c r="P295">
        <f>IFERROR(ROUND(E295/L295,2),0)</f>
        <v>201.22</v>
      </c>
      <c r="Q295" s="11" t="s">
        <v>8308</v>
      </c>
      <c r="R295" t="s">
        <v>8313</v>
      </c>
      <c r="S295" s="15">
        <f>(((J295/60)/60)/24)+DATE(1970,1,1)</f>
        <v>41719.667986111112</v>
      </c>
      <c r="T295" s="15">
        <f>(((I295/60)/60)/24)+DATE(1970,1,1)</f>
        <v>41749.667986111112</v>
      </c>
      <c r="U295">
        <f>YEAR(S295)</f>
        <v>2014</v>
      </c>
      <c r="V295">
        <f t="shared" si="4"/>
        <v>30</v>
      </c>
    </row>
    <row r="296" spans="1:22" ht="55.2" x14ac:dyDescent="0.4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ROUND(E296/D296*100,0)</f>
        <v>100</v>
      </c>
      <c r="P296">
        <f>IFERROR(ROUND(E296/L296,2),0)</f>
        <v>100</v>
      </c>
      <c r="Q296" s="11" t="s">
        <v>8308</v>
      </c>
      <c r="R296" t="s">
        <v>8313</v>
      </c>
      <c r="S296" s="15">
        <f>(((J296/60)/60)/24)+DATE(1970,1,1)</f>
        <v>40343.084421296298</v>
      </c>
      <c r="T296" s="15">
        <f>(((I296/60)/60)/24)+DATE(1970,1,1)</f>
        <v>40378.666666666664</v>
      </c>
      <c r="U296">
        <f>YEAR(S296)</f>
        <v>2010</v>
      </c>
      <c r="V296">
        <f t="shared" si="4"/>
        <v>35</v>
      </c>
    </row>
    <row r="297" spans="1:22" ht="41.4" x14ac:dyDescent="0.4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ROUND(E297/D297*100,0)</f>
        <v>133</v>
      </c>
      <c r="P297">
        <f>IFERROR(ROUND(E297/L297,2),0)</f>
        <v>100.08</v>
      </c>
      <c r="Q297" s="11" t="s">
        <v>8308</v>
      </c>
      <c r="R297" t="s">
        <v>8313</v>
      </c>
      <c r="S297" s="15">
        <f>(((J297/60)/60)/24)+DATE(1970,1,1)</f>
        <v>41519.004733796297</v>
      </c>
      <c r="T297" s="15">
        <f>(((I297/60)/60)/24)+DATE(1970,1,1)</f>
        <v>41579</v>
      </c>
      <c r="U297">
        <f>YEAR(S297)</f>
        <v>2013</v>
      </c>
      <c r="V297">
        <f t="shared" si="4"/>
        <v>60</v>
      </c>
    </row>
    <row r="298" spans="1:22" ht="41.4" x14ac:dyDescent="0.4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ROUND(E298/D298*100,0)</f>
        <v>119</v>
      </c>
      <c r="P298">
        <f>IFERROR(ROUND(E298/L298,2),0)</f>
        <v>230.09</v>
      </c>
      <c r="Q298" s="11" t="s">
        <v>8308</v>
      </c>
      <c r="R298" t="s">
        <v>8313</v>
      </c>
      <c r="S298" s="15">
        <f>(((J298/60)/60)/24)+DATE(1970,1,1)</f>
        <v>41134.475497685184</v>
      </c>
      <c r="T298" s="15">
        <f>(((I298/60)/60)/24)+DATE(1970,1,1)</f>
        <v>41159.475497685184</v>
      </c>
      <c r="U298">
        <f>YEAR(S298)</f>
        <v>2012</v>
      </c>
      <c r="V298">
        <f t="shared" si="4"/>
        <v>25</v>
      </c>
    </row>
    <row r="299" spans="1:22" ht="41.4" x14ac:dyDescent="0.4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ROUND(E299/D299*100,0)</f>
        <v>101</v>
      </c>
      <c r="P299">
        <f>IFERROR(ROUND(E299/L299,2),0)</f>
        <v>141.75</v>
      </c>
      <c r="Q299" s="11" t="s">
        <v>8308</v>
      </c>
      <c r="R299" t="s">
        <v>8313</v>
      </c>
      <c r="S299" s="15">
        <f>(((J299/60)/60)/24)+DATE(1970,1,1)</f>
        <v>42089.72802083334</v>
      </c>
      <c r="T299" s="15">
        <f>(((I299/60)/60)/24)+DATE(1970,1,1)</f>
        <v>42125.165972222225</v>
      </c>
      <c r="U299">
        <f>YEAR(S299)</f>
        <v>2015</v>
      </c>
      <c r="V299">
        <f t="shared" si="4"/>
        <v>36</v>
      </c>
    </row>
    <row r="300" spans="1:22" ht="27.6" x14ac:dyDescent="0.4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ROUND(E300/D300*100,0)</f>
        <v>109</v>
      </c>
      <c r="P300">
        <f>IFERROR(ROUND(E300/L300,2),0)</f>
        <v>56.34</v>
      </c>
      <c r="Q300" s="11" t="s">
        <v>8308</v>
      </c>
      <c r="R300" t="s">
        <v>8313</v>
      </c>
      <c r="S300" s="15">
        <f>(((J300/60)/60)/24)+DATE(1970,1,1)</f>
        <v>41709.463518518518</v>
      </c>
      <c r="T300" s="15">
        <f>(((I300/60)/60)/24)+DATE(1970,1,1)</f>
        <v>41768.875</v>
      </c>
      <c r="U300">
        <f>YEAR(S300)</f>
        <v>2014</v>
      </c>
      <c r="V300">
        <f t="shared" si="4"/>
        <v>59</v>
      </c>
    </row>
    <row r="301" spans="1:22" ht="41.4" x14ac:dyDescent="0.4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ROUND(E301/D301*100,0)</f>
        <v>179</v>
      </c>
      <c r="P301">
        <f>IFERROR(ROUND(E301/L301,2),0)</f>
        <v>73.34</v>
      </c>
      <c r="Q301" s="11" t="s">
        <v>8308</v>
      </c>
      <c r="R301" t="s">
        <v>8313</v>
      </c>
      <c r="S301" s="15">
        <f>(((J301/60)/60)/24)+DATE(1970,1,1)</f>
        <v>40469.225231481483</v>
      </c>
      <c r="T301" s="15">
        <f>(((I301/60)/60)/24)+DATE(1970,1,1)</f>
        <v>40499.266898148147</v>
      </c>
      <c r="U301">
        <f>YEAR(S301)</f>
        <v>2010</v>
      </c>
      <c r="V301">
        <f t="shared" si="4"/>
        <v>30</v>
      </c>
    </row>
    <row r="302" spans="1:22" ht="41.4" x14ac:dyDescent="0.4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ROUND(E302/D302*100,0)</f>
        <v>102</v>
      </c>
      <c r="P302">
        <f>IFERROR(ROUND(E302/L302,2),0)</f>
        <v>85.34</v>
      </c>
      <c r="Q302" s="11" t="s">
        <v>8308</v>
      </c>
      <c r="R302" t="s">
        <v>8313</v>
      </c>
      <c r="S302" s="15">
        <f>(((J302/60)/60)/24)+DATE(1970,1,1)</f>
        <v>40626.959930555553</v>
      </c>
      <c r="T302" s="15">
        <f>(((I302/60)/60)/24)+DATE(1970,1,1)</f>
        <v>40657.959930555553</v>
      </c>
      <c r="U302">
        <f>YEAR(S302)</f>
        <v>2011</v>
      </c>
      <c r="V302">
        <f t="shared" si="4"/>
        <v>31</v>
      </c>
    </row>
    <row r="303" spans="1:22" ht="41.4" x14ac:dyDescent="0.4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ROUND(E303/D303*100,0)</f>
        <v>119</v>
      </c>
      <c r="P303">
        <f>IFERROR(ROUND(E303/L303,2),0)</f>
        <v>61.5</v>
      </c>
      <c r="Q303" s="11" t="s">
        <v>8308</v>
      </c>
      <c r="R303" t="s">
        <v>8313</v>
      </c>
      <c r="S303" s="15">
        <f>(((J303/60)/60)/24)+DATE(1970,1,1)</f>
        <v>41312.737673611111</v>
      </c>
      <c r="T303" s="15">
        <f>(((I303/60)/60)/24)+DATE(1970,1,1)</f>
        <v>41352.696006944447</v>
      </c>
      <c r="U303">
        <f>YEAR(S303)</f>
        <v>2013</v>
      </c>
      <c r="V303">
        <f t="shared" si="4"/>
        <v>40</v>
      </c>
    </row>
    <row r="304" spans="1:22" ht="55.2" x14ac:dyDescent="0.4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ROUND(E304/D304*100,0)</f>
        <v>100</v>
      </c>
      <c r="P304">
        <f>IFERROR(ROUND(E304/L304,2),0)</f>
        <v>93.02</v>
      </c>
      <c r="Q304" s="11" t="s">
        <v>8308</v>
      </c>
      <c r="R304" t="s">
        <v>8313</v>
      </c>
      <c r="S304" s="15">
        <f>(((J304/60)/60)/24)+DATE(1970,1,1)</f>
        <v>40933.856921296298</v>
      </c>
      <c r="T304" s="15">
        <f>(((I304/60)/60)/24)+DATE(1970,1,1)</f>
        <v>40963.856921296298</v>
      </c>
      <c r="U304">
        <f>YEAR(S304)</f>
        <v>2012</v>
      </c>
      <c r="V304">
        <f t="shared" si="4"/>
        <v>30</v>
      </c>
    </row>
    <row r="305" spans="1:22" ht="41.4" x14ac:dyDescent="0.4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ROUND(E305/D305*100,0)</f>
        <v>137</v>
      </c>
      <c r="P305">
        <f>IFERROR(ROUND(E305/L305,2),0)</f>
        <v>50.29</v>
      </c>
      <c r="Q305" s="11" t="s">
        <v>8308</v>
      </c>
      <c r="R305" t="s">
        <v>8313</v>
      </c>
      <c r="S305" s="15">
        <f>(((J305/60)/60)/24)+DATE(1970,1,1)</f>
        <v>41032.071134259262</v>
      </c>
      <c r="T305" s="15">
        <f>(((I305/60)/60)/24)+DATE(1970,1,1)</f>
        <v>41062.071134259262</v>
      </c>
      <c r="U305">
        <f>YEAR(S305)</f>
        <v>2012</v>
      </c>
      <c r="V305">
        <f t="shared" si="4"/>
        <v>30</v>
      </c>
    </row>
    <row r="306" spans="1:22" ht="27.6" x14ac:dyDescent="0.4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ROUND(E306/D306*100,0)</f>
        <v>232</v>
      </c>
      <c r="P306">
        <f>IFERROR(ROUND(E306/L306,2),0)</f>
        <v>106.43</v>
      </c>
      <c r="Q306" s="11" t="s">
        <v>8308</v>
      </c>
      <c r="R306" t="s">
        <v>8313</v>
      </c>
      <c r="S306" s="15">
        <f>(((J306/60)/60)/24)+DATE(1970,1,1)</f>
        <v>41114.094872685186</v>
      </c>
      <c r="T306" s="15">
        <f>(((I306/60)/60)/24)+DATE(1970,1,1)</f>
        <v>41153.083333333336</v>
      </c>
      <c r="U306">
        <f>YEAR(S306)</f>
        <v>2012</v>
      </c>
      <c r="V306">
        <f t="shared" si="4"/>
        <v>39</v>
      </c>
    </row>
    <row r="307" spans="1:22" ht="27.6" x14ac:dyDescent="0.4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ROUND(E307/D307*100,0)</f>
        <v>130</v>
      </c>
      <c r="P307">
        <f>IFERROR(ROUND(E307/L307,2),0)</f>
        <v>51.72</v>
      </c>
      <c r="Q307" s="11" t="s">
        <v>8308</v>
      </c>
      <c r="R307" t="s">
        <v>8313</v>
      </c>
      <c r="S307" s="15">
        <f>(((J307/60)/60)/24)+DATE(1970,1,1)</f>
        <v>40948.630196759259</v>
      </c>
      <c r="T307" s="15">
        <f>(((I307/60)/60)/24)+DATE(1970,1,1)</f>
        <v>40978.630196759259</v>
      </c>
      <c r="U307">
        <f>YEAR(S307)</f>
        <v>2012</v>
      </c>
      <c r="V307">
        <f t="shared" si="4"/>
        <v>30</v>
      </c>
    </row>
    <row r="308" spans="1:22" ht="27.6" x14ac:dyDescent="0.4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ROUND(E308/D308*100,0)</f>
        <v>293</v>
      </c>
      <c r="P308">
        <f>IFERROR(ROUND(E308/L308,2),0)</f>
        <v>36.61</v>
      </c>
      <c r="Q308" s="11" t="s">
        <v>8308</v>
      </c>
      <c r="R308" t="s">
        <v>8313</v>
      </c>
      <c r="S308" s="15">
        <f>(((J308/60)/60)/24)+DATE(1970,1,1)</f>
        <v>41333.837187500001</v>
      </c>
      <c r="T308" s="15">
        <f>(((I308/60)/60)/24)+DATE(1970,1,1)</f>
        <v>41353.795520833337</v>
      </c>
      <c r="U308">
        <f>YEAR(S308)</f>
        <v>2013</v>
      </c>
      <c r="V308">
        <f t="shared" si="4"/>
        <v>20</v>
      </c>
    </row>
    <row r="309" spans="1:22" x14ac:dyDescent="0.4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ROUND(E309/D309*100,0)</f>
        <v>111</v>
      </c>
      <c r="P309">
        <f>IFERROR(ROUND(E309/L309,2),0)</f>
        <v>42.52</v>
      </c>
      <c r="Q309" s="11" t="s">
        <v>8308</v>
      </c>
      <c r="R309" t="s">
        <v>8313</v>
      </c>
      <c r="S309" s="15">
        <f>(((J309/60)/60)/24)+DATE(1970,1,1)</f>
        <v>41282.944456018515</v>
      </c>
      <c r="T309" s="15">
        <f>(((I309/60)/60)/24)+DATE(1970,1,1)</f>
        <v>41312.944456018515</v>
      </c>
      <c r="U309">
        <f>YEAR(S309)</f>
        <v>2013</v>
      </c>
      <c r="V309">
        <f t="shared" si="4"/>
        <v>30</v>
      </c>
    </row>
    <row r="310" spans="1:22" ht="41.4" x14ac:dyDescent="0.4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ROUND(E310/D310*100,0)</f>
        <v>106</v>
      </c>
      <c r="P310">
        <f>IFERROR(ROUND(E310/L310,2),0)</f>
        <v>62.71</v>
      </c>
      <c r="Q310" s="11" t="s">
        <v>8308</v>
      </c>
      <c r="R310" t="s">
        <v>8313</v>
      </c>
      <c r="S310" s="15">
        <f>(((J310/60)/60)/24)+DATE(1970,1,1)</f>
        <v>40567.694560185184</v>
      </c>
      <c r="T310" s="15">
        <f>(((I310/60)/60)/24)+DATE(1970,1,1)</f>
        <v>40612.694560185184</v>
      </c>
      <c r="U310">
        <f>YEAR(S310)</f>
        <v>2011</v>
      </c>
      <c r="V310">
        <f t="shared" si="4"/>
        <v>45</v>
      </c>
    </row>
    <row r="311" spans="1:22" ht="41.4" x14ac:dyDescent="0.4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ROUND(E311/D311*100,0)</f>
        <v>119</v>
      </c>
      <c r="P311">
        <f>IFERROR(ROUND(E311/L311,2),0)</f>
        <v>89.96</v>
      </c>
      <c r="Q311" s="11" t="s">
        <v>8308</v>
      </c>
      <c r="R311" t="s">
        <v>8313</v>
      </c>
      <c r="S311" s="15">
        <f>(((J311/60)/60)/24)+DATE(1970,1,1)</f>
        <v>41134.751550925925</v>
      </c>
      <c r="T311" s="15">
        <f>(((I311/60)/60)/24)+DATE(1970,1,1)</f>
        <v>41155.751550925925</v>
      </c>
      <c r="U311">
        <f>YEAR(S311)</f>
        <v>2012</v>
      </c>
      <c r="V311">
        <f t="shared" si="4"/>
        <v>21</v>
      </c>
    </row>
    <row r="312" spans="1:22" ht="41.4" x14ac:dyDescent="0.4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ROUND(E312/D312*100,0)</f>
        <v>104</v>
      </c>
      <c r="P312">
        <f>IFERROR(ROUND(E312/L312,2),0)</f>
        <v>28.92</v>
      </c>
      <c r="Q312" s="11" t="s">
        <v>8308</v>
      </c>
      <c r="R312" t="s">
        <v>8313</v>
      </c>
      <c r="S312" s="15">
        <f>(((J312/60)/60)/24)+DATE(1970,1,1)</f>
        <v>40821.183136574073</v>
      </c>
      <c r="T312" s="15">
        <f>(((I312/60)/60)/24)+DATE(1970,1,1)</f>
        <v>40836.083333333336</v>
      </c>
      <c r="U312">
        <f>YEAR(S312)</f>
        <v>2011</v>
      </c>
      <c r="V312">
        <f t="shared" si="4"/>
        <v>15</v>
      </c>
    </row>
    <row r="313" spans="1:22" ht="41.4" x14ac:dyDescent="0.4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ROUND(E313/D313*100,0)</f>
        <v>104</v>
      </c>
      <c r="P313">
        <f>IFERROR(ROUND(E313/L313,2),0)</f>
        <v>138.80000000000001</v>
      </c>
      <c r="Q313" s="11" t="s">
        <v>8308</v>
      </c>
      <c r="R313" t="s">
        <v>8313</v>
      </c>
      <c r="S313" s="15">
        <f>(((J313/60)/60)/24)+DATE(1970,1,1)</f>
        <v>40868.219814814816</v>
      </c>
      <c r="T313" s="15">
        <f>(((I313/60)/60)/24)+DATE(1970,1,1)</f>
        <v>40909.332638888889</v>
      </c>
      <c r="U313">
        <f>YEAR(S313)</f>
        <v>2011</v>
      </c>
      <c r="V313">
        <f t="shared" si="4"/>
        <v>41</v>
      </c>
    </row>
    <row r="314" spans="1:22" ht="41.4" x14ac:dyDescent="0.4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ROUND(E314/D314*100,0)</f>
        <v>112</v>
      </c>
      <c r="P314">
        <f>IFERROR(ROUND(E314/L314,2),0)</f>
        <v>61.3</v>
      </c>
      <c r="Q314" s="11" t="s">
        <v>8308</v>
      </c>
      <c r="R314" t="s">
        <v>8313</v>
      </c>
      <c r="S314" s="15">
        <f>(((J314/60)/60)/24)+DATE(1970,1,1)</f>
        <v>41348.877685185187</v>
      </c>
      <c r="T314" s="15">
        <f>(((I314/60)/60)/24)+DATE(1970,1,1)</f>
        <v>41378.877685185187</v>
      </c>
      <c r="U314">
        <f>YEAR(S314)</f>
        <v>2013</v>
      </c>
      <c r="V314">
        <f t="shared" si="4"/>
        <v>30</v>
      </c>
    </row>
    <row r="315" spans="1:22" ht="41.4" x14ac:dyDescent="0.4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ROUND(E315/D315*100,0)</f>
        <v>105</v>
      </c>
      <c r="P315">
        <f>IFERROR(ROUND(E315/L315,2),0)</f>
        <v>80.2</v>
      </c>
      <c r="Q315" s="11" t="s">
        <v>8308</v>
      </c>
      <c r="R315" t="s">
        <v>8313</v>
      </c>
      <c r="S315" s="15">
        <f>(((J315/60)/60)/24)+DATE(1970,1,1)</f>
        <v>40357.227939814817</v>
      </c>
      <c r="T315" s="15">
        <f>(((I315/60)/60)/24)+DATE(1970,1,1)</f>
        <v>40401.665972222225</v>
      </c>
      <c r="U315">
        <f>YEAR(S315)</f>
        <v>2010</v>
      </c>
      <c r="V315">
        <f t="shared" si="4"/>
        <v>44</v>
      </c>
    </row>
    <row r="316" spans="1:22" ht="41.4" x14ac:dyDescent="0.4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ROUND(E316/D316*100,0)</f>
        <v>385</v>
      </c>
      <c r="P316">
        <f>IFERROR(ROUND(E316/L316,2),0)</f>
        <v>32.1</v>
      </c>
      <c r="Q316" s="11" t="s">
        <v>8308</v>
      </c>
      <c r="R316" t="s">
        <v>8313</v>
      </c>
      <c r="S316" s="15">
        <f>(((J316/60)/60)/24)+DATE(1970,1,1)</f>
        <v>41304.833194444444</v>
      </c>
      <c r="T316" s="15">
        <f>(((I316/60)/60)/24)+DATE(1970,1,1)</f>
        <v>41334.833194444444</v>
      </c>
      <c r="U316">
        <f>YEAR(S316)</f>
        <v>2013</v>
      </c>
      <c r="V316">
        <f t="shared" si="4"/>
        <v>30</v>
      </c>
    </row>
    <row r="317" spans="1:22" ht="41.4" x14ac:dyDescent="0.4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ROUND(E317/D317*100,0)</f>
        <v>101</v>
      </c>
      <c r="P317">
        <f>IFERROR(ROUND(E317/L317,2),0)</f>
        <v>200.89</v>
      </c>
      <c r="Q317" s="11" t="s">
        <v>8308</v>
      </c>
      <c r="R317" t="s">
        <v>8313</v>
      </c>
      <c r="S317" s="15">
        <f>(((J317/60)/60)/24)+DATE(1970,1,1)</f>
        <v>41113.77238425926</v>
      </c>
      <c r="T317" s="15">
        <f>(((I317/60)/60)/24)+DATE(1970,1,1)</f>
        <v>41143.77238425926</v>
      </c>
      <c r="U317">
        <f>YEAR(S317)</f>
        <v>2012</v>
      </c>
      <c r="V317">
        <f t="shared" si="4"/>
        <v>30</v>
      </c>
    </row>
    <row r="318" spans="1:22" ht="27.6" x14ac:dyDescent="0.4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ROUND(E318/D318*100,0)</f>
        <v>114</v>
      </c>
      <c r="P318">
        <f>IFERROR(ROUND(E318/L318,2),0)</f>
        <v>108.01</v>
      </c>
      <c r="Q318" s="11" t="s">
        <v>8308</v>
      </c>
      <c r="R318" t="s">
        <v>8313</v>
      </c>
      <c r="S318" s="15">
        <f>(((J318/60)/60)/24)+DATE(1970,1,1)</f>
        <v>41950.923576388886</v>
      </c>
      <c r="T318" s="15">
        <f>(((I318/60)/60)/24)+DATE(1970,1,1)</f>
        <v>41984.207638888889</v>
      </c>
      <c r="U318">
        <f>YEAR(S318)</f>
        <v>2014</v>
      </c>
      <c r="V318">
        <f t="shared" si="4"/>
        <v>34</v>
      </c>
    </row>
    <row r="319" spans="1:22" ht="27.6" x14ac:dyDescent="0.4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ROUND(E319/D319*100,0)</f>
        <v>101</v>
      </c>
      <c r="P319">
        <f>IFERROR(ROUND(E319/L319,2),0)</f>
        <v>95.7</v>
      </c>
      <c r="Q319" s="11" t="s">
        <v>8308</v>
      </c>
      <c r="R319" t="s">
        <v>8313</v>
      </c>
      <c r="S319" s="15">
        <f>(((J319/60)/60)/24)+DATE(1970,1,1)</f>
        <v>41589.676886574074</v>
      </c>
      <c r="T319" s="15">
        <f>(((I319/60)/60)/24)+DATE(1970,1,1)</f>
        <v>41619.676886574074</v>
      </c>
      <c r="U319">
        <f>YEAR(S319)</f>
        <v>2013</v>
      </c>
      <c r="V319">
        <f t="shared" si="4"/>
        <v>30</v>
      </c>
    </row>
    <row r="320" spans="1:22" ht="41.4" x14ac:dyDescent="0.4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ROUND(E320/D320*100,0)</f>
        <v>283</v>
      </c>
      <c r="P320">
        <f>IFERROR(ROUND(E320/L320,2),0)</f>
        <v>49.88</v>
      </c>
      <c r="Q320" s="11" t="s">
        <v>8308</v>
      </c>
      <c r="R320" t="s">
        <v>8313</v>
      </c>
      <c r="S320" s="15">
        <f>(((J320/60)/60)/24)+DATE(1970,1,1)</f>
        <v>41330.038784722223</v>
      </c>
      <c r="T320" s="15">
        <f>(((I320/60)/60)/24)+DATE(1970,1,1)</f>
        <v>41359.997118055559</v>
      </c>
      <c r="U320">
        <f>YEAR(S320)</f>
        <v>2013</v>
      </c>
      <c r="V320">
        <f t="shared" si="4"/>
        <v>29</v>
      </c>
    </row>
    <row r="321" spans="1:22" ht="55.2" x14ac:dyDescent="0.4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ROUND(E321/D321*100,0)</f>
        <v>113</v>
      </c>
      <c r="P321">
        <f>IFERROR(ROUND(E321/L321,2),0)</f>
        <v>110.47</v>
      </c>
      <c r="Q321" s="11" t="s">
        <v>8308</v>
      </c>
      <c r="R321" t="s">
        <v>8313</v>
      </c>
      <c r="S321" s="15">
        <f>(((J321/60)/60)/24)+DATE(1970,1,1)</f>
        <v>40123.83829861111</v>
      </c>
      <c r="T321" s="15">
        <f>(((I321/60)/60)/24)+DATE(1970,1,1)</f>
        <v>40211.332638888889</v>
      </c>
      <c r="U321">
        <f>YEAR(S321)</f>
        <v>2009</v>
      </c>
      <c r="V321">
        <f t="shared" si="4"/>
        <v>88</v>
      </c>
    </row>
    <row r="322" spans="1:22" ht="41.4" x14ac:dyDescent="0.4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ROUND(E322/D322*100,0)</f>
        <v>107</v>
      </c>
      <c r="P322">
        <f>IFERROR(ROUND(E322/L322,2),0)</f>
        <v>134.91</v>
      </c>
      <c r="Q322" s="11" t="s">
        <v>8308</v>
      </c>
      <c r="R322" t="s">
        <v>8313</v>
      </c>
      <c r="S322" s="15">
        <f>(((J322/60)/60)/24)+DATE(1970,1,1)</f>
        <v>42331.551307870366</v>
      </c>
      <c r="T322" s="15">
        <f>(((I322/60)/60)/24)+DATE(1970,1,1)</f>
        <v>42360.958333333328</v>
      </c>
      <c r="U322">
        <f>YEAR(S322)</f>
        <v>2015</v>
      </c>
      <c r="V322">
        <f t="shared" si="4"/>
        <v>29</v>
      </c>
    </row>
    <row r="323" spans="1:22" ht="41.4" x14ac:dyDescent="0.4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ROUND(E323/D323*100,0)</f>
        <v>103</v>
      </c>
      <c r="P323">
        <f>IFERROR(ROUND(E323/L323,2),0)</f>
        <v>106.62</v>
      </c>
      <c r="Q323" s="11" t="s">
        <v>8308</v>
      </c>
      <c r="R323" t="s">
        <v>8313</v>
      </c>
      <c r="S323" s="15">
        <f>(((J323/60)/60)/24)+DATE(1970,1,1)</f>
        <v>42647.446597222224</v>
      </c>
      <c r="T323" s="15">
        <f>(((I323/60)/60)/24)+DATE(1970,1,1)</f>
        <v>42682.488263888896</v>
      </c>
      <c r="U323">
        <f>YEAR(S323)</f>
        <v>2016</v>
      </c>
      <c r="V323">
        <f t="shared" ref="V323:V386" si="5">_xlfn.DAYS(T323,S323)</f>
        <v>35</v>
      </c>
    </row>
    <row r="324" spans="1:22" ht="41.4" x14ac:dyDescent="0.4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ROUND(E324/D324*100,0)</f>
        <v>108</v>
      </c>
      <c r="P324">
        <f>IFERROR(ROUND(E324/L324,2),0)</f>
        <v>145.04</v>
      </c>
      <c r="Q324" s="11" t="s">
        <v>8308</v>
      </c>
      <c r="R324" t="s">
        <v>8313</v>
      </c>
      <c r="S324" s="15">
        <f>(((J324/60)/60)/24)+DATE(1970,1,1)</f>
        <v>42473.57</v>
      </c>
      <c r="T324" s="15">
        <f>(((I324/60)/60)/24)+DATE(1970,1,1)</f>
        <v>42503.57</v>
      </c>
      <c r="U324">
        <f>YEAR(S324)</f>
        <v>2016</v>
      </c>
      <c r="V324">
        <f t="shared" si="5"/>
        <v>30</v>
      </c>
    </row>
    <row r="325" spans="1:22" ht="41.4" x14ac:dyDescent="0.4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ROUND(E325/D325*100,0)</f>
        <v>123</v>
      </c>
      <c r="P325">
        <f>IFERROR(ROUND(E325/L325,2),0)</f>
        <v>114.59</v>
      </c>
      <c r="Q325" s="11" t="s">
        <v>8308</v>
      </c>
      <c r="R325" t="s">
        <v>8313</v>
      </c>
      <c r="S325" s="15">
        <f>(((J325/60)/60)/24)+DATE(1970,1,1)</f>
        <v>42697.32136574074</v>
      </c>
      <c r="T325" s="15">
        <f>(((I325/60)/60)/24)+DATE(1970,1,1)</f>
        <v>42725.332638888889</v>
      </c>
      <c r="U325">
        <f>YEAR(S325)</f>
        <v>2016</v>
      </c>
      <c r="V325">
        <f t="shared" si="5"/>
        <v>28</v>
      </c>
    </row>
    <row r="326" spans="1:22" ht="41.4" x14ac:dyDescent="0.4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ROUND(E326/D326*100,0)</f>
        <v>102</v>
      </c>
      <c r="P326">
        <f>IFERROR(ROUND(E326/L326,2),0)</f>
        <v>105.32</v>
      </c>
      <c r="Q326" s="11" t="s">
        <v>8308</v>
      </c>
      <c r="R326" t="s">
        <v>8313</v>
      </c>
      <c r="S326" s="15">
        <f>(((J326/60)/60)/24)+DATE(1970,1,1)</f>
        <v>42184.626250000001</v>
      </c>
      <c r="T326" s="15">
        <f>(((I326/60)/60)/24)+DATE(1970,1,1)</f>
        <v>42217.626250000001</v>
      </c>
      <c r="U326">
        <f>YEAR(S326)</f>
        <v>2015</v>
      </c>
      <c r="V326">
        <f t="shared" si="5"/>
        <v>33</v>
      </c>
    </row>
    <row r="327" spans="1:22" ht="41.4" x14ac:dyDescent="0.4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ROUND(E327/D327*100,0)</f>
        <v>104</v>
      </c>
      <c r="P327">
        <f>IFERROR(ROUND(E327/L327,2),0)</f>
        <v>70.92</v>
      </c>
      <c r="Q327" s="11" t="s">
        <v>8308</v>
      </c>
      <c r="R327" t="s">
        <v>8313</v>
      </c>
      <c r="S327" s="15">
        <f>(((J327/60)/60)/24)+DATE(1970,1,1)</f>
        <v>42689.187881944439</v>
      </c>
      <c r="T327" s="15">
        <f>(((I327/60)/60)/24)+DATE(1970,1,1)</f>
        <v>42724.187881944439</v>
      </c>
      <c r="U327">
        <f>YEAR(S327)</f>
        <v>2016</v>
      </c>
      <c r="V327">
        <f t="shared" si="5"/>
        <v>35</v>
      </c>
    </row>
    <row r="328" spans="1:22" ht="41.4" x14ac:dyDescent="0.4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ROUND(E328/D328*100,0)</f>
        <v>113</v>
      </c>
      <c r="P328">
        <f>IFERROR(ROUND(E328/L328,2),0)</f>
        <v>147.16999999999999</v>
      </c>
      <c r="Q328" s="11" t="s">
        <v>8308</v>
      </c>
      <c r="R328" t="s">
        <v>8313</v>
      </c>
      <c r="S328" s="15">
        <f>(((J328/60)/60)/24)+DATE(1970,1,1)</f>
        <v>42775.314884259264</v>
      </c>
      <c r="T328" s="15">
        <f>(((I328/60)/60)/24)+DATE(1970,1,1)</f>
        <v>42808.956250000003</v>
      </c>
      <c r="U328">
        <f>YEAR(S328)</f>
        <v>2017</v>
      </c>
      <c r="V328">
        <f t="shared" si="5"/>
        <v>33</v>
      </c>
    </row>
    <row r="329" spans="1:22" ht="41.4" x14ac:dyDescent="0.4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ROUND(E329/D329*100,0)</f>
        <v>136</v>
      </c>
      <c r="P329">
        <f>IFERROR(ROUND(E329/L329,2),0)</f>
        <v>160.47</v>
      </c>
      <c r="Q329" s="11" t="s">
        <v>8308</v>
      </c>
      <c r="R329" t="s">
        <v>8313</v>
      </c>
      <c r="S329" s="15">
        <f>(((J329/60)/60)/24)+DATE(1970,1,1)</f>
        <v>42058.235289351855</v>
      </c>
      <c r="T329" s="15">
        <f>(((I329/60)/60)/24)+DATE(1970,1,1)</f>
        <v>42085.333333333328</v>
      </c>
      <c r="U329">
        <f>YEAR(S329)</f>
        <v>2015</v>
      </c>
      <c r="V329">
        <f t="shared" si="5"/>
        <v>27</v>
      </c>
    </row>
    <row r="330" spans="1:22" ht="41.4" x14ac:dyDescent="0.4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ROUND(E330/D330*100,0)</f>
        <v>104</v>
      </c>
      <c r="P330">
        <f>IFERROR(ROUND(E330/L330,2),0)</f>
        <v>156.05000000000001</v>
      </c>
      <c r="Q330" s="11" t="s">
        <v>8308</v>
      </c>
      <c r="R330" t="s">
        <v>8313</v>
      </c>
      <c r="S330" s="15">
        <f>(((J330/60)/60)/24)+DATE(1970,1,1)</f>
        <v>42278.946620370371</v>
      </c>
      <c r="T330" s="15">
        <f>(((I330/60)/60)/24)+DATE(1970,1,1)</f>
        <v>42309.166666666672</v>
      </c>
      <c r="U330">
        <f>YEAR(S330)</f>
        <v>2015</v>
      </c>
      <c r="V330">
        <f t="shared" si="5"/>
        <v>31</v>
      </c>
    </row>
    <row r="331" spans="1:22" ht="41.4" x14ac:dyDescent="0.4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ROUND(E331/D331*100,0)</f>
        <v>106</v>
      </c>
      <c r="P331">
        <f>IFERROR(ROUND(E331/L331,2),0)</f>
        <v>63.17</v>
      </c>
      <c r="Q331" s="11" t="s">
        <v>8308</v>
      </c>
      <c r="R331" t="s">
        <v>8313</v>
      </c>
      <c r="S331" s="15">
        <f>(((J331/60)/60)/24)+DATE(1970,1,1)</f>
        <v>42291.46674768519</v>
      </c>
      <c r="T331" s="15">
        <f>(((I331/60)/60)/24)+DATE(1970,1,1)</f>
        <v>42315.166666666672</v>
      </c>
      <c r="U331">
        <f>YEAR(S331)</f>
        <v>2015</v>
      </c>
      <c r="V331">
        <f t="shared" si="5"/>
        <v>24</v>
      </c>
    </row>
    <row r="332" spans="1:22" ht="41.4" x14ac:dyDescent="0.4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ROUND(E332/D332*100,0)</f>
        <v>102</v>
      </c>
      <c r="P332">
        <f>IFERROR(ROUND(E332/L332,2),0)</f>
        <v>104.82</v>
      </c>
      <c r="Q332" s="11" t="s">
        <v>8308</v>
      </c>
      <c r="R332" t="s">
        <v>8313</v>
      </c>
      <c r="S332" s="15">
        <f>(((J332/60)/60)/24)+DATE(1970,1,1)</f>
        <v>41379.515775462962</v>
      </c>
      <c r="T332" s="15">
        <f>(((I332/60)/60)/24)+DATE(1970,1,1)</f>
        <v>41411.165972222225</v>
      </c>
      <c r="U332">
        <f>YEAR(S332)</f>
        <v>2013</v>
      </c>
      <c r="V332">
        <f t="shared" si="5"/>
        <v>32</v>
      </c>
    </row>
    <row r="333" spans="1:22" ht="41.4" x14ac:dyDescent="0.4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ROUND(E333/D333*100,0)</f>
        <v>107</v>
      </c>
      <c r="P333">
        <f>IFERROR(ROUND(E333/L333,2),0)</f>
        <v>97.36</v>
      </c>
      <c r="Q333" s="11" t="s">
        <v>8308</v>
      </c>
      <c r="R333" t="s">
        <v>8313</v>
      </c>
      <c r="S333" s="15">
        <f>(((J333/60)/60)/24)+DATE(1970,1,1)</f>
        <v>42507.581412037034</v>
      </c>
      <c r="T333" s="15">
        <f>(((I333/60)/60)/24)+DATE(1970,1,1)</f>
        <v>42538.581412037034</v>
      </c>
      <c r="U333">
        <f>YEAR(S333)</f>
        <v>2016</v>
      </c>
      <c r="V333">
        <f t="shared" si="5"/>
        <v>31</v>
      </c>
    </row>
    <row r="334" spans="1:22" ht="41.4" x14ac:dyDescent="0.4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ROUND(E334/D334*100,0)</f>
        <v>113</v>
      </c>
      <c r="P334">
        <f>IFERROR(ROUND(E334/L334,2),0)</f>
        <v>203.63</v>
      </c>
      <c r="Q334" s="11" t="s">
        <v>8308</v>
      </c>
      <c r="R334" t="s">
        <v>8313</v>
      </c>
      <c r="S334" s="15">
        <f>(((J334/60)/60)/24)+DATE(1970,1,1)</f>
        <v>42263.680289351847</v>
      </c>
      <c r="T334" s="15">
        <f>(((I334/60)/60)/24)+DATE(1970,1,1)</f>
        <v>42305.333333333328</v>
      </c>
      <c r="U334">
        <f>YEAR(S334)</f>
        <v>2015</v>
      </c>
      <c r="V334">
        <f t="shared" si="5"/>
        <v>42</v>
      </c>
    </row>
    <row r="335" spans="1:22" ht="41.4" x14ac:dyDescent="0.4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ROUND(E335/D335*100,0)</f>
        <v>125</v>
      </c>
      <c r="P335">
        <f>IFERROR(ROUND(E335/L335,2),0)</f>
        <v>188.31</v>
      </c>
      <c r="Q335" s="11" t="s">
        <v>8308</v>
      </c>
      <c r="R335" t="s">
        <v>8313</v>
      </c>
      <c r="S335" s="15">
        <f>(((J335/60)/60)/24)+DATE(1970,1,1)</f>
        <v>42437.636469907404</v>
      </c>
      <c r="T335" s="15">
        <f>(((I335/60)/60)/24)+DATE(1970,1,1)</f>
        <v>42467.59480324074</v>
      </c>
      <c r="U335">
        <f>YEAR(S335)</f>
        <v>2016</v>
      </c>
      <c r="V335">
        <f t="shared" si="5"/>
        <v>30</v>
      </c>
    </row>
    <row r="336" spans="1:22" ht="41.4" x14ac:dyDescent="0.4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ROUND(E336/D336*100,0)</f>
        <v>101</v>
      </c>
      <c r="P336">
        <f>IFERROR(ROUND(E336/L336,2),0)</f>
        <v>146.65</v>
      </c>
      <c r="Q336" s="11" t="s">
        <v>8308</v>
      </c>
      <c r="R336" t="s">
        <v>8313</v>
      </c>
      <c r="S336" s="15">
        <f>(((J336/60)/60)/24)+DATE(1970,1,1)</f>
        <v>42101.682372685187</v>
      </c>
      <c r="T336" s="15">
        <f>(((I336/60)/60)/24)+DATE(1970,1,1)</f>
        <v>42139.791666666672</v>
      </c>
      <c r="U336">
        <f>YEAR(S336)</f>
        <v>2015</v>
      </c>
      <c r="V336">
        <f t="shared" si="5"/>
        <v>38</v>
      </c>
    </row>
    <row r="337" spans="1:22" ht="41.4" x14ac:dyDescent="0.4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ROUND(E337/D337*100,0)</f>
        <v>103</v>
      </c>
      <c r="P337">
        <f>IFERROR(ROUND(E337/L337,2),0)</f>
        <v>109.19</v>
      </c>
      <c r="Q337" s="11" t="s">
        <v>8308</v>
      </c>
      <c r="R337" t="s">
        <v>8313</v>
      </c>
      <c r="S337" s="15">
        <f>(((J337/60)/60)/24)+DATE(1970,1,1)</f>
        <v>42101.737442129626</v>
      </c>
      <c r="T337" s="15">
        <f>(((I337/60)/60)/24)+DATE(1970,1,1)</f>
        <v>42132.916666666672</v>
      </c>
      <c r="U337">
        <f>YEAR(S337)</f>
        <v>2015</v>
      </c>
      <c r="V337">
        <f t="shared" si="5"/>
        <v>31</v>
      </c>
    </row>
    <row r="338" spans="1:22" ht="41.4" x14ac:dyDescent="0.4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ROUND(E338/D338*100,0)</f>
        <v>117</v>
      </c>
      <c r="P338">
        <f>IFERROR(ROUND(E338/L338,2),0)</f>
        <v>59.25</v>
      </c>
      <c r="Q338" s="11" t="s">
        <v>8308</v>
      </c>
      <c r="R338" t="s">
        <v>8313</v>
      </c>
      <c r="S338" s="15">
        <f>(((J338/60)/60)/24)+DATE(1970,1,1)</f>
        <v>42291.596273148149</v>
      </c>
      <c r="T338" s="15">
        <f>(((I338/60)/60)/24)+DATE(1970,1,1)</f>
        <v>42321.637939814813</v>
      </c>
      <c r="U338">
        <f>YEAR(S338)</f>
        <v>2015</v>
      </c>
      <c r="V338">
        <f t="shared" si="5"/>
        <v>30</v>
      </c>
    </row>
    <row r="339" spans="1:22" ht="41.4" x14ac:dyDescent="0.4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ROUND(E339/D339*100,0)</f>
        <v>101</v>
      </c>
      <c r="P339">
        <f>IFERROR(ROUND(E339/L339,2),0)</f>
        <v>97.9</v>
      </c>
      <c r="Q339" s="11" t="s">
        <v>8308</v>
      </c>
      <c r="R339" t="s">
        <v>8313</v>
      </c>
      <c r="S339" s="15">
        <f>(((J339/60)/60)/24)+DATE(1970,1,1)</f>
        <v>42047.128564814819</v>
      </c>
      <c r="T339" s="15">
        <f>(((I339/60)/60)/24)+DATE(1970,1,1)</f>
        <v>42077.086898148147</v>
      </c>
      <c r="U339">
        <f>YEAR(S339)</f>
        <v>2015</v>
      </c>
      <c r="V339">
        <f t="shared" si="5"/>
        <v>30</v>
      </c>
    </row>
    <row r="340" spans="1:22" ht="41.4" x14ac:dyDescent="0.4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ROUND(E340/D340*100,0)</f>
        <v>110</v>
      </c>
      <c r="P340">
        <f>IFERROR(ROUND(E340/L340,2),0)</f>
        <v>70</v>
      </c>
      <c r="Q340" s="11" t="s">
        <v>8308</v>
      </c>
      <c r="R340" t="s">
        <v>8313</v>
      </c>
      <c r="S340" s="15">
        <f>(((J340/60)/60)/24)+DATE(1970,1,1)</f>
        <v>42559.755671296298</v>
      </c>
      <c r="T340" s="15">
        <f>(((I340/60)/60)/24)+DATE(1970,1,1)</f>
        <v>42616.041666666672</v>
      </c>
      <c r="U340">
        <f>YEAR(S340)</f>
        <v>2016</v>
      </c>
      <c r="V340">
        <f t="shared" si="5"/>
        <v>57</v>
      </c>
    </row>
    <row r="341" spans="1:22" ht="41.4" x14ac:dyDescent="0.4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ROUND(E341/D341*100,0)</f>
        <v>108</v>
      </c>
      <c r="P341">
        <f>IFERROR(ROUND(E341/L341,2),0)</f>
        <v>72.87</v>
      </c>
      <c r="Q341" s="11" t="s">
        <v>8308</v>
      </c>
      <c r="R341" t="s">
        <v>8313</v>
      </c>
      <c r="S341" s="15">
        <f>(((J341/60)/60)/24)+DATE(1970,1,1)</f>
        <v>42093.760046296295</v>
      </c>
      <c r="T341" s="15">
        <f>(((I341/60)/60)/24)+DATE(1970,1,1)</f>
        <v>42123.760046296295</v>
      </c>
      <c r="U341">
        <f>YEAR(S341)</f>
        <v>2015</v>
      </c>
      <c r="V341">
        <f t="shared" si="5"/>
        <v>30</v>
      </c>
    </row>
    <row r="342" spans="1:22" ht="41.4" x14ac:dyDescent="0.4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ROUND(E342/D342*100,0)</f>
        <v>125</v>
      </c>
      <c r="P342">
        <f>IFERROR(ROUND(E342/L342,2),0)</f>
        <v>146.35</v>
      </c>
      <c r="Q342" s="11" t="s">
        <v>8308</v>
      </c>
      <c r="R342" t="s">
        <v>8313</v>
      </c>
      <c r="S342" s="15">
        <f>(((J342/60)/60)/24)+DATE(1970,1,1)</f>
        <v>42772.669062500005</v>
      </c>
      <c r="T342" s="15">
        <f>(((I342/60)/60)/24)+DATE(1970,1,1)</f>
        <v>42802.875</v>
      </c>
      <c r="U342">
        <f>YEAR(S342)</f>
        <v>2017</v>
      </c>
      <c r="V342">
        <f t="shared" si="5"/>
        <v>30</v>
      </c>
    </row>
    <row r="343" spans="1:22" ht="41.4" x14ac:dyDescent="0.4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ROUND(E343/D343*100,0)</f>
        <v>107</v>
      </c>
      <c r="P343">
        <f>IFERROR(ROUND(E343/L343,2),0)</f>
        <v>67.91</v>
      </c>
      <c r="Q343" s="11" t="s">
        <v>8308</v>
      </c>
      <c r="R343" t="s">
        <v>8313</v>
      </c>
      <c r="S343" s="15">
        <f>(((J343/60)/60)/24)+DATE(1970,1,1)</f>
        <v>41894.879606481481</v>
      </c>
      <c r="T343" s="15">
        <f>(((I343/60)/60)/24)+DATE(1970,1,1)</f>
        <v>41913.165972222225</v>
      </c>
      <c r="U343">
        <f>YEAR(S343)</f>
        <v>2014</v>
      </c>
      <c r="V343">
        <f t="shared" si="5"/>
        <v>19</v>
      </c>
    </row>
    <row r="344" spans="1:22" ht="27.6" x14ac:dyDescent="0.4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ROUND(E344/D344*100,0)</f>
        <v>100</v>
      </c>
      <c r="P344">
        <f>IFERROR(ROUND(E344/L344,2),0)</f>
        <v>169.85</v>
      </c>
      <c r="Q344" s="11" t="s">
        <v>8308</v>
      </c>
      <c r="R344" t="s">
        <v>8313</v>
      </c>
      <c r="S344" s="15">
        <f>(((J344/60)/60)/24)+DATE(1970,1,1)</f>
        <v>42459.780844907407</v>
      </c>
      <c r="T344" s="15">
        <f>(((I344/60)/60)/24)+DATE(1970,1,1)</f>
        <v>42489.780844907407</v>
      </c>
      <c r="U344">
        <f>YEAR(S344)</f>
        <v>2016</v>
      </c>
      <c r="V344">
        <f t="shared" si="5"/>
        <v>30</v>
      </c>
    </row>
    <row r="345" spans="1:22" ht="41.4" x14ac:dyDescent="0.4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ROUND(E345/D345*100,0)</f>
        <v>102</v>
      </c>
      <c r="P345">
        <f>IFERROR(ROUND(E345/L345,2),0)</f>
        <v>58.41</v>
      </c>
      <c r="Q345" s="11" t="s">
        <v>8308</v>
      </c>
      <c r="R345" t="s">
        <v>8313</v>
      </c>
      <c r="S345" s="15">
        <f>(((J345/60)/60)/24)+DATE(1970,1,1)</f>
        <v>41926.73778935185</v>
      </c>
      <c r="T345" s="15">
        <f>(((I345/60)/60)/24)+DATE(1970,1,1)</f>
        <v>41957.125</v>
      </c>
      <c r="U345">
        <f>YEAR(S345)</f>
        <v>2014</v>
      </c>
      <c r="V345">
        <f t="shared" si="5"/>
        <v>31</v>
      </c>
    </row>
    <row r="346" spans="1:22" ht="41.4" x14ac:dyDescent="0.4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ROUND(E346/D346*100,0)</f>
        <v>102</v>
      </c>
      <c r="P346">
        <f>IFERROR(ROUND(E346/L346,2),0)</f>
        <v>119.99</v>
      </c>
      <c r="Q346" s="11" t="s">
        <v>8308</v>
      </c>
      <c r="R346" t="s">
        <v>8313</v>
      </c>
      <c r="S346" s="15">
        <f>(((J346/60)/60)/24)+DATE(1970,1,1)</f>
        <v>42111.970995370371</v>
      </c>
      <c r="T346" s="15">
        <f>(((I346/60)/60)/24)+DATE(1970,1,1)</f>
        <v>42156.097222222219</v>
      </c>
      <c r="U346">
        <f>YEAR(S346)</f>
        <v>2015</v>
      </c>
      <c r="V346">
        <f t="shared" si="5"/>
        <v>45</v>
      </c>
    </row>
    <row r="347" spans="1:22" ht="41.4" x14ac:dyDescent="0.4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ROUND(E347/D347*100,0)</f>
        <v>123</v>
      </c>
      <c r="P347">
        <f>IFERROR(ROUND(E347/L347,2),0)</f>
        <v>99.86</v>
      </c>
      <c r="Q347" s="11" t="s">
        <v>8308</v>
      </c>
      <c r="R347" t="s">
        <v>8313</v>
      </c>
      <c r="S347" s="15">
        <f>(((J347/60)/60)/24)+DATE(1970,1,1)</f>
        <v>42114.944328703699</v>
      </c>
      <c r="T347" s="15">
        <f>(((I347/60)/60)/24)+DATE(1970,1,1)</f>
        <v>42144.944328703699</v>
      </c>
      <c r="U347">
        <f>YEAR(S347)</f>
        <v>2015</v>
      </c>
      <c r="V347">
        <f t="shared" si="5"/>
        <v>30</v>
      </c>
    </row>
    <row r="348" spans="1:22" ht="41.4" x14ac:dyDescent="0.4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ROUND(E348/D348*100,0)</f>
        <v>170</v>
      </c>
      <c r="P348">
        <f>IFERROR(ROUND(E348/L348,2),0)</f>
        <v>90.58</v>
      </c>
      <c r="Q348" s="11" t="s">
        <v>8308</v>
      </c>
      <c r="R348" t="s">
        <v>8313</v>
      </c>
      <c r="S348" s="15">
        <f>(((J348/60)/60)/24)+DATE(1970,1,1)</f>
        <v>42261.500243055561</v>
      </c>
      <c r="T348" s="15">
        <f>(((I348/60)/60)/24)+DATE(1970,1,1)</f>
        <v>42291.500243055561</v>
      </c>
      <c r="U348">
        <f>YEAR(S348)</f>
        <v>2015</v>
      </c>
      <c r="V348">
        <f t="shared" si="5"/>
        <v>30</v>
      </c>
    </row>
    <row r="349" spans="1:22" ht="41.4" x14ac:dyDescent="0.4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ROUND(E349/D349*100,0)</f>
        <v>112</v>
      </c>
      <c r="P349">
        <f>IFERROR(ROUND(E349/L349,2),0)</f>
        <v>117.77</v>
      </c>
      <c r="Q349" s="11" t="s">
        <v>8308</v>
      </c>
      <c r="R349" t="s">
        <v>8313</v>
      </c>
      <c r="S349" s="15">
        <f>(((J349/60)/60)/24)+DATE(1970,1,1)</f>
        <v>42292.495474537034</v>
      </c>
      <c r="T349" s="15">
        <f>(((I349/60)/60)/24)+DATE(1970,1,1)</f>
        <v>42322.537141203706</v>
      </c>
      <c r="U349">
        <f>YEAR(S349)</f>
        <v>2015</v>
      </c>
      <c r="V349">
        <f t="shared" si="5"/>
        <v>30</v>
      </c>
    </row>
    <row r="350" spans="1:22" ht="41.4" x14ac:dyDescent="0.4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ROUND(E350/D350*100,0)</f>
        <v>103</v>
      </c>
      <c r="P350">
        <f>IFERROR(ROUND(E350/L350,2),0)</f>
        <v>86.55</v>
      </c>
      <c r="Q350" s="11" t="s">
        <v>8308</v>
      </c>
      <c r="R350" t="s">
        <v>8313</v>
      </c>
      <c r="S350" s="15">
        <f>(((J350/60)/60)/24)+DATE(1970,1,1)</f>
        <v>42207.58699074074</v>
      </c>
      <c r="T350" s="15">
        <f>(((I350/60)/60)/24)+DATE(1970,1,1)</f>
        <v>42237.58699074074</v>
      </c>
      <c r="U350">
        <f>YEAR(S350)</f>
        <v>2015</v>
      </c>
      <c r="V350">
        <f t="shared" si="5"/>
        <v>30</v>
      </c>
    </row>
    <row r="351" spans="1:22" ht="41.4" x14ac:dyDescent="0.4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ROUND(E351/D351*100,0)</f>
        <v>107</v>
      </c>
      <c r="P351">
        <f>IFERROR(ROUND(E351/L351,2),0)</f>
        <v>71.900000000000006</v>
      </c>
      <c r="Q351" s="11" t="s">
        <v>8308</v>
      </c>
      <c r="R351" t="s">
        <v>8313</v>
      </c>
      <c r="S351" s="15">
        <f>(((J351/60)/60)/24)+DATE(1970,1,1)</f>
        <v>42760.498935185184</v>
      </c>
      <c r="T351" s="15">
        <f>(((I351/60)/60)/24)+DATE(1970,1,1)</f>
        <v>42790.498935185184</v>
      </c>
      <c r="U351">
        <f>YEAR(S351)</f>
        <v>2017</v>
      </c>
      <c r="V351">
        <f t="shared" si="5"/>
        <v>30</v>
      </c>
    </row>
    <row r="352" spans="1:22" ht="41.4" x14ac:dyDescent="0.4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ROUND(E352/D352*100,0)</f>
        <v>115</v>
      </c>
      <c r="P352">
        <f>IFERROR(ROUND(E352/L352,2),0)</f>
        <v>129.82</v>
      </c>
      <c r="Q352" s="11" t="s">
        <v>8308</v>
      </c>
      <c r="R352" t="s">
        <v>8313</v>
      </c>
      <c r="S352" s="15">
        <f>(((J352/60)/60)/24)+DATE(1970,1,1)</f>
        <v>42586.066076388888</v>
      </c>
      <c r="T352" s="15">
        <f>(((I352/60)/60)/24)+DATE(1970,1,1)</f>
        <v>42624.165972222225</v>
      </c>
      <c r="U352">
        <f>YEAR(S352)</f>
        <v>2016</v>
      </c>
      <c r="V352">
        <f t="shared" si="5"/>
        <v>38</v>
      </c>
    </row>
    <row r="353" spans="1:22" ht="41.4" x14ac:dyDescent="0.4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ROUND(E353/D353*100,0)</f>
        <v>127</v>
      </c>
      <c r="P353">
        <f>IFERROR(ROUND(E353/L353,2),0)</f>
        <v>44.91</v>
      </c>
      <c r="Q353" s="11" t="s">
        <v>8308</v>
      </c>
      <c r="R353" t="s">
        <v>8313</v>
      </c>
      <c r="S353" s="15">
        <f>(((J353/60)/60)/24)+DATE(1970,1,1)</f>
        <v>42427.964745370366</v>
      </c>
      <c r="T353" s="15">
        <f>(((I353/60)/60)/24)+DATE(1970,1,1)</f>
        <v>42467.923078703709</v>
      </c>
      <c r="U353">
        <f>YEAR(S353)</f>
        <v>2016</v>
      </c>
      <c r="V353">
        <f t="shared" si="5"/>
        <v>40</v>
      </c>
    </row>
    <row r="354" spans="1:22" ht="41.4" x14ac:dyDescent="0.4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ROUND(E354/D354*100,0)</f>
        <v>117</v>
      </c>
      <c r="P354">
        <f>IFERROR(ROUND(E354/L354,2),0)</f>
        <v>40.76</v>
      </c>
      <c r="Q354" s="11" t="s">
        <v>8308</v>
      </c>
      <c r="R354" t="s">
        <v>8313</v>
      </c>
      <c r="S354" s="15">
        <f>(((J354/60)/60)/24)+DATE(1970,1,1)</f>
        <v>41890.167453703703</v>
      </c>
      <c r="T354" s="15">
        <f>(((I354/60)/60)/24)+DATE(1970,1,1)</f>
        <v>41920.167453703703</v>
      </c>
      <c r="U354">
        <f>YEAR(S354)</f>
        <v>2014</v>
      </c>
      <c r="V354">
        <f t="shared" si="5"/>
        <v>30</v>
      </c>
    </row>
    <row r="355" spans="1:22" ht="41.4" x14ac:dyDescent="0.4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ROUND(E355/D355*100,0)</f>
        <v>109</v>
      </c>
      <c r="P355">
        <f>IFERROR(ROUND(E355/L355,2),0)</f>
        <v>103.52</v>
      </c>
      <c r="Q355" s="11" t="s">
        <v>8308</v>
      </c>
      <c r="R355" t="s">
        <v>8313</v>
      </c>
      <c r="S355" s="15">
        <f>(((J355/60)/60)/24)+DATE(1970,1,1)</f>
        <v>42297.791886574079</v>
      </c>
      <c r="T355" s="15">
        <f>(((I355/60)/60)/24)+DATE(1970,1,1)</f>
        <v>42327.833553240736</v>
      </c>
      <c r="U355">
        <f>YEAR(S355)</f>
        <v>2015</v>
      </c>
      <c r="V355">
        <f t="shared" si="5"/>
        <v>30</v>
      </c>
    </row>
    <row r="356" spans="1:22" ht="41.4" x14ac:dyDescent="0.4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ROUND(E356/D356*100,0)</f>
        <v>104</v>
      </c>
      <c r="P356">
        <f>IFERROR(ROUND(E356/L356,2),0)</f>
        <v>125.45</v>
      </c>
      <c r="Q356" s="11" t="s">
        <v>8308</v>
      </c>
      <c r="R356" t="s">
        <v>8313</v>
      </c>
      <c r="S356" s="15">
        <f>(((J356/60)/60)/24)+DATE(1970,1,1)</f>
        <v>42438.827789351853</v>
      </c>
      <c r="T356" s="15">
        <f>(((I356/60)/60)/24)+DATE(1970,1,1)</f>
        <v>42468.786122685182</v>
      </c>
      <c r="U356">
        <f>YEAR(S356)</f>
        <v>2016</v>
      </c>
      <c r="V356">
        <f t="shared" si="5"/>
        <v>30</v>
      </c>
    </row>
    <row r="357" spans="1:22" ht="27.6" x14ac:dyDescent="0.4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ROUND(E357/D357*100,0)</f>
        <v>116</v>
      </c>
      <c r="P357">
        <f>IFERROR(ROUND(E357/L357,2),0)</f>
        <v>246.61</v>
      </c>
      <c r="Q357" s="11" t="s">
        <v>8308</v>
      </c>
      <c r="R357" t="s">
        <v>8313</v>
      </c>
      <c r="S357" s="15">
        <f>(((J357/60)/60)/24)+DATE(1970,1,1)</f>
        <v>41943.293912037036</v>
      </c>
      <c r="T357" s="15">
        <f>(((I357/60)/60)/24)+DATE(1970,1,1)</f>
        <v>41974.3355787037</v>
      </c>
      <c r="U357">
        <f>YEAR(S357)</f>
        <v>2014</v>
      </c>
      <c r="V357">
        <f t="shared" si="5"/>
        <v>31</v>
      </c>
    </row>
    <row r="358" spans="1:22" ht="27.6" x14ac:dyDescent="0.4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ROUND(E358/D358*100,0)</f>
        <v>103</v>
      </c>
      <c r="P358">
        <f>IFERROR(ROUND(E358/L358,2),0)</f>
        <v>79.400000000000006</v>
      </c>
      <c r="Q358" s="11" t="s">
        <v>8308</v>
      </c>
      <c r="R358" t="s">
        <v>8313</v>
      </c>
      <c r="S358" s="15">
        <f>(((J358/60)/60)/24)+DATE(1970,1,1)</f>
        <v>42415.803159722222</v>
      </c>
      <c r="T358" s="15">
        <f>(((I358/60)/60)/24)+DATE(1970,1,1)</f>
        <v>42445.761493055557</v>
      </c>
      <c r="U358">
        <f>YEAR(S358)</f>
        <v>2016</v>
      </c>
      <c r="V358">
        <f t="shared" si="5"/>
        <v>30</v>
      </c>
    </row>
    <row r="359" spans="1:22" ht="41.4" x14ac:dyDescent="0.4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ROUND(E359/D359*100,0)</f>
        <v>174</v>
      </c>
      <c r="P359">
        <f>IFERROR(ROUND(E359/L359,2),0)</f>
        <v>86.14</v>
      </c>
      <c r="Q359" s="11" t="s">
        <v>8308</v>
      </c>
      <c r="R359" t="s">
        <v>8313</v>
      </c>
      <c r="S359" s="15">
        <f>(((J359/60)/60)/24)+DATE(1970,1,1)</f>
        <v>42078.222187499996</v>
      </c>
      <c r="T359" s="15">
        <f>(((I359/60)/60)/24)+DATE(1970,1,1)</f>
        <v>42118.222187499996</v>
      </c>
      <c r="U359">
        <f>YEAR(S359)</f>
        <v>2015</v>
      </c>
      <c r="V359">
        <f t="shared" si="5"/>
        <v>40</v>
      </c>
    </row>
    <row r="360" spans="1:22" ht="41.4" x14ac:dyDescent="0.4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ROUND(E360/D360*100,0)</f>
        <v>103</v>
      </c>
      <c r="P360">
        <f>IFERROR(ROUND(E360/L360,2),0)</f>
        <v>193.05</v>
      </c>
      <c r="Q360" s="11" t="s">
        <v>8308</v>
      </c>
      <c r="R360" t="s">
        <v>8313</v>
      </c>
      <c r="S360" s="15">
        <f>(((J360/60)/60)/24)+DATE(1970,1,1)</f>
        <v>42507.860196759255</v>
      </c>
      <c r="T360" s="15">
        <f>(((I360/60)/60)/24)+DATE(1970,1,1)</f>
        <v>42536.625</v>
      </c>
      <c r="U360">
        <f>YEAR(S360)</f>
        <v>2016</v>
      </c>
      <c r="V360">
        <f t="shared" si="5"/>
        <v>29</v>
      </c>
    </row>
    <row r="361" spans="1:22" ht="41.4" x14ac:dyDescent="0.4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ROUND(E361/D361*100,0)</f>
        <v>105</v>
      </c>
      <c r="P361">
        <f>IFERROR(ROUND(E361/L361,2),0)</f>
        <v>84.02</v>
      </c>
      <c r="Q361" s="11" t="s">
        <v>8308</v>
      </c>
      <c r="R361" t="s">
        <v>8313</v>
      </c>
      <c r="S361" s="15">
        <f>(((J361/60)/60)/24)+DATE(1970,1,1)</f>
        <v>41935.070486111108</v>
      </c>
      <c r="T361" s="15">
        <f>(((I361/60)/60)/24)+DATE(1970,1,1)</f>
        <v>41957.216666666667</v>
      </c>
      <c r="U361">
        <f>YEAR(S361)</f>
        <v>2014</v>
      </c>
      <c r="V361">
        <f t="shared" si="5"/>
        <v>22</v>
      </c>
    </row>
    <row r="362" spans="1:22" ht="41.4" x14ac:dyDescent="0.4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ROUND(E362/D362*100,0)</f>
        <v>101</v>
      </c>
      <c r="P362">
        <f>IFERROR(ROUND(E362/L362,2),0)</f>
        <v>139.83000000000001</v>
      </c>
      <c r="Q362" s="11" t="s">
        <v>8308</v>
      </c>
      <c r="R362" t="s">
        <v>8313</v>
      </c>
      <c r="S362" s="15">
        <f>(((J362/60)/60)/24)+DATE(1970,1,1)</f>
        <v>42163.897916666669</v>
      </c>
      <c r="T362" s="15">
        <f>(((I362/60)/60)/24)+DATE(1970,1,1)</f>
        <v>42208.132638888885</v>
      </c>
      <c r="U362">
        <f>YEAR(S362)</f>
        <v>2015</v>
      </c>
      <c r="V362">
        <f t="shared" si="5"/>
        <v>45</v>
      </c>
    </row>
    <row r="363" spans="1:22" ht="41.4" x14ac:dyDescent="0.4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ROUND(E363/D363*100,0)</f>
        <v>111</v>
      </c>
      <c r="P363">
        <f>IFERROR(ROUND(E363/L363,2),0)</f>
        <v>109.82</v>
      </c>
      <c r="Q363" s="11" t="s">
        <v>8308</v>
      </c>
      <c r="R363" t="s">
        <v>8313</v>
      </c>
      <c r="S363" s="15">
        <f>(((J363/60)/60)/24)+DATE(1970,1,1)</f>
        <v>41936.001226851848</v>
      </c>
      <c r="T363" s="15">
        <f>(((I363/60)/60)/24)+DATE(1970,1,1)</f>
        <v>41966.042893518519</v>
      </c>
      <c r="U363">
        <f>YEAR(S363)</f>
        <v>2014</v>
      </c>
      <c r="V363">
        <f t="shared" si="5"/>
        <v>30</v>
      </c>
    </row>
    <row r="364" spans="1:22" ht="55.2" x14ac:dyDescent="0.4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ROUND(E364/D364*100,0)</f>
        <v>124</v>
      </c>
      <c r="P364">
        <f>IFERROR(ROUND(E364/L364,2),0)</f>
        <v>139.53</v>
      </c>
      <c r="Q364" s="11" t="s">
        <v>8308</v>
      </c>
      <c r="R364" t="s">
        <v>8313</v>
      </c>
      <c r="S364" s="15">
        <f>(((J364/60)/60)/24)+DATE(1970,1,1)</f>
        <v>41837.210543981484</v>
      </c>
      <c r="T364" s="15">
        <f>(((I364/60)/60)/24)+DATE(1970,1,1)</f>
        <v>41859</v>
      </c>
      <c r="U364">
        <f>YEAR(S364)</f>
        <v>2014</v>
      </c>
      <c r="V364">
        <f t="shared" si="5"/>
        <v>22</v>
      </c>
    </row>
    <row r="365" spans="1:22" ht="41.4" x14ac:dyDescent="0.4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ROUND(E365/D365*100,0)</f>
        <v>101</v>
      </c>
      <c r="P365">
        <f>IFERROR(ROUND(E365/L365,2),0)</f>
        <v>347.85</v>
      </c>
      <c r="Q365" s="11" t="s">
        <v>8308</v>
      </c>
      <c r="R365" t="s">
        <v>8313</v>
      </c>
      <c r="S365" s="15">
        <f>(((J365/60)/60)/24)+DATE(1970,1,1)</f>
        <v>40255.744629629626</v>
      </c>
      <c r="T365" s="15">
        <f>(((I365/60)/60)/24)+DATE(1970,1,1)</f>
        <v>40300.806944444441</v>
      </c>
      <c r="U365">
        <f>YEAR(S365)</f>
        <v>2010</v>
      </c>
      <c r="V365">
        <f t="shared" si="5"/>
        <v>45</v>
      </c>
    </row>
    <row r="366" spans="1:22" ht="41.4" x14ac:dyDescent="0.4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ROUND(E366/D366*100,0)</f>
        <v>110</v>
      </c>
      <c r="P366">
        <f>IFERROR(ROUND(E366/L366,2),0)</f>
        <v>68.239999999999995</v>
      </c>
      <c r="Q366" s="11" t="s">
        <v>8308</v>
      </c>
      <c r="R366" t="s">
        <v>8313</v>
      </c>
      <c r="S366" s="15">
        <f>(((J366/60)/60)/24)+DATE(1970,1,1)</f>
        <v>41780.859629629631</v>
      </c>
      <c r="T366" s="15">
        <f>(((I366/60)/60)/24)+DATE(1970,1,1)</f>
        <v>41811.165972222225</v>
      </c>
      <c r="U366">
        <f>YEAR(S366)</f>
        <v>2014</v>
      </c>
      <c r="V366">
        <f t="shared" si="5"/>
        <v>31</v>
      </c>
    </row>
    <row r="367" spans="1:22" ht="41.4" x14ac:dyDescent="0.4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ROUND(E367/D367*100,0)</f>
        <v>104</v>
      </c>
      <c r="P367">
        <f>IFERROR(ROUND(E367/L367,2),0)</f>
        <v>239.94</v>
      </c>
      <c r="Q367" s="11" t="s">
        <v>8308</v>
      </c>
      <c r="R367" t="s">
        <v>8313</v>
      </c>
      <c r="S367" s="15">
        <f>(((J367/60)/60)/24)+DATE(1970,1,1)</f>
        <v>41668.606469907405</v>
      </c>
      <c r="T367" s="15">
        <f>(((I367/60)/60)/24)+DATE(1970,1,1)</f>
        <v>41698.606469907405</v>
      </c>
      <c r="U367">
        <f>YEAR(S367)</f>
        <v>2014</v>
      </c>
      <c r="V367">
        <f t="shared" si="5"/>
        <v>30</v>
      </c>
    </row>
    <row r="368" spans="1:22" ht="41.4" x14ac:dyDescent="0.4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ROUND(E368/D368*100,0)</f>
        <v>101</v>
      </c>
      <c r="P368">
        <f>IFERROR(ROUND(E368/L368,2),0)</f>
        <v>287.31</v>
      </c>
      <c r="Q368" s="11" t="s">
        <v>8308</v>
      </c>
      <c r="R368" t="s">
        <v>8313</v>
      </c>
      <c r="S368" s="15">
        <f>(((J368/60)/60)/24)+DATE(1970,1,1)</f>
        <v>41019.793032407404</v>
      </c>
      <c r="T368" s="15">
        <f>(((I368/60)/60)/24)+DATE(1970,1,1)</f>
        <v>41049.793032407404</v>
      </c>
      <c r="U368">
        <f>YEAR(S368)</f>
        <v>2012</v>
      </c>
      <c r="V368">
        <f t="shared" si="5"/>
        <v>30</v>
      </c>
    </row>
    <row r="369" spans="1:22" ht="41.4" x14ac:dyDescent="0.4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ROUND(E369/D369*100,0)</f>
        <v>103</v>
      </c>
      <c r="P369">
        <f>IFERROR(ROUND(E369/L369,2),0)</f>
        <v>86.85</v>
      </c>
      <c r="Q369" s="11" t="s">
        <v>8308</v>
      </c>
      <c r="R369" t="s">
        <v>8313</v>
      </c>
      <c r="S369" s="15">
        <f>(((J369/60)/60)/24)+DATE(1970,1,1)</f>
        <v>41355.577291666668</v>
      </c>
      <c r="T369" s="15">
        <f>(((I369/60)/60)/24)+DATE(1970,1,1)</f>
        <v>41395.207638888889</v>
      </c>
      <c r="U369">
        <f>YEAR(S369)</f>
        <v>2013</v>
      </c>
      <c r="V369">
        <f t="shared" si="5"/>
        <v>40</v>
      </c>
    </row>
    <row r="370" spans="1:22" ht="41.4" x14ac:dyDescent="0.4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ROUND(E370/D370*100,0)</f>
        <v>104</v>
      </c>
      <c r="P370">
        <f>IFERROR(ROUND(E370/L370,2),0)</f>
        <v>81.849999999999994</v>
      </c>
      <c r="Q370" s="11" t="s">
        <v>8308</v>
      </c>
      <c r="R370" t="s">
        <v>8313</v>
      </c>
      <c r="S370" s="15">
        <f>(((J370/60)/60)/24)+DATE(1970,1,1)</f>
        <v>42043.605578703704</v>
      </c>
      <c r="T370" s="15">
        <f>(((I370/60)/60)/24)+DATE(1970,1,1)</f>
        <v>42078.563912037032</v>
      </c>
      <c r="U370">
        <f>YEAR(S370)</f>
        <v>2015</v>
      </c>
      <c r="V370">
        <f t="shared" si="5"/>
        <v>35</v>
      </c>
    </row>
    <row r="371" spans="1:22" ht="41.4" x14ac:dyDescent="0.4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ROUND(E371/D371*100,0)</f>
        <v>110</v>
      </c>
      <c r="P371">
        <f>IFERROR(ROUND(E371/L371,2),0)</f>
        <v>42.87</v>
      </c>
      <c r="Q371" s="11" t="s">
        <v>8308</v>
      </c>
      <c r="R371" t="s">
        <v>8313</v>
      </c>
      <c r="S371" s="15">
        <f>(((J371/60)/60)/24)+DATE(1970,1,1)</f>
        <v>40893.551724537036</v>
      </c>
      <c r="T371" s="15">
        <f>(((I371/60)/60)/24)+DATE(1970,1,1)</f>
        <v>40923.551724537036</v>
      </c>
      <c r="U371">
        <f>YEAR(S371)</f>
        <v>2011</v>
      </c>
      <c r="V371">
        <f t="shared" si="5"/>
        <v>30</v>
      </c>
    </row>
    <row r="372" spans="1:22" ht="41.4" x14ac:dyDescent="0.4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ROUND(E372/D372*100,0)</f>
        <v>122</v>
      </c>
      <c r="P372">
        <f>IFERROR(ROUND(E372/L372,2),0)</f>
        <v>709.42</v>
      </c>
      <c r="Q372" s="11" t="s">
        <v>8308</v>
      </c>
      <c r="R372" t="s">
        <v>8313</v>
      </c>
      <c r="S372" s="15">
        <f>(((J372/60)/60)/24)+DATE(1970,1,1)</f>
        <v>42711.795138888891</v>
      </c>
      <c r="T372" s="15">
        <f>(((I372/60)/60)/24)+DATE(1970,1,1)</f>
        <v>42741.795138888891</v>
      </c>
      <c r="U372">
        <f>YEAR(S372)</f>
        <v>2016</v>
      </c>
      <c r="V372">
        <f t="shared" si="5"/>
        <v>30</v>
      </c>
    </row>
    <row r="373" spans="1:22" ht="41.4" x14ac:dyDescent="0.4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ROUND(E373/D373*100,0)</f>
        <v>114</v>
      </c>
      <c r="P373">
        <f>IFERROR(ROUND(E373/L373,2),0)</f>
        <v>161.26</v>
      </c>
      <c r="Q373" s="11" t="s">
        <v>8308</v>
      </c>
      <c r="R373" t="s">
        <v>8313</v>
      </c>
      <c r="S373" s="15">
        <f>(((J373/60)/60)/24)+DATE(1970,1,1)</f>
        <v>41261.767812500002</v>
      </c>
      <c r="T373" s="15">
        <f>(((I373/60)/60)/24)+DATE(1970,1,1)</f>
        <v>41306.767812500002</v>
      </c>
      <c r="U373">
        <f>YEAR(S373)</f>
        <v>2012</v>
      </c>
      <c r="V373">
        <f t="shared" si="5"/>
        <v>45</v>
      </c>
    </row>
    <row r="374" spans="1:22" ht="27.6" x14ac:dyDescent="0.4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ROUND(E374/D374*100,0)</f>
        <v>125</v>
      </c>
      <c r="P374">
        <f>IFERROR(ROUND(E374/L374,2),0)</f>
        <v>41.78</v>
      </c>
      <c r="Q374" s="11" t="s">
        <v>8308</v>
      </c>
      <c r="R374" t="s">
        <v>8313</v>
      </c>
      <c r="S374" s="15">
        <f>(((J374/60)/60)/24)+DATE(1970,1,1)</f>
        <v>42425.576898148152</v>
      </c>
      <c r="T374" s="15">
        <f>(((I374/60)/60)/24)+DATE(1970,1,1)</f>
        <v>42465.666666666672</v>
      </c>
      <c r="U374">
        <f>YEAR(S374)</f>
        <v>2016</v>
      </c>
      <c r="V374">
        <f t="shared" si="5"/>
        <v>40</v>
      </c>
    </row>
    <row r="375" spans="1:22" ht="41.4" x14ac:dyDescent="0.4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ROUND(E375/D375*100,0)</f>
        <v>107</v>
      </c>
      <c r="P375">
        <f>IFERROR(ROUND(E375/L375,2),0)</f>
        <v>89.89</v>
      </c>
      <c r="Q375" s="11" t="s">
        <v>8308</v>
      </c>
      <c r="R375" t="s">
        <v>8313</v>
      </c>
      <c r="S375" s="15">
        <f>(((J375/60)/60)/24)+DATE(1970,1,1)</f>
        <v>41078.91201388889</v>
      </c>
      <c r="T375" s="15">
        <f>(((I375/60)/60)/24)+DATE(1970,1,1)</f>
        <v>41108.91201388889</v>
      </c>
      <c r="U375">
        <f>YEAR(S375)</f>
        <v>2012</v>
      </c>
      <c r="V375">
        <f t="shared" si="5"/>
        <v>30</v>
      </c>
    </row>
    <row r="376" spans="1:22" ht="41.4" x14ac:dyDescent="0.4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ROUND(E376/D376*100,0)</f>
        <v>131</v>
      </c>
      <c r="P376">
        <f>IFERROR(ROUND(E376/L376,2),0)</f>
        <v>45.05</v>
      </c>
      <c r="Q376" s="11" t="s">
        <v>8308</v>
      </c>
      <c r="R376" t="s">
        <v>8313</v>
      </c>
      <c r="S376" s="15">
        <f>(((J376/60)/60)/24)+DATE(1970,1,1)</f>
        <v>40757.889247685183</v>
      </c>
      <c r="T376" s="15">
        <f>(((I376/60)/60)/24)+DATE(1970,1,1)</f>
        <v>40802.889247685183</v>
      </c>
      <c r="U376">
        <f>YEAR(S376)</f>
        <v>2011</v>
      </c>
      <c r="V376">
        <f t="shared" si="5"/>
        <v>45</v>
      </c>
    </row>
    <row r="377" spans="1:22" ht="41.4" x14ac:dyDescent="0.4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ROUND(E377/D377*100,0)</f>
        <v>120</v>
      </c>
      <c r="P377">
        <f>IFERROR(ROUND(E377/L377,2),0)</f>
        <v>42.86</v>
      </c>
      <c r="Q377" s="11" t="s">
        <v>8308</v>
      </c>
      <c r="R377" t="s">
        <v>8313</v>
      </c>
      <c r="S377" s="15">
        <f>(((J377/60)/60)/24)+DATE(1970,1,1)</f>
        <v>41657.985081018516</v>
      </c>
      <c r="T377" s="15">
        <f>(((I377/60)/60)/24)+DATE(1970,1,1)</f>
        <v>41699.720833333333</v>
      </c>
      <c r="U377">
        <f>YEAR(S377)</f>
        <v>2014</v>
      </c>
      <c r="V377">
        <f t="shared" si="5"/>
        <v>42</v>
      </c>
    </row>
    <row r="378" spans="1:22" ht="41.4" x14ac:dyDescent="0.4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ROUND(E378/D378*100,0)</f>
        <v>106</v>
      </c>
      <c r="P378">
        <f>IFERROR(ROUND(E378/L378,2),0)</f>
        <v>54.08</v>
      </c>
      <c r="Q378" s="11" t="s">
        <v>8308</v>
      </c>
      <c r="R378" t="s">
        <v>8313</v>
      </c>
      <c r="S378" s="15">
        <f>(((J378/60)/60)/24)+DATE(1970,1,1)</f>
        <v>42576.452731481477</v>
      </c>
      <c r="T378" s="15">
        <f>(((I378/60)/60)/24)+DATE(1970,1,1)</f>
        <v>42607.452731481477</v>
      </c>
      <c r="U378">
        <f>YEAR(S378)</f>
        <v>2016</v>
      </c>
      <c r="V378">
        <f t="shared" si="5"/>
        <v>31</v>
      </c>
    </row>
    <row r="379" spans="1:22" ht="41.4" x14ac:dyDescent="0.4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ROUND(E379/D379*100,0)</f>
        <v>114</v>
      </c>
      <c r="P379">
        <f>IFERROR(ROUND(E379/L379,2),0)</f>
        <v>103.22</v>
      </c>
      <c r="Q379" s="11" t="s">
        <v>8308</v>
      </c>
      <c r="R379" t="s">
        <v>8313</v>
      </c>
      <c r="S379" s="15">
        <f>(((J379/60)/60)/24)+DATE(1970,1,1)</f>
        <v>42292.250787037032</v>
      </c>
      <c r="T379" s="15">
        <f>(((I379/60)/60)/24)+DATE(1970,1,1)</f>
        <v>42322.292361111111</v>
      </c>
      <c r="U379">
        <f>YEAR(S379)</f>
        <v>2015</v>
      </c>
      <c r="V379">
        <f t="shared" si="5"/>
        <v>30</v>
      </c>
    </row>
    <row r="380" spans="1:22" ht="55.2" x14ac:dyDescent="0.4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ROUND(E380/D380*100,0)</f>
        <v>112</v>
      </c>
      <c r="P380">
        <f>IFERROR(ROUND(E380/L380,2),0)</f>
        <v>40.4</v>
      </c>
      <c r="Q380" s="11" t="s">
        <v>8308</v>
      </c>
      <c r="R380" t="s">
        <v>8313</v>
      </c>
      <c r="S380" s="15">
        <f>(((J380/60)/60)/24)+DATE(1970,1,1)</f>
        <v>42370.571851851855</v>
      </c>
      <c r="T380" s="15">
        <f>(((I380/60)/60)/24)+DATE(1970,1,1)</f>
        <v>42394.994444444441</v>
      </c>
      <c r="U380">
        <f>YEAR(S380)</f>
        <v>2016</v>
      </c>
      <c r="V380">
        <f t="shared" si="5"/>
        <v>24</v>
      </c>
    </row>
    <row r="381" spans="1:22" ht="41.4" x14ac:dyDescent="0.4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ROUND(E381/D381*100,0)</f>
        <v>116</v>
      </c>
      <c r="P381">
        <f>IFERROR(ROUND(E381/L381,2),0)</f>
        <v>116.86</v>
      </c>
      <c r="Q381" s="11" t="s">
        <v>8308</v>
      </c>
      <c r="R381" t="s">
        <v>8313</v>
      </c>
      <c r="S381" s="15">
        <f>(((J381/60)/60)/24)+DATE(1970,1,1)</f>
        <v>40987.688333333332</v>
      </c>
      <c r="T381" s="15">
        <f>(((I381/60)/60)/24)+DATE(1970,1,1)</f>
        <v>41032.688333333332</v>
      </c>
      <c r="U381">
        <f>YEAR(S381)</f>
        <v>2012</v>
      </c>
      <c r="V381">
        <f t="shared" si="5"/>
        <v>45</v>
      </c>
    </row>
    <row r="382" spans="1:22" ht="41.4" x14ac:dyDescent="0.4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ROUND(E382/D382*100,0)</f>
        <v>142</v>
      </c>
      <c r="P382">
        <f>IFERROR(ROUND(E382/L382,2),0)</f>
        <v>115.51</v>
      </c>
      <c r="Q382" s="11" t="s">
        <v>8308</v>
      </c>
      <c r="R382" t="s">
        <v>8313</v>
      </c>
      <c r="S382" s="15">
        <f>(((J382/60)/60)/24)+DATE(1970,1,1)</f>
        <v>42367.719814814816</v>
      </c>
      <c r="T382" s="15">
        <f>(((I382/60)/60)/24)+DATE(1970,1,1)</f>
        <v>42392.719814814816</v>
      </c>
      <c r="U382">
        <f>YEAR(S382)</f>
        <v>2015</v>
      </c>
      <c r="V382">
        <f t="shared" si="5"/>
        <v>25</v>
      </c>
    </row>
    <row r="383" spans="1:22" ht="41.4" x14ac:dyDescent="0.4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ROUND(E383/D383*100,0)</f>
        <v>105</v>
      </c>
      <c r="P383">
        <f>IFERROR(ROUND(E383/L383,2),0)</f>
        <v>104.31</v>
      </c>
      <c r="Q383" s="11" t="s">
        <v>8308</v>
      </c>
      <c r="R383" t="s">
        <v>8313</v>
      </c>
      <c r="S383" s="15">
        <f>(((J383/60)/60)/24)+DATE(1970,1,1)</f>
        <v>41085.698113425926</v>
      </c>
      <c r="T383" s="15">
        <f>(((I383/60)/60)/24)+DATE(1970,1,1)</f>
        <v>41120.208333333336</v>
      </c>
      <c r="U383">
        <f>YEAR(S383)</f>
        <v>2012</v>
      </c>
      <c r="V383">
        <f t="shared" si="5"/>
        <v>35</v>
      </c>
    </row>
    <row r="384" spans="1:22" ht="41.4" x14ac:dyDescent="0.4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ROUND(E384/D384*100,0)</f>
        <v>256</v>
      </c>
      <c r="P384">
        <f>IFERROR(ROUND(E384/L384,2),0)</f>
        <v>69.77</v>
      </c>
      <c r="Q384" s="11" t="s">
        <v>8308</v>
      </c>
      <c r="R384" t="s">
        <v>8313</v>
      </c>
      <c r="S384" s="15">
        <f>(((J384/60)/60)/24)+DATE(1970,1,1)</f>
        <v>41144.709490740745</v>
      </c>
      <c r="T384" s="15">
        <f>(((I384/60)/60)/24)+DATE(1970,1,1)</f>
        <v>41158.709490740745</v>
      </c>
      <c r="U384">
        <f>YEAR(S384)</f>
        <v>2012</v>
      </c>
      <c r="V384">
        <f t="shared" si="5"/>
        <v>14</v>
      </c>
    </row>
    <row r="385" spans="1:22" ht="41.4" x14ac:dyDescent="0.4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ROUND(E385/D385*100,0)</f>
        <v>207</v>
      </c>
      <c r="P385">
        <f>IFERROR(ROUND(E385/L385,2),0)</f>
        <v>43.02</v>
      </c>
      <c r="Q385" s="11" t="s">
        <v>8308</v>
      </c>
      <c r="R385" t="s">
        <v>8313</v>
      </c>
      <c r="S385" s="15">
        <f>(((J385/60)/60)/24)+DATE(1970,1,1)</f>
        <v>41755.117581018516</v>
      </c>
      <c r="T385" s="15">
        <f>(((I385/60)/60)/24)+DATE(1970,1,1)</f>
        <v>41778.117581018516</v>
      </c>
      <c r="U385">
        <f>YEAR(S385)</f>
        <v>2014</v>
      </c>
      <c r="V385">
        <f t="shared" si="5"/>
        <v>23</v>
      </c>
    </row>
    <row r="386" spans="1:22" ht="41.4" x14ac:dyDescent="0.4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ROUND(E386/D386*100,0)</f>
        <v>112</v>
      </c>
      <c r="P386">
        <f>IFERROR(ROUND(E386/L386,2),0)</f>
        <v>58.54</v>
      </c>
      <c r="Q386" s="11" t="s">
        <v>8308</v>
      </c>
      <c r="R386" t="s">
        <v>8313</v>
      </c>
      <c r="S386" s="15">
        <f>(((J386/60)/60)/24)+DATE(1970,1,1)</f>
        <v>41980.781793981485</v>
      </c>
      <c r="T386" s="15">
        <f>(((I386/60)/60)/24)+DATE(1970,1,1)</f>
        <v>42010.781793981485</v>
      </c>
      <c r="U386">
        <f>YEAR(S386)</f>
        <v>2014</v>
      </c>
      <c r="V386">
        <f t="shared" si="5"/>
        <v>30</v>
      </c>
    </row>
    <row r="387" spans="1:22" ht="41.4" x14ac:dyDescent="0.4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ROUND(E387/D387*100,0)</f>
        <v>106</v>
      </c>
      <c r="P387">
        <f>IFERROR(ROUND(E387/L387,2),0)</f>
        <v>111.8</v>
      </c>
      <c r="Q387" s="11" t="s">
        <v>8308</v>
      </c>
      <c r="R387" t="s">
        <v>8313</v>
      </c>
      <c r="S387" s="15">
        <f>(((J387/60)/60)/24)+DATE(1970,1,1)</f>
        <v>41934.584502314814</v>
      </c>
      <c r="T387" s="15">
        <f>(((I387/60)/60)/24)+DATE(1970,1,1)</f>
        <v>41964.626168981486</v>
      </c>
      <c r="U387">
        <f>YEAR(S387)</f>
        <v>2014</v>
      </c>
      <c r="V387">
        <f t="shared" ref="V387:V450" si="6">_xlfn.DAYS(T387,S387)</f>
        <v>30</v>
      </c>
    </row>
    <row r="388" spans="1:22" ht="41.4" x14ac:dyDescent="0.4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ROUND(E388/D388*100,0)</f>
        <v>100</v>
      </c>
      <c r="P388">
        <f>IFERROR(ROUND(E388/L388,2),0)</f>
        <v>46.23</v>
      </c>
      <c r="Q388" s="11" t="s">
        <v>8308</v>
      </c>
      <c r="R388" t="s">
        <v>8313</v>
      </c>
      <c r="S388" s="15">
        <f>(((J388/60)/60)/24)+DATE(1970,1,1)</f>
        <v>42211.951284722221</v>
      </c>
      <c r="T388" s="15">
        <f>(((I388/60)/60)/24)+DATE(1970,1,1)</f>
        <v>42226.951284722221</v>
      </c>
      <c r="U388">
        <f>YEAR(S388)</f>
        <v>2015</v>
      </c>
      <c r="V388">
        <f t="shared" si="6"/>
        <v>15</v>
      </c>
    </row>
    <row r="389" spans="1:22" ht="41.4" x14ac:dyDescent="0.4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ROUND(E389/D389*100,0)</f>
        <v>214</v>
      </c>
      <c r="P389">
        <f>IFERROR(ROUND(E389/L389,2),0)</f>
        <v>144.69</v>
      </c>
      <c r="Q389" s="11" t="s">
        <v>8308</v>
      </c>
      <c r="R389" t="s">
        <v>8313</v>
      </c>
      <c r="S389" s="15">
        <f>(((J389/60)/60)/24)+DATE(1970,1,1)</f>
        <v>42200.67659722222</v>
      </c>
      <c r="T389" s="15">
        <f>(((I389/60)/60)/24)+DATE(1970,1,1)</f>
        <v>42231.25</v>
      </c>
      <c r="U389">
        <f>YEAR(S389)</f>
        <v>2015</v>
      </c>
      <c r="V389">
        <f t="shared" si="6"/>
        <v>31</v>
      </c>
    </row>
    <row r="390" spans="1:22" ht="41.4" x14ac:dyDescent="0.4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ROUND(E390/D390*100,0)</f>
        <v>126</v>
      </c>
      <c r="P390">
        <f>IFERROR(ROUND(E390/L390,2),0)</f>
        <v>88.85</v>
      </c>
      <c r="Q390" s="11" t="s">
        <v>8308</v>
      </c>
      <c r="R390" t="s">
        <v>8313</v>
      </c>
      <c r="S390" s="15">
        <f>(((J390/60)/60)/24)+DATE(1970,1,1)</f>
        <v>42549.076157407413</v>
      </c>
      <c r="T390" s="15">
        <f>(((I390/60)/60)/24)+DATE(1970,1,1)</f>
        <v>42579.076157407413</v>
      </c>
      <c r="U390">
        <f>YEAR(S390)</f>
        <v>2016</v>
      </c>
      <c r="V390">
        <f t="shared" si="6"/>
        <v>30</v>
      </c>
    </row>
    <row r="391" spans="1:22" ht="41.4" x14ac:dyDescent="0.4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ROUND(E391/D391*100,0)</f>
        <v>182</v>
      </c>
      <c r="P391">
        <f>IFERROR(ROUND(E391/L391,2),0)</f>
        <v>81.75</v>
      </c>
      <c r="Q391" s="11" t="s">
        <v>8308</v>
      </c>
      <c r="R391" t="s">
        <v>8313</v>
      </c>
      <c r="S391" s="15">
        <f>(((J391/60)/60)/24)+DATE(1970,1,1)</f>
        <v>41674.063078703701</v>
      </c>
      <c r="T391" s="15">
        <f>(((I391/60)/60)/24)+DATE(1970,1,1)</f>
        <v>41705.957638888889</v>
      </c>
      <c r="U391">
        <f>YEAR(S391)</f>
        <v>2014</v>
      </c>
      <c r="V391">
        <f t="shared" si="6"/>
        <v>31</v>
      </c>
    </row>
    <row r="392" spans="1:22" ht="41.4" x14ac:dyDescent="0.4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ROUND(E392/D392*100,0)</f>
        <v>100</v>
      </c>
      <c r="P392">
        <f>IFERROR(ROUND(E392/L392,2),0)</f>
        <v>71.430000000000007</v>
      </c>
      <c r="Q392" s="11" t="s">
        <v>8308</v>
      </c>
      <c r="R392" t="s">
        <v>8313</v>
      </c>
      <c r="S392" s="15">
        <f>(((J392/60)/60)/24)+DATE(1970,1,1)</f>
        <v>42112.036712962959</v>
      </c>
      <c r="T392" s="15">
        <f>(((I392/60)/60)/24)+DATE(1970,1,1)</f>
        <v>42132.036712962959</v>
      </c>
      <c r="U392">
        <f>YEAR(S392)</f>
        <v>2015</v>
      </c>
      <c r="V392">
        <f t="shared" si="6"/>
        <v>20</v>
      </c>
    </row>
    <row r="393" spans="1:22" ht="41.4" x14ac:dyDescent="0.4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ROUND(E393/D393*100,0)</f>
        <v>101</v>
      </c>
      <c r="P393">
        <f>IFERROR(ROUND(E393/L393,2),0)</f>
        <v>104.26</v>
      </c>
      <c r="Q393" s="11" t="s">
        <v>8308</v>
      </c>
      <c r="R393" t="s">
        <v>8313</v>
      </c>
      <c r="S393" s="15">
        <f>(((J393/60)/60)/24)+DATE(1970,1,1)</f>
        <v>40865.042256944449</v>
      </c>
      <c r="T393" s="15">
        <f>(((I393/60)/60)/24)+DATE(1970,1,1)</f>
        <v>40895.040972222225</v>
      </c>
      <c r="U393">
        <f>YEAR(S393)</f>
        <v>2011</v>
      </c>
      <c r="V393">
        <f t="shared" si="6"/>
        <v>30</v>
      </c>
    </row>
    <row r="394" spans="1:22" ht="41.4" x14ac:dyDescent="0.4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ROUND(E394/D394*100,0)</f>
        <v>101</v>
      </c>
      <c r="P394">
        <f>IFERROR(ROUND(E394/L394,2),0)</f>
        <v>90.62</v>
      </c>
      <c r="Q394" s="11" t="s">
        <v>8308</v>
      </c>
      <c r="R394" t="s">
        <v>8313</v>
      </c>
      <c r="S394" s="15">
        <f>(((J394/60)/60)/24)+DATE(1970,1,1)</f>
        <v>40763.717256944445</v>
      </c>
      <c r="T394" s="15">
        <f>(((I394/60)/60)/24)+DATE(1970,1,1)</f>
        <v>40794.125</v>
      </c>
      <c r="U394">
        <f>YEAR(S394)</f>
        <v>2011</v>
      </c>
      <c r="V394">
        <f t="shared" si="6"/>
        <v>31</v>
      </c>
    </row>
    <row r="395" spans="1:22" ht="27.6" x14ac:dyDescent="0.4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ROUND(E395/D395*100,0)</f>
        <v>110</v>
      </c>
      <c r="P395">
        <f>IFERROR(ROUND(E395/L395,2),0)</f>
        <v>157.33000000000001</v>
      </c>
      <c r="Q395" s="11" t="s">
        <v>8308</v>
      </c>
      <c r="R395" t="s">
        <v>8313</v>
      </c>
      <c r="S395" s="15">
        <f>(((J395/60)/60)/24)+DATE(1970,1,1)</f>
        <v>41526.708935185183</v>
      </c>
      <c r="T395" s="15">
        <f>(((I395/60)/60)/24)+DATE(1970,1,1)</f>
        <v>41557.708935185183</v>
      </c>
      <c r="U395">
        <f>YEAR(S395)</f>
        <v>2013</v>
      </c>
      <c r="V395">
        <f t="shared" si="6"/>
        <v>31</v>
      </c>
    </row>
    <row r="396" spans="1:22" ht="41.4" x14ac:dyDescent="0.4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ROUND(E396/D396*100,0)</f>
        <v>112</v>
      </c>
      <c r="P396">
        <f>IFERROR(ROUND(E396/L396,2),0)</f>
        <v>105.18</v>
      </c>
      <c r="Q396" s="11" t="s">
        <v>8308</v>
      </c>
      <c r="R396" t="s">
        <v>8313</v>
      </c>
      <c r="S396" s="15">
        <f>(((J396/60)/60)/24)+DATE(1970,1,1)</f>
        <v>42417.818078703705</v>
      </c>
      <c r="T396" s="15">
        <f>(((I396/60)/60)/24)+DATE(1970,1,1)</f>
        <v>42477.776412037041</v>
      </c>
      <c r="U396">
        <f>YEAR(S396)</f>
        <v>2016</v>
      </c>
      <c r="V396">
        <f t="shared" si="6"/>
        <v>60</v>
      </c>
    </row>
    <row r="397" spans="1:22" ht="41.4" x14ac:dyDescent="0.4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ROUND(E397/D397*100,0)</f>
        <v>108</v>
      </c>
      <c r="P397">
        <f>IFERROR(ROUND(E397/L397,2),0)</f>
        <v>58.72</v>
      </c>
      <c r="Q397" s="11" t="s">
        <v>8308</v>
      </c>
      <c r="R397" t="s">
        <v>8313</v>
      </c>
      <c r="S397" s="15">
        <f>(((J397/60)/60)/24)+DATE(1970,1,1)</f>
        <v>40990.909259259257</v>
      </c>
      <c r="T397" s="15">
        <f>(((I397/60)/60)/24)+DATE(1970,1,1)</f>
        <v>41026.897222222222</v>
      </c>
      <c r="U397">
        <f>YEAR(S397)</f>
        <v>2012</v>
      </c>
      <c r="V397">
        <f t="shared" si="6"/>
        <v>36</v>
      </c>
    </row>
    <row r="398" spans="1:22" ht="41.4" x14ac:dyDescent="0.4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ROUND(E398/D398*100,0)</f>
        <v>107</v>
      </c>
      <c r="P398">
        <f>IFERROR(ROUND(E398/L398,2),0)</f>
        <v>81.63</v>
      </c>
      <c r="Q398" s="11" t="s">
        <v>8308</v>
      </c>
      <c r="R398" t="s">
        <v>8313</v>
      </c>
      <c r="S398" s="15">
        <f>(((J398/60)/60)/24)+DATE(1970,1,1)</f>
        <v>41082.564884259256</v>
      </c>
      <c r="T398" s="15">
        <f>(((I398/60)/60)/24)+DATE(1970,1,1)</f>
        <v>41097.564884259256</v>
      </c>
      <c r="U398">
        <f>YEAR(S398)</f>
        <v>2012</v>
      </c>
      <c r="V398">
        <f t="shared" si="6"/>
        <v>15</v>
      </c>
    </row>
    <row r="399" spans="1:22" ht="55.2" x14ac:dyDescent="0.4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ROUND(E399/D399*100,0)</f>
        <v>104</v>
      </c>
      <c r="P399">
        <f>IFERROR(ROUND(E399/L399,2),0)</f>
        <v>56.46</v>
      </c>
      <c r="Q399" s="11" t="s">
        <v>8308</v>
      </c>
      <c r="R399" t="s">
        <v>8313</v>
      </c>
      <c r="S399" s="15">
        <f>(((J399/60)/60)/24)+DATE(1970,1,1)</f>
        <v>40379.776435185187</v>
      </c>
      <c r="T399" s="15">
        <f>(((I399/60)/60)/24)+DATE(1970,1,1)</f>
        <v>40422.155555555553</v>
      </c>
      <c r="U399">
        <f>YEAR(S399)</f>
        <v>2010</v>
      </c>
      <c r="V399">
        <f t="shared" si="6"/>
        <v>43</v>
      </c>
    </row>
    <row r="400" spans="1:22" ht="41.4" x14ac:dyDescent="0.4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ROUND(E400/D400*100,0)</f>
        <v>125</v>
      </c>
      <c r="P400">
        <f>IFERROR(ROUND(E400/L400,2),0)</f>
        <v>140.1</v>
      </c>
      <c r="Q400" s="11" t="s">
        <v>8308</v>
      </c>
      <c r="R400" t="s">
        <v>8313</v>
      </c>
      <c r="S400" s="15">
        <f>(((J400/60)/60)/24)+DATE(1970,1,1)</f>
        <v>42078.793124999997</v>
      </c>
      <c r="T400" s="15">
        <f>(((I400/60)/60)/24)+DATE(1970,1,1)</f>
        <v>42123.793124999997</v>
      </c>
      <c r="U400">
        <f>YEAR(S400)</f>
        <v>2015</v>
      </c>
      <c r="V400">
        <f t="shared" si="6"/>
        <v>45</v>
      </c>
    </row>
    <row r="401" spans="1:22" ht="41.4" x14ac:dyDescent="0.4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ROUND(E401/D401*100,0)</f>
        <v>107</v>
      </c>
      <c r="P401">
        <f>IFERROR(ROUND(E401/L401,2),0)</f>
        <v>224.85</v>
      </c>
      <c r="Q401" s="11" t="s">
        <v>8308</v>
      </c>
      <c r="R401" t="s">
        <v>8313</v>
      </c>
      <c r="S401" s="15">
        <f>(((J401/60)/60)/24)+DATE(1970,1,1)</f>
        <v>42687.875775462962</v>
      </c>
      <c r="T401" s="15">
        <f>(((I401/60)/60)/24)+DATE(1970,1,1)</f>
        <v>42718.5</v>
      </c>
      <c r="U401">
        <f>YEAR(S401)</f>
        <v>2016</v>
      </c>
      <c r="V401">
        <f t="shared" si="6"/>
        <v>31</v>
      </c>
    </row>
    <row r="402" spans="1:22" ht="41.4" x14ac:dyDescent="0.4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ROUND(E402/D402*100,0)</f>
        <v>112</v>
      </c>
      <c r="P402">
        <f>IFERROR(ROUND(E402/L402,2),0)</f>
        <v>181.13</v>
      </c>
      <c r="Q402" s="11" t="s">
        <v>8308</v>
      </c>
      <c r="R402" t="s">
        <v>8313</v>
      </c>
      <c r="S402" s="15">
        <f>(((J402/60)/60)/24)+DATE(1970,1,1)</f>
        <v>41745.635960648149</v>
      </c>
      <c r="T402" s="15">
        <f>(((I402/60)/60)/24)+DATE(1970,1,1)</f>
        <v>41776.145833333336</v>
      </c>
      <c r="U402">
        <f>YEAR(S402)</f>
        <v>2014</v>
      </c>
      <c r="V402">
        <f t="shared" si="6"/>
        <v>31</v>
      </c>
    </row>
    <row r="403" spans="1:22" ht="41.4" x14ac:dyDescent="0.4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ROUND(E403/D403*100,0)</f>
        <v>104</v>
      </c>
      <c r="P403">
        <f>IFERROR(ROUND(E403/L403,2),0)</f>
        <v>711.04</v>
      </c>
      <c r="Q403" s="11" t="s">
        <v>8308</v>
      </c>
      <c r="R403" t="s">
        <v>8313</v>
      </c>
      <c r="S403" s="15">
        <f>(((J403/60)/60)/24)+DATE(1970,1,1)</f>
        <v>40732.842245370368</v>
      </c>
      <c r="T403" s="15">
        <f>(((I403/60)/60)/24)+DATE(1970,1,1)</f>
        <v>40762.842245370368</v>
      </c>
      <c r="U403">
        <f>YEAR(S403)</f>
        <v>2011</v>
      </c>
      <c r="V403">
        <f t="shared" si="6"/>
        <v>30</v>
      </c>
    </row>
    <row r="404" spans="1:22" ht="41.4" x14ac:dyDescent="0.4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ROUND(E404/D404*100,0)</f>
        <v>142</v>
      </c>
      <c r="P404">
        <f>IFERROR(ROUND(E404/L404,2),0)</f>
        <v>65.88</v>
      </c>
      <c r="Q404" s="11" t="s">
        <v>8308</v>
      </c>
      <c r="R404" t="s">
        <v>8313</v>
      </c>
      <c r="S404" s="15">
        <f>(((J404/60)/60)/24)+DATE(1970,1,1)</f>
        <v>42292.539548611108</v>
      </c>
      <c r="T404" s="15">
        <f>(((I404/60)/60)/24)+DATE(1970,1,1)</f>
        <v>42313.58121527778</v>
      </c>
      <c r="U404">
        <f>YEAR(S404)</f>
        <v>2015</v>
      </c>
      <c r="V404">
        <f t="shared" si="6"/>
        <v>21</v>
      </c>
    </row>
    <row r="405" spans="1:22" ht="41.4" x14ac:dyDescent="0.4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ROUND(E405/D405*100,0)</f>
        <v>105</v>
      </c>
      <c r="P405">
        <f>IFERROR(ROUND(E405/L405,2),0)</f>
        <v>75.19</v>
      </c>
      <c r="Q405" s="11" t="s">
        <v>8308</v>
      </c>
      <c r="R405" t="s">
        <v>8313</v>
      </c>
      <c r="S405" s="15">
        <f>(((J405/60)/60)/24)+DATE(1970,1,1)</f>
        <v>40718.310659722221</v>
      </c>
      <c r="T405" s="15">
        <f>(((I405/60)/60)/24)+DATE(1970,1,1)</f>
        <v>40765.297222222223</v>
      </c>
      <c r="U405">
        <f>YEAR(S405)</f>
        <v>2011</v>
      </c>
      <c r="V405">
        <f t="shared" si="6"/>
        <v>47</v>
      </c>
    </row>
    <row r="406" spans="1:22" ht="41.4" x14ac:dyDescent="0.4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ROUND(E406/D406*100,0)</f>
        <v>103</v>
      </c>
      <c r="P406">
        <f>IFERROR(ROUND(E406/L406,2),0)</f>
        <v>133.13999999999999</v>
      </c>
      <c r="Q406" s="11" t="s">
        <v>8308</v>
      </c>
      <c r="R406" t="s">
        <v>8313</v>
      </c>
      <c r="S406" s="15">
        <f>(((J406/60)/60)/24)+DATE(1970,1,1)</f>
        <v>41646.628032407411</v>
      </c>
      <c r="T406" s="15">
        <f>(((I406/60)/60)/24)+DATE(1970,1,1)</f>
        <v>41675.961111111108</v>
      </c>
      <c r="U406">
        <f>YEAR(S406)</f>
        <v>2014</v>
      </c>
      <c r="V406">
        <f t="shared" si="6"/>
        <v>29</v>
      </c>
    </row>
    <row r="407" spans="1:22" ht="27.6" x14ac:dyDescent="0.4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ROUND(E407/D407*100,0)</f>
        <v>108</v>
      </c>
      <c r="P407">
        <f>IFERROR(ROUND(E407/L407,2),0)</f>
        <v>55.2</v>
      </c>
      <c r="Q407" s="11" t="s">
        <v>8308</v>
      </c>
      <c r="R407" t="s">
        <v>8313</v>
      </c>
      <c r="S407" s="15">
        <f>(((J407/60)/60)/24)+DATE(1970,1,1)</f>
        <v>41674.08494212963</v>
      </c>
      <c r="T407" s="15">
        <f>(((I407/60)/60)/24)+DATE(1970,1,1)</f>
        <v>41704.08494212963</v>
      </c>
      <c r="U407">
        <f>YEAR(S407)</f>
        <v>2014</v>
      </c>
      <c r="V407">
        <f t="shared" si="6"/>
        <v>30</v>
      </c>
    </row>
    <row r="408" spans="1:22" ht="41.4" x14ac:dyDescent="0.4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ROUND(E408/D408*100,0)</f>
        <v>108</v>
      </c>
      <c r="P408">
        <f>IFERROR(ROUND(E408/L408,2),0)</f>
        <v>86.16</v>
      </c>
      <c r="Q408" s="11" t="s">
        <v>8308</v>
      </c>
      <c r="R408" t="s">
        <v>8313</v>
      </c>
      <c r="S408" s="15">
        <f>(((J408/60)/60)/24)+DATE(1970,1,1)</f>
        <v>40638.162465277775</v>
      </c>
      <c r="T408" s="15">
        <f>(((I408/60)/60)/24)+DATE(1970,1,1)</f>
        <v>40672.249305555553</v>
      </c>
      <c r="U408">
        <f>YEAR(S408)</f>
        <v>2011</v>
      </c>
      <c r="V408">
        <f t="shared" si="6"/>
        <v>34</v>
      </c>
    </row>
    <row r="409" spans="1:22" ht="41.4" x14ac:dyDescent="0.4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ROUND(E409/D409*100,0)</f>
        <v>102</v>
      </c>
      <c r="P409">
        <f>IFERROR(ROUND(E409/L409,2),0)</f>
        <v>92.32</v>
      </c>
      <c r="Q409" s="11" t="s">
        <v>8308</v>
      </c>
      <c r="R409" t="s">
        <v>8313</v>
      </c>
      <c r="S409" s="15">
        <f>(((J409/60)/60)/24)+DATE(1970,1,1)</f>
        <v>40806.870949074073</v>
      </c>
      <c r="T409" s="15">
        <f>(((I409/60)/60)/24)+DATE(1970,1,1)</f>
        <v>40866.912615740745</v>
      </c>
      <c r="U409">
        <f>YEAR(S409)</f>
        <v>2011</v>
      </c>
      <c r="V409">
        <f t="shared" si="6"/>
        <v>60</v>
      </c>
    </row>
    <row r="410" spans="1:22" ht="41.4" x14ac:dyDescent="0.4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ROUND(E410/D410*100,0)</f>
        <v>101</v>
      </c>
      <c r="P410">
        <f>IFERROR(ROUND(E410/L410,2),0)</f>
        <v>160.16</v>
      </c>
      <c r="Q410" s="11" t="s">
        <v>8308</v>
      </c>
      <c r="R410" t="s">
        <v>8313</v>
      </c>
      <c r="S410" s="15">
        <f>(((J410/60)/60)/24)+DATE(1970,1,1)</f>
        <v>41543.735995370371</v>
      </c>
      <c r="T410" s="15">
        <f>(((I410/60)/60)/24)+DATE(1970,1,1)</f>
        <v>41583.777662037035</v>
      </c>
      <c r="U410">
        <f>YEAR(S410)</f>
        <v>2013</v>
      </c>
      <c r="V410">
        <f t="shared" si="6"/>
        <v>40</v>
      </c>
    </row>
    <row r="411" spans="1:22" ht="41.4" x14ac:dyDescent="0.4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ROUND(E411/D411*100,0)</f>
        <v>137</v>
      </c>
      <c r="P411">
        <f>IFERROR(ROUND(E411/L411,2),0)</f>
        <v>45.6</v>
      </c>
      <c r="Q411" s="11" t="s">
        <v>8308</v>
      </c>
      <c r="R411" t="s">
        <v>8313</v>
      </c>
      <c r="S411" s="15">
        <f>(((J411/60)/60)/24)+DATE(1970,1,1)</f>
        <v>42543.862777777773</v>
      </c>
      <c r="T411" s="15">
        <f>(((I411/60)/60)/24)+DATE(1970,1,1)</f>
        <v>42573.862777777773</v>
      </c>
      <c r="U411">
        <f>YEAR(S411)</f>
        <v>2016</v>
      </c>
      <c r="V411">
        <f t="shared" si="6"/>
        <v>30</v>
      </c>
    </row>
    <row r="412" spans="1:22" ht="41.4" x14ac:dyDescent="0.4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ROUND(E412/D412*100,0)</f>
        <v>128</v>
      </c>
      <c r="P412">
        <f>IFERROR(ROUND(E412/L412,2),0)</f>
        <v>183.29</v>
      </c>
      <c r="Q412" s="11" t="s">
        <v>8308</v>
      </c>
      <c r="R412" t="s">
        <v>8313</v>
      </c>
      <c r="S412" s="15">
        <f>(((J412/60)/60)/24)+DATE(1970,1,1)</f>
        <v>42113.981446759266</v>
      </c>
      <c r="T412" s="15">
        <f>(((I412/60)/60)/24)+DATE(1970,1,1)</f>
        <v>42173.981446759266</v>
      </c>
      <c r="U412">
        <f>YEAR(S412)</f>
        <v>2015</v>
      </c>
      <c r="V412">
        <f t="shared" si="6"/>
        <v>60</v>
      </c>
    </row>
    <row r="413" spans="1:22" ht="41.4" x14ac:dyDescent="0.4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ROUND(E413/D413*100,0)</f>
        <v>101</v>
      </c>
      <c r="P413">
        <f>IFERROR(ROUND(E413/L413,2),0)</f>
        <v>125.79</v>
      </c>
      <c r="Q413" s="11" t="s">
        <v>8308</v>
      </c>
      <c r="R413" t="s">
        <v>8313</v>
      </c>
      <c r="S413" s="15">
        <f>(((J413/60)/60)/24)+DATE(1970,1,1)</f>
        <v>41598.17597222222</v>
      </c>
      <c r="T413" s="15">
        <f>(((I413/60)/60)/24)+DATE(1970,1,1)</f>
        <v>41630.208333333336</v>
      </c>
      <c r="U413">
        <f>YEAR(S413)</f>
        <v>2013</v>
      </c>
      <c r="V413">
        <f t="shared" si="6"/>
        <v>32</v>
      </c>
    </row>
    <row r="414" spans="1:22" ht="41.4" x14ac:dyDescent="0.4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ROUND(E414/D414*100,0)</f>
        <v>127</v>
      </c>
      <c r="P414">
        <f>IFERROR(ROUND(E414/L414,2),0)</f>
        <v>57.65</v>
      </c>
      <c r="Q414" s="11" t="s">
        <v>8308</v>
      </c>
      <c r="R414" t="s">
        <v>8313</v>
      </c>
      <c r="S414" s="15">
        <f>(((J414/60)/60)/24)+DATE(1970,1,1)</f>
        <v>41099.742800925924</v>
      </c>
      <c r="T414" s="15">
        <f>(((I414/60)/60)/24)+DATE(1970,1,1)</f>
        <v>41115.742800925924</v>
      </c>
      <c r="U414">
        <f>YEAR(S414)</f>
        <v>2012</v>
      </c>
      <c r="V414">
        <f t="shared" si="6"/>
        <v>16</v>
      </c>
    </row>
    <row r="415" spans="1:22" ht="41.4" x14ac:dyDescent="0.4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ROUND(E415/D415*100,0)</f>
        <v>105</v>
      </c>
      <c r="P415">
        <f>IFERROR(ROUND(E415/L415,2),0)</f>
        <v>78.66</v>
      </c>
      <c r="Q415" s="11" t="s">
        <v>8308</v>
      </c>
      <c r="R415" t="s">
        <v>8313</v>
      </c>
      <c r="S415" s="15">
        <f>(((J415/60)/60)/24)+DATE(1970,1,1)</f>
        <v>41079.877442129626</v>
      </c>
      <c r="T415" s="15">
        <f>(((I415/60)/60)/24)+DATE(1970,1,1)</f>
        <v>41109.877442129626</v>
      </c>
      <c r="U415">
        <f>YEAR(S415)</f>
        <v>2012</v>
      </c>
      <c r="V415">
        <f t="shared" si="6"/>
        <v>30</v>
      </c>
    </row>
    <row r="416" spans="1:22" ht="41.4" x14ac:dyDescent="0.4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ROUND(E416/D416*100,0)</f>
        <v>103</v>
      </c>
      <c r="P416">
        <f>IFERROR(ROUND(E416/L416,2),0)</f>
        <v>91.48</v>
      </c>
      <c r="Q416" s="11" t="s">
        <v>8308</v>
      </c>
      <c r="R416" t="s">
        <v>8313</v>
      </c>
      <c r="S416" s="15">
        <f>(((J416/60)/60)/24)+DATE(1970,1,1)</f>
        <v>41529.063252314816</v>
      </c>
      <c r="T416" s="15">
        <f>(((I416/60)/60)/24)+DATE(1970,1,1)</f>
        <v>41559.063252314816</v>
      </c>
      <c r="U416">
        <f>YEAR(S416)</f>
        <v>2013</v>
      </c>
      <c r="V416">
        <f t="shared" si="6"/>
        <v>30</v>
      </c>
    </row>
    <row r="417" spans="1:22" ht="55.2" x14ac:dyDescent="0.4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ROUND(E417/D417*100,0)</f>
        <v>102</v>
      </c>
      <c r="P417">
        <f>IFERROR(ROUND(E417/L417,2),0)</f>
        <v>68.099999999999994</v>
      </c>
      <c r="Q417" s="11" t="s">
        <v>8308</v>
      </c>
      <c r="R417" t="s">
        <v>8313</v>
      </c>
      <c r="S417" s="15">
        <f>(((J417/60)/60)/24)+DATE(1970,1,1)</f>
        <v>41904.851875</v>
      </c>
      <c r="T417" s="15">
        <f>(((I417/60)/60)/24)+DATE(1970,1,1)</f>
        <v>41929.5</v>
      </c>
      <c r="U417">
        <f>YEAR(S417)</f>
        <v>2014</v>
      </c>
      <c r="V417">
        <f t="shared" si="6"/>
        <v>25</v>
      </c>
    </row>
    <row r="418" spans="1:22" ht="27.6" x14ac:dyDescent="0.4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ROUND(E418/D418*100,0)</f>
        <v>120</v>
      </c>
      <c r="P418">
        <f>IFERROR(ROUND(E418/L418,2),0)</f>
        <v>48.09</v>
      </c>
      <c r="Q418" s="11" t="s">
        <v>8308</v>
      </c>
      <c r="R418" t="s">
        <v>8313</v>
      </c>
      <c r="S418" s="15">
        <f>(((J418/60)/60)/24)+DATE(1970,1,1)</f>
        <v>41648.396192129629</v>
      </c>
      <c r="T418" s="15">
        <f>(((I418/60)/60)/24)+DATE(1970,1,1)</f>
        <v>41678.396192129629</v>
      </c>
      <c r="U418">
        <f>YEAR(S418)</f>
        <v>2014</v>
      </c>
      <c r="V418">
        <f t="shared" si="6"/>
        <v>30</v>
      </c>
    </row>
    <row r="419" spans="1:22" ht="41.4" x14ac:dyDescent="0.4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ROUND(E419/D419*100,0)</f>
        <v>100</v>
      </c>
      <c r="P419">
        <f>IFERROR(ROUND(E419/L419,2),0)</f>
        <v>202.42</v>
      </c>
      <c r="Q419" s="11" t="s">
        <v>8308</v>
      </c>
      <c r="R419" t="s">
        <v>8313</v>
      </c>
      <c r="S419" s="15">
        <f>(((J419/60)/60)/24)+DATE(1970,1,1)</f>
        <v>41360.970601851855</v>
      </c>
      <c r="T419" s="15">
        <f>(((I419/60)/60)/24)+DATE(1970,1,1)</f>
        <v>41372.189583333333</v>
      </c>
      <c r="U419">
        <f>YEAR(S419)</f>
        <v>2013</v>
      </c>
      <c r="V419">
        <f t="shared" si="6"/>
        <v>12</v>
      </c>
    </row>
    <row r="420" spans="1:22" ht="41.4" x14ac:dyDescent="0.4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ROUND(E420/D420*100,0)</f>
        <v>101</v>
      </c>
      <c r="P420">
        <f>IFERROR(ROUND(E420/L420,2),0)</f>
        <v>216.75</v>
      </c>
      <c r="Q420" s="11" t="s">
        <v>8308</v>
      </c>
      <c r="R420" t="s">
        <v>8313</v>
      </c>
      <c r="S420" s="15">
        <f>(((J420/60)/60)/24)+DATE(1970,1,1)</f>
        <v>42178.282372685186</v>
      </c>
      <c r="T420" s="15">
        <f>(((I420/60)/60)/24)+DATE(1970,1,1)</f>
        <v>42208.282372685186</v>
      </c>
      <c r="U420">
        <f>YEAR(S420)</f>
        <v>2015</v>
      </c>
      <c r="V420">
        <f t="shared" si="6"/>
        <v>30</v>
      </c>
    </row>
    <row r="421" spans="1:22" ht="41.4" x14ac:dyDescent="0.4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ROUND(E421/D421*100,0)</f>
        <v>100</v>
      </c>
      <c r="P421">
        <f>IFERROR(ROUND(E421/L421,2),0)</f>
        <v>110.07</v>
      </c>
      <c r="Q421" s="11" t="s">
        <v>8308</v>
      </c>
      <c r="R421" t="s">
        <v>8313</v>
      </c>
      <c r="S421" s="15">
        <f>(((J421/60)/60)/24)+DATE(1970,1,1)</f>
        <v>41394.842442129629</v>
      </c>
      <c r="T421" s="15">
        <f>(((I421/60)/60)/24)+DATE(1970,1,1)</f>
        <v>41454.842442129629</v>
      </c>
      <c r="U421">
        <f>YEAR(S421)</f>
        <v>2013</v>
      </c>
      <c r="V421">
        <f t="shared" si="6"/>
        <v>60</v>
      </c>
    </row>
    <row r="422" spans="1:22" ht="41.4" x14ac:dyDescent="0.4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ROUND(E422/D422*100,0)</f>
        <v>0</v>
      </c>
      <c r="P422">
        <f>IFERROR(ROUND(E422/L422,2),0)</f>
        <v>4.83</v>
      </c>
      <c r="Q422" s="11" t="s">
        <v>8308</v>
      </c>
      <c r="R422" t="s">
        <v>8314</v>
      </c>
      <c r="S422" s="15">
        <f>(((J422/60)/60)/24)+DATE(1970,1,1)</f>
        <v>41682.23646990741</v>
      </c>
      <c r="T422" s="15">
        <f>(((I422/60)/60)/24)+DATE(1970,1,1)</f>
        <v>41712.194803240738</v>
      </c>
      <c r="U422">
        <f>YEAR(S422)</f>
        <v>2014</v>
      </c>
      <c r="V422">
        <f t="shared" si="6"/>
        <v>30</v>
      </c>
    </row>
    <row r="423" spans="1:22" ht="41.4" x14ac:dyDescent="0.4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ROUND(E423/D423*100,0)</f>
        <v>2</v>
      </c>
      <c r="P423">
        <f>IFERROR(ROUND(E423/L423,2),0)</f>
        <v>50.17</v>
      </c>
      <c r="Q423" s="11" t="s">
        <v>8308</v>
      </c>
      <c r="R423" t="s">
        <v>8314</v>
      </c>
      <c r="S423" s="15">
        <f>(((J423/60)/60)/24)+DATE(1970,1,1)</f>
        <v>42177.491388888884</v>
      </c>
      <c r="T423" s="15">
        <f>(((I423/60)/60)/24)+DATE(1970,1,1)</f>
        <v>42237.491388888884</v>
      </c>
      <c r="U423">
        <f>YEAR(S423)</f>
        <v>2015</v>
      </c>
      <c r="V423">
        <f t="shared" si="6"/>
        <v>60</v>
      </c>
    </row>
    <row r="424" spans="1:22" ht="41.4" x14ac:dyDescent="0.4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ROUND(E424/D424*100,0)</f>
        <v>1</v>
      </c>
      <c r="P424">
        <f>IFERROR(ROUND(E424/L424,2),0)</f>
        <v>35.83</v>
      </c>
      <c r="Q424" s="11" t="s">
        <v>8308</v>
      </c>
      <c r="R424" t="s">
        <v>8314</v>
      </c>
      <c r="S424" s="15">
        <f>(((J424/60)/60)/24)+DATE(1970,1,1)</f>
        <v>41863.260381944441</v>
      </c>
      <c r="T424" s="15">
        <f>(((I424/60)/60)/24)+DATE(1970,1,1)</f>
        <v>41893.260381944441</v>
      </c>
      <c r="U424">
        <f>YEAR(S424)</f>
        <v>2014</v>
      </c>
      <c r="V424">
        <f t="shared" si="6"/>
        <v>30</v>
      </c>
    </row>
    <row r="425" spans="1:22" ht="41.4" x14ac:dyDescent="0.4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ROUND(E425/D425*100,0)</f>
        <v>1</v>
      </c>
      <c r="P425">
        <f>IFERROR(ROUND(E425/L425,2),0)</f>
        <v>11.77</v>
      </c>
      <c r="Q425" s="11" t="s">
        <v>8308</v>
      </c>
      <c r="R425" t="s">
        <v>8314</v>
      </c>
      <c r="S425" s="15">
        <f>(((J425/60)/60)/24)+DATE(1970,1,1)</f>
        <v>41400.92627314815</v>
      </c>
      <c r="T425" s="15">
        <f>(((I425/60)/60)/24)+DATE(1970,1,1)</f>
        <v>41430.92627314815</v>
      </c>
      <c r="U425">
        <f>YEAR(S425)</f>
        <v>2013</v>
      </c>
      <c r="V425">
        <f t="shared" si="6"/>
        <v>30</v>
      </c>
    </row>
    <row r="426" spans="1:22" ht="41.4" x14ac:dyDescent="0.4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ROUND(E426/D426*100,0)</f>
        <v>7</v>
      </c>
      <c r="P426">
        <f>IFERROR(ROUND(E426/L426,2),0)</f>
        <v>40.78</v>
      </c>
      <c r="Q426" s="11" t="s">
        <v>8308</v>
      </c>
      <c r="R426" t="s">
        <v>8314</v>
      </c>
      <c r="S426" s="15">
        <f>(((J426/60)/60)/24)+DATE(1970,1,1)</f>
        <v>40934.376145833332</v>
      </c>
      <c r="T426" s="15">
        <f>(((I426/60)/60)/24)+DATE(1970,1,1)</f>
        <v>40994.334479166668</v>
      </c>
      <c r="U426">
        <f>YEAR(S426)</f>
        <v>2012</v>
      </c>
      <c r="V426">
        <f t="shared" si="6"/>
        <v>60</v>
      </c>
    </row>
    <row r="427" spans="1:22" ht="41.4" x14ac:dyDescent="0.4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ROUND(E427/D427*100,0)</f>
        <v>0</v>
      </c>
      <c r="P427">
        <f>IFERROR(ROUND(E427/L427,2),0)</f>
        <v>3</v>
      </c>
      <c r="Q427" s="11" t="s">
        <v>8308</v>
      </c>
      <c r="R427" t="s">
        <v>8314</v>
      </c>
      <c r="S427" s="15">
        <f>(((J427/60)/60)/24)+DATE(1970,1,1)</f>
        <v>42275.861157407402</v>
      </c>
      <c r="T427" s="15">
        <f>(((I427/60)/60)/24)+DATE(1970,1,1)</f>
        <v>42335.902824074074</v>
      </c>
      <c r="U427">
        <f>YEAR(S427)</f>
        <v>2015</v>
      </c>
      <c r="V427">
        <f t="shared" si="6"/>
        <v>60</v>
      </c>
    </row>
    <row r="428" spans="1:22" ht="41.4" x14ac:dyDescent="0.4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ROUND(E428/D428*100,0)</f>
        <v>1</v>
      </c>
      <c r="P428">
        <f>IFERROR(ROUND(E428/L428,2),0)</f>
        <v>16.63</v>
      </c>
      <c r="Q428" s="11" t="s">
        <v>8308</v>
      </c>
      <c r="R428" t="s">
        <v>8314</v>
      </c>
      <c r="S428" s="15">
        <f>(((J428/60)/60)/24)+DATE(1970,1,1)</f>
        <v>42400.711967592593</v>
      </c>
      <c r="T428" s="15">
        <f>(((I428/60)/60)/24)+DATE(1970,1,1)</f>
        <v>42430.711967592593</v>
      </c>
      <c r="U428">
        <f>YEAR(S428)</f>
        <v>2016</v>
      </c>
      <c r="V428">
        <f t="shared" si="6"/>
        <v>30</v>
      </c>
    </row>
    <row r="429" spans="1:22" ht="41.4" x14ac:dyDescent="0.4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ROUND(E429/D429*100,0)</f>
        <v>0</v>
      </c>
      <c r="P429">
        <f>IFERROR(ROUND(E429/L429,2),0)</f>
        <v>0</v>
      </c>
      <c r="Q429" s="11" t="s">
        <v>8308</v>
      </c>
      <c r="R429" t="s">
        <v>8314</v>
      </c>
      <c r="S429" s="15">
        <f>(((J429/60)/60)/24)+DATE(1970,1,1)</f>
        <v>42285.909027777772</v>
      </c>
      <c r="T429" s="15">
        <f>(((I429/60)/60)/24)+DATE(1970,1,1)</f>
        <v>42299.790972222225</v>
      </c>
      <c r="U429">
        <f>YEAR(S429)</f>
        <v>2015</v>
      </c>
      <c r="V429">
        <f t="shared" si="6"/>
        <v>14</v>
      </c>
    </row>
    <row r="430" spans="1:22" ht="27.6" x14ac:dyDescent="0.4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ROUND(E430/D430*100,0)</f>
        <v>6</v>
      </c>
      <c r="P430">
        <f>IFERROR(ROUND(E430/L430,2),0)</f>
        <v>52</v>
      </c>
      <c r="Q430" s="11" t="s">
        <v>8308</v>
      </c>
      <c r="R430" t="s">
        <v>8314</v>
      </c>
      <c r="S430" s="15">
        <f>(((J430/60)/60)/24)+DATE(1970,1,1)</f>
        <v>41778.766724537039</v>
      </c>
      <c r="T430" s="15">
        <f>(((I430/60)/60)/24)+DATE(1970,1,1)</f>
        <v>41806.916666666664</v>
      </c>
      <c r="U430">
        <f>YEAR(S430)</f>
        <v>2014</v>
      </c>
      <c r="V430">
        <f t="shared" si="6"/>
        <v>28</v>
      </c>
    </row>
    <row r="431" spans="1:22" ht="55.2" x14ac:dyDescent="0.4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ROUND(E431/D431*100,0)</f>
        <v>0</v>
      </c>
      <c r="P431">
        <f>IFERROR(ROUND(E431/L431,2),0)</f>
        <v>0</v>
      </c>
      <c r="Q431" s="11" t="s">
        <v>8308</v>
      </c>
      <c r="R431" t="s">
        <v>8314</v>
      </c>
      <c r="S431" s="15">
        <f>(((J431/60)/60)/24)+DATE(1970,1,1)</f>
        <v>40070.901412037041</v>
      </c>
      <c r="T431" s="15">
        <f>(((I431/60)/60)/24)+DATE(1970,1,1)</f>
        <v>40144.207638888889</v>
      </c>
      <c r="U431">
        <f>YEAR(S431)</f>
        <v>2009</v>
      </c>
      <c r="V431">
        <f t="shared" si="6"/>
        <v>74</v>
      </c>
    </row>
    <row r="432" spans="1:22" ht="27.6" x14ac:dyDescent="0.4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ROUND(E432/D432*100,0)</f>
        <v>2</v>
      </c>
      <c r="P432">
        <f>IFERROR(ROUND(E432/L432,2),0)</f>
        <v>4.8</v>
      </c>
      <c r="Q432" s="11" t="s">
        <v>8308</v>
      </c>
      <c r="R432" t="s">
        <v>8314</v>
      </c>
      <c r="S432" s="15">
        <f>(((J432/60)/60)/24)+DATE(1970,1,1)</f>
        <v>41513.107256944444</v>
      </c>
      <c r="T432" s="15">
        <f>(((I432/60)/60)/24)+DATE(1970,1,1)</f>
        <v>41528.107256944444</v>
      </c>
      <c r="U432">
        <f>YEAR(S432)</f>
        <v>2013</v>
      </c>
      <c r="V432">
        <f t="shared" si="6"/>
        <v>15</v>
      </c>
    </row>
    <row r="433" spans="1:22" ht="41.4" x14ac:dyDescent="0.4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ROUND(E433/D433*100,0)</f>
        <v>14</v>
      </c>
      <c r="P433">
        <f>IFERROR(ROUND(E433/L433,2),0)</f>
        <v>51.88</v>
      </c>
      <c r="Q433" s="11" t="s">
        <v>8308</v>
      </c>
      <c r="R433" t="s">
        <v>8314</v>
      </c>
      <c r="S433" s="15">
        <f>(((J433/60)/60)/24)+DATE(1970,1,1)</f>
        <v>42526.871331018512</v>
      </c>
      <c r="T433" s="15">
        <f>(((I433/60)/60)/24)+DATE(1970,1,1)</f>
        <v>42556.871331018512</v>
      </c>
      <c r="U433">
        <f>YEAR(S433)</f>
        <v>2016</v>
      </c>
      <c r="V433">
        <f t="shared" si="6"/>
        <v>30</v>
      </c>
    </row>
    <row r="434" spans="1:22" ht="41.4" x14ac:dyDescent="0.4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ROUND(E434/D434*100,0)</f>
        <v>10</v>
      </c>
      <c r="P434">
        <f>IFERROR(ROUND(E434/L434,2),0)</f>
        <v>71.25</v>
      </c>
      <c r="Q434" s="11" t="s">
        <v>8308</v>
      </c>
      <c r="R434" t="s">
        <v>8314</v>
      </c>
      <c r="S434" s="15">
        <f>(((J434/60)/60)/24)+DATE(1970,1,1)</f>
        <v>42238.726631944446</v>
      </c>
      <c r="T434" s="15">
        <f>(((I434/60)/60)/24)+DATE(1970,1,1)</f>
        <v>42298.726631944446</v>
      </c>
      <c r="U434">
        <f>YEAR(S434)</f>
        <v>2015</v>
      </c>
      <c r="V434">
        <f t="shared" si="6"/>
        <v>60</v>
      </c>
    </row>
    <row r="435" spans="1:22" ht="55.2" x14ac:dyDescent="0.4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ROUND(E435/D435*100,0)</f>
        <v>0</v>
      </c>
      <c r="P435">
        <f>IFERROR(ROUND(E435/L435,2),0)</f>
        <v>0</v>
      </c>
      <c r="Q435" s="11" t="s">
        <v>8308</v>
      </c>
      <c r="R435" t="s">
        <v>8314</v>
      </c>
      <c r="S435" s="15">
        <f>(((J435/60)/60)/24)+DATE(1970,1,1)</f>
        <v>42228.629884259266</v>
      </c>
      <c r="T435" s="15">
        <f>(((I435/60)/60)/24)+DATE(1970,1,1)</f>
        <v>42288.629884259266</v>
      </c>
      <c r="U435">
        <f>YEAR(S435)</f>
        <v>2015</v>
      </c>
      <c r="V435">
        <f t="shared" si="6"/>
        <v>60</v>
      </c>
    </row>
    <row r="436" spans="1:22" ht="41.4" x14ac:dyDescent="0.4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ROUND(E436/D436*100,0)</f>
        <v>5</v>
      </c>
      <c r="P436">
        <f>IFERROR(ROUND(E436/L436,2),0)</f>
        <v>62.5</v>
      </c>
      <c r="Q436" s="11" t="s">
        <v>8308</v>
      </c>
      <c r="R436" t="s">
        <v>8314</v>
      </c>
      <c r="S436" s="15">
        <f>(((J436/60)/60)/24)+DATE(1970,1,1)</f>
        <v>41576.834513888891</v>
      </c>
      <c r="T436" s="15">
        <f>(((I436/60)/60)/24)+DATE(1970,1,1)</f>
        <v>41609.876180555555</v>
      </c>
      <c r="U436">
        <f>YEAR(S436)</f>
        <v>2013</v>
      </c>
      <c r="V436">
        <f t="shared" si="6"/>
        <v>33</v>
      </c>
    </row>
    <row r="437" spans="1:22" ht="41.4" x14ac:dyDescent="0.4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ROUND(E437/D437*100,0)</f>
        <v>0</v>
      </c>
      <c r="P437">
        <f>IFERROR(ROUND(E437/L437,2),0)</f>
        <v>1</v>
      </c>
      <c r="Q437" s="11" t="s">
        <v>8308</v>
      </c>
      <c r="R437" t="s">
        <v>8314</v>
      </c>
      <c r="S437" s="15">
        <f>(((J437/60)/60)/24)+DATE(1970,1,1)</f>
        <v>41500.747453703705</v>
      </c>
      <c r="T437" s="15">
        <f>(((I437/60)/60)/24)+DATE(1970,1,1)</f>
        <v>41530.747453703705</v>
      </c>
      <c r="U437">
        <f>YEAR(S437)</f>
        <v>2013</v>
      </c>
      <c r="V437">
        <f t="shared" si="6"/>
        <v>30</v>
      </c>
    </row>
    <row r="438" spans="1:22" ht="41.4" x14ac:dyDescent="0.4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ROUND(E438/D438*100,0)</f>
        <v>0</v>
      </c>
      <c r="P438">
        <f>IFERROR(ROUND(E438/L438,2),0)</f>
        <v>0</v>
      </c>
      <c r="Q438" s="11" t="s">
        <v>8308</v>
      </c>
      <c r="R438" t="s">
        <v>8314</v>
      </c>
      <c r="S438" s="15">
        <f>(((J438/60)/60)/24)+DATE(1970,1,1)</f>
        <v>41456.36241898148</v>
      </c>
      <c r="T438" s="15">
        <f>(((I438/60)/60)/24)+DATE(1970,1,1)</f>
        <v>41486.36241898148</v>
      </c>
      <c r="U438">
        <f>YEAR(S438)</f>
        <v>2013</v>
      </c>
      <c r="V438">
        <f t="shared" si="6"/>
        <v>30</v>
      </c>
    </row>
    <row r="439" spans="1:22" ht="41.4" x14ac:dyDescent="0.4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ROUND(E439/D439*100,0)</f>
        <v>0</v>
      </c>
      <c r="P439">
        <f>IFERROR(ROUND(E439/L439,2),0)</f>
        <v>0</v>
      </c>
      <c r="Q439" s="11" t="s">
        <v>8308</v>
      </c>
      <c r="R439" t="s">
        <v>8314</v>
      </c>
      <c r="S439" s="15">
        <f>(((J439/60)/60)/24)+DATE(1970,1,1)</f>
        <v>42591.31858796296</v>
      </c>
      <c r="T439" s="15">
        <f>(((I439/60)/60)/24)+DATE(1970,1,1)</f>
        <v>42651.31858796296</v>
      </c>
      <c r="U439">
        <f>YEAR(S439)</f>
        <v>2016</v>
      </c>
      <c r="V439">
        <f t="shared" si="6"/>
        <v>60</v>
      </c>
    </row>
    <row r="440" spans="1:22" ht="41.4" x14ac:dyDescent="0.4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ROUND(E440/D440*100,0)</f>
        <v>9</v>
      </c>
      <c r="P440">
        <f>IFERROR(ROUND(E440/L440,2),0)</f>
        <v>170.55</v>
      </c>
      <c r="Q440" s="11" t="s">
        <v>8308</v>
      </c>
      <c r="R440" t="s">
        <v>8314</v>
      </c>
      <c r="S440" s="15">
        <f>(((J440/60)/60)/24)+DATE(1970,1,1)</f>
        <v>42296.261087962965</v>
      </c>
      <c r="T440" s="15">
        <f>(((I440/60)/60)/24)+DATE(1970,1,1)</f>
        <v>42326.302754629629</v>
      </c>
      <c r="U440">
        <f>YEAR(S440)</f>
        <v>2015</v>
      </c>
      <c r="V440">
        <f t="shared" si="6"/>
        <v>30</v>
      </c>
    </row>
    <row r="441" spans="1:22" ht="41.4" x14ac:dyDescent="0.4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ROUND(E441/D441*100,0)</f>
        <v>0</v>
      </c>
      <c r="P441">
        <f>IFERROR(ROUND(E441/L441,2),0)</f>
        <v>0</v>
      </c>
      <c r="Q441" s="11" t="s">
        <v>8308</v>
      </c>
      <c r="R441" t="s">
        <v>8314</v>
      </c>
      <c r="S441" s="15">
        <f>(((J441/60)/60)/24)+DATE(1970,1,1)</f>
        <v>41919.761782407404</v>
      </c>
      <c r="T441" s="15">
        <f>(((I441/60)/60)/24)+DATE(1970,1,1)</f>
        <v>41929.761782407404</v>
      </c>
      <c r="U441">
        <f>YEAR(S441)</f>
        <v>2014</v>
      </c>
      <c r="V441">
        <f t="shared" si="6"/>
        <v>10</v>
      </c>
    </row>
    <row r="442" spans="1:22" ht="41.4" x14ac:dyDescent="0.4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ROUND(E442/D442*100,0)</f>
        <v>0</v>
      </c>
      <c r="P442">
        <f>IFERROR(ROUND(E442/L442,2),0)</f>
        <v>5</v>
      </c>
      <c r="Q442" s="11" t="s">
        <v>8308</v>
      </c>
      <c r="R442" t="s">
        <v>8314</v>
      </c>
      <c r="S442" s="15">
        <f>(((J442/60)/60)/24)+DATE(1970,1,1)</f>
        <v>42423.985567129625</v>
      </c>
      <c r="T442" s="15">
        <f>(((I442/60)/60)/24)+DATE(1970,1,1)</f>
        <v>42453.943900462968</v>
      </c>
      <c r="U442">
        <f>YEAR(S442)</f>
        <v>2016</v>
      </c>
      <c r="V442">
        <f t="shared" si="6"/>
        <v>30</v>
      </c>
    </row>
    <row r="443" spans="1:22" ht="41.4" x14ac:dyDescent="0.4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ROUND(E443/D443*100,0)</f>
        <v>0</v>
      </c>
      <c r="P443">
        <f>IFERROR(ROUND(E443/L443,2),0)</f>
        <v>0</v>
      </c>
      <c r="Q443" s="11" t="s">
        <v>8308</v>
      </c>
      <c r="R443" t="s">
        <v>8314</v>
      </c>
      <c r="S443" s="15">
        <f>(((J443/60)/60)/24)+DATE(1970,1,1)</f>
        <v>41550.793935185182</v>
      </c>
      <c r="T443" s="15">
        <f>(((I443/60)/60)/24)+DATE(1970,1,1)</f>
        <v>41580.793935185182</v>
      </c>
      <c r="U443">
        <f>YEAR(S443)</f>
        <v>2013</v>
      </c>
      <c r="V443">
        <f t="shared" si="6"/>
        <v>30</v>
      </c>
    </row>
    <row r="444" spans="1:22" x14ac:dyDescent="0.4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ROUND(E444/D444*100,0)</f>
        <v>39</v>
      </c>
      <c r="P444">
        <f>IFERROR(ROUND(E444/L444,2),0)</f>
        <v>393.59</v>
      </c>
      <c r="Q444" s="11" t="s">
        <v>8308</v>
      </c>
      <c r="R444" t="s">
        <v>8314</v>
      </c>
      <c r="S444" s="15">
        <f>(((J444/60)/60)/24)+DATE(1970,1,1)</f>
        <v>42024.888692129629</v>
      </c>
      <c r="T444" s="15">
        <f>(((I444/60)/60)/24)+DATE(1970,1,1)</f>
        <v>42054.888692129629</v>
      </c>
      <c r="U444">
        <f>YEAR(S444)</f>
        <v>2015</v>
      </c>
      <c r="V444">
        <f t="shared" si="6"/>
        <v>30</v>
      </c>
    </row>
    <row r="445" spans="1:22" ht="41.4" x14ac:dyDescent="0.4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ROUND(E445/D445*100,0)</f>
        <v>0</v>
      </c>
      <c r="P445">
        <f>IFERROR(ROUND(E445/L445,2),0)</f>
        <v>5</v>
      </c>
      <c r="Q445" s="11" t="s">
        <v>8308</v>
      </c>
      <c r="R445" t="s">
        <v>8314</v>
      </c>
      <c r="S445" s="15">
        <f>(((J445/60)/60)/24)+DATE(1970,1,1)</f>
        <v>41650.015057870369</v>
      </c>
      <c r="T445" s="15">
        <f>(((I445/60)/60)/24)+DATE(1970,1,1)</f>
        <v>41680.015057870369</v>
      </c>
      <c r="U445">
        <f>YEAR(S445)</f>
        <v>2014</v>
      </c>
      <c r="V445">
        <f t="shared" si="6"/>
        <v>30</v>
      </c>
    </row>
    <row r="446" spans="1:22" ht="41.4" x14ac:dyDescent="0.4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ROUND(E446/D446*100,0)</f>
        <v>5</v>
      </c>
      <c r="P446">
        <f>IFERROR(ROUND(E446/L446,2),0)</f>
        <v>50</v>
      </c>
      <c r="Q446" s="11" t="s">
        <v>8308</v>
      </c>
      <c r="R446" t="s">
        <v>8314</v>
      </c>
      <c r="S446" s="15">
        <f>(((J446/60)/60)/24)+DATE(1970,1,1)</f>
        <v>40894.906956018516</v>
      </c>
      <c r="T446" s="15">
        <f>(((I446/60)/60)/24)+DATE(1970,1,1)</f>
        <v>40954.906956018516</v>
      </c>
      <c r="U446">
        <f>YEAR(S446)</f>
        <v>2011</v>
      </c>
      <c r="V446">
        <f t="shared" si="6"/>
        <v>60</v>
      </c>
    </row>
    <row r="447" spans="1:22" ht="41.4" x14ac:dyDescent="0.4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ROUND(E447/D447*100,0)</f>
        <v>0</v>
      </c>
      <c r="P447">
        <f>IFERROR(ROUND(E447/L447,2),0)</f>
        <v>1</v>
      </c>
      <c r="Q447" s="11" t="s">
        <v>8308</v>
      </c>
      <c r="R447" t="s">
        <v>8314</v>
      </c>
      <c r="S447" s="15">
        <f>(((J447/60)/60)/24)+DATE(1970,1,1)</f>
        <v>42130.335358796292</v>
      </c>
      <c r="T447" s="15">
        <f>(((I447/60)/60)/24)+DATE(1970,1,1)</f>
        <v>42145.335358796292</v>
      </c>
      <c r="U447">
        <f>YEAR(S447)</f>
        <v>2015</v>
      </c>
      <c r="V447">
        <f t="shared" si="6"/>
        <v>15</v>
      </c>
    </row>
    <row r="448" spans="1:22" ht="41.4" x14ac:dyDescent="0.4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ROUND(E448/D448*100,0)</f>
        <v>7</v>
      </c>
      <c r="P448">
        <f>IFERROR(ROUND(E448/L448,2),0)</f>
        <v>47.88</v>
      </c>
      <c r="Q448" s="11" t="s">
        <v>8308</v>
      </c>
      <c r="R448" t="s">
        <v>8314</v>
      </c>
      <c r="S448" s="15">
        <f>(((J448/60)/60)/24)+DATE(1970,1,1)</f>
        <v>42037.083564814813</v>
      </c>
      <c r="T448" s="15">
        <f>(((I448/60)/60)/24)+DATE(1970,1,1)</f>
        <v>42067.083564814813</v>
      </c>
      <c r="U448">
        <f>YEAR(S448)</f>
        <v>2015</v>
      </c>
      <c r="V448">
        <f t="shared" si="6"/>
        <v>30</v>
      </c>
    </row>
    <row r="449" spans="1:22" ht="41.4" x14ac:dyDescent="0.4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ROUND(E449/D449*100,0)</f>
        <v>0</v>
      </c>
      <c r="P449">
        <f>IFERROR(ROUND(E449/L449,2),0)</f>
        <v>5</v>
      </c>
      <c r="Q449" s="11" t="s">
        <v>8308</v>
      </c>
      <c r="R449" t="s">
        <v>8314</v>
      </c>
      <c r="S449" s="15">
        <f>(((J449/60)/60)/24)+DATE(1970,1,1)</f>
        <v>41331.555127314816</v>
      </c>
      <c r="T449" s="15">
        <f>(((I449/60)/60)/24)+DATE(1970,1,1)</f>
        <v>41356.513460648144</v>
      </c>
      <c r="U449">
        <f>YEAR(S449)</f>
        <v>2013</v>
      </c>
      <c r="V449">
        <f t="shared" si="6"/>
        <v>25</v>
      </c>
    </row>
    <row r="450" spans="1:22" ht="41.4" x14ac:dyDescent="0.4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ROUND(E450/D450*100,0)</f>
        <v>3</v>
      </c>
      <c r="P450">
        <f>IFERROR(ROUND(E450/L450,2),0)</f>
        <v>20.5</v>
      </c>
      <c r="Q450" s="11" t="s">
        <v>8308</v>
      </c>
      <c r="R450" t="s">
        <v>8314</v>
      </c>
      <c r="S450" s="15">
        <f>(((J450/60)/60)/24)+DATE(1970,1,1)</f>
        <v>41753.758043981477</v>
      </c>
      <c r="T450" s="15">
        <f>(((I450/60)/60)/24)+DATE(1970,1,1)</f>
        <v>41773.758043981477</v>
      </c>
      <c r="U450">
        <f>YEAR(S450)</f>
        <v>2014</v>
      </c>
      <c r="V450">
        <f t="shared" si="6"/>
        <v>20</v>
      </c>
    </row>
    <row r="451" spans="1:22" ht="41.4" x14ac:dyDescent="0.4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ROUND(E451/D451*100,0)</f>
        <v>2</v>
      </c>
      <c r="P451">
        <f>IFERROR(ROUND(E451/L451,2),0)</f>
        <v>9</v>
      </c>
      <c r="Q451" s="11" t="s">
        <v>8308</v>
      </c>
      <c r="R451" t="s">
        <v>8314</v>
      </c>
      <c r="S451" s="15">
        <f>(((J451/60)/60)/24)+DATE(1970,1,1)</f>
        <v>41534.568113425928</v>
      </c>
      <c r="T451" s="15">
        <f>(((I451/60)/60)/24)+DATE(1970,1,1)</f>
        <v>41564.568113425928</v>
      </c>
      <c r="U451">
        <f>YEAR(S451)</f>
        <v>2013</v>
      </c>
      <c r="V451">
        <f t="shared" ref="V451:V514" si="7">_xlfn.DAYS(T451,S451)</f>
        <v>30</v>
      </c>
    </row>
    <row r="452" spans="1:22" ht="41.4" x14ac:dyDescent="0.4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ROUND(E452/D452*100,0)</f>
        <v>1</v>
      </c>
      <c r="P452">
        <f>IFERROR(ROUND(E452/L452,2),0)</f>
        <v>56.57</v>
      </c>
      <c r="Q452" s="11" t="s">
        <v>8308</v>
      </c>
      <c r="R452" t="s">
        <v>8314</v>
      </c>
      <c r="S452" s="15">
        <f>(((J452/60)/60)/24)+DATE(1970,1,1)</f>
        <v>41654.946759259255</v>
      </c>
      <c r="T452" s="15">
        <f>(((I452/60)/60)/24)+DATE(1970,1,1)</f>
        <v>41684.946759259255</v>
      </c>
      <c r="U452">
        <f>YEAR(S452)</f>
        <v>2014</v>
      </c>
      <c r="V452">
        <f t="shared" si="7"/>
        <v>30</v>
      </c>
    </row>
    <row r="453" spans="1:22" ht="41.4" x14ac:dyDescent="0.4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ROUND(E453/D453*100,0)</f>
        <v>0</v>
      </c>
      <c r="P453">
        <f>IFERROR(ROUND(E453/L453,2),0)</f>
        <v>0</v>
      </c>
      <c r="Q453" s="11" t="s">
        <v>8308</v>
      </c>
      <c r="R453" t="s">
        <v>8314</v>
      </c>
      <c r="S453" s="15">
        <f>(((J453/60)/60)/24)+DATE(1970,1,1)</f>
        <v>41634.715173611112</v>
      </c>
      <c r="T453" s="15">
        <f>(((I453/60)/60)/24)+DATE(1970,1,1)</f>
        <v>41664.715173611112</v>
      </c>
      <c r="U453">
        <f>YEAR(S453)</f>
        <v>2013</v>
      </c>
      <c r="V453">
        <f t="shared" si="7"/>
        <v>30</v>
      </c>
    </row>
    <row r="454" spans="1:22" ht="27.6" x14ac:dyDescent="0.4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ROUND(E454/D454*100,0)</f>
        <v>64</v>
      </c>
      <c r="P454">
        <f>IFERROR(ROUND(E454/L454,2),0)</f>
        <v>40</v>
      </c>
      <c r="Q454" s="11" t="s">
        <v>8308</v>
      </c>
      <c r="R454" t="s">
        <v>8314</v>
      </c>
      <c r="S454" s="15">
        <f>(((J454/60)/60)/24)+DATE(1970,1,1)</f>
        <v>42107.703877314809</v>
      </c>
      <c r="T454" s="15">
        <f>(((I454/60)/60)/24)+DATE(1970,1,1)</f>
        <v>42137.703877314809</v>
      </c>
      <c r="U454">
        <f>YEAR(S454)</f>
        <v>2015</v>
      </c>
      <c r="V454">
        <f t="shared" si="7"/>
        <v>30</v>
      </c>
    </row>
    <row r="455" spans="1:22" ht="41.4" x14ac:dyDescent="0.4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ROUND(E455/D455*100,0)</f>
        <v>0</v>
      </c>
      <c r="P455">
        <f>IFERROR(ROUND(E455/L455,2),0)</f>
        <v>13</v>
      </c>
      <c r="Q455" s="11" t="s">
        <v>8308</v>
      </c>
      <c r="R455" t="s">
        <v>8314</v>
      </c>
      <c r="S455" s="15">
        <f>(((J455/60)/60)/24)+DATE(1970,1,1)</f>
        <v>42038.824988425928</v>
      </c>
      <c r="T455" s="15">
        <f>(((I455/60)/60)/24)+DATE(1970,1,1)</f>
        <v>42054.824988425928</v>
      </c>
      <c r="U455">
        <f>YEAR(S455)</f>
        <v>2015</v>
      </c>
      <c r="V455">
        <f t="shared" si="7"/>
        <v>16</v>
      </c>
    </row>
    <row r="456" spans="1:22" ht="41.4" x14ac:dyDescent="0.4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ROUND(E456/D456*100,0)</f>
        <v>1</v>
      </c>
      <c r="P456">
        <f>IFERROR(ROUND(E456/L456,2),0)</f>
        <v>16.399999999999999</v>
      </c>
      <c r="Q456" s="11" t="s">
        <v>8308</v>
      </c>
      <c r="R456" t="s">
        <v>8314</v>
      </c>
      <c r="S456" s="15">
        <f>(((J456/60)/60)/24)+DATE(1970,1,1)</f>
        <v>41938.717256944445</v>
      </c>
      <c r="T456" s="15">
        <f>(((I456/60)/60)/24)+DATE(1970,1,1)</f>
        <v>41969.551388888889</v>
      </c>
      <c r="U456">
        <f>YEAR(S456)</f>
        <v>2014</v>
      </c>
      <c r="V456">
        <f t="shared" si="7"/>
        <v>31</v>
      </c>
    </row>
    <row r="457" spans="1:22" ht="41.4" x14ac:dyDescent="0.4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ROUND(E457/D457*100,0)</f>
        <v>0</v>
      </c>
      <c r="P457">
        <f>IFERROR(ROUND(E457/L457,2),0)</f>
        <v>22.5</v>
      </c>
      <c r="Q457" s="11" t="s">
        <v>8308</v>
      </c>
      <c r="R457" t="s">
        <v>8314</v>
      </c>
      <c r="S457" s="15">
        <f>(((J457/60)/60)/24)+DATE(1970,1,1)</f>
        <v>40971.002569444441</v>
      </c>
      <c r="T457" s="15">
        <f>(((I457/60)/60)/24)+DATE(1970,1,1)</f>
        <v>41016.021527777775</v>
      </c>
      <c r="U457">
        <f>YEAR(S457)</f>
        <v>2012</v>
      </c>
      <c r="V457">
        <f t="shared" si="7"/>
        <v>45</v>
      </c>
    </row>
    <row r="458" spans="1:22" ht="41.4" x14ac:dyDescent="0.4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ROUND(E458/D458*100,0)</f>
        <v>1</v>
      </c>
      <c r="P458">
        <f>IFERROR(ROUND(E458/L458,2),0)</f>
        <v>20.329999999999998</v>
      </c>
      <c r="Q458" s="11" t="s">
        <v>8308</v>
      </c>
      <c r="R458" t="s">
        <v>8314</v>
      </c>
      <c r="S458" s="15">
        <f>(((J458/60)/60)/24)+DATE(1970,1,1)</f>
        <v>41547.694456018515</v>
      </c>
      <c r="T458" s="15">
        <f>(((I458/60)/60)/24)+DATE(1970,1,1)</f>
        <v>41569.165972222225</v>
      </c>
      <c r="U458">
        <f>YEAR(S458)</f>
        <v>2013</v>
      </c>
      <c r="V458">
        <f t="shared" si="7"/>
        <v>22</v>
      </c>
    </row>
    <row r="459" spans="1:22" ht="41.4" x14ac:dyDescent="0.4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ROUND(E459/D459*100,0)</f>
        <v>0</v>
      </c>
      <c r="P459">
        <f>IFERROR(ROUND(E459/L459,2),0)</f>
        <v>0</v>
      </c>
      <c r="Q459" s="11" t="s">
        <v>8308</v>
      </c>
      <c r="R459" t="s">
        <v>8314</v>
      </c>
      <c r="S459" s="15">
        <f>(((J459/60)/60)/24)+DATE(1970,1,1)</f>
        <v>41837.767500000002</v>
      </c>
      <c r="T459" s="15">
        <f>(((I459/60)/60)/24)+DATE(1970,1,1)</f>
        <v>41867.767500000002</v>
      </c>
      <c r="U459">
        <f>YEAR(S459)</f>
        <v>2014</v>
      </c>
      <c r="V459">
        <f t="shared" si="7"/>
        <v>30</v>
      </c>
    </row>
    <row r="460" spans="1:22" ht="41.4" x14ac:dyDescent="0.4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ROUND(E460/D460*100,0)</f>
        <v>8</v>
      </c>
      <c r="P460">
        <f>IFERROR(ROUND(E460/L460,2),0)</f>
        <v>16.760000000000002</v>
      </c>
      <c r="Q460" s="11" t="s">
        <v>8308</v>
      </c>
      <c r="R460" t="s">
        <v>8314</v>
      </c>
      <c r="S460" s="15">
        <f>(((J460/60)/60)/24)+DATE(1970,1,1)</f>
        <v>41378.69976851852</v>
      </c>
      <c r="T460" s="15">
        <f>(((I460/60)/60)/24)+DATE(1970,1,1)</f>
        <v>41408.69976851852</v>
      </c>
      <c r="U460">
        <f>YEAR(S460)</f>
        <v>2013</v>
      </c>
      <c r="V460">
        <f t="shared" si="7"/>
        <v>30</v>
      </c>
    </row>
    <row r="461" spans="1:22" ht="41.4" x14ac:dyDescent="0.4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ROUND(E461/D461*100,0)</f>
        <v>0</v>
      </c>
      <c r="P461">
        <f>IFERROR(ROUND(E461/L461,2),0)</f>
        <v>25</v>
      </c>
      <c r="Q461" s="11" t="s">
        <v>8308</v>
      </c>
      <c r="R461" t="s">
        <v>8314</v>
      </c>
      <c r="S461" s="15">
        <f>(((J461/60)/60)/24)+DATE(1970,1,1)</f>
        <v>40800.6403587963</v>
      </c>
      <c r="T461" s="15">
        <f>(((I461/60)/60)/24)+DATE(1970,1,1)</f>
        <v>40860.682025462964</v>
      </c>
      <c r="U461">
        <f>YEAR(S461)</f>
        <v>2011</v>
      </c>
      <c r="V461">
        <f t="shared" si="7"/>
        <v>60</v>
      </c>
    </row>
    <row r="462" spans="1:22" ht="27.6" x14ac:dyDescent="0.4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ROUND(E462/D462*100,0)</f>
        <v>0</v>
      </c>
      <c r="P462">
        <f>IFERROR(ROUND(E462/L462,2),0)</f>
        <v>12.5</v>
      </c>
      <c r="Q462" s="11" t="s">
        <v>8308</v>
      </c>
      <c r="R462" t="s">
        <v>8314</v>
      </c>
      <c r="S462" s="15">
        <f>(((J462/60)/60)/24)+DATE(1970,1,1)</f>
        <v>41759.542534722219</v>
      </c>
      <c r="T462" s="15">
        <f>(((I462/60)/60)/24)+DATE(1970,1,1)</f>
        <v>41791.166666666664</v>
      </c>
      <c r="U462">
        <f>YEAR(S462)</f>
        <v>2014</v>
      </c>
      <c r="V462">
        <f t="shared" si="7"/>
        <v>32</v>
      </c>
    </row>
    <row r="463" spans="1:22" ht="41.4" x14ac:dyDescent="0.4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ROUND(E463/D463*100,0)</f>
        <v>0</v>
      </c>
      <c r="P463">
        <f>IFERROR(ROUND(E463/L463,2),0)</f>
        <v>0</v>
      </c>
      <c r="Q463" s="11" t="s">
        <v>8308</v>
      </c>
      <c r="R463" t="s">
        <v>8314</v>
      </c>
      <c r="S463" s="15">
        <f>(((J463/60)/60)/24)+DATE(1970,1,1)</f>
        <v>41407.84684027778</v>
      </c>
      <c r="T463" s="15">
        <f>(((I463/60)/60)/24)+DATE(1970,1,1)</f>
        <v>41427.84684027778</v>
      </c>
      <c r="U463">
        <f>YEAR(S463)</f>
        <v>2013</v>
      </c>
      <c r="V463">
        <f t="shared" si="7"/>
        <v>20</v>
      </c>
    </row>
    <row r="464" spans="1:22" ht="41.4" x14ac:dyDescent="0.4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ROUND(E464/D464*100,0)</f>
        <v>0</v>
      </c>
      <c r="P464">
        <f>IFERROR(ROUND(E464/L464,2),0)</f>
        <v>0</v>
      </c>
      <c r="Q464" s="11" t="s">
        <v>8308</v>
      </c>
      <c r="R464" t="s">
        <v>8314</v>
      </c>
      <c r="S464" s="15">
        <f>(((J464/60)/60)/24)+DATE(1970,1,1)</f>
        <v>40705.126631944448</v>
      </c>
      <c r="T464" s="15">
        <f>(((I464/60)/60)/24)+DATE(1970,1,1)</f>
        <v>40765.126631944448</v>
      </c>
      <c r="U464">
        <f>YEAR(S464)</f>
        <v>2011</v>
      </c>
      <c r="V464">
        <f t="shared" si="7"/>
        <v>60</v>
      </c>
    </row>
    <row r="465" spans="1:22" ht="41.4" x14ac:dyDescent="0.4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ROUND(E465/D465*100,0)</f>
        <v>2</v>
      </c>
      <c r="P465">
        <f>IFERROR(ROUND(E465/L465,2),0)</f>
        <v>113.64</v>
      </c>
      <c r="Q465" s="11" t="s">
        <v>8308</v>
      </c>
      <c r="R465" t="s">
        <v>8314</v>
      </c>
      <c r="S465" s="15">
        <f>(((J465/60)/60)/24)+DATE(1970,1,1)</f>
        <v>40750.710104166668</v>
      </c>
      <c r="T465" s="15">
        <f>(((I465/60)/60)/24)+DATE(1970,1,1)</f>
        <v>40810.710104166668</v>
      </c>
      <c r="U465">
        <f>YEAR(S465)</f>
        <v>2011</v>
      </c>
      <c r="V465">
        <f t="shared" si="7"/>
        <v>60</v>
      </c>
    </row>
    <row r="466" spans="1:22" ht="27.6" x14ac:dyDescent="0.4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ROUND(E466/D466*100,0)</f>
        <v>0</v>
      </c>
      <c r="P466">
        <f>IFERROR(ROUND(E466/L466,2),0)</f>
        <v>1</v>
      </c>
      <c r="Q466" s="11" t="s">
        <v>8308</v>
      </c>
      <c r="R466" t="s">
        <v>8314</v>
      </c>
      <c r="S466" s="15">
        <f>(((J466/60)/60)/24)+DATE(1970,1,1)</f>
        <v>42488.848784722228</v>
      </c>
      <c r="T466" s="15">
        <f>(((I466/60)/60)/24)+DATE(1970,1,1)</f>
        <v>42508.848784722228</v>
      </c>
      <c r="U466">
        <f>YEAR(S466)</f>
        <v>2016</v>
      </c>
      <c r="V466">
        <f t="shared" si="7"/>
        <v>20</v>
      </c>
    </row>
    <row r="467" spans="1:22" x14ac:dyDescent="0.4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ROUND(E467/D467*100,0)</f>
        <v>27</v>
      </c>
      <c r="P467">
        <f>IFERROR(ROUND(E467/L467,2),0)</f>
        <v>17.25</v>
      </c>
      <c r="Q467" s="11" t="s">
        <v>8308</v>
      </c>
      <c r="R467" t="s">
        <v>8314</v>
      </c>
      <c r="S467" s="15">
        <f>(((J467/60)/60)/24)+DATE(1970,1,1)</f>
        <v>41801.120069444441</v>
      </c>
      <c r="T467" s="15">
        <f>(((I467/60)/60)/24)+DATE(1970,1,1)</f>
        <v>41817.120069444441</v>
      </c>
      <c r="U467">
        <f>YEAR(S467)</f>
        <v>2014</v>
      </c>
      <c r="V467">
        <f t="shared" si="7"/>
        <v>16</v>
      </c>
    </row>
    <row r="468" spans="1:22" ht="41.4" x14ac:dyDescent="0.4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ROUND(E468/D468*100,0)</f>
        <v>1</v>
      </c>
      <c r="P468">
        <f>IFERROR(ROUND(E468/L468,2),0)</f>
        <v>15.2</v>
      </c>
      <c r="Q468" s="11" t="s">
        <v>8308</v>
      </c>
      <c r="R468" t="s">
        <v>8314</v>
      </c>
      <c r="S468" s="15">
        <f>(((J468/60)/60)/24)+DATE(1970,1,1)</f>
        <v>41129.942870370374</v>
      </c>
      <c r="T468" s="15">
        <f>(((I468/60)/60)/24)+DATE(1970,1,1)</f>
        <v>41159.942870370374</v>
      </c>
      <c r="U468">
        <f>YEAR(S468)</f>
        <v>2012</v>
      </c>
      <c r="V468">
        <f t="shared" si="7"/>
        <v>30</v>
      </c>
    </row>
    <row r="469" spans="1:22" ht="41.4" x14ac:dyDescent="0.4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ROUND(E469/D469*100,0)</f>
        <v>22</v>
      </c>
      <c r="P469">
        <f>IFERROR(ROUND(E469/L469,2),0)</f>
        <v>110.64</v>
      </c>
      <c r="Q469" s="11" t="s">
        <v>8308</v>
      </c>
      <c r="R469" t="s">
        <v>8314</v>
      </c>
      <c r="S469" s="15">
        <f>(((J469/60)/60)/24)+DATE(1970,1,1)</f>
        <v>41135.679791666669</v>
      </c>
      <c r="T469" s="15">
        <f>(((I469/60)/60)/24)+DATE(1970,1,1)</f>
        <v>41180.679791666669</v>
      </c>
      <c r="U469">
        <f>YEAR(S469)</f>
        <v>2012</v>
      </c>
      <c r="V469">
        <f t="shared" si="7"/>
        <v>45</v>
      </c>
    </row>
    <row r="470" spans="1:22" ht="41.4" x14ac:dyDescent="0.4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ROUND(E470/D470*100,0)</f>
        <v>0</v>
      </c>
      <c r="P470">
        <f>IFERROR(ROUND(E470/L470,2),0)</f>
        <v>0</v>
      </c>
      <c r="Q470" s="11" t="s">
        <v>8308</v>
      </c>
      <c r="R470" t="s">
        <v>8314</v>
      </c>
      <c r="S470" s="15">
        <f>(((J470/60)/60)/24)+DATE(1970,1,1)</f>
        <v>41041.167627314811</v>
      </c>
      <c r="T470" s="15">
        <f>(((I470/60)/60)/24)+DATE(1970,1,1)</f>
        <v>41101.160474537035</v>
      </c>
      <c r="U470">
        <f>YEAR(S470)</f>
        <v>2012</v>
      </c>
      <c r="V470">
        <f t="shared" si="7"/>
        <v>60</v>
      </c>
    </row>
    <row r="471" spans="1:22" ht="27.6" x14ac:dyDescent="0.4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ROUND(E471/D471*100,0)</f>
        <v>0</v>
      </c>
      <c r="P471">
        <f>IFERROR(ROUND(E471/L471,2),0)</f>
        <v>0</v>
      </c>
      <c r="Q471" s="11" t="s">
        <v>8308</v>
      </c>
      <c r="R471" t="s">
        <v>8314</v>
      </c>
      <c r="S471" s="15">
        <f>(((J471/60)/60)/24)+DATE(1970,1,1)</f>
        <v>41827.989861111113</v>
      </c>
      <c r="T471" s="15">
        <f>(((I471/60)/60)/24)+DATE(1970,1,1)</f>
        <v>41887.989861111113</v>
      </c>
      <c r="U471">
        <f>YEAR(S471)</f>
        <v>2014</v>
      </c>
      <c r="V471">
        <f t="shared" si="7"/>
        <v>60</v>
      </c>
    </row>
    <row r="472" spans="1:22" ht="41.4" x14ac:dyDescent="0.4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ROUND(E472/D472*100,0)</f>
        <v>1</v>
      </c>
      <c r="P472">
        <f>IFERROR(ROUND(E472/L472,2),0)</f>
        <v>25.5</v>
      </c>
      <c r="Q472" s="11" t="s">
        <v>8308</v>
      </c>
      <c r="R472" t="s">
        <v>8314</v>
      </c>
      <c r="S472" s="15">
        <f>(((J472/60)/60)/24)+DATE(1970,1,1)</f>
        <v>41605.167696759258</v>
      </c>
      <c r="T472" s="15">
        <f>(((I472/60)/60)/24)+DATE(1970,1,1)</f>
        <v>41655.166666666664</v>
      </c>
      <c r="U472">
        <f>YEAR(S472)</f>
        <v>2013</v>
      </c>
      <c r="V472">
        <f t="shared" si="7"/>
        <v>50</v>
      </c>
    </row>
    <row r="473" spans="1:22" ht="55.2" x14ac:dyDescent="0.4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ROUND(E473/D473*100,0)</f>
        <v>12</v>
      </c>
      <c r="P473">
        <f>IFERROR(ROUND(E473/L473,2),0)</f>
        <v>38.479999999999997</v>
      </c>
      <c r="Q473" s="11" t="s">
        <v>8308</v>
      </c>
      <c r="R473" t="s">
        <v>8314</v>
      </c>
      <c r="S473" s="15">
        <f>(((J473/60)/60)/24)+DATE(1970,1,1)</f>
        <v>41703.721979166665</v>
      </c>
      <c r="T473" s="15">
        <f>(((I473/60)/60)/24)+DATE(1970,1,1)</f>
        <v>41748.680312500001</v>
      </c>
      <c r="U473">
        <f>YEAR(S473)</f>
        <v>2014</v>
      </c>
      <c r="V473">
        <f t="shared" si="7"/>
        <v>45</v>
      </c>
    </row>
    <row r="474" spans="1:22" ht="41.4" x14ac:dyDescent="0.4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ROUND(E474/D474*100,0)</f>
        <v>18</v>
      </c>
      <c r="P474">
        <f>IFERROR(ROUND(E474/L474,2),0)</f>
        <v>28.2</v>
      </c>
      <c r="Q474" s="11" t="s">
        <v>8308</v>
      </c>
      <c r="R474" t="s">
        <v>8314</v>
      </c>
      <c r="S474" s="15">
        <f>(((J474/60)/60)/24)+DATE(1970,1,1)</f>
        <v>41844.922662037039</v>
      </c>
      <c r="T474" s="15">
        <f>(((I474/60)/60)/24)+DATE(1970,1,1)</f>
        <v>41874.922662037039</v>
      </c>
      <c r="U474">
        <f>YEAR(S474)</f>
        <v>2014</v>
      </c>
      <c r="V474">
        <f t="shared" si="7"/>
        <v>30</v>
      </c>
    </row>
    <row r="475" spans="1:22" ht="41.4" x14ac:dyDescent="0.4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ROUND(E475/D475*100,0)</f>
        <v>3</v>
      </c>
      <c r="P475">
        <f>IFERROR(ROUND(E475/L475,2),0)</f>
        <v>61.5</v>
      </c>
      <c r="Q475" s="11" t="s">
        <v>8308</v>
      </c>
      <c r="R475" t="s">
        <v>8314</v>
      </c>
      <c r="S475" s="15">
        <f>(((J475/60)/60)/24)+DATE(1970,1,1)</f>
        <v>41869.698136574072</v>
      </c>
      <c r="T475" s="15">
        <f>(((I475/60)/60)/24)+DATE(1970,1,1)</f>
        <v>41899.698136574072</v>
      </c>
      <c r="U475">
        <f>YEAR(S475)</f>
        <v>2014</v>
      </c>
      <c r="V475">
        <f t="shared" si="7"/>
        <v>30</v>
      </c>
    </row>
    <row r="476" spans="1:22" ht="41.4" x14ac:dyDescent="0.4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ROUND(E476/D476*100,0)</f>
        <v>0</v>
      </c>
      <c r="P476">
        <f>IFERROR(ROUND(E476/L476,2),0)</f>
        <v>1</v>
      </c>
      <c r="Q476" s="11" t="s">
        <v>8308</v>
      </c>
      <c r="R476" t="s">
        <v>8314</v>
      </c>
      <c r="S476" s="15">
        <f>(((J476/60)/60)/24)+DATE(1970,1,1)</f>
        <v>42753.329039351855</v>
      </c>
      <c r="T476" s="15">
        <f>(((I476/60)/60)/24)+DATE(1970,1,1)</f>
        <v>42783.329039351855</v>
      </c>
      <c r="U476">
        <f>YEAR(S476)</f>
        <v>2017</v>
      </c>
      <c r="V476">
        <f t="shared" si="7"/>
        <v>30</v>
      </c>
    </row>
    <row r="477" spans="1:22" ht="41.4" x14ac:dyDescent="0.4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ROUND(E477/D477*100,0)</f>
        <v>0</v>
      </c>
      <c r="P477">
        <f>IFERROR(ROUND(E477/L477,2),0)</f>
        <v>0</v>
      </c>
      <c r="Q477" s="11" t="s">
        <v>8308</v>
      </c>
      <c r="R477" t="s">
        <v>8314</v>
      </c>
      <c r="S477" s="15">
        <f>(((J477/60)/60)/24)+DATE(1970,1,1)</f>
        <v>42100.086145833338</v>
      </c>
      <c r="T477" s="15">
        <f>(((I477/60)/60)/24)+DATE(1970,1,1)</f>
        <v>42130.086145833338</v>
      </c>
      <c r="U477">
        <f>YEAR(S477)</f>
        <v>2015</v>
      </c>
      <c r="V477">
        <f t="shared" si="7"/>
        <v>30</v>
      </c>
    </row>
    <row r="478" spans="1:22" ht="27.6" x14ac:dyDescent="0.4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ROUND(E478/D478*100,0)</f>
        <v>2</v>
      </c>
      <c r="P478">
        <f>IFERROR(ROUND(E478/L478,2),0)</f>
        <v>39.57</v>
      </c>
      <c r="Q478" s="11" t="s">
        <v>8308</v>
      </c>
      <c r="R478" t="s">
        <v>8314</v>
      </c>
      <c r="S478" s="15">
        <f>(((J478/60)/60)/24)+DATE(1970,1,1)</f>
        <v>41757.975011574075</v>
      </c>
      <c r="T478" s="15">
        <f>(((I478/60)/60)/24)+DATE(1970,1,1)</f>
        <v>41793.165972222225</v>
      </c>
      <c r="U478">
        <f>YEAR(S478)</f>
        <v>2014</v>
      </c>
      <c r="V478">
        <f t="shared" si="7"/>
        <v>36</v>
      </c>
    </row>
    <row r="479" spans="1:22" ht="41.4" x14ac:dyDescent="0.4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ROUND(E479/D479*100,0)</f>
        <v>0</v>
      </c>
      <c r="P479">
        <f>IFERROR(ROUND(E479/L479,2),0)</f>
        <v>0</v>
      </c>
      <c r="Q479" s="11" t="s">
        <v>8308</v>
      </c>
      <c r="R479" t="s">
        <v>8314</v>
      </c>
      <c r="S479" s="15">
        <f>(((J479/60)/60)/24)+DATE(1970,1,1)</f>
        <v>40987.83488425926</v>
      </c>
      <c r="T479" s="15">
        <f>(((I479/60)/60)/24)+DATE(1970,1,1)</f>
        <v>41047.83488425926</v>
      </c>
      <c r="U479">
        <f>YEAR(S479)</f>
        <v>2012</v>
      </c>
      <c r="V479">
        <f t="shared" si="7"/>
        <v>60</v>
      </c>
    </row>
    <row r="480" spans="1:22" ht="41.4" x14ac:dyDescent="0.4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ROUND(E480/D480*100,0)</f>
        <v>0</v>
      </c>
      <c r="P480">
        <f>IFERROR(ROUND(E480/L480,2),0)</f>
        <v>0</v>
      </c>
      <c r="Q480" s="11" t="s">
        <v>8308</v>
      </c>
      <c r="R480" t="s">
        <v>8314</v>
      </c>
      <c r="S480" s="15">
        <f>(((J480/60)/60)/24)+DATE(1970,1,1)</f>
        <v>42065.910983796297</v>
      </c>
      <c r="T480" s="15">
        <f>(((I480/60)/60)/24)+DATE(1970,1,1)</f>
        <v>42095.869317129633</v>
      </c>
      <c r="U480">
        <f>YEAR(S480)</f>
        <v>2015</v>
      </c>
      <c r="V480">
        <f t="shared" si="7"/>
        <v>30</v>
      </c>
    </row>
    <row r="481" spans="1:22" ht="41.4" x14ac:dyDescent="0.4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ROUND(E481/D481*100,0)</f>
        <v>33</v>
      </c>
      <c r="P481">
        <f>IFERROR(ROUND(E481/L481,2),0)</f>
        <v>88.8</v>
      </c>
      <c r="Q481" s="11" t="s">
        <v>8308</v>
      </c>
      <c r="R481" t="s">
        <v>8314</v>
      </c>
      <c r="S481" s="15">
        <f>(((J481/60)/60)/24)+DATE(1970,1,1)</f>
        <v>41904.407812500001</v>
      </c>
      <c r="T481" s="15">
        <f>(((I481/60)/60)/24)+DATE(1970,1,1)</f>
        <v>41964.449479166666</v>
      </c>
      <c r="U481">
        <f>YEAR(S481)</f>
        <v>2014</v>
      </c>
      <c r="V481">
        <f t="shared" si="7"/>
        <v>60</v>
      </c>
    </row>
    <row r="482" spans="1:22" ht="41.4" x14ac:dyDescent="0.4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ROUND(E482/D482*100,0)</f>
        <v>19</v>
      </c>
      <c r="P482">
        <f>IFERROR(ROUND(E482/L482,2),0)</f>
        <v>55.46</v>
      </c>
      <c r="Q482" s="11" t="s">
        <v>8308</v>
      </c>
      <c r="R482" t="s">
        <v>8314</v>
      </c>
      <c r="S482" s="15">
        <f>(((J482/60)/60)/24)+DATE(1970,1,1)</f>
        <v>41465.500173611108</v>
      </c>
      <c r="T482" s="15">
        <f>(((I482/60)/60)/24)+DATE(1970,1,1)</f>
        <v>41495.500173611108</v>
      </c>
      <c r="U482">
        <f>YEAR(S482)</f>
        <v>2013</v>
      </c>
      <c r="V482">
        <f t="shared" si="7"/>
        <v>30</v>
      </c>
    </row>
    <row r="483" spans="1:22" ht="41.4" x14ac:dyDescent="0.4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ROUND(E483/D483*100,0)</f>
        <v>6</v>
      </c>
      <c r="P483">
        <f>IFERROR(ROUND(E483/L483,2),0)</f>
        <v>87.14</v>
      </c>
      <c r="Q483" s="11" t="s">
        <v>8308</v>
      </c>
      <c r="R483" t="s">
        <v>8314</v>
      </c>
      <c r="S483" s="15">
        <f>(((J483/60)/60)/24)+DATE(1970,1,1)</f>
        <v>41162.672326388885</v>
      </c>
      <c r="T483" s="15">
        <f>(((I483/60)/60)/24)+DATE(1970,1,1)</f>
        <v>41192.672326388885</v>
      </c>
      <c r="U483">
        <f>YEAR(S483)</f>
        <v>2012</v>
      </c>
      <c r="V483">
        <f t="shared" si="7"/>
        <v>30</v>
      </c>
    </row>
    <row r="484" spans="1:22" ht="41.4" x14ac:dyDescent="0.4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ROUND(E484/D484*100,0)</f>
        <v>0</v>
      </c>
      <c r="P484">
        <f>IFERROR(ROUND(E484/L484,2),0)</f>
        <v>10</v>
      </c>
      <c r="Q484" s="11" t="s">
        <v>8308</v>
      </c>
      <c r="R484" t="s">
        <v>8314</v>
      </c>
      <c r="S484" s="15">
        <f>(((J484/60)/60)/24)+DATE(1970,1,1)</f>
        <v>42447.896875000006</v>
      </c>
      <c r="T484" s="15">
        <f>(((I484/60)/60)/24)+DATE(1970,1,1)</f>
        <v>42474.606944444444</v>
      </c>
      <c r="U484">
        <f>YEAR(S484)</f>
        <v>2016</v>
      </c>
      <c r="V484">
        <f t="shared" si="7"/>
        <v>27</v>
      </c>
    </row>
    <row r="485" spans="1:22" ht="41.4" x14ac:dyDescent="0.4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ROUND(E485/D485*100,0)</f>
        <v>50</v>
      </c>
      <c r="P485">
        <f>IFERROR(ROUND(E485/L485,2),0)</f>
        <v>51.22</v>
      </c>
      <c r="Q485" s="11" t="s">
        <v>8308</v>
      </c>
      <c r="R485" t="s">
        <v>8314</v>
      </c>
      <c r="S485" s="15">
        <f>(((J485/60)/60)/24)+DATE(1970,1,1)</f>
        <v>41243.197592592594</v>
      </c>
      <c r="T485" s="15">
        <f>(((I485/60)/60)/24)+DATE(1970,1,1)</f>
        <v>41303.197592592594</v>
      </c>
      <c r="U485">
        <f>YEAR(S485)</f>
        <v>2012</v>
      </c>
      <c r="V485">
        <f t="shared" si="7"/>
        <v>60</v>
      </c>
    </row>
    <row r="486" spans="1:22" ht="55.2" x14ac:dyDescent="0.4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ROUND(E486/D486*100,0)</f>
        <v>0</v>
      </c>
      <c r="P486">
        <f>IFERROR(ROUND(E486/L486,2),0)</f>
        <v>13.55</v>
      </c>
      <c r="Q486" s="11" t="s">
        <v>8308</v>
      </c>
      <c r="R486" t="s">
        <v>8314</v>
      </c>
      <c r="S486" s="15">
        <f>(((J486/60)/60)/24)+DATE(1970,1,1)</f>
        <v>42272.93949074074</v>
      </c>
      <c r="T486" s="15">
        <f>(((I486/60)/60)/24)+DATE(1970,1,1)</f>
        <v>42313.981157407412</v>
      </c>
      <c r="U486">
        <f>YEAR(S486)</f>
        <v>2015</v>
      </c>
      <c r="V486">
        <f t="shared" si="7"/>
        <v>41</v>
      </c>
    </row>
    <row r="487" spans="1:22" ht="27.6" x14ac:dyDescent="0.4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ROUND(E487/D487*100,0)</f>
        <v>22</v>
      </c>
      <c r="P487">
        <f>IFERROR(ROUND(E487/L487,2),0)</f>
        <v>66.52</v>
      </c>
      <c r="Q487" s="11" t="s">
        <v>8308</v>
      </c>
      <c r="R487" t="s">
        <v>8314</v>
      </c>
      <c r="S487" s="15">
        <f>(((J487/60)/60)/24)+DATE(1970,1,1)</f>
        <v>41381.50577546296</v>
      </c>
      <c r="T487" s="15">
        <f>(((I487/60)/60)/24)+DATE(1970,1,1)</f>
        <v>41411.50577546296</v>
      </c>
      <c r="U487">
        <f>YEAR(S487)</f>
        <v>2013</v>
      </c>
      <c r="V487">
        <f t="shared" si="7"/>
        <v>30</v>
      </c>
    </row>
    <row r="488" spans="1:22" ht="41.4" x14ac:dyDescent="0.4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ROUND(E488/D488*100,0)</f>
        <v>0</v>
      </c>
      <c r="P488">
        <f>IFERROR(ROUND(E488/L488,2),0)</f>
        <v>50</v>
      </c>
      <c r="Q488" s="11" t="s">
        <v>8308</v>
      </c>
      <c r="R488" t="s">
        <v>8314</v>
      </c>
      <c r="S488" s="15">
        <f>(((J488/60)/60)/24)+DATE(1970,1,1)</f>
        <v>41761.94258101852</v>
      </c>
      <c r="T488" s="15">
        <f>(((I488/60)/60)/24)+DATE(1970,1,1)</f>
        <v>41791.94258101852</v>
      </c>
      <c r="U488">
        <f>YEAR(S488)</f>
        <v>2014</v>
      </c>
      <c r="V488">
        <f t="shared" si="7"/>
        <v>30</v>
      </c>
    </row>
    <row r="489" spans="1:22" ht="41.4" x14ac:dyDescent="0.4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ROUND(E489/D489*100,0)</f>
        <v>0</v>
      </c>
      <c r="P489">
        <f>IFERROR(ROUND(E489/L489,2),0)</f>
        <v>0</v>
      </c>
      <c r="Q489" s="11" t="s">
        <v>8308</v>
      </c>
      <c r="R489" t="s">
        <v>8314</v>
      </c>
      <c r="S489" s="15">
        <f>(((J489/60)/60)/24)+DATE(1970,1,1)</f>
        <v>42669.594837962963</v>
      </c>
      <c r="T489" s="15">
        <f>(((I489/60)/60)/24)+DATE(1970,1,1)</f>
        <v>42729.636504629627</v>
      </c>
      <c r="U489">
        <f>YEAR(S489)</f>
        <v>2016</v>
      </c>
      <c r="V489">
        <f t="shared" si="7"/>
        <v>60</v>
      </c>
    </row>
    <row r="490" spans="1:22" ht="27.6" x14ac:dyDescent="0.4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ROUND(E490/D490*100,0)</f>
        <v>0</v>
      </c>
      <c r="P490">
        <f>IFERROR(ROUND(E490/L490,2),0)</f>
        <v>0</v>
      </c>
      <c r="Q490" s="11" t="s">
        <v>8308</v>
      </c>
      <c r="R490" t="s">
        <v>8314</v>
      </c>
      <c r="S490" s="15">
        <f>(((J490/60)/60)/24)+DATE(1970,1,1)</f>
        <v>42714.054398148146</v>
      </c>
      <c r="T490" s="15">
        <f>(((I490/60)/60)/24)+DATE(1970,1,1)</f>
        <v>42744.054398148146</v>
      </c>
      <c r="U490">
        <f>YEAR(S490)</f>
        <v>2016</v>
      </c>
      <c r="V490">
        <f t="shared" si="7"/>
        <v>30</v>
      </c>
    </row>
    <row r="491" spans="1:22" ht="41.4" x14ac:dyDescent="0.4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ROUND(E491/D491*100,0)</f>
        <v>0</v>
      </c>
      <c r="P491">
        <f>IFERROR(ROUND(E491/L491,2),0)</f>
        <v>71.67</v>
      </c>
      <c r="Q491" s="11" t="s">
        <v>8308</v>
      </c>
      <c r="R491" t="s">
        <v>8314</v>
      </c>
      <c r="S491" s="15">
        <f>(((J491/60)/60)/24)+DATE(1970,1,1)</f>
        <v>40882.481666666667</v>
      </c>
      <c r="T491" s="15">
        <f>(((I491/60)/60)/24)+DATE(1970,1,1)</f>
        <v>40913.481249999997</v>
      </c>
      <c r="U491">
        <f>YEAR(S491)</f>
        <v>2011</v>
      </c>
      <c r="V491">
        <f t="shared" si="7"/>
        <v>31</v>
      </c>
    </row>
    <row r="492" spans="1:22" x14ac:dyDescent="0.4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ROUND(E492/D492*100,0)</f>
        <v>0</v>
      </c>
      <c r="P492">
        <f>IFERROR(ROUND(E492/L492,2),0)</f>
        <v>0</v>
      </c>
      <c r="Q492" s="11" t="s">
        <v>8308</v>
      </c>
      <c r="R492" t="s">
        <v>8314</v>
      </c>
      <c r="S492" s="15">
        <f>(((J492/60)/60)/24)+DATE(1970,1,1)</f>
        <v>41113.968576388892</v>
      </c>
      <c r="T492" s="15">
        <f>(((I492/60)/60)/24)+DATE(1970,1,1)</f>
        <v>41143.968576388892</v>
      </c>
      <c r="U492">
        <f>YEAR(S492)</f>
        <v>2012</v>
      </c>
      <c r="V492">
        <f t="shared" si="7"/>
        <v>30</v>
      </c>
    </row>
    <row r="493" spans="1:22" ht="41.4" x14ac:dyDescent="0.4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ROUND(E493/D493*100,0)</f>
        <v>0</v>
      </c>
      <c r="P493">
        <f>IFERROR(ROUND(E493/L493,2),0)</f>
        <v>0</v>
      </c>
      <c r="Q493" s="11" t="s">
        <v>8308</v>
      </c>
      <c r="R493" t="s">
        <v>8314</v>
      </c>
      <c r="S493" s="15">
        <f>(((J493/60)/60)/24)+DATE(1970,1,1)</f>
        <v>42366.982627314821</v>
      </c>
      <c r="T493" s="15">
        <f>(((I493/60)/60)/24)+DATE(1970,1,1)</f>
        <v>42396.982627314821</v>
      </c>
      <c r="U493">
        <f>YEAR(S493)</f>
        <v>2015</v>
      </c>
      <c r="V493">
        <f t="shared" si="7"/>
        <v>30</v>
      </c>
    </row>
    <row r="494" spans="1:22" ht="41.4" x14ac:dyDescent="0.4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ROUND(E494/D494*100,0)</f>
        <v>0</v>
      </c>
      <c r="P494">
        <f>IFERROR(ROUND(E494/L494,2),0)</f>
        <v>0</v>
      </c>
      <c r="Q494" s="11" t="s">
        <v>8308</v>
      </c>
      <c r="R494" t="s">
        <v>8314</v>
      </c>
      <c r="S494" s="15">
        <f>(((J494/60)/60)/24)+DATE(1970,1,1)</f>
        <v>42596.03506944445</v>
      </c>
      <c r="T494" s="15">
        <f>(((I494/60)/60)/24)+DATE(1970,1,1)</f>
        <v>42656.03506944445</v>
      </c>
      <c r="U494">
        <f>YEAR(S494)</f>
        <v>2016</v>
      </c>
      <c r="V494">
        <f t="shared" si="7"/>
        <v>60</v>
      </c>
    </row>
    <row r="495" spans="1:22" ht="41.4" x14ac:dyDescent="0.4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ROUND(E495/D495*100,0)</f>
        <v>0</v>
      </c>
      <c r="P495">
        <f>IFERROR(ROUND(E495/L495,2),0)</f>
        <v>0</v>
      </c>
      <c r="Q495" s="11" t="s">
        <v>8308</v>
      </c>
      <c r="R495" t="s">
        <v>8314</v>
      </c>
      <c r="S495" s="15">
        <f>(((J495/60)/60)/24)+DATE(1970,1,1)</f>
        <v>42114.726134259254</v>
      </c>
      <c r="T495" s="15">
        <f>(((I495/60)/60)/24)+DATE(1970,1,1)</f>
        <v>42144.726134259254</v>
      </c>
      <c r="U495">
        <f>YEAR(S495)</f>
        <v>2015</v>
      </c>
      <c r="V495">
        <f t="shared" si="7"/>
        <v>30</v>
      </c>
    </row>
    <row r="496" spans="1:22" ht="41.4" x14ac:dyDescent="0.4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ROUND(E496/D496*100,0)</f>
        <v>0</v>
      </c>
      <c r="P496">
        <f>IFERROR(ROUND(E496/L496,2),0)</f>
        <v>10.33</v>
      </c>
      <c r="Q496" s="11" t="s">
        <v>8308</v>
      </c>
      <c r="R496" t="s">
        <v>8314</v>
      </c>
      <c r="S496" s="15">
        <f>(((J496/60)/60)/24)+DATE(1970,1,1)</f>
        <v>41799.830613425926</v>
      </c>
      <c r="T496" s="15">
        <f>(((I496/60)/60)/24)+DATE(1970,1,1)</f>
        <v>41823.125</v>
      </c>
      <c r="U496">
        <f>YEAR(S496)</f>
        <v>2014</v>
      </c>
      <c r="V496">
        <f t="shared" si="7"/>
        <v>24</v>
      </c>
    </row>
    <row r="497" spans="1:22" ht="41.4" x14ac:dyDescent="0.4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ROUND(E497/D497*100,0)</f>
        <v>0</v>
      </c>
      <c r="P497">
        <f>IFERROR(ROUND(E497/L497,2),0)</f>
        <v>0</v>
      </c>
      <c r="Q497" s="11" t="s">
        <v>8308</v>
      </c>
      <c r="R497" t="s">
        <v>8314</v>
      </c>
      <c r="S497" s="15">
        <f>(((J497/60)/60)/24)+DATE(1970,1,1)</f>
        <v>42171.827604166669</v>
      </c>
      <c r="T497" s="15">
        <f>(((I497/60)/60)/24)+DATE(1970,1,1)</f>
        <v>42201.827604166669</v>
      </c>
      <c r="U497">
        <f>YEAR(S497)</f>
        <v>2015</v>
      </c>
      <c r="V497">
        <f t="shared" si="7"/>
        <v>30</v>
      </c>
    </row>
    <row r="498" spans="1:22" ht="27.6" x14ac:dyDescent="0.4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ROUND(E498/D498*100,0)</f>
        <v>0</v>
      </c>
      <c r="P498">
        <f>IFERROR(ROUND(E498/L498,2),0)</f>
        <v>1</v>
      </c>
      <c r="Q498" s="11" t="s">
        <v>8308</v>
      </c>
      <c r="R498" t="s">
        <v>8314</v>
      </c>
      <c r="S498" s="15">
        <f>(((J498/60)/60)/24)+DATE(1970,1,1)</f>
        <v>41620.93141203704</v>
      </c>
      <c r="T498" s="15">
        <f>(((I498/60)/60)/24)+DATE(1970,1,1)</f>
        <v>41680.93141203704</v>
      </c>
      <c r="U498">
        <f>YEAR(S498)</f>
        <v>2013</v>
      </c>
      <c r="V498">
        <f t="shared" si="7"/>
        <v>60</v>
      </c>
    </row>
    <row r="499" spans="1:22" x14ac:dyDescent="0.4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ROUND(E499/D499*100,0)</f>
        <v>1</v>
      </c>
      <c r="P499">
        <f>IFERROR(ROUND(E499/L499,2),0)</f>
        <v>10</v>
      </c>
      <c r="Q499" s="11" t="s">
        <v>8308</v>
      </c>
      <c r="R499" t="s">
        <v>8314</v>
      </c>
      <c r="S499" s="15">
        <f>(((J499/60)/60)/24)+DATE(1970,1,1)</f>
        <v>41945.037789351853</v>
      </c>
      <c r="T499" s="15">
        <f>(((I499/60)/60)/24)+DATE(1970,1,1)</f>
        <v>41998.208333333328</v>
      </c>
      <c r="U499">
        <f>YEAR(S499)</f>
        <v>2014</v>
      </c>
      <c r="V499">
        <f t="shared" si="7"/>
        <v>53</v>
      </c>
    </row>
    <row r="500" spans="1:22" ht="41.4" x14ac:dyDescent="0.4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ROUND(E500/D500*100,0)</f>
        <v>5</v>
      </c>
      <c r="P500">
        <f>IFERROR(ROUND(E500/L500,2),0)</f>
        <v>136.09</v>
      </c>
      <c r="Q500" s="11" t="s">
        <v>8308</v>
      </c>
      <c r="R500" t="s">
        <v>8314</v>
      </c>
      <c r="S500" s="15">
        <f>(((J500/60)/60)/24)+DATE(1970,1,1)</f>
        <v>40858.762141203704</v>
      </c>
      <c r="T500" s="15">
        <f>(((I500/60)/60)/24)+DATE(1970,1,1)</f>
        <v>40900.762141203704</v>
      </c>
      <c r="U500">
        <f>YEAR(S500)</f>
        <v>2011</v>
      </c>
      <c r="V500">
        <f t="shared" si="7"/>
        <v>42</v>
      </c>
    </row>
    <row r="501" spans="1:22" ht="55.2" x14ac:dyDescent="0.4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ROUND(E501/D501*100,0)</f>
        <v>10</v>
      </c>
      <c r="P501">
        <f>IFERROR(ROUND(E501/L501,2),0)</f>
        <v>73.459999999999994</v>
      </c>
      <c r="Q501" s="11" t="s">
        <v>8308</v>
      </c>
      <c r="R501" t="s">
        <v>8314</v>
      </c>
      <c r="S501" s="15">
        <f>(((J501/60)/60)/24)+DATE(1970,1,1)</f>
        <v>40043.895462962959</v>
      </c>
      <c r="T501" s="15">
        <f>(((I501/60)/60)/24)+DATE(1970,1,1)</f>
        <v>40098.874305555553</v>
      </c>
      <c r="U501">
        <f>YEAR(S501)</f>
        <v>2009</v>
      </c>
      <c r="V501">
        <f t="shared" si="7"/>
        <v>55</v>
      </c>
    </row>
    <row r="502" spans="1:22" ht="55.2" x14ac:dyDescent="0.4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ROUND(E502/D502*100,0)</f>
        <v>3</v>
      </c>
      <c r="P502">
        <f>IFERROR(ROUND(E502/L502,2),0)</f>
        <v>53.75</v>
      </c>
      <c r="Q502" s="11" t="s">
        <v>8308</v>
      </c>
      <c r="R502" t="s">
        <v>8314</v>
      </c>
      <c r="S502" s="15">
        <f>(((J502/60)/60)/24)+DATE(1970,1,1)</f>
        <v>40247.886006944449</v>
      </c>
      <c r="T502" s="15">
        <f>(((I502/60)/60)/24)+DATE(1970,1,1)</f>
        <v>40306.927777777775</v>
      </c>
      <c r="U502">
        <f>YEAR(S502)</f>
        <v>2010</v>
      </c>
      <c r="V502">
        <f t="shared" si="7"/>
        <v>59</v>
      </c>
    </row>
    <row r="503" spans="1:22" ht="41.4" x14ac:dyDescent="0.4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ROUND(E503/D503*100,0)</f>
        <v>0</v>
      </c>
      <c r="P503">
        <f>IFERROR(ROUND(E503/L503,2),0)</f>
        <v>0</v>
      </c>
      <c r="Q503" s="11" t="s">
        <v>8308</v>
      </c>
      <c r="R503" t="s">
        <v>8314</v>
      </c>
      <c r="S503" s="15">
        <f>(((J503/60)/60)/24)+DATE(1970,1,1)</f>
        <v>40703.234386574077</v>
      </c>
      <c r="T503" s="15">
        <f>(((I503/60)/60)/24)+DATE(1970,1,1)</f>
        <v>40733.234386574077</v>
      </c>
      <c r="U503">
        <f>YEAR(S503)</f>
        <v>2011</v>
      </c>
      <c r="V503">
        <f t="shared" si="7"/>
        <v>30</v>
      </c>
    </row>
    <row r="504" spans="1:22" ht="41.4" x14ac:dyDescent="0.4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ROUND(E504/D504*100,0)</f>
        <v>1</v>
      </c>
      <c r="P504">
        <f>IFERROR(ROUND(E504/L504,2),0)</f>
        <v>57.5</v>
      </c>
      <c r="Q504" s="11" t="s">
        <v>8308</v>
      </c>
      <c r="R504" t="s">
        <v>8314</v>
      </c>
      <c r="S504" s="15">
        <f>(((J504/60)/60)/24)+DATE(1970,1,1)</f>
        <v>40956.553530092591</v>
      </c>
      <c r="T504" s="15">
        <f>(((I504/60)/60)/24)+DATE(1970,1,1)</f>
        <v>40986.511863425927</v>
      </c>
      <c r="U504">
        <f>YEAR(S504)</f>
        <v>2012</v>
      </c>
      <c r="V504">
        <f t="shared" si="7"/>
        <v>30</v>
      </c>
    </row>
    <row r="505" spans="1:22" ht="41.4" x14ac:dyDescent="0.4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ROUND(E505/D505*100,0)</f>
        <v>2</v>
      </c>
      <c r="P505">
        <f>IFERROR(ROUND(E505/L505,2),0)</f>
        <v>12.67</v>
      </c>
      <c r="Q505" s="11" t="s">
        <v>8308</v>
      </c>
      <c r="R505" t="s">
        <v>8314</v>
      </c>
      <c r="S505" s="15">
        <f>(((J505/60)/60)/24)+DATE(1970,1,1)</f>
        <v>41991.526655092588</v>
      </c>
      <c r="T505" s="15">
        <f>(((I505/60)/60)/24)+DATE(1970,1,1)</f>
        <v>42021.526655092588</v>
      </c>
      <c r="U505">
        <f>YEAR(S505)</f>
        <v>2014</v>
      </c>
      <c r="V505">
        <f t="shared" si="7"/>
        <v>30</v>
      </c>
    </row>
    <row r="506" spans="1:22" ht="41.4" x14ac:dyDescent="0.4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ROUND(E506/D506*100,0)</f>
        <v>1</v>
      </c>
      <c r="P506">
        <f>IFERROR(ROUND(E506/L506,2),0)</f>
        <v>67</v>
      </c>
      <c r="Q506" s="11" t="s">
        <v>8308</v>
      </c>
      <c r="R506" t="s">
        <v>8314</v>
      </c>
      <c r="S506" s="15">
        <f>(((J506/60)/60)/24)+DATE(1970,1,1)</f>
        <v>40949.98364583333</v>
      </c>
      <c r="T506" s="15">
        <f>(((I506/60)/60)/24)+DATE(1970,1,1)</f>
        <v>41009.941979166666</v>
      </c>
      <c r="U506">
        <f>YEAR(S506)</f>
        <v>2012</v>
      </c>
      <c r="V506">
        <f t="shared" si="7"/>
        <v>60</v>
      </c>
    </row>
    <row r="507" spans="1:22" ht="41.4" x14ac:dyDescent="0.4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ROUND(E507/D507*100,0)</f>
        <v>0</v>
      </c>
      <c r="P507">
        <f>IFERROR(ROUND(E507/L507,2),0)</f>
        <v>3.71</v>
      </c>
      <c r="Q507" s="11" t="s">
        <v>8308</v>
      </c>
      <c r="R507" t="s">
        <v>8314</v>
      </c>
      <c r="S507" s="15">
        <f>(((J507/60)/60)/24)+DATE(1970,1,1)</f>
        <v>42318.098217592589</v>
      </c>
      <c r="T507" s="15">
        <f>(((I507/60)/60)/24)+DATE(1970,1,1)</f>
        <v>42363.098217592589</v>
      </c>
      <c r="U507">
        <f>YEAR(S507)</f>
        <v>2015</v>
      </c>
      <c r="V507">
        <f t="shared" si="7"/>
        <v>45</v>
      </c>
    </row>
    <row r="508" spans="1:22" ht="41.4" x14ac:dyDescent="0.4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ROUND(E508/D508*100,0)</f>
        <v>0</v>
      </c>
      <c r="P508">
        <f>IFERROR(ROUND(E508/L508,2),0)</f>
        <v>250</v>
      </c>
      <c r="Q508" s="11" t="s">
        <v>8308</v>
      </c>
      <c r="R508" t="s">
        <v>8314</v>
      </c>
      <c r="S508" s="15">
        <f>(((J508/60)/60)/24)+DATE(1970,1,1)</f>
        <v>41466.552314814813</v>
      </c>
      <c r="T508" s="15">
        <f>(((I508/60)/60)/24)+DATE(1970,1,1)</f>
        <v>41496.552314814813</v>
      </c>
      <c r="U508">
        <f>YEAR(S508)</f>
        <v>2013</v>
      </c>
      <c r="V508">
        <f t="shared" si="7"/>
        <v>30</v>
      </c>
    </row>
    <row r="509" spans="1:22" ht="41.4" x14ac:dyDescent="0.4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ROUND(E509/D509*100,0)</f>
        <v>3</v>
      </c>
      <c r="P509">
        <f>IFERROR(ROUND(E509/L509,2),0)</f>
        <v>64</v>
      </c>
      <c r="Q509" s="11" t="s">
        <v>8308</v>
      </c>
      <c r="R509" t="s">
        <v>8314</v>
      </c>
      <c r="S509" s="15">
        <f>(((J509/60)/60)/24)+DATE(1970,1,1)</f>
        <v>41156.958993055552</v>
      </c>
      <c r="T509" s="15">
        <f>(((I509/60)/60)/24)+DATE(1970,1,1)</f>
        <v>41201.958993055552</v>
      </c>
      <c r="U509">
        <f>YEAR(S509)</f>
        <v>2012</v>
      </c>
      <c r="V509">
        <f t="shared" si="7"/>
        <v>45</v>
      </c>
    </row>
    <row r="510" spans="1:22" ht="41.4" x14ac:dyDescent="0.4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ROUND(E510/D510*100,0)</f>
        <v>1</v>
      </c>
      <c r="P510">
        <f>IFERROR(ROUND(E510/L510,2),0)</f>
        <v>133.33000000000001</v>
      </c>
      <c r="Q510" s="11" t="s">
        <v>8308</v>
      </c>
      <c r="R510" t="s">
        <v>8314</v>
      </c>
      <c r="S510" s="15">
        <f>(((J510/60)/60)/24)+DATE(1970,1,1)</f>
        <v>40995.024317129632</v>
      </c>
      <c r="T510" s="15">
        <f>(((I510/60)/60)/24)+DATE(1970,1,1)</f>
        <v>41054.593055555553</v>
      </c>
      <c r="U510">
        <f>YEAR(S510)</f>
        <v>2012</v>
      </c>
      <c r="V510">
        <f t="shared" si="7"/>
        <v>59</v>
      </c>
    </row>
    <row r="511" spans="1:22" ht="41.4" x14ac:dyDescent="0.4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ROUND(E511/D511*100,0)</f>
        <v>0</v>
      </c>
      <c r="P511">
        <f>IFERROR(ROUND(E511/L511,2),0)</f>
        <v>10</v>
      </c>
      <c r="Q511" s="11" t="s">
        <v>8308</v>
      </c>
      <c r="R511" t="s">
        <v>8314</v>
      </c>
      <c r="S511" s="15">
        <f>(((J511/60)/60)/24)+DATE(1970,1,1)</f>
        <v>42153.631597222222</v>
      </c>
      <c r="T511" s="15">
        <f>(((I511/60)/60)/24)+DATE(1970,1,1)</f>
        <v>42183.631597222222</v>
      </c>
      <c r="U511">
        <f>YEAR(S511)</f>
        <v>2015</v>
      </c>
      <c r="V511">
        <f t="shared" si="7"/>
        <v>30</v>
      </c>
    </row>
    <row r="512" spans="1:22" ht="41.4" x14ac:dyDescent="0.4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ROUND(E512/D512*100,0)</f>
        <v>0</v>
      </c>
      <c r="P512">
        <f>IFERROR(ROUND(E512/L512,2),0)</f>
        <v>0</v>
      </c>
      <c r="Q512" s="11" t="s">
        <v>8308</v>
      </c>
      <c r="R512" t="s">
        <v>8314</v>
      </c>
      <c r="S512" s="15">
        <f>(((J512/60)/60)/24)+DATE(1970,1,1)</f>
        <v>42400.176377314812</v>
      </c>
      <c r="T512" s="15">
        <f>(((I512/60)/60)/24)+DATE(1970,1,1)</f>
        <v>42430.176377314812</v>
      </c>
      <c r="U512">
        <f>YEAR(S512)</f>
        <v>2016</v>
      </c>
      <c r="V512">
        <f t="shared" si="7"/>
        <v>30</v>
      </c>
    </row>
    <row r="513" spans="1:22" ht="41.4" x14ac:dyDescent="0.4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ROUND(E513/D513*100,0)</f>
        <v>3</v>
      </c>
      <c r="P513">
        <f>IFERROR(ROUND(E513/L513,2),0)</f>
        <v>30</v>
      </c>
      <c r="Q513" s="11" t="s">
        <v>8308</v>
      </c>
      <c r="R513" t="s">
        <v>8314</v>
      </c>
      <c r="S513" s="15">
        <f>(((J513/60)/60)/24)+DATE(1970,1,1)</f>
        <v>41340.303032407406</v>
      </c>
      <c r="T513" s="15">
        <f>(((I513/60)/60)/24)+DATE(1970,1,1)</f>
        <v>41370.261365740742</v>
      </c>
      <c r="U513">
        <f>YEAR(S513)</f>
        <v>2013</v>
      </c>
      <c r="V513">
        <f t="shared" si="7"/>
        <v>30</v>
      </c>
    </row>
    <row r="514" spans="1:22" ht="41.4" x14ac:dyDescent="0.4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ROUND(E514/D514*100,0)</f>
        <v>0</v>
      </c>
      <c r="P514">
        <f>IFERROR(ROUND(E514/L514,2),0)</f>
        <v>5.5</v>
      </c>
      <c r="Q514" s="11" t="s">
        <v>8308</v>
      </c>
      <c r="R514" t="s">
        <v>8314</v>
      </c>
      <c r="S514" s="15">
        <f>(((J514/60)/60)/24)+DATE(1970,1,1)</f>
        <v>42649.742210648154</v>
      </c>
      <c r="T514" s="15">
        <f>(((I514/60)/60)/24)+DATE(1970,1,1)</f>
        <v>42694.783877314811</v>
      </c>
      <c r="U514">
        <f>YEAR(S514)</f>
        <v>2016</v>
      </c>
      <c r="V514">
        <f t="shared" si="7"/>
        <v>45</v>
      </c>
    </row>
    <row r="515" spans="1:22" ht="27.6" x14ac:dyDescent="0.4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ROUND(E515/D515*100,0)</f>
        <v>14</v>
      </c>
      <c r="P515">
        <f>IFERROR(ROUND(E515/L515,2),0)</f>
        <v>102.38</v>
      </c>
      <c r="Q515" s="11" t="s">
        <v>8308</v>
      </c>
      <c r="R515" t="s">
        <v>8314</v>
      </c>
      <c r="S515" s="15">
        <f>(((J515/60)/60)/24)+DATE(1970,1,1)</f>
        <v>42552.653993055559</v>
      </c>
      <c r="T515" s="15">
        <f>(((I515/60)/60)/24)+DATE(1970,1,1)</f>
        <v>42597.291666666672</v>
      </c>
      <c r="U515">
        <f>YEAR(S515)</f>
        <v>2016</v>
      </c>
      <c r="V515">
        <f t="shared" ref="V515:V578" si="8">_xlfn.DAYS(T515,S515)</f>
        <v>45</v>
      </c>
    </row>
    <row r="516" spans="1:22" ht="41.4" x14ac:dyDescent="0.4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ROUND(E516/D516*100,0)</f>
        <v>3</v>
      </c>
      <c r="P516">
        <f>IFERROR(ROUND(E516/L516,2),0)</f>
        <v>16.670000000000002</v>
      </c>
      <c r="Q516" s="11" t="s">
        <v>8308</v>
      </c>
      <c r="R516" t="s">
        <v>8314</v>
      </c>
      <c r="S516" s="15">
        <f>(((J516/60)/60)/24)+DATE(1970,1,1)</f>
        <v>41830.613969907405</v>
      </c>
      <c r="T516" s="15">
        <f>(((I516/60)/60)/24)+DATE(1970,1,1)</f>
        <v>41860.613969907405</v>
      </c>
      <c r="U516">
        <f>YEAR(S516)</f>
        <v>2014</v>
      </c>
      <c r="V516">
        <f t="shared" si="8"/>
        <v>30</v>
      </c>
    </row>
    <row r="517" spans="1:22" ht="41.4" x14ac:dyDescent="0.4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ROUND(E517/D517*100,0)</f>
        <v>25</v>
      </c>
      <c r="P517">
        <f>IFERROR(ROUND(E517/L517,2),0)</f>
        <v>725.03</v>
      </c>
      <c r="Q517" s="11" t="s">
        <v>8308</v>
      </c>
      <c r="R517" t="s">
        <v>8314</v>
      </c>
      <c r="S517" s="15">
        <f>(((J517/60)/60)/24)+DATE(1970,1,1)</f>
        <v>42327.490752314814</v>
      </c>
      <c r="T517" s="15">
        <f>(((I517/60)/60)/24)+DATE(1970,1,1)</f>
        <v>42367.490752314814</v>
      </c>
      <c r="U517">
        <f>YEAR(S517)</f>
        <v>2015</v>
      </c>
      <c r="V517">
        <f t="shared" si="8"/>
        <v>40</v>
      </c>
    </row>
    <row r="518" spans="1:22" ht="27.6" x14ac:dyDescent="0.4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ROUND(E518/D518*100,0)</f>
        <v>0</v>
      </c>
      <c r="P518">
        <f>IFERROR(ROUND(E518/L518,2),0)</f>
        <v>0</v>
      </c>
      <c r="Q518" s="11" t="s">
        <v>8308</v>
      </c>
      <c r="R518" t="s">
        <v>8314</v>
      </c>
      <c r="S518" s="15">
        <f>(((J518/60)/60)/24)+DATE(1970,1,1)</f>
        <v>42091.778703703705</v>
      </c>
      <c r="T518" s="15">
        <f>(((I518/60)/60)/24)+DATE(1970,1,1)</f>
        <v>42151.778703703705</v>
      </c>
      <c r="U518">
        <f>YEAR(S518)</f>
        <v>2015</v>
      </c>
      <c r="V518">
        <f t="shared" si="8"/>
        <v>60</v>
      </c>
    </row>
    <row r="519" spans="1:22" ht="41.4" x14ac:dyDescent="0.4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ROUND(E519/D519*100,0)</f>
        <v>1</v>
      </c>
      <c r="P519">
        <f>IFERROR(ROUND(E519/L519,2),0)</f>
        <v>68.33</v>
      </c>
      <c r="Q519" s="11" t="s">
        <v>8308</v>
      </c>
      <c r="R519" t="s">
        <v>8314</v>
      </c>
      <c r="S519" s="15">
        <f>(((J519/60)/60)/24)+DATE(1970,1,1)</f>
        <v>42738.615289351852</v>
      </c>
      <c r="T519" s="15">
        <f>(((I519/60)/60)/24)+DATE(1970,1,1)</f>
        <v>42768.615289351852</v>
      </c>
      <c r="U519">
        <f>YEAR(S519)</f>
        <v>2017</v>
      </c>
      <c r="V519">
        <f t="shared" si="8"/>
        <v>30</v>
      </c>
    </row>
    <row r="520" spans="1:22" ht="41.4" x14ac:dyDescent="0.4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ROUND(E520/D520*100,0)</f>
        <v>0</v>
      </c>
      <c r="P520">
        <f>IFERROR(ROUND(E520/L520,2),0)</f>
        <v>0</v>
      </c>
      <c r="Q520" s="11" t="s">
        <v>8308</v>
      </c>
      <c r="R520" t="s">
        <v>8314</v>
      </c>
      <c r="S520" s="15">
        <f>(((J520/60)/60)/24)+DATE(1970,1,1)</f>
        <v>42223.616018518514</v>
      </c>
      <c r="T520" s="15">
        <f>(((I520/60)/60)/24)+DATE(1970,1,1)</f>
        <v>42253.615277777775</v>
      </c>
      <c r="U520">
        <f>YEAR(S520)</f>
        <v>2015</v>
      </c>
      <c r="V520">
        <f t="shared" si="8"/>
        <v>30</v>
      </c>
    </row>
    <row r="521" spans="1:22" ht="41.4" x14ac:dyDescent="0.4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ROUND(E521/D521*100,0)</f>
        <v>23</v>
      </c>
      <c r="P521">
        <f>IFERROR(ROUND(E521/L521,2),0)</f>
        <v>39.229999999999997</v>
      </c>
      <c r="Q521" s="11" t="s">
        <v>8308</v>
      </c>
      <c r="R521" t="s">
        <v>8314</v>
      </c>
      <c r="S521" s="15">
        <f>(((J521/60)/60)/24)+DATE(1970,1,1)</f>
        <v>41218.391446759262</v>
      </c>
      <c r="T521" s="15">
        <f>(((I521/60)/60)/24)+DATE(1970,1,1)</f>
        <v>41248.391446759262</v>
      </c>
      <c r="U521">
        <f>YEAR(S521)</f>
        <v>2012</v>
      </c>
      <c r="V521">
        <f t="shared" si="8"/>
        <v>30</v>
      </c>
    </row>
    <row r="522" spans="1:22" ht="41.4" x14ac:dyDescent="0.4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ROUND(E522/D522*100,0)</f>
        <v>102</v>
      </c>
      <c r="P522">
        <f>IFERROR(ROUND(E522/L522,2),0)</f>
        <v>150.15</v>
      </c>
      <c r="Q522" s="11" t="s">
        <v>8315</v>
      </c>
      <c r="R522" t="s">
        <v>8316</v>
      </c>
      <c r="S522" s="15">
        <f>(((J522/60)/60)/24)+DATE(1970,1,1)</f>
        <v>42318.702094907407</v>
      </c>
      <c r="T522" s="15">
        <f>(((I522/60)/60)/24)+DATE(1970,1,1)</f>
        <v>42348.702094907407</v>
      </c>
      <c r="U522">
        <f>YEAR(S522)</f>
        <v>2015</v>
      </c>
      <c r="V522">
        <f t="shared" si="8"/>
        <v>30</v>
      </c>
    </row>
    <row r="523" spans="1:22" ht="41.4" x14ac:dyDescent="0.4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ROUND(E523/D523*100,0)</f>
        <v>105</v>
      </c>
      <c r="P523">
        <f>IFERROR(ROUND(E523/L523,2),0)</f>
        <v>93.43</v>
      </c>
      <c r="Q523" s="11" t="s">
        <v>8315</v>
      </c>
      <c r="R523" t="s">
        <v>8316</v>
      </c>
      <c r="S523" s="15">
        <f>(((J523/60)/60)/24)+DATE(1970,1,1)</f>
        <v>42646.092812499999</v>
      </c>
      <c r="T523" s="15">
        <f>(((I523/60)/60)/24)+DATE(1970,1,1)</f>
        <v>42675.207638888889</v>
      </c>
      <c r="U523">
        <f>YEAR(S523)</f>
        <v>2016</v>
      </c>
      <c r="V523">
        <f t="shared" si="8"/>
        <v>29</v>
      </c>
    </row>
    <row r="524" spans="1:22" ht="41.4" x14ac:dyDescent="0.4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ROUND(E524/D524*100,0)</f>
        <v>115</v>
      </c>
      <c r="P524">
        <f>IFERROR(ROUND(E524/L524,2),0)</f>
        <v>110.97</v>
      </c>
      <c r="Q524" s="11" t="s">
        <v>8315</v>
      </c>
      <c r="R524" t="s">
        <v>8316</v>
      </c>
      <c r="S524" s="15">
        <f>(((J524/60)/60)/24)+DATE(1970,1,1)</f>
        <v>42430.040798611109</v>
      </c>
      <c r="T524" s="15">
        <f>(((I524/60)/60)/24)+DATE(1970,1,1)</f>
        <v>42449.999131944445</v>
      </c>
      <c r="U524">
        <f>YEAR(S524)</f>
        <v>2016</v>
      </c>
      <c r="V524">
        <f t="shared" si="8"/>
        <v>19</v>
      </c>
    </row>
    <row r="525" spans="1:22" ht="41.4" x14ac:dyDescent="0.4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ROUND(E525/D525*100,0)</f>
        <v>121</v>
      </c>
      <c r="P525">
        <f>IFERROR(ROUND(E525/L525,2),0)</f>
        <v>71.790000000000006</v>
      </c>
      <c r="Q525" s="11" t="s">
        <v>8315</v>
      </c>
      <c r="R525" t="s">
        <v>8316</v>
      </c>
      <c r="S525" s="15">
        <f>(((J525/60)/60)/24)+DATE(1970,1,1)</f>
        <v>42238.13282407407</v>
      </c>
      <c r="T525" s="15">
        <f>(((I525/60)/60)/24)+DATE(1970,1,1)</f>
        <v>42268.13282407407</v>
      </c>
      <c r="U525">
        <f>YEAR(S525)</f>
        <v>2015</v>
      </c>
      <c r="V525">
        <f t="shared" si="8"/>
        <v>30</v>
      </c>
    </row>
    <row r="526" spans="1:22" ht="41.4" x14ac:dyDescent="0.4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ROUND(E526/D526*100,0)</f>
        <v>109</v>
      </c>
      <c r="P526">
        <f>IFERROR(ROUND(E526/L526,2),0)</f>
        <v>29.26</v>
      </c>
      <c r="Q526" s="11" t="s">
        <v>8315</v>
      </c>
      <c r="R526" t="s">
        <v>8316</v>
      </c>
      <c r="S526" s="15">
        <f>(((J526/60)/60)/24)+DATE(1970,1,1)</f>
        <v>42492.717233796298</v>
      </c>
      <c r="T526" s="15">
        <f>(((I526/60)/60)/24)+DATE(1970,1,1)</f>
        <v>42522.717233796298</v>
      </c>
      <c r="U526">
        <f>YEAR(S526)</f>
        <v>2016</v>
      </c>
      <c r="V526">
        <f t="shared" si="8"/>
        <v>30</v>
      </c>
    </row>
    <row r="527" spans="1:22" ht="41.4" x14ac:dyDescent="0.4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ROUND(E527/D527*100,0)</f>
        <v>100</v>
      </c>
      <c r="P527">
        <f>IFERROR(ROUND(E527/L527,2),0)</f>
        <v>1000</v>
      </c>
      <c r="Q527" s="11" t="s">
        <v>8315</v>
      </c>
      <c r="R527" t="s">
        <v>8316</v>
      </c>
      <c r="S527" s="15">
        <f>(((J527/60)/60)/24)+DATE(1970,1,1)</f>
        <v>41850.400937500002</v>
      </c>
      <c r="T527" s="15">
        <f>(((I527/60)/60)/24)+DATE(1970,1,1)</f>
        <v>41895.400937500002</v>
      </c>
      <c r="U527">
        <f>YEAR(S527)</f>
        <v>2014</v>
      </c>
      <c r="V527">
        <f t="shared" si="8"/>
        <v>45</v>
      </c>
    </row>
    <row r="528" spans="1:22" ht="41.4" x14ac:dyDescent="0.4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ROUND(E528/D528*100,0)</f>
        <v>114</v>
      </c>
      <c r="P528">
        <f>IFERROR(ROUND(E528/L528,2),0)</f>
        <v>74.349999999999994</v>
      </c>
      <c r="Q528" s="11" t="s">
        <v>8315</v>
      </c>
      <c r="R528" t="s">
        <v>8316</v>
      </c>
      <c r="S528" s="15">
        <f>(((J528/60)/60)/24)+DATE(1970,1,1)</f>
        <v>42192.591944444444</v>
      </c>
      <c r="T528" s="15">
        <f>(((I528/60)/60)/24)+DATE(1970,1,1)</f>
        <v>42223.708333333328</v>
      </c>
      <c r="U528">
        <f>YEAR(S528)</f>
        <v>2015</v>
      </c>
      <c r="V528">
        <f t="shared" si="8"/>
        <v>31</v>
      </c>
    </row>
    <row r="529" spans="1:22" ht="55.2" x14ac:dyDescent="0.4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ROUND(E529/D529*100,0)</f>
        <v>101</v>
      </c>
      <c r="P529">
        <f>IFERROR(ROUND(E529/L529,2),0)</f>
        <v>63.83</v>
      </c>
      <c r="Q529" s="11" t="s">
        <v>8315</v>
      </c>
      <c r="R529" t="s">
        <v>8316</v>
      </c>
      <c r="S529" s="15">
        <f>(((J529/60)/60)/24)+DATE(1970,1,1)</f>
        <v>42753.205625000002</v>
      </c>
      <c r="T529" s="15">
        <f>(((I529/60)/60)/24)+DATE(1970,1,1)</f>
        <v>42783.670138888891</v>
      </c>
      <c r="U529">
        <f>YEAR(S529)</f>
        <v>2017</v>
      </c>
      <c r="V529">
        <f t="shared" si="8"/>
        <v>30</v>
      </c>
    </row>
    <row r="530" spans="1:22" ht="27.6" x14ac:dyDescent="0.4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ROUND(E530/D530*100,0)</f>
        <v>116</v>
      </c>
      <c r="P530">
        <f>IFERROR(ROUND(E530/L530,2),0)</f>
        <v>44.33</v>
      </c>
      <c r="Q530" s="11" t="s">
        <v>8315</v>
      </c>
      <c r="R530" t="s">
        <v>8316</v>
      </c>
      <c r="S530" s="15">
        <f>(((J530/60)/60)/24)+DATE(1970,1,1)</f>
        <v>42155.920219907406</v>
      </c>
      <c r="T530" s="15">
        <f>(((I530/60)/60)/24)+DATE(1970,1,1)</f>
        <v>42176.888888888891</v>
      </c>
      <c r="U530">
        <f>YEAR(S530)</f>
        <v>2015</v>
      </c>
      <c r="V530">
        <f t="shared" si="8"/>
        <v>21</v>
      </c>
    </row>
    <row r="531" spans="1:22" ht="41.4" x14ac:dyDescent="0.4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ROUND(E531/D531*100,0)</f>
        <v>130</v>
      </c>
      <c r="P531">
        <f>IFERROR(ROUND(E531/L531,2),0)</f>
        <v>86.94</v>
      </c>
      <c r="Q531" s="11" t="s">
        <v>8315</v>
      </c>
      <c r="R531" t="s">
        <v>8316</v>
      </c>
      <c r="S531" s="15">
        <f>(((J531/60)/60)/24)+DATE(1970,1,1)</f>
        <v>42725.031180555554</v>
      </c>
      <c r="T531" s="15">
        <f>(((I531/60)/60)/24)+DATE(1970,1,1)</f>
        <v>42746.208333333328</v>
      </c>
      <c r="U531">
        <f>YEAR(S531)</f>
        <v>2016</v>
      </c>
      <c r="V531">
        <f t="shared" si="8"/>
        <v>21</v>
      </c>
    </row>
    <row r="532" spans="1:22" ht="41.4" x14ac:dyDescent="0.4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ROUND(E532/D532*100,0)</f>
        <v>108</v>
      </c>
      <c r="P532">
        <f>IFERROR(ROUND(E532/L532,2),0)</f>
        <v>126.55</v>
      </c>
      <c r="Q532" s="11" t="s">
        <v>8315</v>
      </c>
      <c r="R532" t="s">
        <v>8316</v>
      </c>
      <c r="S532" s="15">
        <f>(((J532/60)/60)/24)+DATE(1970,1,1)</f>
        <v>42157.591064814813</v>
      </c>
      <c r="T532" s="15">
        <f>(((I532/60)/60)/24)+DATE(1970,1,1)</f>
        <v>42179.083333333328</v>
      </c>
      <c r="U532">
        <f>YEAR(S532)</f>
        <v>2015</v>
      </c>
      <c r="V532">
        <f t="shared" si="8"/>
        <v>22</v>
      </c>
    </row>
    <row r="533" spans="1:22" ht="41.4" x14ac:dyDescent="0.4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ROUND(E533/D533*100,0)</f>
        <v>100</v>
      </c>
      <c r="P533">
        <f>IFERROR(ROUND(E533/L533,2),0)</f>
        <v>129.03</v>
      </c>
      <c r="Q533" s="11" t="s">
        <v>8315</v>
      </c>
      <c r="R533" t="s">
        <v>8316</v>
      </c>
      <c r="S533" s="15">
        <f>(((J533/60)/60)/24)+DATE(1970,1,1)</f>
        <v>42676.065150462964</v>
      </c>
      <c r="T533" s="15">
        <f>(((I533/60)/60)/24)+DATE(1970,1,1)</f>
        <v>42721.290972222225</v>
      </c>
      <c r="U533">
        <f>YEAR(S533)</f>
        <v>2016</v>
      </c>
      <c r="V533">
        <f t="shared" si="8"/>
        <v>45</v>
      </c>
    </row>
    <row r="534" spans="1:22" ht="41.4" x14ac:dyDescent="0.4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ROUND(E534/D534*100,0)</f>
        <v>123</v>
      </c>
      <c r="P534">
        <f>IFERROR(ROUND(E534/L534,2),0)</f>
        <v>71.239999999999995</v>
      </c>
      <c r="Q534" s="11" t="s">
        <v>8315</v>
      </c>
      <c r="R534" t="s">
        <v>8316</v>
      </c>
      <c r="S534" s="15">
        <f>(((J534/60)/60)/24)+DATE(1970,1,1)</f>
        <v>42473.007037037038</v>
      </c>
      <c r="T534" s="15">
        <f>(((I534/60)/60)/24)+DATE(1970,1,1)</f>
        <v>42503.007037037038</v>
      </c>
      <c r="U534">
        <f>YEAR(S534)</f>
        <v>2016</v>
      </c>
      <c r="V534">
        <f t="shared" si="8"/>
        <v>30</v>
      </c>
    </row>
    <row r="535" spans="1:22" ht="41.4" x14ac:dyDescent="0.4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ROUND(E535/D535*100,0)</f>
        <v>100</v>
      </c>
      <c r="P535">
        <f>IFERROR(ROUND(E535/L535,2),0)</f>
        <v>117.88</v>
      </c>
      <c r="Q535" s="11" t="s">
        <v>8315</v>
      </c>
      <c r="R535" t="s">
        <v>8316</v>
      </c>
      <c r="S535" s="15">
        <f>(((J535/60)/60)/24)+DATE(1970,1,1)</f>
        <v>42482.43478009259</v>
      </c>
      <c r="T535" s="15">
        <f>(((I535/60)/60)/24)+DATE(1970,1,1)</f>
        <v>42506.43478009259</v>
      </c>
      <c r="U535">
        <f>YEAR(S535)</f>
        <v>2016</v>
      </c>
      <c r="V535">
        <f t="shared" si="8"/>
        <v>24</v>
      </c>
    </row>
    <row r="536" spans="1:22" ht="41.4" x14ac:dyDescent="0.4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ROUND(E536/D536*100,0)</f>
        <v>105</v>
      </c>
      <c r="P536">
        <f>IFERROR(ROUND(E536/L536,2),0)</f>
        <v>327.08</v>
      </c>
      <c r="Q536" s="11" t="s">
        <v>8315</v>
      </c>
      <c r="R536" t="s">
        <v>8316</v>
      </c>
      <c r="S536" s="15">
        <f>(((J536/60)/60)/24)+DATE(1970,1,1)</f>
        <v>42270.810995370368</v>
      </c>
      <c r="T536" s="15">
        <f>(((I536/60)/60)/24)+DATE(1970,1,1)</f>
        <v>42309.958333333328</v>
      </c>
      <c r="U536">
        <f>YEAR(S536)</f>
        <v>2015</v>
      </c>
      <c r="V536">
        <f t="shared" si="8"/>
        <v>39</v>
      </c>
    </row>
    <row r="537" spans="1:22" ht="27.6" x14ac:dyDescent="0.4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ROUND(E537/D537*100,0)</f>
        <v>103</v>
      </c>
      <c r="P537">
        <f>IFERROR(ROUND(E537/L537,2),0)</f>
        <v>34.75</v>
      </c>
      <c r="Q537" s="11" t="s">
        <v>8315</v>
      </c>
      <c r="R537" t="s">
        <v>8316</v>
      </c>
      <c r="S537" s="15">
        <f>(((J537/60)/60)/24)+DATE(1970,1,1)</f>
        <v>42711.545196759253</v>
      </c>
      <c r="T537" s="15">
        <f>(((I537/60)/60)/24)+DATE(1970,1,1)</f>
        <v>42741.545196759253</v>
      </c>
      <c r="U537">
        <f>YEAR(S537)</f>
        <v>2016</v>
      </c>
      <c r="V537">
        <f t="shared" si="8"/>
        <v>30</v>
      </c>
    </row>
    <row r="538" spans="1:22" ht="55.2" x14ac:dyDescent="0.4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ROUND(E538/D538*100,0)</f>
        <v>118</v>
      </c>
      <c r="P538">
        <f>IFERROR(ROUND(E538/L538,2),0)</f>
        <v>100.06</v>
      </c>
      <c r="Q538" s="11" t="s">
        <v>8315</v>
      </c>
      <c r="R538" t="s">
        <v>8316</v>
      </c>
      <c r="S538" s="15">
        <f>(((J538/60)/60)/24)+DATE(1970,1,1)</f>
        <v>42179.344988425932</v>
      </c>
      <c r="T538" s="15">
        <f>(((I538/60)/60)/24)+DATE(1970,1,1)</f>
        <v>42219.75</v>
      </c>
      <c r="U538">
        <f>YEAR(S538)</f>
        <v>2015</v>
      </c>
      <c r="V538">
        <f t="shared" si="8"/>
        <v>40</v>
      </c>
    </row>
    <row r="539" spans="1:22" ht="41.4" x14ac:dyDescent="0.4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ROUND(E539/D539*100,0)</f>
        <v>121</v>
      </c>
      <c r="P539">
        <f>IFERROR(ROUND(E539/L539,2),0)</f>
        <v>40.85</v>
      </c>
      <c r="Q539" s="11" t="s">
        <v>8315</v>
      </c>
      <c r="R539" t="s">
        <v>8316</v>
      </c>
      <c r="S539" s="15">
        <f>(((J539/60)/60)/24)+DATE(1970,1,1)</f>
        <v>42282.768414351856</v>
      </c>
      <c r="T539" s="15">
        <f>(((I539/60)/60)/24)+DATE(1970,1,1)</f>
        <v>42312.810081018513</v>
      </c>
      <c r="U539">
        <f>YEAR(S539)</f>
        <v>2015</v>
      </c>
      <c r="V539">
        <f t="shared" si="8"/>
        <v>30</v>
      </c>
    </row>
    <row r="540" spans="1:22" ht="41.4" x14ac:dyDescent="0.4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ROUND(E540/D540*100,0)</f>
        <v>302</v>
      </c>
      <c r="P540">
        <f>IFERROR(ROUND(E540/L540,2),0)</f>
        <v>252.02</v>
      </c>
      <c r="Q540" s="11" t="s">
        <v>8315</v>
      </c>
      <c r="R540" t="s">
        <v>8316</v>
      </c>
      <c r="S540" s="15">
        <f>(((J540/60)/60)/24)+DATE(1970,1,1)</f>
        <v>42473.794710648144</v>
      </c>
      <c r="T540" s="15">
        <f>(((I540/60)/60)/24)+DATE(1970,1,1)</f>
        <v>42503.794710648144</v>
      </c>
      <c r="U540">
        <f>YEAR(S540)</f>
        <v>2016</v>
      </c>
      <c r="V540">
        <f t="shared" si="8"/>
        <v>30</v>
      </c>
    </row>
    <row r="541" spans="1:22" ht="41.4" x14ac:dyDescent="0.4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ROUND(E541/D541*100,0)</f>
        <v>101</v>
      </c>
      <c r="P541">
        <f>IFERROR(ROUND(E541/L541,2),0)</f>
        <v>25.16</v>
      </c>
      <c r="Q541" s="11" t="s">
        <v>8315</v>
      </c>
      <c r="R541" t="s">
        <v>8316</v>
      </c>
      <c r="S541" s="15">
        <f>(((J541/60)/60)/24)+DATE(1970,1,1)</f>
        <v>42535.049849537041</v>
      </c>
      <c r="T541" s="15">
        <f>(((I541/60)/60)/24)+DATE(1970,1,1)</f>
        <v>42556.049849537041</v>
      </c>
      <c r="U541">
        <f>YEAR(S541)</f>
        <v>2016</v>
      </c>
      <c r="V541">
        <f t="shared" si="8"/>
        <v>21</v>
      </c>
    </row>
    <row r="542" spans="1:22" ht="55.2" x14ac:dyDescent="0.4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ROUND(E542/D542*100,0)</f>
        <v>0</v>
      </c>
      <c r="P542">
        <f>IFERROR(ROUND(E542/L542,2),0)</f>
        <v>1</v>
      </c>
      <c r="Q542" s="11" t="s">
        <v>8317</v>
      </c>
      <c r="R542" t="s">
        <v>8318</v>
      </c>
      <c r="S542" s="15">
        <f>(((J542/60)/60)/24)+DATE(1970,1,1)</f>
        <v>42009.817199074074</v>
      </c>
      <c r="T542" s="15">
        <f>(((I542/60)/60)/24)+DATE(1970,1,1)</f>
        <v>42039.817199074074</v>
      </c>
      <c r="U542">
        <f>YEAR(S542)</f>
        <v>2015</v>
      </c>
      <c r="V542">
        <f t="shared" si="8"/>
        <v>30</v>
      </c>
    </row>
    <row r="543" spans="1:22" ht="41.4" x14ac:dyDescent="0.4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ROUND(E543/D543*100,0)</f>
        <v>1</v>
      </c>
      <c r="P543">
        <f>IFERROR(ROUND(E543/L543,2),0)</f>
        <v>25</v>
      </c>
      <c r="Q543" s="11" t="s">
        <v>8317</v>
      </c>
      <c r="R543" t="s">
        <v>8318</v>
      </c>
      <c r="S543" s="15">
        <f>(((J543/60)/60)/24)+DATE(1970,1,1)</f>
        <v>42276.046689814815</v>
      </c>
      <c r="T543" s="15">
        <f>(((I543/60)/60)/24)+DATE(1970,1,1)</f>
        <v>42306.046689814815</v>
      </c>
      <c r="U543">
        <f>YEAR(S543)</f>
        <v>2015</v>
      </c>
      <c r="V543">
        <f t="shared" si="8"/>
        <v>30</v>
      </c>
    </row>
    <row r="544" spans="1:22" ht="41.4" x14ac:dyDescent="0.4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ROUND(E544/D544*100,0)</f>
        <v>0</v>
      </c>
      <c r="P544">
        <f>IFERROR(ROUND(E544/L544,2),0)</f>
        <v>1</v>
      </c>
      <c r="Q544" s="11" t="s">
        <v>8317</v>
      </c>
      <c r="R544" t="s">
        <v>8318</v>
      </c>
      <c r="S544" s="15">
        <f>(((J544/60)/60)/24)+DATE(1970,1,1)</f>
        <v>42433.737453703703</v>
      </c>
      <c r="T544" s="15">
        <f>(((I544/60)/60)/24)+DATE(1970,1,1)</f>
        <v>42493.695787037039</v>
      </c>
      <c r="U544">
        <f>YEAR(S544)</f>
        <v>2016</v>
      </c>
      <c r="V544">
        <f t="shared" si="8"/>
        <v>60</v>
      </c>
    </row>
    <row r="545" spans="1:22" ht="41.4" x14ac:dyDescent="0.4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ROUND(E545/D545*100,0)</f>
        <v>0</v>
      </c>
      <c r="P545">
        <f>IFERROR(ROUND(E545/L545,2),0)</f>
        <v>35</v>
      </c>
      <c r="Q545" s="11" t="s">
        <v>8317</v>
      </c>
      <c r="R545" t="s">
        <v>8318</v>
      </c>
      <c r="S545" s="15">
        <f>(((J545/60)/60)/24)+DATE(1970,1,1)</f>
        <v>41914.092152777775</v>
      </c>
      <c r="T545" s="15">
        <f>(((I545/60)/60)/24)+DATE(1970,1,1)</f>
        <v>41944.092152777775</v>
      </c>
      <c r="U545">
        <f>YEAR(S545)</f>
        <v>2014</v>
      </c>
      <c r="V545">
        <f t="shared" si="8"/>
        <v>30</v>
      </c>
    </row>
    <row r="546" spans="1:22" ht="41.4" x14ac:dyDescent="0.4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ROUND(E546/D546*100,0)</f>
        <v>1</v>
      </c>
      <c r="P546">
        <f>IFERROR(ROUND(E546/L546,2),0)</f>
        <v>3</v>
      </c>
      <c r="Q546" s="11" t="s">
        <v>8317</v>
      </c>
      <c r="R546" t="s">
        <v>8318</v>
      </c>
      <c r="S546" s="15">
        <f>(((J546/60)/60)/24)+DATE(1970,1,1)</f>
        <v>42525.656944444447</v>
      </c>
      <c r="T546" s="15">
        <f>(((I546/60)/60)/24)+DATE(1970,1,1)</f>
        <v>42555.656944444447</v>
      </c>
      <c r="U546">
        <f>YEAR(S546)</f>
        <v>2016</v>
      </c>
      <c r="V546">
        <f t="shared" si="8"/>
        <v>30</v>
      </c>
    </row>
    <row r="547" spans="1:22" ht="41.4" x14ac:dyDescent="0.4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ROUND(E547/D547*100,0)</f>
        <v>27</v>
      </c>
      <c r="P547">
        <f>IFERROR(ROUND(E547/L547,2),0)</f>
        <v>402.71</v>
      </c>
      <c r="Q547" s="11" t="s">
        <v>8317</v>
      </c>
      <c r="R547" t="s">
        <v>8318</v>
      </c>
      <c r="S547" s="15">
        <f>(((J547/60)/60)/24)+DATE(1970,1,1)</f>
        <v>42283.592465277776</v>
      </c>
      <c r="T547" s="15">
        <f>(((I547/60)/60)/24)+DATE(1970,1,1)</f>
        <v>42323.634131944447</v>
      </c>
      <c r="U547">
        <f>YEAR(S547)</f>
        <v>2015</v>
      </c>
      <c r="V547">
        <f t="shared" si="8"/>
        <v>40</v>
      </c>
    </row>
    <row r="548" spans="1:22" ht="41.4" x14ac:dyDescent="0.4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ROUND(E548/D548*100,0)</f>
        <v>0</v>
      </c>
      <c r="P548">
        <f>IFERROR(ROUND(E548/L548,2),0)</f>
        <v>26</v>
      </c>
      <c r="Q548" s="11" t="s">
        <v>8317</v>
      </c>
      <c r="R548" t="s">
        <v>8318</v>
      </c>
      <c r="S548" s="15">
        <f>(((J548/60)/60)/24)+DATE(1970,1,1)</f>
        <v>42249.667997685188</v>
      </c>
      <c r="T548" s="15">
        <f>(((I548/60)/60)/24)+DATE(1970,1,1)</f>
        <v>42294.667997685188</v>
      </c>
      <c r="U548">
        <f>YEAR(S548)</f>
        <v>2015</v>
      </c>
      <c r="V548">
        <f t="shared" si="8"/>
        <v>45</v>
      </c>
    </row>
    <row r="549" spans="1:22" ht="41.4" x14ac:dyDescent="0.4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ROUND(E549/D549*100,0)</f>
        <v>0</v>
      </c>
      <c r="P549">
        <f>IFERROR(ROUND(E549/L549,2),0)</f>
        <v>0</v>
      </c>
      <c r="Q549" s="11" t="s">
        <v>8317</v>
      </c>
      <c r="R549" t="s">
        <v>8318</v>
      </c>
      <c r="S549" s="15">
        <f>(((J549/60)/60)/24)+DATE(1970,1,1)</f>
        <v>42380.696342592593</v>
      </c>
      <c r="T549" s="15">
        <f>(((I549/60)/60)/24)+DATE(1970,1,1)</f>
        <v>42410.696342592593</v>
      </c>
      <c r="U549">
        <f>YEAR(S549)</f>
        <v>2016</v>
      </c>
      <c r="V549">
        <f t="shared" si="8"/>
        <v>30</v>
      </c>
    </row>
    <row r="550" spans="1:22" ht="41.4" x14ac:dyDescent="0.4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ROUND(E550/D550*100,0)</f>
        <v>0</v>
      </c>
      <c r="P550">
        <f>IFERROR(ROUND(E550/L550,2),0)</f>
        <v>9</v>
      </c>
      <c r="Q550" s="11" t="s">
        <v>8317</v>
      </c>
      <c r="R550" t="s">
        <v>8318</v>
      </c>
      <c r="S550" s="15">
        <f>(((J550/60)/60)/24)+DATE(1970,1,1)</f>
        <v>42276.903333333335</v>
      </c>
      <c r="T550" s="15">
        <f>(((I550/60)/60)/24)+DATE(1970,1,1)</f>
        <v>42306.903333333335</v>
      </c>
      <c r="U550">
        <f>YEAR(S550)</f>
        <v>2015</v>
      </c>
      <c r="V550">
        <f t="shared" si="8"/>
        <v>30</v>
      </c>
    </row>
    <row r="551" spans="1:22" ht="41.4" x14ac:dyDescent="0.4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ROUND(E551/D551*100,0)</f>
        <v>3</v>
      </c>
      <c r="P551">
        <f>IFERROR(ROUND(E551/L551,2),0)</f>
        <v>8.5</v>
      </c>
      <c r="Q551" s="11" t="s">
        <v>8317</v>
      </c>
      <c r="R551" t="s">
        <v>8318</v>
      </c>
      <c r="S551" s="15">
        <f>(((J551/60)/60)/24)+DATE(1970,1,1)</f>
        <v>42163.636828703704</v>
      </c>
      <c r="T551" s="15">
        <f>(((I551/60)/60)/24)+DATE(1970,1,1)</f>
        <v>42193.636828703704</v>
      </c>
      <c r="U551">
        <f>YEAR(S551)</f>
        <v>2015</v>
      </c>
      <c r="V551">
        <f t="shared" si="8"/>
        <v>30</v>
      </c>
    </row>
    <row r="552" spans="1:22" ht="41.4" x14ac:dyDescent="0.4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ROUND(E552/D552*100,0)</f>
        <v>1</v>
      </c>
      <c r="P552">
        <f>IFERROR(ROUND(E552/L552,2),0)</f>
        <v>8.75</v>
      </c>
      <c r="Q552" s="11" t="s">
        <v>8317</v>
      </c>
      <c r="R552" t="s">
        <v>8318</v>
      </c>
      <c r="S552" s="15">
        <f>(((J552/60)/60)/24)+DATE(1970,1,1)</f>
        <v>42753.678761574076</v>
      </c>
      <c r="T552" s="15">
        <f>(((I552/60)/60)/24)+DATE(1970,1,1)</f>
        <v>42766.208333333328</v>
      </c>
      <c r="U552">
        <f>YEAR(S552)</f>
        <v>2017</v>
      </c>
      <c r="V552">
        <f t="shared" si="8"/>
        <v>13</v>
      </c>
    </row>
    <row r="553" spans="1:22" ht="41.4" x14ac:dyDescent="0.4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ROUND(E553/D553*100,0)</f>
        <v>5</v>
      </c>
      <c r="P553">
        <f>IFERROR(ROUND(E553/L553,2),0)</f>
        <v>135.04</v>
      </c>
      <c r="Q553" s="11" t="s">
        <v>8317</v>
      </c>
      <c r="R553" t="s">
        <v>8318</v>
      </c>
      <c r="S553" s="15">
        <f>(((J553/60)/60)/24)+DATE(1970,1,1)</f>
        <v>42173.275740740741</v>
      </c>
      <c r="T553" s="15">
        <f>(((I553/60)/60)/24)+DATE(1970,1,1)</f>
        <v>42217.745138888888</v>
      </c>
      <c r="U553">
        <f>YEAR(S553)</f>
        <v>2015</v>
      </c>
      <c r="V553">
        <f t="shared" si="8"/>
        <v>44</v>
      </c>
    </row>
    <row r="554" spans="1:22" ht="41.4" x14ac:dyDescent="0.4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ROUND(E554/D554*100,0)</f>
        <v>0</v>
      </c>
      <c r="P554">
        <f>IFERROR(ROUND(E554/L554,2),0)</f>
        <v>0</v>
      </c>
      <c r="Q554" s="11" t="s">
        <v>8317</v>
      </c>
      <c r="R554" t="s">
        <v>8318</v>
      </c>
      <c r="S554" s="15">
        <f>(((J554/60)/60)/24)+DATE(1970,1,1)</f>
        <v>42318.616851851853</v>
      </c>
      <c r="T554" s="15">
        <f>(((I554/60)/60)/24)+DATE(1970,1,1)</f>
        <v>42378.616851851853</v>
      </c>
      <c r="U554">
        <f>YEAR(S554)</f>
        <v>2015</v>
      </c>
      <c r="V554">
        <f t="shared" si="8"/>
        <v>60</v>
      </c>
    </row>
    <row r="555" spans="1:22" ht="41.4" x14ac:dyDescent="0.4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ROUND(E555/D555*100,0)</f>
        <v>0</v>
      </c>
      <c r="P555">
        <f>IFERROR(ROUND(E555/L555,2),0)</f>
        <v>20.5</v>
      </c>
      <c r="Q555" s="11" t="s">
        <v>8317</v>
      </c>
      <c r="R555" t="s">
        <v>8318</v>
      </c>
      <c r="S555" s="15">
        <f>(((J555/60)/60)/24)+DATE(1970,1,1)</f>
        <v>41927.71980324074</v>
      </c>
      <c r="T555" s="15">
        <f>(((I555/60)/60)/24)+DATE(1970,1,1)</f>
        <v>41957.761469907404</v>
      </c>
      <c r="U555">
        <f>YEAR(S555)</f>
        <v>2014</v>
      </c>
      <c r="V555">
        <f t="shared" si="8"/>
        <v>30</v>
      </c>
    </row>
    <row r="556" spans="1:22" ht="41.4" x14ac:dyDescent="0.4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ROUND(E556/D556*100,0)</f>
        <v>37</v>
      </c>
      <c r="P556">
        <f>IFERROR(ROUND(E556/L556,2),0)</f>
        <v>64.36</v>
      </c>
      <c r="Q556" s="11" t="s">
        <v>8317</v>
      </c>
      <c r="R556" t="s">
        <v>8318</v>
      </c>
      <c r="S556" s="15">
        <f>(((J556/60)/60)/24)+DATE(1970,1,1)</f>
        <v>41901.684861111113</v>
      </c>
      <c r="T556" s="15">
        <f>(((I556/60)/60)/24)+DATE(1970,1,1)</f>
        <v>41931.684861111113</v>
      </c>
      <c r="U556">
        <f>YEAR(S556)</f>
        <v>2014</v>
      </c>
      <c r="V556">
        <f t="shared" si="8"/>
        <v>30</v>
      </c>
    </row>
    <row r="557" spans="1:22" ht="41.4" x14ac:dyDescent="0.4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ROUND(E557/D557*100,0)</f>
        <v>0</v>
      </c>
      <c r="P557">
        <f>IFERROR(ROUND(E557/L557,2),0)</f>
        <v>0</v>
      </c>
      <c r="Q557" s="11" t="s">
        <v>8317</v>
      </c>
      <c r="R557" t="s">
        <v>8318</v>
      </c>
      <c r="S557" s="15">
        <f>(((J557/60)/60)/24)+DATE(1970,1,1)</f>
        <v>42503.353506944448</v>
      </c>
      <c r="T557" s="15">
        <f>(((I557/60)/60)/24)+DATE(1970,1,1)</f>
        <v>42533.353506944448</v>
      </c>
      <c r="U557">
        <f>YEAR(S557)</f>
        <v>2016</v>
      </c>
      <c r="V557">
        <f t="shared" si="8"/>
        <v>30</v>
      </c>
    </row>
    <row r="558" spans="1:22" ht="27.6" x14ac:dyDescent="0.4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ROUND(E558/D558*100,0)</f>
        <v>3</v>
      </c>
      <c r="P558">
        <f>IFERROR(ROUND(E558/L558,2),0)</f>
        <v>200</v>
      </c>
      <c r="Q558" s="11" t="s">
        <v>8317</v>
      </c>
      <c r="R558" t="s">
        <v>8318</v>
      </c>
      <c r="S558" s="15">
        <f>(((J558/60)/60)/24)+DATE(1970,1,1)</f>
        <v>42345.860150462962</v>
      </c>
      <c r="T558" s="15">
        <f>(((I558/60)/60)/24)+DATE(1970,1,1)</f>
        <v>42375.860150462962</v>
      </c>
      <c r="U558">
        <f>YEAR(S558)</f>
        <v>2015</v>
      </c>
      <c r="V558">
        <f t="shared" si="8"/>
        <v>30</v>
      </c>
    </row>
    <row r="559" spans="1:22" ht="41.4" x14ac:dyDescent="0.4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ROUND(E559/D559*100,0)</f>
        <v>1</v>
      </c>
      <c r="P559">
        <f>IFERROR(ROUND(E559/L559,2),0)</f>
        <v>68.3</v>
      </c>
      <c r="Q559" s="11" t="s">
        <v>8317</v>
      </c>
      <c r="R559" t="s">
        <v>8318</v>
      </c>
      <c r="S559" s="15">
        <f>(((J559/60)/60)/24)+DATE(1970,1,1)</f>
        <v>42676.942164351851</v>
      </c>
      <c r="T559" s="15">
        <f>(((I559/60)/60)/24)+DATE(1970,1,1)</f>
        <v>42706.983831018515</v>
      </c>
      <c r="U559">
        <f>YEAR(S559)</f>
        <v>2016</v>
      </c>
      <c r="V559">
        <f t="shared" si="8"/>
        <v>30</v>
      </c>
    </row>
    <row r="560" spans="1:22" ht="41.4" x14ac:dyDescent="0.4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ROUND(E560/D560*100,0)</f>
        <v>0</v>
      </c>
      <c r="P560">
        <f>IFERROR(ROUND(E560/L560,2),0)</f>
        <v>0</v>
      </c>
      <c r="Q560" s="11" t="s">
        <v>8317</v>
      </c>
      <c r="R560" t="s">
        <v>8318</v>
      </c>
      <c r="S560" s="15">
        <f>(((J560/60)/60)/24)+DATE(1970,1,1)</f>
        <v>42057.883159722223</v>
      </c>
      <c r="T560" s="15">
        <f>(((I560/60)/60)/24)+DATE(1970,1,1)</f>
        <v>42087.841493055559</v>
      </c>
      <c r="U560">
        <f>YEAR(S560)</f>
        <v>2015</v>
      </c>
      <c r="V560">
        <f t="shared" si="8"/>
        <v>30</v>
      </c>
    </row>
    <row r="561" spans="1:22" ht="41.4" x14ac:dyDescent="0.4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ROUND(E561/D561*100,0)</f>
        <v>0</v>
      </c>
      <c r="P561">
        <f>IFERROR(ROUND(E561/L561,2),0)</f>
        <v>50</v>
      </c>
      <c r="Q561" s="11" t="s">
        <v>8317</v>
      </c>
      <c r="R561" t="s">
        <v>8318</v>
      </c>
      <c r="S561" s="15">
        <f>(((J561/60)/60)/24)+DATE(1970,1,1)</f>
        <v>42321.283101851848</v>
      </c>
      <c r="T561" s="15">
        <f>(((I561/60)/60)/24)+DATE(1970,1,1)</f>
        <v>42351.283101851848</v>
      </c>
      <c r="U561">
        <f>YEAR(S561)</f>
        <v>2015</v>
      </c>
      <c r="V561">
        <f t="shared" si="8"/>
        <v>30</v>
      </c>
    </row>
    <row r="562" spans="1:22" ht="41.4" x14ac:dyDescent="0.4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ROUND(E562/D562*100,0)</f>
        <v>0</v>
      </c>
      <c r="P562">
        <f>IFERROR(ROUND(E562/L562,2),0)</f>
        <v>4</v>
      </c>
      <c r="Q562" s="11" t="s">
        <v>8317</v>
      </c>
      <c r="R562" t="s">
        <v>8318</v>
      </c>
      <c r="S562" s="15">
        <f>(((J562/60)/60)/24)+DATE(1970,1,1)</f>
        <v>41960.771354166667</v>
      </c>
      <c r="T562" s="15">
        <f>(((I562/60)/60)/24)+DATE(1970,1,1)</f>
        <v>41990.771354166667</v>
      </c>
      <c r="U562">
        <f>YEAR(S562)</f>
        <v>2014</v>
      </c>
      <c r="V562">
        <f t="shared" si="8"/>
        <v>30</v>
      </c>
    </row>
    <row r="563" spans="1:22" ht="41.4" x14ac:dyDescent="0.4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ROUND(E563/D563*100,0)</f>
        <v>0</v>
      </c>
      <c r="P563">
        <f>IFERROR(ROUND(E563/L563,2),0)</f>
        <v>27.5</v>
      </c>
      <c r="Q563" s="11" t="s">
        <v>8317</v>
      </c>
      <c r="R563" t="s">
        <v>8318</v>
      </c>
      <c r="S563" s="15">
        <f>(((J563/60)/60)/24)+DATE(1970,1,1)</f>
        <v>42268.658715277779</v>
      </c>
      <c r="T563" s="15">
        <f>(((I563/60)/60)/24)+DATE(1970,1,1)</f>
        <v>42303.658715277779</v>
      </c>
      <c r="U563">
        <f>YEAR(S563)</f>
        <v>2015</v>
      </c>
      <c r="V563">
        <f t="shared" si="8"/>
        <v>35</v>
      </c>
    </row>
    <row r="564" spans="1:22" ht="41.4" x14ac:dyDescent="0.4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ROUND(E564/D564*100,0)</f>
        <v>0</v>
      </c>
      <c r="P564">
        <f>IFERROR(ROUND(E564/L564,2),0)</f>
        <v>0</v>
      </c>
      <c r="Q564" s="11" t="s">
        <v>8317</v>
      </c>
      <c r="R564" t="s">
        <v>8318</v>
      </c>
      <c r="S564" s="15">
        <f>(((J564/60)/60)/24)+DATE(1970,1,1)</f>
        <v>42692.389062500006</v>
      </c>
      <c r="T564" s="15">
        <f>(((I564/60)/60)/24)+DATE(1970,1,1)</f>
        <v>42722.389062500006</v>
      </c>
      <c r="U564">
        <f>YEAR(S564)</f>
        <v>2016</v>
      </c>
      <c r="V564">
        <f t="shared" si="8"/>
        <v>30</v>
      </c>
    </row>
    <row r="565" spans="1:22" ht="41.4" x14ac:dyDescent="0.4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ROUND(E565/D565*100,0)</f>
        <v>0</v>
      </c>
      <c r="P565">
        <f>IFERROR(ROUND(E565/L565,2),0)</f>
        <v>34</v>
      </c>
      <c r="Q565" s="11" t="s">
        <v>8317</v>
      </c>
      <c r="R565" t="s">
        <v>8318</v>
      </c>
      <c r="S565" s="15">
        <f>(((J565/60)/60)/24)+DATE(1970,1,1)</f>
        <v>42022.069988425923</v>
      </c>
      <c r="T565" s="15">
        <f>(((I565/60)/60)/24)+DATE(1970,1,1)</f>
        <v>42052.069988425923</v>
      </c>
      <c r="U565">
        <f>YEAR(S565)</f>
        <v>2015</v>
      </c>
      <c r="V565">
        <f t="shared" si="8"/>
        <v>30</v>
      </c>
    </row>
    <row r="566" spans="1:22" ht="41.4" x14ac:dyDescent="0.4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ROUND(E566/D566*100,0)</f>
        <v>0</v>
      </c>
      <c r="P566">
        <f>IFERROR(ROUND(E566/L566,2),0)</f>
        <v>1</v>
      </c>
      <c r="Q566" s="11" t="s">
        <v>8317</v>
      </c>
      <c r="R566" t="s">
        <v>8318</v>
      </c>
      <c r="S566" s="15">
        <f>(((J566/60)/60)/24)+DATE(1970,1,1)</f>
        <v>42411.942997685182</v>
      </c>
      <c r="T566" s="15">
        <f>(((I566/60)/60)/24)+DATE(1970,1,1)</f>
        <v>42441.942997685182</v>
      </c>
      <c r="U566">
        <f>YEAR(S566)</f>
        <v>2016</v>
      </c>
      <c r="V566">
        <f t="shared" si="8"/>
        <v>30</v>
      </c>
    </row>
    <row r="567" spans="1:22" ht="41.4" x14ac:dyDescent="0.4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ROUND(E567/D567*100,0)</f>
        <v>0</v>
      </c>
      <c r="P567">
        <f>IFERROR(ROUND(E567/L567,2),0)</f>
        <v>0</v>
      </c>
      <c r="Q567" s="11" t="s">
        <v>8317</v>
      </c>
      <c r="R567" t="s">
        <v>8318</v>
      </c>
      <c r="S567" s="15">
        <f>(((J567/60)/60)/24)+DATE(1970,1,1)</f>
        <v>42165.785289351858</v>
      </c>
      <c r="T567" s="15">
        <f>(((I567/60)/60)/24)+DATE(1970,1,1)</f>
        <v>42195.785289351858</v>
      </c>
      <c r="U567">
        <f>YEAR(S567)</f>
        <v>2015</v>
      </c>
      <c r="V567">
        <f t="shared" si="8"/>
        <v>30</v>
      </c>
    </row>
    <row r="568" spans="1:22" ht="41.4" x14ac:dyDescent="0.4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ROUND(E568/D568*100,0)</f>
        <v>0</v>
      </c>
      <c r="P568">
        <f>IFERROR(ROUND(E568/L568,2),0)</f>
        <v>1</v>
      </c>
      <c r="Q568" s="11" t="s">
        <v>8317</v>
      </c>
      <c r="R568" t="s">
        <v>8318</v>
      </c>
      <c r="S568" s="15">
        <f>(((J568/60)/60)/24)+DATE(1970,1,1)</f>
        <v>42535.68440972222</v>
      </c>
      <c r="T568" s="15">
        <f>(((I568/60)/60)/24)+DATE(1970,1,1)</f>
        <v>42565.68440972222</v>
      </c>
      <c r="U568">
        <f>YEAR(S568)</f>
        <v>2016</v>
      </c>
      <c r="V568">
        <f t="shared" si="8"/>
        <v>30</v>
      </c>
    </row>
    <row r="569" spans="1:22" ht="41.4" x14ac:dyDescent="0.4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ROUND(E569/D569*100,0)</f>
        <v>0</v>
      </c>
      <c r="P569">
        <f>IFERROR(ROUND(E569/L569,2),0)</f>
        <v>0</v>
      </c>
      <c r="Q569" s="11" t="s">
        <v>8317</v>
      </c>
      <c r="R569" t="s">
        <v>8318</v>
      </c>
      <c r="S569" s="15">
        <f>(((J569/60)/60)/24)+DATE(1970,1,1)</f>
        <v>41975.842523148152</v>
      </c>
      <c r="T569" s="15">
        <f>(((I569/60)/60)/24)+DATE(1970,1,1)</f>
        <v>42005.842523148152</v>
      </c>
      <c r="U569">
        <f>YEAR(S569)</f>
        <v>2014</v>
      </c>
      <c r="V569">
        <f t="shared" si="8"/>
        <v>30</v>
      </c>
    </row>
    <row r="570" spans="1:22" ht="55.2" x14ac:dyDescent="0.4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ROUND(E570/D570*100,0)</f>
        <v>1</v>
      </c>
      <c r="P570">
        <f>IFERROR(ROUND(E570/L570,2),0)</f>
        <v>49</v>
      </c>
      <c r="Q570" s="11" t="s">
        <v>8317</v>
      </c>
      <c r="R570" t="s">
        <v>8318</v>
      </c>
      <c r="S570" s="15">
        <f>(((J570/60)/60)/24)+DATE(1970,1,1)</f>
        <v>42348.9215625</v>
      </c>
      <c r="T570" s="15">
        <f>(((I570/60)/60)/24)+DATE(1970,1,1)</f>
        <v>42385.458333333328</v>
      </c>
      <c r="U570">
        <f>YEAR(S570)</f>
        <v>2015</v>
      </c>
      <c r="V570">
        <f t="shared" si="8"/>
        <v>37</v>
      </c>
    </row>
    <row r="571" spans="1:22" ht="41.4" x14ac:dyDescent="0.4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ROUND(E571/D571*100,0)</f>
        <v>1</v>
      </c>
      <c r="P571">
        <f>IFERROR(ROUND(E571/L571,2),0)</f>
        <v>20</v>
      </c>
      <c r="Q571" s="11" t="s">
        <v>8317</v>
      </c>
      <c r="R571" t="s">
        <v>8318</v>
      </c>
      <c r="S571" s="15">
        <f>(((J571/60)/60)/24)+DATE(1970,1,1)</f>
        <v>42340.847361111111</v>
      </c>
      <c r="T571" s="15">
        <f>(((I571/60)/60)/24)+DATE(1970,1,1)</f>
        <v>42370.847361111111</v>
      </c>
      <c r="U571">
        <f>YEAR(S571)</f>
        <v>2015</v>
      </c>
      <c r="V571">
        <f t="shared" si="8"/>
        <v>30</v>
      </c>
    </row>
    <row r="572" spans="1:22" ht="27.6" x14ac:dyDescent="0.4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ROUND(E572/D572*100,0)</f>
        <v>0</v>
      </c>
      <c r="P572">
        <f>IFERROR(ROUND(E572/L572,2),0)</f>
        <v>142</v>
      </c>
      <c r="Q572" s="11" t="s">
        <v>8317</v>
      </c>
      <c r="R572" t="s">
        <v>8318</v>
      </c>
      <c r="S572" s="15">
        <f>(((J572/60)/60)/24)+DATE(1970,1,1)</f>
        <v>42388.798252314817</v>
      </c>
      <c r="T572" s="15">
        <f>(((I572/60)/60)/24)+DATE(1970,1,1)</f>
        <v>42418.798252314817</v>
      </c>
      <c r="U572">
        <f>YEAR(S572)</f>
        <v>2016</v>
      </c>
      <c r="V572">
        <f t="shared" si="8"/>
        <v>30</v>
      </c>
    </row>
    <row r="573" spans="1:22" ht="41.4" x14ac:dyDescent="0.4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ROUND(E573/D573*100,0)</f>
        <v>0</v>
      </c>
      <c r="P573">
        <f>IFERROR(ROUND(E573/L573,2),0)</f>
        <v>53</v>
      </c>
      <c r="Q573" s="11" t="s">
        <v>8317</v>
      </c>
      <c r="R573" t="s">
        <v>8318</v>
      </c>
      <c r="S573" s="15">
        <f>(((J573/60)/60)/24)+DATE(1970,1,1)</f>
        <v>42192.816238425927</v>
      </c>
      <c r="T573" s="15">
        <f>(((I573/60)/60)/24)+DATE(1970,1,1)</f>
        <v>42212.165972222225</v>
      </c>
      <c r="U573">
        <f>YEAR(S573)</f>
        <v>2015</v>
      </c>
      <c r="V573">
        <f t="shared" si="8"/>
        <v>20</v>
      </c>
    </row>
    <row r="574" spans="1:22" ht="41.4" x14ac:dyDescent="0.4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ROUND(E574/D574*100,0)</f>
        <v>0</v>
      </c>
      <c r="P574">
        <f>IFERROR(ROUND(E574/L574,2),0)</f>
        <v>0</v>
      </c>
      <c r="Q574" s="11" t="s">
        <v>8317</v>
      </c>
      <c r="R574" t="s">
        <v>8318</v>
      </c>
      <c r="S574" s="15">
        <f>(((J574/60)/60)/24)+DATE(1970,1,1)</f>
        <v>42282.71629629629</v>
      </c>
      <c r="T574" s="15">
        <f>(((I574/60)/60)/24)+DATE(1970,1,1)</f>
        <v>42312.757962962962</v>
      </c>
      <c r="U574">
        <f>YEAR(S574)</f>
        <v>2015</v>
      </c>
      <c r="V574">
        <f t="shared" si="8"/>
        <v>30</v>
      </c>
    </row>
    <row r="575" spans="1:22" ht="41.4" x14ac:dyDescent="0.4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ROUND(E575/D575*100,0)</f>
        <v>0</v>
      </c>
      <c r="P575">
        <f>IFERROR(ROUND(E575/L575,2),0)</f>
        <v>38.44</v>
      </c>
      <c r="Q575" s="11" t="s">
        <v>8317</v>
      </c>
      <c r="R575" t="s">
        <v>8318</v>
      </c>
      <c r="S575" s="15">
        <f>(((J575/60)/60)/24)+DATE(1970,1,1)</f>
        <v>41963.050127314811</v>
      </c>
      <c r="T575" s="15">
        <f>(((I575/60)/60)/24)+DATE(1970,1,1)</f>
        <v>42022.05</v>
      </c>
      <c r="U575">
        <f>YEAR(S575)</f>
        <v>2014</v>
      </c>
      <c r="V575">
        <f t="shared" si="8"/>
        <v>59</v>
      </c>
    </row>
    <row r="576" spans="1:22" ht="41.4" x14ac:dyDescent="0.4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ROUND(E576/D576*100,0)</f>
        <v>1</v>
      </c>
      <c r="P576">
        <f>IFERROR(ROUND(E576/L576,2),0)</f>
        <v>20</v>
      </c>
      <c r="Q576" s="11" t="s">
        <v>8317</v>
      </c>
      <c r="R576" t="s">
        <v>8318</v>
      </c>
      <c r="S576" s="15">
        <f>(((J576/60)/60)/24)+DATE(1970,1,1)</f>
        <v>42632.443368055552</v>
      </c>
      <c r="T576" s="15">
        <f>(((I576/60)/60)/24)+DATE(1970,1,1)</f>
        <v>42662.443368055552</v>
      </c>
      <c r="U576">
        <f>YEAR(S576)</f>
        <v>2016</v>
      </c>
      <c r="V576">
        <f t="shared" si="8"/>
        <v>30</v>
      </c>
    </row>
    <row r="577" spans="1:22" ht="55.2" x14ac:dyDescent="0.4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ROUND(E577/D577*100,0)</f>
        <v>0</v>
      </c>
      <c r="P577">
        <f>IFERROR(ROUND(E577/L577,2),0)</f>
        <v>64.75</v>
      </c>
      <c r="Q577" s="11" t="s">
        <v>8317</v>
      </c>
      <c r="R577" t="s">
        <v>8318</v>
      </c>
      <c r="S577" s="15">
        <f>(((J577/60)/60)/24)+DATE(1970,1,1)</f>
        <v>42138.692627314813</v>
      </c>
      <c r="T577" s="15">
        <f>(((I577/60)/60)/24)+DATE(1970,1,1)</f>
        <v>42168.692627314813</v>
      </c>
      <c r="U577">
        <f>YEAR(S577)</f>
        <v>2015</v>
      </c>
      <c r="V577">
        <f t="shared" si="8"/>
        <v>30</v>
      </c>
    </row>
    <row r="578" spans="1:22" ht="41.4" x14ac:dyDescent="0.4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ROUND(E578/D578*100,0)</f>
        <v>0</v>
      </c>
      <c r="P578">
        <f>IFERROR(ROUND(E578/L578,2),0)</f>
        <v>1</v>
      </c>
      <c r="Q578" s="11" t="s">
        <v>8317</v>
      </c>
      <c r="R578" t="s">
        <v>8318</v>
      </c>
      <c r="S578" s="15">
        <f>(((J578/60)/60)/24)+DATE(1970,1,1)</f>
        <v>42031.471666666665</v>
      </c>
      <c r="T578" s="15">
        <f>(((I578/60)/60)/24)+DATE(1970,1,1)</f>
        <v>42091.43</v>
      </c>
      <c r="U578">
        <f>YEAR(S578)</f>
        <v>2015</v>
      </c>
      <c r="V578">
        <f t="shared" si="8"/>
        <v>60</v>
      </c>
    </row>
    <row r="579" spans="1:22" ht="41.4" x14ac:dyDescent="0.4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ROUND(E579/D579*100,0)</f>
        <v>0</v>
      </c>
      <c r="P579">
        <f>IFERROR(ROUND(E579/L579,2),0)</f>
        <v>10</v>
      </c>
      <c r="Q579" s="11" t="s">
        <v>8317</v>
      </c>
      <c r="R579" t="s">
        <v>8318</v>
      </c>
      <c r="S579" s="15">
        <f>(((J579/60)/60)/24)+DATE(1970,1,1)</f>
        <v>42450.589143518519</v>
      </c>
      <c r="T579" s="15">
        <f>(((I579/60)/60)/24)+DATE(1970,1,1)</f>
        <v>42510.589143518519</v>
      </c>
      <c r="U579">
        <f>YEAR(S579)</f>
        <v>2016</v>
      </c>
      <c r="V579">
        <f t="shared" ref="V579:V642" si="9">_xlfn.DAYS(T579,S579)</f>
        <v>60</v>
      </c>
    </row>
    <row r="580" spans="1:22" ht="27.6" x14ac:dyDescent="0.4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ROUND(E580/D580*100,0)</f>
        <v>0</v>
      </c>
      <c r="P580">
        <f>IFERROR(ROUND(E580/L580,2),0)</f>
        <v>2</v>
      </c>
      <c r="Q580" s="11" t="s">
        <v>8317</v>
      </c>
      <c r="R580" t="s">
        <v>8318</v>
      </c>
      <c r="S580" s="15">
        <f>(((J580/60)/60)/24)+DATE(1970,1,1)</f>
        <v>42230.578622685185</v>
      </c>
      <c r="T580" s="15">
        <f>(((I580/60)/60)/24)+DATE(1970,1,1)</f>
        <v>42254.578622685185</v>
      </c>
      <c r="U580">
        <f>YEAR(S580)</f>
        <v>2015</v>
      </c>
      <c r="V580">
        <f t="shared" si="9"/>
        <v>24</v>
      </c>
    </row>
    <row r="581" spans="1:22" ht="27.6" x14ac:dyDescent="0.4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ROUND(E581/D581*100,0)</f>
        <v>1</v>
      </c>
      <c r="P581">
        <f>IFERROR(ROUND(E581/L581,2),0)</f>
        <v>35</v>
      </c>
      <c r="Q581" s="11" t="s">
        <v>8317</v>
      </c>
      <c r="R581" t="s">
        <v>8318</v>
      </c>
      <c r="S581" s="15">
        <f>(((J581/60)/60)/24)+DATE(1970,1,1)</f>
        <v>41968.852118055554</v>
      </c>
      <c r="T581" s="15">
        <f>(((I581/60)/60)/24)+DATE(1970,1,1)</f>
        <v>41998.852118055554</v>
      </c>
      <c r="U581">
        <f>YEAR(S581)</f>
        <v>2014</v>
      </c>
      <c r="V581">
        <f t="shared" si="9"/>
        <v>30</v>
      </c>
    </row>
    <row r="582" spans="1:22" ht="41.4" x14ac:dyDescent="0.4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ROUND(E582/D582*100,0)</f>
        <v>0</v>
      </c>
      <c r="P582">
        <f>IFERROR(ROUND(E582/L582,2),0)</f>
        <v>1</v>
      </c>
      <c r="Q582" s="11" t="s">
        <v>8317</v>
      </c>
      <c r="R582" t="s">
        <v>8318</v>
      </c>
      <c r="S582" s="15">
        <f>(((J582/60)/60)/24)+DATE(1970,1,1)</f>
        <v>42605.908182870371</v>
      </c>
      <c r="T582" s="15">
        <f>(((I582/60)/60)/24)+DATE(1970,1,1)</f>
        <v>42635.908182870371</v>
      </c>
      <c r="U582">
        <f>YEAR(S582)</f>
        <v>2016</v>
      </c>
      <c r="V582">
        <f t="shared" si="9"/>
        <v>30</v>
      </c>
    </row>
    <row r="583" spans="1:22" ht="41.4" x14ac:dyDescent="0.4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ROUND(E583/D583*100,0)</f>
        <v>0</v>
      </c>
      <c r="P583">
        <f>IFERROR(ROUND(E583/L583,2),0)</f>
        <v>0</v>
      </c>
      <c r="Q583" s="11" t="s">
        <v>8317</v>
      </c>
      <c r="R583" t="s">
        <v>8318</v>
      </c>
      <c r="S583" s="15">
        <f>(((J583/60)/60)/24)+DATE(1970,1,1)</f>
        <v>42188.012777777782</v>
      </c>
      <c r="T583" s="15">
        <f>(((I583/60)/60)/24)+DATE(1970,1,1)</f>
        <v>42218.012777777782</v>
      </c>
      <c r="U583">
        <f>YEAR(S583)</f>
        <v>2015</v>
      </c>
      <c r="V583">
        <f t="shared" si="9"/>
        <v>30</v>
      </c>
    </row>
    <row r="584" spans="1:22" ht="41.4" x14ac:dyDescent="0.4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ROUND(E584/D584*100,0)</f>
        <v>0</v>
      </c>
      <c r="P584">
        <f>IFERROR(ROUND(E584/L584,2),0)</f>
        <v>0</v>
      </c>
      <c r="Q584" s="11" t="s">
        <v>8317</v>
      </c>
      <c r="R584" t="s">
        <v>8318</v>
      </c>
      <c r="S584" s="15">
        <f>(((J584/60)/60)/24)+DATE(1970,1,1)</f>
        <v>42055.739803240736</v>
      </c>
      <c r="T584" s="15">
        <f>(((I584/60)/60)/24)+DATE(1970,1,1)</f>
        <v>42078.75</v>
      </c>
      <c r="U584">
        <f>YEAR(S584)</f>
        <v>2015</v>
      </c>
      <c r="V584">
        <f t="shared" si="9"/>
        <v>23</v>
      </c>
    </row>
    <row r="585" spans="1:22" ht="41.4" x14ac:dyDescent="0.4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ROUND(E585/D585*100,0)</f>
        <v>0</v>
      </c>
      <c r="P585">
        <f>IFERROR(ROUND(E585/L585,2),0)</f>
        <v>1</v>
      </c>
      <c r="Q585" s="11" t="s">
        <v>8317</v>
      </c>
      <c r="R585" t="s">
        <v>8318</v>
      </c>
      <c r="S585" s="15">
        <f>(((J585/60)/60)/24)+DATE(1970,1,1)</f>
        <v>42052.93850694444</v>
      </c>
      <c r="T585" s="15">
        <f>(((I585/60)/60)/24)+DATE(1970,1,1)</f>
        <v>42082.896840277783</v>
      </c>
      <c r="U585">
        <f>YEAR(S585)</f>
        <v>2015</v>
      </c>
      <c r="V585">
        <f t="shared" si="9"/>
        <v>30</v>
      </c>
    </row>
    <row r="586" spans="1:22" ht="27.6" x14ac:dyDescent="0.4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ROUND(E586/D586*100,0)</f>
        <v>1</v>
      </c>
      <c r="P586">
        <f>IFERROR(ROUND(E586/L586,2),0)</f>
        <v>5</v>
      </c>
      <c r="Q586" s="11" t="s">
        <v>8317</v>
      </c>
      <c r="R586" t="s">
        <v>8318</v>
      </c>
      <c r="S586" s="15">
        <f>(((J586/60)/60)/24)+DATE(1970,1,1)</f>
        <v>42049.716620370367</v>
      </c>
      <c r="T586" s="15">
        <f>(((I586/60)/60)/24)+DATE(1970,1,1)</f>
        <v>42079.674953703703</v>
      </c>
      <c r="U586">
        <f>YEAR(S586)</f>
        <v>2015</v>
      </c>
      <c r="V586">
        <f t="shared" si="9"/>
        <v>30</v>
      </c>
    </row>
    <row r="587" spans="1:22" ht="41.4" x14ac:dyDescent="0.4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ROUND(E587/D587*100,0)</f>
        <v>0</v>
      </c>
      <c r="P587">
        <f>IFERROR(ROUND(E587/L587,2),0)</f>
        <v>0</v>
      </c>
      <c r="Q587" s="11" t="s">
        <v>8317</v>
      </c>
      <c r="R587" t="s">
        <v>8318</v>
      </c>
      <c r="S587" s="15">
        <f>(((J587/60)/60)/24)+DATE(1970,1,1)</f>
        <v>42283.3909375</v>
      </c>
      <c r="T587" s="15">
        <f>(((I587/60)/60)/24)+DATE(1970,1,1)</f>
        <v>42339</v>
      </c>
      <c r="U587">
        <f>YEAR(S587)</f>
        <v>2015</v>
      </c>
      <c r="V587">
        <f t="shared" si="9"/>
        <v>56</v>
      </c>
    </row>
    <row r="588" spans="1:22" ht="41.4" x14ac:dyDescent="0.4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ROUND(E588/D588*100,0)</f>
        <v>1</v>
      </c>
      <c r="P588">
        <f>IFERROR(ROUND(E588/L588,2),0)</f>
        <v>14</v>
      </c>
      <c r="Q588" s="11" t="s">
        <v>8317</v>
      </c>
      <c r="R588" t="s">
        <v>8318</v>
      </c>
      <c r="S588" s="15">
        <f>(((J588/60)/60)/24)+DATE(1970,1,1)</f>
        <v>42020.854247685187</v>
      </c>
      <c r="T588" s="15">
        <f>(((I588/60)/60)/24)+DATE(1970,1,1)</f>
        <v>42050.854247685187</v>
      </c>
      <c r="U588">
        <f>YEAR(S588)</f>
        <v>2015</v>
      </c>
      <c r="V588">
        <f t="shared" si="9"/>
        <v>30</v>
      </c>
    </row>
    <row r="589" spans="1:22" ht="69" x14ac:dyDescent="0.4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ROUND(E589/D589*100,0)</f>
        <v>9</v>
      </c>
      <c r="P589">
        <f>IFERROR(ROUND(E589/L589,2),0)</f>
        <v>389.29</v>
      </c>
      <c r="Q589" s="11" t="s">
        <v>8317</v>
      </c>
      <c r="R589" t="s">
        <v>8318</v>
      </c>
      <c r="S589" s="15">
        <f>(((J589/60)/60)/24)+DATE(1970,1,1)</f>
        <v>42080.757326388892</v>
      </c>
      <c r="T589" s="15">
        <f>(((I589/60)/60)/24)+DATE(1970,1,1)</f>
        <v>42110.757326388892</v>
      </c>
      <c r="U589">
        <f>YEAR(S589)</f>
        <v>2015</v>
      </c>
      <c r="V589">
        <f t="shared" si="9"/>
        <v>30</v>
      </c>
    </row>
    <row r="590" spans="1:22" ht="41.4" x14ac:dyDescent="0.4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ROUND(E590/D590*100,0)</f>
        <v>3</v>
      </c>
      <c r="P590">
        <f>IFERROR(ROUND(E590/L590,2),0)</f>
        <v>150.5</v>
      </c>
      <c r="Q590" s="11" t="s">
        <v>8317</v>
      </c>
      <c r="R590" t="s">
        <v>8318</v>
      </c>
      <c r="S590" s="15">
        <f>(((J590/60)/60)/24)+DATE(1970,1,1)</f>
        <v>42631.769513888896</v>
      </c>
      <c r="T590" s="15">
        <f>(((I590/60)/60)/24)+DATE(1970,1,1)</f>
        <v>42691.811180555553</v>
      </c>
      <c r="U590">
        <f>YEAR(S590)</f>
        <v>2016</v>
      </c>
      <c r="V590">
        <f t="shared" si="9"/>
        <v>60</v>
      </c>
    </row>
    <row r="591" spans="1:22" x14ac:dyDescent="0.4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ROUND(E591/D591*100,0)</f>
        <v>0</v>
      </c>
      <c r="P591">
        <f>IFERROR(ROUND(E591/L591,2),0)</f>
        <v>1</v>
      </c>
      <c r="Q591" s="11" t="s">
        <v>8317</v>
      </c>
      <c r="R591" t="s">
        <v>8318</v>
      </c>
      <c r="S591" s="15">
        <f>(((J591/60)/60)/24)+DATE(1970,1,1)</f>
        <v>42178.614571759259</v>
      </c>
      <c r="T591" s="15">
        <f>(((I591/60)/60)/24)+DATE(1970,1,1)</f>
        <v>42193.614571759259</v>
      </c>
      <c r="U591">
        <f>YEAR(S591)</f>
        <v>2015</v>
      </c>
      <c r="V591">
        <f t="shared" si="9"/>
        <v>15</v>
      </c>
    </row>
    <row r="592" spans="1:22" ht="41.4" x14ac:dyDescent="0.4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ROUND(E592/D592*100,0)</f>
        <v>4</v>
      </c>
      <c r="P592">
        <f>IFERROR(ROUND(E592/L592,2),0)</f>
        <v>24.78</v>
      </c>
      <c r="Q592" s="11" t="s">
        <v>8317</v>
      </c>
      <c r="R592" t="s">
        <v>8318</v>
      </c>
      <c r="S592" s="15">
        <f>(((J592/60)/60)/24)+DATE(1970,1,1)</f>
        <v>42377.554756944446</v>
      </c>
      <c r="T592" s="15">
        <f>(((I592/60)/60)/24)+DATE(1970,1,1)</f>
        <v>42408.542361111111</v>
      </c>
      <c r="U592">
        <f>YEAR(S592)</f>
        <v>2016</v>
      </c>
      <c r="V592">
        <f t="shared" si="9"/>
        <v>31</v>
      </c>
    </row>
    <row r="593" spans="1:22" ht="41.4" x14ac:dyDescent="0.4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ROUND(E593/D593*100,0)</f>
        <v>0</v>
      </c>
      <c r="P593">
        <f>IFERROR(ROUND(E593/L593,2),0)</f>
        <v>30.5</v>
      </c>
      <c r="Q593" s="11" t="s">
        <v>8317</v>
      </c>
      <c r="R593" t="s">
        <v>8318</v>
      </c>
      <c r="S593" s="15">
        <f>(((J593/60)/60)/24)+DATE(1970,1,1)</f>
        <v>42177.543171296296</v>
      </c>
      <c r="T593" s="15">
        <f>(((I593/60)/60)/24)+DATE(1970,1,1)</f>
        <v>42207.543171296296</v>
      </c>
      <c r="U593">
        <f>YEAR(S593)</f>
        <v>2015</v>
      </c>
      <c r="V593">
        <f t="shared" si="9"/>
        <v>30</v>
      </c>
    </row>
    <row r="594" spans="1:22" ht="41.4" x14ac:dyDescent="0.4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ROUND(E594/D594*100,0)</f>
        <v>3</v>
      </c>
      <c r="P594">
        <f>IFERROR(ROUND(E594/L594,2),0)</f>
        <v>250</v>
      </c>
      <c r="Q594" s="11" t="s">
        <v>8317</v>
      </c>
      <c r="R594" t="s">
        <v>8318</v>
      </c>
      <c r="S594" s="15">
        <f>(((J594/60)/60)/24)+DATE(1970,1,1)</f>
        <v>41946.232175925928</v>
      </c>
      <c r="T594" s="15">
        <f>(((I594/60)/60)/24)+DATE(1970,1,1)</f>
        <v>41976.232175925921</v>
      </c>
      <c r="U594">
        <f>YEAR(S594)</f>
        <v>2014</v>
      </c>
      <c r="V594">
        <f t="shared" si="9"/>
        <v>30</v>
      </c>
    </row>
    <row r="595" spans="1:22" ht="55.2" x14ac:dyDescent="0.4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ROUND(E595/D595*100,0)</f>
        <v>23</v>
      </c>
      <c r="P595">
        <f>IFERROR(ROUND(E595/L595,2),0)</f>
        <v>16.43</v>
      </c>
      <c r="Q595" s="11" t="s">
        <v>8317</v>
      </c>
      <c r="R595" t="s">
        <v>8318</v>
      </c>
      <c r="S595" s="15">
        <f>(((J595/60)/60)/24)+DATE(1970,1,1)</f>
        <v>42070.677604166667</v>
      </c>
      <c r="T595" s="15">
        <f>(((I595/60)/60)/24)+DATE(1970,1,1)</f>
        <v>42100.635937500003</v>
      </c>
      <c r="U595">
        <f>YEAR(S595)</f>
        <v>2015</v>
      </c>
      <c r="V595">
        <f t="shared" si="9"/>
        <v>30</v>
      </c>
    </row>
    <row r="596" spans="1:22" ht="27.6" x14ac:dyDescent="0.4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ROUND(E596/D596*100,0)</f>
        <v>0</v>
      </c>
      <c r="P596">
        <f>IFERROR(ROUND(E596/L596,2),0)</f>
        <v>13</v>
      </c>
      <c r="Q596" s="11" t="s">
        <v>8317</v>
      </c>
      <c r="R596" t="s">
        <v>8318</v>
      </c>
      <c r="S596" s="15">
        <f>(((J596/60)/60)/24)+DATE(1970,1,1)</f>
        <v>42446.780162037037</v>
      </c>
      <c r="T596" s="15">
        <f>(((I596/60)/60)/24)+DATE(1970,1,1)</f>
        <v>42476.780162037037</v>
      </c>
      <c r="U596">
        <f>YEAR(S596)</f>
        <v>2016</v>
      </c>
      <c r="V596">
        <f t="shared" si="9"/>
        <v>30</v>
      </c>
    </row>
    <row r="597" spans="1:22" ht="41.4" x14ac:dyDescent="0.4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ROUND(E597/D597*100,0)</f>
        <v>0</v>
      </c>
      <c r="P597">
        <f>IFERROR(ROUND(E597/L597,2),0)</f>
        <v>53.25</v>
      </c>
      <c r="Q597" s="11" t="s">
        <v>8317</v>
      </c>
      <c r="R597" t="s">
        <v>8318</v>
      </c>
      <c r="S597" s="15">
        <f>(((J597/60)/60)/24)+DATE(1970,1,1)</f>
        <v>42083.069884259254</v>
      </c>
      <c r="T597" s="15">
        <f>(((I597/60)/60)/24)+DATE(1970,1,1)</f>
        <v>42128.069884259254</v>
      </c>
      <c r="U597">
        <f>YEAR(S597)</f>
        <v>2015</v>
      </c>
      <c r="V597">
        <f t="shared" si="9"/>
        <v>45</v>
      </c>
    </row>
    <row r="598" spans="1:22" ht="27.6" x14ac:dyDescent="0.4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ROUND(E598/D598*100,0)</f>
        <v>0</v>
      </c>
      <c r="P598">
        <f>IFERROR(ROUND(E598/L598,2),0)</f>
        <v>3</v>
      </c>
      <c r="Q598" s="11" t="s">
        <v>8317</v>
      </c>
      <c r="R598" t="s">
        <v>8318</v>
      </c>
      <c r="S598" s="15">
        <f>(((J598/60)/60)/24)+DATE(1970,1,1)</f>
        <v>42646.896898148145</v>
      </c>
      <c r="T598" s="15">
        <f>(((I598/60)/60)/24)+DATE(1970,1,1)</f>
        <v>42676.896898148145</v>
      </c>
      <c r="U598">
        <f>YEAR(S598)</f>
        <v>2016</v>
      </c>
      <c r="V598">
        <f t="shared" si="9"/>
        <v>30</v>
      </c>
    </row>
    <row r="599" spans="1:22" ht="41.4" x14ac:dyDescent="0.4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ROUND(E599/D599*100,0)</f>
        <v>0</v>
      </c>
      <c r="P599">
        <f>IFERROR(ROUND(E599/L599,2),0)</f>
        <v>10</v>
      </c>
      <c r="Q599" s="11" t="s">
        <v>8317</v>
      </c>
      <c r="R599" t="s">
        <v>8318</v>
      </c>
      <c r="S599" s="15">
        <f>(((J599/60)/60)/24)+DATE(1970,1,1)</f>
        <v>42545.705266203702</v>
      </c>
      <c r="T599" s="15">
        <f>(((I599/60)/60)/24)+DATE(1970,1,1)</f>
        <v>42582.666666666672</v>
      </c>
      <c r="U599">
        <f>YEAR(S599)</f>
        <v>2016</v>
      </c>
      <c r="V599">
        <f t="shared" si="9"/>
        <v>37</v>
      </c>
    </row>
    <row r="600" spans="1:22" ht="27.6" x14ac:dyDescent="0.4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ROUND(E600/D600*100,0)</f>
        <v>34</v>
      </c>
      <c r="P600">
        <f>IFERROR(ROUND(E600/L600,2),0)</f>
        <v>121.43</v>
      </c>
      <c r="Q600" s="11" t="s">
        <v>8317</v>
      </c>
      <c r="R600" t="s">
        <v>8318</v>
      </c>
      <c r="S600" s="15">
        <f>(((J600/60)/60)/24)+DATE(1970,1,1)</f>
        <v>41948.00209490741</v>
      </c>
      <c r="T600" s="15">
        <f>(((I600/60)/60)/24)+DATE(1970,1,1)</f>
        <v>41978.00209490741</v>
      </c>
      <c r="U600">
        <f>YEAR(S600)</f>
        <v>2014</v>
      </c>
      <c r="V600">
        <f t="shared" si="9"/>
        <v>30</v>
      </c>
    </row>
    <row r="601" spans="1:22" ht="41.4" x14ac:dyDescent="0.4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ROUND(E601/D601*100,0)</f>
        <v>0</v>
      </c>
      <c r="P601">
        <f>IFERROR(ROUND(E601/L601,2),0)</f>
        <v>15.5</v>
      </c>
      <c r="Q601" s="11" t="s">
        <v>8317</v>
      </c>
      <c r="R601" t="s">
        <v>8318</v>
      </c>
      <c r="S601" s="15">
        <f>(((J601/60)/60)/24)+DATE(1970,1,1)</f>
        <v>42047.812523148154</v>
      </c>
      <c r="T601" s="15">
        <f>(((I601/60)/60)/24)+DATE(1970,1,1)</f>
        <v>42071.636111111111</v>
      </c>
      <c r="U601">
        <f>YEAR(S601)</f>
        <v>2015</v>
      </c>
      <c r="V601">
        <f t="shared" si="9"/>
        <v>24</v>
      </c>
    </row>
    <row r="602" spans="1:22" ht="27.6" x14ac:dyDescent="0.4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ROUND(E602/D602*100,0)</f>
        <v>2</v>
      </c>
      <c r="P602">
        <f>IFERROR(ROUND(E602/L602,2),0)</f>
        <v>100</v>
      </c>
      <c r="Q602" s="11" t="s">
        <v>8317</v>
      </c>
      <c r="R602" t="s">
        <v>8318</v>
      </c>
      <c r="S602" s="15">
        <f>(((J602/60)/60)/24)+DATE(1970,1,1)</f>
        <v>42073.798171296294</v>
      </c>
      <c r="T602" s="15">
        <f>(((I602/60)/60)/24)+DATE(1970,1,1)</f>
        <v>42133.798171296294</v>
      </c>
      <c r="U602">
        <f>YEAR(S602)</f>
        <v>2015</v>
      </c>
      <c r="V602">
        <f t="shared" si="9"/>
        <v>60</v>
      </c>
    </row>
    <row r="603" spans="1:22" ht="41.4" x14ac:dyDescent="0.4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ROUND(E603/D603*100,0)</f>
        <v>1</v>
      </c>
      <c r="P603">
        <f>IFERROR(ROUND(E603/L603,2),0)</f>
        <v>23.33</v>
      </c>
      <c r="Q603" s="11" t="s">
        <v>8317</v>
      </c>
      <c r="R603" t="s">
        <v>8318</v>
      </c>
      <c r="S603" s="15">
        <f>(((J603/60)/60)/24)+DATE(1970,1,1)</f>
        <v>41969.858090277776</v>
      </c>
      <c r="T603" s="15">
        <f>(((I603/60)/60)/24)+DATE(1970,1,1)</f>
        <v>41999.858090277776</v>
      </c>
      <c r="U603">
        <f>YEAR(S603)</f>
        <v>2014</v>
      </c>
      <c r="V603">
        <f t="shared" si="9"/>
        <v>30</v>
      </c>
    </row>
    <row r="604" spans="1:22" ht="41.4" x14ac:dyDescent="0.4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ROUND(E604/D604*100,0)</f>
        <v>0</v>
      </c>
      <c r="P604">
        <f>IFERROR(ROUND(E604/L604,2),0)</f>
        <v>0</v>
      </c>
      <c r="Q604" s="11" t="s">
        <v>8317</v>
      </c>
      <c r="R604" t="s">
        <v>8318</v>
      </c>
      <c r="S604" s="15">
        <f>(((J604/60)/60)/24)+DATE(1970,1,1)</f>
        <v>42143.79415509259</v>
      </c>
      <c r="T604" s="15">
        <f>(((I604/60)/60)/24)+DATE(1970,1,1)</f>
        <v>42173.79415509259</v>
      </c>
      <c r="U604">
        <f>YEAR(S604)</f>
        <v>2015</v>
      </c>
      <c r="V604">
        <f t="shared" si="9"/>
        <v>30</v>
      </c>
    </row>
    <row r="605" spans="1:22" ht="41.4" x14ac:dyDescent="0.4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ROUND(E605/D605*100,0)</f>
        <v>4</v>
      </c>
      <c r="P605">
        <f>IFERROR(ROUND(E605/L605,2),0)</f>
        <v>45.39</v>
      </c>
      <c r="Q605" s="11" t="s">
        <v>8317</v>
      </c>
      <c r="R605" t="s">
        <v>8318</v>
      </c>
      <c r="S605" s="15">
        <f>(((J605/60)/60)/24)+DATE(1970,1,1)</f>
        <v>41835.639155092591</v>
      </c>
      <c r="T605" s="15">
        <f>(((I605/60)/60)/24)+DATE(1970,1,1)</f>
        <v>41865.639155092591</v>
      </c>
      <c r="U605">
        <f>YEAR(S605)</f>
        <v>2014</v>
      </c>
      <c r="V605">
        <f t="shared" si="9"/>
        <v>30</v>
      </c>
    </row>
    <row r="606" spans="1:22" ht="41.4" x14ac:dyDescent="0.4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ROUND(E606/D606*100,0)</f>
        <v>0</v>
      </c>
      <c r="P606">
        <f>IFERROR(ROUND(E606/L606,2),0)</f>
        <v>0</v>
      </c>
      <c r="Q606" s="11" t="s">
        <v>8317</v>
      </c>
      <c r="R606" t="s">
        <v>8318</v>
      </c>
      <c r="S606" s="15">
        <f>(((J606/60)/60)/24)+DATE(1970,1,1)</f>
        <v>41849.035370370373</v>
      </c>
      <c r="T606" s="15">
        <f>(((I606/60)/60)/24)+DATE(1970,1,1)</f>
        <v>41879.035370370373</v>
      </c>
      <c r="U606">
        <f>YEAR(S606)</f>
        <v>2014</v>
      </c>
      <c r="V606">
        <f t="shared" si="9"/>
        <v>30</v>
      </c>
    </row>
    <row r="607" spans="1:22" ht="27.6" x14ac:dyDescent="0.4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ROUND(E607/D607*100,0)</f>
        <v>3</v>
      </c>
      <c r="P607">
        <f>IFERROR(ROUND(E607/L607,2),0)</f>
        <v>16.38</v>
      </c>
      <c r="Q607" s="11" t="s">
        <v>8317</v>
      </c>
      <c r="R607" t="s">
        <v>8318</v>
      </c>
      <c r="S607" s="15">
        <f>(((J607/60)/60)/24)+DATE(1970,1,1)</f>
        <v>42194.357731481476</v>
      </c>
      <c r="T607" s="15">
        <f>(((I607/60)/60)/24)+DATE(1970,1,1)</f>
        <v>42239.357731481476</v>
      </c>
      <c r="U607">
        <f>YEAR(S607)</f>
        <v>2015</v>
      </c>
      <c r="V607">
        <f t="shared" si="9"/>
        <v>45</v>
      </c>
    </row>
    <row r="608" spans="1:22" ht="41.4" x14ac:dyDescent="0.4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ROUND(E608/D608*100,0)</f>
        <v>0</v>
      </c>
      <c r="P608">
        <f>IFERROR(ROUND(E608/L608,2),0)</f>
        <v>10</v>
      </c>
      <c r="Q608" s="11" t="s">
        <v>8317</v>
      </c>
      <c r="R608" t="s">
        <v>8318</v>
      </c>
      <c r="S608" s="15">
        <f>(((J608/60)/60)/24)+DATE(1970,1,1)</f>
        <v>42102.650567129633</v>
      </c>
      <c r="T608" s="15">
        <f>(((I608/60)/60)/24)+DATE(1970,1,1)</f>
        <v>42148.625</v>
      </c>
      <c r="U608">
        <f>YEAR(S608)</f>
        <v>2015</v>
      </c>
      <c r="V608">
        <f t="shared" si="9"/>
        <v>46</v>
      </c>
    </row>
    <row r="609" spans="1:22" ht="41.4" x14ac:dyDescent="0.4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ROUND(E609/D609*100,0)</f>
        <v>0</v>
      </c>
      <c r="P609">
        <f>IFERROR(ROUND(E609/L609,2),0)</f>
        <v>0</v>
      </c>
      <c r="Q609" s="11" t="s">
        <v>8317</v>
      </c>
      <c r="R609" t="s">
        <v>8318</v>
      </c>
      <c r="S609" s="15">
        <f>(((J609/60)/60)/24)+DATE(1970,1,1)</f>
        <v>42300.825648148151</v>
      </c>
      <c r="T609" s="15">
        <f>(((I609/60)/60)/24)+DATE(1970,1,1)</f>
        <v>42330.867314814815</v>
      </c>
      <c r="U609">
        <f>YEAR(S609)</f>
        <v>2015</v>
      </c>
      <c r="V609">
        <f t="shared" si="9"/>
        <v>30</v>
      </c>
    </row>
    <row r="610" spans="1:22" ht="41.4" x14ac:dyDescent="0.4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ROUND(E610/D610*100,0)</f>
        <v>1</v>
      </c>
      <c r="P610">
        <f>IFERROR(ROUND(E610/L610,2),0)</f>
        <v>292.2</v>
      </c>
      <c r="Q610" s="11" t="s">
        <v>8317</v>
      </c>
      <c r="R610" t="s">
        <v>8318</v>
      </c>
      <c r="S610" s="15">
        <f>(((J610/60)/60)/24)+DATE(1970,1,1)</f>
        <v>42140.921064814815</v>
      </c>
      <c r="T610" s="15">
        <f>(((I610/60)/60)/24)+DATE(1970,1,1)</f>
        <v>42170.921064814815</v>
      </c>
      <c r="U610">
        <f>YEAR(S610)</f>
        <v>2015</v>
      </c>
      <c r="V610">
        <f t="shared" si="9"/>
        <v>30</v>
      </c>
    </row>
    <row r="611" spans="1:22" ht="41.4" x14ac:dyDescent="0.4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ROUND(E611/D611*100,0)</f>
        <v>1</v>
      </c>
      <c r="P611">
        <f>IFERROR(ROUND(E611/L611,2),0)</f>
        <v>5</v>
      </c>
      <c r="Q611" s="11" t="s">
        <v>8317</v>
      </c>
      <c r="R611" t="s">
        <v>8318</v>
      </c>
      <c r="S611" s="15">
        <f>(((J611/60)/60)/24)+DATE(1970,1,1)</f>
        <v>42307.034074074079</v>
      </c>
      <c r="T611" s="15">
        <f>(((I611/60)/60)/24)+DATE(1970,1,1)</f>
        <v>42337.075740740736</v>
      </c>
      <c r="U611">
        <f>YEAR(S611)</f>
        <v>2015</v>
      </c>
      <c r="V611">
        <f t="shared" si="9"/>
        <v>30</v>
      </c>
    </row>
    <row r="612" spans="1:22" ht="41.4" x14ac:dyDescent="0.4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ROUND(E612/D612*100,0)</f>
        <v>0</v>
      </c>
      <c r="P612">
        <f>IFERROR(ROUND(E612/L612,2),0)</f>
        <v>0</v>
      </c>
      <c r="Q612" s="11" t="s">
        <v>8317</v>
      </c>
      <c r="R612" t="s">
        <v>8318</v>
      </c>
      <c r="S612" s="15">
        <f>(((J612/60)/60)/24)+DATE(1970,1,1)</f>
        <v>42086.83085648148</v>
      </c>
      <c r="T612" s="15">
        <f>(((I612/60)/60)/24)+DATE(1970,1,1)</f>
        <v>42116.83085648148</v>
      </c>
      <c r="U612">
        <f>YEAR(S612)</f>
        <v>2015</v>
      </c>
      <c r="V612">
        <f t="shared" si="9"/>
        <v>30</v>
      </c>
    </row>
    <row r="613" spans="1:22" ht="41.4" x14ac:dyDescent="0.4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ROUND(E613/D613*100,0)</f>
        <v>0</v>
      </c>
      <c r="P613">
        <f>IFERROR(ROUND(E613/L613,2),0)</f>
        <v>0</v>
      </c>
      <c r="Q613" s="11" t="s">
        <v>8317</v>
      </c>
      <c r="R613" t="s">
        <v>8318</v>
      </c>
      <c r="S613" s="15">
        <f>(((J613/60)/60)/24)+DATE(1970,1,1)</f>
        <v>42328.560613425929</v>
      </c>
      <c r="T613" s="15">
        <f>(((I613/60)/60)/24)+DATE(1970,1,1)</f>
        <v>42388.560613425929</v>
      </c>
      <c r="U613">
        <f>YEAR(S613)</f>
        <v>2015</v>
      </c>
      <c r="V613">
        <f t="shared" si="9"/>
        <v>60</v>
      </c>
    </row>
    <row r="614" spans="1:22" ht="27.6" x14ac:dyDescent="0.4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ROUND(E614/D614*100,0)</f>
        <v>0</v>
      </c>
      <c r="P614">
        <f>IFERROR(ROUND(E614/L614,2),0)</f>
        <v>0</v>
      </c>
      <c r="Q614" s="11" t="s">
        <v>8317</v>
      </c>
      <c r="R614" t="s">
        <v>8318</v>
      </c>
      <c r="S614" s="15">
        <f>(((J614/60)/60)/24)+DATE(1970,1,1)</f>
        <v>42585.031782407401</v>
      </c>
      <c r="T614" s="15">
        <f>(((I614/60)/60)/24)+DATE(1970,1,1)</f>
        <v>42615.031782407401</v>
      </c>
      <c r="U614">
        <f>YEAR(S614)</f>
        <v>2016</v>
      </c>
      <c r="V614">
        <f t="shared" si="9"/>
        <v>30</v>
      </c>
    </row>
    <row r="615" spans="1:22" ht="41.4" x14ac:dyDescent="0.4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ROUND(E615/D615*100,0)</f>
        <v>21</v>
      </c>
      <c r="P615">
        <f>IFERROR(ROUND(E615/L615,2),0)</f>
        <v>105.93</v>
      </c>
      <c r="Q615" s="11" t="s">
        <v>8317</v>
      </c>
      <c r="R615" t="s">
        <v>8318</v>
      </c>
      <c r="S615" s="15">
        <f>(((J615/60)/60)/24)+DATE(1970,1,1)</f>
        <v>42247.496759259258</v>
      </c>
      <c r="T615" s="15">
        <f>(((I615/60)/60)/24)+DATE(1970,1,1)</f>
        <v>42278.207638888889</v>
      </c>
      <c r="U615">
        <f>YEAR(S615)</f>
        <v>2015</v>
      </c>
      <c r="V615">
        <f t="shared" si="9"/>
        <v>31</v>
      </c>
    </row>
    <row r="616" spans="1:22" ht="41.4" x14ac:dyDescent="0.4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ROUND(E616/D616*100,0)</f>
        <v>0</v>
      </c>
      <c r="P616">
        <f>IFERROR(ROUND(E616/L616,2),0)</f>
        <v>0</v>
      </c>
      <c r="Q616" s="11" t="s">
        <v>8317</v>
      </c>
      <c r="R616" t="s">
        <v>8318</v>
      </c>
      <c r="S616" s="15">
        <f>(((J616/60)/60)/24)+DATE(1970,1,1)</f>
        <v>42515.061805555553</v>
      </c>
      <c r="T616" s="15">
        <f>(((I616/60)/60)/24)+DATE(1970,1,1)</f>
        <v>42545.061805555553</v>
      </c>
      <c r="U616">
        <f>YEAR(S616)</f>
        <v>2016</v>
      </c>
      <c r="V616">
        <f t="shared" si="9"/>
        <v>30</v>
      </c>
    </row>
    <row r="617" spans="1:22" ht="41.4" x14ac:dyDescent="0.4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ROUND(E617/D617*100,0)</f>
        <v>0</v>
      </c>
      <c r="P617">
        <f>IFERROR(ROUND(E617/L617,2),0)</f>
        <v>0</v>
      </c>
      <c r="Q617" s="11" t="s">
        <v>8317</v>
      </c>
      <c r="R617" t="s">
        <v>8318</v>
      </c>
      <c r="S617" s="15">
        <f>(((J617/60)/60)/24)+DATE(1970,1,1)</f>
        <v>42242.122210648144</v>
      </c>
      <c r="T617" s="15">
        <f>(((I617/60)/60)/24)+DATE(1970,1,1)</f>
        <v>42272.122210648144</v>
      </c>
      <c r="U617">
        <f>YEAR(S617)</f>
        <v>2015</v>
      </c>
      <c r="V617">
        <f t="shared" si="9"/>
        <v>30</v>
      </c>
    </row>
    <row r="618" spans="1:22" ht="41.4" x14ac:dyDescent="0.4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ROUND(E618/D618*100,0)</f>
        <v>0</v>
      </c>
      <c r="P618">
        <f>IFERROR(ROUND(E618/L618,2),0)</f>
        <v>0</v>
      </c>
      <c r="Q618" s="11" t="s">
        <v>8317</v>
      </c>
      <c r="R618" t="s">
        <v>8318</v>
      </c>
      <c r="S618" s="15">
        <f>(((J618/60)/60)/24)+DATE(1970,1,1)</f>
        <v>42761.376238425932</v>
      </c>
      <c r="T618" s="15">
        <f>(((I618/60)/60)/24)+DATE(1970,1,1)</f>
        <v>42791.376238425932</v>
      </c>
      <c r="U618">
        <f>YEAR(S618)</f>
        <v>2017</v>
      </c>
      <c r="V618">
        <f t="shared" si="9"/>
        <v>30</v>
      </c>
    </row>
    <row r="619" spans="1:22" ht="41.4" x14ac:dyDescent="0.4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ROUND(E619/D619*100,0)</f>
        <v>3</v>
      </c>
      <c r="P619">
        <f>IFERROR(ROUND(E619/L619,2),0)</f>
        <v>20</v>
      </c>
      <c r="Q619" s="11" t="s">
        <v>8317</v>
      </c>
      <c r="R619" t="s">
        <v>8318</v>
      </c>
      <c r="S619" s="15">
        <f>(((J619/60)/60)/24)+DATE(1970,1,1)</f>
        <v>42087.343090277776</v>
      </c>
      <c r="T619" s="15">
        <f>(((I619/60)/60)/24)+DATE(1970,1,1)</f>
        <v>42132.343090277776</v>
      </c>
      <c r="U619">
        <f>YEAR(S619)</f>
        <v>2015</v>
      </c>
      <c r="V619">
        <f t="shared" si="9"/>
        <v>45</v>
      </c>
    </row>
    <row r="620" spans="1:22" ht="41.4" x14ac:dyDescent="0.4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ROUND(E620/D620*100,0)</f>
        <v>0</v>
      </c>
      <c r="P620">
        <f>IFERROR(ROUND(E620/L620,2),0)</f>
        <v>0</v>
      </c>
      <c r="Q620" s="11" t="s">
        <v>8317</v>
      </c>
      <c r="R620" t="s">
        <v>8318</v>
      </c>
      <c r="S620" s="15">
        <f>(((J620/60)/60)/24)+DATE(1970,1,1)</f>
        <v>42317.810219907406</v>
      </c>
      <c r="T620" s="15">
        <f>(((I620/60)/60)/24)+DATE(1970,1,1)</f>
        <v>42347.810219907406</v>
      </c>
      <c r="U620">
        <f>YEAR(S620)</f>
        <v>2015</v>
      </c>
      <c r="V620">
        <f t="shared" si="9"/>
        <v>30</v>
      </c>
    </row>
    <row r="621" spans="1:22" ht="27.6" x14ac:dyDescent="0.4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ROUND(E621/D621*100,0)</f>
        <v>0</v>
      </c>
      <c r="P621">
        <f>IFERROR(ROUND(E621/L621,2),0)</f>
        <v>1</v>
      </c>
      <c r="Q621" s="11" t="s">
        <v>8317</v>
      </c>
      <c r="R621" t="s">
        <v>8318</v>
      </c>
      <c r="S621" s="15">
        <f>(((J621/60)/60)/24)+DATE(1970,1,1)</f>
        <v>41908.650347222225</v>
      </c>
      <c r="T621" s="15">
        <f>(((I621/60)/60)/24)+DATE(1970,1,1)</f>
        <v>41968.692013888889</v>
      </c>
      <c r="U621">
        <f>YEAR(S621)</f>
        <v>2014</v>
      </c>
      <c r="V621">
        <f t="shared" si="9"/>
        <v>60</v>
      </c>
    </row>
    <row r="622" spans="1:22" ht="41.4" x14ac:dyDescent="0.4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ROUND(E622/D622*100,0)</f>
        <v>1</v>
      </c>
      <c r="P622">
        <f>IFERROR(ROUND(E622/L622,2),0)</f>
        <v>300</v>
      </c>
      <c r="Q622" s="11" t="s">
        <v>8317</v>
      </c>
      <c r="R622" t="s">
        <v>8318</v>
      </c>
      <c r="S622" s="15">
        <f>(((J622/60)/60)/24)+DATE(1970,1,1)</f>
        <v>41831.716874999998</v>
      </c>
      <c r="T622" s="15">
        <f>(((I622/60)/60)/24)+DATE(1970,1,1)</f>
        <v>41876.716874999998</v>
      </c>
      <c r="U622">
        <f>YEAR(S622)</f>
        <v>2014</v>
      </c>
      <c r="V622">
        <f t="shared" si="9"/>
        <v>45</v>
      </c>
    </row>
    <row r="623" spans="1:22" ht="41.4" x14ac:dyDescent="0.4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ROUND(E623/D623*100,0)</f>
        <v>1</v>
      </c>
      <c r="P623">
        <f>IFERROR(ROUND(E623/L623,2),0)</f>
        <v>87</v>
      </c>
      <c r="Q623" s="11" t="s">
        <v>8317</v>
      </c>
      <c r="R623" t="s">
        <v>8318</v>
      </c>
      <c r="S623" s="15">
        <f>(((J623/60)/60)/24)+DATE(1970,1,1)</f>
        <v>42528.987696759257</v>
      </c>
      <c r="T623" s="15">
        <f>(((I623/60)/60)/24)+DATE(1970,1,1)</f>
        <v>42558.987696759257</v>
      </c>
      <c r="U623">
        <f>YEAR(S623)</f>
        <v>2016</v>
      </c>
      <c r="V623">
        <f t="shared" si="9"/>
        <v>30</v>
      </c>
    </row>
    <row r="624" spans="1:22" ht="41.4" x14ac:dyDescent="0.4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ROUND(E624/D624*100,0)</f>
        <v>6</v>
      </c>
      <c r="P624">
        <f>IFERROR(ROUND(E624/L624,2),0)</f>
        <v>37.89</v>
      </c>
      <c r="Q624" s="11" t="s">
        <v>8317</v>
      </c>
      <c r="R624" t="s">
        <v>8318</v>
      </c>
      <c r="S624" s="15">
        <f>(((J624/60)/60)/24)+DATE(1970,1,1)</f>
        <v>42532.774745370371</v>
      </c>
      <c r="T624" s="15">
        <f>(((I624/60)/60)/24)+DATE(1970,1,1)</f>
        <v>42552.774745370371</v>
      </c>
      <c r="U624">
        <f>YEAR(S624)</f>
        <v>2016</v>
      </c>
      <c r="V624">
        <f t="shared" si="9"/>
        <v>20</v>
      </c>
    </row>
    <row r="625" spans="1:22" ht="41.4" x14ac:dyDescent="0.4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ROUND(E625/D625*100,0)</f>
        <v>0</v>
      </c>
      <c r="P625">
        <f>IFERROR(ROUND(E625/L625,2),0)</f>
        <v>0</v>
      </c>
      <c r="Q625" s="11" t="s">
        <v>8317</v>
      </c>
      <c r="R625" t="s">
        <v>8318</v>
      </c>
      <c r="S625" s="15">
        <f>(((J625/60)/60)/24)+DATE(1970,1,1)</f>
        <v>42122.009224537032</v>
      </c>
      <c r="T625" s="15">
        <f>(((I625/60)/60)/24)+DATE(1970,1,1)</f>
        <v>42152.009224537032</v>
      </c>
      <c r="U625">
        <f>YEAR(S625)</f>
        <v>2015</v>
      </c>
      <c r="V625">
        <f t="shared" si="9"/>
        <v>30</v>
      </c>
    </row>
    <row r="626" spans="1:22" ht="41.4" x14ac:dyDescent="0.4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ROUND(E626/D626*100,0)</f>
        <v>0</v>
      </c>
      <c r="P626">
        <f>IFERROR(ROUND(E626/L626,2),0)</f>
        <v>0</v>
      </c>
      <c r="Q626" s="11" t="s">
        <v>8317</v>
      </c>
      <c r="R626" t="s">
        <v>8318</v>
      </c>
      <c r="S626" s="15">
        <f>(((J626/60)/60)/24)+DATE(1970,1,1)</f>
        <v>42108.988900462966</v>
      </c>
      <c r="T626" s="15">
        <f>(((I626/60)/60)/24)+DATE(1970,1,1)</f>
        <v>42138.988900462966</v>
      </c>
      <c r="U626">
        <f>YEAR(S626)</f>
        <v>2015</v>
      </c>
      <c r="V626">
        <f t="shared" si="9"/>
        <v>30</v>
      </c>
    </row>
    <row r="627" spans="1:22" ht="41.4" x14ac:dyDescent="0.4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ROUND(E627/D627*100,0)</f>
        <v>0</v>
      </c>
      <c r="P627">
        <f>IFERROR(ROUND(E627/L627,2),0)</f>
        <v>0</v>
      </c>
      <c r="Q627" s="11" t="s">
        <v>8317</v>
      </c>
      <c r="R627" t="s">
        <v>8318</v>
      </c>
      <c r="S627" s="15">
        <f>(((J627/60)/60)/24)+DATE(1970,1,1)</f>
        <v>42790.895567129628</v>
      </c>
      <c r="T627" s="15">
        <f>(((I627/60)/60)/24)+DATE(1970,1,1)</f>
        <v>42820.853900462964</v>
      </c>
      <c r="U627">
        <f>YEAR(S627)</f>
        <v>2017</v>
      </c>
      <c r="V627">
        <f t="shared" si="9"/>
        <v>30</v>
      </c>
    </row>
    <row r="628" spans="1:22" ht="41.4" x14ac:dyDescent="0.4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ROUND(E628/D628*100,0)</f>
        <v>17</v>
      </c>
      <c r="P628">
        <f>IFERROR(ROUND(E628/L628,2),0)</f>
        <v>111.41</v>
      </c>
      <c r="Q628" s="11" t="s">
        <v>8317</v>
      </c>
      <c r="R628" t="s">
        <v>8318</v>
      </c>
      <c r="S628" s="15">
        <f>(((J628/60)/60)/24)+DATE(1970,1,1)</f>
        <v>42198.559479166666</v>
      </c>
      <c r="T628" s="15">
        <f>(((I628/60)/60)/24)+DATE(1970,1,1)</f>
        <v>42231.556944444441</v>
      </c>
      <c r="U628">
        <f>YEAR(S628)</f>
        <v>2015</v>
      </c>
      <c r="V628">
        <f t="shared" si="9"/>
        <v>33</v>
      </c>
    </row>
    <row r="629" spans="1:22" ht="41.4" x14ac:dyDescent="0.4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ROUND(E629/D629*100,0)</f>
        <v>0</v>
      </c>
      <c r="P629">
        <f>IFERROR(ROUND(E629/L629,2),0)</f>
        <v>90</v>
      </c>
      <c r="Q629" s="11" t="s">
        <v>8317</v>
      </c>
      <c r="R629" t="s">
        <v>8318</v>
      </c>
      <c r="S629" s="15">
        <f>(((J629/60)/60)/24)+DATE(1970,1,1)</f>
        <v>42384.306840277779</v>
      </c>
      <c r="T629" s="15">
        <f>(((I629/60)/60)/24)+DATE(1970,1,1)</f>
        <v>42443.958333333328</v>
      </c>
      <c r="U629">
        <f>YEAR(S629)</f>
        <v>2016</v>
      </c>
      <c r="V629">
        <f t="shared" si="9"/>
        <v>59</v>
      </c>
    </row>
    <row r="630" spans="1:22" ht="41.4" x14ac:dyDescent="0.4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ROUND(E630/D630*100,0)</f>
        <v>0</v>
      </c>
      <c r="P630">
        <f>IFERROR(ROUND(E630/L630,2),0)</f>
        <v>0</v>
      </c>
      <c r="Q630" s="11" t="s">
        <v>8317</v>
      </c>
      <c r="R630" t="s">
        <v>8318</v>
      </c>
      <c r="S630" s="15">
        <f>(((J630/60)/60)/24)+DATE(1970,1,1)</f>
        <v>41803.692789351851</v>
      </c>
      <c r="T630" s="15">
        <f>(((I630/60)/60)/24)+DATE(1970,1,1)</f>
        <v>41833.692789351851</v>
      </c>
      <c r="U630">
        <f>YEAR(S630)</f>
        <v>2014</v>
      </c>
      <c r="V630">
        <f t="shared" si="9"/>
        <v>30</v>
      </c>
    </row>
    <row r="631" spans="1:22" ht="41.4" x14ac:dyDescent="0.4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ROUND(E631/D631*100,0)</f>
        <v>0</v>
      </c>
      <c r="P631">
        <f>IFERROR(ROUND(E631/L631,2),0)</f>
        <v>116.67</v>
      </c>
      <c r="Q631" s="11" t="s">
        <v>8317</v>
      </c>
      <c r="R631" t="s">
        <v>8318</v>
      </c>
      <c r="S631" s="15">
        <f>(((J631/60)/60)/24)+DATE(1970,1,1)</f>
        <v>42474.637824074074</v>
      </c>
      <c r="T631" s="15">
        <f>(((I631/60)/60)/24)+DATE(1970,1,1)</f>
        <v>42504.637824074074</v>
      </c>
      <c r="U631">
        <f>YEAR(S631)</f>
        <v>2016</v>
      </c>
      <c r="V631">
        <f t="shared" si="9"/>
        <v>30</v>
      </c>
    </row>
    <row r="632" spans="1:22" ht="41.4" x14ac:dyDescent="0.4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ROUND(E632/D632*100,0)</f>
        <v>0</v>
      </c>
      <c r="P632">
        <f>IFERROR(ROUND(E632/L632,2),0)</f>
        <v>10</v>
      </c>
      <c r="Q632" s="11" t="s">
        <v>8317</v>
      </c>
      <c r="R632" t="s">
        <v>8318</v>
      </c>
      <c r="S632" s="15">
        <f>(((J632/60)/60)/24)+DATE(1970,1,1)</f>
        <v>42223.619456018518</v>
      </c>
      <c r="T632" s="15">
        <f>(((I632/60)/60)/24)+DATE(1970,1,1)</f>
        <v>42253.215277777781</v>
      </c>
      <c r="U632">
        <f>YEAR(S632)</f>
        <v>2015</v>
      </c>
      <c r="V632">
        <f t="shared" si="9"/>
        <v>30</v>
      </c>
    </row>
    <row r="633" spans="1:22" ht="27.6" x14ac:dyDescent="0.4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ROUND(E633/D633*100,0)</f>
        <v>1</v>
      </c>
      <c r="P633">
        <f>IFERROR(ROUND(E633/L633,2),0)</f>
        <v>76.67</v>
      </c>
      <c r="Q633" s="11" t="s">
        <v>8317</v>
      </c>
      <c r="R633" t="s">
        <v>8318</v>
      </c>
      <c r="S633" s="15">
        <f>(((J633/60)/60)/24)+DATE(1970,1,1)</f>
        <v>42489.772326388891</v>
      </c>
      <c r="T633" s="15">
        <f>(((I633/60)/60)/24)+DATE(1970,1,1)</f>
        <v>42518.772326388891</v>
      </c>
      <c r="U633">
        <f>YEAR(S633)</f>
        <v>2016</v>
      </c>
      <c r="V633">
        <f t="shared" si="9"/>
        <v>29</v>
      </c>
    </row>
    <row r="634" spans="1:22" ht="27.6" x14ac:dyDescent="0.4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ROUND(E634/D634*100,0)</f>
        <v>0</v>
      </c>
      <c r="P634">
        <f>IFERROR(ROUND(E634/L634,2),0)</f>
        <v>0</v>
      </c>
      <c r="Q634" s="11" t="s">
        <v>8317</v>
      </c>
      <c r="R634" t="s">
        <v>8318</v>
      </c>
      <c r="S634" s="15">
        <f>(((J634/60)/60)/24)+DATE(1970,1,1)</f>
        <v>42303.659317129626</v>
      </c>
      <c r="T634" s="15">
        <f>(((I634/60)/60)/24)+DATE(1970,1,1)</f>
        <v>42333.700983796298</v>
      </c>
      <c r="U634">
        <f>YEAR(S634)</f>
        <v>2015</v>
      </c>
      <c r="V634">
        <f t="shared" si="9"/>
        <v>30</v>
      </c>
    </row>
    <row r="635" spans="1:22" ht="41.4" x14ac:dyDescent="0.4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ROUND(E635/D635*100,0)</f>
        <v>12</v>
      </c>
      <c r="P635">
        <f>IFERROR(ROUND(E635/L635,2),0)</f>
        <v>49.8</v>
      </c>
      <c r="Q635" s="11" t="s">
        <v>8317</v>
      </c>
      <c r="R635" t="s">
        <v>8318</v>
      </c>
      <c r="S635" s="15">
        <f>(((J635/60)/60)/24)+DATE(1970,1,1)</f>
        <v>42507.29932870371</v>
      </c>
      <c r="T635" s="15">
        <f>(((I635/60)/60)/24)+DATE(1970,1,1)</f>
        <v>42538.958333333328</v>
      </c>
      <c r="U635">
        <f>YEAR(S635)</f>
        <v>2016</v>
      </c>
      <c r="V635">
        <f t="shared" si="9"/>
        <v>31</v>
      </c>
    </row>
    <row r="636" spans="1:22" ht="27.6" x14ac:dyDescent="0.4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ROUND(E636/D636*100,0)</f>
        <v>0</v>
      </c>
      <c r="P636">
        <f>IFERROR(ROUND(E636/L636,2),0)</f>
        <v>1</v>
      </c>
      <c r="Q636" s="11" t="s">
        <v>8317</v>
      </c>
      <c r="R636" t="s">
        <v>8318</v>
      </c>
      <c r="S636" s="15">
        <f>(((J636/60)/60)/24)+DATE(1970,1,1)</f>
        <v>42031.928576388891</v>
      </c>
      <c r="T636" s="15">
        <f>(((I636/60)/60)/24)+DATE(1970,1,1)</f>
        <v>42061.928576388891</v>
      </c>
      <c r="U636">
        <f>YEAR(S636)</f>
        <v>2015</v>
      </c>
      <c r="V636">
        <f t="shared" si="9"/>
        <v>30</v>
      </c>
    </row>
    <row r="637" spans="1:22" ht="27.6" x14ac:dyDescent="0.4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ROUND(E637/D637*100,0)</f>
        <v>0</v>
      </c>
      <c r="P637">
        <f>IFERROR(ROUND(E637/L637,2),0)</f>
        <v>2</v>
      </c>
      <c r="Q637" s="11" t="s">
        <v>8317</v>
      </c>
      <c r="R637" t="s">
        <v>8318</v>
      </c>
      <c r="S637" s="15">
        <f>(((J637/60)/60)/24)+DATE(1970,1,1)</f>
        <v>42076.092152777783</v>
      </c>
      <c r="T637" s="15">
        <f>(((I637/60)/60)/24)+DATE(1970,1,1)</f>
        <v>42106.092152777783</v>
      </c>
      <c r="U637">
        <f>YEAR(S637)</f>
        <v>2015</v>
      </c>
      <c r="V637">
        <f t="shared" si="9"/>
        <v>30</v>
      </c>
    </row>
    <row r="638" spans="1:22" ht="27.6" x14ac:dyDescent="0.4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ROUND(E638/D638*100,0)</f>
        <v>0</v>
      </c>
      <c r="P638">
        <f>IFERROR(ROUND(E638/L638,2),0)</f>
        <v>4</v>
      </c>
      <c r="Q638" s="11" t="s">
        <v>8317</v>
      </c>
      <c r="R638" t="s">
        <v>8318</v>
      </c>
      <c r="S638" s="15">
        <f>(((J638/60)/60)/24)+DATE(1970,1,1)</f>
        <v>42131.455439814818</v>
      </c>
      <c r="T638" s="15">
        <f>(((I638/60)/60)/24)+DATE(1970,1,1)</f>
        <v>42161.44930555555</v>
      </c>
      <c r="U638">
        <f>YEAR(S638)</f>
        <v>2015</v>
      </c>
      <c r="V638">
        <f t="shared" si="9"/>
        <v>30</v>
      </c>
    </row>
    <row r="639" spans="1:22" ht="41.4" x14ac:dyDescent="0.4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ROUND(E639/D639*100,0)</f>
        <v>0</v>
      </c>
      <c r="P639">
        <f>IFERROR(ROUND(E639/L639,2),0)</f>
        <v>0</v>
      </c>
      <c r="Q639" s="11" t="s">
        <v>8317</v>
      </c>
      <c r="R639" t="s">
        <v>8318</v>
      </c>
      <c r="S639" s="15">
        <f>(((J639/60)/60)/24)+DATE(1970,1,1)</f>
        <v>42762.962013888886</v>
      </c>
      <c r="T639" s="15">
        <f>(((I639/60)/60)/24)+DATE(1970,1,1)</f>
        <v>42791.961111111115</v>
      </c>
      <c r="U639">
        <f>YEAR(S639)</f>
        <v>2017</v>
      </c>
      <c r="V639">
        <f t="shared" si="9"/>
        <v>29</v>
      </c>
    </row>
    <row r="640" spans="1:22" x14ac:dyDescent="0.4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ROUND(E640/D640*100,0)</f>
        <v>0</v>
      </c>
      <c r="P640">
        <f>IFERROR(ROUND(E640/L640,2),0)</f>
        <v>3</v>
      </c>
      <c r="Q640" s="11" t="s">
        <v>8317</v>
      </c>
      <c r="R640" t="s">
        <v>8318</v>
      </c>
      <c r="S640" s="15">
        <f>(((J640/60)/60)/24)+DATE(1970,1,1)</f>
        <v>42759.593310185184</v>
      </c>
      <c r="T640" s="15">
        <f>(((I640/60)/60)/24)+DATE(1970,1,1)</f>
        <v>42819.55164351852</v>
      </c>
      <c r="U640">
        <f>YEAR(S640)</f>
        <v>2017</v>
      </c>
      <c r="V640">
        <f t="shared" si="9"/>
        <v>60</v>
      </c>
    </row>
    <row r="641" spans="1:22" ht="27.6" x14ac:dyDescent="0.4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ROUND(E641/D641*100,0)</f>
        <v>0</v>
      </c>
      <c r="P641">
        <f>IFERROR(ROUND(E641/L641,2),0)</f>
        <v>1</v>
      </c>
      <c r="Q641" s="11" t="s">
        <v>8317</v>
      </c>
      <c r="R641" t="s">
        <v>8318</v>
      </c>
      <c r="S641" s="15">
        <f>(((J641/60)/60)/24)+DATE(1970,1,1)</f>
        <v>41865.583275462966</v>
      </c>
      <c r="T641" s="15">
        <f>(((I641/60)/60)/24)+DATE(1970,1,1)</f>
        <v>41925.583275462966</v>
      </c>
      <c r="U641">
        <f>YEAR(S641)</f>
        <v>2014</v>
      </c>
      <c r="V641">
        <f t="shared" si="9"/>
        <v>60</v>
      </c>
    </row>
    <row r="642" spans="1:22" ht="41.4" x14ac:dyDescent="0.4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ROUND(E642/D642*100,0)</f>
        <v>144</v>
      </c>
      <c r="P642">
        <f>IFERROR(ROUND(E642/L642,2),0)</f>
        <v>50.5</v>
      </c>
      <c r="Q642" s="11" t="s">
        <v>8317</v>
      </c>
      <c r="R642" t="s">
        <v>8319</v>
      </c>
      <c r="S642" s="15">
        <f>(((J642/60)/60)/24)+DATE(1970,1,1)</f>
        <v>42683.420312500006</v>
      </c>
      <c r="T642" s="15">
        <f>(((I642/60)/60)/24)+DATE(1970,1,1)</f>
        <v>42698.958333333328</v>
      </c>
      <c r="U642">
        <f>YEAR(S642)</f>
        <v>2016</v>
      </c>
      <c r="V642">
        <f t="shared" si="9"/>
        <v>15</v>
      </c>
    </row>
    <row r="643" spans="1:22" ht="41.4" x14ac:dyDescent="0.4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ROUND(E643/D643*100,0)</f>
        <v>119</v>
      </c>
      <c r="P643">
        <f>IFERROR(ROUND(E643/L643,2),0)</f>
        <v>151.32</v>
      </c>
      <c r="Q643" s="11" t="s">
        <v>8317</v>
      </c>
      <c r="R643" t="s">
        <v>8319</v>
      </c>
      <c r="S643" s="15">
        <f>(((J643/60)/60)/24)+DATE(1970,1,1)</f>
        <v>42199.57</v>
      </c>
      <c r="T643" s="15">
        <f>(((I643/60)/60)/24)+DATE(1970,1,1)</f>
        <v>42229.57</v>
      </c>
      <c r="U643">
        <f>YEAR(S643)</f>
        <v>2015</v>
      </c>
      <c r="V643">
        <f t="shared" ref="V643:V706" si="10">_xlfn.DAYS(T643,S643)</f>
        <v>30</v>
      </c>
    </row>
    <row r="644" spans="1:22" ht="41.4" x14ac:dyDescent="0.4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ROUND(E644/D644*100,0)</f>
        <v>1460</v>
      </c>
      <c r="P644">
        <f>IFERROR(ROUND(E644/L644,2),0)</f>
        <v>134.36000000000001</v>
      </c>
      <c r="Q644" s="11" t="s">
        <v>8317</v>
      </c>
      <c r="R644" t="s">
        <v>8319</v>
      </c>
      <c r="S644" s="15">
        <f>(((J644/60)/60)/24)+DATE(1970,1,1)</f>
        <v>42199.651319444441</v>
      </c>
      <c r="T644" s="15">
        <f>(((I644/60)/60)/24)+DATE(1970,1,1)</f>
        <v>42235.651319444441</v>
      </c>
      <c r="U644">
        <f>YEAR(S644)</f>
        <v>2015</v>
      </c>
      <c r="V644">
        <f t="shared" si="10"/>
        <v>36</v>
      </c>
    </row>
    <row r="645" spans="1:22" ht="27.6" x14ac:dyDescent="0.4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ROUND(E645/D645*100,0)</f>
        <v>106</v>
      </c>
      <c r="P645">
        <f>IFERROR(ROUND(E645/L645,2),0)</f>
        <v>174.03</v>
      </c>
      <c r="Q645" s="11" t="s">
        <v>8317</v>
      </c>
      <c r="R645" t="s">
        <v>8319</v>
      </c>
      <c r="S645" s="15">
        <f>(((J645/60)/60)/24)+DATE(1970,1,1)</f>
        <v>42100.642071759255</v>
      </c>
      <c r="T645" s="15">
        <f>(((I645/60)/60)/24)+DATE(1970,1,1)</f>
        <v>42155.642071759255</v>
      </c>
      <c r="U645">
        <f>YEAR(S645)</f>
        <v>2015</v>
      </c>
      <c r="V645">
        <f t="shared" si="10"/>
        <v>55</v>
      </c>
    </row>
    <row r="646" spans="1:22" ht="41.4" x14ac:dyDescent="0.4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ROUND(E646/D646*100,0)</f>
        <v>300</v>
      </c>
      <c r="P646">
        <f>IFERROR(ROUND(E646/L646,2),0)</f>
        <v>73.489999999999995</v>
      </c>
      <c r="Q646" s="11" t="s">
        <v>8317</v>
      </c>
      <c r="R646" t="s">
        <v>8319</v>
      </c>
      <c r="S646" s="15">
        <f>(((J646/60)/60)/24)+DATE(1970,1,1)</f>
        <v>41898.665960648148</v>
      </c>
      <c r="T646" s="15">
        <f>(((I646/60)/60)/24)+DATE(1970,1,1)</f>
        <v>41941.041666666664</v>
      </c>
      <c r="U646">
        <f>YEAR(S646)</f>
        <v>2014</v>
      </c>
      <c r="V646">
        <f t="shared" si="10"/>
        <v>43</v>
      </c>
    </row>
    <row r="647" spans="1:22" ht="27.6" x14ac:dyDescent="0.4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ROUND(E647/D647*100,0)</f>
        <v>279</v>
      </c>
      <c r="P647">
        <f>IFERROR(ROUND(E647/L647,2),0)</f>
        <v>23.52</v>
      </c>
      <c r="Q647" s="11" t="s">
        <v>8317</v>
      </c>
      <c r="R647" t="s">
        <v>8319</v>
      </c>
      <c r="S647" s="15">
        <f>(((J647/60)/60)/24)+DATE(1970,1,1)</f>
        <v>42564.026319444441</v>
      </c>
      <c r="T647" s="15">
        <f>(((I647/60)/60)/24)+DATE(1970,1,1)</f>
        <v>42594.026319444441</v>
      </c>
      <c r="U647">
        <f>YEAR(S647)</f>
        <v>2016</v>
      </c>
      <c r="V647">
        <f t="shared" si="10"/>
        <v>30</v>
      </c>
    </row>
    <row r="648" spans="1:22" ht="41.4" x14ac:dyDescent="0.4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ROUND(E648/D648*100,0)</f>
        <v>132</v>
      </c>
      <c r="P648">
        <f>IFERROR(ROUND(E648/L648,2),0)</f>
        <v>39.07</v>
      </c>
      <c r="Q648" s="11" t="s">
        <v>8317</v>
      </c>
      <c r="R648" t="s">
        <v>8319</v>
      </c>
      <c r="S648" s="15">
        <f>(((J648/60)/60)/24)+DATE(1970,1,1)</f>
        <v>41832.852627314816</v>
      </c>
      <c r="T648" s="15">
        <f>(((I648/60)/60)/24)+DATE(1970,1,1)</f>
        <v>41862.852627314816</v>
      </c>
      <c r="U648">
        <f>YEAR(S648)</f>
        <v>2014</v>
      </c>
      <c r="V648">
        <f t="shared" si="10"/>
        <v>30</v>
      </c>
    </row>
    <row r="649" spans="1:22" ht="41.4" x14ac:dyDescent="0.4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ROUND(E649/D649*100,0)</f>
        <v>107</v>
      </c>
      <c r="P649">
        <f>IFERROR(ROUND(E649/L649,2),0)</f>
        <v>125.94</v>
      </c>
      <c r="Q649" s="11" t="s">
        <v>8317</v>
      </c>
      <c r="R649" t="s">
        <v>8319</v>
      </c>
      <c r="S649" s="15">
        <f>(((J649/60)/60)/24)+DATE(1970,1,1)</f>
        <v>42416.767928240741</v>
      </c>
      <c r="T649" s="15">
        <f>(((I649/60)/60)/24)+DATE(1970,1,1)</f>
        <v>42446.726261574076</v>
      </c>
      <c r="U649">
        <f>YEAR(S649)</f>
        <v>2016</v>
      </c>
      <c r="V649">
        <f t="shared" si="10"/>
        <v>30</v>
      </c>
    </row>
    <row r="650" spans="1:22" ht="27.6" x14ac:dyDescent="0.4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ROUND(E650/D650*100,0)</f>
        <v>127</v>
      </c>
      <c r="P650">
        <f>IFERROR(ROUND(E650/L650,2),0)</f>
        <v>1644</v>
      </c>
      <c r="Q650" s="11" t="s">
        <v>8317</v>
      </c>
      <c r="R650" t="s">
        <v>8319</v>
      </c>
      <c r="S650" s="15">
        <f>(((J650/60)/60)/24)+DATE(1970,1,1)</f>
        <v>41891.693379629629</v>
      </c>
      <c r="T650" s="15">
        <f>(((I650/60)/60)/24)+DATE(1970,1,1)</f>
        <v>41926.693379629629</v>
      </c>
      <c r="U650">
        <f>YEAR(S650)</f>
        <v>2014</v>
      </c>
      <c r="V650">
        <f t="shared" si="10"/>
        <v>35</v>
      </c>
    </row>
    <row r="651" spans="1:22" ht="41.4" x14ac:dyDescent="0.4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ROUND(E651/D651*100,0)</f>
        <v>140</v>
      </c>
      <c r="P651">
        <f>IFERROR(ROUND(E651/L651,2),0)</f>
        <v>42.67</v>
      </c>
      <c r="Q651" s="11" t="s">
        <v>8317</v>
      </c>
      <c r="R651" t="s">
        <v>8319</v>
      </c>
      <c r="S651" s="15">
        <f>(((J651/60)/60)/24)+DATE(1970,1,1)</f>
        <v>41877.912187499998</v>
      </c>
      <c r="T651" s="15">
        <f>(((I651/60)/60)/24)+DATE(1970,1,1)</f>
        <v>41898.912187499998</v>
      </c>
      <c r="U651">
        <f>YEAR(S651)</f>
        <v>2014</v>
      </c>
      <c r="V651">
        <f t="shared" si="10"/>
        <v>21</v>
      </c>
    </row>
    <row r="652" spans="1:22" ht="41.4" x14ac:dyDescent="0.4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ROUND(E652/D652*100,0)</f>
        <v>112</v>
      </c>
      <c r="P652">
        <f>IFERROR(ROUND(E652/L652,2),0)</f>
        <v>35.130000000000003</v>
      </c>
      <c r="Q652" s="11" t="s">
        <v>8317</v>
      </c>
      <c r="R652" t="s">
        <v>8319</v>
      </c>
      <c r="S652" s="15">
        <f>(((J652/60)/60)/24)+DATE(1970,1,1)</f>
        <v>41932.036851851852</v>
      </c>
      <c r="T652" s="15">
        <f>(((I652/60)/60)/24)+DATE(1970,1,1)</f>
        <v>41992.078518518523</v>
      </c>
      <c r="U652">
        <f>YEAR(S652)</f>
        <v>2014</v>
      </c>
      <c r="V652">
        <f t="shared" si="10"/>
        <v>60</v>
      </c>
    </row>
    <row r="653" spans="1:22" ht="41.4" x14ac:dyDescent="0.4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ROUND(E653/D653*100,0)</f>
        <v>101</v>
      </c>
      <c r="P653">
        <f>IFERROR(ROUND(E653/L653,2),0)</f>
        <v>239.35</v>
      </c>
      <c r="Q653" s="11" t="s">
        <v>8317</v>
      </c>
      <c r="R653" t="s">
        <v>8319</v>
      </c>
      <c r="S653" s="15">
        <f>(((J653/60)/60)/24)+DATE(1970,1,1)</f>
        <v>41956.017488425925</v>
      </c>
      <c r="T653" s="15">
        <f>(((I653/60)/60)/24)+DATE(1970,1,1)</f>
        <v>41986.017488425925</v>
      </c>
      <c r="U653">
        <f>YEAR(S653)</f>
        <v>2014</v>
      </c>
      <c r="V653">
        <f t="shared" si="10"/>
        <v>30</v>
      </c>
    </row>
    <row r="654" spans="1:22" ht="41.4" x14ac:dyDescent="0.4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ROUND(E654/D654*100,0)</f>
        <v>100</v>
      </c>
      <c r="P654">
        <f>IFERROR(ROUND(E654/L654,2),0)</f>
        <v>107.64</v>
      </c>
      <c r="Q654" s="11" t="s">
        <v>8317</v>
      </c>
      <c r="R654" t="s">
        <v>8319</v>
      </c>
      <c r="S654" s="15">
        <f>(((J654/60)/60)/24)+DATE(1970,1,1)</f>
        <v>42675.690393518518</v>
      </c>
      <c r="T654" s="15">
        <f>(((I654/60)/60)/24)+DATE(1970,1,1)</f>
        <v>42705.732060185182</v>
      </c>
      <c r="U654">
        <f>YEAR(S654)</f>
        <v>2016</v>
      </c>
      <c r="V654">
        <f t="shared" si="10"/>
        <v>30</v>
      </c>
    </row>
    <row r="655" spans="1:22" ht="41.4" x14ac:dyDescent="0.4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ROUND(E655/D655*100,0)</f>
        <v>141</v>
      </c>
      <c r="P655">
        <f>IFERROR(ROUND(E655/L655,2),0)</f>
        <v>95.83</v>
      </c>
      <c r="Q655" s="11" t="s">
        <v>8317</v>
      </c>
      <c r="R655" t="s">
        <v>8319</v>
      </c>
      <c r="S655" s="15">
        <f>(((J655/60)/60)/24)+DATE(1970,1,1)</f>
        <v>42199.618518518517</v>
      </c>
      <c r="T655" s="15">
        <f>(((I655/60)/60)/24)+DATE(1970,1,1)</f>
        <v>42236.618518518517</v>
      </c>
      <c r="U655">
        <f>YEAR(S655)</f>
        <v>2015</v>
      </c>
      <c r="V655">
        <f t="shared" si="10"/>
        <v>37</v>
      </c>
    </row>
    <row r="656" spans="1:22" ht="41.4" x14ac:dyDescent="0.4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ROUND(E656/D656*100,0)</f>
        <v>267</v>
      </c>
      <c r="P656">
        <f>IFERROR(ROUND(E656/L656,2),0)</f>
        <v>31.66</v>
      </c>
      <c r="Q656" s="11" t="s">
        <v>8317</v>
      </c>
      <c r="R656" t="s">
        <v>8319</v>
      </c>
      <c r="S656" s="15">
        <f>(((J656/60)/60)/24)+DATE(1970,1,1)</f>
        <v>42163.957326388889</v>
      </c>
      <c r="T656" s="15">
        <f>(((I656/60)/60)/24)+DATE(1970,1,1)</f>
        <v>42193.957326388889</v>
      </c>
      <c r="U656">
        <f>YEAR(S656)</f>
        <v>2015</v>
      </c>
      <c r="V656">
        <f t="shared" si="10"/>
        <v>30</v>
      </c>
    </row>
    <row r="657" spans="1:22" ht="41.4" x14ac:dyDescent="0.4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ROUND(E657/D657*100,0)</f>
        <v>147</v>
      </c>
      <c r="P657">
        <f>IFERROR(ROUND(E657/L657,2),0)</f>
        <v>42.89</v>
      </c>
      <c r="Q657" s="11" t="s">
        <v>8317</v>
      </c>
      <c r="R657" t="s">
        <v>8319</v>
      </c>
      <c r="S657" s="15">
        <f>(((J657/60)/60)/24)+DATE(1970,1,1)</f>
        <v>42045.957314814819</v>
      </c>
      <c r="T657" s="15">
        <f>(((I657/60)/60)/24)+DATE(1970,1,1)</f>
        <v>42075.915648148148</v>
      </c>
      <c r="U657">
        <f>YEAR(S657)</f>
        <v>2015</v>
      </c>
      <c r="V657">
        <f t="shared" si="10"/>
        <v>30</v>
      </c>
    </row>
    <row r="658" spans="1:22" ht="41.4" x14ac:dyDescent="0.4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ROUND(E658/D658*100,0)</f>
        <v>214</v>
      </c>
      <c r="P658">
        <f>IFERROR(ROUND(E658/L658,2),0)</f>
        <v>122.74</v>
      </c>
      <c r="Q658" s="11" t="s">
        <v>8317</v>
      </c>
      <c r="R658" t="s">
        <v>8319</v>
      </c>
      <c r="S658" s="15">
        <f>(((J658/60)/60)/24)+DATE(1970,1,1)</f>
        <v>42417.804618055554</v>
      </c>
      <c r="T658" s="15">
        <f>(((I658/60)/60)/24)+DATE(1970,1,1)</f>
        <v>42477.762951388882</v>
      </c>
      <c r="U658">
        <f>YEAR(S658)</f>
        <v>2016</v>
      </c>
      <c r="V658">
        <f t="shared" si="10"/>
        <v>60</v>
      </c>
    </row>
    <row r="659" spans="1:22" ht="41.4" x14ac:dyDescent="0.4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ROUND(E659/D659*100,0)</f>
        <v>126</v>
      </c>
      <c r="P659">
        <f>IFERROR(ROUND(E659/L659,2),0)</f>
        <v>190.45</v>
      </c>
      <c r="Q659" s="11" t="s">
        <v>8317</v>
      </c>
      <c r="R659" t="s">
        <v>8319</v>
      </c>
      <c r="S659" s="15">
        <f>(((J659/60)/60)/24)+DATE(1970,1,1)</f>
        <v>42331.84574074074</v>
      </c>
      <c r="T659" s="15">
        <f>(((I659/60)/60)/24)+DATE(1970,1,1)</f>
        <v>42361.84574074074</v>
      </c>
      <c r="U659">
        <f>YEAR(S659)</f>
        <v>2015</v>
      </c>
      <c r="V659">
        <f t="shared" si="10"/>
        <v>30</v>
      </c>
    </row>
    <row r="660" spans="1:22" ht="41.4" x14ac:dyDescent="0.4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ROUND(E660/D660*100,0)</f>
        <v>104</v>
      </c>
      <c r="P660">
        <f>IFERROR(ROUND(E660/L660,2),0)</f>
        <v>109.34</v>
      </c>
      <c r="Q660" s="11" t="s">
        <v>8317</v>
      </c>
      <c r="R660" t="s">
        <v>8319</v>
      </c>
      <c r="S660" s="15">
        <f>(((J660/60)/60)/24)+DATE(1970,1,1)</f>
        <v>42179.160752314812</v>
      </c>
      <c r="T660" s="15">
        <f>(((I660/60)/60)/24)+DATE(1970,1,1)</f>
        <v>42211.75</v>
      </c>
      <c r="U660">
        <f>YEAR(S660)</f>
        <v>2015</v>
      </c>
      <c r="V660">
        <f t="shared" si="10"/>
        <v>32</v>
      </c>
    </row>
    <row r="661" spans="1:22" x14ac:dyDescent="0.4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ROUND(E661/D661*100,0)</f>
        <v>101</v>
      </c>
      <c r="P661">
        <f>IFERROR(ROUND(E661/L661,2),0)</f>
        <v>143.66999999999999</v>
      </c>
      <c r="Q661" s="11" t="s">
        <v>8317</v>
      </c>
      <c r="R661" t="s">
        <v>8319</v>
      </c>
      <c r="S661" s="15">
        <f>(((J661/60)/60)/24)+DATE(1970,1,1)</f>
        <v>42209.593692129631</v>
      </c>
      <c r="T661" s="15">
        <f>(((I661/60)/60)/24)+DATE(1970,1,1)</f>
        <v>42239.593692129631</v>
      </c>
      <c r="U661">
        <f>YEAR(S661)</f>
        <v>2015</v>
      </c>
      <c r="V661">
        <f t="shared" si="10"/>
        <v>30</v>
      </c>
    </row>
    <row r="662" spans="1:22" ht="41.4" x14ac:dyDescent="0.4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ROUND(E662/D662*100,0)</f>
        <v>3</v>
      </c>
      <c r="P662">
        <f>IFERROR(ROUND(E662/L662,2),0)</f>
        <v>84.94</v>
      </c>
      <c r="Q662" s="11" t="s">
        <v>8317</v>
      </c>
      <c r="R662" t="s">
        <v>8319</v>
      </c>
      <c r="S662" s="15">
        <f>(((J662/60)/60)/24)+DATE(1970,1,1)</f>
        <v>41922.741655092592</v>
      </c>
      <c r="T662" s="15">
        <f>(((I662/60)/60)/24)+DATE(1970,1,1)</f>
        <v>41952.783321759263</v>
      </c>
      <c r="U662">
        <f>YEAR(S662)</f>
        <v>2014</v>
      </c>
      <c r="V662">
        <f t="shared" si="10"/>
        <v>30</v>
      </c>
    </row>
    <row r="663" spans="1:22" ht="41.4" x14ac:dyDescent="0.4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ROUND(E663/D663*100,0)</f>
        <v>1</v>
      </c>
      <c r="P663">
        <f>IFERROR(ROUND(E663/L663,2),0)</f>
        <v>10.56</v>
      </c>
      <c r="Q663" s="11" t="s">
        <v>8317</v>
      </c>
      <c r="R663" t="s">
        <v>8319</v>
      </c>
      <c r="S663" s="15">
        <f>(((J663/60)/60)/24)+DATE(1970,1,1)</f>
        <v>42636.645358796297</v>
      </c>
      <c r="T663" s="15">
        <f>(((I663/60)/60)/24)+DATE(1970,1,1)</f>
        <v>42666.645358796297</v>
      </c>
      <c r="U663">
        <f>YEAR(S663)</f>
        <v>2016</v>
      </c>
      <c r="V663">
        <f t="shared" si="10"/>
        <v>30</v>
      </c>
    </row>
    <row r="664" spans="1:22" ht="41.4" x14ac:dyDescent="0.4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ROUND(E664/D664*100,0)</f>
        <v>0</v>
      </c>
      <c r="P664">
        <f>IFERROR(ROUND(E664/L664,2),0)</f>
        <v>39</v>
      </c>
      <c r="Q664" s="11" t="s">
        <v>8317</v>
      </c>
      <c r="R664" t="s">
        <v>8319</v>
      </c>
      <c r="S664" s="15">
        <f>(((J664/60)/60)/24)+DATE(1970,1,1)</f>
        <v>41990.438043981485</v>
      </c>
      <c r="T664" s="15">
        <f>(((I664/60)/60)/24)+DATE(1970,1,1)</f>
        <v>42020.438043981485</v>
      </c>
      <c r="U664">
        <f>YEAR(S664)</f>
        <v>2014</v>
      </c>
      <c r="V664">
        <f t="shared" si="10"/>
        <v>30</v>
      </c>
    </row>
    <row r="665" spans="1:22" ht="41.4" x14ac:dyDescent="0.4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ROUND(E665/D665*100,0)</f>
        <v>0</v>
      </c>
      <c r="P665">
        <f>IFERROR(ROUND(E665/L665,2),0)</f>
        <v>100</v>
      </c>
      <c r="Q665" s="11" t="s">
        <v>8317</v>
      </c>
      <c r="R665" t="s">
        <v>8319</v>
      </c>
      <c r="S665" s="15">
        <f>(((J665/60)/60)/24)+DATE(1970,1,1)</f>
        <v>42173.843240740738</v>
      </c>
      <c r="T665" s="15">
        <f>(((I665/60)/60)/24)+DATE(1970,1,1)</f>
        <v>42203.843240740738</v>
      </c>
      <c r="U665">
        <f>YEAR(S665)</f>
        <v>2015</v>
      </c>
      <c r="V665">
        <f t="shared" si="10"/>
        <v>30</v>
      </c>
    </row>
    <row r="666" spans="1:22" ht="41.4" x14ac:dyDescent="0.4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ROUND(E666/D666*100,0)</f>
        <v>8</v>
      </c>
      <c r="P666">
        <f>IFERROR(ROUND(E666/L666,2),0)</f>
        <v>31.17</v>
      </c>
      <c r="Q666" s="11" t="s">
        <v>8317</v>
      </c>
      <c r="R666" t="s">
        <v>8319</v>
      </c>
      <c r="S666" s="15">
        <f>(((J666/60)/60)/24)+DATE(1970,1,1)</f>
        <v>42077.666377314818</v>
      </c>
      <c r="T666" s="15">
        <f>(((I666/60)/60)/24)+DATE(1970,1,1)</f>
        <v>42107.666377314818</v>
      </c>
      <c r="U666">
        <f>YEAR(S666)</f>
        <v>2015</v>
      </c>
      <c r="V666">
        <f t="shared" si="10"/>
        <v>30</v>
      </c>
    </row>
    <row r="667" spans="1:22" ht="41.4" x14ac:dyDescent="0.4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ROUND(E667/D667*100,0)</f>
        <v>19</v>
      </c>
      <c r="P667">
        <f>IFERROR(ROUND(E667/L667,2),0)</f>
        <v>155.33000000000001</v>
      </c>
      <c r="Q667" s="11" t="s">
        <v>8317</v>
      </c>
      <c r="R667" t="s">
        <v>8319</v>
      </c>
      <c r="S667" s="15">
        <f>(((J667/60)/60)/24)+DATE(1970,1,1)</f>
        <v>42688.711354166662</v>
      </c>
      <c r="T667" s="15">
        <f>(((I667/60)/60)/24)+DATE(1970,1,1)</f>
        <v>42748.711354166662</v>
      </c>
      <c r="U667">
        <f>YEAR(S667)</f>
        <v>2016</v>
      </c>
      <c r="V667">
        <f t="shared" si="10"/>
        <v>60</v>
      </c>
    </row>
    <row r="668" spans="1:22" ht="41.4" x14ac:dyDescent="0.4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ROUND(E668/D668*100,0)</f>
        <v>0</v>
      </c>
      <c r="P668">
        <f>IFERROR(ROUND(E668/L668,2),0)</f>
        <v>2</v>
      </c>
      <c r="Q668" s="11" t="s">
        <v>8317</v>
      </c>
      <c r="R668" t="s">
        <v>8319</v>
      </c>
      <c r="S668" s="15">
        <f>(((J668/60)/60)/24)+DATE(1970,1,1)</f>
        <v>41838.832152777781</v>
      </c>
      <c r="T668" s="15">
        <f>(((I668/60)/60)/24)+DATE(1970,1,1)</f>
        <v>41868.832152777781</v>
      </c>
      <c r="U668">
        <f>YEAR(S668)</f>
        <v>2014</v>
      </c>
      <c r="V668">
        <f t="shared" si="10"/>
        <v>30</v>
      </c>
    </row>
    <row r="669" spans="1:22" ht="41.4" x14ac:dyDescent="0.4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ROUND(E669/D669*100,0)</f>
        <v>10</v>
      </c>
      <c r="P669">
        <f>IFERROR(ROUND(E669/L669,2),0)</f>
        <v>178.93</v>
      </c>
      <c r="Q669" s="11" t="s">
        <v>8317</v>
      </c>
      <c r="R669" t="s">
        <v>8319</v>
      </c>
      <c r="S669" s="15">
        <f>(((J669/60)/60)/24)+DATE(1970,1,1)</f>
        <v>42632.373414351852</v>
      </c>
      <c r="T669" s="15">
        <f>(((I669/60)/60)/24)+DATE(1970,1,1)</f>
        <v>42672.373414351852</v>
      </c>
      <c r="U669">
        <f>YEAR(S669)</f>
        <v>2016</v>
      </c>
      <c r="V669">
        <f t="shared" si="10"/>
        <v>40</v>
      </c>
    </row>
    <row r="670" spans="1:22" ht="41.4" x14ac:dyDescent="0.4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ROUND(E670/D670*100,0)</f>
        <v>5</v>
      </c>
      <c r="P670">
        <f>IFERROR(ROUND(E670/L670,2),0)</f>
        <v>27.36</v>
      </c>
      <c r="Q670" s="11" t="s">
        <v>8317</v>
      </c>
      <c r="R670" t="s">
        <v>8319</v>
      </c>
      <c r="S670" s="15">
        <f>(((J670/60)/60)/24)+DATE(1970,1,1)</f>
        <v>42090.831273148149</v>
      </c>
      <c r="T670" s="15">
        <f>(((I670/60)/60)/24)+DATE(1970,1,1)</f>
        <v>42135.831273148149</v>
      </c>
      <c r="U670">
        <f>YEAR(S670)</f>
        <v>2015</v>
      </c>
      <c r="V670">
        <f t="shared" si="10"/>
        <v>45</v>
      </c>
    </row>
    <row r="671" spans="1:22" ht="55.2" x14ac:dyDescent="0.4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ROUND(E671/D671*100,0)</f>
        <v>22</v>
      </c>
      <c r="P671">
        <f>IFERROR(ROUND(E671/L671,2),0)</f>
        <v>1536.25</v>
      </c>
      <c r="Q671" s="11" t="s">
        <v>8317</v>
      </c>
      <c r="R671" t="s">
        <v>8319</v>
      </c>
      <c r="S671" s="15">
        <f>(((J671/60)/60)/24)+DATE(1970,1,1)</f>
        <v>42527.625671296293</v>
      </c>
      <c r="T671" s="15">
        <f>(((I671/60)/60)/24)+DATE(1970,1,1)</f>
        <v>42557.625671296293</v>
      </c>
      <c r="U671">
        <f>YEAR(S671)</f>
        <v>2016</v>
      </c>
      <c r="V671">
        <f t="shared" si="10"/>
        <v>30</v>
      </c>
    </row>
    <row r="672" spans="1:22" ht="41.4" x14ac:dyDescent="0.4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ROUND(E672/D672*100,0)</f>
        <v>29</v>
      </c>
      <c r="P672">
        <f>IFERROR(ROUND(E672/L672,2),0)</f>
        <v>85</v>
      </c>
      <c r="Q672" s="11" t="s">
        <v>8317</v>
      </c>
      <c r="R672" t="s">
        <v>8319</v>
      </c>
      <c r="S672" s="15">
        <f>(((J672/60)/60)/24)+DATE(1970,1,1)</f>
        <v>42506.709722222222</v>
      </c>
      <c r="T672" s="15">
        <f>(((I672/60)/60)/24)+DATE(1970,1,1)</f>
        <v>42540.340277777781</v>
      </c>
      <c r="U672">
        <f>YEAR(S672)</f>
        <v>2016</v>
      </c>
      <c r="V672">
        <f t="shared" si="10"/>
        <v>34</v>
      </c>
    </row>
    <row r="673" spans="1:22" ht="41.4" x14ac:dyDescent="0.4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ROUND(E673/D673*100,0)</f>
        <v>39</v>
      </c>
      <c r="P673">
        <f>IFERROR(ROUND(E673/L673,2),0)</f>
        <v>788.53</v>
      </c>
      <c r="Q673" s="11" t="s">
        <v>8317</v>
      </c>
      <c r="R673" t="s">
        <v>8319</v>
      </c>
      <c r="S673" s="15">
        <f>(((J673/60)/60)/24)+DATE(1970,1,1)</f>
        <v>41984.692731481482</v>
      </c>
      <c r="T673" s="15">
        <f>(((I673/60)/60)/24)+DATE(1970,1,1)</f>
        <v>42018.166666666672</v>
      </c>
      <c r="U673">
        <f>YEAR(S673)</f>
        <v>2014</v>
      </c>
      <c r="V673">
        <f t="shared" si="10"/>
        <v>34</v>
      </c>
    </row>
    <row r="674" spans="1:22" ht="41.4" x14ac:dyDescent="0.4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ROUND(E674/D674*100,0)</f>
        <v>22</v>
      </c>
      <c r="P674">
        <f>IFERROR(ROUND(E674/L674,2),0)</f>
        <v>50.3</v>
      </c>
      <c r="Q674" s="11" t="s">
        <v>8317</v>
      </c>
      <c r="R674" t="s">
        <v>8319</v>
      </c>
      <c r="S674" s="15">
        <f>(((J674/60)/60)/24)+DATE(1970,1,1)</f>
        <v>41974.219490740739</v>
      </c>
      <c r="T674" s="15">
        <f>(((I674/60)/60)/24)+DATE(1970,1,1)</f>
        <v>42005.207638888889</v>
      </c>
      <c r="U674">
        <f>YEAR(S674)</f>
        <v>2014</v>
      </c>
      <c r="V674">
        <f t="shared" si="10"/>
        <v>31</v>
      </c>
    </row>
    <row r="675" spans="1:22" ht="41.4" x14ac:dyDescent="0.4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ROUND(E675/D675*100,0)</f>
        <v>0</v>
      </c>
      <c r="P675">
        <f>IFERROR(ROUND(E675/L675,2),0)</f>
        <v>68.33</v>
      </c>
      <c r="Q675" s="11" t="s">
        <v>8317</v>
      </c>
      <c r="R675" t="s">
        <v>8319</v>
      </c>
      <c r="S675" s="15">
        <f>(((J675/60)/60)/24)+DATE(1970,1,1)</f>
        <v>41838.840474537035</v>
      </c>
      <c r="T675" s="15">
        <f>(((I675/60)/60)/24)+DATE(1970,1,1)</f>
        <v>41883.840474537035</v>
      </c>
      <c r="U675">
        <f>YEAR(S675)</f>
        <v>2014</v>
      </c>
      <c r="V675">
        <f t="shared" si="10"/>
        <v>45</v>
      </c>
    </row>
    <row r="676" spans="1:22" ht="27.6" x14ac:dyDescent="0.4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ROUND(E676/D676*100,0)</f>
        <v>0</v>
      </c>
      <c r="P676">
        <f>IFERROR(ROUND(E676/L676,2),0)</f>
        <v>7.5</v>
      </c>
      <c r="Q676" s="11" t="s">
        <v>8317</v>
      </c>
      <c r="R676" t="s">
        <v>8319</v>
      </c>
      <c r="S676" s="15">
        <f>(((J676/60)/60)/24)+DATE(1970,1,1)</f>
        <v>41803.116053240738</v>
      </c>
      <c r="T676" s="15">
        <f>(((I676/60)/60)/24)+DATE(1970,1,1)</f>
        <v>41863.116053240738</v>
      </c>
      <c r="U676">
        <f>YEAR(S676)</f>
        <v>2014</v>
      </c>
      <c r="V676">
        <f t="shared" si="10"/>
        <v>60</v>
      </c>
    </row>
    <row r="677" spans="1:22" ht="41.4" x14ac:dyDescent="0.4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ROUND(E677/D677*100,0)</f>
        <v>15</v>
      </c>
      <c r="P677">
        <f>IFERROR(ROUND(E677/L677,2),0)</f>
        <v>34.270000000000003</v>
      </c>
      <c r="Q677" s="11" t="s">
        <v>8317</v>
      </c>
      <c r="R677" t="s">
        <v>8319</v>
      </c>
      <c r="S677" s="15">
        <f>(((J677/60)/60)/24)+DATE(1970,1,1)</f>
        <v>41975.930601851855</v>
      </c>
      <c r="T677" s="15">
        <f>(((I677/60)/60)/24)+DATE(1970,1,1)</f>
        <v>42005.290972222225</v>
      </c>
      <c r="U677">
        <f>YEAR(S677)</f>
        <v>2014</v>
      </c>
      <c r="V677">
        <f t="shared" si="10"/>
        <v>30</v>
      </c>
    </row>
    <row r="678" spans="1:22" ht="55.2" x14ac:dyDescent="0.4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ROUND(E678/D678*100,0)</f>
        <v>1</v>
      </c>
      <c r="P678">
        <f>IFERROR(ROUND(E678/L678,2),0)</f>
        <v>61.29</v>
      </c>
      <c r="Q678" s="11" t="s">
        <v>8317</v>
      </c>
      <c r="R678" t="s">
        <v>8319</v>
      </c>
      <c r="S678" s="15">
        <f>(((J678/60)/60)/24)+DATE(1970,1,1)</f>
        <v>42012.768298611118</v>
      </c>
      <c r="T678" s="15">
        <f>(((I678/60)/60)/24)+DATE(1970,1,1)</f>
        <v>42042.768298611118</v>
      </c>
      <c r="U678">
        <f>YEAR(S678)</f>
        <v>2015</v>
      </c>
      <c r="V678">
        <f t="shared" si="10"/>
        <v>30</v>
      </c>
    </row>
    <row r="679" spans="1:22" ht="41.4" x14ac:dyDescent="0.4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ROUND(E679/D679*100,0)</f>
        <v>26</v>
      </c>
      <c r="P679">
        <f>IFERROR(ROUND(E679/L679,2),0)</f>
        <v>133.25</v>
      </c>
      <c r="Q679" s="11" t="s">
        <v>8317</v>
      </c>
      <c r="R679" t="s">
        <v>8319</v>
      </c>
      <c r="S679" s="15">
        <f>(((J679/60)/60)/24)+DATE(1970,1,1)</f>
        <v>42504.403877314813</v>
      </c>
      <c r="T679" s="15">
        <f>(((I679/60)/60)/24)+DATE(1970,1,1)</f>
        <v>42549.403877314813</v>
      </c>
      <c r="U679">
        <f>YEAR(S679)</f>
        <v>2016</v>
      </c>
      <c r="V679">
        <f t="shared" si="10"/>
        <v>45</v>
      </c>
    </row>
    <row r="680" spans="1:22" ht="41.4" x14ac:dyDescent="0.4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ROUND(E680/D680*100,0)</f>
        <v>4</v>
      </c>
      <c r="P680">
        <f>IFERROR(ROUND(E680/L680,2),0)</f>
        <v>65.180000000000007</v>
      </c>
      <c r="Q680" s="11" t="s">
        <v>8317</v>
      </c>
      <c r="R680" t="s">
        <v>8319</v>
      </c>
      <c r="S680" s="15">
        <f>(((J680/60)/60)/24)+DATE(1970,1,1)</f>
        <v>42481.376597222217</v>
      </c>
      <c r="T680" s="15">
        <f>(((I680/60)/60)/24)+DATE(1970,1,1)</f>
        <v>42511.376597222217</v>
      </c>
      <c r="U680">
        <f>YEAR(S680)</f>
        <v>2016</v>
      </c>
      <c r="V680">
        <f t="shared" si="10"/>
        <v>30</v>
      </c>
    </row>
    <row r="681" spans="1:22" ht="41.4" x14ac:dyDescent="0.4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ROUND(E681/D681*100,0)</f>
        <v>15</v>
      </c>
      <c r="P681">
        <f>IFERROR(ROUND(E681/L681,2),0)</f>
        <v>93.9</v>
      </c>
      <c r="Q681" s="11" t="s">
        <v>8317</v>
      </c>
      <c r="R681" t="s">
        <v>8319</v>
      </c>
      <c r="S681" s="15">
        <f>(((J681/60)/60)/24)+DATE(1970,1,1)</f>
        <v>42556.695706018523</v>
      </c>
      <c r="T681" s="15">
        <f>(((I681/60)/60)/24)+DATE(1970,1,1)</f>
        <v>42616.695706018523</v>
      </c>
      <c r="U681">
        <f>YEAR(S681)</f>
        <v>2016</v>
      </c>
      <c r="V681">
        <f t="shared" si="10"/>
        <v>60</v>
      </c>
    </row>
    <row r="682" spans="1:22" ht="41.4" x14ac:dyDescent="0.4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ROUND(E682/D682*100,0)</f>
        <v>26</v>
      </c>
      <c r="P682">
        <f>IFERROR(ROUND(E682/L682,2),0)</f>
        <v>150.65</v>
      </c>
      <c r="Q682" s="11" t="s">
        <v>8317</v>
      </c>
      <c r="R682" t="s">
        <v>8319</v>
      </c>
      <c r="S682" s="15">
        <f>(((J682/60)/60)/24)+DATE(1970,1,1)</f>
        <v>41864.501516203702</v>
      </c>
      <c r="T682" s="15">
        <f>(((I682/60)/60)/24)+DATE(1970,1,1)</f>
        <v>41899.501516203702</v>
      </c>
      <c r="U682">
        <f>YEAR(S682)</f>
        <v>2014</v>
      </c>
      <c r="V682">
        <f t="shared" si="10"/>
        <v>35</v>
      </c>
    </row>
    <row r="683" spans="1:22" ht="41.4" x14ac:dyDescent="0.4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ROUND(E683/D683*100,0)</f>
        <v>0</v>
      </c>
      <c r="P683">
        <f>IFERROR(ROUND(E683/L683,2),0)</f>
        <v>1</v>
      </c>
      <c r="Q683" s="11" t="s">
        <v>8317</v>
      </c>
      <c r="R683" t="s">
        <v>8319</v>
      </c>
      <c r="S683" s="15">
        <f>(((J683/60)/60)/24)+DATE(1970,1,1)</f>
        <v>42639.805601851855</v>
      </c>
      <c r="T683" s="15">
        <f>(((I683/60)/60)/24)+DATE(1970,1,1)</f>
        <v>42669.805601851855</v>
      </c>
      <c r="U683">
        <f>YEAR(S683)</f>
        <v>2016</v>
      </c>
      <c r="V683">
        <f t="shared" si="10"/>
        <v>30</v>
      </c>
    </row>
    <row r="684" spans="1:22" ht="41.4" x14ac:dyDescent="0.4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ROUND(E684/D684*100,0)</f>
        <v>0</v>
      </c>
      <c r="P684">
        <f>IFERROR(ROUND(E684/L684,2),0)</f>
        <v>13.25</v>
      </c>
      <c r="Q684" s="11" t="s">
        <v>8317</v>
      </c>
      <c r="R684" t="s">
        <v>8319</v>
      </c>
      <c r="S684" s="15">
        <f>(((J684/60)/60)/24)+DATE(1970,1,1)</f>
        <v>42778.765300925923</v>
      </c>
      <c r="T684" s="15">
        <f>(((I684/60)/60)/24)+DATE(1970,1,1)</f>
        <v>42808.723634259266</v>
      </c>
      <c r="U684">
        <f>YEAR(S684)</f>
        <v>2017</v>
      </c>
      <c r="V684">
        <f t="shared" si="10"/>
        <v>30</v>
      </c>
    </row>
    <row r="685" spans="1:22" ht="41.4" x14ac:dyDescent="0.4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ROUND(E685/D685*100,0)</f>
        <v>1</v>
      </c>
      <c r="P685">
        <f>IFERROR(ROUND(E685/L685,2),0)</f>
        <v>99.33</v>
      </c>
      <c r="Q685" s="11" t="s">
        <v>8317</v>
      </c>
      <c r="R685" t="s">
        <v>8319</v>
      </c>
      <c r="S685" s="15">
        <f>(((J685/60)/60)/24)+DATE(1970,1,1)</f>
        <v>42634.900046296301</v>
      </c>
      <c r="T685" s="15">
        <f>(((I685/60)/60)/24)+DATE(1970,1,1)</f>
        <v>42674.900046296301</v>
      </c>
      <c r="U685">
        <f>YEAR(S685)</f>
        <v>2016</v>
      </c>
      <c r="V685">
        <f t="shared" si="10"/>
        <v>40</v>
      </c>
    </row>
    <row r="686" spans="1:22" ht="27.6" x14ac:dyDescent="0.4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ROUND(E686/D686*100,0)</f>
        <v>7</v>
      </c>
      <c r="P686">
        <f>IFERROR(ROUND(E686/L686,2),0)</f>
        <v>177.39</v>
      </c>
      <c r="Q686" s="11" t="s">
        <v>8317</v>
      </c>
      <c r="R686" t="s">
        <v>8319</v>
      </c>
      <c r="S686" s="15">
        <f>(((J686/60)/60)/24)+DATE(1970,1,1)</f>
        <v>41809.473275462966</v>
      </c>
      <c r="T686" s="15">
        <f>(((I686/60)/60)/24)+DATE(1970,1,1)</f>
        <v>41845.125</v>
      </c>
      <c r="U686">
        <f>YEAR(S686)</f>
        <v>2014</v>
      </c>
      <c r="V686">
        <f t="shared" si="10"/>
        <v>36</v>
      </c>
    </row>
    <row r="687" spans="1:22" ht="41.4" x14ac:dyDescent="0.4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ROUND(E687/D687*100,0)</f>
        <v>28</v>
      </c>
      <c r="P687">
        <f>IFERROR(ROUND(E687/L687,2),0)</f>
        <v>55.3</v>
      </c>
      <c r="Q687" s="11" t="s">
        <v>8317</v>
      </c>
      <c r="R687" t="s">
        <v>8319</v>
      </c>
      <c r="S687" s="15">
        <f>(((J687/60)/60)/24)+DATE(1970,1,1)</f>
        <v>41971.866574074069</v>
      </c>
      <c r="T687" s="15">
        <f>(((I687/60)/60)/24)+DATE(1970,1,1)</f>
        <v>42016.866574074069</v>
      </c>
      <c r="U687">
        <f>YEAR(S687)</f>
        <v>2014</v>
      </c>
      <c r="V687">
        <f t="shared" si="10"/>
        <v>45</v>
      </c>
    </row>
    <row r="688" spans="1:22" ht="55.2" x14ac:dyDescent="0.4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ROUND(E688/D688*100,0)</f>
        <v>0</v>
      </c>
      <c r="P688">
        <f>IFERROR(ROUND(E688/L688,2),0)</f>
        <v>0</v>
      </c>
      <c r="Q688" s="11" t="s">
        <v>8317</v>
      </c>
      <c r="R688" t="s">
        <v>8319</v>
      </c>
      <c r="S688" s="15">
        <f>(((J688/60)/60)/24)+DATE(1970,1,1)</f>
        <v>42189.673263888893</v>
      </c>
      <c r="T688" s="15">
        <f>(((I688/60)/60)/24)+DATE(1970,1,1)</f>
        <v>42219.673263888893</v>
      </c>
      <c r="U688">
        <f>YEAR(S688)</f>
        <v>2015</v>
      </c>
      <c r="V688">
        <f t="shared" si="10"/>
        <v>30</v>
      </c>
    </row>
    <row r="689" spans="1:22" ht="41.4" x14ac:dyDescent="0.4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ROUND(E689/D689*100,0)</f>
        <v>4</v>
      </c>
      <c r="P689">
        <f>IFERROR(ROUND(E689/L689,2),0)</f>
        <v>591.66999999999996</v>
      </c>
      <c r="Q689" s="11" t="s">
        <v>8317</v>
      </c>
      <c r="R689" t="s">
        <v>8319</v>
      </c>
      <c r="S689" s="15">
        <f>(((J689/60)/60)/24)+DATE(1970,1,1)</f>
        <v>42711.750613425931</v>
      </c>
      <c r="T689" s="15">
        <f>(((I689/60)/60)/24)+DATE(1970,1,1)</f>
        <v>42771.750613425931</v>
      </c>
      <c r="U689">
        <f>YEAR(S689)</f>
        <v>2016</v>
      </c>
      <c r="V689">
        <f t="shared" si="10"/>
        <v>60</v>
      </c>
    </row>
    <row r="690" spans="1:22" ht="41.4" x14ac:dyDescent="0.4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ROUND(E690/D690*100,0)</f>
        <v>73</v>
      </c>
      <c r="P690">
        <f>IFERROR(ROUND(E690/L690,2),0)</f>
        <v>405.5</v>
      </c>
      <c r="Q690" s="11" t="s">
        <v>8317</v>
      </c>
      <c r="R690" t="s">
        <v>8319</v>
      </c>
      <c r="S690" s="15">
        <f>(((J690/60)/60)/24)+DATE(1970,1,1)</f>
        <v>42262.104780092588</v>
      </c>
      <c r="T690" s="15">
        <f>(((I690/60)/60)/24)+DATE(1970,1,1)</f>
        <v>42292.104780092588</v>
      </c>
      <c r="U690">
        <f>YEAR(S690)</f>
        <v>2015</v>
      </c>
      <c r="V690">
        <f t="shared" si="10"/>
        <v>30</v>
      </c>
    </row>
    <row r="691" spans="1:22" ht="41.4" x14ac:dyDescent="0.4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ROUND(E691/D691*100,0)</f>
        <v>58</v>
      </c>
      <c r="P691">
        <f>IFERROR(ROUND(E691/L691,2),0)</f>
        <v>343.15</v>
      </c>
      <c r="Q691" s="11" t="s">
        <v>8317</v>
      </c>
      <c r="R691" t="s">
        <v>8319</v>
      </c>
      <c r="S691" s="15">
        <f>(((J691/60)/60)/24)+DATE(1970,1,1)</f>
        <v>42675.66778935185</v>
      </c>
      <c r="T691" s="15">
        <f>(((I691/60)/60)/24)+DATE(1970,1,1)</f>
        <v>42712.207638888889</v>
      </c>
      <c r="U691">
        <f>YEAR(S691)</f>
        <v>2016</v>
      </c>
      <c r="V691">
        <f t="shared" si="10"/>
        <v>37</v>
      </c>
    </row>
    <row r="692" spans="1:22" ht="27.6" x14ac:dyDescent="0.4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ROUND(E692/D692*100,0)</f>
        <v>12</v>
      </c>
      <c r="P692">
        <f>IFERROR(ROUND(E692/L692,2),0)</f>
        <v>72.59</v>
      </c>
      <c r="Q692" s="11" t="s">
        <v>8317</v>
      </c>
      <c r="R692" t="s">
        <v>8319</v>
      </c>
      <c r="S692" s="15">
        <f>(((J692/60)/60)/24)+DATE(1970,1,1)</f>
        <v>42579.634733796294</v>
      </c>
      <c r="T692" s="15">
        <f>(((I692/60)/60)/24)+DATE(1970,1,1)</f>
        <v>42622.25</v>
      </c>
      <c r="U692">
        <f>YEAR(S692)</f>
        <v>2016</v>
      </c>
      <c r="V692">
        <f t="shared" si="10"/>
        <v>43</v>
      </c>
    </row>
    <row r="693" spans="1:22" ht="41.4" x14ac:dyDescent="0.4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ROUND(E693/D693*100,0)</f>
        <v>1</v>
      </c>
      <c r="P693">
        <f>IFERROR(ROUND(E693/L693,2),0)</f>
        <v>26</v>
      </c>
      <c r="Q693" s="11" t="s">
        <v>8317</v>
      </c>
      <c r="R693" t="s">
        <v>8319</v>
      </c>
      <c r="S693" s="15">
        <f>(((J693/60)/60)/24)+DATE(1970,1,1)</f>
        <v>42158.028310185182</v>
      </c>
      <c r="T693" s="15">
        <f>(((I693/60)/60)/24)+DATE(1970,1,1)</f>
        <v>42186.028310185182</v>
      </c>
      <c r="U693">
        <f>YEAR(S693)</f>
        <v>2015</v>
      </c>
      <c r="V693">
        <f t="shared" si="10"/>
        <v>28</v>
      </c>
    </row>
    <row r="694" spans="1:22" ht="41.4" x14ac:dyDescent="0.4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ROUND(E694/D694*100,0)</f>
        <v>7</v>
      </c>
      <c r="P694">
        <f>IFERROR(ROUND(E694/L694,2),0)</f>
        <v>6.5</v>
      </c>
      <c r="Q694" s="11" t="s">
        <v>8317</v>
      </c>
      <c r="R694" t="s">
        <v>8319</v>
      </c>
      <c r="S694" s="15">
        <f>(((J694/60)/60)/24)+DATE(1970,1,1)</f>
        <v>42696.37572916667</v>
      </c>
      <c r="T694" s="15">
        <f>(((I694/60)/60)/24)+DATE(1970,1,1)</f>
        <v>42726.37572916667</v>
      </c>
      <c r="U694">
        <f>YEAR(S694)</f>
        <v>2016</v>
      </c>
      <c r="V694">
        <f t="shared" si="10"/>
        <v>30</v>
      </c>
    </row>
    <row r="695" spans="1:22" ht="27.6" x14ac:dyDescent="0.4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ROUND(E695/D695*100,0)</f>
        <v>35</v>
      </c>
      <c r="P695">
        <f>IFERROR(ROUND(E695/L695,2),0)</f>
        <v>119.39</v>
      </c>
      <c r="Q695" s="11" t="s">
        <v>8317</v>
      </c>
      <c r="R695" t="s">
        <v>8319</v>
      </c>
      <c r="S695" s="15">
        <f>(((J695/60)/60)/24)+DATE(1970,1,1)</f>
        <v>42094.808182870373</v>
      </c>
      <c r="T695" s="15">
        <f>(((I695/60)/60)/24)+DATE(1970,1,1)</f>
        <v>42124.808182870373</v>
      </c>
      <c r="U695">
        <f>YEAR(S695)</f>
        <v>2015</v>
      </c>
      <c r="V695">
        <f t="shared" si="10"/>
        <v>30</v>
      </c>
    </row>
    <row r="696" spans="1:22" ht="41.4" x14ac:dyDescent="0.4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ROUND(E696/D696*100,0)</f>
        <v>0</v>
      </c>
      <c r="P696">
        <f>IFERROR(ROUND(E696/L696,2),0)</f>
        <v>84.29</v>
      </c>
      <c r="Q696" s="11" t="s">
        <v>8317</v>
      </c>
      <c r="R696" t="s">
        <v>8319</v>
      </c>
      <c r="S696" s="15">
        <f>(((J696/60)/60)/24)+DATE(1970,1,1)</f>
        <v>42737.663877314815</v>
      </c>
      <c r="T696" s="15">
        <f>(((I696/60)/60)/24)+DATE(1970,1,1)</f>
        <v>42767.663877314815</v>
      </c>
      <c r="U696">
        <f>YEAR(S696)</f>
        <v>2017</v>
      </c>
      <c r="V696">
        <f t="shared" si="10"/>
        <v>30</v>
      </c>
    </row>
    <row r="697" spans="1:22" ht="41.4" x14ac:dyDescent="0.4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ROUND(E697/D697*100,0)</f>
        <v>1</v>
      </c>
      <c r="P697">
        <f>IFERROR(ROUND(E697/L697,2),0)</f>
        <v>90.86</v>
      </c>
      <c r="Q697" s="11" t="s">
        <v>8317</v>
      </c>
      <c r="R697" t="s">
        <v>8319</v>
      </c>
      <c r="S697" s="15">
        <f>(((J697/60)/60)/24)+DATE(1970,1,1)</f>
        <v>41913.521064814813</v>
      </c>
      <c r="T697" s="15">
        <f>(((I697/60)/60)/24)+DATE(1970,1,1)</f>
        <v>41943.521064814813</v>
      </c>
      <c r="U697">
        <f>YEAR(S697)</f>
        <v>2014</v>
      </c>
      <c r="V697">
        <f t="shared" si="10"/>
        <v>30</v>
      </c>
    </row>
    <row r="698" spans="1:22" ht="27.6" x14ac:dyDescent="0.4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ROUND(E698/D698*100,0)</f>
        <v>0</v>
      </c>
      <c r="P698">
        <f>IFERROR(ROUND(E698/L698,2),0)</f>
        <v>1</v>
      </c>
      <c r="Q698" s="11" t="s">
        <v>8317</v>
      </c>
      <c r="R698" t="s">
        <v>8319</v>
      </c>
      <c r="S698" s="15">
        <f>(((J698/60)/60)/24)+DATE(1970,1,1)</f>
        <v>41815.927106481482</v>
      </c>
      <c r="T698" s="15">
        <f>(((I698/60)/60)/24)+DATE(1970,1,1)</f>
        <v>41845.927106481482</v>
      </c>
      <c r="U698">
        <f>YEAR(S698)</f>
        <v>2014</v>
      </c>
      <c r="V698">
        <f t="shared" si="10"/>
        <v>30</v>
      </c>
    </row>
    <row r="699" spans="1:22" ht="41.4" x14ac:dyDescent="0.4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ROUND(E699/D699*100,0)</f>
        <v>46</v>
      </c>
      <c r="P699">
        <f>IFERROR(ROUND(E699/L699,2),0)</f>
        <v>20.34</v>
      </c>
      <c r="Q699" s="11" t="s">
        <v>8317</v>
      </c>
      <c r="R699" t="s">
        <v>8319</v>
      </c>
      <c r="S699" s="15">
        <f>(((J699/60)/60)/24)+DATE(1970,1,1)</f>
        <v>42388.523020833338</v>
      </c>
      <c r="T699" s="15">
        <f>(((I699/60)/60)/24)+DATE(1970,1,1)</f>
        <v>42403.523020833338</v>
      </c>
      <c r="U699">
        <f>YEAR(S699)</f>
        <v>2016</v>
      </c>
      <c r="V699">
        <f t="shared" si="10"/>
        <v>15</v>
      </c>
    </row>
    <row r="700" spans="1:22" ht="41.4" x14ac:dyDescent="0.4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ROUND(E700/D700*100,0)</f>
        <v>15</v>
      </c>
      <c r="P700">
        <f>IFERROR(ROUND(E700/L700,2),0)</f>
        <v>530.69000000000005</v>
      </c>
      <c r="Q700" s="11" t="s">
        <v>8317</v>
      </c>
      <c r="R700" t="s">
        <v>8319</v>
      </c>
      <c r="S700" s="15">
        <f>(((J700/60)/60)/24)+DATE(1970,1,1)</f>
        <v>41866.931076388886</v>
      </c>
      <c r="T700" s="15">
        <f>(((I700/60)/60)/24)+DATE(1970,1,1)</f>
        <v>41900.083333333336</v>
      </c>
      <c r="U700">
        <f>YEAR(S700)</f>
        <v>2014</v>
      </c>
      <c r="V700">
        <f t="shared" si="10"/>
        <v>34</v>
      </c>
    </row>
    <row r="701" spans="1:22" ht="41.4" x14ac:dyDescent="0.4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ROUND(E701/D701*100,0)</f>
        <v>82</v>
      </c>
      <c r="P701">
        <f>IFERROR(ROUND(E701/L701,2),0)</f>
        <v>120.39</v>
      </c>
      <c r="Q701" s="11" t="s">
        <v>8317</v>
      </c>
      <c r="R701" t="s">
        <v>8319</v>
      </c>
      <c r="S701" s="15">
        <f>(((J701/60)/60)/24)+DATE(1970,1,1)</f>
        <v>41563.485509259262</v>
      </c>
      <c r="T701" s="15">
        <f>(((I701/60)/60)/24)+DATE(1970,1,1)</f>
        <v>41600.666666666664</v>
      </c>
      <c r="U701">
        <f>YEAR(S701)</f>
        <v>2013</v>
      </c>
      <c r="V701">
        <f t="shared" si="10"/>
        <v>37</v>
      </c>
    </row>
    <row r="702" spans="1:22" ht="41.4" x14ac:dyDescent="0.4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ROUND(E702/D702*100,0)</f>
        <v>3</v>
      </c>
      <c r="P702">
        <f>IFERROR(ROUND(E702/L702,2),0)</f>
        <v>13</v>
      </c>
      <c r="Q702" s="11" t="s">
        <v>8317</v>
      </c>
      <c r="R702" t="s">
        <v>8319</v>
      </c>
      <c r="S702" s="15">
        <f>(((J702/60)/60)/24)+DATE(1970,1,1)</f>
        <v>42715.688437500001</v>
      </c>
      <c r="T702" s="15">
        <f>(((I702/60)/60)/24)+DATE(1970,1,1)</f>
        <v>42745.688437500001</v>
      </c>
      <c r="U702">
        <f>YEAR(S702)</f>
        <v>2016</v>
      </c>
      <c r="V702">
        <f t="shared" si="10"/>
        <v>30</v>
      </c>
    </row>
    <row r="703" spans="1:22" ht="41.4" x14ac:dyDescent="0.4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ROUND(E703/D703*100,0)</f>
        <v>27</v>
      </c>
      <c r="P703">
        <f>IFERROR(ROUND(E703/L703,2),0)</f>
        <v>291.33</v>
      </c>
      <c r="Q703" s="11" t="s">
        <v>8317</v>
      </c>
      <c r="R703" t="s">
        <v>8319</v>
      </c>
      <c r="S703" s="15">
        <f>(((J703/60)/60)/24)+DATE(1970,1,1)</f>
        <v>41813.662962962961</v>
      </c>
      <c r="T703" s="15">
        <f>(((I703/60)/60)/24)+DATE(1970,1,1)</f>
        <v>41843.662962962961</v>
      </c>
      <c r="U703">
        <f>YEAR(S703)</f>
        <v>2014</v>
      </c>
      <c r="V703">
        <f t="shared" si="10"/>
        <v>30</v>
      </c>
    </row>
    <row r="704" spans="1:22" ht="41.4" x14ac:dyDescent="0.4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ROUND(E704/D704*100,0)</f>
        <v>31</v>
      </c>
      <c r="P704">
        <f>IFERROR(ROUND(E704/L704,2),0)</f>
        <v>124.92</v>
      </c>
      <c r="Q704" s="11" t="s">
        <v>8317</v>
      </c>
      <c r="R704" t="s">
        <v>8319</v>
      </c>
      <c r="S704" s="15">
        <f>(((J704/60)/60)/24)+DATE(1970,1,1)</f>
        <v>42668.726701388892</v>
      </c>
      <c r="T704" s="15">
        <f>(((I704/60)/60)/24)+DATE(1970,1,1)</f>
        <v>42698.768368055549</v>
      </c>
      <c r="U704">
        <f>YEAR(S704)</f>
        <v>2016</v>
      </c>
      <c r="V704">
        <f t="shared" si="10"/>
        <v>30</v>
      </c>
    </row>
    <row r="705" spans="1:22" ht="41.4" x14ac:dyDescent="0.4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ROUND(E705/D705*100,0)</f>
        <v>6</v>
      </c>
      <c r="P705">
        <f>IFERROR(ROUND(E705/L705,2),0)</f>
        <v>119.57</v>
      </c>
      <c r="Q705" s="11" t="s">
        <v>8317</v>
      </c>
      <c r="R705" t="s">
        <v>8319</v>
      </c>
      <c r="S705" s="15">
        <f>(((J705/60)/60)/24)+DATE(1970,1,1)</f>
        <v>42711.950798611113</v>
      </c>
      <c r="T705" s="15">
        <f>(((I705/60)/60)/24)+DATE(1970,1,1)</f>
        <v>42766.98055555555</v>
      </c>
      <c r="U705">
        <f>YEAR(S705)</f>
        <v>2016</v>
      </c>
      <c r="V705">
        <f t="shared" si="10"/>
        <v>55</v>
      </c>
    </row>
    <row r="706" spans="1:22" ht="41.4" x14ac:dyDescent="0.4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ROUND(E706/D706*100,0)</f>
        <v>1</v>
      </c>
      <c r="P706">
        <f>IFERROR(ROUND(E706/L706,2),0)</f>
        <v>120.25</v>
      </c>
      <c r="Q706" s="11" t="s">
        <v>8317</v>
      </c>
      <c r="R706" t="s">
        <v>8319</v>
      </c>
      <c r="S706" s="15">
        <f>(((J706/60)/60)/24)+DATE(1970,1,1)</f>
        <v>42726.192916666667</v>
      </c>
      <c r="T706" s="15">
        <f>(((I706/60)/60)/24)+DATE(1970,1,1)</f>
        <v>42786.192916666667</v>
      </c>
      <c r="U706">
        <f>YEAR(S706)</f>
        <v>2016</v>
      </c>
      <c r="V706">
        <f t="shared" si="10"/>
        <v>60</v>
      </c>
    </row>
    <row r="707" spans="1:22" ht="27.6" x14ac:dyDescent="0.4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ROUND(E707/D707*100,0)</f>
        <v>1</v>
      </c>
      <c r="P707">
        <f>IFERROR(ROUND(E707/L707,2),0)</f>
        <v>195.4</v>
      </c>
      <c r="Q707" s="11" t="s">
        <v>8317</v>
      </c>
      <c r="R707" t="s">
        <v>8319</v>
      </c>
      <c r="S707" s="15">
        <f>(((J707/60)/60)/24)+DATE(1970,1,1)</f>
        <v>42726.491643518515</v>
      </c>
      <c r="T707" s="15">
        <f>(((I707/60)/60)/24)+DATE(1970,1,1)</f>
        <v>42756.491643518515</v>
      </c>
      <c r="U707">
        <f>YEAR(S707)</f>
        <v>2016</v>
      </c>
      <c r="V707">
        <f t="shared" ref="V707:V770" si="11">_xlfn.DAYS(T707,S707)</f>
        <v>30</v>
      </c>
    </row>
    <row r="708" spans="1:22" ht="41.4" x14ac:dyDescent="0.4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ROUND(E708/D708*100,0)</f>
        <v>0</v>
      </c>
      <c r="P708">
        <f>IFERROR(ROUND(E708/L708,2),0)</f>
        <v>0</v>
      </c>
      <c r="Q708" s="11" t="s">
        <v>8317</v>
      </c>
      <c r="R708" t="s">
        <v>8319</v>
      </c>
      <c r="S708" s="15">
        <f>(((J708/60)/60)/24)+DATE(1970,1,1)</f>
        <v>42676.995173611111</v>
      </c>
      <c r="T708" s="15">
        <f>(((I708/60)/60)/24)+DATE(1970,1,1)</f>
        <v>42718.777083333334</v>
      </c>
      <c r="U708">
        <f>YEAR(S708)</f>
        <v>2016</v>
      </c>
      <c r="V708">
        <f t="shared" si="11"/>
        <v>42</v>
      </c>
    </row>
    <row r="709" spans="1:22" ht="41.4" x14ac:dyDescent="0.4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ROUND(E709/D709*100,0)</f>
        <v>79</v>
      </c>
      <c r="P709">
        <f>IFERROR(ROUND(E709/L709,2),0)</f>
        <v>117.7</v>
      </c>
      <c r="Q709" s="11" t="s">
        <v>8317</v>
      </c>
      <c r="R709" t="s">
        <v>8319</v>
      </c>
      <c r="S709" s="15">
        <f>(((J709/60)/60)/24)+DATE(1970,1,1)</f>
        <v>42696.663506944446</v>
      </c>
      <c r="T709" s="15">
        <f>(((I709/60)/60)/24)+DATE(1970,1,1)</f>
        <v>42736.663506944446</v>
      </c>
      <c r="U709">
        <f>YEAR(S709)</f>
        <v>2016</v>
      </c>
      <c r="V709">
        <f t="shared" si="11"/>
        <v>40</v>
      </c>
    </row>
    <row r="710" spans="1:22" ht="41.4" x14ac:dyDescent="0.4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ROUND(E710/D710*100,0)</f>
        <v>22</v>
      </c>
      <c r="P710">
        <f>IFERROR(ROUND(E710/L710,2),0)</f>
        <v>23.95</v>
      </c>
      <c r="Q710" s="11" t="s">
        <v>8317</v>
      </c>
      <c r="R710" t="s">
        <v>8319</v>
      </c>
      <c r="S710" s="15">
        <f>(((J710/60)/60)/24)+DATE(1970,1,1)</f>
        <v>41835.581018518518</v>
      </c>
      <c r="T710" s="15">
        <f>(((I710/60)/60)/24)+DATE(1970,1,1)</f>
        <v>41895.581018518518</v>
      </c>
      <c r="U710">
        <f>YEAR(S710)</f>
        <v>2014</v>
      </c>
      <c r="V710">
        <f t="shared" si="11"/>
        <v>60</v>
      </c>
    </row>
    <row r="711" spans="1:22" ht="27.6" x14ac:dyDescent="0.4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ROUND(E711/D711*100,0)</f>
        <v>0</v>
      </c>
      <c r="P711">
        <f>IFERROR(ROUND(E711/L711,2),0)</f>
        <v>30.5</v>
      </c>
      <c r="Q711" s="11" t="s">
        <v>8317</v>
      </c>
      <c r="R711" t="s">
        <v>8319</v>
      </c>
      <c r="S711" s="15">
        <f>(((J711/60)/60)/24)+DATE(1970,1,1)</f>
        <v>41948.041192129633</v>
      </c>
      <c r="T711" s="15">
        <f>(((I711/60)/60)/24)+DATE(1970,1,1)</f>
        <v>41978.041192129633</v>
      </c>
      <c r="U711">
        <f>YEAR(S711)</f>
        <v>2014</v>
      </c>
      <c r="V711">
        <f t="shared" si="11"/>
        <v>30</v>
      </c>
    </row>
    <row r="712" spans="1:22" ht="27.6" x14ac:dyDescent="0.4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ROUND(E712/D712*100,0)</f>
        <v>0</v>
      </c>
      <c r="P712">
        <f>IFERROR(ROUND(E712/L712,2),0)</f>
        <v>0</v>
      </c>
      <c r="Q712" s="11" t="s">
        <v>8317</v>
      </c>
      <c r="R712" t="s">
        <v>8319</v>
      </c>
      <c r="S712" s="15">
        <f>(((J712/60)/60)/24)+DATE(1970,1,1)</f>
        <v>41837.984976851854</v>
      </c>
      <c r="T712" s="15">
        <f>(((I712/60)/60)/24)+DATE(1970,1,1)</f>
        <v>41871.030555555553</v>
      </c>
      <c r="U712">
        <f>YEAR(S712)</f>
        <v>2014</v>
      </c>
      <c r="V712">
        <f t="shared" si="11"/>
        <v>34</v>
      </c>
    </row>
    <row r="713" spans="1:22" ht="41.4" x14ac:dyDescent="0.4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ROUND(E713/D713*100,0)</f>
        <v>34</v>
      </c>
      <c r="P713">
        <f>IFERROR(ROUND(E713/L713,2),0)</f>
        <v>99.97</v>
      </c>
      <c r="Q713" s="11" t="s">
        <v>8317</v>
      </c>
      <c r="R713" t="s">
        <v>8319</v>
      </c>
      <c r="S713" s="15">
        <f>(((J713/60)/60)/24)+DATE(1970,1,1)</f>
        <v>42678.459120370375</v>
      </c>
      <c r="T713" s="15">
        <f>(((I713/60)/60)/24)+DATE(1970,1,1)</f>
        <v>42718.500787037032</v>
      </c>
      <c r="U713">
        <f>YEAR(S713)</f>
        <v>2016</v>
      </c>
      <c r="V713">
        <f t="shared" si="11"/>
        <v>40</v>
      </c>
    </row>
    <row r="714" spans="1:22" ht="41.4" x14ac:dyDescent="0.4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ROUND(E714/D714*100,0)</f>
        <v>0</v>
      </c>
      <c r="P714">
        <f>IFERROR(ROUND(E714/L714,2),0)</f>
        <v>26.25</v>
      </c>
      <c r="Q714" s="11" t="s">
        <v>8317</v>
      </c>
      <c r="R714" t="s">
        <v>8319</v>
      </c>
      <c r="S714" s="15">
        <f>(((J714/60)/60)/24)+DATE(1970,1,1)</f>
        <v>42384.680925925932</v>
      </c>
      <c r="T714" s="15">
        <f>(((I714/60)/60)/24)+DATE(1970,1,1)</f>
        <v>42414.680925925932</v>
      </c>
      <c r="U714">
        <f>YEAR(S714)</f>
        <v>2016</v>
      </c>
      <c r="V714">
        <f t="shared" si="11"/>
        <v>30</v>
      </c>
    </row>
    <row r="715" spans="1:22" ht="41.4" x14ac:dyDescent="0.4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ROUND(E715/D715*100,0)</f>
        <v>1</v>
      </c>
      <c r="P715">
        <f>IFERROR(ROUND(E715/L715,2),0)</f>
        <v>199</v>
      </c>
      <c r="Q715" s="11" t="s">
        <v>8317</v>
      </c>
      <c r="R715" t="s">
        <v>8319</v>
      </c>
      <c r="S715" s="15">
        <f>(((J715/60)/60)/24)+DATE(1970,1,1)</f>
        <v>42496.529305555552</v>
      </c>
      <c r="T715" s="15">
        <f>(((I715/60)/60)/24)+DATE(1970,1,1)</f>
        <v>42526.529305555552</v>
      </c>
      <c r="U715">
        <f>YEAR(S715)</f>
        <v>2016</v>
      </c>
      <c r="V715">
        <f t="shared" si="11"/>
        <v>30</v>
      </c>
    </row>
    <row r="716" spans="1:22" ht="41.4" x14ac:dyDescent="0.4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ROUND(E716/D716*100,0)</f>
        <v>15</v>
      </c>
      <c r="P716">
        <f>IFERROR(ROUND(E716/L716,2),0)</f>
        <v>80.319999999999993</v>
      </c>
      <c r="Q716" s="11" t="s">
        <v>8317</v>
      </c>
      <c r="R716" t="s">
        <v>8319</v>
      </c>
      <c r="S716" s="15">
        <f>(((J716/60)/60)/24)+DATE(1970,1,1)</f>
        <v>42734.787986111114</v>
      </c>
      <c r="T716" s="15">
        <f>(((I716/60)/60)/24)+DATE(1970,1,1)</f>
        <v>42794.787986111114</v>
      </c>
      <c r="U716">
        <f>YEAR(S716)</f>
        <v>2016</v>
      </c>
      <c r="V716">
        <f t="shared" si="11"/>
        <v>60</v>
      </c>
    </row>
    <row r="717" spans="1:22" ht="41.4" x14ac:dyDescent="0.4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ROUND(E717/D717*100,0)</f>
        <v>5</v>
      </c>
      <c r="P717">
        <f>IFERROR(ROUND(E717/L717,2),0)</f>
        <v>115.75</v>
      </c>
      <c r="Q717" s="11" t="s">
        <v>8317</v>
      </c>
      <c r="R717" t="s">
        <v>8319</v>
      </c>
      <c r="S717" s="15">
        <f>(((J717/60)/60)/24)+DATE(1970,1,1)</f>
        <v>42273.090740740736</v>
      </c>
      <c r="T717" s="15">
        <f>(((I717/60)/60)/24)+DATE(1970,1,1)</f>
        <v>42313.132407407407</v>
      </c>
      <c r="U717">
        <f>YEAR(S717)</f>
        <v>2015</v>
      </c>
      <c r="V717">
        <f t="shared" si="11"/>
        <v>40</v>
      </c>
    </row>
    <row r="718" spans="1:22" ht="41.4" x14ac:dyDescent="0.4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ROUND(E718/D718*100,0)</f>
        <v>10</v>
      </c>
      <c r="P718">
        <f>IFERROR(ROUND(E718/L718,2),0)</f>
        <v>44.69</v>
      </c>
      <c r="Q718" s="11" t="s">
        <v>8317</v>
      </c>
      <c r="R718" t="s">
        <v>8319</v>
      </c>
      <c r="S718" s="15">
        <f>(((J718/60)/60)/24)+DATE(1970,1,1)</f>
        <v>41940.658645833333</v>
      </c>
      <c r="T718" s="15">
        <f>(((I718/60)/60)/24)+DATE(1970,1,1)</f>
        <v>41974</v>
      </c>
      <c r="U718">
        <f>YEAR(S718)</f>
        <v>2014</v>
      </c>
      <c r="V718">
        <f t="shared" si="11"/>
        <v>34</v>
      </c>
    </row>
    <row r="719" spans="1:22" x14ac:dyDescent="0.4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ROUND(E719/D719*100,0)</f>
        <v>0</v>
      </c>
      <c r="P719">
        <f>IFERROR(ROUND(E719/L719,2),0)</f>
        <v>76.25</v>
      </c>
      <c r="Q719" s="11" t="s">
        <v>8317</v>
      </c>
      <c r="R719" t="s">
        <v>8319</v>
      </c>
      <c r="S719" s="15">
        <f>(((J719/60)/60)/24)+DATE(1970,1,1)</f>
        <v>41857.854189814818</v>
      </c>
      <c r="T719" s="15">
        <f>(((I719/60)/60)/24)+DATE(1970,1,1)</f>
        <v>41887.854189814818</v>
      </c>
      <c r="U719">
        <f>YEAR(S719)</f>
        <v>2014</v>
      </c>
      <c r="V719">
        <f t="shared" si="11"/>
        <v>30</v>
      </c>
    </row>
    <row r="720" spans="1:22" ht="41.4" x14ac:dyDescent="0.4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ROUND(E720/D720*100,0)</f>
        <v>1</v>
      </c>
      <c r="P720">
        <f>IFERROR(ROUND(E720/L720,2),0)</f>
        <v>22.5</v>
      </c>
      <c r="Q720" s="11" t="s">
        <v>8317</v>
      </c>
      <c r="R720" t="s">
        <v>8319</v>
      </c>
      <c r="S720" s="15">
        <f>(((J720/60)/60)/24)+DATE(1970,1,1)</f>
        <v>42752.845451388886</v>
      </c>
      <c r="T720" s="15">
        <f>(((I720/60)/60)/24)+DATE(1970,1,1)</f>
        <v>42784.249305555553</v>
      </c>
      <c r="U720">
        <f>YEAR(S720)</f>
        <v>2017</v>
      </c>
      <c r="V720">
        <f t="shared" si="11"/>
        <v>32</v>
      </c>
    </row>
    <row r="721" spans="1:22" ht="41.4" x14ac:dyDescent="0.4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ROUND(E721/D721*100,0)</f>
        <v>1</v>
      </c>
      <c r="P721">
        <f>IFERROR(ROUND(E721/L721,2),0)</f>
        <v>19.399999999999999</v>
      </c>
      <c r="Q721" s="11" t="s">
        <v>8317</v>
      </c>
      <c r="R721" t="s">
        <v>8319</v>
      </c>
      <c r="S721" s="15">
        <f>(((J721/60)/60)/24)+DATE(1970,1,1)</f>
        <v>42409.040231481486</v>
      </c>
      <c r="T721" s="15">
        <f>(((I721/60)/60)/24)+DATE(1970,1,1)</f>
        <v>42423.040231481486</v>
      </c>
      <c r="U721">
        <f>YEAR(S721)</f>
        <v>2016</v>
      </c>
      <c r="V721">
        <f t="shared" si="11"/>
        <v>14</v>
      </c>
    </row>
    <row r="722" spans="1:22" ht="41.4" x14ac:dyDescent="0.4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ROUND(E722/D722*100,0)</f>
        <v>144</v>
      </c>
      <c r="P722">
        <f>IFERROR(ROUND(E722/L722,2),0)</f>
        <v>66.709999999999994</v>
      </c>
      <c r="Q722" s="11" t="s">
        <v>8320</v>
      </c>
      <c r="R722" t="s">
        <v>8321</v>
      </c>
      <c r="S722" s="15">
        <f>(((J722/60)/60)/24)+DATE(1970,1,1)</f>
        <v>40909.649201388893</v>
      </c>
      <c r="T722" s="15">
        <f>(((I722/60)/60)/24)+DATE(1970,1,1)</f>
        <v>40937.649201388893</v>
      </c>
      <c r="U722">
        <f>YEAR(S722)</f>
        <v>2012</v>
      </c>
      <c r="V722">
        <f t="shared" si="11"/>
        <v>28</v>
      </c>
    </row>
    <row r="723" spans="1:22" ht="41.4" x14ac:dyDescent="0.4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ROUND(E723/D723*100,0)</f>
        <v>122</v>
      </c>
      <c r="P723">
        <f>IFERROR(ROUND(E723/L723,2),0)</f>
        <v>84.14</v>
      </c>
      <c r="Q723" s="11" t="s">
        <v>8320</v>
      </c>
      <c r="R723" t="s">
        <v>8321</v>
      </c>
      <c r="S723" s="15">
        <f>(((J723/60)/60)/24)+DATE(1970,1,1)</f>
        <v>41807.571840277778</v>
      </c>
      <c r="T723" s="15">
        <f>(((I723/60)/60)/24)+DATE(1970,1,1)</f>
        <v>41852.571840277778</v>
      </c>
      <c r="U723">
        <f>YEAR(S723)</f>
        <v>2014</v>
      </c>
      <c r="V723">
        <f t="shared" si="11"/>
        <v>45</v>
      </c>
    </row>
    <row r="724" spans="1:22" ht="41.4" x14ac:dyDescent="0.4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ROUND(E724/D724*100,0)</f>
        <v>132</v>
      </c>
      <c r="P724">
        <f>IFERROR(ROUND(E724/L724,2),0)</f>
        <v>215.73</v>
      </c>
      <c r="Q724" s="11" t="s">
        <v>8320</v>
      </c>
      <c r="R724" t="s">
        <v>8321</v>
      </c>
      <c r="S724" s="15">
        <f>(((J724/60)/60)/24)+DATE(1970,1,1)</f>
        <v>40977.805300925924</v>
      </c>
      <c r="T724" s="15">
        <f>(((I724/60)/60)/24)+DATE(1970,1,1)</f>
        <v>41007.76363425926</v>
      </c>
      <c r="U724">
        <f>YEAR(S724)</f>
        <v>2012</v>
      </c>
      <c r="V724">
        <f t="shared" si="11"/>
        <v>30</v>
      </c>
    </row>
    <row r="725" spans="1:22" ht="27.6" x14ac:dyDescent="0.4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ROUND(E725/D725*100,0)</f>
        <v>109</v>
      </c>
      <c r="P725">
        <f>IFERROR(ROUND(E725/L725,2),0)</f>
        <v>54.69</v>
      </c>
      <c r="Q725" s="11" t="s">
        <v>8320</v>
      </c>
      <c r="R725" t="s">
        <v>8321</v>
      </c>
      <c r="S725" s="15">
        <f>(((J725/60)/60)/24)+DATE(1970,1,1)</f>
        <v>42184.816539351858</v>
      </c>
      <c r="T725" s="15">
        <f>(((I725/60)/60)/24)+DATE(1970,1,1)</f>
        <v>42215.165972222225</v>
      </c>
      <c r="U725">
        <f>YEAR(S725)</f>
        <v>2015</v>
      </c>
      <c r="V725">
        <f t="shared" si="11"/>
        <v>31</v>
      </c>
    </row>
    <row r="726" spans="1:22" ht="41.4" x14ac:dyDescent="0.4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ROUND(E726/D726*100,0)</f>
        <v>105</v>
      </c>
      <c r="P726">
        <f>IFERROR(ROUND(E726/L726,2),0)</f>
        <v>51.63</v>
      </c>
      <c r="Q726" s="11" t="s">
        <v>8320</v>
      </c>
      <c r="R726" t="s">
        <v>8321</v>
      </c>
      <c r="S726" s="15">
        <f>(((J726/60)/60)/24)+DATE(1970,1,1)</f>
        <v>40694.638460648144</v>
      </c>
      <c r="T726" s="15">
        <f>(((I726/60)/60)/24)+DATE(1970,1,1)</f>
        <v>40724.638460648144</v>
      </c>
      <c r="U726">
        <f>YEAR(S726)</f>
        <v>2011</v>
      </c>
      <c r="V726">
        <f t="shared" si="11"/>
        <v>30</v>
      </c>
    </row>
    <row r="727" spans="1:22" ht="41.4" x14ac:dyDescent="0.4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ROUND(E727/D727*100,0)</f>
        <v>100</v>
      </c>
      <c r="P727">
        <f>IFERROR(ROUND(E727/L727,2),0)</f>
        <v>143.36000000000001</v>
      </c>
      <c r="Q727" s="11" t="s">
        <v>8320</v>
      </c>
      <c r="R727" t="s">
        <v>8321</v>
      </c>
      <c r="S727" s="15">
        <f>(((J727/60)/60)/24)+DATE(1970,1,1)</f>
        <v>42321.626296296294</v>
      </c>
      <c r="T727" s="15">
        <f>(((I727/60)/60)/24)+DATE(1970,1,1)</f>
        <v>42351.626296296294</v>
      </c>
      <c r="U727">
        <f>YEAR(S727)</f>
        <v>2015</v>
      </c>
      <c r="V727">
        <f t="shared" si="11"/>
        <v>30</v>
      </c>
    </row>
    <row r="728" spans="1:22" ht="41.4" x14ac:dyDescent="0.4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ROUND(E728/D728*100,0)</f>
        <v>101</v>
      </c>
      <c r="P728">
        <f>IFERROR(ROUND(E728/L728,2),0)</f>
        <v>72.430000000000007</v>
      </c>
      <c r="Q728" s="11" t="s">
        <v>8320</v>
      </c>
      <c r="R728" t="s">
        <v>8321</v>
      </c>
      <c r="S728" s="15">
        <f>(((J728/60)/60)/24)+DATE(1970,1,1)</f>
        <v>41346.042673611111</v>
      </c>
      <c r="T728" s="15">
        <f>(((I728/60)/60)/24)+DATE(1970,1,1)</f>
        <v>41376.042673611111</v>
      </c>
      <c r="U728">
        <f>YEAR(S728)</f>
        <v>2013</v>
      </c>
      <c r="V728">
        <f t="shared" si="11"/>
        <v>30</v>
      </c>
    </row>
    <row r="729" spans="1:22" ht="41.4" x14ac:dyDescent="0.4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ROUND(E729/D729*100,0)</f>
        <v>156</v>
      </c>
      <c r="P729">
        <f>IFERROR(ROUND(E729/L729,2),0)</f>
        <v>36.53</v>
      </c>
      <c r="Q729" s="11" t="s">
        <v>8320</v>
      </c>
      <c r="R729" t="s">
        <v>8321</v>
      </c>
      <c r="S729" s="15">
        <f>(((J729/60)/60)/24)+DATE(1970,1,1)</f>
        <v>41247.020243055551</v>
      </c>
      <c r="T729" s="15">
        <f>(((I729/60)/60)/24)+DATE(1970,1,1)</f>
        <v>41288.888888888891</v>
      </c>
      <c r="U729">
        <f>YEAR(S729)</f>
        <v>2012</v>
      </c>
      <c r="V729">
        <f t="shared" si="11"/>
        <v>41</v>
      </c>
    </row>
    <row r="730" spans="1:22" ht="27.6" x14ac:dyDescent="0.4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ROUND(E730/D730*100,0)</f>
        <v>106</v>
      </c>
      <c r="P730">
        <f>IFERROR(ROUND(E730/L730,2),0)</f>
        <v>60.9</v>
      </c>
      <c r="Q730" s="11" t="s">
        <v>8320</v>
      </c>
      <c r="R730" t="s">
        <v>8321</v>
      </c>
      <c r="S730" s="15">
        <f>(((J730/60)/60)/24)+DATE(1970,1,1)</f>
        <v>40731.837465277778</v>
      </c>
      <c r="T730" s="15">
        <f>(((I730/60)/60)/24)+DATE(1970,1,1)</f>
        <v>40776.837465277778</v>
      </c>
      <c r="U730">
        <f>YEAR(S730)</f>
        <v>2011</v>
      </c>
      <c r="V730">
        <f t="shared" si="11"/>
        <v>45</v>
      </c>
    </row>
    <row r="731" spans="1:22" ht="41.4" x14ac:dyDescent="0.4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ROUND(E731/D731*100,0)</f>
        <v>131</v>
      </c>
      <c r="P731">
        <f>IFERROR(ROUND(E731/L731,2),0)</f>
        <v>43.55</v>
      </c>
      <c r="Q731" s="11" t="s">
        <v>8320</v>
      </c>
      <c r="R731" t="s">
        <v>8321</v>
      </c>
      <c r="S731" s="15">
        <f>(((J731/60)/60)/24)+DATE(1970,1,1)</f>
        <v>41111.185891203706</v>
      </c>
      <c r="T731" s="15">
        <f>(((I731/60)/60)/24)+DATE(1970,1,1)</f>
        <v>41171.185891203706</v>
      </c>
      <c r="U731">
        <f>YEAR(S731)</f>
        <v>2012</v>
      </c>
      <c r="V731">
        <f t="shared" si="11"/>
        <v>60</v>
      </c>
    </row>
    <row r="732" spans="1:22" ht="27.6" x14ac:dyDescent="0.4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ROUND(E732/D732*100,0)</f>
        <v>132</v>
      </c>
      <c r="P732">
        <f>IFERROR(ROUND(E732/L732,2),0)</f>
        <v>99.77</v>
      </c>
      <c r="Q732" s="11" t="s">
        <v>8320</v>
      </c>
      <c r="R732" t="s">
        <v>8321</v>
      </c>
      <c r="S732" s="15">
        <f>(((J732/60)/60)/24)+DATE(1970,1,1)</f>
        <v>40854.745266203703</v>
      </c>
      <c r="T732" s="15">
        <f>(((I732/60)/60)/24)+DATE(1970,1,1)</f>
        <v>40884.745266203703</v>
      </c>
      <c r="U732">
        <f>YEAR(S732)</f>
        <v>2011</v>
      </c>
      <c r="V732">
        <f t="shared" si="11"/>
        <v>30</v>
      </c>
    </row>
    <row r="733" spans="1:22" ht="41.4" x14ac:dyDescent="0.4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ROUND(E733/D733*100,0)</f>
        <v>126</v>
      </c>
      <c r="P733">
        <f>IFERROR(ROUND(E733/L733,2),0)</f>
        <v>88.73</v>
      </c>
      <c r="Q733" s="11" t="s">
        <v>8320</v>
      </c>
      <c r="R733" t="s">
        <v>8321</v>
      </c>
      <c r="S733" s="15">
        <f>(((J733/60)/60)/24)+DATE(1970,1,1)</f>
        <v>40879.795682870368</v>
      </c>
      <c r="T733" s="15">
        <f>(((I733/60)/60)/24)+DATE(1970,1,1)</f>
        <v>40930.25</v>
      </c>
      <c r="U733">
        <f>YEAR(S733)</f>
        <v>2011</v>
      </c>
      <c r="V733">
        <f t="shared" si="11"/>
        <v>51</v>
      </c>
    </row>
    <row r="734" spans="1:22" ht="41.4" x14ac:dyDescent="0.4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ROUND(E734/D734*100,0)</f>
        <v>160</v>
      </c>
      <c r="P734">
        <f>IFERROR(ROUND(E734/L734,2),0)</f>
        <v>4.92</v>
      </c>
      <c r="Q734" s="11" t="s">
        <v>8320</v>
      </c>
      <c r="R734" t="s">
        <v>8321</v>
      </c>
      <c r="S734" s="15">
        <f>(((J734/60)/60)/24)+DATE(1970,1,1)</f>
        <v>41486.424317129626</v>
      </c>
      <c r="T734" s="15">
        <f>(((I734/60)/60)/24)+DATE(1970,1,1)</f>
        <v>41546.424317129626</v>
      </c>
      <c r="U734">
        <f>YEAR(S734)</f>
        <v>2013</v>
      </c>
      <c r="V734">
        <f t="shared" si="11"/>
        <v>60</v>
      </c>
    </row>
    <row r="735" spans="1:22" ht="41.4" x14ac:dyDescent="0.4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ROUND(E735/D735*100,0)</f>
        <v>120</v>
      </c>
      <c r="P735">
        <f>IFERROR(ROUND(E735/L735,2),0)</f>
        <v>17.82</v>
      </c>
      <c r="Q735" s="11" t="s">
        <v>8320</v>
      </c>
      <c r="R735" t="s">
        <v>8321</v>
      </c>
      <c r="S735" s="15">
        <f>(((J735/60)/60)/24)+DATE(1970,1,1)</f>
        <v>41598.420046296298</v>
      </c>
      <c r="T735" s="15">
        <f>(((I735/60)/60)/24)+DATE(1970,1,1)</f>
        <v>41628.420046296298</v>
      </c>
      <c r="U735">
        <f>YEAR(S735)</f>
        <v>2013</v>
      </c>
      <c r="V735">
        <f t="shared" si="11"/>
        <v>30</v>
      </c>
    </row>
    <row r="736" spans="1:22" ht="27.6" x14ac:dyDescent="0.4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ROUND(E736/D736*100,0)</f>
        <v>126</v>
      </c>
      <c r="P736">
        <f>IFERROR(ROUND(E736/L736,2),0)</f>
        <v>187.19</v>
      </c>
      <c r="Q736" s="11" t="s">
        <v>8320</v>
      </c>
      <c r="R736" t="s">
        <v>8321</v>
      </c>
      <c r="S736" s="15">
        <f>(((J736/60)/60)/24)+DATE(1970,1,1)</f>
        <v>42102.164583333331</v>
      </c>
      <c r="T736" s="15">
        <f>(((I736/60)/60)/24)+DATE(1970,1,1)</f>
        <v>42133.208333333328</v>
      </c>
      <c r="U736">
        <f>YEAR(S736)</f>
        <v>2015</v>
      </c>
      <c r="V736">
        <f t="shared" si="11"/>
        <v>31</v>
      </c>
    </row>
    <row r="737" spans="1:22" ht="41.4" x14ac:dyDescent="0.4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ROUND(E737/D737*100,0)</f>
        <v>114</v>
      </c>
      <c r="P737">
        <f>IFERROR(ROUND(E737/L737,2),0)</f>
        <v>234.81</v>
      </c>
      <c r="Q737" s="11" t="s">
        <v>8320</v>
      </c>
      <c r="R737" t="s">
        <v>8321</v>
      </c>
      <c r="S737" s="15">
        <f>(((J737/60)/60)/24)+DATE(1970,1,1)</f>
        <v>41946.029467592591</v>
      </c>
      <c r="T737" s="15">
        <f>(((I737/60)/60)/24)+DATE(1970,1,1)</f>
        <v>41977.027083333334</v>
      </c>
      <c r="U737">
        <f>YEAR(S737)</f>
        <v>2014</v>
      </c>
      <c r="V737">
        <f t="shared" si="11"/>
        <v>31</v>
      </c>
    </row>
    <row r="738" spans="1:22" ht="41.4" x14ac:dyDescent="0.4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ROUND(E738/D738*100,0)</f>
        <v>315</v>
      </c>
      <c r="P738">
        <f>IFERROR(ROUND(E738/L738,2),0)</f>
        <v>105.05</v>
      </c>
      <c r="Q738" s="11" t="s">
        <v>8320</v>
      </c>
      <c r="R738" t="s">
        <v>8321</v>
      </c>
      <c r="S738" s="15">
        <f>(((J738/60)/60)/24)+DATE(1970,1,1)</f>
        <v>41579.734259259261</v>
      </c>
      <c r="T738" s="15">
        <f>(((I738/60)/60)/24)+DATE(1970,1,1)</f>
        <v>41599.207638888889</v>
      </c>
      <c r="U738">
        <f>YEAR(S738)</f>
        <v>2013</v>
      </c>
      <c r="V738">
        <f t="shared" si="11"/>
        <v>20</v>
      </c>
    </row>
    <row r="739" spans="1:22" ht="41.4" x14ac:dyDescent="0.4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ROUND(E739/D739*100,0)</f>
        <v>122</v>
      </c>
      <c r="P739">
        <f>IFERROR(ROUND(E739/L739,2),0)</f>
        <v>56.67</v>
      </c>
      <c r="Q739" s="11" t="s">
        <v>8320</v>
      </c>
      <c r="R739" t="s">
        <v>8321</v>
      </c>
      <c r="S739" s="15">
        <f>(((J739/60)/60)/24)+DATE(1970,1,1)</f>
        <v>41667.275312500002</v>
      </c>
      <c r="T739" s="15">
        <f>(((I739/60)/60)/24)+DATE(1970,1,1)</f>
        <v>41684.833333333336</v>
      </c>
      <c r="U739">
        <f>YEAR(S739)</f>
        <v>2014</v>
      </c>
      <c r="V739">
        <f t="shared" si="11"/>
        <v>17</v>
      </c>
    </row>
    <row r="740" spans="1:22" ht="27.6" x14ac:dyDescent="0.4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ROUND(E740/D740*100,0)</f>
        <v>107</v>
      </c>
      <c r="P740">
        <f>IFERROR(ROUND(E740/L740,2),0)</f>
        <v>39.049999999999997</v>
      </c>
      <c r="Q740" s="11" t="s">
        <v>8320</v>
      </c>
      <c r="R740" t="s">
        <v>8321</v>
      </c>
      <c r="S740" s="15">
        <f>(((J740/60)/60)/24)+DATE(1970,1,1)</f>
        <v>41943.604097222218</v>
      </c>
      <c r="T740" s="15">
        <f>(((I740/60)/60)/24)+DATE(1970,1,1)</f>
        <v>41974.207638888889</v>
      </c>
      <c r="U740">
        <f>YEAR(S740)</f>
        <v>2014</v>
      </c>
      <c r="V740">
        <f t="shared" si="11"/>
        <v>31</v>
      </c>
    </row>
    <row r="741" spans="1:22" ht="41.4" x14ac:dyDescent="0.4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ROUND(E741/D741*100,0)</f>
        <v>158</v>
      </c>
      <c r="P741">
        <f>IFERROR(ROUND(E741/L741,2),0)</f>
        <v>68.349999999999994</v>
      </c>
      <c r="Q741" s="11" t="s">
        <v>8320</v>
      </c>
      <c r="R741" t="s">
        <v>8321</v>
      </c>
      <c r="S741" s="15">
        <f>(((J741/60)/60)/24)+DATE(1970,1,1)</f>
        <v>41829.502650462964</v>
      </c>
      <c r="T741" s="15">
        <f>(((I741/60)/60)/24)+DATE(1970,1,1)</f>
        <v>41862.502650462964</v>
      </c>
      <c r="U741">
        <f>YEAR(S741)</f>
        <v>2014</v>
      </c>
      <c r="V741">
        <f t="shared" si="11"/>
        <v>33</v>
      </c>
    </row>
    <row r="742" spans="1:22" ht="41.4" x14ac:dyDescent="0.4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ROUND(E742/D742*100,0)</f>
        <v>107</v>
      </c>
      <c r="P742">
        <f>IFERROR(ROUND(E742/L742,2),0)</f>
        <v>169.58</v>
      </c>
      <c r="Q742" s="11" t="s">
        <v>8320</v>
      </c>
      <c r="R742" t="s">
        <v>8321</v>
      </c>
      <c r="S742" s="15">
        <f>(((J742/60)/60)/24)+DATE(1970,1,1)</f>
        <v>42162.146782407406</v>
      </c>
      <c r="T742" s="15">
        <f>(((I742/60)/60)/24)+DATE(1970,1,1)</f>
        <v>42176.146782407406</v>
      </c>
      <c r="U742">
        <f>YEAR(S742)</f>
        <v>2015</v>
      </c>
      <c r="V742">
        <f t="shared" si="11"/>
        <v>14</v>
      </c>
    </row>
    <row r="743" spans="1:22" ht="27.6" x14ac:dyDescent="0.4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ROUND(E743/D743*100,0)</f>
        <v>102</v>
      </c>
      <c r="P743">
        <f>IFERROR(ROUND(E743/L743,2),0)</f>
        <v>141.41999999999999</v>
      </c>
      <c r="Q743" s="11" t="s">
        <v>8320</v>
      </c>
      <c r="R743" t="s">
        <v>8321</v>
      </c>
      <c r="S743" s="15">
        <f>(((J743/60)/60)/24)+DATE(1970,1,1)</f>
        <v>41401.648217592592</v>
      </c>
      <c r="T743" s="15">
        <f>(((I743/60)/60)/24)+DATE(1970,1,1)</f>
        <v>41436.648217592592</v>
      </c>
      <c r="U743">
        <f>YEAR(S743)</f>
        <v>2013</v>
      </c>
      <c r="V743">
        <f t="shared" si="11"/>
        <v>35</v>
      </c>
    </row>
    <row r="744" spans="1:22" ht="41.4" x14ac:dyDescent="0.4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ROUND(E744/D744*100,0)</f>
        <v>111</v>
      </c>
      <c r="P744">
        <f>IFERROR(ROUND(E744/L744,2),0)</f>
        <v>67.39</v>
      </c>
      <c r="Q744" s="11" t="s">
        <v>8320</v>
      </c>
      <c r="R744" t="s">
        <v>8321</v>
      </c>
      <c r="S744" s="15">
        <f>(((J744/60)/60)/24)+DATE(1970,1,1)</f>
        <v>41689.917962962965</v>
      </c>
      <c r="T744" s="15">
        <f>(((I744/60)/60)/24)+DATE(1970,1,1)</f>
        <v>41719.876296296294</v>
      </c>
      <c r="U744">
        <f>YEAR(S744)</f>
        <v>2014</v>
      </c>
      <c r="V744">
        <f t="shared" si="11"/>
        <v>30</v>
      </c>
    </row>
    <row r="745" spans="1:22" ht="41.4" x14ac:dyDescent="0.4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ROUND(E745/D745*100,0)</f>
        <v>148</v>
      </c>
      <c r="P745">
        <f>IFERROR(ROUND(E745/L745,2),0)</f>
        <v>54.27</v>
      </c>
      <c r="Q745" s="11" t="s">
        <v>8320</v>
      </c>
      <c r="R745" t="s">
        <v>8321</v>
      </c>
      <c r="S745" s="15">
        <f>(((J745/60)/60)/24)+DATE(1970,1,1)</f>
        <v>40990.709317129629</v>
      </c>
      <c r="T745" s="15">
        <f>(((I745/60)/60)/24)+DATE(1970,1,1)</f>
        <v>41015.875</v>
      </c>
      <c r="U745">
        <f>YEAR(S745)</f>
        <v>2012</v>
      </c>
      <c r="V745">
        <f t="shared" si="11"/>
        <v>25</v>
      </c>
    </row>
    <row r="746" spans="1:22" ht="27.6" x14ac:dyDescent="0.4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ROUND(E746/D746*100,0)</f>
        <v>102</v>
      </c>
      <c r="P746">
        <f>IFERROR(ROUND(E746/L746,2),0)</f>
        <v>82.52</v>
      </c>
      <c r="Q746" s="11" t="s">
        <v>8320</v>
      </c>
      <c r="R746" t="s">
        <v>8321</v>
      </c>
      <c r="S746" s="15">
        <f>(((J746/60)/60)/24)+DATE(1970,1,1)</f>
        <v>41226.95721064815</v>
      </c>
      <c r="T746" s="15">
        <f>(((I746/60)/60)/24)+DATE(1970,1,1)</f>
        <v>41256.95721064815</v>
      </c>
      <c r="U746">
        <f>YEAR(S746)</f>
        <v>2012</v>
      </c>
      <c r="V746">
        <f t="shared" si="11"/>
        <v>30</v>
      </c>
    </row>
    <row r="747" spans="1:22" ht="41.4" x14ac:dyDescent="0.4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ROUND(E747/D747*100,0)</f>
        <v>179</v>
      </c>
      <c r="P747">
        <f>IFERROR(ROUND(E747/L747,2),0)</f>
        <v>53.73</v>
      </c>
      <c r="Q747" s="11" t="s">
        <v>8320</v>
      </c>
      <c r="R747" t="s">
        <v>8321</v>
      </c>
      <c r="S747" s="15">
        <f>(((J747/60)/60)/24)+DATE(1970,1,1)</f>
        <v>41367.572280092594</v>
      </c>
      <c r="T747" s="15">
        <f>(((I747/60)/60)/24)+DATE(1970,1,1)</f>
        <v>41397.572280092594</v>
      </c>
      <c r="U747">
        <f>YEAR(S747)</f>
        <v>2013</v>
      </c>
      <c r="V747">
        <f t="shared" si="11"/>
        <v>30</v>
      </c>
    </row>
    <row r="748" spans="1:22" x14ac:dyDescent="0.4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ROUND(E748/D748*100,0)</f>
        <v>111</v>
      </c>
      <c r="P748">
        <f>IFERROR(ROUND(E748/L748,2),0)</f>
        <v>34.21</v>
      </c>
      <c r="Q748" s="11" t="s">
        <v>8320</v>
      </c>
      <c r="R748" t="s">
        <v>8321</v>
      </c>
      <c r="S748" s="15">
        <f>(((J748/60)/60)/24)+DATE(1970,1,1)</f>
        <v>41157.042928240742</v>
      </c>
      <c r="T748" s="15">
        <f>(((I748/60)/60)/24)+DATE(1970,1,1)</f>
        <v>41175.165972222225</v>
      </c>
      <c r="U748">
        <f>YEAR(S748)</f>
        <v>2012</v>
      </c>
      <c r="V748">
        <f t="shared" si="11"/>
        <v>18</v>
      </c>
    </row>
    <row r="749" spans="1:22" ht="41.4" x14ac:dyDescent="0.4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ROUND(E749/D749*100,0)</f>
        <v>100</v>
      </c>
      <c r="P749">
        <f>IFERROR(ROUND(E749/L749,2),0)</f>
        <v>127.33</v>
      </c>
      <c r="Q749" s="11" t="s">
        <v>8320</v>
      </c>
      <c r="R749" t="s">
        <v>8321</v>
      </c>
      <c r="S749" s="15">
        <f>(((J749/60)/60)/24)+DATE(1970,1,1)</f>
        <v>41988.548831018517</v>
      </c>
      <c r="T749" s="15">
        <f>(((I749/60)/60)/24)+DATE(1970,1,1)</f>
        <v>42019.454166666663</v>
      </c>
      <c r="U749">
        <f>YEAR(S749)</f>
        <v>2014</v>
      </c>
      <c r="V749">
        <f t="shared" si="11"/>
        <v>31</v>
      </c>
    </row>
    <row r="750" spans="1:22" ht="41.4" x14ac:dyDescent="0.4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ROUND(E750/D750*100,0)</f>
        <v>100</v>
      </c>
      <c r="P750">
        <f>IFERROR(ROUND(E750/L750,2),0)</f>
        <v>45.57</v>
      </c>
      <c r="Q750" s="11" t="s">
        <v>8320</v>
      </c>
      <c r="R750" t="s">
        <v>8321</v>
      </c>
      <c r="S750" s="15">
        <f>(((J750/60)/60)/24)+DATE(1970,1,1)</f>
        <v>41831.846828703703</v>
      </c>
      <c r="T750" s="15">
        <f>(((I750/60)/60)/24)+DATE(1970,1,1)</f>
        <v>41861.846828703703</v>
      </c>
      <c r="U750">
        <f>YEAR(S750)</f>
        <v>2014</v>
      </c>
      <c r="V750">
        <f t="shared" si="11"/>
        <v>30</v>
      </c>
    </row>
    <row r="751" spans="1:22" ht="41.4" x14ac:dyDescent="0.4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ROUND(E751/D751*100,0)</f>
        <v>106</v>
      </c>
      <c r="P751">
        <f>IFERROR(ROUND(E751/L751,2),0)</f>
        <v>95.96</v>
      </c>
      <c r="Q751" s="11" t="s">
        <v>8320</v>
      </c>
      <c r="R751" t="s">
        <v>8321</v>
      </c>
      <c r="S751" s="15">
        <f>(((J751/60)/60)/24)+DATE(1970,1,1)</f>
        <v>42733.94131944445</v>
      </c>
      <c r="T751" s="15">
        <f>(((I751/60)/60)/24)+DATE(1970,1,1)</f>
        <v>42763.94131944445</v>
      </c>
      <c r="U751">
        <f>YEAR(S751)</f>
        <v>2016</v>
      </c>
      <c r="V751">
        <f t="shared" si="11"/>
        <v>30</v>
      </c>
    </row>
    <row r="752" spans="1:22" ht="41.4" x14ac:dyDescent="0.4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ROUND(E752/D752*100,0)</f>
        <v>103</v>
      </c>
      <c r="P752">
        <f>IFERROR(ROUND(E752/L752,2),0)</f>
        <v>77.27</v>
      </c>
      <c r="Q752" s="11" t="s">
        <v>8320</v>
      </c>
      <c r="R752" t="s">
        <v>8321</v>
      </c>
      <c r="S752" s="15">
        <f>(((J752/60)/60)/24)+DATE(1970,1,1)</f>
        <v>41299.878148148149</v>
      </c>
      <c r="T752" s="15">
        <f>(((I752/60)/60)/24)+DATE(1970,1,1)</f>
        <v>41329.878148148149</v>
      </c>
      <c r="U752">
        <f>YEAR(S752)</f>
        <v>2013</v>
      </c>
      <c r="V752">
        <f t="shared" si="11"/>
        <v>30</v>
      </c>
    </row>
    <row r="753" spans="1:22" ht="41.4" x14ac:dyDescent="0.4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ROUND(E753/D753*100,0)</f>
        <v>119</v>
      </c>
      <c r="P753">
        <f>IFERROR(ROUND(E753/L753,2),0)</f>
        <v>57.34</v>
      </c>
      <c r="Q753" s="11" t="s">
        <v>8320</v>
      </c>
      <c r="R753" t="s">
        <v>8321</v>
      </c>
      <c r="S753" s="15">
        <f>(((J753/60)/60)/24)+DATE(1970,1,1)</f>
        <v>40713.630497685182</v>
      </c>
      <c r="T753" s="15">
        <f>(((I753/60)/60)/24)+DATE(1970,1,1)</f>
        <v>40759.630497685182</v>
      </c>
      <c r="U753">
        <f>YEAR(S753)</f>
        <v>2011</v>
      </c>
      <c r="V753">
        <f t="shared" si="11"/>
        <v>46</v>
      </c>
    </row>
    <row r="754" spans="1:22" ht="41.4" x14ac:dyDescent="0.4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ROUND(E754/D754*100,0)</f>
        <v>112</v>
      </c>
      <c r="P754">
        <f>IFERROR(ROUND(E754/L754,2),0)</f>
        <v>53.19</v>
      </c>
      <c r="Q754" s="11" t="s">
        <v>8320</v>
      </c>
      <c r="R754" t="s">
        <v>8321</v>
      </c>
      <c r="S754" s="15">
        <f>(((J754/60)/60)/24)+DATE(1970,1,1)</f>
        <v>42639.421493055561</v>
      </c>
      <c r="T754" s="15">
        <f>(((I754/60)/60)/24)+DATE(1970,1,1)</f>
        <v>42659.458333333328</v>
      </c>
      <c r="U754">
        <f>YEAR(S754)</f>
        <v>2016</v>
      </c>
      <c r="V754">
        <f t="shared" si="11"/>
        <v>20</v>
      </c>
    </row>
    <row r="755" spans="1:22" ht="41.4" x14ac:dyDescent="0.4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ROUND(E755/D755*100,0)</f>
        <v>128</v>
      </c>
      <c r="P755">
        <f>IFERROR(ROUND(E755/L755,2),0)</f>
        <v>492.31</v>
      </c>
      <c r="Q755" s="11" t="s">
        <v>8320</v>
      </c>
      <c r="R755" t="s">
        <v>8321</v>
      </c>
      <c r="S755" s="15">
        <f>(((J755/60)/60)/24)+DATE(1970,1,1)</f>
        <v>42019.590173611112</v>
      </c>
      <c r="T755" s="15">
        <f>(((I755/60)/60)/24)+DATE(1970,1,1)</f>
        <v>42049.590173611112</v>
      </c>
      <c r="U755">
        <f>YEAR(S755)</f>
        <v>2015</v>
      </c>
      <c r="V755">
        <f t="shared" si="11"/>
        <v>30</v>
      </c>
    </row>
    <row r="756" spans="1:22" ht="41.4" x14ac:dyDescent="0.4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ROUND(E756/D756*100,0)</f>
        <v>104</v>
      </c>
      <c r="P756">
        <f>IFERROR(ROUND(E756/L756,2),0)</f>
        <v>42.35</v>
      </c>
      <c r="Q756" s="11" t="s">
        <v>8320</v>
      </c>
      <c r="R756" t="s">
        <v>8321</v>
      </c>
      <c r="S756" s="15">
        <f>(((J756/60)/60)/24)+DATE(1970,1,1)</f>
        <v>41249.749085648145</v>
      </c>
      <c r="T756" s="15">
        <f>(((I756/60)/60)/24)+DATE(1970,1,1)</f>
        <v>41279.749085648145</v>
      </c>
      <c r="U756">
        <f>YEAR(S756)</f>
        <v>2012</v>
      </c>
      <c r="V756">
        <f t="shared" si="11"/>
        <v>30</v>
      </c>
    </row>
    <row r="757" spans="1:22" ht="41.4" x14ac:dyDescent="0.4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ROUND(E757/D757*100,0)</f>
        <v>102</v>
      </c>
      <c r="P757">
        <f>IFERROR(ROUND(E757/L757,2),0)</f>
        <v>37.47</v>
      </c>
      <c r="Q757" s="11" t="s">
        <v>8320</v>
      </c>
      <c r="R757" t="s">
        <v>8321</v>
      </c>
      <c r="S757" s="15">
        <f>(((J757/60)/60)/24)+DATE(1970,1,1)</f>
        <v>41383.605057870373</v>
      </c>
      <c r="T757" s="15">
        <f>(((I757/60)/60)/24)+DATE(1970,1,1)</f>
        <v>41414.02847222222</v>
      </c>
      <c r="U757">
        <f>YEAR(S757)</f>
        <v>2013</v>
      </c>
      <c r="V757">
        <f t="shared" si="11"/>
        <v>31</v>
      </c>
    </row>
    <row r="758" spans="1:22" ht="41.4" x14ac:dyDescent="0.4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ROUND(E758/D758*100,0)</f>
        <v>118</v>
      </c>
      <c r="P758">
        <f>IFERROR(ROUND(E758/L758,2),0)</f>
        <v>37.450000000000003</v>
      </c>
      <c r="Q758" s="11" t="s">
        <v>8320</v>
      </c>
      <c r="R758" t="s">
        <v>8321</v>
      </c>
      <c r="S758" s="15">
        <f>(((J758/60)/60)/24)+DATE(1970,1,1)</f>
        <v>40590.766886574071</v>
      </c>
      <c r="T758" s="15">
        <f>(((I758/60)/60)/24)+DATE(1970,1,1)</f>
        <v>40651.725219907406</v>
      </c>
      <c r="U758">
        <f>YEAR(S758)</f>
        <v>2011</v>
      </c>
      <c r="V758">
        <f t="shared" si="11"/>
        <v>61</v>
      </c>
    </row>
    <row r="759" spans="1:22" ht="41.4" x14ac:dyDescent="0.4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ROUND(E759/D759*100,0)</f>
        <v>238</v>
      </c>
      <c r="P759">
        <f>IFERROR(ROUND(E759/L759,2),0)</f>
        <v>33.06</v>
      </c>
      <c r="Q759" s="11" t="s">
        <v>8320</v>
      </c>
      <c r="R759" t="s">
        <v>8321</v>
      </c>
      <c r="S759" s="15">
        <f>(((J759/60)/60)/24)+DATE(1970,1,1)</f>
        <v>41235.054560185185</v>
      </c>
      <c r="T759" s="15">
        <f>(((I759/60)/60)/24)+DATE(1970,1,1)</f>
        <v>41249.054560185185</v>
      </c>
      <c r="U759">
        <f>YEAR(S759)</f>
        <v>2012</v>
      </c>
      <c r="V759">
        <f t="shared" si="11"/>
        <v>14</v>
      </c>
    </row>
    <row r="760" spans="1:22" ht="27.6" x14ac:dyDescent="0.4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ROUND(E760/D760*100,0)</f>
        <v>102</v>
      </c>
      <c r="P760">
        <f>IFERROR(ROUND(E760/L760,2),0)</f>
        <v>134.21</v>
      </c>
      <c r="Q760" s="11" t="s">
        <v>8320</v>
      </c>
      <c r="R760" t="s">
        <v>8321</v>
      </c>
      <c r="S760" s="15">
        <f>(((J760/60)/60)/24)+DATE(1970,1,1)</f>
        <v>40429.836435185185</v>
      </c>
      <c r="T760" s="15">
        <f>(((I760/60)/60)/24)+DATE(1970,1,1)</f>
        <v>40459.836435185185</v>
      </c>
      <c r="U760">
        <f>YEAR(S760)</f>
        <v>2010</v>
      </c>
      <c r="V760">
        <f t="shared" si="11"/>
        <v>30</v>
      </c>
    </row>
    <row r="761" spans="1:22" ht="41.4" x14ac:dyDescent="0.4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ROUND(E761/D761*100,0)</f>
        <v>102</v>
      </c>
      <c r="P761">
        <f>IFERROR(ROUND(E761/L761,2),0)</f>
        <v>51.47</v>
      </c>
      <c r="Q761" s="11" t="s">
        <v>8320</v>
      </c>
      <c r="R761" t="s">
        <v>8321</v>
      </c>
      <c r="S761" s="15">
        <f>(((J761/60)/60)/24)+DATE(1970,1,1)</f>
        <v>41789.330312500002</v>
      </c>
      <c r="T761" s="15">
        <f>(((I761/60)/60)/24)+DATE(1970,1,1)</f>
        <v>41829.330312500002</v>
      </c>
      <c r="U761">
        <f>YEAR(S761)</f>
        <v>2014</v>
      </c>
      <c r="V761">
        <f t="shared" si="11"/>
        <v>40</v>
      </c>
    </row>
    <row r="762" spans="1:22" ht="41.4" x14ac:dyDescent="0.4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ROUND(E762/D762*100,0)</f>
        <v>0</v>
      </c>
      <c r="P762">
        <f>IFERROR(ROUND(E762/L762,2),0)</f>
        <v>0</v>
      </c>
      <c r="Q762" s="11" t="s">
        <v>8320</v>
      </c>
      <c r="R762" t="s">
        <v>8322</v>
      </c>
      <c r="S762" s="15">
        <f>(((J762/60)/60)/24)+DATE(1970,1,1)</f>
        <v>42670.764039351852</v>
      </c>
      <c r="T762" s="15">
        <f>(((I762/60)/60)/24)+DATE(1970,1,1)</f>
        <v>42700.805706018517</v>
      </c>
      <c r="U762">
        <f>YEAR(S762)</f>
        <v>2016</v>
      </c>
      <c r="V762">
        <f t="shared" si="11"/>
        <v>30</v>
      </c>
    </row>
    <row r="763" spans="1:22" ht="41.4" x14ac:dyDescent="0.4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ROUND(E763/D763*100,0)</f>
        <v>5</v>
      </c>
      <c r="P763">
        <f>IFERROR(ROUND(E763/L763,2),0)</f>
        <v>39.17</v>
      </c>
      <c r="Q763" s="11" t="s">
        <v>8320</v>
      </c>
      <c r="R763" t="s">
        <v>8322</v>
      </c>
      <c r="S763" s="15">
        <f>(((J763/60)/60)/24)+DATE(1970,1,1)</f>
        <v>41642.751458333332</v>
      </c>
      <c r="T763" s="15">
        <f>(((I763/60)/60)/24)+DATE(1970,1,1)</f>
        <v>41672.751458333332</v>
      </c>
      <c r="U763">
        <f>YEAR(S763)</f>
        <v>2014</v>
      </c>
      <c r="V763">
        <f t="shared" si="11"/>
        <v>30</v>
      </c>
    </row>
    <row r="764" spans="1:22" ht="41.4" x14ac:dyDescent="0.4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ROUND(E764/D764*100,0)</f>
        <v>0</v>
      </c>
      <c r="P764">
        <f>IFERROR(ROUND(E764/L764,2),0)</f>
        <v>0</v>
      </c>
      <c r="Q764" s="11" t="s">
        <v>8320</v>
      </c>
      <c r="R764" t="s">
        <v>8322</v>
      </c>
      <c r="S764" s="15">
        <f>(((J764/60)/60)/24)+DATE(1970,1,1)</f>
        <v>42690.858449074076</v>
      </c>
      <c r="T764" s="15">
        <f>(((I764/60)/60)/24)+DATE(1970,1,1)</f>
        <v>42708.25</v>
      </c>
      <c r="U764">
        <f>YEAR(S764)</f>
        <v>2016</v>
      </c>
      <c r="V764">
        <f t="shared" si="11"/>
        <v>18</v>
      </c>
    </row>
    <row r="765" spans="1:22" ht="41.4" x14ac:dyDescent="0.4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ROUND(E765/D765*100,0)</f>
        <v>0</v>
      </c>
      <c r="P765">
        <f>IFERROR(ROUND(E765/L765,2),0)</f>
        <v>5</v>
      </c>
      <c r="Q765" s="11" t="s">
        <v>8320</v>
      </c>
      <c r="R765" t="s">
        <v>8322</v>
      </c>
      <c r="S765" s="15">
        <f>(((J765/60)/60)/24)+DATE(1970,1,1)</f>
        <v>41471.446851851848</v>
      </c>
      <c r="T765" s="15">
        <f>(((I765/60)/60)/24)+DATE(1970,1,1)</f>
        <v>41501.446851851848</v>
      </c>
      <c r="U765">
        <f>YEAR(S765)</f>
        <v>2013</v>
      </c>
      <c r="V765">
        <f t="shared" si="11"/>
        <v>30</v>
      </c>
    </row>
    <row r="766" spans="1:22" ht="41.4" x14ac:dyDescent="0.4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ROUND(E766/D766*100,0)</f>
        <v>0</v>
      </c>
      <c r="P766">
        <f>IFERROR(ROUND(E766/L766,2),0)</f>
        <v>0</v>
      </c>
      <c r="Q766" s="11" t="s">
        <v>8320</v>
      </c>
      <c r="R766" t="s">
        <v>8322</v>
      </c>
      <c r="S766" s="15">
        <f>(((J766/60)/60)/24)+DATE(1970,1,1)</f>
        <v>42227.173159722224</v>
      </c>
      <c r="T766" s="15">
        <f>(((I766/60)/60)/24)+DATE(1970,1,1)</f>
        <v>42257.173159722224</v>
      </c>
      <c r="U766">
        <f>YEAR(S766)</f>
        <v>2015</v>
      </c>
      <c r="V766">
        <f t="shared" si="11"/>
        <v>30</v>
      </c>
    </row>
    <row r="767" spans="1:22" ht="41.4" x14ac:dyDescent="0.4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ROUND(E767/D767*100,0)</f>
        <v>36</v>
      </c>
      <c r="P767">
        <f>IFERROR(ROUND(E767/L767,2),0)</f>
        <v>57.3</v>
      </c>
      <c r="Q767" s="11" t="s">
        <v>8320</v>
      </c>
      <c r="R767" t="s">
        <v>8322</v>
      </c>
      <c r="S767" s="15">
        <f>(((J767/60)/60)/24)+DATE(1970,1,1)</f>
        <v>41901.542638888888</v>
      </c>
      <c r="T767" s="15">
        <f>(((I767/60)/60)/24)+DATE(1970,1,1)</f>
        <v>41931.542638888888</v>
      </c>
      <c r="U767">
        <f>YEAR(S767)</f>
        <v>2014</v>
      </c>
      <c r="V767">
        <f t="shared" si="11"/>
        <v>30</v>
      </c>
    </row>
    <row r="768" spans="1:22" ht="41.4" x14ac:dyDescent="0.4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ROUND(E768/D768*100,0)</f>
        <v>0</v>
      </c>
      <c r="P768">
        <f>IFERROR(ROUND(E768/L768,2),0)</f>
        <v>0</v>
      </c>
      <c r="Q768" s="11" t="s">
        <v>8320</v>
      </c>
      <c r="R768" t="s">
        <v>8322</v>
      </c>
      <c r="S768" s="15">
        <f>(((J768/60)/60)/24)+DATE(1970,1,1)</f>
        <v>42021.783368055556</v>
      </c>
      <c r="T768" s="15">
        <f>(((I768/60)/60)/24)+DATE(1970,1,1)</f>
        <v>42051.783368055556</v>
      </c>
      <c r="U768">
        <f>YEAR(S768)</f>
        <v>2015</v>
      </c>
      <c r="V768">
        <f t="shared" si="11"/>
        <v>30</v>
      </c>
    </row>
    <row r="769" spans="1:22" ht="55.2" x14ac:dyDescent="0.4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ROUND(E769/D769*100,0)</f>
        <v>4</v>
      </c>
      <c r="P769">
        <f>IFERROR(ROUND(E769/L769,2),0)</f>
        <v>59</v>
      </c>
      <c r="Q769" s="11" t="s">
        <v>8320</v>
      </c>
      <c r="R769" t="s">
        <v>8322</v>
      </c>
      <c r="S769" s="15">
        <f>(((J769/60)/60)/24)+DATE(1970,1,1)</f>
        <v>42115.143634259264</v>
      </c>
      <c r="T769" s="15">
        <f>(((I769/60)/60)/24)+DATE(1970,1,1)</f>
        <v>42145.143634259264</v>
      </c>
      <c r="U769">
        <f>YEAR(S769)</f>
        <v>2015</v>
      </c>
      <c r="V769">
        <f t="shared" si="11"/>
        <v>30</v>
      </c>
    </row>
    <row r="770" spans="1:22" ht="41.4" x14ac:dyDescent="0.4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ROUND(E770/D770*100,0)</f>
        <v>0</v>
      </c>
      <c r="P770">
        <f>IFERROR(ROUND(E770/L770,2),0)</f>
        <v>0</v>
      </c>
      <c r="Q770" s="11" t="s">
        <v>8320</v>
      </c>
      <c r="R770" t="s">
        <v>8322</v>
      </c>
      <c r="S770" s="15">
        <f>(((J770/60)/60)/24)+DATE(1970,1,1)</f>
        <v>41594.207060185188</v>
      </c>
      <c r="T770" s="15">
        <f>(((I770/60)/60)/24)+DATE(1970,1,1)</f>
        <v>41624.207060185188</v>
      </c>
      <c r="U770">
        <f>YEAR(S770)</f>
        <v>2013</v>
      </c>
      <c r="V770">
        <f t="shared" si="11"/>
        <v>30</v>
      </c>
    </row>
    <row r="771" spans="1:22" ht="41.4" x14ac:dyDescent="0.4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ROUND(E771/D771*100,0)</f>
        <v>41</v>
      </c>
      <c r="P771">
        <f>IFERROR(ROUND(E771/L771,2),0)</f>
        <v>31.85</v>
      </c>
      <c r="Q771" s="11" t="s">
        <v>8320</v>
      </c>
      <c r="R771" t="s">
        <v>8322</v>
      </c>
      <c r="S771" s="15">
        <f>(((J771/60)/60)/24)+DATE(1970,1,1)</f>
        <v>41604.996458333335</v>
      </c>
      <c r="T771" s="15">
        <f>(((I771/60)/60)/24)+DATE(1970,1,1)</f>
        <v>41634.996458333335</v>
      </c>
      <c r="U771">
        <f>YEAR(S771)</f>
        <v>2013</v>
      </c>
      <c r="V771">
        <f t="shared" ref="V771:V834" si="12">_xlfn.DAYS(T771,S771)</f>
        <v>30</v>
      </c>
    </row>
    <row r="772" spans="1:22" ht="41.4" x14ac:dyDescent="0.4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ROUND(E772/D772*100,0)</f>
        <v>0</v>
      </c>
      <c r="P772">
        <f>IFERROR(ROUND(E772/L772,2),0)</f>
        <v>0</v>
      </c>
      <c r="Q772" s="11" t="s">
        <v>8320</v>
      </c>
      <c r="R772" t="s">
        <v>8322</v>
      </c>
      <c r="S772" s="15">
        <f>(((J772/60)/60)/24)+DATE(1970,1,1)</f>
        <v>41289.999641203707</v>
      </c>
      <c r="T772" s="15">
        <f>(((I772/60)/60)/24)+DATE(1970,1,1)</f>
        <v>41329.999641203707</v>
      </c>
      <c r="U772">
        <f>YEAR(S772)</f>
        <v>2013</v>
      </c>
      <c r="V772">
        <f t="shared" si="12"/>
        <v>40</v>
      </c>
    </row>
    <row r="773" spans="1:22" ht="41.4" x14ac:dyDescent="0.4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ROUND(E773/D773*100,0)</f>
        <v>0</v>
      </c>
      <c r="P773">
        <f>IFERROR(ROUND(E773/L773,2),0)</f>
        <v>10</v>
      </c>
      <c r="Q773" s="11" t="s">
        <v>8320</v>
      </c>
      <c r="R773" t="s">
        <v>8322</v>
      </c>
      <c r="S773" s="15">
        <f>(((J773/60)/60)/24)+DATE(1970,1,1)</f>
        <v>42349.824097222227</v>
      </c>
      <c r="T773" s="15">
        <f>(((I773/60)/60)/24)+DATE(1970,1,1)</f>
        <v>42399.824097222227</v>
      </c>
      <c r="U773">
        <f>YEAR(S773)</f>
        <v>2015</v>
      </c>
      <c r="V773">
        <f t="shared" si="12"/>
        <v>50</v>
      </c>
    </row>
    <row r="774" spans="1:22" ht="55.2" x14ac:dyDescent="0.4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ROUND(E774/D774*100,0)</f>
        <v>3</v>
      </c>
      <c r="P774">
        <f>IFERROR(ROUND(E774/L774,2),0)</f>
        <v>50</v>
      </c>
      <c r="Q774" s="11" t="s">
        <v>8320</v>
      </c>
      <c r="R774" t="s">
        <v>8322</v>
      </c>
      <c r="S774" s="15">
        <f>(((J774/60)/60)/24)+DATE(1970,1,1)</f>
        <v>40068.056932870371</v>
      </c>
      <c r="T774" s="15">
        <f>(((I774/60)/60)/24)+DATE(1970,1,1)</f>
        <v>40118.165972222225</v>
      </c>
      <c r="U774">
        <f>YEAR(S774)</f>
        <v>2009</v>
      </c>
      <c r="V774">
        <f t="shared" si="12"/>
        <v>50</v>
      </c>
    </row>
    <row r="775" spans="1:22" ht="41.4" x14ac:dyDescent="0.4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ROUND(E775/D775*100,0)</f>
        <v>1</v>
      </c>
      <c r="P775">
        <f>IFERROR(ROUND(E775/L775,2),0)</f>
        <v>16</v>
      </c>
      <c r="Q775" s="11" t="s">
        <v>8320</v>
      </c>
      <c r="R775" t="s">
        <v>8322</v>
      </c>
      <c r="S775" s="15">
        <f>(((J775/60)/60)/24)+DATE(1970,1,1)</f>
        <v>42100.735937499994</v>
      </c>
      <c r="T775" s="15">
        <f>(((I775/60)/60)/24)+DATE(1970,1,1)</f>
        <v>42134.959027777775</v>
      </c>
      <c r="U775">
        <f>YEAR(S775)</f>
        <v>2015</v>
      </c>
      <c r="V775">
        <f t="shared" si="12"/>
        <v>34</v>
      </c>
    </row>
    <row r="776" spans="1:22" ht="41.4" x14ac:dyDescent="0.4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ROUND(E776/D776*100,0)</f>
        <v>70</v>
      </c>
      <c r="P776">
        <f>IFERROR(ROUND(E776/L776,2),0)</f>
        <v>39</v>
      </c>
      <c r="Q776" s="11" t="s">
        <v>8320</v>
      </c>
      <c r="R776" t="s">
        <v>8322</v>
      </c>
      <c r="S776" s="15">
        <f>(((J776/60)/60)/24)+DATE(1970,1,1)</f>
        <v>41663.780300925922</v>
      </c>
      <c r="T776" s="15">
        <f>(((I776/60)/60)/24)+DATE(1970,1,1)</f>
        <v>41693.780300925922</v>
      </c>
      <c r="U776">
        <f>YEAR(S776)</f>
        <v>2014</v>
      </c>
      <c r="V776">
        <f t="shared" si="12"/>
        <v>30</v>
      </c>
    </row>
    <row r="777" spans="1:22" ht="41.4" x14ac:dyDescent="0.4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ROUND(E777/D777*100,0)</f>
        <v>2</v>
      </c>
      <c r="P777">
        <f>IFERROR(ROUND(E777/L777,2),0)</f>
        <v>34</v>
      </c>
      <c r="Q777" s="11" t="s">
        <v>8320</v>
      </c>
      <c r="R777" t="s">
        <v>8322</v>
      </c>
      <c r="S777" s="15">
        <f>(((J777/60)/60)/24)+DATE(1970,1,1)</f>
        <v>40863.060127314813</v>
      </c>
      <c r="T777" s="15">
        <f>(((I777/60)/60)/24)+DATE(1970,1,1)</f>
        <v>40893.060127314813</v>
      </c>
      <c r="U777">
        <f>YEAR(S777)</f>
        <v>2011</v>
      </c>
      <c r="V777">
        <f t="shared" si="12"/>
        <v>30</v>
      </c>
    </row>
    <row r="778" spans="1:22" ht="41.4" x14ac:dyDescent="0.4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ROUND(E778/D778*100,0)</f>
        <v>51</v>
      </c>
      <c r="P778">
        <f>IFERROR(ROUND(E778/L778,2),0)</f>
        <v>63.12</v>
      </c>
      <c r="Q778" s="11" t="s">
        <v>8320</v>
      </c>
      <c r="R778" t="s">
        <v>8322</v>
      </c>
      <c r="S778" s="15">
        <f>(((J778/60)/60)/24)+DATE(1970,1,1)</f>
        <v>42250.685706018514</v>
      </c>
      <c r="T778" s="15">
        <f>(((I778/60)/60)/24)+DATE(1970,1,1)</f>
        <v>42288.208333333328</v>
      </c>
      <c r="U778">
        <f>YEAR(S778)</f>
        <v>2015</v>
      </c>
      <c r="V778">
        <f t="shared" si="12"/>
        <v>38</v>
      </c>
    </row>
    <row r="779" spans="1:22" ht="41.4" x14ac:dyDescent="0.4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ROUND(E779/D779*100,0)</f>
        <v>1</v>
      </c>
      <c r="P779">
        <f>IFERROR(ROUND(E779/L779,2),0)</f>
        <v>7</v>
      </c>
      <c r="Q779" s="11" t="s">
        <v>8320</v>
      </c>
      <c r="R779" t="s">
        <v>8322</v>
      </c>
      <c r="S779" s="15">
        <f>(((J779/60)/60)/24)+DATE(1970,1,1)</f>
        <v>41456.981215277774</v>
      </c>
      <c r="T779" s="15">
        <f>(((I779/60)/60)/24)+DATE(1970,1,1)</f>
        <v>41486.981215277774</v>
      </c>
      <c r="U779">
        <f>YEAR(S779)</f>
        <v>2013</v>
      </c>
      <c r="V779">
        <f t="shared" si="12"/>
        <v>30</v>
      </c>
    </row>
    <row r="780" spans="1:22" ht="41.4" x14ac:dyDescent="0.4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ROUND(E780/D780*100,0)</f>
        <v>0</v>
      </c>
      <c r="P780">
        <f>IFERROR(ROUND(E780/L780,2),0)</f>
        <v>2</v>
      </c>
      <c r="Q780" s="11" t="s">
        <v>8320</v>
      </c>
      <c r="R780" t="s">
        <v>8322</v>
      </c>
      <c r="S780" s="15">
        <f>(((J780/60)/60)/24)+DATE(1970,1,1)</f>
        <v>41729.702314814815</v>
      </c>
      <c r="T780" s="15">
        <f>(((I780/60)/60)/24)+DATE(1970,1,1)</f>
        <v>41759.702314814815</v>
      </c>
      <c r="U780">
        <f>YEAR(S780)</f>
        <v>2014</v>
      </c>
      <c r="V780">
        <f t="shared" si="12"/>
        <v>30</v>
      </c>
    </row>
    <row r="781" spans="1:22" ht="41.4" x14ac:dyDescent="0.4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ROUND(E781/D781*100,0)</f>
        <v>3</v>
      </c>
      <c r="P781">
        <f>IFERROR(ROUND(E781/L781,2),0)</f>
        <v>66.67</v>
      </c>
      <c r="Q781" s="11" t="s">
        <v>8320</v>
      </c>
      <c r="R781" t="s">
        <v>8322</v>
      </c>
      <c r="S781" s="15">
        <f>(((J781/60)/60)/24)+DATE(1970,1,1)</f>
        <v>40436.68408564815</v>
      </c>
      <c r="T781" s="15">
        <f>(((I781/60)/60)/24)+DATE(1970,1,1)</f>
        <v>40466.166666666664</v>
      </c>
      <c r="U781">
        <f>YEAR(S781)</f>
        <v>2010</v>
      </c>
      <c r="V781">
        <f t="shared" si="12"/>
        <v>30</v>
      </c>
    </row>
    <row r="782" spans="1:22" ht="27.6" x14ac:dyDescent="0.4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ROUND(E782/D782*100,0)</f>
        <v>104</v>
      </c>
      <c r="P782">
        <f>IFERROR(ROUND(E782/L782,2),0)</f>
        <v>38.520000000000003</v>
      </c>
      <c r="Q782" s="11" t="s">
        <v>8323</v>
      </c>
      <c r="R782" t="s">
        <v>8324</v>
      </c>
      <c r="S782" s="15">
        <f>(((J782/60)/60)/24)+DATE(1970,1,1)</f>
        <v>40636.673900462964</v>
      </c>
      <c r="T782" s="15">
        <f>(((I782/60)/60)/24)+DATE(1970,1,1)</f>
        <v>40666.673900462964</v>
      </c>
      <c r="U782">
        <f>YEAR(S782)</f>
        <v>2011</v>
      </c>
      <c r="V782">
        <f t="shared" si="12"/>
        <v>30</v>
      </c>
    </row>
    <row r="783" spans="1:22" ht="41.4" x14ac:dyDescent="0.4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ROUND(E783/D783*100,0)</f>
        <v>133</v>
      </c>
      <c r="P783">
        <f>IFERROR(ROUND(E783/L783,2),0)</f>
        <v>42.61</v>
      </c>
      <c r="Q783" s="11" t="s">
        <v>8323</v>
      </c>
      <c r="R783" t="s">
        <v>8324</v>
      </c>
      <c r="S783" s="15">
        <f>(((J783/60)/60)/24)+DATE(1970,1,1)</f>
        <v>41403.000856481485</v>
      </c>
      <c r="T783" s="15">
        <f>(((I783/60)/60)/24)+DATE(1970,1,1)</f>
        <v>41433.000856481485</v>
      </c>
      <c r="U783">
        <f>YEAR(S783)</f>
        <v>2013</v>
      </c>
      <c r="V783">
        <f t="shared" si="12"/>
        <v>30</v>
      </c>
    </row>
    <row r="784" spans="1:22" ht="41.4" x14ac:dyDescent="0.4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ROUND(E784/D784*100,0)</f>
        <v>100</v>
      </c>
      <c r="P784">
        <f>IFERROR(ROUND(E784/L784,2),0)</f>
        <v>50</v>
      </c>
      <c r="Q784" s="11" t="s">
        <v>8323</v>
      </c>
      <c r="R784" t="s">
        <v>8324</v>
      </c>
      <c r="S784" s="15">
        <f>(((J784/60)/60)/24)+DATE(1970,1,1)</f>
        <v>41116.758125</v>
      </c>
      <c r="T784" s="15">
        <f>(((I784/60)/60)/24)+DATE(1970,1,1)</f>
        <v>41146.758125</v>
      </c>
      <c r="U784">
        <f>YEAR(S784)</f>
        <v>2012</v>
      </c>
      <c r="V784">
        <f t="shared" si="12"/>
        <v>30</v>
      </c>
    </row>
    <row r="785" spans="1:22" ht="41.4" x14ac:dyDescent="0.4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ROUND(E785/D785*100,0)</f>
        <v>148</v>
      </c>
      <c r="P785">
        <f>IFERROR(ROUND(E785/L785,2),0)</f>
        <v>63.49</v>
      </c>
      <c r="Q785" s="11" t="s">
        <v>8323</v>
      </c>
      <c r="R785" t="s">
        <v>8324</v>
      </c>
      <c r="S785" s="15">
        <f>(((J785/60)/60)/24)+DATE(1970,1,1)</f>
        <v>40987.773715277777</v>
      </c>
      <c r="T785" s="15">
        <f>(((I785/60)/60)/24)+DATE(1970,1,1)</f>
        <v>41026.916666666664</v>
      </c>
      <c r="U785">
        <f>YEAR(S785)</f>
        <v>2012</v>
      </c>
      <c r="V785">
        <f t="shared" si="12"/>
        <v>39</v>
      </c>
    </row>
    <row r="786" spans="1:22" ht="41.4" x14ac:dyDescent="0.4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ROUND(E786/D786*100,0)</f>
        <v>103</v>
      </c>
      <c r="P786">
        <f>IFERROR(ROUND(E786/L786,2),0)</f>
        <v>102.5</v>
      </c>
      <c r="Q786" s="11" t="s">
        <v>8323</v>
      </c>
      <c r="R786" t="s">
        <v>8324</v>
      </c>
      <c r="S786" s="15">
        <f>(((J786/60)/60)/24)+DATE(1970,1,1)</f>
        <v>41675.149525462963</v>
      </c>
      <c r="T786" s="15">
        <f>(((I786/60)/60)/24)+DATE(1970,1,1)</f>
        <v>41715.107858796298</v>
      </c>
      <c r="U786">
        <f>YEAR(S786)</f>
        <v>2014</v>
      </c>
      <c r="V786">
        <f t="shared" si="12"/>
        <v>40</v>
      </c>
    </row>
    <row r="787" spans="1:22" ht="41.4" x14ac:dyDescent="0.4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ROUND(E787/D787*100,0)</f>
        <v>181</v>
      </c>
      <c r="P787">
        <f>IFERROR(ROUND(E787/L787,2),0)</f>
        <v>31.14</v>
      </c>
      <c r="Q787" s="11" t="s">
        <v>8323</v>
      </c>
      <c r="R787" t="s">
        <v>8324</v>
      </c>
      <c r="S787" s="15">
        <f>(((J787/60)/60)/24)+DATE(1970,1,1)</f>
        <v>41303.593923611108</v>
      </c>
      <c r="T787" s="15">
        <f>(((I787/60)/60)/24)+DATE(1970,1,1)</f>
        <v>41333.593923611108</v>
      </c>
      <c r="U787">
        <f>YEAR(S787)</f>
        <v>2013</v>
      </c>
      <c r="V787">
        <f t="shared" si="12"/>
        <v>30</v>
      </c>
    </row>
    <row r="788" spans="1:22" ht="41.4" x14ac:dyDescent="0.4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ROUND(E788/D788*100,0)</f>
        <v>143</v>
      </c>
      <c r="P788">
        <f>IFERROR(ROUND(E788/L788,2),0)</f>
        <v>162.27000000000001</v>
      </c>
      <c r="Q788" s="11" t="s">
        <v>8323</v>
      </c>
      <c r="R788" t="s">
        <v>8324</v>
      </c>
      <c r="S788" s="15">
        <f>(((J788/60)/60)/24)+DATE(1970,1,1)</f>
        <v>40983.055949074071</v>
      </c>
      <c r="T788" s="15">
        <f>(((I788/60)/60)/24)+DATE(1970,1,1)</f>
        <v>41040.657638888886</v>
      </c>
      <c r="U788">
        <f>YEAR(S788)</f>
        <v>2012</v>
      </c>
      <c r="V788">
        <f t="shared" si="12"/>
        <v>57</v>
      </c>
    </row>
    <row r="789" spans="1:22" ht="41.4" x14ac:dyDescent="0.4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ROUND(E789/D789*100,0)</f>
        <v>114</v>
      </c>
      <c r="P789">
        <f>IFERROR(ROUND(E789/L789,2),0)</f>
        <v>80.59</v>
      </c>
      <c r="Q789" s="11" t="s">
        <v>8323</v>
      </c>
      <c r="R789" t="s">
        <v>8324</v>
      </c>
      <c r="S789" s="15">
        <f>(((J789/60)/60)/24)+DATE(1970,1,1)</f>
        <v>41549.627615740741</v>
      </c>
      <c r="T789" s="15">
        <f>(((I789/60)/60)/24)+DATE(1970,1,1)</f>
        <v>41579.627615740741</v>
      </c>
      <c r="U789">
        <f>YEAR(S789)</f>
        <v>2013</v>
      </c>
      <c r="V789">
        <f t="shared" si="12"/>
        <v>30</v>
      </c>
    </row>
    <row r="790" spans="1:22" ht="41.4" x14ac:dyDescent="0.4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ROUND(E790/D790*100,0)</f>
        <v>204</v>
      </c>
      <c r="P790">
        <f>IFERROR(ROUND(E790/L790,2),0)</f>
        <v>59.85</v>
      </c>
      <c r="Q790" s="11" t="s">
        <v>8323</v>
      </c>
      <c r="R790" t="s">
        <v>8324</v>
      </c>
      <c r="S790" s="15">
        <f>(((J790/60)/60)/24)+DATE(1970,1,1)</f>
        <v>41059.006805555553</v>
      </c>
      <c r="T790" s="15">
        <f>(((I790/60)/60)/24)+DATE(1970,1,1)</f>
        <v>41097.165972222225</v>
      </c>
      <c r="U790">
        <f>YEAR(S790)</f>
        <v>2012</v>
      </c>
      <c r="V790">
        <f t="shared" si="12"/>
        <v>38</v>
      </c>
    </row>
    <row r="791" spans="1:22" ht="41.4" x14ac:dyDescent="0.4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ROUND(E791/D791*100,0)</f>
        <v>109</v>
      </c>
      <c r="P791">
        <f>IFERROR(ROUND(E791/L791,2),0)</f>
        <v>132.86000000000001</v>
      </c>
      <c r="Q791" s="11" t="s">
        <v>8323</v>
      </c>
      <c r="R791" t="s">
        <v>8324</v>
      </c>
      <c r="S791" s="15">
        <f>(((J791/60)/60)/24)+DATE(1970,1,1)</f>
        <v>41277.186111111114</v>
      </c>
      <c r="T791" s="15">
        <f>(((I791/60)/60)/24)+DATE(1970,1,1)</f>
        <v>41295.332638888889</v>
      </c>
      <c r="U791">
        <f>YEAR(S791)</f>
        <v>2013</v>
      </c>
      <c r="V791">
        <f t="shared" si="12"/>
        <v>18</v>
      </c>
    </row>
    <row r="792" spans="1:22" ht="41.4" x14ac:dyDescent="0.4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ROUND(E792/D792*100,0)</f>
        <v>144</v>
      </c>
      <c r="P792">
        <f>IFERROR(ROUND(E792/L792,2),0)</f>
        <v>92.55</v>
      </c>
      <c r="Q792" s="11" t="s">
        <v>8323</v>
      </c>
      <c r="R792" t="s">
        <v>8324</v>
      </c>
      <c r="S792" s="15">
        <f>(((J792/60)/60)/24)+DATE(1970,1,1)</f>
        <v>41276.047905092593</v>
      </c>
      <c r="T792" s="15">
        <f>(((I792/60)/60)/24)+DATE(1970,1,1)</f>
        <v>41306.047905092593</v>
      </c>
      <c r="U792">
        <f>YEAR(S792)</f>
        <v>2013</v>
      </c>
      <c r="V792">
        <f t="shared" si="12"/>
        <v>30</v>
      </c>
    </row>
    <row r="793" spans="1:22" ht="41.4" x14ac:dyDescent="0.4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ROUND(E793/D793*100,0)</f>
        <v>104</v>
      </c>
      <c r="P793">
        <f>IFERROR(ROUND(E793/L793,2),0)</f>
        <v>60.86</v>
      </c>
      <c r="Q793" s="11" t="s">
        <v>8323</v>
      </c>
      <c r="R793" t="s">
        <v>8324</v>
      </c>
      <c r="S793" s="15">
        <f>(((J793/60)/60)/24)+DATE(1970,1,1)</f>
        <v>41557.780624999999</v>
      </c>
      <c r="T793" s="15">
        <f>(((I793/60)/60)/24)+DATE(1970,1,1)</f>
        <v>41591.249305555553</v>
      </c>
      <c r="U793">
        <f>YEAR(S793)</f>
        <v>2013</v>
      </c>
      <c r="V793">
        <f t="shared" si="12"/>
        <v>34</v>
      </c>
    </row>
    <row r="794" spans="1:22" ht="27.6" x14ac:dyDescent="0.4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ROUND(E794/D794*100,0)</f>
        <v>100</v>
      </c>
      <c r="P794">
        <f>IFERROR(ROUND(E794/L794,2),0)</f>
        <v>41.85</v>
      </c>
      <c r="Q794" s="11" t="s">
        <v>8323</v>
      </c>
      <c r="R794" t="s">
        <v>8324</v>
      </c>
      <c r="S794" s="15">
        <f>(((J794/60)/60)/24)+DATE(1970,1,1)</f>
        <v>41555.873645833337</v>
      </c>
      <c r="T794" s="15">
        <f>(((I794/60)/60)/24)+DATE(1970,1,1)</f>
        <v>41585.915312500001</v>
      </c>
      <c r="U794">
        <f>YEAR(S794)</f>
        <v>2013</v>
      </c>
      <c r="V794">
        <f t="shared" si="12"/>
        <v>30</v>
      </c>
    </row>
    <row r="795" spans="1:22" ht="41.4" x14ac:dyDescent="0.4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ROUND(E795/D795*100,0)</f>
        <v>103</v>
      </c>
      <c r="P795">
        <f>IFERROR(ROUND(E795/L795,2),0)</f>
        <v>88.33</v>
      </c>
      <c r="Q795" s="11" t="s">
        <v>8323</v>
      </c>
      <c r="R795" t="s">
        <v>8324</v>
      </c>
      <c r="S795" s="15">
        <f>(((J795/60)/60)/24)+DATE(1970,1,1)</f>
        <v>41442.741249999999</v>
      </c>
      <c r="T795" s="15">
        <f>(((I795/60)/60)/24)+DATE(1970,1,1)</f>
        <v>41458.207638888889</v>
      </c>
      <c r="U795">
        <f>YEAR(S795)</f>
        <v>2013</v>
      </c>
      <c r="V795">
        <f t="shared" si="12"/>
        <v>16</v>
      </c>
    </row>
    <row r="796" spans="1:22" ht="41.4" x14ac:dyDescent="0.4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ROUND(E796/D796*100,0)</f>
        <v>105</v>
      </c>
      <c r="P796">
        <f>IFERROR(ROUND(E796/L796,2),0)</f>
        <v>158.96</v>
      </c>
      <c r="Q796" s="11" t="s">
        <v>8323</v>
      </c>
      <c r="R796" t="s">
        <v>8324</v>
      </c>
      <c r="S796" s="15">
        <f>(((J796/60)/60)/24)+DATE(1970,1,1)</f>
        <v>40736.115011574075</v>
      </c>
      <c r="T796" s="15">
        <f>(((I796/60)/60)/24)+DATE(1970,1,1)</f>
        <v>40791.712500000001</v>
      </c>
      <c r="U796">
        <f>YEAR(S796)</f>
        <v>2011</v>
      </c>
      <c r="V796">
        <f t="shared" si="12"/>
        <v>55</v>
      </c>
    </row>
    <row r="797" spans="1:22" ht="41.4" x14ac:dyDescent="0.4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ROUND(E797/D797*100,0)</f>
        <v>112</v>
      </c>
      <c r="P797">
        <f>IFERROR(ROUND(E797/L797,2),0)</f>
        <v>85.05</v>
      </c>
      <c r="Q797" s="11" t="s">
        <v>8323</v>
      </c>
      <c r="R797" t="s">
        <v>8324</v>
      </c>
      <c r="S797" s="15">
        <f>(((J797/60)/60)/24)+DATE(1970,1,1)</f>
        <v>40963.613032407404</v>
      </c>
      <c r="T797" s="15">
        <f>(((I797/60)/60)/24)+DATE(1970,1,1)</f>
        <v>41006.207638888889</v>
      </c>
      <c r="U797">
        <f>YEAR(S797)</f>
        <v>2012</v>
      </c>
      <c r="V797">
        <f t="shared" si="12"/>
        <v>43</v>
      </c>
    </row>
    <row r="798" spans="1:22" ht="55.2" x14ac:dyDescent="0.4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ROUND(E798/D798*100,0)</f>
        <v>101</v>
      </c>
      <c r="P798">
        <f>IFERROR(ROUND(E798/L798,2),0)</f>
        <v>112.61</v>
      </c>
      <c r="Q798" s="11" t="s">
        <v>8323</v>
      </c>
      <c r="R798" t="s">
        <v>8324</v>
      </c>
      <c r="S798" s="15">
        <f>(((J798/60)/60)/24)+DATE(1970,1,1)</f>
        <v>41502.882928240739</v>
      </c>
      <c r="T798" s="15">
        <f>(((I798/60)/60)/24)+DATE(1970,1,1)</f>
        <v>41532.881944444445</v>
      </c>
      <c r="U798">
        <f>YEAR(S798)</f>
        <v>2013</v>
      </c>
      <c r="V798">
        <f t="shared" si="12"/>
        <v>30</v>
      </c>
    </row>
    <row r="799" spans="1:22" ht="41.4" x14ac:dyDescent="0.4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ROUND(E799/D799*100,0)</f>
        <v>108</v>
      </c>
      <c r="P799">
        <f>IFERROR(ROUND(E799/L799,2),0)</f>
        <v>45.44</v>
      </c>
      <c r="Q799" s="11" t="s">
        <v>8323</v>
      </c>
      <c r="R799" t="s">
        <v>8324</v>
      </c>
      <c r="S799" s="15">
        <f>(((J799/60)/60)/24)+DATE(1970,1,1)</f>
        <v>40996.994074074071</v>
      </c>
      <c r="T799" s="15">
        <f>(((I799/60)/60)/24)+DATE(1970,1,1)</f>
        <v>41028.166666666664</v>
      </c>
      <c r="U799">
        <f>YEAR(S799)</f>
        <v>2012</v>
      </c>
      <c r="V799">
        <f t="shared" si="12"/>
        <v>32</v>
      </c>
    </row>
    <row r="800" spans="1:22" ht="41.4" x14ac:dyDescent="0.4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ROUND(E800/D800*100,0)</f>
        <v>115</v>
      </c>
      <c r="P800">
        <f>IFERROR(ROUND(E800/L800,2),0)</f>
        <v>46.22</v>
      </c>
      <c r="Q800" s="11" t="s">
        <v>8323</v>
      </c>
      <c r="R800" t="s">
        <v>8324</v>
      </c>
      <c r="S800" s="15">
        <f>(((J800/60)/60)/24)+DATE(1970,1,1)</f>
        <v>41882.590127314819</v>
      </c>
      <c r="T800" s="15">
        <f>(((I800/60)/60)/24)+DATE(1970,1,1)</f>
        <v>41912.590127314819</v>
      </c>
      <c r="U800">
        <f>YEAR(S800)</f>
        <v>2014</v>
      </c>
      <c r="V800">
        <f t="shared" si="12"/>
        <v>30</v>
      </c>
    </row>
    <row r="801" spans="1:22" ht="41.4" x14ac:dyDescent="0.4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ROUND(E801/D801*100,0)</f>
        <v>100</v>
      </c>
      <c r="P801">
        <f>IFERROR(ROUND(E801/L801,2),0)</f>
        <v>178.61</v>
      </c>
      <c r="Q801" s="11" t="s">
        <v>8323</v>
      </c>
      <c r="R801" t="s">
        <v>8324</v>
      </c>
      <c r="S801" s="15">
        <f>(((J801/60)/60)/24)+DATE(1970,1,1)</f>
        <v>40996.667199074072</v>
      </c>
      <c r="T801" s="15">
        <f>(((I801/60)/60)/24)+DATE(1970,1,1)</f>
        <v>41026.667199074072</v>
      </c>
      <c r="U801">
        <f>YEAR(S801)</f>
        <v>2012</v>
      </c>
      <c r="V801">
        <f t="shared" si="12"/>
        <v>30</v>
      </c>
    </row>
    <row r="802" spans="1:22" ht="41.4" x14ac:dyDescent="0.4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ROUND(E802/D802*100,0)</f>
        <v>152</v>
      </c>
      <c r="P802">
        <f>IFERROR(ROUND(E802/L802,2),0)</f>
        <v>40.75</v>
      </c>
      <c r="Q802" s="11" t="s">
        <v>8323</v>
      </c>
      <c r="R802" t="s">
        <v>8324</v>
      </c>
      <c r="S802" s="15">
        <f>(((J802/60)/60)/24)+DATE(1970,1,1)</f>
        <v>41863.433495370373</v>
      </c>
      <c r="T802" s="15">
        <f>(((I802/60)/60)/24)+DATE(1970,1,1)</f>
        <v>41893.433495370373</v>
      </c>
      <c r="U802">
        <f>YEAR(S802)</f>
        <v>2014</v>
      </c>
      <c r="V802">
        <f t="shared" si="12"/>
        <v>30</v>
      </c>
    </row>
    <row r="803" spans="1:22" ht="41.4" x14ac:dyDescent="0.4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ROUND(E803/D803*100,0)</f>
        <v>112</v>
      </c>
      <c r="P803">
        <f>IFERROR(ROUND(E803/L803,2),0)</f>
        <v>43.73</v>
      </c>
      <c r="Q803" s="11" t="s">
        <v>8323</v>
      </c>
      <c r="R803" t="s">
        <v>8324</v>
      </c>
      <c r="S803" s="15">
        <f>(((J803/60)/60)/24)+DATE(1970,1,1)</f>
        <v>40695.795370370368</v>
      </c>
      <c r="T803" s="15">
        <f>(((I803/60)/60)/24)+DATE(1970,1,1)</f>
        <v>40725.795370370368</v>
      </c>
      <c r="U803">
        <f>YEAR(S803)</f>
        <v>2011</v>
      </c>
      <c r="V803">
        <f t="shared" si="12"/>
        <v>30</v>
      </c>
    </row>
    <row r="804" spans="1:22" ht="41.4" x14ac:dyDescent="0.4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ROUND(E804/D804*100,0)</f>
        <v>101</v>
      </c>
      <c r="P804">
        <f>IFERROR(ROUND(E804/L804,2),0)</f>
        <v>81.069999999999993</v>
      </c>
      <c r="Q804" s="11" t="s">
        <v>8323</v>
      </c>
      <c r="R804" t="s">
        <v>8324</v>
      </c>
      <c r="S804" s="15">
        <f>(((J804/60)/60)/24)+DATE(1970,1,1)</f>
        <v>41123.022268518522</v>
      </c>
      <c r="T804" s="15">
        <f>(((I804/60)/60)/24)+DATE(1970,1,1)</f>
        <v>41169.170138888891</v>
      </c>
      <c r="U804">
        <f>YEAR(S804)</f>
        <v>2012</v>
      </c>
      <c r="V804">
        <f t="shared" si="12"/>
        <v>46</v>
      </c>
    </row>
    <row r="805" spans="1:22" ht="41.4" x14ac:dyDescent="0.4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ROUND(E805/D805*100,0)</f>
        <v>123</v>
      </c>
      <c r="P805">
        <f>IFERROR(ROUND(E805/L805,2),0)</f>
        <v>74.61</v>
      </c>
      <c r="Q805" s="11" t="s">
        <v>8323</v>
      </c>
      <c r="R805" t="s">
        <v>8324</v>
      </c>
      <c r="S805" s="15">
        <f>(((J805/60)/60)/24)+DATE(1970,1,1)</f>
        <v>40665.949976851851</v>
      </c>
      <c r="T805" s="15">
        <f>(((I805/60)/60)/24)+DATE(1970,1,1)</f>
        <v>40692.041666666664</v>
      </c>
      <c r="U805">
        <f>YEAR(S805)</f>
        <v>2011</v>
      </c>
      <c r="V805">
        <f t="shared" si="12"/>
        <v>27</v>
      </c>
    </row>
    <row r="806" spans="1:22" ht="41.4" x14ac:dyDescent="0.4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ROUND(E806/D806*100,0)</f>
        <v>100</v>
      </c>
      <c r="P806">
        <f>IFERROR(ROUND(E806/L806,2),0)</f>
        <v>305.56</v>
      </c>
      <c r="Q806" s="11" t="s">
        <v>8323</v>
      </c>
      <c r="R806" t="s">
        <v>8324</v>
      </c>
      <c r="S806" s="15">
        <f>(((J806/60)/60)/24)+DATE(1970,1,1)</f>
        <v>40730.105625000004</v>
      </c>
      <c r="T806" s="15">
        <f>(((I806/60)/60)/24)+DATE(1970,1,1)</f>
        <v>40747.165972222225</v>
      </c>
      <c r="U806">
        <f>YEAR(S806)</f>
        <v>2011</v>
      </c>
      <c r="V806">
        <f t="shared" si="12"/>
        <v>17</v>
      </c>
    </row>
    <row r="807" spans="1:22" ht="41.4" x14ac:dyDescent="0.4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ROUND(E807/D807*100,0)</f>
        <v>105</v>
      </c>
      <c r="P807">
        <f>IFERROR(ROUND(E807/L807,2),0)</f>
        <v>58.33</v>
      </c>
      <c r="Q807" s="11" t="s">
        <v>8323</v>
      </c>
      <c r="R807" t="s">
        <v>8324</v>
      </c>
      <c r="S807" s="15">
        <f>(((J807/60)/60)/24)+DATE(1970,1,1)</f>
        <v>40690.823055555556</v>
      </c>
      <c r="T807" s="15">
        <f>(((I807/60)/60)/24)+DATE(1970,1,1)</f>
        <v>40740.958333333336</v>
      </c>
      <c r="U807">
        <f>YEAR(S807)</f>
        <v>2011</v>
      </c>
      <c r="V807">
        <f t="shared" si="12"/>
        <v>50</v>
      </c>
    </row>
    <row r="808" spans="1:22" x14ac:dyDescent="0.4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ROUND(E808/D808*100,0)</f>
        <v>104</v>
      </c>
      <c r="P808">
        <f>IFERROR(ROUND(E808/L808,2),0)</f>
        <v>117.68</v>
      </c>
      <c r="Q808" s="11" t="s">
        <v>8323</v>
      </c>
      <c r="R808" t="s">
        <v>8324</v>
      </c>
      <c r="S808" s="15">
        <f>(((J808/60)/60)/24)+DATE(1970,1,1)</f>
        <v>40763.691423611112</v>
      </c>
      <c r="T808" s="15">
        <f>(((I808/60)/60)/24)+DATE(1970,1,1)</f>
        <v>40793.691423611112</v>
      </c>
      <c r="U808">
        <f>YEAR(S808)</f>
        <v>2011</v>
      </c>
      <c r="V808">
        <f t="shared" si="12"/>
        <v>30</v>
      </c>
    </row>
    <row r="809" spans="1:22" ht="27.6" x14ac:dyDescent="0.4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ROUND(E809/D809*100,0)</f>
        <v>105</v>
      </c>
      <c r="P809">
        <f>IFERROR(ROUND(E809/L809,2),0)</f>
        <v>73.77</v>
      </c>
      <c r="Q809" s="11" t="s">
        <v>8323</v>
      </c>
      <c r="R809" t="s">
        <v>8324</v>
      </c>
      <c r="S809" s="15">
        <f>(((J809/60)/60)/24)+DATE(1970,1,1)</f>
        <v>42759.628599537042</v>
      </c>
      <c r="T809" s="15">
        <f>(((I809/60)/60)/24)+DATE(1970,1,1)</f>
        <v>42795.083333333328</v>
      </c>
      <c r="U809">
        <f>YEAR(S809)</f>
        <v>2017</v>
      </c>
      <c r="V809">
        <f t="shared" si="12"/>
        <v>36</v>
      </c>
    </row>
    <row r="810" spans="1:22" ht="41.4" x14ac:dyDescent="0.4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ROUND(E810/D810*100,0)</f>
        <v>100</v>
      </c>
      <c r="P810">
        <f>IFERROR(ROUND(E810/L810,2),0)</f>
        <v>104.65</v>
      </c>
      <c r="Q810" s="11" t="s">
        <v>8323</v>
      </c>
      <c r="R810" t="s">
        <v>8324</v>
      </c>
      <c r="S810" s="15">
        <f>(((J810/60)/60)/24)+DATE(1970,1,1)</f>
        <v>41962.100532407407</v>
      </c>
      <c r="T810" s="15">
        <f>(((I810/60)/60)/24)+DATE(1970,1,1)</f>
        <v>41995.207638888889</v>
      </c>
      <c r="U810">
        <f>YEAR(S810)</f>
        <v>2014</v>
      </c>
      <c r="V810">
        <f t="shared" si="12"/>
        <v>33</v>
      </c>
    </row>
    <row r="811" spans="1:22" ht="27.6" x14ac:dyDescent="0.4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ROUND(E811/D811*100,0)</f>
        <v>104</v>
      </c>
      <c r="P811">
        <f>IFERROR(ROUND(E811/L811,2),0)</f>
        <v>79.83</v>
      </c>
      <c r="Q811" s="11" t="s">
        <v>8323</v>
      </c>
      <c r="R811" t="s">
        <v>8324</v>
      </c>
      <c r="S811" s="15">
        <f>(((J811/60)/60)/24)+DATE(1970,1,1)</f>
        <v>41628.833680555559</v>
      </c>
      <c r="T811" s="15">
        <f>(((I811/60)/60)/24)+DATE(1970,1,1)</f>
        <v>41658.833680555559</v>
      </c>
      <c r="U811">
        <f>YEAR(S811)</f>
        <v>2013</v>
      </c>
      <c r="V811">
        <f t="shared" si="12"/>
        <v>30</v>
      </c>
    </row>
    <row r="812" spans="1:22" ht="41.4" x14ac:dyDescent="0.4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ROUND(E812/D812*100,0)</f>
        <v>105</v>
      </c>
      <c r="P812">
        <f>IFERROR(ROUND(E812/L812,2),0)</f>
        <v>58.33</v>
      </c>
      <c r="Q812" s="11" t="s">
        <v>8323</v>
      </c>
      <c r="R812" t="s">
        <v>8324</v>
      </c>
      <c r="S812" s="15">
        <f>(((J812/60)/60)/24)+DATE(1970,1,1)</f>
        <v>41123.056273148148</v>
      </c>
      <c r="T812" s="15">
        <f>(((I812/60)/60)/24)+DATE(1970,1,1)</f>
        <v>41153.056273148148</v>
      </c>
      <c r="U812">
        <f>YEAR(S812)</f>
        <v>2012</v>
      </c>
      <c r="V812">
        <f t="shared" si="12"/>
        <v>30</v>
      </c>
    </row>
    <row r="813" spans="1:22" ht="27.6" x14ac:dyDescent="0.4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ROUND(E813/D813*100,0)</f>
        <v>104</v>
      </c>
      <c r="P813">
        <f>IFERROR(ROUND(E813/L813,2),0)</f>
        <v>86.67</v>
      </c>
      <c r="Q813" s="11" t="s">
        <v>8323</v>
      </c>
      <c r="R813" t="s">
        <v>8324</v>
      </c>
      <c r="S813" s="15">
        <f>(((J813/60)/60)/24)+DATE(1970,1,1)</f>
        <v>41443.643541666665</v>
      </c>
      <c r="T813" s="15">
        <f>(((I813/60)/60)/24)+DATE(1970,1,1)</f>
        <v>41465.702777777777</v>
      </c>
      <c r="U813">
        <f>YEAR(S813)</f>
        <v>2013</v>
      </c>
      <c r="V813">
        <f t="shared" si="12"/>
        <v>22</v>
      </c>
    </row>
    <row r="814" spans="1:22" ht="41.4" x14ac:dyDescent="0.4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ROUND(E814/D814*100,0)</f>
        <v>152</v>
      </c>
      <c r="P814">
        <f>IFERROR(ROUND(E814/L814,2),0)</f>
        <v>27.61</v>
      </c>
      <c r="Q814" s="11" t="s">
        <v>8323</v>
      </c>
      <c r="R814" t="s">
        <v>8324</v>
      </c>
      <c r="S814" s="15">
        <f>(((J814/60)/60)/24)+DATE(1970,1,1)</f>
        <v>41282.017962962964</v>
      </c>
      <c r="T814" s="15">
        <f>(((I814/60)/60)/24)+DATE(1970,1,1)</f>
        <v>41334.581944444442</v>
      </c>
      <c r="U814">
        <f>YEAR(S814)</f>
        <v>2013</v>
      </c>
      <c r="V814">
        <f t="shared" si="12"/>
        <v>52</v>
      </c>
    </row>
    <row r="815" spans="1:22" ht="27.6" x14ac:dyDescent="0.4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ROUND(E815/D815*100,0)</f>
        <v>160</v>
      </c>
      <c r="P815">
        <f>IFERROR(ROUND(E815/L815,2),0)</f>
        <v>25</v>
      </c>
      <c r="Q815" s="11" t="s">
        <v>8323</v>
      </c>
      <c r="R815" t="s">
        <v>8324</v>
      </c>
      <c r="S815" s="15">
        <f>(((J815/60)/60)/24)+DATE(1970,1,1)</f>
        <v>41080.960243055553</v>
      </c>
      <c r="T815" s="15">
        <f>(((I815/60)/60)/24)+DATE(1970,1,1)</f>
        <v>41110.960243055553</v>
      </c>
      <c r="U815">
        <f>YEAR(S815)</f>
        <v>2012</v>
      </c>
      <c r="V815">
        <f t="shared" si="12"/>
        <v>30</v>
      </c>
    </row>
    <row r="816" spans="1:22" ht="41.4" x14ac:dyDescent="0.4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ROUND(E816/D816*100,0)</f>
        <v>127</v>
      </c>
      <c r="P816">
        <f>IFERROR(ROUND(E816/L816,2),0)</f>
        <v>45.46</v>
      </c>
      <c r="Q816" s="11" t="s">
        <v>8323</v>
      </c>
      <c r="R816" t="s">
        <v>8324</v>
      </c>
      <c r="S816" s="15">
        <f>(((J816/60)/60)/24)+DATE(1970,1,1)</f>
        <v>40679.743067129632</v>
      </c>
      <c r="T816" s="15">
        <f>(((I816/60)/60)/24)+DATE(1970,1,1)</f>
        <v>40694.75277777778</v>
      </c>
      <c r="U816">
        <f>YEAR(S816)</f>
        <v>2011</v>
      </c>
      <c r="V816">
        <f t="shared" si="12"/>
        <v>15</v>
      </c>
    </row>
    <row r="817" spans="1:22" ht="27.6" x14ac:dyDescent="0.4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ROUND(E817/D817*100,0)</f>
        <v>107</v>
      </c>
      <c r="P817">
        <f>IFERROR(ROUND(E817/L817,2),0)</f>
        <v>99.53</v>
      </c>
      <c r="Q817" s="11" t="s">
        <v>8323</v>
      </c>
      <c r="R817" t="s">
        <v>8324</v>
      </c>
      <c r="S817" s="15">
        <f>(((J817/60)/60)/24)+DATE(1970,1,1)</f>
        <v>41914.917858796296</v>
      </c>
      <c r="T817" s="15">
        <f>(((I817/60)/60)/24)+DATE(1970,1,1)</f>
        <v>41944.917858796296</v>
      </c>
      <c r="U817">
        <f>YEAR(S817)</f>
        <v>2014</v>
      </c>
      <c r="V817">
        <f t="shared" si="12"/>
        <v>30</v>
      </c>
    </row>
    <row r="818" spans="1:22" ht="27.6" x14ac:dyDescent="0.4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ROUND(E818/D818*100,0)</f>
        <v>115</v>
      </c>
      <c r="P818">
        <f>IFERROR(ROUND(E818/L818,2),0)</f>
        <v>39.31</v>
      </c>
      <c r="Q818" s="11" t="s">
        <v>8323</v>
      </c>
      <c r="R818" t="s">
        <v>8324</v>
      </c>
      <c r="S818" s="15">
        <f>(((J818/60)/60)/24)+DATE(1970,1,1)</f>
        <v>41341.870868055557</v>
      </c>
      <c r="T818" s="15">
        <f>(((I818/60)/60)/24)+DATE(1970,1,1)</f>
        <v>41373.270833333336</v>
      </c>
      <c r="U818">
        <f>YEAR(S818)</f>
        <v>2013</v>
      </c>
      <c r="V818">
        <f t="shared" si="12"/>
        <v>32</v>
      </c>
    </row>
    <row r="819" spans="1:22" ht="41.4" x14ac:dyDescent="0.4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ROUND(E819/D819*100,0)</f>
        <v>137</v>
      </c>
      <c r="P819">
        <f>IFERROR(ROUND(E819/L819,2),0)</f>
        <v>89.42</v>
      </c>
      <c r="Q819" s="11" t="s">
        <v>8323</v>
      </c>
      <c r="R819" t="s">
        <v>8324</v>
      </c>
      <c r="S819" s="15">
        <f>(((J819/60)/60)/24)+DATE(1970,1,1)</f>
        <v>40925.599664351852</v>
      </c>
      <c r="T819" s="15">
        <f>(((I819/60)/60)/24)+DATE(1970,1,1)</f>
        <v>40979.207638888889</v>
      </c>
      <c r="U819">
        <f>YEAR(S819)</f>
        <v>2012</v>
      </c>
      <c r="V819">
        <f t="shared" si="12"/>
        <v>54</v>
      </c>
    </row>
    <row r="820" spans="1:22" ht="41.4" x14ac:dyDescent="0.4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ROUND(E820/D820*100,0)</f>
        <v>156</v>
      </c>
      <c r="P820">
        <f>IFERROR(ROUND(E820/L820,2),0)</f>
        <v>28.68</v>
      </c>
      <c r="Q820" s="11" t="s">
        <v>8323</v>
      </c>
      <c r="R820" t="s">
        <v>8324</v>
      </c>
      <c r="S820" s="15">
        <f>(((J820/60)/60)/24)+DATE(1970,1,1)</f>
        <v>41120.882881944446</v>
      </c>
      <c r="T820" s="15">
        <f>(((I820/60)/60)/24)+DATE(1970,1,1)</f>
        <v>41128.709027777775</v>
      </c>
      <c r="U820">
        <f>YEAR(S820)</f>
        <v>2012</v>
      </c>
      <c r="V820">
        <f t="shared" si="12"/>
        <v>8</v>
      </c>
    </row>
    <row r="821" spans="1:22" ht="27.6" x14ac:dyDescent="0.4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ROUND(E821/D821*100,0)</f>
        <v>109</v>
      </c>
      <c r="P821">
        <f>IFERROR(ROUND(E821/L821,2),0)</f>
        <v>31.07</v>
      </c>
      <c r="Q821" s="11" t="s">
        <v>8323</v>
      </c>
      <c r="R821" t="s">
        <v>8324</v>
      </c>
      <c r="S821" s="15">
        <f>(((J821/60)/60)/24)+DATE(1970,1,1)</f>
        <v>41619.998310185183</v>
      </c>
      <c r="T821" s="15">
        <f>(((I821/60)/60)/24)+DATE(1970,1,1)</f>
        <v>41629.197222222225</v>
      </c>
      <c r="U821">
        <f>YEAR(S821)</f>
        <v>2013</v>
      </c>
      <c r="V821">
        <f t="shared" si="12"/>
        <v>10</v>
      </c>
    </row>
    <row r="822" spans="1:22" ht="41.4" x14ac:dyDescent="0.4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ROUND(E822/D822*100,0)</f>
        <v>134</v>
      </c>
      <c r="P822">
        <f>IFERROR(ROUND(E822/L822,2),0)</f>
        <v>70.55</v>
      </c>
      <c r="Q822" s="11" t="s">
        <v>8323</v>
      </c>
      <c r="R822" t="s">
        <v>8324</v>
      </c>
      <c r="S822" s="15">
        <f>(((J822/60)/60)/24)+DATE(1970,1,1)</f>
        <v>41768.841921296298</v>
      </c>
      <c r="T822" s="15">
        <f>(((I822/60)/60)/24)+DATE(1970,1,1)</f>
        <v>41799.208333333336</v>
      </c>
      <c r="U822">
        <f>YEAR(S822)</f>
        <v>2014</v>
      </c>
      <c r="V822">
        <f t="shared" si="12"/>
        <v>31</v>
      </c>
    </row>
    <row r="823" spans="1:22" ht="41.4" x14ac:dyDescent="0.4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ROUND(E823/D823*100,0)</f>
        <v>100</v>
      </c>
      <c r="P823">
        <f>IFERROR(ROUND(E823/L823,2),0)</f>
        <v>224.13</v>
      </c>
      <c r="Q823" s="11" t="s">
        <v>8323</v>
      </c>
      <c r="R823" t="s">
        <v>8324</v>
      </c>
      <c r="S823" s="15">
        <f>(((J823/60)/60)/24)+DATE(1970,1,1)</f>
        <v>42093.922048611115</v>
      </c>
      <c r="T823" s="15">
        <f>(((I823/60)/60)/24)+DATE(1970,1,1)</f>
        <v>42128.167361111111</v>
      </c>
      <c r="U823">
        <f>YEAR(S823)</f>
        <v>2015</v>
      </c>
      <c r="V823">
        <f t="shared" si="12"/>
        <v>35</v>
      </c>
    </row>
    <row r="824" spans="1:22" ht="27.6" x14ac:dyDescent="0.4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ROUND(E824/D824*100,0)</f>
        <v>119</v>
      </c>
      <c r="P824">
        <f>IFERROR(ROUND(E824/L824,2),0)</f>
        <v>51.81</v>
      </c>
      <c r="Q824" s="11" t="s">
        <v>8323</v>
      </c>
      <c r="R824" t="s">
        <v>8324</v>
      </c>
      <c r="S824" s="15">
        <f>(((J824/60)/60)/24)+DATE(1970,1,1)</f>
        <v>41157.947337962964</v>
      </c>
      <c r="T824" s="15">
        <f>(((I824/60)/60)/24)+DATE(1970,1,1)</f>
        <v>41187.947337962964</v>
      </c>
      <c r="U824">
        <f>YEAR(S824)</f>
        <v>2012</v>
      </c>
      <c r="V824">
        <f t="shared" si="12"/>
        <v>30</v>
      </c>
    </row>
    <row r="825" spans="1:22" ht="41.4" x14ac:dyDescent="0.4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ROUND(E825/D825*100,0)</f>
        <v>180</v>
      </c>
      <c r="P825">
        <f>IFERROR(ROUND(E825/L825,2),0)</f>
        <v>43.52</v>
      </c>
      <c r="Q825" s="11" t="s">
        <v>8323</v>
      </c>
      <c r="R825" t="s">
        <v>8324</v>
      </c>
      <c r="S825" s="15">
        <f>(((J825/60)/60)/24)+DATE(1970,1,1)</f>
        <v>42055.972824074073</v>
      </c>
      <c r="T825" s="15">
        <f>(((I825/60)/60)/24)+DATE(1970,1,1)</f>
        <v>42085.931157407409</v>
      </c>
      <c r="U825">
        <f>YEAR(S825)</f>
        <v>2015</v>
      </c>
      <c r="V825">
        <f t="shared" si="12"/>
        <v>30</v>
      </c>
    </row>
    <row r="826" spans="1:22" ht="41.4" x14ac:dyDescent="0.4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ROUND(E826/D826*100,0)</f>
        <v>134</v>
      </c>
      <c r="P826">
        <f>IFERROR(ROUND(E826/L826,2),0)</f>
        <v>39.82</v>
      </c>
      <c r="Q826" s="11" t="s">
        <v>8323</v>
      </c>
      <c r="R826" t="s">
        <v>8324</v>
      </c>
      <c r="S826" s="15">
        <f>(((J826/60)/60)/24)+DATE(1970,1,1)</f>
        <v>40250.242106481484</v>
      </c>
      <c r="T826" s="15">
        <f>(((I826/60)/60)/24)+DATE(1970,1,1)</f>
        <v>40286.290972222225</v>
      </c>
      <c r="U826">
        <f>YEAR(S826)</f>
        <v>2010</v>
      </c>
      <c r="V826">
        <f t="shared" si="12"/>
        <v>36</v>
      </c>
    </row>
    <row r="827" spans="1:22" ht="27.6" x14ac:dyDescent="0.4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ROUND(E827/D827*100,0)</f>
        <v>100</v>
      </c>
      <c r="P827">
        <f>IFERROR(ROUND(E827/L827,2),0)</f>
        <v>126.81</v>
      </c>
      <c r="Q827" s="11" t="s">
        <v>8323</v>
      </c>
      <c r="R827" t="s">
        <v>8324</v>
      </c>
      <c r="S827" s="15">
        <f>(((J827/60)/60)/24)+DATE(1970,1,1)</f>
        <v>41186.306527777779</v>
      </c>
      <c r="T827" s="15">
        <f>(((I827/60)/60)/24)+DATE(1970,1,1)</f>
        <v>41211.306527777779</v>
      </c>
      <c r="U827">
        <f>YEAR(S827)</f>
        <v>2012</v>
      </c>
      <c r="V827">
        <f t="shared" si="12"/>
        <v>25</v>
      </c>
    </row>
    <row r="828" spans="1:22" ht="41.4" x14ac:dyDescent="0.4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ROUND(E828/D828*100,0)</f>
        <v>101</v>
      </c>
      <c r="P828">
        <f>IFERROR(ROUND(E828/L828,2),0)</f>
        <v>113.88</v>
      </c>
      <c r="Q828" s="11" t="s">
        <v>8323</v>
      </c>
      <c r="R828" t="s">
        <v>8324</v>
      </c>
      <c r="S828" s="15">
        <f>(((J828/60)/60)/24)+DATE(1970,1,1)</f>
        <v>40973.038541666669</v>
      </c>
      <c r="T828" s="15">
        <f>(((I828/60)/60)/24)+DATE(1970,1,1)</f>
        <v>40993.996874999997</v>
      </c>
      <c r="U828">
        <f>YEAR(S828)</f>
        <v>2012</v>
      </c>
      <c r="V828">
        <f t="shared" si="12"/>
        <v>20</v>
      </c>
    </row>
    <row r="829" spans="1:22" ht="41.4" x14ac:dyDescent="0.4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ROUND(E829/D829*100,0)</f>
        <v>103</v>
      </c>
      <c r="P829">
        <f>IFERROR(ROUND(E829/L829,2),0)</f>
        <v>28.18</v>
      </c>
      <c r="Q829" s="11" t="s">
        <v>8323</v>
      </c>
      <c r="R829" t="s">
        <v>8324</v>
      </c>
      <c r="S829" s="15">
        <f>(((J829/60)/60)/24)+DATE(1970,1,1)</f>
        <v>40927.473460648151</v>
      </c>
      <c r="T829" s="15">
        <f>(((I829/60)/60)/24)+DATE(1970,1,1)</f>
        <v>40953.825694444444</v>
      </c>
      <c r="U829">
        <f>YEAR(S829)</f>
        <v>2012</v>
      </c>
      <c r="V829">
        <f t="shared" si="12"/>
        <v>26</v>
      </c>
    </row>
    <row r="830" spans="1:22" ht="41.4" x14ac:dyDescent="0.4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ROUND(E830/D830*100,0)</f>
        <v>107</v>
      </c>
      <c r="P830">
        <f>IFERROR(ROUND(E830/L830,2),0)</f>
        <v>36.61</v>
      </c>
      <c r="Q830" s="11" t="s">
        <v>8323</v>
      </c>
      <c r="R830" t="s">
        <v>8324</v>
      </c>
      <c r="S830" s="15">
        <f>(((J830/60)/60)/24)+DATE(1970,1,1)</f>
        <v>41073.050717592596</v>
      </c>
      <c r="T830" s="15">
        <f>(((I830/60)/60)/24)+DATE(1970,1,1)</f>
        <v>41085.683333333334</v>
      </c>
      <c r="U830">
        <f>YEAR(S830)</f>
        <v>2012</v>
      </c>
      <c r="V830">
        <f t="shared" si="12"/>
        <v>12</v>
      </c>
    </row>
    <row r="831" spans="1:22" ht="41.4" x14ac:dyDescent="0.4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ROUND(E831/D831*100,0)</f>
        <v>104</v>
      </c>
      <c r="P831">
        <f>IFERROR(ROUND(E831/L831,2),0)</f>
        <v>32.5</v>
      </c>
      <c r="Q831" s="11" t="s">
        <v>8323</v>
      </c>
      <c r="R831" t="s">
        <v>8324</v>
      </c>
      <c r="S831" s="15">
        <f>(((J831/60)/60)/24)+DATE(1970,1,1)</f>
        <v>42504.801388888889</v>
      </c>
      <c r="T831" s="15">
        <f>(((I831/60)/60)/24)+DATE(1970,1,1)</f>
        <v>42564.801388888889</v>
      </c>
      <c r="U831">
        <f>YEAR(S831)</f>
        <v>2016</v>
      </c>
      <c r="V831">
        <f t="shared" si="12"/>
        <v>60</v>
      </c>
    </row>
    <row r="832" spans="1:22" ht="41.4" x14ac:dyDescent="0.4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ROUND(E832/D832*100,0)</f>
        <v>108</v>
      </c>
      <c r="P832">
        <f>IFERROR(ROUND(E832/L832,2),0)</f>
        <v>60.66</v>
      </c>
      <c r="Q832" s="11" t="s">
        <v>8323</v>
      </c>
      <c r="R832" t="s">
        <v>8324</v>
      </c>
      <c r="S832" s="15">
        <f>(((J832/60)/60)/24)+DATE(1970,1,1)</f>
        <v>41325.525752314818</v>
      </c>
      <c r="T832" s="15">
        <f>(((I832/60)/60)/24)+DATE(1970,1,1)</f>
        <v>41355.484085648146</v>
      </c>
      <c r="U832">
        <f>YEAR(S832)</f>
        <v>2013</v>
      </c>
      <c r="V832">
        <f t="shared" si="12"/>
        <v>30</v>
      </c>
    </row>
    <row r="833" spans="1:22" ht="27.6" x14ac:dyDescent="0.4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ROUND(E833/D833*100,0)</f>
        <v>233</v>
      </c>
      <c r="P833">
        <f>IFERROR(ROUND(E833/L833,2),0)</f>
        <v>175</v>
      </c>
      <c r="Q833" s="11" t="s">
        <v>8323</v>
      </c>
      <c r="R833" t="s">
        <v>8324</v>
      </c>
      <c r="S833" s="15">
        <f>(((J833/60)/60)/24)+DATE(1970,1,1)</f>
        <v>40996.646921296298</v>
      </c>
      <c r="T833" s="15">
        <f>(((I833/60)/60)/24)+DATE(1970,1,1)</f>
        <v>41026.646921296298</v>
      </c>
      <c r="U833">
        <f>YEAR(S833)</f>
        <v>2012</v>
      </c>
      <c r="V833">
        <f t="shared" si="12"/>
        <v>30</v>
      </c>
    </row>
    <row r="834" spans="1:22" ht="41.4" x14ac:dyDescent="0.4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ROUND(E834/D834*100,0)</f>
        <v>101</v>
      </c>
      <c r="P834">
        <f>IFERROR(ROUND(E834/L834,2),0)</f>
        <v>97.99</v>
      </c>
      <c r="Q834" s="11" t="s">
        <v>8323</v>
      </c>
      <c r="R834" t="s">
        <v>8324</v>
      </c>
      <c r="S834" s="15">
        <f>(((J834/60)/60)/24)+DATE(1970,1,1)</f>
        <v>40869.675173611111</v>
      </c>
      <c r="T834" s="15">
        <f>(((I834/60)/60)/24)+DATE(1970,1,1)</f>
        <v>40929.342361111114</v>
      </c>
      <c r="U834">
        <f>YEAR(S834)</f>
        <v>2011</v>
      </c>
      <c r="V834">
        <f t="shared" si="12"/>
        <v>60</v>
      </c>
    </row>
    <row r="835" spans="1:22" x14ac:dyDescent="0.4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ROUND(E835/D835*100,0)</f>
        <v>102</v>
      </c>
      <c r="P835">
        <f>IFERROR(ROUND(E835/L835,2),0)</f>
        <v>148.78</v>
      </c>
      <c r="Q835" s="11" t="s">
        <v>8323</v>
      </c>
      <c r="R835" t="s">
        <v>8324</v>
      </c>
      <c r="S835" s="15">
        <f>(((J835/60)/60)/24)+DATE(1970,1,1)</f>
        <v>41718.878182870372</v>
      </c>
      <c r="T835" s="15">
        <f>(((I835/60)/60)/24)+DATE(1970,1,1)</f>
        <v>41748.878182870372</v>
      </c>
      <c r="U835">
        <f>YEAR(S835)</f>
        <v>2014</v>
      </c>
      <c r="V835">
        <f t="shared" ref="V835:V898" si="13">_xlfn.DAYS(T835,S835)</f>
        <v>30</v>
      </c>
    </row>
    <row r="836" spans="1:22" ht="41.4" x14ac:dyDescent="0.4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ROUND(E836/D836*100,0)</f>
        <v>131</v>
      </c>
      <c r="P836">
        <f>IFERROR(ROUND(E836/L836,2),0)</f>
        <v>96.08</v>
      </c>
      <c r="Q836" s="11" t="s">
        <v>8323</v>
      </c>
      <c r="R836" t="s">
        <v>8324</v>
      </c>
      <c r="S836" s="15">
        <f>(((J836/60)/60)/24)+DATE(1970,1,1)</f>
        <v>41422.822824074072</v>
      </c>
      <c r="T836" s="15">
        <f>(((I836/60)/60)/24)+DATE(1970,1,1)</f>
        <v>41456.165972222225</v>
      </c>
      <c r="U836">
        <f>YEAR(S836)</f>
        <v>2013</v>
      </c>
      <c r="V836">
        <f t="shared" si="13"/>
        <v>34</v>
      </c>
    </row>
    <row r="837" spans="1:22" ht="41.4" x14ac:dyDescent="0.4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ROUND(E837/D837*100,0)</f>
        <v>117</v>
      </c>
      <c r="P837">
        <f>IFERROR(ROUND(E837/L837,2),0)</f>
        <v>58.63</v>
      </c>
      <c r="Q837" s="11" t="s">
        <v>8323</v>
      </c>
      <c r="R837" t="s">
        <v>8324</v>
      </c>
      <c r="S837" s="15">
        <f>(((J837/60)/60)/24)+DATE(1970,1,1)</f>
        <v>41005.45784722222</v>
      </c>
      <c r="T837" s="15">
        <f>(((I837/60)/60)/24)+DATE(1970,1,1)</f>
        <v>41048.125</v>
      </c>
      <c r="U837">
        <f>YEAR(S837)</f>
        <v>2012</v>
      </c>
      <c r="V837">
        <f t="shared" si="13"/>
        <v>43</v>
      </c>
    </row>
    <row r="838" spans="1:22" x14ac:dyDescent="0.4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ROUND(E838/D838*100,0)</f>
        <v>101</v>
      </c>
      <c r="P838">
        <f>IFERROR(ROUND(E838/L838,2),0)</f>
        <v>109.71</v>
      </c>
      <c r="Q838" s="11" t="s">
        <v>8323</v>
      </c>
      <c r="R838" t="s">
        <v>8324</v>
      </c>
      <c r="S838" s="15">
        <f>(((J838/60)/60)/24)+DATE(1970,1,1)</f>
        <v>41524.056921296295</v>
      </c>
      <c r="T838" s="15">
        <f>(((I838/60)/60)/24)+DATE(1970,1,1)</f>
        <v>41554.056921296295</v>
      </c>
      <c r="U838">
        <f>YEAR(S838)</f>
        <v>2013</v>
      </c>
      <c r="V838">
        <f t="shared" si="13"/>
        <v>30</v>
      </c>
    </row>
    <row r="839" spans="1:22" ht="27.6" x14ac:dyDescent="0.4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ROUND(E839/D839*100,0)</f>
        <v>122</v>
      </c>
      <c r="P839">
        <f>IFERROR(ROUND(E839/L839,2),0)</f>
        <v>49.11</v>
      </c>
      <c r="Q839" s="11" t="s">
        <v>8323</v>
      </c>
      <c r="R839" t="s">
        <v>8324</v>
      </c>
      <c r="S839" s="15">
        <f>(((J839/60)/60)/24)+DATE(1970,1,1)</f>
        <v>41730.998402777775</v>
      </c>
      <c r="T839" s="15">
        <f>(((I839/60)/60)/24)+DATE(1970,1,1)</f>
        <v>41760.998402777775</v>
      </c>
      <c r="U839">
        <f>YEAR(S839)</f>
        <v>2014</v>
      </c>
      <c r="V839">
        <f t="shared" si="13"/>
        <v>30</v>
      </c>
    </row>
    <row r="840" spans="1:22" ht="41.4" x14ac:dyDescent="0.4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ROUND(E840/D840*100,0)</f>
        <v>145</v>
      </c>
      <c r="P840">
        <f>IFERROR(ROUND(E840/L840,2),0)</f>
        <v>47.67</v>
      </c>
      <c r="Q840" s="11" t="s">
        <v>8323</v>
      </c>
      <c r="R840" t="s">
        <v>8324</v>
      </c>
      <c r="S840" s="15">
        <f>(((J840/60)/60)/24)+DATE(1970,1,1)</f>
        <v>40895.897974537038</v>
      </c>
      <c r="T840" s="15">
        <f>(((I840/60)/60)/24)+DATE(1970,1,1)</f>
        <v>40925.897974537038</v>
      </c>
      <c r="U840">
        <f>YEAR(S840)</f>
        <v>2011</v>
      </c>
      <c r="V840">
        <f t="shared" si="13"/>
        <v>30</v>
      </c>
    </row>
    <row r="841" spans="1:22" ht="41.4" x14ac:dyDescent="0.4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ROUND(E841/D841*100,0)</f>
        <v>117</v>
      </c>
      <c r="P841">
        <f>IFERROR(ROUND(E841/L841,2),0)</f>
        <v>60.74</v>
      </c>
      <c r="Q841" s="11" t="s">
        <v>8323</v>
      </c>
      <c r="R841" t="s">
        <v>8324</v>
      </c>
      <c r="S841" s="15">
        <f>(((J841/60)/60)/24)+DATE(1970,1,1)</f>
        <v>41144.763379629629</v>
      </c>
      <c r="T841" s="15">
        <f>(((I841/60)/60)/24)+DATE(1970,1,1)</f>
        <v>41174.763379629629</v>
      </c>
      <c r="U841">
        <f>YEAR(S841)</f>
        <v>2012</v>
      </c>
      <c r="V841">
        <f t="shared" si="13"/>
        <v>30</v>
      </c>
    </row>
    <row r="842" spans="1:22" ht="27.6" x14ac:dyDescent="0.4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ROUND(E842/D842*100,0)</f>
        <v>120</v>
      </c>
      <c r="P842">
        <f>IFERROR(ROUND(E842/L842,2),0)</f>
        <v>63.38</v>
      </c>
      <c r="Q842" s="11" t="s">
        <v>8323</v>
      </c>
      <c r="R842" t="s">
        <v>8325</v>
      </c>
      <c r="S842" s="15">
        <f>(((J842/60)/60)/24)+DATE(1970,1,1)</f>
        <v>42607.226701388892</v>
      </c>
      <c r="T842" s="15">
        <f>(((I842/60)/60)/24)+DATE(1970,1,1)</f>
        <v>42637.226701388892</v>
      </c>
      <c r="U842">
        <f>YEAR(S842)</f>
        <v>2016</v>
      </c>
      <c r="V842">
        <f t="shared" si="13"/>
        <v>30</v>
      </c>
    </row>
    <row r="843" spans="1:22" ht="41.4" x14ac:dyDescent="0.4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ROUND(E843/D843*100,0)</f>
        <v>101</v>
      </c>
      <c r="P843">
        <f>IFERROR(ROUND(E843/L843,2),0)</f>
        <v>53.89</v>
      </c>
      <c r="Q843" s="11" t="s">
        <v>8323</v>
      </c>
      <c r="R843" t="s">
        <v>8325</v>
      </c>
      <c r="S843" s="15">
        <f>(((J843/60)/60)/24)+DATE(1970,1,1)</f>
        <v>41923.838692129626</v>
      </c>
      <c r="T843" s="15">
        <f>(((I843/60)/60)/24)+DATE(1970,1,1)</f>
        <v>41953.88035879629</v>
      </c>
      <c r="U843">
        <f>YEAR(S843)</f>
        <v>2014</v>
      </c>
      <c r="V843">
        <f t="shared" si="13"/>
        <v>30</v>
      </c>
    </row>
    <row r="844" spans="1:22" ht="41.4" x14ac:dyDescent="0.4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ROUND(E844/D844*100,0)</f>
        <v>104</v>
      </c>
      <c r="P844">
        <f>IFERROR(ROUND(E844/L844,2),0)</f>
        <v>66.87</v>
      </c>
      <c r="Q844" s="11" t="s">
        <v>8323</v>
      </c>
      <c r="R844" t="s">
        <v>8325</v>
      </c>
      <c r="S844" s="15">
        <f>(((J844/60)/60)/24)+DATE(1970,1,1)</f>
        <v>41526.592395833337</v>
      </c>
      <c r="T844" s="15">
        <f>(((I844/60)/60)/24)+DATE(1970,1,1)</f>
        <v>41561.165972222225</v>
      </c>
      <c r="U844">
        <f>YEAR(S844)</f>
        <v>2013</v>
      </c>
      <c r="V844">
        <f t="shared" si="13"/>
        <v>35</v>
      </c>
    </row>
    <row r="845" spans="1:22" ht="41.4" x14ac:dyDescent="0.4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ROUND(E845/D845*100,0)</f>
        <v>267</v>
      </c>
      <c r="P845">
        <f>IFERROR(ROUND(E845/L845,2),0)</f>
        <v>63.1</v>
      </c>
      <c r="Q845" s="11" t="s">
        <v>8323</v>
      </c>
      <c r="R845" t="s">
        <v>8325</v>
      </c>
      <c r="S845" s="15">
        <f>(((J845/60)/60)/24)+DATE(1970,1,1)</f>
        <v>42695.257870370369</v>
      </c>
      <c r="T845" s="15">
        <f>(((I845/60)/60)/24)+DATE(1970,1,1)</f>
        <v>42712.333333333328</v>
      </c>
      <c r="U845">
        <f>YEAR(S845)</f>
        <v>2016</v>
      </c>
      <c r="V845">
        <f t="shared" si="13"/>
        <v>17</v>
      </c>
    </row>
    <row r="846" spans="1:22" ht="55.2" x14ac:dyDescent="0.4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ROUND(E846/D846*100,0)</f>
        <v>194</v>
      </c>
      <c r="P846">
        <f>IFERROR(ROUND(E846/L846,2),0)</f>
        <v>36.630000000000003</v>
      </c>
      <c r="Q846" s="11" t="s">
        <v>8323</v>
      </c>
      <c r="R846" t="s">
        <v>8325</v>
      </c>
      <c r="S846" s="15">
        <f>(((J846/60)/60)/24)+DATE(1970,1,1)</f>
        <v>41905.684629629628</v>
      </c>
      <c r="T846" s="15">
        <f>(((I846/60)/60)/24)+DATE(1970,1,1)</f>
        <v>41944.207638888889</v>
      </c>
      <c r="U846">
        <f>YEAR(S846)</f>
        <v>2014</v>
      </c>
      <c r="V846">
        <f t="shared" si="13"/>
        <v>39</v>
      </c>
    </row>
    <row r="847" spans="1:22" ht="41.4" x14ac:dyDescent="0.4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ROUND(E847/D847*100,0)</f>
        <v>120</v>
      </c>
      <c r="P847">
        <f>IFERROR(ROUND(E847/L847,2),0)</f>
        <v>34.01</v>
      </c>
      <c r="Q847" s="11" t="s">
        <v>8323</v>
      </c>
      <c r="R847" t="s">
        <v>8325</v>
      </c>
      <c r="S847" s="15">
        <f>(((J847/60)/60)/24)+DATE(1970,1,1)</f>
        <v>42578.205972222218</v>
      </c>
      <c r="T847" s="15">
        <f>(((I847/60)/60)/24)+DATE(1970,1,1)</f>
        <v>42618.165972222225</v>
      </c>
      <c r="U847">
        <f>YEAR(S847)</f>
        <v>2016</v>
      </c>
      <c r="V847">
        <f t="shared" si="13"/>
        <v>40</v>
      </c>
    </row>
    <row r="848" spans="1:22" ht="41.4" x14ac:dyDescent="0.4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ROUND(E848/D848*100,0)</f>
        <v>122</v>
      </c>
      <c r="P848">
        <f>IFERROR(ROUND(E848/L848,2),0)</f>
        <v>28.55</v>
      </c>
      <c r="Q848" s="11" t="s">
        <v>8323</v>
      </c>
      <c r="R848" t="s">
        <v>8325</v>
      </c>
      <c r="S848" s="15">
        <f>(((J848/60)/60)/24)+DATE(1970,1,1)</f>
        <v>41694.391840277778</v>
      </c>
      <c r="T848" s="15">
        <f>(((I848/60)/60)/24)+DATE(1970,1,1)</f>
        <v>41708.583333333336</v>
      </c>
      <c r="U848">
        <f>YEAR(S848)</f>
        <v>2014</v>
      </c>
      <c r="V848">
        <f t="shared" si="13"/>
        <v>14</v>
      </c>
    </row>
    <row r="849" spans="1:22" ht="27.6" x14ac:dyDescent="0.4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ROUND(E849/D849*100,0)</f>
        <v>100</v>
      </c>
      <c r="P849">
        <f>IFERROR(ROUND(E849/L849,2),0)</f>
        <v>10</v>
      </c>
      <c r="Q849" s="11" t="s">
        <v>8323</v>
      </c>
      <c r="R849" t="s">
        <v>8325</v>
      </c>
      <c r="S849" s="15">
        <f>(((J849/60)/60)/24)+DATE(1970,1,1)</f>
        <v>42165.79833333334</v>
      </c>
      <c r="T849" s="15">
        <f>(((I849/60)/60)/24)+DATE(1970,1,1)</f>
        <v>42195.79833333334</v>
      </c>
      <c r="U849">
        <f>YEAR(S849)</f>
        <v>2015</v>
      </c>
      <c r="V849">
        <f t="shared" si="13"/>
        <v>30</v>
      </c>
    </row>
    <row r="850" spans="1:22" ht="41.4" x14ac:dyDescent="0.4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ROUND(E850/D850*100,0)</f>
        <v>100</v>
      </c>
      <c r="P850">
        <f>IFERROR(ROUND(E850/L850,2),0)</f>
        <v>18.75</v>
      </c>
      <c r="Q850" s="11" t="s">
        <v>8323</v>
      </c>
      <c r="R850" t="s">
        <v>8325</v>
      </c>
      <c r="S850" s="15">
        <f>(((J850/60)/60)/24)+DATE(1970,1,1)</f>
        <v>42078.792048611111</v>
      </c>
      <c r="T850" s="15">
        <f>(((I850/60)/60)/24)+DATE(1970,1,1)</f>
        <v>42108.792048611111</v>
      </c>
      <c r="U850">
        <f>YEAR(S850)</f>
        <v>2015</v>
      </c>
      <c r="V850">
        <f t="shared" si="13"/>
        <v>30</v>
      </c>
    </row>
    <row r="851" spans="1:22" ht="55.2" x14ac:dyDescent="0.4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ROUND(E851/D851*100,0)</f>
        <v>120</v>
      </c>
      <c r="P851">
        <f>IFERROR(ROUND(E851/L851,2),0)</f>
        <v>41.7</v>
      </c>
      <c r="Q851" s="11" t="s">
        <v>8323</v>
      </c>
      <c r="R851" t="s">
        <v>8325</v>
      </c>
      <c r="S851" s="15">
        <f>(((J851/60)/60)/24)+DATE(1970,1,1)</f>
        <v>42051.148888888885</v>
      </c>
      <c r="T851" s="15">
        <f>(((I851/60)/60)/24)+DATE(1970,1,1)</f>
        <v>42079.107222222221</v>
      </c>
      <c r="U851">
        <f>YEAR(S851)</f>
        <v>2015</v>
      </c>
      <c r="V851">
        <f t="shared" si="13"/>
        <v>28</v>
      </c>
    </row>
    <row r="852" spans="1:22" ht="41.4" x14ac:dyDescent="0.4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ROUND(E852/D852*100,0)</f>
        <v>155</v>
      </c>
      <c r="P852">
        <f>IFERROR(ROUND(E852/L852,2),0)</f>
        <v>46.67</v>
      </c>
      <c r="Q852" s="11" t="s">
        <v>8323</v>
      </c>
      <c r="R852" t="s">
        <v>8325</v>
      </c>
      <c r="S852" s="15">
        <f>(((J852/60)/60)/24)+DATE(1970,1,1)</f>
        <v>42452.827743055561</v>
      </c>
      <c r="T852" s="15">
        <f>(((I852/60)/60)/24)+DATE(1970,1,1)</f>
        <v>42485.207638888889</v>
      </c>
      <c r="U852">
        <f>YEAR(S852)</f>
        <v>2016</v>
      </c>
      <c r="V852">
        <f t="shared" si="13"/>
        <v>33</v>
      </c>
    </row>
    <row r="853" spans="1:22" ht="27.6" x14ac:dyDescent="0.4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ROUND(E853/D853*100,0)</f>
        <v>130</v>
      </c>
      <c r="P853">
        <f>IFERROR(ROUND(E853/L853,2),0)</f>
        <v>37.270000000000003</v>
      </c>
      <c r="Q853" s="11" t="s">
        <v>8323</v>
      </c>
      <c r="R853" t="s">
        <v>8325</v>
      </c>
      <c r="S853" s="15">
        <f>(((J853/60)/60)/24)+DATE(1970,1,1)</f>
        <v>42522.880243055552</v>
      </c>
      <c r="T853" s="15">
        <f>(((I853/60)/60)/24)+DATE(1970,1,1)</f>
        <v>42582.822916666672</v>
      </c>
      <c r="U853">
        <f>YEAR(S853)</f>
        <v>2016</v>
      </c>
      <c r="V853">
        <f t="shared" si="13"/>
        <v>60</v>
      </c>
    </row>
    <row r="854" spans="1:22" ht="27.6" x14ac:dyDescent="0.4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ROUND(E854/D854*100,0)</f>
        <v>105</v>
      </c>
      <c r="P854">
        <f>IFERROR(ROUND(E854/L854,2),0)</f>
        <v>59.26</v>
      </c>
      <c r="Q854" s="11" t="s">
        <v>8323</v>
      </c>
      <c r="R854" t="s">
        <v>8325</v>
      </c>
      <c r="S854" s="15">
        <f>(((J854/60)/60)/24)+DATE(1970,1,1)</f>
        <v>42656.805497685185</v>
      </c>
      <c r="T854" s="15">
        <f>(((I854/60)/60)/24)+DATE(1970,1,1)</f>
        <v>42667.875</v>
      </c>
      <c r="U854">
        <f>YEAR(S854)</f>
        <v>2016</v>
      </c>
      <c r="V854">
        <f t="shared" si="13"/>
        <v>11</v>
      </c>
    </row>
    <row r="855" spans="1:22" ht="41.4" x14ac:dyDescent="0.4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ROUND(E855/D855*100,0)</f>
        <v>100</v>
      </c>
      <c r="P855">
        <f>IFERROR(ROUND(E855/L855,2),0)</f>
        <v>30</v>
      </c>
      <c r="Q855" s="11" t="s">
        <v>8323</v>
      </c>
      <c r="R855" t="s">
        <v>8325</v>
      </c>
      <c r="S855" s="15">
        <f>(((J855/60)/60)/24)+DATE(1970,1,1)</f>
        <v>42021.832280092596</v>
      </c>
      <c r="T855" s="15">
        <f>(((I855/60)/60)/24)+DATE(1970,1,1)</f>
        <v>42051.832280092596</v>
      </c>
      <c r="U855">
        <f>YEAR(S855)</f>
        <v>2015</v>
      </c>
      <c r="V855">
        <f t="shared" si="13"/>
        <v>30</v>
      </c>
    </row>
    <row r="856" spans="1:22" ht="41.4" x14ac:dyDescent="0.4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ROUND(E856/D856*100,0)</f>
        <v>118</v>
      </c>
      <c r="P856">
        <f>IFERROR(ROUND(E856/L856,2),0)</f>
        <v>65.86</v>
      </c>
      <c r="Q856" s="11" t="s">
        <v>8323</v>
      </c>
      <c r="R856" t="s">
        <v>8325</v>
      </c>
      <c r="S856" s="15">
        <f>(((J856/60)/60)/24)+DATE(1970,1,1)</f>
        <v>42702.212337962963</v>
      </c>
      <c r="T856" s="15">
        <f>(((I856/60)/60)/24)+DATE(1970,1,1)</f>
        <v>42732.212337962963</v>
      </c>
      <c r="U856">
        <f>YEAR(S856)</f>
        <v>2016</v>
      </c>
      <c r="V856">
        <f t="shared" si="13"/>
        <v>30</v>
      </c>
    </row>
    <row r="857" spans="1:22" ht="27.6" x14ac:dyDescent="0.4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ROUND(E857/D857*100,0)</f>
        <v>103</v>
      </c>
      <c r="P857">
        <f>IFERROR(ROUND(E857/L857,2),0)</f>
        <v>31.91</v>
      </c>
      <c r="Q857" s="11" t="s">
        <v>8323</v>
      </c>
      <c r="R857" t="s">
        <v>8325</v>
      </c>
      <c r="S857" s="15">
        <f>(((J857/60)/60)/24)+DATE(1970,1,1)</f>
        <v>42545.125196759262</v>
      </c>
      <c r="T857" s="15">
        <f>(((I857/60)/60)/24)+DATE(1970,1,1)</f>
        <v>42575.125196759262</v>
      </c>
      <c r="U857">
        <f>YEAR(S857)</f>
        <v>2016</v>
      </c>
      <c r="V857">
        <f t="shared" si="13"/>
        <v>30</v>
      </c>
    </row>
    <row r="858" spans="1:22" ht="41.4" x14ac:dyDescent="0.4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ROUND(E858/D858*100,0)</f>
        <v>218</v>
      </c>
      <c r="P858">
        <f>IFERROR(ROUND(E858/L858,2),0)</f>
        <v>19.46</v>
      </c>
      <c r="Q858" s="11" t="s">
        <v>8323</v>
      </c>
      <c r="R858" t="s">
        <v>8325</v>
      </c>
      <c r="S858" s="15">
        <f>(((J858/60)/60)/24)+DATE(1970,1,1)</f>
        <v>42609.311990740738</v>
      </c>
      <c r="T858" s="15">
        <f>(((I858/60)/60)/24)+DATE(1970,1,1)</f>
        <v>42668.791666666672</v>
      </c>
      <c r="U858">
        <f>YEAR(S858)</f>
        <v>2016</v>
      </c>
      <c r="V858">
        <f t="shared" si="13"/>
        <v>59</v>
      </c>
    </row>
    <row r="859" spans="1:22" ht="27.6" x14ac:dyDescent="0.4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ROUND(E859/D859*100,0)</f>
        <v>100</v>
      </c>
      <c r="P859">
        <f>IFERROR(ROUND(E859/L859,2),0)</f>
        <v>50</v>
      </c>
      <c r="Q859" s="11" t="s">
        <v>8323</v>
      </c>
      <c r="R859" t="s">
        <v>8325</v>
      </c>
      <c r="S859" s="15">
        <f>(((J859/60)/60)/24)+DATE(1970,1,1)</f>
        <v>42291.581377314811</v>
      </c>
      <c r="T859" s="15">
        <f>(((I859/60)/60)/24)+DATE(1970,1,1)</f>
        <v>42333.623043981483</v>
      </c>
      <c r="U859">
        <f>YEAR(S859)</f>
        <v>2015</v>
      </c>
      <c r="V859">
        <f t="shared" si="13"/>
        <v>42</v>
      </c>
    </row>
    <row r="860" spans="1:22" ht="41.4" x14ac:dyDescent="0.4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ROUND(E860/D860*100,0)</f>
        <v>144</v>
      </c>
      <c r="P860">
        <f>IFERROR(ROUND(E860/L860,2),0)</f>
        <v>22.74</v>
      </c>
      <c r="Q860" s="11" t="s">
        <v>8323</v>
      </c>
      <c r="R860" t="s">
        <v>8325</v>
      </c>
      <c r="S860" s="15">
        <f>(((J860/60)/60)/24)+DATE(1970,1,1)</f>
        <v>42079.745578703703</v>
      </c>
      <c r="T860" s="15">
        <f>(((I860/60)/60)/24)+DATE(1970,1,1)</f>
        <v>42109.957638888889</v>
      </c>
      <c r="U860">
        <f>YEAR(S860)</f>
        <v>2015</v>
      </c>
      <c r="V860">
        <f t="shared" si="13"/>
        <v>30</v>
      </c>
    </row>
    <row r="861" spans="1:22" ht="27.6" x14ac:dyDescent="0.4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ROUND(E861/D861*100,0)</f>
        <v>105</v>
      </c>
      <c r="P861">
        <f>IFERROR(ROUND(E861/L861,2),0)</f>
        <v>42.72</v>
      </c>
      <c r="Q861" s="11" t="s">
        <v>8323</v>
      </c>
      <c r="R861" t="s">
        <v>8325</v>
      </c>
      <c r="S861" s="15">
        <f>(((J861/60)/60)/24)+DATE(1970,1,1)</f>
        <v>42128.820231481484</v>
      </c>
      <c r="T861" s="15">
        <f>(((I861/60)/60)/24)+DATE(1970,1,1)</f>
        <v>42159</v>
      </c>
      <c r="U861">
        <f>YEAR(S861)</f>
        <v>2015</v>
      </c>
      <c r="V861">
        <f t="shared" si="13"/>
        <v>31</v>
      </c>
    </row>
    <row r="862" spans="1:22" ht="41.4" x14ac:dyDescent="0.4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ROUND(E862/D862*100,0)</f>
        <v>18</v>
      </c>
      <c r="P862">
        <f>IFERROR(ROUND(E862/L862,2),0)</f>
        <v>52.92</v>
      </c>
      <c r="Q862" s="11" t="s">
        <v>8323</v>
      </c>
      <c r="R862" t="s">
        <v>8326</v>
      </c>
      <c r="S862" s="15">
        <f>(((J862/60)/60)/24)+DATE(1970,1,1)</f>
        <v>41570.482789351852</v>
      </c>
      <c r="T862" s="15">
        <f>(((I862/60)/60)/24)+DATE(1970,1,1)</f>
        <v>41600.524456018517</v>
      </c>
      <c r="U862">
        <f>YEAR(S862)</f>
        <v>2013</v>
      </c>
      <c r="V862">
        <f t="shared" si="13"/>
        <v>30</v>
      </c>
    </row>
    <row r="863" spans="1:22" ht="41.4" x14ac:dyDescent="0.4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ROUND(E863/D863*100,0)</f>
        <v>2</v>
      </c>
      <c r="P863">
        <f>IFERROR(ROUND(E863/L863,2),0)</f>
        <v>50.5</v>
      </c>
      <c r="Q863" s="11" t="s">
        <v>8323</v>
      </c>
      <c r="R863" t="s">
        <v>8326</v>
      </c>
      <c r="S863" s="15">
        <f>(((J863/60)/60)/24)+DATE(1970,1,1)</f>
        <v>42599.965324074074</v>
      </c>
      <c r="T863" s="15">
        <f>(((I863/60)/60)/24)+DATE(1970,1,1)</f>
        <v>42629.965324074074</v>
      </c>
      <c r="U863">
        <f>YEAR(S863)</f>
        <v>2016</v>
      </c>
      <c r="V863">
        <f t="shared" si="13"/>
        <v>30</v>
      </c>
    </row>
    <row r="864" spans="1:22" ht="41.4" x14ac:dyDescent="0.4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ROUND(E864/D864*100,0)</f>
        <v>0</v>
      </c>
      <c r="P864">
        <f>IFERROR(ROUND(E864/L864,2),0)</f>
        <v>42.5</v>
      </c>
      <c r="Q864" s="11" t="s">
        <v>8323</v>
      </c>
      <c r="R864" t="s">
        <v>8326</v>
      </c>
      <c r="S864" s="15">
        <f>(((J864/60)/60)/24)+DATE(1970,1,1)</f>
        <v>41559.5549537037</v>
      </c>
      <c r="T864" s="15">
        <f>(((I864/60)/60)/24)+DATE(1970,1,1)</f>
        <v>41589.596620370372</v>
      </c>
      <c r="U864">
        <f>YEAR(S864)</f>
        <v>2013</v>
      </c>
      <c r="V864">
        <f t="shared" si="13"/>
        <v>30</v>
      </c>
    </row>
    <row r="865" spans="1:22" ht="41.4" x14ac:dyDescent="0.4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ROUND(E865/D865*100,0)</f>
        <v>5</v>
      </c>
      <c r="P865">
        <f>IFERROR(ROUND(E865/L865,2),0)</f>
        <v>18</v>
      </c>
      <c r="Q865" s="11" t="s">
        <v>8323</v>
      </c>
      <c r="R865" t="s">
        <v>8326</v>
      </c>
      <c r="S865" s="15">
        <f>(((J865/60)/60)/24)+DATE(1970,1,1)</f>
        <v>40921.117662037039</v>
      </c>
      <c r="T865" s="15">
        <f>(((I865/60)/60)/24)+DATE(1970,1,1)</f>
        <v>40951.117662037039</v>
      </c>
      <c r="U865">
        <f>YEAR(S865)</f>
        <v>2012</v>
      </c>
      <c r="V865">
        <f t="shared" si="13"/>
        <v>30</v>
      </c>
    </row>
    <row r="866" spans="1:22" ht="41.4" x14ac:dyDescent="0.4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ROUND(E866/D866*100,0)</f>
        <v>42</v>
      </c>
      <c r="P866">
        <f>IFERROR(ROUND(E866/L866,2),0)</f>
        <v>34.18</v>
      </c>
      <c r="Q866" s="11" t="s">
        <v>8323</v>
      </c>
      <c r="R866" t="s">
        <v>8326</v>
      </c>
      <c r="S866" s="15">
        <f>(((J866/60)/60)/24)+DATE(1970,1,1)</f>
        <v>41541.106921296298</v>
      </c>
      <c r="T866" s="15">
        <f>(((I866/60)/60)/24)+DATE(1970,1,1)</f>
        <v>41563.415972222225</v>
      </c>
      <c r="U866">
        <f>YEAR(S866)</f>
        <v>2013</v>
      </c>
      <c r="V866">
        <f t="shared" si="13"/>
        <v>22</v>
      </c>
    </row>
    <row r="867" spans="1:22" ht="41.4" x14ac:dyDescent="0.4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ROUND(E867/D867*100,0)</f>
        <v>2</v>
      </c>
      <c r="P867">
        <f>IFERROR(ROUND(E867/L867,2),0)</f>
        <v>22.5</v>
      </c>
      <c r="Q867" s="11" t="s">
        <v>8323</v>
      </c>
      <c r="R867" t="s">
        <v>8326</v>
      </c>
      <c r="S867" s="15">
        <f>(((J867/60)/60)/24)+DATE(1970,1,1)</f>
        <v>41230.77311342593</v>
      </c>
      <c r="T867" s="15">
        <f>(((I867/60)/60)/24)+DATE(1970,1,1)</f>
        <v>41290.77311342593</v>
      </c>
      <c r="U867">
        <f>YEAR(S867)</f>
        <v>2012</v>
      </c>
      <c r="V867">
        <f t="shared" si="13"/>
        <v>60</v>
      </c>
    </row>
    <row r="868" spans="1:22" ht="41.4" x14ac:dyDescent="0.4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ROUND(E868/D868*100,0)</f>
        <v>18</v>
      </c>
      <c r="P868">
        <f>IFERROR(ROUND(E868/L868,2),0)</f>
        <v>58.18</v>
      </c>
      <c r="Q868" s="11" t="s">
        <v>8323</v>
      </c>
      <c r="R868" t="s">
        <v>8326</v>
      </c>
      <c r="S868" s="15">
        <f>(((J868/60)/60)/24)+DATE(1970,1,1)</f>
        <v>42025.637939814813</v>
      </c>
      <c r="T868" s="15">
        <f>(((I868/60)/60)/24)+DATE(1970,1,1)</f>
        <v>42063.631944444445</v>
      </c>
      <c r="U868">
        <f>YEAR(S868)</f>
        <v>2015</v>
      </c>
      <c r="V868">
        <f t="shared" si="13"/>
        <v>38</v>
      </c>
    </row>
    <row r="869" spans="1:22" ht="41.4" x14ac:dyDescent="0.4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ROUND(E869/D869*100,0)</f>
        <v>24</v>
      </c>
      <c r="P869">
        <f>IFERROR(ROUND(E869/L869,2),0)</f>
        <v>109.18</v>
      </c>
      <c r="Q869" s="11" t="s">
        <v>8323</v>
      </c>
      <c r="R869" t="s">
        <v>8326</v>
      </c>
      <c r="S869" s="15">
        <f>(((J869/60)/60)/24)+DATE(1970,1,1)</f>
        <v>40088.105393518519</v>
      </c>
      <c r="T869" s="15">
        <f>(((I869/60)/60)/24)+DATE(1970,1,1)</f>
        <v>40148.207638888889</v>
      </c>
      <c r="U869">
        <f>YEAR(S869)</f>
        <v>2009</v>
      </c>
      <c r="V869">
        <f t="shared" si="13"/>
        <v>60</v>
      </c>
    </row>
    <row r="870" spans="1:22" ht="55.2" x14ac:dyDescent="0.4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ROUND(E870/D870*100,0)</f>
        <v>0</v>
      </c>
      <c r="P870">
        <f>IFERROR(ROUND(E870/L870,2),0)</f>
        <v>50</v>
      </c>
      <c r="Q870" s="11" t="s">
        <v>8323</v>
      </c>
      <c r="R870" t="s">
        <v>8326</v>
      </c>
      <c r="S870" s="15">
        <f>(((J870/60)/60)/24)+DATE(1970,1,1)</f>
        <v>41616.027754629627</v>
      </c>
      <c r="T870" s="15">
        <f>(((I870/60)/60)/24)+DATE(1970,1,1)</f>
        <v>41646.027754629627</v>
      </c>
      <c r="U870">
        <f>YEAR(S870)</f>
        <v>2013</v>
      </c>
      <c r="V870">
        <f t="shared" si="13"/>
        <v>30</v>
      </c>
    </row>
    <row r="871" spans="1:22" ht="41.4" x14ac:dyDescent="0.4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ROUND(E871/D871*100,0)</f>
        <v>12</v>
      </c>
      <c r="P871">
        <f>IFERROR(ROUND(E871/L871,2),0)</f>
        <v>346.67</v>
      </c>
      <c r="Q871" s="11" t="s">
        <v>8323</v>
      </c>
      <c r="R871" t="s">
        <v>8326</v>
      </c>
      <c r="S871" s="15">
        <f>(((J871/60)/60)/24)+DATE(1970,1,1)</f>
        <v>41342.845567129632</v>
      </c>
      <c r="T871" s="15">
        <f>(((I871/60)/60)/24)+DATE(1970,1,1)</f>
        <v>41372.803900462961</v>
      </c>
      <c r="U871">
        <f>YEAR(S871)</f>
        <v>2013</v>
      </c>
      <c r="V871">
        <f t="shared" si="13"/>
        <v>30</v>
      </c>
    </row>
    <row r="872" spans="1:22" ht="41.4" x14ac:dyDescent="0.4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ROUND(E872/D872*100,0)</f>
        <v>0</v>
      </c>
      <c r="P872">
        <f>IFERROR(ROUND(E872/L872,2),0)</f>
        <v>12.4</v>
      </c>
      <c r="Q872" s="11" t="s">
        <v>8323</v>
      </c>
      <c r="R872" t="s">
        <v>8326</v>
      </c>
      <c r="S872" s="15">
        <f>(((J872/60)/60)/24)+DATE(1970,1,1)</f>
        <v>41488.022256944445</v>
      </c>
      <c r="T872" s="15">
        <f>(((I872/60)/60)/24)+DATE(1970,1,1)</f>
        <v>41518.022256944445</v>
      </c>
      <c r="U872">
        <f>YEAR(S872)</f>
        <v>2013</v>
      </c>
      <c r="V872">
        <f t="shared" si="13"/>
        <v>30</v>
      </c>
    </row>
    <row r="873" spans="1:22" ht="41.4" x14ac:dyDescent="0.4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ROUND(E873/D873*100,0)</f>
        <v>5</v>
      </c>
      <c r="P873">
        <f>IFERROR(ROUND(E873/L873,2),0)</f>
        <v>27.08</v>
      </c>
      <c r="Q873" s="11" t="s">
        <v>8323</v>
      </c>
      <c r="R873" t="s">
        <v>8326</v>
      </c>
      <c r="S873" s="15">
        <f>(((J873/60)/60)/24)+DATE(1970,1,1)</f>
        <v>41577.561284722222</v>
      </c>
      <c r="T873" s="15">
        <f>(((I873/60)/60)/24)+DATE(1970,1,1)</f>
        <v>41607.602951388886</v>
      </c>
      <c r="U873">
        <f>YEAR(S873)</f>
        <v>2013</v>
      </c>
      <c r="V873">
        <f t="shared" si="13"/>
        <v>30</v>
      </c>
    </row>
    <row r="874" spans="1:22" ht="41.4" x14ac:dyDescent="0.4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ROUND(E874/D874*100,0)</f>
        <v>1</v>
      </c>
      <c r="P874">
        <f>IFERROR(ROUND(E874/L874,2),0)</f>
        <v>32.5</v>
      </c>
      <c r="Q874" s="11" t="s">
        <v>8323</v>
      </c>
      <c r="R874" t="s">
        <v>8326</v>
      </c>
      <c r="S874" s="15">
        <f>(((J874/60)/60)/24)+DATE(1970,1,1)</f>
        <v>40567.825543981482</v>
      </c>
      <c r="T874" s="15">
        <f>(((I874/60)/60)/24)+DATE(1970,1,1)</f>
        <v>40612.825543981482</v>
      </c>
      <c r="U874">
        <f>YEAR(S874)</f>
        <v>2011</v>
      </c>
      <c r="V874">
        <f t="shared" si="13"/>
        <v>45</v>
      </c>
    </row>
    <row r="875" spans="1:22" ht="27.6" x14ac:dyDescent="0.4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ROUND(E875/D875*100,0)</f>
        <v>1</v>
      </c>
      <c r="P875">
        <f>IFERROR(ROUND(E875/L875,2),0)</f>
        <v>9</v>
      </c>
      <c r="Q875" s="11" t="s">
        <v>8323</v>
      </c>
      <c r="R875" t="s">
        <v>8326</v>
      </c>
      <c r="S875" s="15">
        <f>(((J875/60)/60)/24)+DATE(1970,1,1)</f>
        <v>41184.167129629634</v>
      </c>
      <c r="T875" s="15">
        <f>(((I875/60)/60)/24)+DATE(1970,1,1)</f>
        <v>41224.208796296298</v>
      </c>
      <c r="U875">
        <f>YEAR(S875)</f>
        <v>2012</v>
      </c>
      <c r="V875">
        <f t="shared" si="13"/>
        <v>40</v>
      </c>
    </row>
    <row r="876" spans="1:22" ht="41.4" x14ac:dyDescent="0.4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ROUND(E876/D876*100,0)</f>
        <v>24</v>
      </c>
      <c r="P876">
        <f>IFERROR(ROUND(E876/L876,2),0)</f>
        <v>34.76</v>
      </c>
      <c r="Q876" s="11" t="s">
        <v>8323</v>
      </c>
      <c r="R876" t="s">
        <v>8326</v>
      </c>
      <c r="S876" s="15">
        <f>(((J876/60)/60)/24)+DATE(1970,1,1)</f>
        <v>41368.583726851852</v>
      </c>
      <c r="T876" s="15">
        <f>(((I876/60)/60)/24)+DATE(1970,1,1)</f>
        <v>41398.583726851852</v>
      </c>
      <c r="U876">
        <f>YEAR(S876)</f>
        <v>2013</v>
      </c>
      <c r="V876">
        <f t="shared" si="13"/>
        <v>30</v>
      </c>
    </row>
    <row r="877" spans="1:22" ht="55.2" x14ac:dyDescent="0.4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ROUND(E877/D877*100,0)</f>
        <v>0</v>
      </c>
      <c r="P877">
        <f>IFERROR(ROUND(E877/L877,2),0)</f>
        <v>0</v>
      </c>
      <c r="Q877" s="11" t="s">
        <v>8323</v>
      </c>
      <c r="R877" t="s">
        <v>8326</v>
      </c>
      <c r="S877" s="15">
        <f>(((J877/60)/60)/24)+DATE(1970,1,1)</f>
        <v>42248.723738425921</v>
      </c>
      <c r="T877" s="15">
        <f>(((I877/60)/60)/24)+DATE(1970,1,1)</f>
        <v>42268.723738425921</v>
      </c>
      <c r="U877">
        <f>YEAR(S877)</f>
        <v>2015</v>
      </c>
      <c r="V877">
        <f t="shared" si="13"/>
        <v>20</v>
      </c>
    </row>
    <row r="878" spans="1:22" ht="27.6" x14ac:dyDescent="0.4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ROUND(E878/D878*100,0)</f>
        <v>41</v>
      </c>
      <c r="P878">
        <f>IFERROR(ROUND(E878/L878,2),0)</f>
        <v>28.58</v>
      </c>
      <c r="Q878" s="11" t="s">
        <v>8323</v>
      </c>
      <c r="R878" t="s">
        <v>8326</v>
      </c>
      <c r="S878" s="15">
        <f>(((J878/60)/60)/24)+DATE(1970,1,1)</f>
        <v>41276.496840277774</v>
      </c>
      <c r="T878" s="15">
        <f>(((I878/60)/60)/24)+DATE(1970,1,1)</f>
        <v>41309.496840277774</v>
      </c>
      <c r="U878">
        <f>YEAR(S878)</f>
        <v>2013</v>
      </c>
      <c r="V878">
        <f t="shared" si="13"/>
        <v>33</v>
      </c>
    </row>
    <row r="879" spans="1:22" ht="41.4" x14ac:dyDescent="0.4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ROUND(E879/D879*100,0)</f>
        <v>68</v>
      </c>
      <c r="P879">
        <f>IFERROR(ROUND(E879/L879,2),0)</f>
        <v>46.59</v>
      </c>
      <c r="Q879" s="11" t="s">
        <v>8323</v>
      </c>
      <c r="R879" t="s">
        <v>8326</v>
      </c>
      <c r="S879" s="15">
        <f>(((J879/60)/60)/24)+DATE(1970,1,1)</f>
        <v>41597.788888888892</v>
      </c>
      <c r="T879" s="15">
        <f>(((I879/60)/60)/24)+DATE(1970,1,1)</f>
        <v>41627.788888888892</v>
      </c>
      <c r="U879">
        <f>YEAR(S879)</f>
        <v>2013</v>
      </c>
      <c r="V879">
        <f t="shared" si="13"/>
        <v>30</v>
      </c>
    </row>
    <row r="880" spans="1:22" ht="41.4" x14ac:dyDescent="0.4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ROUND(E880/D880*100,0)</f>
        <v>1</v>
      </c>
      <c r="P880">
        <f>IFERROR(ROUND(E880/L880,2),0)</f>
        <v>32.5</v>
      </c>
      <c r="Q880" s="11" t="s">
        <v>8323</v>
      </c>
      <c r="R880" t="s">
        <v>8326</v>
      </c>
      <c r="S880" s="15">
        <f>(((J880/60)/60)/24)+DATE(1970,1,1)</f>
        <v>40505.232916666668</v>
      </c>
      <c r="T880" s="15">
        <f>(((I880/60)/60)/24)+DATE(1970,1,1)</f>
        <v>40535.232916666668</v>
      </c>
      <c r="U880">
        <f>YEAR(S880)</f>
        <v>2010</v>
      </c>
      <c r="V880">
        <f t="shared" si="13"/>
        <v>30</v>
      </c>
    </row>
    <row r="881" spans="1:22" ht="41.4" x14ac:dyDescent="0.4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ROUND(E881/D881*100,0)</f>
        <v>31</v>
      </c>
      <c r="P881">
        <f>IFERROR(ROUND(E881/L881,2),0)</f>
        <v>21.47</v>
      </c>
      <c r="Q881" s="11" t="s">
        <v>8323</v>
      </c>
      <c r="R881" t="s">
        <v>8326</v>
      </c>
      <c r="S881" s="15">
        <f>(((J881/60)/60)/24)+DATE(1970,1,1)</f>
        <v>41037.829918981479</v>
      </c>
      <c r="T881" s="15">
        <f>(((I881/60)/60)/24)+DATE(1970,1,1)</f>
        <v>41058.829918981479</v>
      </c>
      <c r="U881">
        <f>YEAR(S881)</f>
        <v>2012</v>
      </c>
      <c r="V881">
        <f t="shared" si="13"/>
        <v>21</v>
      </c>
    </row>
    <row r="882" spans="1:22" ht="41.4" x14ac:dyDescent="0.4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ROUND(E882/D882*100,0)</f>
        <v>3</v>
      </c>
      <c r="P882">
        <f>IFERROR(ROUND(E882/L882,2),0)</f>
        <v>14.13</v>
      </c>
      <c r="Q882" s="11" t="s">
        <v>8323</v>
      </c>
      <c r="R882" t="s">
        <v>8327</v>
      </c>
      <c r="S882" s="15">
        <f>(((J882/60)/60)/24)+DATE(1970,1,1)</f>
        <v>41179.32104166667</v>
      </c>
      <c r="T882" s="15">
        <f>(((I882/60)/60)/24)+DATE(1970,1,1)</f>
        <v>41212.32104166667</v>
      </c>
      <c r="U882">
        <f>YEAR(S882)</f>
        <v>2012</v>
      </c>
      <c r="V882">
        <f t="shared" si="13"/>
        <v>33</v>
      </c>
    </row>
    <row r="883" spans="1:22" ht="41.4" x14ac:dyDescent="0.4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ROUND(E883/D883*100,0)</f>
        <v>1</v>
      </c>
      <c r="P883">
        <f>IFERROR(ROUND(E883/L883,2),0)</f>
        <v>30</v>
      </c>
      <c r="Q883" s="11" t="s">
        <v>8323</v>
      </c>
      <c r="R883" t="s">
        <v>8327</v>
      </c>
      <c r="S883" s="15">
        <f>(((J883/60)/60)/24)+DATE(1970,1,1)</f>
        <v>40877.25099537037</v>
      </c>
      <c r="T883" s="15">
        <f>(((I883/60)/60)/24)+DATE(1970,1,1)</f>
        <v>40922.25099537037</v>
      </c>
      <c r="U883">
        <f>YEAR(S883)</f>
        <v>2011</v>
      </c>
      <c r="V883">
        <f t="shared" si="13"/>
        <v>45</v>
      </c>
    </row>
    <row r="884" spans="1:22" ht="41.4" x14ac:dyDescent="0.4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ROUND(E884/D884*100,0)</f>
        <v>20</v>
      </c>
      <c r="P884">
        <f>IFERROR(ROUND(E884/L884,2),0)</f>
        <v>21.57</v>
      </c>
      <c r="Q884" s="11" t="s">
        <v>8323</v>
      </c>
      <c r="R884" t="s">
        <v>8327</v>
      </c>
      <c r="S884" s="15">
        <f>(((J884/60)/60)/24)+DATE(1970,1,1)</f>
        <v>40759.860532407409</v>
      </c>
      <c r="T884" s="15">
        <f>(((I884/60)/60)/24)+DATE(1970,1,1)</f>
        <v>40792.860532407409</v>
      </c>
      <c r="U884">
        <f>YEAR(S884)</f>
        <v>2011</v>
      </c>
      <c r="V884">
        <f t="shared" si="13"/>
        <v>33</v>
      </c>
    </row>
    <row r="885" spans="1:22" ht="41.4" x14ac:dyDescent="0.4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ROUND(E885/D885*100,0)</f>
        <v>40</v>
      </c>
      <c r="P885">
        <f>IFERROR(ROUND(E885/L885,2),0)</f>
        <v>83.38</v>
      </c>
      <c r="Q885" s="11" t="s">
        <v>8323</v>
      </c>
      <c r="R885" t="s">
        <v>8327</v>
      </c>
      <c r="S885" s="15">
        <f>(((J885/60)/60)/24)+DATE(1970,1,1)</f>
        <v>42371.935590277775</v>
      </c>
      <c r="T885" s="15">
        <f>(((I885/60)/60)/24)+DATE(1970,1,1)</f>
        <v>42431.935590277775</v>
      </c>
      <c r="U885">
        <f>YEAR(S885)</f>
        <v>2016</v>
      </c>
      <c r="V885">
        <f t="shared" si="13"/>
        <v>60</v>
      </c>
    </row>
    <row r="886" spans="1:22" ht="41.4" x14ac:dyDescent="0.4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ROUND(E886/D886*100,0)</f>
        <v>1</v>
      </c>
      <c r="P886">
        <f>IFERROR(ROUND(E886/L886,2),0)</f>
        <v>10</v>
      </c>
      <c r="Q886" s="11" t="s">
        <v>8323</v>
      </c>
      <c r="R886" t="s">
        <v>8327</v>
      </c>
      <c r="S886" s="15">
        <f>(((J886/60)/60)/24)+DATE(1970,1,1)</f>
        <v>40981.802615740737</v>
      </c>
      <c r="T886" s="15">
        <f>(((I886/60)/60)/24)+DATE(1970,1,1)</f>
        <v>41041.104861111111</v>
      </c>
      <c r="U886">
        <f>YEAR(S886)</f>
        <v>2012</v>
      </c>
      <c r="V886">
        <f t="shared" si="13"/>
        <v>60</v>
      </c>
    </row>
    <row r="887" spans="1:22" ht="41.4" x14ac:dyDescent="0.4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ROUND(E887/D887*100,0)</f>
        <v>75</v>
      </c>
      <c r="P887">
        <f>IFERROR(ROUND(E887/L887,2),0)</f>
        <v>35.71</v>
      </c>
      <c r="Q887" s="11" t="s">
        <v>8323</v>
      </c>
      <c r="R887" t="s">
        <v>8327</v>
      </c>
      <c r="S887" s="15">
        <f>(((J887/60)/60)/24)+DATE(1970,1,1)</f>
        <v>42713.941099537042</v>
      </c>
      <c r="T887" s="15">
        <f>(((I887/60)/60)/24)+DATE(1970,1,1)</f>
        <v>42734.941099537042</v>
      </c>
      <c r="U887">
        <f>YEAR(S887)</f>
        <v>2016</v>
      </c>
      <c r="V887">
        <f t="shared" si="13"/>
        <v>21</v>
      </c>
    </row>
    <row r="888" spans="1:22" ht="41.4" x14ac:dyDescent="0.4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ROUND(E888/D888*100,0)</f>
        <v>41</v>
      </c>
      <c r="P888">
        <f>IFERROR(ROUND(E888/L888,2),0)</f>
        <v>29.29</v>
      </c>
      <c r="Q888" s="11" t="s">
        <v>8323</v>
      </c>
      <c r="R888" t="s">
        <v>8327</v>
      </c>
      <c r="S888" s="15">
        <f>(((J888/60)/60)/24)+DATE(1970,1,1)</f>
        <v>42603.870520833334</v>
      </c>
      <c r="T888" s="15">
        <f>(((I888/60)/60)/24)+DATE(1970,1,1)</f>
        <v>42628.870520833334</v>
      </c>
      <c r="U888">
        <f>YEAR(S888)</f>
        <v>2016</v>
      </c>
      <c r="V888">
        <f t="shared" si="13"/>
        <v>25</v>
      </c>
    </row>
    <row r="889" spans="1:22" ht="41.4" x14ac:dyDescent="0.4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ROUND(E889/D889*100,0)</f>
        <v>0</v>
      </c>
      <c r="P889">
        <f>IFERROR(ROUND(E889/L889,2),0)</f>
        <v>0</v>
      </c>
      <c r="Q889" s="11" t="s">
        <v>8323</v>
      </c>
      <c r="R889" t="s">
        <v>8327</v>
      </c>
      <c r="S889" s="15">
        <f>(((J889/60)/60)/24)+DATE(1970,1,1)</f>
        <v>41026.958969907406</v>
      </c>
      <c r="T889" s="15">
        <f>(((I889/60)/60)/24)+DATE(1970,1,1)</f>
        <v>41056.958969907406</v>
      </c>
      <c r="U889">
        <f>YEAR(S889)</f>
        <v>2012</v>
      </c>
      <c r="V889">
        <f t="shared" si="13"/>
        <v>30</v>
      </c>
    </row>
    <row r="890" spans="1:22" ht="41.4" x14ac:dyDescent="0.4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ROUND(E890/D890*100,0)</f>
        <v>7</v>
      </c>
      <c r="P890">
        <f>IFERROR(ROUND(E890/L890,2),0)</f>
        <v>18</v>
      </c>
      <c r="Q890" s="11" t="s">
        <v>8323</v>
      </c>
      <c r="R890" t="s">
        <v>8327</v>
      </c>
      <c r="S890" s="15">
        <f>(((J890/60)/60)/24)+DATE(1970,1,1)</f>
        <v>40751.753298611111</v>
      </c>
      <c r="T890" s="15">
        <f>(((I890/60)/60)/24)+DATE(1970,1,1)</f>
        <v>40787.25</v>
      </c>
      <c r="U890">
        <f>YEAR(S890)</f>
        <v>2011</v>
      </c>
      <c r="V890">
        <f t="shared" si="13"/>
        <v>36</v>
      </c>
    </row>
    <row r="891" spans="1:22" ht="41.4" x14ac:dyDescent="0.4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ROUND(E891/D891*100,0)</f>
        <v>9</v>
      </c>
      <c r="P891">
        <f>IFERROR(ROUND(E891/L891,2),0)</f>
        <v>73.760000000000005</v>
      </c>
      <c r="Q891" s="11" t="s">
        <v>8323</v>
      </c>
      <c r="R891" t="s">
        <v>8327</v>
      </c>
      <c r="S891" s="15">
        <f>(((J891/60)/60)/24)+DATE(1970,1,1)</f>
        <v>41887.784062500003</v>
      </c>
      <c r="T891" s="15">
        <f>(((I891/60)/60)/24)+DATE(1970,1,1)</f>
        <v>41917.784062500003</v>
      </c>
      <c r="U891">
        <f>YEAR(S891)</f>
        <v>2014</v>
      </c>
      <c r="V891">
        <f t="shared" si="13"/>
        <v>30</v>
      </c>
    </row>
    <row r="892" spans="1:22" ht="41.4" x14ac:dyDescent="0.4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ROUND(E892/D892*100,0)</f>
        <v>4</v>
      </c>
      <c r="P892">
        <f>IFERROR(ROUND(E892/L892,2),0)</f>
        <v>31.25</v>
      </c>
      <c r="Q892" s="11" t="s">
        <v>8323</v>
      </c>
      <c r="R892" t="s">
        <v>8327</v>
      </c>
      <c r="S892" s="15">
        <f>(((J892/60)/60)/24)+DATE(1970,1,1)</f>
        <v>41569.698831018519</v>
      </c>
      <c r="T892" s="15">
        <f>(((I892/60)/60)/24)+DATE(1970,1,1)</f>
        <v>41599.740497685183</v>
      </c>
      <c r="U892">
        <f>YEAR(S892)</f>
        <v>2013</v>
      </c>
      <c r="V892">
        <f t="shared" si="13"/>
        <v>30</v>
      </c>
    </row>
    <row r="893" spans="1:22" ht="41.4" x14ac:dyDescent="0.4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ROUND(E893/D893*100,0)</f>
        <v>3</v>
      </c>
      <c r="P893">
        <f>IFERROR(ROUND(E893/L893,2),0)</f>
        <v>28.89</v>
      </c>
      <c r="Q893" s="11" t="s">
        <v>8323</v>
      </c>
      <c r="R893" t="s">
        <v>8327</v>
      </c>
      <c r="S893" s="15">
        <f>(((J893/60)/60)/24)+DATE(1970,1,1)</f>
        <v>41842.031597222223</v>
      </c>
      <c r="T893" s="15">
        <f>(((I893/60)/60)/24)+DATE(1970,1,1)</f>
        <v>41872.031597222223</v>
      </c>
      <c r="U893">
        <f>YEAR(S893)</f>
        <v>2014</v>
      </c>
      <c r="V893">
        <f t="shared" si="13"/>
        <v>30</v>
      </c>
    </row>
    <row r="894" spans="1:22" ht="41.4" x14ac:dyDescent="0.4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ROUND(E894/D894*100,0)</f>
        <v>41</v>
      </c>
      <c r="P894">
        <f>IFERROR(ROUND(E894/L894,2),0)</f>
        <v>143.82</v>
      </c>
      <c r="Q894" s="11" t="s">
        <v>8323</v>
      </c>
      <c r="R894" t="s">
        <v>8327</v>
      </c>
      <c r="S894" s="15">
        <f>(((J894/60)/60)/24)+DATE(1970,1,1)</f>
        <v>40304.20003472222</v>
      </c>
      <c r="T894" s="15">
        <f>(((I894/60)/60)/24)+DATE(1970,1,1)</f>
        <v>40391.166666666664</v>
      </c>
      <c r="U894">
        <f>YEAR(S894)</f>
        <v>2010</v>
      </c>
      <c r="V894">
        <f t="shared" si="13"/>
        <v>87</v>
      </c>
    </row>
    <row r="895" spans="1:22" ht="41.4" x14ac:dyDescent="0.4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ROUND(E895/D895*100,0)</f>
        <v>10</v>
      </c>
      <c r="P895">
        <f>IFERROR(ROUND(E895/L895,2),0)</f>
        <v>40</v>
      </c>
      <c r="Q895" s="11" t="s">
        <v>8323</v>
      </c>
      <c r="R895" t="s">
        <v>8327</v>
      </c>
      <c r="S895" s="15">
        <f>(((J895/60)/60)/24)+DATE(1970,1,1)</f>
        <v>42065.897719907407</v>
      </c>
      <c r="T895" s="15">
        <f>(((I895/60)/60)/24)+DATE(1970,1,1)</f>
        <v>42095.856053240743</v>
      </c>
      <c r="U895">
        <f>YEAR(S895)</f>
        <v>2015</v>
      </c>
      <c r="V895">
        <f t="shared" si="13"/>
        <v>30</v>
      </c>
    </row>
    <row r="896" spans="1:22" ht="41.4" x14ac:dyDescent="0.4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ROUND(E896/D896*100,0)</f>
        <v>39</v>
      </c>
      <c r="P896">
        <f>IFERROR(ROUND(E896/L896,2),0)</f>
        <v>147.81</v>
      </c>
      <c r="Q896" s="11" t="s">
        <v>8323</v>
      </c>
      <c r="R896" t="s">
        <v>8327</v>
      </c>
      <c r="S896" s="15">
        <f>(((J896/60)/60)/24)+DATE(1970,1,1)</f>
        <v>42496.981597222228</v>
      </c>
      <c r="T896" s="15">
        <f>(((I896/60)/60)/24)+DATE(1970,1,1)</f>
        <v>42526.981597222228</v>
      </c>
      <c r="U896">
        <f>YEAR(S896)</f>
        <v>2016</v>
      </c>
      <c r="V896">
        <f t="shared" si="13"/>
        <v>30</v>
      </c>
    </row>
    <row r="897" spans="1:22" ht="41.4" x14ac:dyDescent="0.4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ROUND(E897/D897*100,0)</f>
        <v>2</v>
      </c>
      <c r="P897">
        <f>IFERROR(ROUND(E897/L897,2),0)</f>
        <v>27.86</v>
      </c>
      <c r="Q897" s="11" t="s">
        <v>8323</v>
      </c>
      <c r="R897" t="s">
        <v>8327</v>
      </c>
      <c r="S897" s="15">
        <f>(((J897/60)/60)/24)+DATE(1970,1,1)</f>
        <v>40431.127650462964</v>
      </c>
      <c r="T897" s="15">
        <f>(((I897/60)/60)/24)+DATE(1970,1,1)</f>
        <v>40476.127650462964</v>
      </c>
      <c r="U897">
        <f>YEAR(S897)</f>
        <v>2010</v>
      </c>
      <c r="V897">
        <f t="shared" si="13"/>
        <v>45</v>
      </c>
    </row>
    <row r="898" spans="1:22" ht="41.4" x14ac:dyDescent="0.4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ROUND(E898/D898*100,0)</f>
        <v>40</v>
      </c>
      <c r="P898">
        <f>IFERROR(ROUND(E898/L898,2),0)</f>
        <v>44.44</v>
      </c>
      <c r="Q898" s="11" t="s">
        <v>8323</v>
      </c>
      <c r="R898" t="s">
        <v>8327</v>
      </c>
      <c r="S898" s="15">
        <f>(((J898/60)/60)/24)+DATE(1970,1,1)</f>
        <v>42218.872986111113</v>
      </c>
      <c r="T898" s="15">
        <f>(((I898/60)/60)/24)+DATE(1970,1,1)</f>
        <v>42244.166666666672</v>
      </c>
      <c r="U898">
        <f>YEAR(S898)</f>
        <v>2015</v>
      </c>
      <c r="V898">
        <f t="shared" si="13"/>
        <v>26</v>
      </c>
    </row>
    <row r="899" spans="1:22" ht="41.4" x14ac:dyDescent="0.4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ROUND(E899/D899*100,0)</f>
        <v>0</v>
      </c>
      <c r="P899">
        <f>IFERROR(ROUND(E899/L899,2),0)</f>
        <v>0</v>
      </c>
      <c r="Q899" s="11" t="s">
        <v>8323</v>
      </c>
      <c r="R899" t="s">
        <v>8327</v>
      </c>
      <c r="S899" s="15">
        <f>(((J899/60)/60)/24)+DATE(1970,1,1)</f>
        <v>41211.688750000001</v>
      </c>
      <c r="T899" s="15">
        <f>(((I899/60)/60)/24)+DATE(1970,1,1)</f>
        <v>41241.730416666665</v>
      </c>
      <c r="U899">
        <f>YEAR(S899)</f>
        <v>2012</v>
      </c>
      <c r="V899">
        <f t="shared" ref="V899:V962" si="14">_xlfn.DAYS(T899,S899)</f>
        <v>30</v>
      </c>
    </row>
    <row r="900" spans="1:22" ht="41.4" x14ac:dyDescent="0.4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ROUND(E900/D900*100,0)</f>
        <v>3</v>
      </c>
      <c r="P900">
        <f>IFERROR(ROUND(E900/L900,2),0)</f>
        <v>35</v>
      </c>
      <c r="Q900" s="11" t="s">
        <v>8323</v>
      </c>
      <c r="R900" t="s">
        <v>8327</v>
      </c>
      <c r="S900" s="15">
        <f>(((J900/60)/60)/24)+DATE(1970,1,1)</f>
        <v>40878.758217592593</v>
      </c>
      <c r="T900" s="15">
        <f>(((I900/60)/60)/24)+DATE(1970,1,1)</f>
        <v>40923.758217592593</v>
      </c>
      <c r="U900">
        <f>YEAR(S900)</f>
        <v>2011</v>
      </c>
      <c r="V900">
        <f t="shared" si="14"/>
        <v>45</v>
      </c>
    </row>
    <row r="901" spans="1:22" ht="41.4" x14ac:dyDescent="0.4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ROUND(E901/D901*100,0)</f>
        <v>37</v>
      </c>
      <c r="P901">
        <f>IFERROR(ROUND(E901/L901,2),0)</f>
        <v>35</v>
      </c>
      <c r="Q901" s="11" t="s">
        <v>8323</v>
      </c>
      <c r="R901" t="s">
        <v>8327</v>
      </c>
      <c r="S901" s="15">
        <f>(((J901/60)/60)/24)+DATE(1970,1,1)</f>
        <v>40646.099097222221</v>
      </c>
      <c r="T901" s="15">
        <f>(((I901/60)/60)/24)+DATE(1970,1,1)</f>
        <v>40691.099097222221</v>
      </c>
      <c r="U901">
        <f>YEAR(S901)</f>
        <v>2011</v>
      </c>
      <c r="V901">
        <f t="shared" si="14"/>
        <v>45</v>
      </c>
    </row>
    <row r="902" spans="1:22" ht="27.6" x14ac:dyDescent="0.4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ROUND(E902/D902*100,0)</f>
        <v>0</v>
      </c>
      <c r="P902">
        <f>IFERROR(ROUND(E902/L902,2),0)</f>
        <v>10.5</v>
      </c>
      <c r="Q902" s="11" t="s">
        <v>8323</v>
      </c>
      <c r="R902" t="s">
        <v>8326</v>
      </c>
      <c r="S902" s="15">
        <f>(((J902/60)/60)/24)+DATE(1970,1,1)</f>
        <v>42429.84956018519</v>
      </c>
      <c r="T902" s="15">
        <f>(((I902/60)/60)/24)+DATE(1970,1,1)</f>
        <v>42459.807893518519</v>
      </c>
      <c r="U902">
        <f>YEAR(S902)</f>
        <v>2016</v>
      </c>
      <c r="V902">
        <f t="shared" si="14"/>
        <v>30</v>
      </c>
    </row>
    <row r="903" spans="1:22" ht="55.2" x14ac:dyDescent="0.4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ROUND(E903/D903*100,0)</f>
        <v>0</v>
      </c>
      <c r="P903">
        <f>IFERROR(ROUND(E903/L903,2),0)</f>
        <v>0</v>
      </c>
      <c r="Q903" s="11" t="s">
        <v>8323</v>
      </c>
      <c r="R903" t="s">
        <v>8326</v>
      </c>
      <c r="S903" s="15">
        <f>(((J903/60)/60)/24)+DATE(1970,1,1)</f>
        <v>40291.81150462963</v>
      </c>
      <c r="T903" s="15">
        <f>(((I903/60)/60)/24)+DATE(1970,1,1)</f>
        <v>40337.799305555556</v>
      </c>
      <c r="U903">
        <f>YEAR(S903)</f>
        <v>2010</v>
      </c>
      <c r="V903">
        <f t="shared" si="14"/>
        <v>46</v>
      </c>
    </row>
    <row r="904" spans="1:22" ht="55.2" x14ac:dyDescent="0.4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ROUND(E904/D904*100,0)</f>
        <v>0</v>
      </c>
      <c r="P904">
        <f>IFERROR(ROUND(E904/L904,2),0)</f>
        <v>30</v>
      </c>
      <c r="Q904" s="11" t="s">
        <v>8323</v>
      </c>
      <c r="R904" t="s">
        <v>8326</v>
      </c>
      <c r="S904" s="15">
        <f>(((J904/60)/60)/24)+DATE(1970,1,1)</f>
        <v>41829.965532407405</v>
      </c>
      <c r="T904" s="15">
        <f>(((I904/60)/60)/24)+DATE(1970,1,1)</f>
        <v>41881.645833333336</v>
      </c>
      <c r="U904">
        <f>YEAR(S904)</f>
        <v>2014</v>
      </c>
      <c r="V904">
        <f t="shared" si="14"/>
        <v>52</v>
      </c>
    </row>
    <row r="905" spans="1:22" ht="41.4" x14ac:dyDescent="0.4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ROUND(E905/D905*100,0)</f>
        <v>3</v>
      </c>
      <c r="P905">
        <f>IFERROR(ROUND(E905/L905,2),0)</f>
        <v>40</v>
      </c>
      <c r="Q905" s="11" t="s">
        <v>8323</v>
      </c>
      <c r="R905" t="s">
        <v>8326</v>
      </c>
      <c r="S905" s="15">
        <f>(((J905/60)/60)/24)+DATE(1970,1,1)</f>
        <v>41149.796064814815</v>
      </c>
      <c r="T905" s="15">
        <f>(((I905/60)/60)/24)+DATE(1970,1,1)</f>
        <v>41175.100694444445</v>
      </c>
      <c r="U905">
        <f>YEAR(S905)</f>
        <v>2012</v>
      </c>
      <c r="V905">
        <f t="shared" si="14"/>
        <v>26</v>
      </c>
    </row>
    <row r="906" spans="1:22" ht="41.4" x14ac:dyDescent="0.4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ROUND(E906/D906*100,0)</f>
        <v>0</v>
      </c>
      <c r="P906">
        <f>IFERROR(ROUND(E906/L906,2),0)</f>
        <v>50.33</v>
      </c>
      <c r="Q906" s="11" t="s">
        <v>8323</v>
      </c>
      <c r="R906" t="s">
        <v>8326</v>
      </c>
      <c r="S906" s="15">
        <f>(((J906/60)/60)/24)+DATE(1970,1,1)</f>
        <v>42342.080289351856</v>
      </c>
      <c r="T906" s="15">
        <f>(((I906/60)/60)/24)+DATE(1970,1,1)</f>
        <v>42372.080289351856</v>
      </c>
      <c r="U906">
        <f>YEAR(S906)</f>
        <v>2015</v>
      </c>
      <c r="V906">
        <f t="shared" si="14"/>
        <v>30</v>
      </c>
    </row>
    <row r="907" spans="1:22" ht="41.4" x14ac:dyDescent="0.4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ROUND(E907/D907*100,0)</f>
        <v>3</v>
      </c>
      <c r="P907">
        <f>IFERROR(ROUND(E907/L907,2),0)</f>
        <v>32.67</v>
      </c>
      <c r="Q907" s="11" t="s">
        <v>8323</v>
      </c>
      <c r="R907" t="s">
        <v>8326</v>
      </c>
      <c r="S907" s="15">
        <f>(((J907/60)/60)/24)+DATE(1970,1,1)</f>
        <v>40507.239884259259</v>
      </c>
      <c r="T907" s="15">
        <f>(((I907/60)/60)/24)+DATE(1970,1,1)</f>
        <v>40567.239884259259</v>
      </c>
      <c r="U907">
        <f>YEAR(S907)</f>
        <v>2010</v>
      </c>
      <c r="V907">
        <f t="shared" si="14"/>
        <v>60</v>
      </c>
    </row>
    <row r="908" spans="1:22" ht="27.6" x14ac:dyDescent="0.4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ROUND(E908/D908*100,0)</f>
        <v>0</v>
      </c>
      <c r="P908">
        <f>IFERROR(ROUND(E908/L908,2),0)</f>
        <v>0</v>
      </c>
      <c r="Q908" s="11" t="s">
        <v>8323</v>
      </c>
      <c r="R908" t="s">
        <v>8326</v>
      </c>
      <c r="S908" s="15">
        <f>(((J908/60)/60)/24)+DATE(1970,1,1)</f>
        <v>41681.189699074072</v>
      </c>
      <c r="T908" s="15">
        <f>(((I908/60)/60)/24)+DATE(1970,1,1)</f>
        <v>41711.148032407407</v>
      </c>
      <c r="U908">
        <f>YEAR(S908)</f>
        <v>2014</v>
      </c>
      <c r="V908">
        <f t="shared" si="14"/>
        <v>30</v>
      </c>
    </row>
    <row r="909" spans="1:22" ht="27.6" x14ac:dyDescent="0.4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ROUND(E909/D909*100,0)</f>
        <v>0</v>
      </c>
      <c r="P909">
        <f>IFERROR(ROUND(E909/L909,2),0)</f>
        <v>0</v>
      </c>
      <c r="Q909" s="11" t="s">
        <v>8323</v>
      </c>
      <c r="R909" t="s">
        <v>8326</v>
      </c>
      <c r="S909" s="15">
        <f>(((J909/60)/60)/24)+DATE(1970,1,1)</f>
        <v>40767.192395833335</v>
      </c>
      <c r="T909" s="15">
        <f>(((I909/60)/60)/24)+DATE(1970,1,1)</f>
        <v>40797.192395833335</v>
      </c>
      <c r="U909">
        <f>YEAR(S909)</f>
        <v>2011</v>
      </c>
      <c r="V909">
        <f t="shared" si="14"/>
        <v>30</v>
      </c>
    </row>
    <row r="910" spans="1:22" ht="41.4" x14ac:dyDescent="0.4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ROUND(E910/D910*100,0)</f>
        <v>0</v>
      </c>
      <c r="P910">
        <f>IFERROR(ROUND(E910/L910,2),0)</f>
        <v>0</v>
      </c>
      <c r="Q910" s="11" t="s">
        <v>8323</v>
      </c>
      <c r="R910" t="s">
        <v>8326</v>
      </c>
      <c r="S910" s="15">
        <f>(((J910/60)/60)/24)+DATE(1970,1,1)</f>
        <v>40340.801562499997</v>
      </c>
      <c r="T910" s="15">
        <f>(((I910/60)/60)/24)+DATE(1970,1,1)</f>
        <v>40386.207638888889</v>
      </c>
      <c r="U910">
        <f>YEAR(S910)</f>
        <v>2010</v>
      </c>
      <c r="V910">
        <f t="shared" si="14"/>
        <v>46</v>
      </c>
    </row>
    <row r="911" spans="1:22" ht="41.4" x14ac:dyDescent="0.4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ROUND(E911/D911*100,0)</f>
        <v>3</v>
      </c>
      <c r="P911">
        <f>IFERROR(ROUND(E911/L911,2),0)</f>
        <v>65</v>
      </c>
      <c r="Q911" s="11" t="s">
        <v>8323</v>
      </c>
      <c r="R911" t="s">
        <v>8326</v>
      </c>
      <c r="S911" s="15">
        <f>(((J911/60)/60)/24)+DATE(1970,1,1)</f>
        <v>41081.69027777778</v>
      </c>
      <c r="T911" s="15">
        <f>(((I911/60)/60)/24)+DATE(1970,1,1)</f>
        <v>41113.166666666664</v>
      </c>
      <c r="U911">
        <f>YEAR(S911)</f>
        <v>2012</v>
      </c>
      <c r="V911">
        <f t="shared" si="14"/>
        <v>32</v>
      </c>
    </row>
    <row r="912" spans="1:22" ht="41.4" x14ac:dyDescent="0.4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ROUND(E912/D912*100,0)</f>
        <v>22</v>
      </c>
      <c r="P912">
        <f>IFERROR(ROUND(E912/L912,2),0)</f>
        <v>24.6</v>
      </c>
      <c r="Q912" s="11" t="s">
        <v>8323</v>
      </c>
      <c r="R912" t="s">
        <v>8326</v>
      </c>
      <c r="S912" s="15">
        <f>(((J912/60)/60)/24)+DATE(1970,1,1)</f>
        <v>42737.545358796298</v>
      </c>
      <c r="T912" s="15">
        <f>(((I912/60)/60)/24)+DATE(1970,1,1)</f>
        <v>42797.545358796298</v>
      </c>
      <c r="U912">
        <f>YEAR(S912)</f>
        <v>2017</v>
      </c>
      <c r="V912">
        <f t="shared" si="14"/>
        <v>60</v>
      </c>
    </row>
    <row r="913" spans="1:22" ht="41.4" x14ac:dyDescent="0.4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ROUND(E913/D913*100,0)</f>
        <v>0</v>
      </c>
      <c r="P913">
        <f>IFERROR(ROUND(E913/L913,2),0)</f>
        <v>0</v>
      </c>
      <c r="Q913" s="11" t="s">
        <v>8323</v>
      </c>
      <c r="R913" t="s">
        <v>8326</v>
      </c>
      <c r="S913" s="15">
        <f>(((J913/60)/60)/24)+DATE(1970,1,1)</f>
        <v>41642.005150462966</v>
      </c>
      <c r="T913" s="15">
        <f>(((I913/60)/60)/24)+DATE(1970,1,1)</f>
        <v>41663.005150462966</v>
      </c>
      <c r="U913">
        <f>YEAR(S913)</f>
        <v>2014</v>
      </c>
      <c r="V913">
        <f t="shared" si="14"/>
        <v>21</v>
      </c>
    </row>
    <row r="914" spans="1:22" ht="41.4" x14ac:dyDescent="0.4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ROUND(E914/D914*100,0)</f>
        <v>1</v>
      </c>
      <c r="P914">
        <f>IFERROR(ROUND(E914/L914,2),0)</f>
        <v>15</v>
      </c>
      <c r="Q914" s="11" t="s">
        <v>8323</v>
      </c>
      <c r="R914" t="s">
        <v>8326</v>
      </c>
      <c r="S914" s="15">
        <f>(((J914/60)/60)/24)+DATE(1970,1,1)</f>
        <v>41194.109340277777</v>
      </c>
      <c r="T914" s="15">
        <f>(((I914/60)/60)/24)+DATE(1970,1,1)</f>
        <v>41254.151006944441</v>
      </c>
      <c r="U914">
        <f>YEAR(S914)</f>
        <v>2012</v>
      </c>
      <c r="V914">
        <f t="shared" si="14"/>
        <v>60</v>
      </c>
    </row>
    <row r="915" spans="1:22" ht="41.4" x14ac:dyDescent="0.4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ROUND(E915/D915*100,0)</f>
        <v>7</v>
      </c>
      <c r="P915">
        <f>IFERROR(ROUND(E915/L915,2),0)</f>
        <v>82.58</v>
      </c>
      <c r="Q915" s="11" t="s">
        <v>8323</v>
      </c>
      <c r="R915" t="s">
        <v>8326</v>
      </c>
      <c r="S915" s="15">
        <f>(((J915/60)/60)/24)+DATE(1970,1,1)</f>
        <v>41004.139108796298</v>
      </c>
      <c r="T915" s="15">
        <f>(((I915/60)/60)/24)+DATE(1970,1,1)</f>
        <v>41034.139108796298</v>
      </c>
      <c r="U915">
        <f>YEAR(S915)</f>
        <v>2012</v>
      </c>
      <c r="V915">
        <f t="shared" si="14"/>
        <v>30</v>
      </c>
    </row>
    <row r="916" spans="1:22" ht="41.4" x14ac:dyDescent="0.4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ROUND(E916/D916*100,0)</f>
        <v>0</v>
      </c>
      <c r="P916">
        <f>IFERROR(ROUND(E916/L916,2),0)</f>
        <v>0</v>
      </c>
      <c r="Q916" s="11" t="s">
        <v>8323</v>
      </c>
      <c r="R916" t="s">
        <v>8326</v>
      </c>
      <c r="S916" s="15">
        <f>(((J916/60)/60)/24)+DATE(1970,1,1)</f>
        <v>41116.763275462967</v>
      </c>
      <c r="T916" s="15">
        <f>(((I916/60)/60)/24)+DATE(1970,1,1)</f>
        <v>41146.763275462967</v>
      </c>
      <c r="U916">
        <f>YEAR(S916)</f>
        <v>2012</v>
      </c>
      <c r="V916">
        <f t="shared" si="14"/>
        <v>30</v>
      </c>
    </row>
    <row r="917" spans="1:22" ht="41.4" x14ac:dyDescent="0.4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ROUND(E917/D917*100,0)</f>
        <v>6</v>
      </c>
      <c r="P917">
        <f>IFERROR(ROUND(E917/L917,2),0)</f>
        <v>41.67</v>
      </c>
      <c r="Q917" s="11" t="s">
        <v>8323</v>
      </c>
      <c r="R917" t="s">
        <v>8326</v>
      </c>
      <c r="S917" s="15">
        <f>(((J917/60)/60)/24)+DATE(1970,1,1)</f>
        <v>40937.679560185185</v>
      </c>
      <c r="T917" s="15">
        <f>(((I917/60)/60)/24)+DATE(1970,1,1)</f>
        <v>40969.207638888889</v>
      </c>
      <c r="U917">
        <f>YEAR(S917)</f>
        <v>2012</v>
      </c>
      <c r="V917">
        <f t="shared" si="14"/>
        <v>32</v>
      </c>
    </row>
    <row r="918" spans="1:22" ht="41.4" x14ac:dyDescent="0.4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ROUND(E918/D918*100,0)</f>
        <v>0</v>
      </c>
      <c r="P918">
        <f>IFERROR(ROUND(E918/L918,2),0)</f>
        <v>0</v>
      </c>
      <c r="Q918" s="11" t="s">
        <v>8323</v>
      </c>
      <c r="R918" t="s">
        <v>8326</v>
      </c>
      <c r="S918" s="15">
        <f>(((J918/60)/60)/24)+DATE(1970,1,1)</f>
        <v>40434.853402777779</v>
      </c>
      <c r="T918" s="15">
        <f>(((I918/60)/60)/24)+DATE(1970,1,1)</f>
        <v>40473.208333333336</v>
      </c>
      <c r="U918">
        <f>YEAR(S918)</f>
        <v>2010</v>
      </c>
      <c r="V918">
        <f t="shared" si="14"/>
        <v>39</v>
      </c>
    </row>
    <row r="919" spans="1:22" ht="41.4" x14ac:dyDescent="0.4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ROUND(E919/D919*100,0)</f>
        <v>1</v>
      </c>
      <c r="P919">
        <f>IFERROR(ROUND(E919/L919,2),0)</f>
        <v>30</v>
      </c>
      <c r="Q919" s="11" t="s">
        <v>8323</v>
      </c>
      <c r="R919" t="s">
        <v>8326</v>
      </c>
      <c r="S919" s="15">
        <f>(((J919/60)/60)/24)+DATE(1970,1,1)</f>
        <v>41802.94363425926</v>
      </c>
      <c r="T919" s="15">
        <f>(((I919/60)/60)/24)+DATE(1970,1,1)</f>
        <v>41834.104166666664</v>
      </c>
      <c r="U919">
        <f>YEAR(S919)</f>
        <v>2014</v>
      </c>
      <c r="V919">
        <f t="shared" si="14"/>
        <v>32</v>
      </c>
    </row>
    <row r="920" spans="1:22" ht="41.4" x14ac:dyDescent="0.4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ROUND(E920/D920*100,0)</f>
        <v>5</v>
      </c>
      <c r="P920">
        <f>IFERROR(ROUND(E920/L920,2),0)</f>
        <v>19.600000000000001</v>
      </c>
      <c r="Q920" s="11" t="s">
        <v>8323</v>
      </c>
      <c r="R920" t="s">
        <v>8326</v>
      </c>
      <c r="S920" s="15">
        <f>(((J920/60)/60)/24)+DATE(1970,1,1)</f>
        <v>41944.916215277779</v>
      </c>
      <c r="T920" s="15">
        <f>(((I920/60)/60)/24)+DATE(1970,1,1)</f>
        <v>41974.957881944443</v>
      </c>
      <c r="U920">
        <f>YEAR(S920)</f>
        <v>2014</v>
      </c>
      <c r="V920">
        <f t="shared" si="14"/>
        <v>30</v>
      </c>
    </row>
    <row r="921" spans="1:22" x14ac:dyDescent="0.4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ROUND(E921/D921*100,0)</f>
        <v>1</v>
      </c>
      <c r="P921">
        <f>IFERROR(ROUND(E921/L921,2),0)</f>
        <v>100</v>
      </c>
      <c r="Q921" s="11" t="s">
        <v>8323</v>
      </c>
      <c r="R921" t="s">
        <v>8326</v>
      </c>
      <c r="S921" s="15">
        <f>(((J921/60)/60)/24)+DATE(1970,1,1)</f>
        <v>41227.641724537039</v>
      </c>
      <c r="T921" s="15">
        <f>(((I921/60)/60)/24)+DATE(1970,1,1)</f>
        <v>41262.641724537039</v>
      </c>
      <c r="U921">
        <f>YEAR(S921)</f>
        <v>2012</v>
      </c>
      <c r="V921">
        <f t="shared" si="14"/>
        <v>35</v>
      </c>
    </row>
    <row r="922" spans="1:22" ht="41.4" x14ac:dyDescent="0.4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ROUND(E922/D922*100,0)</f>
        <v>0</v>
      </c>
      <c r="P922">
        <f>IFERROR(ROUND(E922/L922,2),0)</f>
        <v>0</v>
      </c>
      <c r="Q922" s="11" t="s">
        <v>8323</v>
      </c>
      <c r="R922" t="s">
        <v>8326</v>
      </c>
      <c r="S922" s="15">
        <f>(((J922/60)/60)/24)+DATE(1970,1,1)</f>
        <v>41562.67155092593</v>
      </c>
      <c r="T922" s="15">
        <f>(((I922/60)/60)/24)+DATE(1970,1,1)</f>
        <v>41592.713217592594</v>
      </c>
      <c r="U922">
        <f>YEAR(S922)</f>
        <v>2013</v>
      </c>
      <c r="V922">
        <f t="shared" si="14"/>
        <v>30</v>
      </c>
    </row>
    <row r="923" spans="1:22" ht="41.4" x14ac:dyDescent="0.4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ROUND(E923/D923*100,0)</f>
        <v>31</v>
      </c>
      <c r="P923">
        <f>IFERROR(ROUND(E923/L923,2),0)</f>
        <v>231.75</v>
      </c>
      <c r="Q923" s="11" t="s">
        <v>8323</v>
      </c>
      <c r="R923" t="s">
        <v>8326</v>
      </c>
      <c r="S923" s="15">
        <f>(((J923/60)/60)/24)+DATE(1970,1,1)</f>
        <v>40847.171018518515</v>
      </c>
      <c r="T923" s="15">
        <f>(((I923/60)/60)/24)+DATE(1970,1,1)</f>
        <v>40889.212685185186</v>
      </c>
      <c r="U923">
        <f>YEAR(S923)</f>
        <v>2011</v>
      </c>
      <c r="V923">
        <f t="shared" si="14"/>
        <v>42</v>
      </c>
    </row>
    <row r="924" spans="1:22" ht="41.4" x14ac:dyDescent="0.4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ROUND(E924/D924*100,0)</f>
        <v>21</v>
      </c>
      <c r="P924">
        <f>IFERROR(ROUND(E924/L924,2),0)</f>
        <v>189.33</v>
      </c>
      <c r="Q924" s="11" t="s">
        <v>8323</v>
      </c>
      <c r="R924" t="s">
        <v>8326</v>
      </c>
      <c r="S924" s="15">
        <f>(((J924/60)/60)/24)+DATE(1970,1,1)</f>
        <v>41878.530011574076</v>
      </c>
      <c r="T924" s="15">
        <f>(((I924/60)/60)/24)+DATE(1970,1,1)</f>
        <v>41913.530011574076</v>
      </c>
      <c r="U924">
        <f>YEAR(S924)</f>
        <v>2014</v>
      </c>
      <c r="V924">
        <f t="shared" si="14"/>
        <v>35</v>
      </c>
    </row>
    <row r="925" spans="1:22" ht="41.4" x14ac:dyDescent="0.4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ROUND(E925/D925*100,0)</f>
        <v>2</v>
      </c>
      <c r="P925">
        <f>IFERROR(ROUND(E925/L925,2),0)</f>
        <v>55</v>
      </c>
      <c r="Q925" s="11" t="s">
        <v>8323</v>
      </c>
      <c r="R925" t="s">
        <v>8326</v>
      </c>
      <c r="S925" s="15">
        <f>(((J925/60)/60)/24)+DATE(1970,1,1)</f>
        <v>41934.959756944445</v>
      </c>
      <c r="T925" s="15">
        <f>(((I925/60)/60)/24)+DATE(1970,1,1)</f>
        <v>41965.001423611116</v>
      </c>
      <c r="U925">
        <f>YEAR(S925)</f>
        <v>2014</v>
      </c>
      <c r="V925">
        <f t="shared" si="14"/>
        <v>31</v>
      </c>
    </row>
    <row r="926" spans="1:22" ht="41.4" x14ac:dyDescent="0.4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ROUND(E926/D926*100,0)</f>
        <v>11</v>
      </c>
      <c r="P926">
        <f>IFERROR(ROUND(E926/L926,2),0)</f>
        <v>21.8</v>
      </c>
      <c r="Q926" s="11" t="s">
        <v>8323</v>
      </c>
      <c r="R926" t="s">
        <v>8326</v>
      </c>
      <c r="S926" s="15">
        <f>(((J926/60)/60)/24)+DATE(1970,1,1)</f>
        <v>41288.942928240744</v>
      </c>
      <c r="T926" s="15">
        <f>(((I926/60)/60)/24)+DATE(1970,1,1)</f>
        <v>41318.942928240744</v>
      </c>
      <c r="U926">
        <f>YEAR(S926)</f>
        <v>2013</v>
      </c>
      <c r="V926">
        <f t="shared" si="14"/>
        <v>30</v>
      </c>
    </row>
    <row r="927" spans="1:22" ht="41.4" x14ac:dyDescent="0.4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ROUND(E927/D927*100,0)</f>
        <v>3</v>
      </c>
      <c r="P927">
        <f>IFERROR(ROUND(E927/L927,2),0)</f>
        <v>32</v>
      </c>
      <c r="Q927" s="11" t="s">
        <v>8323</v>
      </c>
      <c r="R927" t="s">
        <v>8326</v>
      </c>
      <c r="S927" s="15">
        <f>(((J927/60)/60)/24)+DATE(1970,1,1)</f>
        <v>41575.880914351852</v>
      </c>
      <c r="T927" s="15">
        <f>(((I927/60)/60)/24)+DATE(1970,1,1)</f>
        <v>41605.922581018516</v>
      </c>
      <c r="U927">
        <f>YEAR(S927)</f>
        <v>2013</v>
      </c>
      <c r="V927">
        <f t="shared" si="14"/>
        <v>30</v>
      </c>
    </row>
    <row r="928" spans="1:22" ht="41.4" x14ac:dyDescent="0.4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ROUND(E928/D928*100,0)</f>
        <v>0</v>
      </c>
      <c r="P928">
        <f>IFERROR(ROUND(E928/L928,2),0)</f>
        <v>0</v>
      </c>
      <c r="Q928" s="11" t="s">
        <v>8323</v>
      </c>
      <c r="R928" t="s">
        <v>8326</v>
      </c>
      <c r="S928" s="15">
        <f>(((J928/60)/60)/24)+DATE(1970,1,1)</f>
        <v>40338.02002314815</v>
      </c>
      <c r="T928" s="15">
        <f>(((I928/60)/60)/24)+DATE(1970,1,1)</f>
        <v>40367.944444444445</v>
      </c>
      <c r="U928">
        <f>YEAR(S928)</f>
        <v>2010</v>
      </c>
      <c r="V928">
        <f t="shared" si="14"/>
        <v>29</v>
      </c>
    </row>
    <row r="929" spans="1:22" ht="27.6" x14ac:dyDescent="0.4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ROUND(E929/D929*100,0)</f>
        <v>0</v>
      </c>
      <c r="P929">
        <f>IFERROR(ROUND(E929/L929,2),0)</f>
        <v>0</v>
      </c>
      <c r="Q929" s="11" t="s">
        <v>8323</v>
      </c>
      <c r="R929" t="s">
        <v>8326</v>
      </c>
      <c r="S929" s="15">
        <f>(((J929/60)/60)/24)+DATE(1970,1,1)</f>
        <v>41013.822858796295</v>
      </c>
      <c r="T929" s="15">
        <f>(((I929/60)/60)/24)+DATE(1970,1,1)</f>
        <v>41043.822858796295</v>
      </c>
      <c r="U929">
        <f>YEAR(S929)</f>
        <v>2012</v>
      </c>
      <c r="V929">
        <f t="shared" si="14"/>
        <v>30</v>
      </c>
    </row>
    <row r="930" spans="1:22" ht="41.4" x14ac:dyDescent="0.4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ROUND(E930/D930*100,0)</f>
        <v>11</v>
      </c>
      <c r="P930">
        <f>IFERROR(ROUND(E930/L930,2),0)</f>
        <v>56.25</v>
      </c>
      <c r="Q930" s="11" t="s">
        <v>8323</v>
      </c>
      <c r="R930" t="s">
        <v>8326</v>
      </c>
      <c r="S930" s="15">
        <f>(((J930/60)/60)/24)+DATE(1970,1,1)</f>
        <v>41180.86241898148</v>
      </c>
      <c r="T930" s="15">
        <f>(((I930/60)/60)/24)+DATE(1970,1,1)</f>
        <v>41231</v>
      </c>
      <c r="U930">
        <f>YEAR(S930)</f>
        <v>2012</v>
      </c>
      <c r="V930">
        <f t="shared" si="14"/>
        <v>51</v>
      </c>
    </row>
    <row r="931" spans="1:22" ht="41.4" x14ac:dyDescent="0.4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ROUND(E931/D931*100,0)</f>
        <v>0</v>
      </c>
      <c r="P931">
        <f>IFERROR(ROUND(E931/L931,2),0)</f>
        <v>0</v>
      </c>
      <c r="Q931" s="11" t="s">
        <v>8323</v>
      </c>
      <c r="R931" t="s">
        <v>8326</v>
      </c>
      <c r="S931" s="15">
        <f>(((J931/60)/60)/24)+DATE(1970,1,1)</f>
        <v>40978.238067129627</v>
      </c>
      <c r="T931" s="15">
        <f>(((I931/60)/60)/24)+DATE(1970,1,1)</f>
        <v>41008.196400462963</v>
      </c>
      <c r="U931">
        <f>YEAR(S931)</f>
        <v>2012</v>
      </c>
      <c r="V931">
        <f t="shared" si="14"/>
        <v>30</v>
      </c>
    </row>
    <row r="932" spans="1:22" ht="41.4" x14ac:dyDescent="0.4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ROUND(E932/D932*100,0)</f>
        <v>38</v>
      </c>
      <c r="P932">
        <f>IFERROR(ROUND(E932/L932,2),0)</f>
        <v>69</v>
      </c>
      <c r="Q932" s="11" t="s">
        <v>8323</v>
      </c>
      <c r="R932" t="s">
        <v>8326</v>
      </c>
      <c r="S932" s="15">
        <f>(((J932/60)/60)/24)+DATE(1970,1,1)</f>
        <v>40312.915578703702</v>
      </c>
      <c r="T932" s="15">
        <f>(((I932/60)/60)/24)+DATE(1970,1,1)</f>
        <v>40354.897222222222</v>
      </c>
      <c r="U932">
        <f>YEAR(S932)</f>
        <v>2010</v>
      </c>
      <c r="V932">
        <f t="shared" si="14"/>
        <v>42</v>
      </c>
    </row>
    <row r="933" spans="1:22" ht="41.4" x14ac:dyDescent="0.4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ROUND(E933/D933*100,0)</f>
        <v>7</v>
      </c>
      <c r="P933">
        <f>IFERROR(ROUND(E933/L933,2),0)</f>
        <v>18.71</v>
      </c>
      <c r="Q933" s="11" t="s">
        <v>8323</v>
      </c>
      <c r="R933" t="s">
        <v>8326</v>
      </c>
      <c r="S933" s="15">
        <f>(((J933/60)/60)/24)+DATE(1970,1,1)</f>
        <v>41680.359976851854</v>
      </c>
      <c r="T933" s="15">
        <f>(((I933/60)/60)/24)+DATE(1970,1,1)</f>
        <v>41714.916666666664</v>
      </c>
      <c r="U933">
        <f>YEAR(S933)</f>
        <v>2014</v>
      </c>
      <c r="V933">
        <f t="shared" si="14"/>
        <v>34</v>
      </c>
    </row>
    <row r="934" spans="1:22" ht="27.6" x14ac:dyDescent="0.4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ROUND(E934/D934*100,0)</f>
        <v>15</v>
      </c>
      <c r="P934">
        <f>IFERROR(ROUND(E934/L934,2),0)</f>
        <v>46.03</v>
      </c>
      <c r="Q934" s="11" t="s">
        <v>8323</v>
      </c>
      <c r="R934" t="s">
        <v>8326</v>
      </c>
      <c r="S934" s="15">
        <f>(((J934/60)/60)/24)+DATE(1970,1,1)</f>
        <v>41310.969270833331</v>
      </c>
      <c r="T934" s="15">
        <f>(((I934/60)/60)/24)+DATE(1970,1,1)</f>
        <v>41355.927604166667</v>
      </c>
      <c r="U934">
        <f>YEAR(S934)</f>
        <v>2013</v>
      </c>
      <c r="V934">
        <f t="shared" si="14"/>
        <v>45</v>
      </c>
    </row>
    <row r="935" spans="1:22" ht="41.4" x14ac:dyDescent="0.4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ROUND(E935/D935*100,0)</f>
        <v>6</v>
      </c>
      <c r="P935">
        <f>IFERROR(ROUND(E935/L935,2),0)</f>
        <v>60</v>
      </c>
      <c r="Q935" s="11" t="s">
        <v>8323</v>
      </c>
      <c r="R935" t="s">
        <v>8326</v>
      </c>
      <c r="S935" s="15">
        <f>(((J935/60)/60)/24)+DATE(1970,1,1)</f>
        <v>41711.169085648151</v>
      </c>
      <c r="T935" s="15">
        <f>(((I935/60)/60)/24)+DATE(1970,1,1)</f>
        <v>41771.169085648151</v>
      </c>
      <c r="U935">
        <f>YEAR(S935)</f>
        <v>2014</v>
      </c>
      <c r="V935">
        <f t="shared" si="14"/>
        <v>60</v>
      </c>
    </row>
    <row r="936" spans="1:22" ht="41.4" x14ac:dyDescent="0.4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ROUND(E936/D936*100,0)</f>
        <v>30</v>
      </c>
      <c r="P936">
        <f>IFERROR(ROUND(E936/L936,2),0)</f>
        <v>50.67</v>
      </c>
      <c r="Q936" s="11" t="s">
        <v>8323</v>
      </c>
      <c r="R936" t="s">
        <v>8326</v>
      </c>
      <c r="S936" s="15">
        <f>(((J936/60)/60)/24)+DATE(1970,1,1)</f>
        <v>41733.737083333333</v>
      </c>
      <c r="T936" s="15">
        <f>(((I936/60)/60)/24)+DATE(1970,1,1)</f>
        <v>41763.25</v>
      </c>
      <c r="U936">
        <f>YEAR(S936)</f>
        <v>2014</v>
      </c>
      <c r="V936">
        <f t="shared" si="14"/>
        <v>30</v>
      </c>
    </row>
    <row r="937" spans="1:22" ht="41.4" x14ac:dyDescent="0.4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ROUND(E937/D937*100,0)</f>
        <v>1</v>
      </c>
      <c r="P937">
        <f>IFERROR(ROUND(E937/L937,2),0)</f>
        <v>25</v>
      </c>
      <c r="Q937" s="11" t="s">
        <v>8323</v>
      </c>
      <c r="R937" t="s">
        <v>8326</v>
      </c>
      <c r="S937" s="15">
        <f>(((J937/60)/60)/24)+DATE(1970,1,1)</f>
        <v>42368.333668981482</v>
      </c>
      <c r="T937" s="15">
        <f>(((I937/60)/60)/24)+DATE(1970,1,1)</f>
        <v>42398.333668981482</v>
      </c>
      <c r="U937">
        <f>YEAR(S937)</f>
        <v>2015</v>
      </c>
      <c r="V937">
        <f t="shared" si="14"/>
        <v>30</v>
      </c>
    </row>
    <row r="938" spans="1:22" ht="41.4" x14ac:dyDescent="0.4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ROUND(E938/D938*100,0)</f>
        <v>0</v>
      </c>
      <c r="P938">
        <f>IFERROR(ROUND(E938/L938,2),0)</f>
        <v>0</v>
      </c>
      <c r="Q938" s="11" t="s">
        <v>8323</v>
      </c>
      <c r="R938" t="s">
        <v>8326</v>
      </c>
      <c r="S938" s="15">
        <f>(((J938/60)/60)/24)+DATE(1970,1,1)</f>
        <v>40883.024178240739</v>
      </c>
      <c r="T938" s="15">
        <f>(((I938/60)/60)/24)+DATE(1970,1,1)</f>
        <v>40926.833333333336</v>
      </c>
      <c r="U938">
        <f>YEAR(S938)</f>
        <v>2011</v>
      </c>
      <c r="V938">
        <f t="shared" si="14"/>
        <v>43</v>
      </c>
    </row>
    <row r="939" spans="1:22" ht="41.4" x14ac:dyDescent="0.4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ROUND(E939/D939*100,0)</f>
        <v>1</v>
      </c>
      <c r="P939">
        <f>IFERROR(ROUND(E939/L939,2),0)</f>
        <v>20</v>
      </c>
      <c r="Q939" s="11" t="s">
        <v>8323</v>
      </c>
      <c r="R939" t="s">
        <v>8326</v>
      </c>
      <c r="S939" s="15">
        <f>(((J939/60)/60)/24)+DATE(1970,1,1)</f>
        <v>41551.798113425924</v>
      </c>
      <c r="T939" s="15">
        <f>(((I939/60)/60)/24)+DATE(1970,1,1)</f>
        <v>41581.839780092596</v>
      </c>
      <c r="U939">
        <f>YEAR(S939)</f>
        <v>2013</v>
      </c>
      <c r="V939">
        <f t="shared" si="14"/>
        <v>30</v>
      </c>
    </row>
    <row r="940" spans="1:22" ht="41.4" x14ac:dyDescent="0.4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ROUND(E940/D940*100,0)</f>
        <v>0</v>
      </c>
      <c r="P940">
        <f>IFERROR(ROUND(E940/L940,2),0)</f>
        <v>25</v>
      </c>
      <c r="Q940" s="11" t="s">
        <v>8323</v>
      </c>
      <c r="R940" t="s">
        <v>8326</v>
      </c>
      <c r="S940" s="15">
        <f>(((J940/60)/60)/24)+DATE(1970,1,1)</f>
        <v>41124.479722222226</v>
      </c>
      <c r="T940" s="15">
        <f>(((I940/60)/60)/24)+DATE(1970,1,1)</f>
        <v>41154.479722222226</v>
      </c>
      <c r="U940">
        <f>YEAR(S940)</f>
        <v>2012</v>
      </c>
      <c r="V940">
        <f t="shared" si="14"/>
        <v>30</v>
      </c>
    </row>
    <row r="941" spans="1:22" ht="41.4" x14ac:dyDescent="0.4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ROUND(E941/D941*100,0)</f>
        <v>1</v>
      </c>
      <c r="P941">
        <f>IFERROR(ROUND(E941/L941,2),0)</f>
        <v>20</v>
      </c>
      <c r="Q941" s="11" t="s">
        <v>8323</v>
      </c>
      <c r="R941" t="s">
        <v>8326</v>
      </c>
      <c r="S941" s="15">
        <f>(((J941/60)/60)/24)+DATE(1970,1,1)</f>
        <v>41416.763171296298</v>
      </c>
      <c r="T941" s="15">
        <f>(((I941/60)/60)/24)+DATE(1970,1,1)</f>
        <v>41455.831944444442</v>
      </c>
      <c r="U941">
        <f>YEAR(S941)</f>
        <v>2013</v>
      </c>
      <c r="V941">
        <f t="shared" si="14"/>
        <v>39</v>
      </c>
    </row>
    <row r="942" spans="1:22" ht="41.4" x14ac:dyDescent="0.4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ROUND(E942/D942*100,0)</f>
        <v>17</v>
      </c>
      <c r="P942">
        <f>IFERROR(ROUND(E942/L942,2),0)</f>
        <v>110.29</v>
      </c>
      <c r="Q942" s="11" t="s">
        <v>8317</v>
      </c>
      <c r="R942" t="s">
        <v>8319</v>
      </c>
      <c r="S942" s="15">
        <f>(((J942/60)/60)/24)+DATE(1970,1,1)</f>
        <v>42182.008402777778</v>
      </c>
      <c r="T942" s="15">
        <f>(((I942/60)/60)/24)+DATE(1970,1,1)</f>
        <v>42227.008402777778</v>
      </c>
      <c r="U942">
        <f>YEAR(S942)</f>
        <v>2015</v>
      </c>
      <c r="V942">
        <f t="shared" si="14"/>
        <v>45</v>
      </c>
    </row>
    <row r="943" spans="1:22" ht="41.4" x14ac:dyDescent="0.4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ROUND(E943/D943*100,0)</f>
        <v>2</v>
      </c>
      <c r="P943">
        <f>IFERROR(ROUND(E943/L943,2),0)</f>
        <v>37.450000000000003</v>
      </c>
      <c r="Q943" s="11" t="s">
        <v>8317</v>
      </c>
      <c r="R943" t="s">
        <v>8319</v>
      </c>
      <c r="S943" s="15">
        <f>(((J943/60)/60)/24)+DATE(1970,1,1)</f>
        <v>42746.096585648149</v>
      </c>
      <c r="T943" s="15">
        <f>(((I943/60)/60)/24)+DATE(1970,1,1)</f>
        <v>42776.096585648149</v>
      </c>
      <c r="U943">
        <f>YEAR(S943)</f>
        <v>2017</v>
      </c>
      <c r="V943">
        <f t="shared" si="14"/>
        <v>30</v>
      </c>
    </row>
    <row r="944" spans="1:22" ht="41.4" x14ac:dyDescent="0.4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ROUND(E944/D944*100,0)</f>
        <v>9</v>
      </c>
      <c r="P944">
        <f>IFERROR(ROUND(E944/L944,2),0)</f>
        <v>41.75</v>
      </c>
      <c r="Q944" s="11" t="s">
        <v>8317</v>
      </c>
      <c r="R944" t="s">
        <v>8319</v>
      </c>
      <c r="S944" s="15">
        <f>(((J944/60)/60)/24)+DATE(1970,1,1)</f>
        <v>42382.843287037031</v>
      </c>
      <c r="T944" s="15">
        <f>(((I944/60)/60)/24)+DATE(1970,1,1)</f>
        <v>42418.843287037031</v>
      </c>
      <c r="U944">
        <f>YEAR(S944)</f>
        <v>2016</v>
      </c>
      <c r="V944">
        <f t="shared" si="14"/>
        <v>36</v>
      </c>
    </row>
    <row r="945" spans="1:22" ht="27.6" x14ac:dyDescent="0.4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ROUND(E945/D945*100,0)</f>
        <v>10</v>
      </c>
      <c r="P945">
        <f>IFERROR(ROUND(E945/L945,2),0)</f>
        <v>24.08</v>
      </c>
      <c r="Q945" s="11" t="s">
        <v>8317</v>
      </c>
      <c r="R945" t="s">
        <v>8319</v>
      </c>
      <c r="S945" s="15">
        <f>(((J945/60)/60)/24)+DATE(1970,1,1)</f>
        <v>42673.66788194445</v>
      </c>
      <c r="T945" s="15">
        <f>(((I945/60)/60)/24)+DATE(1970,1,1)</f>
        <v>42703.709548611107</v>
      </c>
      <c r="U945">
        <f>YEAR(S945)</f>
        <v>2016</v>
      </c>
      <c r="V945">
        <f t="shared" si="14"/>
        <v>30</v>
      </c>
    </row>
    <row r="946" spans="1:22" ht="41.4" x14ac:dyDescent="0.4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ROUND(E946/D946*100,0)</f>
        <v>13</v>
      </c>
      <c r="P946">
        <f>IFERROR(ROUND(E946/L946,2),0)</f>
        <v>69.41</v>
      </c>
      <c r="Q946" s="11" t="s">
        <v>8317</v>
      </c>
      <c r="R946" t="s">
        <v>8319</v>
      </c>
      <c r="S946" s="15">
        <f>(((J946/60)/60)/24)+DATE(1970,1,1)</f>
        <v>42444.583912037036</v>
      </c>
      <c r="T946" s="15">
        <f>(((I946/60)/60)/24)+DATE(1970,1,1)</f>
        <v>42478.583333333328</v>
      </c>
      <c r="U946">
        <f>YEAR(S946)</f>
        <v>2016</v>
      </c>
      <c r="V946">
        <f t="shared" si="14"/>
        <v>34</v>
      </c>
    </row>
    <row r="947" spans="1:22" ht="41.4" x14ac:dyDescent="0.4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ROUND(E947/D947*100,0)</f>
        <v>2</v>
      </c>
      <c r="P947">
        <f>IFERROR(ROUND(E947/L947,2),0)</f>
        <v>155.25</v>
      </c>
      <c r="Q947" s="11" t="s">
        <v>8317</v>
      </c>
      <c r="R947" t="s">
        <v>8319</v>
      </c>
      <c r="S947" s="15">
        <f>(((J947/60)/60)/24)+DATE(1970,1,1)</f>
        <v>42732.872986111113</v>
      </c>
      <c r="T947" s="15">
        <f>(((I947/60)/60)/24)+DATE(1970,1,1)</f>
        <v>42784.999305555553</v>
      </c>
      <c r="U947">
        <f>YEAR(S947)</f>
        <v>2016</v>
      </c>
      <c r="V947">
        <f t="shared" si="14"/>
        <v>52</v>
      </c>
    </row>
    <row r="948" spans="1:22" ht="27.6" x14ac:dyDescent="0.4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ROUND(E948/D948*100,0)</f>
        <v>2</v>
      </c>
      <c r="P948">
        <f>IFERROR(ROUND(E948/L948,2),0)</f>
        <v>57.2</v>
      </c>
      <c r="Q948" s="11" t="s">
        <v>8317</v>
      </c>
      <c r="R948" t="s">
        <v>8319</v>
      </c>
      <c r="S948" s="15">
        <f>(((J948/60)/60)/24)+DATE(1970,1,1)</f>
        <v>42592.750555555554</v>
      </c>
      <c r="T948" s="15">
        <f>(((I948/60)/60)/24)+DATE(1970,1,1)</f>
        <v>42622.750555555554</v>
      </c>
      <c r="U948">
        <f>YEAR(S948)</f>
        <v>2016</v>
      </c>
      <c r="V948">
        <f t="shared" si="14"/>
        <v>30</v>
      </c>
    </row>
    <row r="949" spans="1:22" ht="41.4" x14ac:dyDescent="0.4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ROUND(E949/D949*100,0)</f>
        <v>0</v>
      </c>
      <c r="P949">
        <f>IFERROR(ROUND(E949/L949,2),0)</f>
        <v>0</v>
      </c>
      <c r="Q949" s="11" t="s">
        <v>8317</v>
      </c>
      <c r="R949" t="s">
        <v>8319</v>
      </c>
      <c r="S949" s="15">
        <f>(((J949/60)/60)/24)+DATE(1970,1,1)</f>
        <v>42491.781319444446</v>
      </c>
      <c r="T949" s="15">
        <f>(((I949/60)/60)/24)+DATE(1970,1,1)</f>
        <v>42551.781319444446</v>
      </c>
      <c r="U949">
        <f>YEAR(S949)</f>
        <v>2016</v>
      </c>
      <c r="V949">
        <f t="shared" si="14"/>
        <v>60</v>
      </c>
    </row>
    <row r="950" spans="1:22" ht="41.4" x14ac:dyDescent="0.4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ROUND(E950/D950*100,0)</f>
        <v>12</v>
      </c>
      <c r="P950">
        <f>IFERROR(ROUND(E950/L950,2),0)</f>
        <v>60</v>
      </c>
      <c r="Q950" s="11" t="s">
        <v>8317</v>
      </c>
      <c r="R950" t="s">
        <v>8319</v>
      </c>
      <c r="S950" s="15">
        <f>(((J950/60)/60)/24)+DATE(1970,1,1)</f>
        <v>42411.828287037039</v>
      </c>
      <c r="T950" s="15">
        <f>(((I950/60)/60)/24)+DATE(1970,1,1)</f>
        <v>42441.828287037039</v>
      </c>
      <c r="U950">
        <f>YEAR(S950)</f>
        <v>2016</v>
      </c>
      <c r="V950">
        <f t="shared" si="14"/>
        <v>30</v>
      </c>
    </row>
    <row r="951" spans="1:22" ht="41.4" x14ac:dyDescent="0.4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ROUND(E951/D951*100,0)</f>
        <v>1</v>
      </c>
      <c r="P951">
        <f>IFERROR(ROUND(E951/L951,2),0)</f>
        <v>39</v>
      </c>
      <c r="Q951" s="11" t="s">
        <v>8317</v>
      </c>
      <c r="R951" t="s">
        <v>8319</v>
      </c>
      <c r="S951" s="15">
        <f>(((J951/60)/60)/24)+DATE(1970,1,1)</f>
        <v>42361.043703703705</v>
      </c>
      <c r="T951" s="15">
        <f>(((I951/60)/60)/24)+DATE(1970,1,1)</f>
        <v>42421.043703703705</v>
      </c>
      <c r="U951">
        <f>YEAR(S951)</f>
        <v>2015</v>
      </c>
      <c r="V951">
        <f t="shared" si="14"/>
        <v>60</v>
      </c>
    </row>
    <row r="952" spans="1:22" ht="41.4" x14ac:dyDescent="0.4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ROUND(E952/D952*100,0)</f>
        <v>28</v>
      </c>
      <c r="P952">
        <f>IFERROR(ROUND(E952/L952,2),0)</f>
        <v>58.42</v>
      </c>
      <c r="Q952" s="11" t="s">
        <v>8317</v>
      </c>
      <c r="R952" t="s">
        <v>8319</v>
      </c>
      <c r="S952" s="15">
        <f>(((J952/60)/60)/24)+DATE(1970,1,1)</f>
        <v>42356.750706018516</v>
      </c>
      <c r="T952" s="15">
        <f>(((I952/60)/60)/24)+DATE(1970,1,1)</f>
        <v>42386.750706018516</v>
      </c>
      <c r="U952">
        <f>YEAR(S952)</f>
        <v>2015</v>
      </c>
      <c r="V952">
        <f t="shared" si="14"/>
        <v>30</v>
      </c>
    </row>
    <row r="953" spans="1:22" x14ac:dyDescent="0.4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ROUND(E953/D953*100,0)</f>
        <v>38</v>
      </c>
      <c r="P953">
        <f>IFERROR(ROUND(E953/L953,2),0)</f>
        <v>158.63999999999999</v>
      </c>
      <c r="Q953" s="11" t="s">
        <v>8317</v>
      </c>
      <c r="R953" t="s">
        <v>8319</v>
      </c>
      <c r="S953" s="15">
        <f>(((J953/60)/60)/24)+DATE(1970,1,1)</f>
        <v>42480.653611111105</v>
      </c>
      <c r="T953" s="15">
        <f>(((I953/60)/60)/24)+DATE(1970,1,1)</f>
        <v>42525.653611111105</v>
      </c>
      <c r="U953">
        <f>YEAR(S953)</f>
        <v>2016</v>
      </c>
      <c r="V953">
        <f t="shared" si="14"/>
        <v>45</v>
      </c>
    </row>
    <row r="954" spans="1:22" ht="27.6" x14ac:dyDescent="0.4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ROUND(E954/D954*100,0)</f>
        <v>40</v>
      </c>
      <c r="P954">
        <f>IFERROR(ROUND(E954/L954,2),0)</f>
        <v>99.86</v>
      </c>
      <c r="Q954" s="11" t="s">
        <v>8317</v>
      </c>
      <c r="R954" t="s">
        <v>8319</v>
      </c>
      <c r="S954" s="15">
        <f>(((J954/60)/60)/24)+DATE(1970,1,1)</f>
        <v>42662.613564814819</v>
      </c>
      <c r="T954" s="15">
        <f>(((I954/60)/60)/24)+DATE(1970,1,1)</f>
        <v>42692.655231481483</v>
      </c>
      <c r="U954">
        <f>YEAR(S954)</f>
        <v>2016</v>
      </c>
      <c r="V954">
        <f t="shared" si="14"/>
        <v>30</v>
      </c>
    </row>
    <row r="955" spans="1:22" ht="41.4" x14ac:dyDescent="0.4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ROUND(E955/D955*100,0)</f>
        <v>1</v>
      </c>
      <c r="P955">
        <f>IFERROR(ROUND(E955/L955,2),0)</f>
        <v>25.2</v>
      </c>
      <c r="Q955" s="11" t="s">
        <v>8317</v>
      </c>
      <c r="R955" t="s">
        <v>8319</v>
      </c>
      <c r="S955" s="15">
        <f>(((J955/60)/60)/24)+DATE(1970,1,1)</f>
        <v>41999.164340277777</v>
      </c>
      <c r="T955" s="15">
        <f>(((I955/60)/60)/24)+DATE(1970,1,1)</f>
        <v>42029.164340277777</v>
      </c>
      <c r="U955">
        <f>YEAR(S955)</f>
        <v>2014</v>
      </c>
      <c r="V955">
        <f t="shared" si="14"/>
        <v>30</v>
      </c>
    </row>
    <row r="956" spans="1:22" ht="41.4" x14ac:dyDescent="0.4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ROUND(E956/D956*100,0)</f>
        <v>43</v>
      </c>
      <c r="P956">
        <f>IFERROR(ROUND(E956/L956,2),0)</f>
        <v>89.19</v>
      </c>
      <c r="Q956" s="11" t="s">
        <v>8317</v>
      </c>
      <c r="R956" t="s">
        <v>8319</v>
      </c>
      <c r="S956" s="15">
        <f>(((J956/60)/60)/24)+DATE(1970,1,1)</f>
        <v>42194.833784722221</v>
      </c>
      <c r="T956" s="15">
        <f>(((I956/60)/60)/24)+DATE(1970,1,1)</f>
        <v>42236.833784722221</v>
      </c>
      <c r="U956">
        <f>YEAR(S956)</f>
        <v>2015</v>
      </c>
      <c r="V956">
        <f t="shared" si="14"/>
        <v>42</v>
      </c>
    </row>
    <row r="957" spans="1:22" ht="41.4" x14ac:dyDescent="0.4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ROUND(E957/D957*100,0)</f>
        <v>6</v>
      </c>
      <c r="P957">
        <f>IFERROR(ROUND(E957/L957,2),0)</f>
        <v>182.62</v>
      </c>
      <c r="Q957" s="11" t="s">
        <v>8317</v>
      </c>
      <c r="R957" t="s">
        <v>8319</v>
      </c>
      <c r="S957" s="15">
        <f>(((J957/60)/60)/24)+DATE(1970,1,1)</f>
        <v>42586.295138888891</v>
      </c>
      <c r="T957" s="15">
        <f>(((I957/60)/60)/24)+DATE(1970,1,1)</f>
        <v>42626.295138888891</v>
      </c>
      <c r="U957">
        <f>YEAR(S957)</f>
        <v>2016</v>
      </c>
      <c r="V957">
        <f t="shared" si="14"/>
        <v>40</v>
      </c>
    </row>
    <row r="958" spans="1:22" ht="55.2" x14ac:dyDescent="0.4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ROUND(E958/D958*100,0)</f>
        <v>2</v>
      </c>
      <c r="P958">
        <f>IFERROR(ROUND(E958/L958,2),0)</f>
        <v>50.65</v>
      </c>
      <c r="Q958" s="11" t="s">
        <v>8317</v>
      </c>
      <c r="R958" t="s">
        <v>8319</v>
      </c>
      <c r="S958" s="15">
        <f>(((J958/60)/60)/24)+DATE(1970,1,1)</f>
        <v>42060.913877314815</v>
      </c>
      <c r="T958" s="15">
        <f>(((I958/60)/60)/24)+DATE(1970,1,1)</f>
        <v>42120.872210648144</v>
      </c>
      <c r="U958">
        <f>YEAR(S958)</f>
        <v>2015</v>
      </c>
      <c r="V958">
        <f t="shared" si="14"/>
        <v>60</v>
      </c>
    </row>
    <row r="959" spans="1:22" ht="27.6" x14ac:dyDescent="0.4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ROUND(E959/D959*100,0)</f>
        <v>2</v>
      </c>
      <c r="P959">
        <f>IFERROR(ROUND(E959/L959,2),0)</f>
        <v>33.29</v>
      </c>
      <c r="Q959" s="11" t="s">
        <v>8317</v>
      </c>
      <c r="R959" t="s">
        <v>8319</v>
      </c>
      <c r="S959" s="15">
        <f>(((J959/60)/60)/24)+DATE(1970,1,1)</f>
        <v>42660.552465277782</v>
      </c>
      <c r="T959" s="15">
        <f>(((I959/60)/60)/24)+DATE(1970,1,1)</f>
        <v>42691.594131944439</v>
      </c>
      <c r="U959">
        <f>YEAR(S959)</f>
        <v>2016</v>
      </c>
      <c r="V959">
        <f t="shared" si="14"/>
        <v>31</v>
      </c>
    </row>
    <row r="960" spans="1:22" ht="41.4" x14ac:dyDescent="0.4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ROUND(E960/D960*100,0)</f>
        <v>11</v>
      </c>
      <c r="P960">
        <f>IFERROR(ROUND(E960/L960,2),0)</f>
        <v>51.82</v>
      </c>
      <c r="Q960" s="11" t="s">
        <v>8317</v>
      </c>
      <c r="R960" t="s">
        <v>8319</v>
      </c>
      <c r="S960" s="15">
        <f>(((J960/60)/60)/24)+DATE(1970,1,1)</f>
        <v>42082.802812499998</v>
      </c>
      <c r="T960" s="15">
        <f>(((I960/60)/60)/24)+DATE(1970,1,1)</f>
        <v>42104.207638888889</v>
      </c>
      <c r="U960">
        <f>YEAR(S960)</f>
        <v>2015</v>
      </c>
      <c r="V960">
        <f t="shared" si="14"/>
        <v>22</v>
      </c>
    </row>
    <row r="961" spans="1:22" ht="41.4" x14ac:dyDescent="0.4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ROUND(E961/D961*100,0)</f>
        <v>39</v>
      </c>
      <c r="P961">
        <f>IFERROR(ROUND(E961/L961,2),0)</f>
        <v>113.63</v>
      </c>
      <c r="Q961" s="11" t="s">
        <v>8317</v>
      </c>
      <c r="R961" t="s">
        <v>8319</v>
      </c>
      <c r="S961" s="15">
        <f>(((J961/60)/60)/24)+DATE(1970,1,1)</f>
        <v>41993.174363425926</v>
      </c>
      <c r="T961" s="15">
        <f>(((I961/60)/60)/24)+DATE(1970,1,1)</f>
        <v>42023.174363425926</v>
      </c>
      <c r="U961">
        <f>YEAR(S961)</f>
        <v>2014</v>
      </c>
      <c r="V961">
        <f t="shared" si="14"/>
        <v>30</v>
      </c>
    </row>
    <row r="962" spans="1:22" ht="41.4" x14ac:dyDescent="0.4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ROUND(E962/D962*100,0)</f>
        <v>46</v>
      </c>
      <c r="P962">
        <f>IFERROR(ROUND(E962/L962,2),0)</f>
        <v>136.46</v>
      </c>
      <c r="Q962" s="11" t="s">
        <v>8317</v>
      </c>
      <c r="R962" t="s">
        <v>8319</v>
      </c>
      <c r="S962" s="15">
        <f>(((J962/60)/60)/24)+DATE(1970,1,1)</f>
        <v>42766.626793981486</v>
      </c>
      <c r="T962" s="15">
        <f>(((I962/60)/60)/24)+DATE(1970,1,1)</f>
        <v>42808.585127314815</v>
      </c>
      <c r="U962">
        <f>YEAR(S962)</f>
        <v>2017</v>
      </c>
      <c r="V962">
        <f t="shared" si="14"/>
        <v>42</v>
      </c>
    </row>
    <row r="963" spans="1:22" ht="41.4" x14ac:dyDescent="0.4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ROUND(E963/D963*100,0)</f>
        <v>42</v>
      </c>
      <c r="P963">
        <f>IFERROR(ROUND(E963/L963,2),0)</f>
        <v>364.35</v>
      </c>
      <c r="Q963" s="11" t="s">
        <v>8317</v>
      </c>
      <c r="R963" t="s">
        <v>8319</v>
      </c>
      <c r="S963" s="15">
        <f>(((J963/60)/60)/24)+DATE(1970,1,1)</f>
        <v>42740.693692129629</v>
      </c>
      <c r="T963" s="15">
        <f>(((I963/60)/60)/24)+DATE(1970,1,1)</f>
        <v>42786.791666666672</v>
      </c>
      <c r="U963">
        <f>YEAR(S963)</f>
        <v>2017</v>
      </c>
      <c r="V963">
        <f t="shared" ref="V963:V1026" si="15">_xlfn.DAYS(T963,S963)</f>
        <v>46</v>
      </c>
    </row>
    <row r="964" spans="1:22" ht="41.4" x14ac:dyDescent="0.4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ROUND(E964/D964*100,0)</f>
        <v>28</v>
      </c>
      <c r="P964">
        <f>IFERROR(ROUND(E964/L964,2),0)</f>
        <v>19.239999999999998</v>
      </c>
      <c r="Q964" s="11" t="s">
        <v>8317</v>
      </c>
      <c r="R964" t="s">
        <v>8319</v>
      </c>
      <c r="S964" s="15">
        <f>(((J964/60)/60)/24)+DATE(1970,1,1)</f>
        <v>42373.712418981479</v>
      </c>
      <c r="T964" s="15">
        <f>(((I964/60)/60)/24)+DATE(1970,1,1)</f>
        <v>42411.712418981479</v>
      </c>
      <c r="U964">
        <f>YEAR(S964)</f>
        <v>2016</v>
      </c>
      <c r="V964">
        <f t="shared" si="15"/>
        <v>38</v>
      </c>
    </row>
    <row r="965" spans="1:22" ht="27.6" x14ac:dyDescent="0.4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ROUND(E965/D965*100,0)</f>
        <v>1</v>
      </c>
      <c r="P965">
        <f>IFERROR(ROUND(E965/L965,2),0)</f>
        <v>41.89</v>
      </c>
      <c r="Q965" s="11" t="s">
        <v>8317</v>
      </c>
      <c r="R965" t="s">
        <v>8319</v>
      </c>
      <c r="S965" s="15">
        <f>(((J965/60)/60)/24)+DATE(1970,1,1)</f>
        <v>42625.635636574079</v>
      </c>
      <c r="T965" s="15">
        <f>(((I965/60)/60)/24)+DATE(1970,1,1)</f>
        <v>42660.635636574079</v>
      </c>
      <c r="U965">
        <f>YEAR(S965)</f>
        <v>2016</v>
      </c>
      <c r="V965">
        <f t="shared" si="15"/>
        <v>35</v>
      </c>
    </row>
    <row r="966" spans="1:22" ht="41.4" x14ac:dyDescent="0.4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ROUND(E966/D966*100,0)</f>
        <v>1</v>
      </c>
      <c r="P966">
        <f>IFERROR(ROUND(E966/L966,2),0)</f>
        <v>30.31</v>
      </c>
      <c r="Q966" s="11" t="s">
        <v>8317</v>
      </c>
      <c r="R966" t="s">
        <v>8319</v>
      </c>
      <c r="S966" s="15">
        <f>(((J966/60)/60)/24)+DATE(1970,1,1)</f>
        <v>42208.628692129627</v>
      </c>
      <c r="T966" s="15">
        <f>(((I966/60)/60)/24)+DATE(1970,1,1)</f>
        <v>42248.628692129627</v>
      </c>
      <c r="U966">
        <f>YEAR(S966)</f>
        <v>2015</v>
      </c>
      <c r="V966">
        <f t="shared" si="15"/>
        <v>40</v>
      </c>
    </row>
    <row r="967" spans="1:22" ht="41.4" x14ac:dyDescent="0.4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ROUND(E967/D967*100,0)</f>
        <v>1</v>
      </c>
      <c r="P967">
        <f>IFERROR(ROUND(E967/L967,2),0)</f>
        <v>49.67</v>
      </c>
      <c r="Q967" s="11" t="s">
        <v>8317</v>
      </c>
      <c r="R967" t="s">
        <v>8319</v>
      </c>
      <c r="S967" s="15">
        <f>(((J967/60)/60)/24)+DATE(1970,1,1)</f>
        <v>42637.016736111109</v>
      </c>
      <c r="T967" s="15">
        <f>(((I967/60)/60)/24)+DATE(1970,1,1)</f>
        <v>42669.165972222225</v>
      </c>
      <c r="U967">
        <f>YEAR(S967)</f>
        <v>2016</v>
      </c>
      <c r="V967">
        <f t="shared" si="15"/>
        <v>32</v>
      </c>
    </row>
    <row r="968" spans="1:22" ht="41.4" x14ac:dyDescent="0.4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ROUND(E968/D968*100,0)</f>
        <v>15</v>
      </c>
      <c r="P968">
        <f>IFERROR(ROUND(E968/L968,2),0)</f>
        <v>59.2</v>
      </c>
      <c r="Q968" s="11" t="s">
        <v>8317</v>
      </c>
      <c r="R968" t="s">
        <v>8319</v>
      </c>
      <c r="S968" s="15">
        <f>(((J968/60)/60)/24)+DATE(1970,1,1)</f>
        <v>42619.635787037041</v>
      </c>
      <c r="T968" s="15">
        <f>(((I968/60)/60)/24)+DATE(1970,1,1)</f>
        <v>42649.635787037041</v>
      </c>
      <c r="U968">
        <f>YEAR(S968)</f>
        <v>2016</v>
      </c>
      <c r="V968">
        <f t="shared" si="15"/>
        <v>30</v>
      </c>
    </row>
    <row r="969" spans="1:22" ht="41.4" x14ac:dyDescent="0.4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ROUND(E969/D969*100,0)</f>
        <v>18</v>
      </c>
      <c r="P969">
        <f>IFERROR(ROUND(E969/L969,2),0)</f>
        <v>43.98</v>
      </c>
      <c r="Q969" s="11" t="s">
        <v>8317</v>
      </c>
      <c r="R969" t="s">
        <v>8319</v>
      </c>
      <c r="S969" s="15">
        <f>(((J969/60)/60)/24)+DATE(1970,1,1)</f>
        <v>42422.254328703704</v>
      </c>
      <c r="T969" s="15">
        <f>(((I969/60)/60)/24)+DATE(1970,1,1)</f>
        <v>42482.21266203704</v>
      </c>
      <c r="U969">
        <f>YEAR(S969)</f>
        <v>2016</v>
      </c>
      <c r="V969">
        <f t="shared" si="15"/>
        <v>60</v>
      </c>
    </row>
    <row r="970" spans="1:22" ht="41.4" x14ac:dyDescent="0.4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ROUND(E970/D970*100,0)</f>
        <v>1</v>
      </c>
      <c r="P970">
        <f>IFERROR(ROUND(E970/L970,2),0)</f>
        <v>26.5</v>
      </c>
      <c r="Q970" s="11" t="s">
        <v>8317</v>
      </c>
      <c r="R970" t="s">
        <v>8319</v>
      </c>
      <c r="S970" s="15">
        <f>(((J970/60)/60)/24)+DATE(1970,1,1)</f>
        <v>41836.847615740742</v>
      </c>
      <c r="T970" s="15">
        <f>(((I970/60)/60)/24)+DATE(1970,1,1)</f>
        <v>41866.847615740742</v>
      </c>
      <c r="U970">
        <f>YEAR(S970)</f>
        <v>2014</v>
      </c>
      <c r="V970">
        <f t="shared" si="15"/>
        <v>30</v>
      </c>
    </row>
    <row r="971" spans="1:22" ht="27.6" x14ac:dyDescent="0.4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ROUND(E971/D971*100,0)</f>
        <v>47</v>
      </c>
      <c r="P971">
        <f>IFERROR(ROUND(E971/L971,2),0)</f>
        <v>1272.73</v>
      </c>
      <c r="Q971" s="11" t="s">
        <v>8317</v>
      </c>
      <c r="R971" t="s">
        <v>8319</v>
      </c>
      <c r="S971" s="15">
        <f>(((J971/60)/60)/24)+DATE(1970,1,1)</f>
        <v>42742.30332175926</v>
      </c>
      <c r="T971" s="15">
        <f>(((I971/60)/60)/24)+DATE(1970,1,1)</f>
        <v>42775.30332175926</v>
      </c>
      <c r="U971">
        <f>YEAR(S971)</f>
        <v>2017</v>
      </c>
      <c r="V971">
        <f t="shared" si="15"/>
        <v>33</v>
      </c>
    </row>
    <row r="972" spans="1:22" ht="41.4" x14ac:dyDescent="0.4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ROUND(E972/D972*100,0)</f>
        <v>46</v>
      </c>
      <c r="P972">
        <f>IFERROR(ROUND(E972/L972,2),0)</f>
        <v>164</v>
      </c>
      <c r="Q972" s="11" t="s">
        <v>8317</v>
      </c>
      <c r="R972" t="s">
        <v>8319</v>
      </c>
      <c r="S972" s="15">
        <f>(((J972/60)/60)/24)+DATE(1970,1,1)</f>
        <v>42721.220520833333</v>
      </c>
      <c r="T972" s="15">
        <f>(((I972/60)/60)/24)+DATE(1970,1,1)</f>
        <v>42758.207638888889</v>
      </c>
      <c r="U972">
        <f>YEAR(S972)</f>
        <v>2016</v>
      </c>
      <c r="V972">
        <f t="shared" si="15"/>
        <v>37</v>
      </c>
    </row>
    <row r="973" spans="1:22" ht="41.4" x14ac:dyDescent="0.4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ROUND(E973/D973*100,0)</f>
        <v>0</v>
      </c>
      <c r="P973">
        <f>IFERROR(ROUND(E973/L973,2),0)</f>
        <v>45.2</v>
      </c>
      <c r="Q973" s="11" t="s">
        <v>8317</v>
      </c>
      <c r="R973" t="s">
        <v>8319</v>
      </c>
      <c r="S973" s="15">
        <f>(((J973/60)/60)/24)+DATE(1970,1,1)</f>
        <v>42111.709027777775</v>
      </c>
      <c r="T973" s="15">
        <f>(((I973/60)/60)/24)+DATE(1970,1,1)</f>
        <v>42156.709027777775</v>
      </c>
      <c r="U973">
        <f>YEAR(S973)</f>
        <v>2015</v>
      </c>
      <c r="V973">
        <f t="shared" si="15"/>
        <v>45</v>
      </c>
    </row>
    <row r="974" spans="1:22" ht="41.4" x14ac:dyDescent="0.4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ROUND(E974/D974*100,0)</f>
        <v>35</v>
      </c>
      <c r="P974">
        <f>IFERROR(ROUND(E974/L974,2),0)</f>
        <v>153.88999999999999</v>
      </c>
      <c r="Q974" s="11" t="s">
        <v>8317</v>
      </c>
      <c r="R974" t="s">
        <v>8319</v>
      </c>
      <c r="S974" s="15">
        <f>(((J974/60)/60)/24)+DATE(1970,1,1)</f>
        <v>41856.865717592591</v>
      </c>
      <c r="T974" s="15">
        <f>(((I974/60)/60)/24)+DATE(1970,1,1)</f>
        <v>41886.290972222225</v>
      </c>
      <c r="U974">
        <f>YEAR(S974)</f>
        <v>2014</v>
      </c>
      <c r="V974">
        <f t="shared" si="15"/>
        <v>30</v>
      </c>
    </row>
    <row r="975" spans="1:22" ht="41.4" x14ac:dyDescent="0.4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ROUND(E975/D975*100,0)</f>
        <v>2</v>
      </c>
      <c r="P975">
        <f>IFERROR(ROUND(E975/L975,2),0)</f>
        <v>51.38</v>
      </c>
      <c r="Q975" s="11" t="s">
        <v>8317</v>
      </c>
      <c r="R975" t="s">
        <v>8319</v>
      </c>
      <c r="S975" s="15">
        <f>(((J975/60)/60)/24)+DATE(1970,1,1)</f>
        <v>42257.014965277776</v>
      </c>
      <c r="T975" s="15">
        <f>(((I975/60)/60)/24)+DATE(1970,1,1)</f>
        <v>42317.056631944448</v>
      </c>
      <c r="U975">
        <f>YEAR(S975)</f>
        <v>2015</v>
      </c>
      <c r="V975">
        <f t="shared" si="15"/>
        <v>60</v>
      </c>
    </row>
    <row r="976" spans="1:22" ht="41.4" x14ac:dyDescent="0.4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ROUND(E976/D976*100,0)</f>
        <v>1</v>
      </c>
      <c r="P976">
        <f>IFERROR(ROUND(E976/L976,2),0)</f>
        <v>93.33</v>
      </c>
      <c r="Q976" s="11" t="s">
        <v>8317</v>
      </c>
      <c r="R976" t="s">
        <v>8319</v>
      </c>
      <c r="S976" s="15">
        <f>(((J976/60)/60)/24)+DATE(1970,1,1)</f>
        <v>42424.749490740738</v>
      </c>
      <c r="T976" s="15">
        <f>(((I976/60)/60)/24)+DATE(1970,1,1)</f>
        <v>42454.707824074074</v>
      </c>
      <c r="U976">
        <f>YEAR(S976)</f>
        <v>2016</v>
      </c>
      <c r="V976">
        <f t="shared" si="15"/>
        <v>30</v>
      </c>
    </row>
    <row r="977" spans="1:22" ht="41.4" x14ac:dyDescent="0.4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ROUND(E977/D977*100,0)</f>
        <v>3</v>
      </c>
      <c r="P977">
        <f>IFERROR(ROUND(E977/L977,2),0)</f>
        <v>108.63</v>
      </c>
      <c r="Q977" s="11" t="s">
        <v>8317</v>
      </c>
      <c r="R977" t="s">
        <v>8319</v>
      </c>
      <c r="S977" s="15">
        <f>(((J977/60)/60)/24)+DATE(1970,1,1)</f>
        <v>42489.696585648147</v>
      </c>
      <c r="T977" s="15">
        <f>(((I977/60)/60)/24)+DATE(1970,1,1)</f>
        <v>42549.696585648147</v>
      </c>
      <c r="U977">
        <f>YEAR(S977)</f>
        <v>2016</v>
      </c>
      <c r="V977">
        <f t="shared" si="15"/>
        <v>60</v>
      </c>
    </row>
    <row r="978" spans="1:22" ht="41.4" x14ac:dyDescent="0.4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ROUND(E978/D978*100,0)</f>
        <v>2</v>
      </c>
      <c r="P978">
        <f>IFERROR(ROUND(E978/L978,2),0)</f>
        <v>160.5</v>
      </c>
      <c r="Q978" s="11" t="s">
        <v>8317</v>
      </c>
      <c r="R978" t="s">
        <v>8319</v>
      </c>
      <c r="S978" s="15">
        <f>(((J978/60)/60)/24)+DATE(1970,1,1)</f>
        <v>42185.058993055558</v>
      </c>
      <c r="T978" s="15">
        <f>(((I978/60)/60)/24)+DATE(1970,1,1)</f>
        <v>42230.058993055558</v>
      </c>
      <c r="U978">
        <f>YEAR(S978)</f>
        <v>2015</v>
      </c>
      <c r="V978">
        <f t="shared" si="15"/>
        <v>45</v>
      </c>
    </row>
    <row r="979" spans="1:22" ht="41.4" x14ac:dyDescent="0.4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ROUND(E979/D979*100,0)</f>
        <v>34</v>
      </c>
      <c r="P979">
        <f>IFERROR(ROUND(E979/L979,2),0)</f>
        <v>75.75</v>
      </c>
      <c r="Q979" s="11" t="s">
        <v>8317</v>
      </c>
      <c r="R979" t="s">
        <v>8319</v>
      </c>
      <c r="S979" s="15">
        <f>(((J979/60)/60)/24)+DATE(1970,1,1)</f>
        <v>42391.942094907412</v>
      </c>
      <c r="T979" s="15">
        <f>(((I979/60)/60)/24)+DATE(1970,1,1)</f>
        <v>42421.942094907412</v>
      </c>
      <c r="U979">
        <f>YEAR(S979)</f>
        <v>2016</v>
      </c>
      <c r="V979">
        <f t="shared" si="15"/>
        <v>30</v>
      </c>
    </row>
    <row r="980" spans="1:22" ht="41.4" x14ac:dyDescent="0.4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ROUND(E980/D980*100,0)</f>
        <v>56</v>
      </c>
      <c r="P980">
        <f>IFERROR(ROUND(E980/L980,2),0)</f>
        <v>790.84</v>
      </c>
      <c r="Q980" s="11" t="s">
        <v>8317</v>
      </c>
      <c r="R980" t="s">
        <v>8319</v>
      </c>
      <c r="S980" s="15">
        <f>(((J980/60)/60)/24)+DATE(1970,1,1)</f>
        <v>42395.309039351851</v>
      </c>
      <c r="T980" s="15">
        <f>(((I980/60)/60)/24)+DATE(1970,1,1)</f>
        <v>42425.309039351851</v>
      </c>
      <c r="U980">
        <f>YEAR(S980)</f>
        <v>2016</v>
      </c>
      <c r="V980">
        <f t="shared" si="15"/>
        <v>30</v>
      </c>
    </row>
    <row r="981" spans="1:22" ht="41.4" x14ac:dyDescent="0.4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ROUND(E981/D981*100,0)</f>
        <v>83</v>
      </c>
      <c r="P981">
        <f>IFERROR(ROUND(E981/L981,2),0)</f>
        <v>301.94</v>
      </c>
      <c r="Q981" s="11" t="s">
        <v>8317</v>
      </c>
      <c r="R981" t="s">
        <v>8319</v>
      </c>
      <c r="S981" s="15">
        <f>(((J981/60)/60)/24)+DATE(1970,1,1)</f>
        <v>42506.416990740734</v>
      </c>
      <c r="T981" s="15">
        <f>(((I981/60)/60)/24)+DATE(1970,1,1)</f>
        <v>42541.790972222225</v>
      </c>
      <c r="U981">
        <f>YEAR(S981)</f>
        <v>2016</v>
      </c>
      <c r="V981">
        <f t="shared" si="15"/>
        <v>35</v>
      </c>
    </row>
    <row r="982" spans="1:22" ht="41.4" x14ac:dyDescent="0.4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ROUND(E982/D982*100,0)</f>
        <v>15</v>
      </c>
      <c r="P982">
        <f>IFERROR(ROUND(E982/L982,2),0)</f>
        <v>47.94</v>
      </c>
      <c r="Q982" s="11" t="s">
        <v>8317</v>
      </c>
      <c r="R982" t="s">
        <v>8319</v>
      </c>
      <c r="S982" s="15">
        <f>(((J982/60)/60)/24)+DATE(1970,1,1)</f>
        <v>41928.904189814813</v>
      </c>
      <c r="T982" s="15">
        <f>(((I982/60)/60)/24)+DATE(1970,1,1)</f>
        <v>41973.945856481485</v>
      </c>
      <c r="U982">
        <f>YEAR(S982)</f>
        <v>2014</v>
      </c>
      <c r="V982">
        <f t="shared" si="15"/>
        <v>45</v>
      </c>
    </row>
    <row r="983" spans="1:22" ht="41.4" x14ac:dyDescent="0.4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ROUND(E983/D983*100,0)</f>
        <v>0</v>
      </c>
      <c r="P983">
        <f>IFERROR(ROUND(E983/L983,2),0)</f>
        <v>2.75</v>
      </c>
      <c r="Q983" s="11" t="s">
        <v>8317</v>
      </c>
      <c r="R983" t="s">
        <v>8319</v>
      </c>
      <c r="S983" s="15">
        <f>(((J983/60)/60)/24)+DATE(1970,1,1)</f>
        <v>41830.947013888886</v>
      </c>
      <c r="T983" s="15">
        <f>(((I983/60)/60)/24)+DATE(1970,1,1)</f>
        <v>41860.947013888886</v>
      </c>
      <c r="U983">
        <f>YEAR(S983)</f>
        <v>2014</v>
      </c>
      <c r="V983">
        <f t="shared" si="15"/>
        <v>30</v>
      </c>
    </row>
    <row r="984" spans="1:22" ht="27.6" x14ac:dyDescent="0.4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ROUND(E984/D984*100,0)</f>
        <v>0</v>
      </c>
      <c r="P984">
        <f>IFERROR(ROUND(E984/L984,2),0)</f>
        <v>1</v>
      </c>
      <c r="Q984" s="11" t="s">
        <v>8317</v>
      </c>
      <c r="R984" t="s">
        <v>8319</v>
      </c>
      <c r="S984" s="15">
        <f>(((J984/60)/60)/24)+DATE(1970,1,1)</f>
        <v>42615.753310185188</v>
      </c>
      <c r="T984" s="15">
        <f>(((I984/60)/60)/24)+DATE(1970,1,1)</f>
        <v>42645.753310185188</v>
      </c>
      <c r="U984">
        <f>YEAR(S984)</f>
        <v>2016</v>
      </c>
      <c r="V984">
        <f t="shared" si="15"/>
        <v>30</v>
      </c>
    </row>
    <row r="985" spans="1:22" ht="41.4" x14ac:dyDescent="0.4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ROUND(E985/D985*100,0)</f>
        <v>30</v>
      </c>
      <c r="P985">
        <f>IFERROR(ROUND(E985/L985,2),0)</f>
        <v>171.79</v>
      </c>
      <c r="Q985" s="11" t="s">
        <v>8317</v>
      </c>
      <c r="R985" t="s">
        <v>8319</v>
      </c>
      <c r="S985" s="15">
        <f>(((J985/60)/60)/24)+DATE(1970,1,1)</f>
        <v>42574.667650462965</v>
      </c>
      <c r="T985" s="15">
        <f>(((I985/60)/60)/24)+DATE(1970,1,1)</f>
        <v>42605.870833333334</v>
      </c>
      <c r="U985">
        <f>YEAR(S985)</f>
        <v>2016</v>
      </c>
      <c r="V985">
        <f t="shared" si="15"/>
        <v>31</v>
      </c>
    </row>
    <row r="986" spans="1:22" ht="69" x14ac:dyDescent="0.4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ROUND(E986/D986*100,0)</f>
        <v>1</v>
      </c>
      <c r="P986">
        <f>IFERROR(ROUND(E986/L986,2),0)</f>
        <v>35.33</v>
      </c>
      <c r="Q986" s="11" t="s">
        <v>8317</v>
      </c>
      <c r="R986" t="s">
        <v>8319</v>
      </c>
      <c r="S986" s="15">
        <f>(((J986/60)/60)/24)+DATE(1970,1,1)</f>
        <v>42061.11583333333</v>
      </c>
      <c r="T986" s="15">
        <f>(((I986/60)/60)/24)+DATE(1970,1,1)</f>
        <v>42091.074166666673</v>
      </c>
      <c r="U986">
        <f>YEAR(S986)</f>
        <v>2015</v>
      </c>
      <c r="V986">
        <f t="shared" si="15"/>
        <v>30</v>
      </c>
    </row>
    <row r="987" spans="1:22" ht="41.4" x14ac:dyDescent="0.4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ROUND(E987/D987*100,0)</f>
        <v>6</v>
      </c>
      <c r="P987">
        <f>IFERROR(ROUND(E987/L987,2),0)</f>
        <v>82.09</v>
      </c>
      <c r="Q987" s="11" t="s">
        <v>8317</v>
      </c>
      <c r="R987" t="s">
        <v>8319</v>
      </c>
      <c r="S987" s="15">
        <f>(((J987/60)/60)/24)+DATE(1970,1,1)</f>
        <v>42339.967708333337</v>
      </c>
      <c r="T987" s="15">
        <f>(((I987/60)/60)/24)+DATE(1970,1,1)</f>
        <v>42369.958333333328</v>
      </c>
      <c r="U987">
        <f>YEAR(S987)</f>
        <v>2015</v>
      </c>
      <c r="V987">
        <f t="shared" si="15"/>
        <v>30</v>
      </c>
    </row>
    <row r="988" spans="1:22" ht="41.4" x14ac:dyDescent="0.4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ROUND(E988/D988*100,0)</f>
        <v>13</v>
      </c>
      <c r="P988">
        <f>IFERROR(ROUND(E988/L988,2),0)</f>
        <v>110.87</v>
      </c>
      <c r="Q988" s="11" t="s">
        <v>8317</v>
      </c>
      <c r="R988" t="s">
        <v>8319</v>
      </c>
      <c r="S988" s="15">
        <f>(((J988/60)/60)/24)+DATE(1970,1,1)</f>
        <v>42324.767361111109</v>
      </c>
      <c r="T988" s="15">
        <f>(((I988/60)/60)/24)+DATE(1970,1,1)</f>
        <v>42379</v>
      </c>
      <c r="U988">
        <f>YEAR(S988)</f>
        <v>2015</v>
      </c>
      <c r="V988">
        <f t="shared" si="15"/>
        <v>55</v>
      </c>
    </row>
    <row r="989" spans="1:22" ht="41.4" x14ac:dyDescent="0.4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ROUND(E989/D989*100,0)</f>
        <v>13</v>
      </c>
      <c r="P989">
        <f>IFERROR(ROUND(E989/L989,2),0)</f>
        <v>161.22</v>
      </c>
      <c r="Q989" s="11" t="s">
        <v>8317</v>
      </c>
      <c r="R989" t="s">
        <v>8319</v>
      </c>
      <c r="S989" s="15">
        <f>(((J989/60)/60)/24)+DATE(1970,1,1)</f>
        <v>41773.294560185182</v>
      </c>
      <c r="T989" s="15">
        <f>(((I989/60)/60)/24)+DATE(1970,1,1)</f>
        <v>41813.294560185182</v>
      </c>
      <c r="U989">
        <f>YEAR(S989)</f>
        <v>2014</v>
      </c>
      <c r="V989">
        <f t="shared" si="15"/>
        <v>40</v>
      </c>
    </row>
    <row r="990" spans="1:22" ht="41.4" x14ac:dyDescent="0.4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ROUND(E990/D990*100,0)</f>
        <v>0</v>
      </c>
      <c r="P990">
        <f>IFERROR(ROUND(E990/L990,2),0)</f>
        <v>0</v>
      </c>
      <c r="Q990" s="11" t="s">
        <v>8317</v>
      </c>
      <c r="R990" t="s">
        <v>8319</v>
      </c>
      <c r="S990" s="15">
        <f>(((J990/60)/60)/24)+DATE(1970,1,1)</f>
        <v>42614.356770833328</v>
      </c>
      <c r="T990" s="15">
        <f>(((I990/60)/60)/24)+DATE(1970,1,1)</f>
        <v>42644.356770833328</v>
      </c>
      <c r="U990">
        <f>YEAR(S990)</f>
        <v>2016</v>
      </c>
      <c r="V990">
        <f t="shared" si="15"/>
        <v>30</v>
      </c>
    </row>
    <row r="991" spans="1:22" x14ac:dyDescent="0.4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ROUND(E991/D991*100,0)</f>
        <v>17</v>
      </c>
      <c r="P991">
        <f>IFERROR(ROUND(E991/L991,2),0)</f>
        <v>52.41</v>
      </c>
      <c r="Q991" s="11" t="s">
        <v>8317</v>
      </c>
      <c r="R991" t="s">
        <v>8319</v>
      </c>
      <c r="S991" s="15">
        <f>(((J991/60)/60)/24)+DATE(1970,1,1)</f>
        <v>42611.933969907404</v>
      </c>
      <c r="T991" s="15">
        <f>(((I991/60)/60)/24)+DATE(1970,1,1)</f>
        <v>42641.933969907404</v>
      </c>
      <c r="U991">
        <f>YEAR(S991)</f>
        <v>2016</v>
      </c>
      <c r="V991">
        <f t="shared" si="15"/>
        <v>30</v>
      </c>
    </row>
    <row r="992" spans="1:22" ht="41.4" x14ac:dyDescent="0.4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ROUND(E992/D992*100,0)</f>
        <v>0</v>
      </c>
      <c r="P992">
        <f>IFERROR(ROUND(E992/L992,2),0)</f>
        <v>13</v>
      </c>
      <c r="Q992" s="11" t="s">
        <v>8317</v>
      </c>
      <c r="R992" t="s">
        <v>8319</v>
      </c>
      <c r="S992" s="15">
        <f>(((J992/60)/60)/24)+DATE(1970,1,1)</f>
        <v>41855.784305555557</v>
      </c>
      <c r="T992" s="15">
        <f>(((I992/60)/60)/24)+DATE(1970,1,1)</f>
        <v>41885.784305555557</v>
      </c>
      <c r="U992">
        <f>YEAR(S992)</f>
        <v>2014</v>
      </c>
      <c r="V992">
        <f t="shared" si="15"/>
        <v>30</v>
      </c>
    </row>
    <row r="993" spans="1:22" ht="69" x14ac:dyDescent="0.4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ROUND(E993/D993*100,0)</f>
        <v>4</v>
      </c>
      <c r="P993">
        <f>IFERROR(ROUND(E993/L993,2),0)</f>
        <v>30.29</v>
      </c>
      <c r="Q993" s="11" t="s">
        <v>8317</v>
      </c>
      <c r="R993" t="s">
        <v>8319</v>
      </c>
      <c r="S993" s="15">
        <f>(((J993/60)/60)/24)+DATE(1970,1,1)</f>
        <v>42538.75680555556</v>
      </c>
      <c r="T993" s="15">
        <f>(((I993/60)/60)/24)+DATE(1970,1,1)</f>
        <v>42563.785416666666</v>
      </c>
      <c r="U993">
        <f>YEAR(S993)</f>
        <v>2016</v>
      </c>
      <c r="V993">
        <f t="shared" si="15"/>
        <v>25</v>
      </c>
    </row>
    <row r="994" spans="1:22" ht="41.4" x14ac:dyDescent="0.4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ROUND(E994/D994*100,0)</f>
        <v>0</v>
      </c>
      <c r="P994">
        <f>IFERROR(ROUND(E994/L994,2),0)</f>
        <v>116.75</v>
      </c>
      <c r="Q994" s="11" t="s">
        <v>8317</v>
      </c>
      <c r="R994" t="s">
        <v>8319</v>
      </c>
      <c r="S994" s="15">
        <f>(((J994/60)/60)/24)+DATE(1970,1,1)</f>
        <v>42437.924988425926</v>
      </c>
      <c r="T994" s="15">
        <f>(((I994/60)/60)/24)+DATE(1970,1,1)</f>
        <v>42497.883321759262</v>
      </c>
      <c r="U994">
        <f>YEAR(S994)</f>
        <v>2016</v>
      </c>
      <c r="V994">
        <f t="shared" si="15"/>
        <v>60</v>
      </c>
    </row>
    <row r="995" spans="1:22" ht="41.4" x14ac:dyDescent="0.4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ROUND(E995/D995*100,0)</f>
        <v>25</v>
      </c>
      <c r="P995">
        <f>IFERROR(ROUND(E995/L995,2),0)</f>
        <v>89.6</v>
      </c>
      <c r="Q995" s="11" t="s">
        <v>8317</v>
      </c>
      <c r="R995" t="s">
        <v>8319</v>
      </c>
      <c r="S995" s="15">
        <f>(((J995/60)/60)/24)+DATE(1970,1,1)</f>
        <v>42652.964907407411</v>
      </c>
      <c r="T995" s="15">
        <f>(((I995/60)/60)/24)+DATE(1970,1,1)</f>
        <v>42686.208333333328</v>
      </c>
      <c r="U995">
        <f>YEAR(S995)</f>
        <v>2016</v>
      </c>
      <c r="V995">
        <f t="shared" si="15"/>
        <v>34</v>
      </c>
    </row>
    <row r="996" spans="1:22" ht="55.2" x14ac:dyDescent="0.4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ROUND(E996/D996*100,0)</f>
        <v>2</v>
      </c>
      <c r="P996">
        <f>IFERROR(ROUND(E996/L996,2),0)</f>
        <v>424.45</v>
      </c>
      <c r="Q996" s="11" t="s">
        <v>8317</v>
      </c>
      <c r="R996" t="s">
        <v>8319</v>
      </c>
      <c r="S996" s="15">
        <f>(((J996/60)/60)/24)+DATE(1970,1,1)</f>
        <v>41921.263078703705</v>
      </c>
      <c r="T996" s="15">
        <f>(((I996/60)/60)/24)+DATE(1970,1,1)</f>
        <v>41973.957638888889</v>
      </c>
      <c r="U996">
        <f>YEAR(S996)</f>
        <v>2014</v>
      </c>
      <c r="V996">
        <f t="shared" si="15"/>
        <v>52</v>
      </c>
    </row>
    <row r="997" spans="1:22" ht="41.4" x14ac:dyDescent="0.4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ROUND(E997/D997*100,0)</f>
        <v>7</v>
      </c>
      <c r="P997">
        <f>IFERROR(ROUND(E997/L997,2),0)</f>
        <v>80.67</v>
      </c>
      <c r="Q997" s="11" t="s">
        <v>8317</v>
      </c>
      <c r="R997" t="s">
        <v>8319</v>
      </c>
      <c r="S997" s="15">
        <f>(((J997/60)/60)/24)+DATE(1970,1,1)</f>
        <v>41947.940740740742</v>
      </c>
      <c r="T997" s="15">
        <f>(((I997/60)/60)/24)+DATE(1970,1,1)</f>
        <v>41972.666666666672</v>
      </c>
      <c r="U997">
        <f>YEAR(S997)</f>
        <v>2014</v>
      </c>
      <c r="V997">
        <f t="shared" si="15"/>
        <v>25</v>
      </c>
    </row>
    <row r="998" spans="1:22" ht="27.6" x14ac:dyDescent="0.4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ROUND(E998/D998*100,0)</f>
        <v>2</v>
      </c>
      <c r="P998">
        <f>IFERROR(ROUND(E998/L998,2),0)</f>
        <v>13</v>
      </c>
      <c r="Q998" s="11" t="s">
        <v>8317</v>
      </c>
      <c r="R998" t="s">
        <v>8319</v>
      </c>
      <c r="S998" s="15">
        <f>(((J998/60)/60)/24)+DATE(1970,1,1)</f>
        <v>41817.866435185184</v>
      </c>
      <c r="T998" s="15">
        <f>(((I998/60)/60)/24)+DATE(1970,1,1)</f>
        <v>41847.643750000003</v>
      </c>
      <c r="U998">
        <f>YEAR(S998)</f>
        <v>2014</v>
      </c>
      <c r="V998">
        <f t="shared" si="15"/>
        <v>30</v>
      </c>
    </row>
    <row r="999" spans="1:22" ht="27.6" x14ac:dyDescent="0.4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ROUND(E999/D999*100,0)</f>
        <v>1</v>
      </c>
      <c r="P999">
        <f>IFERROR(ROUND(E999/L999,2),0)</f>
        <v>8.1300000000000008</v>
      </c>
      <c r="Q999" s="11" t="s">
        <v>8317</v>
      </c>
      <c r="R999" t="s">
        <v>8319</v>
      </c>
      <c r="S999" s="15">
        <f>(((J999/60)/60)/24)+DATE(1970,1,1)</f>
        <v>41941.10297453704</v>
      </c>
      <c r="T999" s="15">
        <f>(((I999/60)/60)/24)+DATE(1970,1,1)</f>
        <v>41971.144641203704</v>
      </c>
      <c r="U999">
        <f>YEAR(S999)</f>
        <v>2014</v>
      </c>
      <c r="V999">
        <f t="shared" si="15"/>
        <v>30</v>
      </c>
    </row>
    <row r="1000" spans="1:22" ht="41.4" x14ac:dyDescent="0.4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ROUND(E1000/D1000*100,0)</f>
        <v>59</v>
      </c>
      <c r="P1000">
        <f>IFERROR(ROUND(E1000/L1000,2),0)</f>
        <v>153.43</v>
      </c>
      <c r="Q1000" s="11" t="s">
        <v>8317</v>
      </c>
      <c r="R1000" t="s">
        <v>8319</v>
      </c>
      <c r="S1000" s="15">
        <f>(((J1000/60)/60)/24)+DATE(1970,1,1)</f>
        <v>42282.168993055559</v>
      </c>
      <c r="T1000" s="15">
        <f>(((I1000/60)/60)/24)+DATE(1970,1,1)</f>
        <v>42327.210659722223</v>
      </c>
      <c r="U1000">
        <f>YEAR(S1000)</f>
        <v>2015</v>
      </c>
      <c r="V1000">
        <f t="shared" si="15"/>
        <v>45</v>
      </c>
    </row>
    <row r="1001" spans="1:22" ht="41.4" x14ac:dyDescent="0.4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ROUND(E1001/D1001*100,0)</f>
        <v>8</v>
      </c>
      <c r="P1001">
        <f>IFERROR(ROUND(E1001/L1001,2),0)</f>
        <v>292.08</v>
      </c>
      <c r="Q1001" s="11" t="s">
        <v>8317</v>
      </c>
      <c r="R1001" t="s">
        <v>8319</v>
      </c>
      <c r="S1001" s="15">
        <f>(((J1001/60)/60)/24)+DATE(1970,1,1)</f>
        <v>41926.29965277778</v>
      </c>
      <c r="T1001" s="15">
        <f>(((I1001/60)/60)/24)+DATE(1970,1,1)</f>
        <v>41956.334722222222</v>
      </c>
      <c r="U1001">
        <f>YEAR(S1001)</f>
        <v>2014</v>
      </c>
      <c r="V1001">
        <f t="shared" si="15"/>
        <v>30</v>
      </c>
    </row>
    <row r="1002" spans="1:22" ht="41.4" x14ac:dyDescent="0.4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ROUND(E1002/D1002*100,0)</f>
        <v>2</v>
      </c>
      <c r="P1002">
        <f>IFERROR(ROUND(E1002/L1002,2),0)</f>
        <v>3304</v>
      </c>
      <c r="Q1002" s="11" t="s">
        <v>8317</v>
      </c>
      <c r="R1002" t="s">
        <v>8319</v>
      </c>
      <c r="S1002" s="15">
        <f>(((J1002/60)/60)/24)+DATE(1970,1,1)</f>
        <v>42749.059722222228</v>
      </c>
      <c r="T1002" s="15">
        <f>(((I1002/60)/60)/24)+DATE(1970,1,1)</f>
        <v>42809.018055555556</v>
      </c>
      <c r="U1002">
        <f>YEAR(S1002)</f>
        <v>2017</v>
      </c>
      <c r="V1002">
        <f t="shared" si="15"/>
        <v>60</v>
      </c>
    </row>
    <row r="1003" spans="1:22" ht="41.4" x14ac:dyDescent="0.4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ROUND(E1003/D1003*100,0)</f>
        <v>104</v>
      </c>
      <c r="P1003">
        <f>IFERROR(ROUND(E1003/L1003,2),0)</f>
        <v>1300</v>
      </c>
      <c r="Q1003" s="11" t="s">
        <v>8317</v>
      </c>
      <c r="R1003" t="s">
        <v>8319</v>
      </c>
      <c r="S1003" s="15">
        <f>(((J1003/60)/60)/24)+DATE(1970,1,1)</f>
        <v>42720.720057870371</v>
      </c>
      <c r="T1003" s="15">
        <f>(((I1003/60)/60)/24)+DATE(1970,1,1)</f>
        <v>42765.720057870371</v>
      </c>
      <c r="U1003">
        <f>YEAR(S1003)</f>
        <v>2016</v>
      </c>
      <c r="V1003">
        <f t="shared" si="15"/>
        <v>45</v>
      </c>
    </row>
    <row r="1004" spans="1:22" ht="41.4" x14ac:dyDescent="0.4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ROUND(E1004/D1004*100,0)</f>
        <v>30</v>
      </c>
      <c r="P1004">
        <f>IFERROR(ROUND(E1004/L1004,2),0)</f>
        <v>134.55000000000001</v>
      </c>
      <c r="Q1004" s="11" t="s">
        <v>8317</v>
      </c>
      <c r="R1004" t="s">
        <v>8319</v>
      </c>
      <c r="S1004" s="15">
        <f>(((J1004/60)/60)/24)+DATE(1970,1,1)</f>
        <v>42325.684189814812</v>
      </c>
      <c r="T1004" s="15">
        <f>(((I1004/60)/60)/24)+DATE(1970,1,1)</f>
        <v>42355.249305555553</v>
      </c>
      <c r="U1004">
        <f>YEAR(S1004)</f>
        <v>2015</v>
      </c>
      <c r="V1004">
        <f t="shared" si="15"/>
        <v>30</v>
      </c>
    </row>
    <row r="1005" spans="1:22" ht="41.4" x14ac:dyDescent="0.4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ROUND(E1005/D1005*100,0)</f>
        <v>16</v>
      </c>
      <c r="P1005">
        <f>IFERROR(ROUND(E1005/L1005,2),0)</f>
        <v>214.07</v>
      </c>
      <c r="Q1005" s="11" t="s">
        <v>8317</v>
      </c>
      <c r="R1005" t="s">
        <v>8319</v>
      </c>
      <c r="S1005" s="15">
        <f>(((J1005/60)/60)/24)+DATE(1970,1,1)</f>
        <v>42780.709039351852</v>
      </c>
      <c r="T1005" s="15">
        <f>(((I1005/60)/60)/24)+DATE(1970,1,1)</f>
        <v>42810.667372685188</v>
      </c>
      <c r="U1005">
        <f>YEAR(S1005)</f>
        <v>2017</v>
      </c>
      <c r="V1005">
        <f t="shared" si="15"/>
        <v>30</v>
      </c>
    </row>
    <row r="1006" spans="1:22" ht="27.6" x14ac:dyDescent="0.4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ROUND(E1006/D1006*100,0)</f>
        <v>82</v>
      </c>
      <c r="P1006">
        <f>IFERROR(ROUND(E1006/L1006,2),0)</f>
        <v>216.34</v>
      </c>
      <c r="Q1006" s="11" t="s">
        <v>8317</v>
      </c>
      <c r="R1006" t="s">
        <v>8319</v>
      </c>
      <c r="S1006" s="15">
        <f>(((J1006/60)/60)/24)+DATE(1970,1,1)</f>
        <v>42388.708645833336</v>
      </c>
      <c r="T1006" s="15">
        <f>(((I1006/60)/60)/24)+DATE(1970,1,1)</f>
        <v>42418.708645833336</v>
      </c>
      <c r="U1006">
        <f>YEAR(S1006)</f>
        <v>2016</v>
      </c>
      <c r="V1006">
        <f t="shared" si="15"/>
        <v>30</v>
      </c>
    </row>
    <row r="1007" spans="1:22" ht="27.6" x14ac:dyDescent="0.4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ROUND(E1007/D1007*100,0)</f>
        <v>75</v>
      </c>
      <c r="P1007">
        <f>IFERROR(ROUND(E1007/L1007,2),0)</f>
        <v>932.31</v>
      </c>
      <c r="Q1007" s="11" t="s">
        <v>8317</v>
      </c>
      <c r="R1007" t="s">
        <v>8319</v>
      </c>
      <c r="S1007" s="15">
        <f>(((J1007/60)/60)/24)+DATE(1970,1,1)</f>
        <v>42276.624803240738</v>
      </c>
      <c r="T1007" s="15">
        <f>(((I1007/60)/60)/24)+DATE(1970,1,1)</f>
        <v>42307.624803240738</v>
      </c>
      <c r="U1007">
        <f>YEAR(S1007)</f>
        <v>2015</v>
      </c>
      <c r="V1007">
        <f t="shared" si="15"/>
        <v>31</v>
      </c>
    </row>
    <row r="1008" spans="1:22" ht="41.4" x14ac:dyDescent="0.4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ROUND(E1008/D1008*100,0)</f>
        <v>6</v>
      </c>
      <c r="P1008">
        <f>IFERROR(ROUND(E1008/L1008,2),0)</f>
        <v>29.25</v>
      </c>
      <c r="Q1008" s="11" t="s">
        <v>8317</v>
      </c>
      <c r="R1008" t="s">
        <v>8319</v>
      </c>
      <c r="S1008" s="15">
        <f>(((J1008/60)/60)/24)+DATE(1970,1,1)</f>
        <v>41977.040185185186</v>
      </c>
      <c r="T1008" s="15">
        <f>(((I1008/60)/60)/24)+DATE(1970,1,1)</f>
        <v>41985.299305555556</v>
      </c>
      <c r="U1008">
        <f>YEAR(S1008)</f>
        <v>2014</v>
      </c>
      <c r="V1008">
        <f t="shared" si="15"/>
        <v>8</v>
      </c>
    </row>
    <row r="1009" spans="1:22" ht="41.4" x14ac:dyDescent="0.4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ROUND(E1009/D1009*100,0)</f>
        <v>44</v>
      </c>
      <c r="P1009">
        <f>IFERROR(ROUND(E1009/L1009,2),0)</f>
        <v>174.95</v>
      </c>
      <c r="Q1009" s="11" t="s">
        <v>8317</v>
      </c>
      <c r="R1009" t="s">
        <v>8319</v>
      </c>
      <c r="S1009" s="15">
        <f>(((J1009/60)/60)/24)+DATE(1970,1,1)</f>
        <v>42676.583599537036</v>
      </c>
      <c r="T1009" s="15">
        <f>(((I1009/60)/60)/24)+DATE(1970,1,1)</f>
        <v>42718.6252662037</v>
      </c>
      <c r="U1009">
        <f>YEAR(S1009)</f>
        <v>2016</v>
      </c>
      <c r="V1009">
        <f t="shared" si="15"/>
        <v>42</v>
      </c>
    </row>
    <row r="1010" spans="1:22" ht="41.4" x14ac:dyDescent="0.4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ROUND(E1010/D1010*100,0)</f>
        <v>0</v>
      </c>
      <c r="P1010">
        <f>IFERROR(ROUND(E1010/L1010,2),0)</f>
        <v>250</v>
      </c>
      <c r="Q1010" s="11" t="s">
        <v>8317</v>
      </c>
      <c r="R1010" t="s">
        <v>8319</v>
      </c>
      <c r="S1010" s="15">
        <f>(((J1010/60)/60)/24)+DATE(1970,1,1)</f>
        <v>42702.809201388889</v>
      </c>
      <c r="T1010" s="15">
        <f>(((I1010/60)/60)/24)+DATE(1970,1,1)</f>
        <v>42732.809201388889</v>
      </c>
      <c r="U1010">
        <f>YEAR(S1010)</f>
        <v>2016</v>
      </c>
      <c r="V1010">
        <f t="shared" si="15"/>
        <v>30</v>
      </c>
    </row>
    <row r="1011" spans="1:22" ht="41.4" x14ac:dyDescent="0.4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ROUND(E1011/D1011*100,0)</f>
        <v>13</v>
      </c>
      <c r="P1011">
        <f>IFERROR(ROUND(E1011/L1011,2),0)</f>
        <v>65</v>
      </c>
      <c r="Q1011" s="11" t="s">
        <v>8317</v>
      </c>
      <c r="R1011" t="s">
        <v>8319</v>
      </c>
      <c r="S1011" s="15">
        <f>(((J1011/60)/60)/24)+DATE(1970,1,1)</f>
        <v>42510.604699074072</v>
      </c>
      <c r="T1011" s="15">
        <f>(((I1011/60)/60)/24)+DATE(1970,1,1)</f>
        <v>42540.604699074072</v>
      </c>
      <c r="U1011">
        <f>YEAR(S1011)</f>
        <v>2016</v>
      </c>
      <c r="V1011">
        <f t="shared" si="15"/>
        <v>30</v>
      </c>
    </row>
    <row r="1012" spans="1:22" ht="41.4" x14ac:dyDescent="0.4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ROUND(E1012/D1012*100,0)</f>
        <v>0</v>
      </c>
      <c r="P1012">
        <f>IFERROR(ROUND(E1012/L1012,2),0)</f>
        <v>55</v>
      </c>
      <c r="Q1012" s="11" t="s">
        <v>8317</v>
      </c>
      <c r="R1012" t="s">
        <v>8319</v>
      </c>
      <c r="S1012" s="15">
        <f>(((J1012/60)/60)/24)+DATE(1970,1,1)</f>
        <v>42561.829421296294</v>
      </c>
      <c r="T1012" s="15">
        <f>(((I1012/60)/60)/24)+DATE(1970,1,1)</f>
        <v>42618.124305555553</v>
      </c>
      <c r="U1012">
        <f>YEAR(S1012)</f>
        <v>2016</v>
      </c>
      <c r="V1012">
        <f t="shared" si="15"/>
        <v>57</v>
      </c>
    </row>
    <row r="1013" spans="1:22" ht="41.4" x14ac:dyDescent="0.4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ROUND(E1013/D1013*100,0)</f>
        <v>0</v>
      </c>
      <c r="P1013">
        <f>IFERROR(ROUND(E1013/L1013,2),0)</f>
        <v>75</v>
      </c>
      <c r="Q1013" s="11" t="s">
        <v>8317</v>
      </c>
      <c r="R1013" t="s">
        <v>8319</v>
      </c>
      <c r="S1013" s="15">
        <f>(((J1013/60)/60)/24)+DATE(1970,1,1)</f>
        <v>41946.898090277777</v>
      </c>
      <c r="T1013" s="15">
        <f>(((I1013/60)/60)/24)+DATE(1970,1,1)</f>
        <v>41991.898090277777</v>
      </c>
      <c r="U1013">
        <f>YEAR(S1013)</f>
        <v>2014</v>
      </c>
      <c r="V1013">
        <f t="shared" si="15"/>
        <v>45</v>
      </c>
    </row>
    <row r="1014" spans="1:22" ht="55.2" x14ac:dyDescent="0.4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ROUND(E1014/D1014*100,0)</f>
        <v>21535</v>
      </c>
      <c r="P1014">
        <f>IFERROR(ROUND(E1014/L1014,2),0)</f>
        <v>1389.36</v>
      </c>
      <c r="Q1014" s="11" t="s">
        <v>8317</v>
      </c>
      <c r="R1014" t="s">
        <v>8319</v>
      </c>
      <c r="S1014" s="15">
        <f>(((J1014/60)/60)/24)+DATE(1970,1,1)</f>
        <v>42714.440416666665</v>
      </c>
      <c r="T1014" s="15">
        <f>(((I1014/60)/60)/24)+DATE(1970,1,1)</f>
        <v>42759.440416666665</v>
      </c>
      <c r="U1014">
        <f>YEAR(S1014)</f>
        <v>2016</v>
      </c>
      <c r="V1014">
        <f t="shared" si="15"/>
        <v>45</v>
      </c>
    </row>
    <row r="1015" spans="1:22" ht="41.4" x14ac:dyDescent="0.4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ROUND(E1015/D1015*100,0)</f>
        <v>35</v>
      </c>
      <c r="P1015">
        <f>IFERROR(ROUND(E1015/L1015,2),0)</f>
        <v>95.91</v>
      </c>
      <c r="Q1015" s="11" t="s">
        <v>8317</v>
      </c>
      <c r="R1015" t="s">
        <v>8319</v>
      </c>
      <c r="S1015" s="15">
        <f>(((J1015/60)/60)/24)+DATE(1970,1,1)</f>
        <v>42339.833981481483</v>
      </c>
      <c r="T1015" s="15">
        <f>(((I1015/60)/60)/24)+DATE(1970,1,1)</f>
        <v>42367.833333333328</v>
      </c>
      <c r="U1015">
        <f>YEAR(S1015)</f>
        <v>2015</v>
      </c>
      <c r="V1015">
        <f t="shared" si="15"/>
        <v>28</v>
      </c>
    </row>
    <row r="1016" spans="1:22" ht="27.6" x14ac:dyDescent="0.4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ROUND(E1016/D1016*100,0)</f>
        <v>31</v>
      </c>
      <c r="P1016">
        <f>IFERROR(ROUND(E1016/L1016,2),0)</f>
        <v>191.25</v>
      </c>
      <c r="Q1016" s="11" t="s">
        <v>8317</v>
      </c>
      <c r="R1016" t="s">
        <v>8319</v>
      </c>
      <c r="S1016" s="15">
        <f>(((J1016/60)/60)/24)+DATE(1970,1,1)</f>
        <v>41955.002488425926</v>
      </c>
      <c r="T1016" s="15">
        <f>(((I1016/60)/60)/24)+DATE(1970,1,1)</f>
        <v>42005.002488425926</v>
      </c>
      <c r="U1016">
        <f>YEAR(S1016)</f>
        <v>2014</v>
      </c>
      <c r="V1016">
        <f t="shared" si="15"/>
        <v>50</v>
      </c>
    </row>
    <row r="1017" spans="1:22" ht="27.6" x14ac:dyDescent="0.4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ROUND(E1017/D1017*100,0)</f>
        <v>3</v>
      </c>
      <c r="P1017">
        <f>IFERROR(ROUND(E1017/L1017,2),0)</f>
        <v>40</v>
      </c>
      <c r="Q1017" s="11" t="s">
        <v>8317</v>
      </c>
      <c r="R1017" t="s">
        <v>8319</v>
      </c>
      <c r="S1017" s="15">
        <f>(((J1017/60)/60)/24)+DATE(1970,1,1)</f>
        <v>42303.878414351857</v>
      </c>
      <c r="T1017" s="15">
        <f>(((I1017/60)/60)/24)+DATE(1970,1,1)</f>
        <v>42333.920081018514</v>
      </c>
      <c r="U1017">
        <f>YEAR(S1017)</f>
        <v>2015</v>
      </c>
      <c r="V1017">
        <f t="shared" si="15"/>
        <v>30</v>
      </c>
    </row>
    <row r="1018" spans="1:22" ht="41.4" x14ac:dyDescent="0.4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ROUND(E1018/D1018*100,0)</f>
        <v>3</v>
      </c>
      <c r="P1018">
        <f>IFERROR(ROUND(E1018/L1018,2),0)</f>
        <v>74.790000000000006</v>
      </c>
      <c r="Q1018" s="11" t="s">
        <v>8317</v>
      </c>
      <c r="R1018" t="s">
        <v>8319</v>
      </c>
      <c r="S1018" s="15">
        <f>(((J1018/60)/60)/24)+DATE(1970,1,1)</f>
        <v>42422.107129629629</v>
      </c>
      <c r="T1018" s="15">
        <f>(((I1018/60)/60)/24)+DATE(1970,1,1)</f>
        <v>42467.065462962957</v>
      </c>
      <c r="U1018">
        <f>YEAR(S1018)</f>
        <v>2016</v>
      </c>
      <c r="V1018">
        <f t="shared" si="15"/>
        <v>45</v>
      </c>
    </row>
    <row r="1019" spans="1:22" ht="41.4" x14ac:dyDescent="0.4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ROUND(E1019/D1019*100,0)</f>
        <v>23</v>
      </c>
      <c r="P1019">
        <f>IFERROR(ROUND(E1019/L1019,2),0)</f>
        <v>161.12</v>
      </c>
      <c r="Q1019" s="11" t="s">
        <v>8317</v>
      </c>
      <c r="R1019" t="s">
        <v>8319</v>
      </c>
      <c r="S1019" s="15">
        <f>(((J1019/60)/60)/24)+DATE(1970,1,1)</f>
        <v>42289.675173611111</v>
      </c>
      <c r="T1019" s="15">
        <f>(((I1019/60)/60)/24)+DATE(1970,1,1)</f>
        <v>42329.716840277775</v>
      </c>
      <c r="U1019">
        <f>YEAR(S1019)</f>
        <v>2015</v>
      </c>
      <c r="V1019">
        <f t="shared" si="15"/>
        <v>40</v>
      </c>
    </row>
    <row r="1020" spans="1:22" ht="41.4" x14ac:dyDescent="0.4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ROUND(E1020/D1020*100,0)</f>
        <v>3</v>
      </c>
      <c r="P1020">
        <f>IFERROR(ROUND(E1020/L1020,2),0)</f>
        <v>88.71</v>
      </c>
      <c r="Q1020" s="11" t="s">
        <v>8317</v>
      </c>
      <c r="R1020" t="s">
        <v>8319</v>
      </c>
      <c r="S1020" s="15">
        <f>(((J1020/60)/60)/24)+DATE(1970,1,1)</f>
        <v>42535.492280092592</v>
      </c>
      <c r="T1020" s="15">
        <f>(((I1020/60)/60)/24)+DATE(1970,1,1)</f>
        <v>42565.492280092592</v>
      </c>
      <c r="U1020">
        <f>YEAR(S1020)</f>
        <v>2016</v>
      </c>
      <c r="V1020">
        <f t="shared" si="15"/>
        <v>30</v>
      </c>
    </row>
    <row r="1021" spans="1:22" ht="27.6" x14ac:dyDescent="0.4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ROUND(E1021/D1021*100,0)</f>
        <v>47</v>
      </c>
      <c r="P1021">
        <f>IFERROR(ROUND(E1021/L1021,2),0)</f>
        <v>53.25</v>
      </c>
      <c r="Q1021" s="11" t="s">
        <v>8317</v>
      </c>
      <c r="R1021" t="s">
        <v>8319</v>
      </c>
      <c r="S1021" s="15">
        <f>(((J1021/60)/60)/24)+DATE(1970,1,1)</f>
        <v>42009.973946759259</v>
      </c>
      <c r="T1021" s="15">
        <f>(((I1021/60)/60)/24)+DATE(1970,1,1)</f>
        <v>42039.973946759259</v>
      </c>
      <c r="U1021">
        <f>YEAR(S1021)</f>
        <v>2015</v>
      </c>
      <c r="V1021">
        <f t="shared" si="15"/>
        <v>30</v>
      </c>
    </row>
    <row r="1022" spans="1:22" ht="41.4" x14ac:dyDescent="0.4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ROUND(E1022/D1022*100,0)</f>
        <v>206</v>
      </c>
      <c r="P1022">
        <f>IFERROR(ROUND(E1022/L1022,2),0)</f>
        <v>106.2</v>
      </c>
      <c r="Q1022" s="11" t="s">
        <v>8323</v>
      </c>
      <c r="R1022" t="s">
        <v>8328</v>
      </c>
      <c r="S1022" s="15">
        <f>(((J1022/60)/60)/24)+DATE(1970,1,1)</f>
        <v>42127.069548611107</v>
      </c>
      <c r="T1022" s="15">
        <f>(((I1022/60)/60)/24)+DATE(1970,1,1)</f>
        <v>42157.032638888893</v>
      </c>
      <c r="U1022">
        <f>YEAR(S1022)</f>
        <v>2015</v>
      </c>
      <c r="V1022">
        <f t="shared" si="15"/>
        <v>30</v>
      </c>
    </row>
    <row r="1023" spans="1:22" ht="41.4" x14ac:dyDescent="0.4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ROUND(E1023/D1023*100,0)</f>
        <v>352</v>
      </c>
      <c r="P1023">
        <f>IFERROR(ROUND(E1023/L1023,2),0)</f>
        <v>22.08</v>
      </c>
      <c r="Q1023" s="11" t="s">
        <v>8323</v>
      </c>
      <c r="R1023" t="s">
        <v>8328</v>
      </c>
      <c r="S1023" s="15">
        <f>(((J1023/60)/60)/24)+DATE(1970,1,1)</f>
        <v>42271.251979166671</v>
      </c>
      <c r="T1023" s="15">
        <f>(((I1023/60)/60)/24)+DATE(1970,1,1)</f>
        <v>42294.166666666672</v>
      </c>
      <c r="U1023">
        <f>YEAR(S1023)</f>
        <v>2015</v>
      </c>
      <c r="V1023">
        <f t="shared" si="15"/>
        <v>23</v>
      </c>
    </row>
    <row r="1024" spans="1:22" ht="27.6" x14ac:dyDescent="0.4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ROUND(E1024/D1024*100,0)</f>
        <v>115</v>
      </c>
      <c r="P1024">
        <f>IFERROR(ROUND(E1024/L1024,2),0)</f>
        <v>31.05</v>
      </c>
      <c r="Q1024" s="11" t="s">
        <v>8323</v>
      </c>
      <c r="R1024" t="s">
        <v>8328</v>
      </c>
      <c r="S1024" s="15">
        <f>(((J1024/60)/60)/24)+DATE(1970,1,1)</f>
        <v>42111.646724537044</v>
      </c>
      <c r="T1024" s="15">
        <f>(((I1024/60)/60)/24)+DATE(1970,1,1)</f>
        <v>42141.646724537044</v>
      </c>
      <c r="U1024">
        <f>YEAR(S1024)</f>
        <v>2015</v>
      </c>
      <c r="V1024">
        <f t="shared" si="15"/>
        <v>30</v>
      </c>
    </row>
    <row r="1025" spans="1:22" ht="41.4" x14ac:dyDescent="0.4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ROUND(E1025/D1025*100,0)</f>
        <v>237</v>
      </c>
      <c r="P1025">
        <f>IFERROR(ROUND(E1025/L1025,2),0)</f>
        <v>36.21</v>
      </c>
      <c r="Q1025" s="11" t="s">
        <v>8323</v>
      </c>
      <c r="R1025" t="s">
        <v>8328</v>
      </c>
      <c r="S1025" s="15">
        <f>(((J1025/60)/60)/24)+DATE(1970,1,1)</f>
        <v>42145.919687500005</v>
      </c>
      <c r="T1025" s="15">
        <f>(((I1025/60)/60)/24)+DATE(1970,1,1)</f>
        <v>42175.919687500005</v>
      </c>
      <c r="U1025">
        <f>YEAR(S1025)</f>
        <v>2015</v>
      </c>
      <c r="V1025">
        <f t="shared" si="15"/>
        <v>30</v>
      </c>
    </row>
    <row r="1026" spans="1:22" ht="41.4" x14ac:dyDescent="0.4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ROUND(E1026/D1026*100,0)</f>
        <v>119</v>
      </c>
      <c r="P1026">
        <f>IFERROR(ROUND(E1026/L1026,2),0)</f>
        <v>388.98</v>
      </c>
      <c r="Q1026" s="11" t="s">
        <v>8323</v>
      </c>
      <c r="R1026" t="s">
        <v>8328</v>
      </c>
      <c r="S1026" s="15">
        <f>(((J1026/60)/60)/24)+DATE(1970,1,1)</f>
        <v>42370.580590277779</v>
      </c>
      <c r="T1026" s="15">
        <f>(((I1026/60)/60)/24)+DATE(1970,1,1)</f>
        <v>42400.580590277779</v>
      </c>
      <c r="U1026">
        <f>YEAR(S1026)</f>
        <v>2016</v>
      </c>
      <c r="V1026">
        <f t="shared" si="15"/>
        <v>30</v>
      </c>
    </row>
    <row r="1027" spans="1:22" ht="41.4" x14ac:dyDescent="0.4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ROUND(E1027/D1027*100,0)</f>
        <v>110</v>
      </c>
      <c r="P1027">
        <f>IFERROR(ROUND(E1027/L1027,2),0)</f>
        <v>71.849999999999994</v>
      </c>
      <c r="Q1027" s="11" t="s">
        <v>8323</v>
      </c>
      <c r="R1027" t="s">
        <v>8328</v>
      </c>
      <c r="S1027" s="15">
        <f>(((J1027/60)/60)/24)+DATE(1970,1,1)</f>
        <v>42049.833761574075</v>
      </c>
      <c r="T1027" s="15">
        <f>(((I1027/60)/60)/24)+DATE(1970,1,1)</f>
        <v>42079.792094907403</v>
      </c>
      <c r="U1027">
        <f>YEAR(S1027)</f>
        <v>2015</v>
      </c>
      <c r="V1027">
        <f t="shared" ref="V1027:V1090" si="16">_xlfn.DAYS(T1027,S1027)</f>
        <v>30</v>
      </c>
    </row>
    <row r="1028" spans="1:22" ht="41.4" x14ac:dyDescent="0.4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ROUND(E1028/D1028*100,0)</f>
        <v>100</v>
      </c>
      <c r="P1028">
        <f>IFERROR(ROUND(E1028/L1028,2),0)</f>
        <v>57.38</v>
      </c>
      <c r="Q1028" s="11" t="s">
        <v>8323</v>
      </c>
      <c r="R1028" t="s">
        <v>8328</v>
      </c>
      <c r="S1028" s="15">
        <f>(((J1028/60)/60)/24)+DATE(1970,1,1)</f>
        <v>42426.407592592594</v>
      </c>
      <c r="T1028" s="15">
        <f>(((I1028/60)/60)/24)+DATE(1970,1,1)</f>
        <v>42460.365925925929</v>
      </c>
      <c r="U1028">
        <f>YEAR(S1028)</f>
        <v>2016</v>
      </c>
      <c r="V1028">
        <f t="shared" si="16"/>
        <v>34</v>
      </c>
    </row>
    <row r="1029" spans="1:22" ht="41.4" x14ac:dyDescent="0.4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ROUND(E1029/D1029*100,0)</f>
        <v>103</v>
      </c>
      <c r="P1029">
        <f>IFERROR(ROUND(E1029/L1029,2),0)</f>
        <v>69.67</v>
      </c>
      <c r="Q1029" s="11" t="s">
        <v>8323</v>
      </c>
      <c r="R1029" t="s">
        <v>8328</v>
      </c>
      <c r="S1029" s="15">
        <f>(((J1029/60)/60)/24)+DATE(1970,1,1)</f>
        <v>41905.034108796295</v>
      </c>
      <c r="T1029" s="15">
        <f>(((I1029/60)/60)/24)+DATE(1970,1,1)</f>
        <v>41935.034108796295</v>
      </c>
      <c r="U1029">
        <f>YEAR(S1029)</f>
        <v>2014</v>
      </c>
      <c r="V1029">
        <f t="shared" si="16"/>
        <v>30</v>
      </c>
    </row>
    <row r="1030" spans="1:22" ht="41.4" x14ac:dyDescent="0.4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ROUND(E1030/D1030*100,0)</f>
        <v>117</v>
      </c>
      <c r="P1030">
        <f>IFERROR(ROUND(E1030/L1030,2),0)</f>
        <v>45.99</v>
      </c>
      <c r="Q1030" s="11" t="s">
        <v>8323</v>
      </c>
      <c r="R1030" t="s">
        <v>8328</v>
      </c>
      <c r="S1030" s="15">
        <f>(((J1030/60)/60)/24)+DATE(1970,1,1)</f>
        <v>42755.627372685187</v>
      </c>
      <c r="T1030" s="15">
        <f>(((I1030/60)/60)/24)+DATE(1970,1,1)</f>
        <v>42800.833333333328</v>
      </c>
      <c r="U1030">
        <f>YEAR(S1030)</f>
        <v>2017</v>
      </c>
      <c r="V1030">
        <f t="shared" si="16"/>
        <v>45</v>
      </c>
    </row>
    <row r="1031" spans="1:22" ht="27.6" x14ac:dyDescent="0.4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ROUND(E1031/D1031*100,0)</f>
        <v>112</v>
      </c>
      <c r="P1031">
        <f>IFERROR(ROUND(E1031/L1031,2),0)</f>
        <v>79.260000000000005</v>
      </c>
      <c r="Q1031" s="11" t="s">
        <v>8323</v>
      </c>
      <c r="R1031" t="s">
        <v>8328</v>
      </c>
      <c r="S1031" s="15">
        <f>(((J1031/60)/60)/24)+DATE(1970,1,1)</f>
        <v>42044.711886574078</v>
      </c>
      <c r="T1031" s="15">
        <f>(((I1031/60)/60)/24)+DATE(1970,1,1)</f>
        <v>42098.915972222225</v>
      </c>
      <c r="U1031">
        <f>YEAR(S1031)</f>
        <v>2015</v>
      </c>
      <c r="V1031">
        <f t="shared" si="16"/>
        <v>54</v>
      </c>
    </row>
    <row r="1032" spans="1:22" ht="27.6" x14ac:dyDescent="0.4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ROUND(E1032/D1032*100,0)</f>
        <v>342</v>
      </c>
      <c r="P1032">
        <f>IFERROR(ROUND(E1032/L1032,2),0)</f>
        <v>43.03</v>
      </c>
      <c r="Q1032" s="11" t="s">
        <v>8323</v>
      </c>
      <c r="R1032" t="s">
        <v>8328</v>
      </c>
      <c r="S1032" s="15">
        <f>(((J1032/60)/60)/24)+DATE(1970,1,1)</f>
        <v>42611.483206018514</v>
      </c>
      <c r="T1032" s="15">
        <f>(((I1032/60)/60)/24)+DATE(1970,1,1)</f>
        <v>42625.483206018514</v>
      </c>
      <c r="U1032">
        <f>YEAR(S1032)</f>
        <v>2016</v>
      </c>
      <c r="V1032">
        <f t="shared" si="16"/>
        <v>14</v>
      </c>
    </row>
    <row r="1033" spans="1:22" ht="41.4" x14ac:dyDescent="0.4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ROUND(E1033/D1033*100,0)</f>
        <v>107</v>
      </c>
      <c r="P1033">
        <f>IFERROR(ROUND(E1033/L1033,2),0)</f>
        <v>108.48</v>
      </c>
      <c r="Q1033" s="11" t="s">
        <v>8323</v>
      </c>
      <c r="R1033" t="s">
        <v>8328</v>
      </c>
      <c r="S1033" s="15">
        <f>(((J1033/60)/60)/24)+DATE(1970,1,1)</f>
        <v>42324.764004629629</v>
      </c>
      <c r="T1033" s="15">
        <f>(((I1033/60)/60)/24)+DATE(1970,1,1)</f>
        <v>42354.764004629629</v>
      </c>
      <c r="U1033">
        <f>YEAR(S1033)</f>
        <v>2015</v>
      </c>
      <c r="V1033">
        <f t="shared" si="16"/>
        <v>30</v>
      </c>
    </row>
    <row r="1034" spans="1:22" x14ac:dyDescent="0.4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ROUND(E1034/D1034*100,0)</f>
        <v>108</v>
      </c>
      <c r="P1034">
        <f>IFERROR(ROUND(E1034/L1034,2),0)</f>
        <v>61.03</v>
      </c>
      <c r="Q1034" s="11" t="s">
        <v>8323</v>
      </c>
      <c r="R1034" t="s">
        <v>8328</v>
      </c>
      <c r="S1034" s="15">
        <f>(((J1034/60)/60)/24)+DATE(1970,1,1)</f>
        <v>42514.666956018518</v>
      </c>
      <c r="T1034" s="15">
        <f>(((I1034/60)/60)/24)+DATE(1970,1,1)</f>
        <v>42544.666956018518</v>
      </c>
      <c r="U1034">
        <f>YEAR(S1034)</f>
        <v>2016</v>
      </c>
      <c r="V1034">
        <f t="shared" si="16"/>
        <v>30</v>
      </c>
    </row>
    <row r="1035" spans="1:22" ht="41.4" x14ac:dyDescent="0.4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ROUND(E1035/D1035*100,0)</f>
        <v>103</v>
      </c>
      <c r="P1035">
        <f>IFERROR(ROUND(E1035/L1035,2),0)</f>
        <v>50.59</v>
      </c>
      <c r="Q1035" s="11" t="s">
        <v>8323</v>
      </c>
      <c r="R1035" t="s">
        <v>8328</v>
      </c>
      <c r="S1035" s="15">
        <f>(((J1035/60)/60)/24)+DATE(1970,1,1)</f>
        <v>42688.732407407413</v>
      </c>
      <c r="T1035" s="15">
        <f>(((I1035/60)/60)/24)+DATE(1970,1,1)</f>
        <v>42716.732407407413</v>
      </c>
      <c r="U1035">
        <f>YEAR(S1035)</f>
        <v>2016</v>
      </c>
      <c r="V1035">
        <f t="shared" si="16"/>
        <v>28</v>
      </c>
    </row>
    <row r="1036" spans="1:22" ht="41.4" x14ac:dyDescent="0.4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ROUND(E1036/D1036*100,0)</f>
        <v>130</v>
      </c>
      <c r="P1036">
        <f>IFERROR(ROUND(E1036/L1036,2),0)</f>
        <v>39.159999999999997</v>
      </c>
      <c r="Q1036" s="11" t="s">
        <v>8323</v>
      </c>
      <c r="R1036" t="s">
        <v>8328</v>
      </c>
      <c r="S1036" s="15">
        <f>(((J1036/60)/60)/24)+DATE(1970,1,1)</f>
        <v>42555.166712962964</v>
      </c>
      <c r="T1036" s="15">
        <f>(((I1036/60)/60)/24)+DATE(1970,1,1)</f>
        <v>42587.165972222225</v>
      </c>
      <c r="U1036">
        <f>YEAR(S1036)</f>
        <v>2016</v>
      </c>
      <c r="V1036">
        <f t="shared" si="16"/>
        <v>32</v>
      </c>
    </row>
    <row r="1037" spans="1:22" ht="41.4" x14ac:dyDescent="0.4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ROUND(E1037/D1037*100,0)</f>
        <v>108</v>
      </c>
      <c r="P1037">
        <f>IFERROR(ROUND(E1037/L1037,2),0)</f>
        <v>65.16</v>
      </c>
      <c r="Q1037" s="11" t="s">
        <v>8323</v>
      </c>
      <c r="R1037" t="s">
        <v>8328</v>
      </c>
      <c r="S1037" s="15">
        <f>(((J1037/60)/60)/24)+DATE(1970,1,1)</f>
        <v>42016.641435185185</v>
      </c>
      <c r="T1037" s="15">
        <f>(((I1037/60)/60)/24)+DATE(1970,1,1)</f>
        <v>42046.641435185185</v>
      </c>
      <c r="U1037">
        <f>YEAR(S1037)</f>
        <v>2015</v>
      </c>
      <c r="V1037">
        <f t="shared" si="16"/>
        <v>30</v>
      </c>
    </row>
    <row r="1038" spans="1:22" ht="41.4" x14ac:dyDescent="0.4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ROUND(E1038/D1038*100,0)</f>
        <v>112</v>
      </c>
      <c r="P1038">
        <f>IFERROR(ROUND(E1038/L1038,2),0)</f>
        <v>23.96</v>
      </c>
      <c r="Q1038" s="11" t="s">
        <v>8323</v>
      </c>
      <c r="R1038" t="s">
        <v>8328</v>
      </c>
      <c r="S1038" s="15">
        <f>(((J1038/60)/60)/24)+DATE(1970,1,1)</f>
        <v>41249.448958333334</v>
      </c>
      <c r="T1038" s="15">
        <f>(((I1038/60)/60)/24)+DATE(1970,1,1)</f>
        <v>41281.333333333336</v>
      </c>
      <c r="U1038">
        <f>YEAR(S1038)</f>
        <v>2012</v>
      </c>
      <c r="V1038">
        <f t="shared" si="16"/>
        <v>32</v>
      </c>
    </row>
    <row r="1039" spans="1:22" ht="41.4" x14ac:dyDescent="0.4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ROUND(E1039/D1039*100,0)</f>
        <v>102</v>
      </c>
      <c r="P1039">
        <f>IFERROR(ROUND(E1039/L1039,2),0)</f>
        <v>48.62</v>
      </c>
      <c r="Q1039" s="11" t="s">
        <v>8323</v>
      </c>
      <c r="R1039" t="s">
        <v>8328</v>
      </c>
      <c r="S1039" s="15">
        <f>(((J1039/60)/60)/24)+DATE(1970,1,1)</f>
        <v>42119.822476851856</v>
      </c>
      <c r="T1039" s="15">
        <f>(((I1039/60)/60)/24)+DATE(1970,1,1)</f>
        <v>42142.208333333328</v>
      </c>
      <c r="U1039">
        <f>YEAR(S1039)</f>
        <v>2015</v>
      </c>
      <c r="V1039">
        <f t="shared" si="16"/>
        <v>23</v>
      </c>
    </row>
    <row r="1040" spans="1:22" ht="41.4" x14ac:dyDescent="0.4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ROUND(E1040/D1040*100,0)</f>
        <v>145</v>
      </c>
      <c r="P1040">
        <f>IFERROR(ROUND(E1040/L1040,2),0)</f>
        <v>35.74</v>
      </c>
      <c r="Q1040" s="11" t="s">
        <v>8323</v>
      </c>
      <c r="R1040" t="s">
        <v>8328</v>
      </c>
      <c r="S1040" s="15">
        <f>(((J1040/60)/60)/24)+DATE(1970,1,1)</f>
        <v>42418.231747685189</v>
      </c>
      <c r="T1040" s="15">
        <f>(((I1040/60)/60)/24)+DATE(1970,1,1)</f>
        <v>42448.190081018518</v>
      </c>
      <c r="U1040">
        <f>YEAR(S1040)</f>
        <v>2016</v>
      </c>
      <c r="V1040">
        <f t="shared" si="16"/>
        <v>30</v>
      </c>
    </row>
    <row r="1041" spans="1:22" ht="41.4" x14ac:dyDescent="0.4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ROUND(E1041/D1041*100,0)</f>
        <v>128</v>
      </c>
      <c r="P1041">
        <f>IFERROR(ROUND(E1041/L1041,2),0)</f>
        <v>21.37</v>
      </c>
      <c r="Q1041" s="11" t="s">
        <v>8323</v>
      </c>
      <c r="R1041" t="s">
        <v>8328</v>
      </c>
      <c r="S1041" s="15">
        <f>(((J1041/60)/60)/24)+DATE(1970,1,1)</f>
        <v>42692.109328703707</v>
      </c>
      <c r="T1041" s="15">
        <f>(((I1041/60)/60)/24)+DATE(1970,1,1)</f>
        <v>42717.332638888889</v>
      </c>
      <c r="U1041">
        <f>YEAR(S1041)</f>
        <v>2016</v>
      </c>
      <c r="V1041">
        <f t="shared" si="16"/>
        <v>25</v>
      </c>
    </row>
    <row r="1042" spans="1:22" ht="41.4" x14ac:dyDescent="0.4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ROUND(E1042/D1042*100,0)</f>
        <v>0</v>
      </c>
      <c r="P1042">
        <f>IFERROR(ROUND(E1042/L1042,2),0)</f>
        <v>250</v>
      </c>
      <c r="Q1042" s="11" t="s">
        <v>8329</v>
      </c>
      <c r="R1042" t="s">
        <v>8330</v>
      </c>
      <c r="S1042" s="15">
        <f>(((J1042/60)/60)/24)+DATE(1970,1,1)</f>
        <v>42579.708437499998</v>
      </c>
      <c r="T1042" s="15">
        <f>(((I1042/60)/60)/24)+DATE(1970,1,1)</f>
        <v>42609.708437499998</v>
      </c>
      <c r="U1042">
        <f>YEAR(S1042)</f>
        <v>2016</v>
      </c>
      <c r="V1042">
        <f t="shared" si="16"/>
        <v>30</v>
      </c>
    </row>
    <row r="1043" spans="1:22" ht="41.4" x14ac:dyDescent="0.4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ROUND(E1043/D1043*100,0)</f>
        <v>0</v>
      </c>
      <c r="P1043">
        <f>IFERROR(ROUND(E1043/L1043,2),0)</f>
        <v>0</v>
      </c>
      <c r="Q1043" s="11" t="s">
        <v>8329</v>
      </c>
      <c r="R1043" t="s">
        <v>8330</v>
      </c>
      <c r="S1043" s="15">
        <f>(((J1043/60)/60)/24)+DATE(1970,1,1)</f>
        <v>41831.060092592597</v>
      </c>
      <c r="T1043" s="15">
        <f>(((I1043/60)/60)/24)+DATE(1970,1,1)</f>
        <v>41851.060092592597</v>
      </c>
      <c r="U1043">
        <f>YEAR(S1043)</f>
        <v>2014</v>
      </c>
      <c r="V1043">
        <f t="shared" si="16"/>
        <v>20</v>
      </c>
    </row>
    <row r="1044" spans="1:22" ht="41.4" x14ac:dyDescent="0.4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ROUND(E1044/D1044*100,0)</f>
        <v>2</v>
      </c>
      <c r="P1044">
        <f>IFERROR(ROUND(E1044/L1044,2),0)</f>
        <v>10</v>
      </c>
      <c r="Q1044" s="11" t="s">
        <v>8329</v>
      </c>
      <c r="R1044" t="s">
        <v>8330</v>
      </c>
      <c r="S1044" s="15">
        <f>(((J1044/60)/60)/24)+DATE(1970,1,1)</f>
        <v>41851.696157407408</v>
      </c>
      <c r="T1044" s="15">
        <f>(((I1044/60)/60)/24)+DATE(1970,1,1)</f>
        <v>41894.416666666664</v>
      </c>
      <c r="U1044">
        <f>YEAR(S1044)</f>
        <v>2014</v>
      </c>
      <c r="V1044">
        <f t="shared" si="16"/>
        <v>43</v>
      </c>
    </row>
    <row r="1045" spans="1:22" ht="41.4" x14ac:dyDescent="0.4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ROUND(E1045/D1045*100,0)</f>
        <v>9</v>
      </c>
      <c r="P1045">
        <f>IFERROR(ROUND(E1045/L1045,2),0)</f>
        <v>29.24</v>
      </c>
      <c r="Q1045" s="11" t="s">
        <v>8329</v>
      </c>
      <c r="R1045" t="s">
        <v>8330</v>
      </c>
      <c r="S1045" s="15">
        <f>(((J1045/60)/60)/24)+DATE(1970,1,1)</f>
        <v>42114.252951388888</v>
      </c>
      <c r="T1045" s="15">
        <f>(((I1045/60)/60)/24)+DATE(1970,1,1)</f>
        <v>42144.252951388888</v>
      </c>
      <c r="U1045">
        <f>YEAR(S1045)</f>
        <v>2015</v>
      </c>
      <c r="V1045">
        <f t="shared" si="16"/>
        <v>30</v>
      </c>
    </row>
    <row r="1046" spans="1:22" ht="41.4" x14ac:dyDescent="0.4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ROUND(E1046/D1046*100,0)</f>
        <v>0</v>
      </c>
      <c r="P1046">
        <f>IFERROR(ROUND(E1046/L1046,2),0)</f>
        <v>3</v>
      </c>
      <c r="Q1046" s="11" t="s">
        <v>8329</v>
      </c>
      <c r="R1046" t="s">
        <v>8330</v>
      </c>
      <c r="S1046" s="15">
        <f>(((J1046/60)/60)/24)+DATE(1970,1,1)</f>
        <v>42011.925937499997</v>
      </c>
      <c r="T1046" s="15">
        <f>(((I1046/60)/60)/24)+DATE(1970,1,1)</f>
        <v>42068.852083333331</v>
      </c>
      <c r="U1046">
        <f>YEAR(S1046)</f>
        <v>2015</v>
      </c>
      <c r="V1046">
        <f t="shared" si="16"/>
        <v>57</v>
      </c>
    </row>
    <row r="1047" spans="1:22" ht="41.4" x14ac:dyDescent="0.4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ROUND(E1047/D1047*100,0)</f>
        <v>3</v>
      </c>
      <c r="P1047">
        <f>IFERROR(ROUND(E1047/L1047,2),0)</f>
        <v>33.25</v>
      </c>
      <c r="Q1047" s="11" t="s">
        <v>8329</v>
      </c>
      <c r="R1047" t="s">
        <v>8330</v>
      </c>
      <c r="S1047" s="15">
        <f>(((J1047/60)/60)/24)+DATE(1970,1,1)</f>
        <v>41844.874421296299</v>
      </c>
      <c r="T1047" s="15">
        <f>(((I1047/60)/60)/24)+DATE(1970,1,1)</f>
        <v>41874.874421296299</v>
      </c>
      <c r="U1047">
        <f>YEAR(S1047)</f>
        <v>2014</v>
      </c>
      <c r="V1047">
        <f t="shared" si="16"/>
        <v>30</v>
      </c>
    </row>
    <row r="1048" spans="1:22" ht="41.4" x14ac:dyDescent="0.4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ROUND(E1048/D1048*100,0)</f>
        <v>0</v>
      </c>
      <c r="P1048">
        <f>IFERROR(ROUND(E1048/L1048,2),0)</f>
        <v>0</v>
      </c>
      <c r="Q1048" s="11" t="s">
        <v>8329</v>
      </c>
      <c r="R1048" t="s">
        <v>8330</v>
      </c>
      <c r="S1048" s="15">
        <f>(((J1048/60)/60)/24)+DATE(1970,1,1)</f>
        <v>42319.851388888885</v>
      </c>
      <c r="T1048" s="15">
        <f>(((I1048/60)/60)/24)+DATE(1970,1,1)</f>
        <v>42364.851388888885</v>
      </c>
      <c r="U1048">
        <f>YEAR(S1048)</f>
        <v>2015</v>
      </c>
      <c r="V1048">
        <f t="shared" si="16"/>
        <v>45</v>
      </c>
    </row>
    <row r="1049" spans="1:22" ht="41.4" x14ac:dyDescent="0.4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ROUND(E1049/D1049*100,0)</f>
        <v>0</v>
      </c>
      <c r="P1049">
        <f>IFERROR(ROUND(E1049/L1049,2),0)</f>
        <v>1</v>
      </c>
      <c r="Q1049" s="11" t="s">
        <v>8329</v>
      </c>
      <c r="R1049" t="s">
        <v>8330</v>
      </c>
      <c r="S1049" s="15">
        <f>(((J1049/60)/60)/24)+DATE(1970,1,1)</f>
        <v>41918.818460648145</v>
      </c>
      <c r="T1049" s="15">
        <f>(((I1049/60)/60)/24)+DATE(1970,1,1)</f>
        <v>41948.860127314816</v>
      </c>
      <c r="U1049">
        <f>YEAR(S1049)</f>
        <v>2014</v>
      </c>
      <c r="V1049">
        <f t="shared" si="16"/>
        <v>30</v>
      </c>
    </row>
    <row r="1050" spans="1:22" ht="41.4" x14ac:dyDescent="0.4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ROUND(E1050/D1050*100,0)</f>
        <v>1</v>
      </c>
      <c r="P1050">
        <f>IFERROR(ROUND(E1050/L1050,2),0)</f>
        <v>53</v>
      </c>
      <c r="Q1050" s="11" t="s">
        <v>8329</v>
      </c>
      <c r="R1050" t="s">
        <v>8330</v>
      </c>
      <c r="S1050" s="15">
        <f>(((J1050/60)/60)/24)+DATE(1970,1,1)</f>
        <v>42598.053113425922</v>
      </c>
      <c r="T1050" s="15">
        <f>(((I1050/60)/60)/24)+DATE(1970,1,1)</f>
        <v>42638.053113425922</v>
      </c>
      <c r="U1050">
        <f>YEAR(S1050)</f>
        <v>2016</v>
      </c>
      <c r="V1050">
        <f t="shared" si="16"/>
        <v>40</v>
      </c>
    </row>
    <row r="1051" spans="1:22" x14ac:dyDescent="0.4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ROUND(E1051/D1051*100,0)</f>
        <v>0</v>
      </c>
      <c r="P1051">
        <f>IFERROR(ROUND(E1051/L1051,2),0)</f>
        <v>0</v>
      </c>
      <c r="Q1051" s="11" t="s">
        <v>8329</v>
      </c>
      <c r="R1051" t="s">
        <v>8330</v>
      </c>
      <c r="S1051" s="15">
        <f>(((J1051/60)/60)/24)+DATE(1970,1,1)</f>
        <v>42382.431076388893</v>
      </c>
      <c r="T1051" s="15">
        <f>(((I1051/60)/60)/24)+DATE(1970,1,1)</f>
        <v>42412.431076388893</v>
      </c>
      <c r="U1051">
        <f>YEAR(S1051)</f>
        <v>2016</v>
      </c>
      <c r="V1051">
        <f t="shared" si="16"/>
        <v>30</v>
      </c>
    </row>
    <row r="1052" spans="1:22" ht="27.6" x14ac:dyDescent="0.4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ROUND(E1052/D1052*100,0)</f>
        <v>0</v>
      </c>
      <c r="P1052">
        <f>IFERROR(ROUND(E1052/L1052,2),0)</f>
        <v>0</v>
      </c>
      <c r="Q1052" s="11" t="s">
        <v>8329</v>
      </c>
      <c r="R1052" t="s">
        <v>8330</v>
      </c>
      <c r="S1052" s="15">
        <f>(((J1052/60)/60)/24)+DATE(1970,1,1)</f>
        <v>42231.7971875</v>
      </c>
      <c r="T1052" s="15">
        <f>(((I1052/60)/60)/24)+DATE(1970,1,1)</f>
        <v>42261.7971875</v>
      </c>
      <c r="U1052">
        <f>YEAR(S1052)</f>
        <v>2015</v>
      </c>
      <c r="V1052">
        <f t="shared" si="16"/>
        <v>30</v>
      </c>
    </row>
    <row r="1053" spans="1:22" ht="41.4" x14ac:dyDescent="0.4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ROUND(E1053/D1053*100,0)</f>
        <v>0</v>
      </c>
      <c r="P1053">
        <f>IFERROR(ROUND(E1053/L1053,2),0)</f>
        <v>0</v>
      </c>
      <c r="Q1053" s="11" t="s">
        <v>8329</v>
      </c>
      <c r="R1053" t="s">
        <v>8330</v>
      </c>
      <c r="S1053" s="15">
        <f>(((J1053/60)/60)/24)+DATE(1970,1,1)</f>
        <v>41850.014178240745</v>
      </c>
      <c r="T1053" s="15">
        <f>(((I1053/60)/60)/24)+DATE(1970,1,1)</f>
        <v>41878.014178240745</v>
      </c>
      <c r="U1053">
        <f>YEAR(S1053)</f>
        <v>2014</v>
      </c>
      <c r="V1053">
        <f t="shared" si="16"/>
        <v>28</v>
      </c>
    </row>
    <row r="1054" spans="1:22" ht="55.2" x14ac:dyDescent="0.4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ROUND(E1054/D1054*100,0)</f>
        <v>0</v>
      </c>
      <c r="P1054">
        <f>IFERROR(ROUND(E1054/L1054,2),0)</f>
        <v>0</v>
      </c>
      <c r="Q1054" s="11" t="s">
        <v>8329</v>
      </c>
      <c r="R1054" t="s">
        <v>8330</v>
      </c>
      <c r="S1054" s="15">
        <f>(((J1054/60)/60)/24)+DATE(1970,1,1)</f>
        <v>42483.797395833331</v>
      </c>
      <c r="T1054" s="15">
        <f>(((I1054/60)/60)/24)+DATE(1970,1,1)</f>
        <v>42527.839583333334</v>
      </c>
      <c r="U1054">
        <f>YEAR(S1054)</f>
        <v>2016</v>
      </c>
      <c r="V1054">
        <f t="shared" si="16"/>
        <v>44</v>
      </c>
    </row>
    <row r="1055" spans="1:22" ht="41.4" x14ac:dyDescent="0.4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ROUND(E1055/D1055*100,0)</f>
        <v>1</v>
      </c>
      <c r="P1055">
        <f>IFERROR(ROUND(E1055/L1055,2),0)</f>
        <v>15</v>
      </c>
      <c r="Q1055" s="11" t="s">
        <v>8329</v>
      </c>
      <c r="R1055" t="s">
        <v>8330</v>
      </c>
      <c r="S1055" s="15">
        <f>(((J1055/60)/60)/24)+DATE(1970,1,1)</f>
        <v>42775.172824074078</v>
      </c>
      <c r="T1055" s="15">
        <f>(((I1055/60)/60)/24)+DATE(1970,1,1)</f>
        <v>42800.172824074078</v>
      </c>
      <c r="U1055">
        <f>YEAR(S1055)</f>
        <v>2017</v>
      </c>
      <c r="V1055">
        <f t="shared" si="16"/>
        <v>25</v>
      </c>
    </row>
    <row r="1056" spans="1:22" ht="41.4" x14ac:dyDescent="0.4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ROUND(E1056/D1056*100,0)</f>
        <v>0</v>
      </c>
      <c r="P1056">
        <f>IFERROR(ROUND(E1056/L1056,2),0)</f>
        <v>0</v>
      </c>
      <c r="Q1056" s="11" t="s">
        <v>8329</v>
      </c>
      <c r="R1056" t="s">
        <v>8330</v>
      </c>
      <c r="S1056" s="15">
        <f>(((J1056/60)/60)/24)+DATE(1970,1,1)</f>
        <v>41831.851840277777</v>
      </c>
      <c r="T1056" s="15">
        <f>(((I1056/60)/60)/24)+DATE(1970,1,1)</f>
        <v>41861.916666666664</v>
      </c>
      <c r="U1056">
        <f>YEAR(S1056)</f>
        <v>2014</v>
      </c>
      <c r="V1056">
        <f t="shared" si="16"/>
        <v>30</v>
      </c>
    </row>
    <row r="1057" spans="1:22" ht="41.4" x14ac:dyDescent="0.4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ROUND(E1057/D1057*100,0)</f>
        <v>0</v>
      </c>
      <c r="P1057">
        <f>IFERROR(ROUND(E1057/L1057,2),0)</f>
        <v>0</v>
      </c>
      <c r="Q1057" s="11" t="s">
        <v>8329</v>
      </c>
      <c r="R1057" t="s">
        <v>8330</v>
      </c>
      <c r="S1057" s="15">
        <f>(((J1057/60)/60)/24)+DATE(1970,1,1)</f>
        <v>42406.992418981477</v>
      </c>
      <c r="T1057" s="15">
        <f>(((I1057/60)/60)/24)+DATE(1970,1,1)</f>
        <v>42436.992418981477</v>
      </c>
      <c r="U1057">
        <f>YEAR(S1057)</f>
        <v>2016</v>
      </c>
      <c r="V1057">
        <f t="shared" si="16"/>
        <v>30</v>
      </c>
    </row>
    <row r="1058" spans="1:22" ht="41.4" x14ac:dyDescent="0.4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ROUND(E1058/D1058*100,0)</f>
        <v>0</v>
      </c>
      <c r="P1058">
        <f>IFERROR(ROUND(E1058/L1058,2),0)</f>
        <v>0</v>
      </c>
      <c r="Q1058" s="11" t="s">
        <v>8329</v>
      </c>
      <c r="R1058" t="s">
        <v>8330</v>
      </c>
      <c r="S1058" s="15">
        <f>(((J1058/60)/60)/24)+DATE(1970,1,1)</f>
        <v>42058.719641203701</v>
      </c>
      <c r="T1058" s="15">
        <f>(((I1058/60)/60)/24)+DATE(1970,1,1)</f>
        <v>42118.677974537044</v>
      </c>
      <c r="U1058">
        <f>YEAR(S1058)</f>
        <v>2015</v>
      </c>
      <c r="V1058">
        <f t="shared" si="16"/>
        <v>60</v>
      </c>
    </row>
    <row r="1059" spans="1:22" ht="41.4" x14ac:dyDescent="0.4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ROUND(E1059/D1059*100,0)</f>
        <v>0</v>
      </c>
      <c r="P1059">
        <f>IFERROR(ROUND(E1059/L1059,2),0)</f>
        <v>0</v>
      </c>
      <c r="Q1059" s="11" t="s">
        <v>8329</v>
      </c>
      <c r="R1059" t="s">
        <v>8330</v>
      </c>
      <c r="S1059" s="15">
        <f>(((J1059/60)/60)/24)+DATE(1970,1,1)</f>
        <v>42678.871331018512</v>
      </c>
      <c r="T1059" s="15">
        <f>(((I1059/60)/60)/24)+DATE(1970,1,1)</f>
        <v>42708.912997685184</v>
      </c>
      <c r="U1059">
        <f>YEAR(S1059)</f>
        <v>2016</v>
      </c>
      <c r="V1059">
        <f t="shared" si="16"/>
        <v>30</v>
      </c>
    </row>
    <row r="1060" spans="1:22" ht="41.4" x14ac:dyDescent="0.4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ROUND(E1060/D1060*100,0)</f>
        <v>0</v>
      </c>
      <c r="P1060">
        <f>IFERROR(ROUND(E1060/L1060,2),0)</f>
        <v>0</v>
      </c>
      <c r="Q1060" s="11" t="s">
        <v>8329</v>
      </c>
      <c r="R1060" t="s">
        <v>8330</v>
      </c>
      <c r="S1060" s="15">
        <f>(((J1060/60)/60)/24)+DATE(1970,1,1)</f>
        <v>42047.900960648149</v>
      </c>
      <c r="T1060" s="15">
        <f>(((I1060/60)/60)/24)+DATE(1970,1,1)</f>
        <v>42089</v>
      </c>
      <c r="U1060">
        <f>YEAR(S1060)</f>
        <v>2015</v>
      </c>
      <c r="V1060">
        <f t="shared" si="16"/>
        <v>42</v>
      </c>
    </row>
    <row r="1061" spans="1:22" x14ac:dyDescent="0.4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ROUND(E1061/D1061*100,0)</f>
        <v>0</v>
      </c>
      <c r="P1061">
        <f>IFERROR(ROUND(E1061/L1061,2),0)</f>
        <v>0</v>
      </c>
      <c r="Q1061" s="11" t="s">
        <v>8329</v>
      </c>
      <c r="R1061" t="s">
        <v>8330</v>
      </c>
      <c r="S1061" s="15">
        <f>(((J1061/60)/60)/24)+DATE(1970,1,1)</f>
        <v>42046.79</v>
      </c>
      <c r="T1061" s="15">
        <f>(((I1061/60)/60)/24)+DATE(1970,1,1)</f>
        <v>42076.748333333337</v>
      </c>
      <c r="U1061">
        <f>YEAR(S1061)</f>
        <v>2015</v>
      </c>
      <c r="V1061">
        <f t="shared" si="16"/>
        <v>30</v>
      </c>
    </row>
    <row r="1062" spans="1:22" ht="41.4" x14ac:dyDescent="0.4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ROUND(E1062/D1062*100,0)</f>
        <v>1</v>
      </c>
      <c r="P1062">
        <f>IFERROR(ROUND(E1062/L1062,2),0)</f>
        <v>50</v>
      </c>
      <c r="Q1062" s="11" t="s">
        <v>8329</v>
      </c>
      <c r="R1062" t="s">
        <v>8330</v>
      </c>
      <c r="S1062" s="15">
        <f>(((J1062/60)/60)/24)+DATE(1970,1,1)</f>
        <v>42079.913113425922</v>
      </c>
      <c r="T1062" s="15">
        <f>(((I1062/60)/60)/24)+DATE(1970,1,1)</f>
        <v>42109.913113425922</v>
      </c>
      <c r="U1062">
        <f>YEAR(S1062)</f>
        <v>2015</v>
      </c>
      <c r="V1062">
        <f t="shared" si="16"/>
        <v>30</v>
      </c>
    </row>
    <row r="1063" spans="1:22" ht="27.6" x14ac:dyDescent="0.4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ROUND(E1063/D1063*100,0)</f>
        <v>0</v>
      </c>
      <c r="P1063">
        <f>IFERROR(ROUND(E1063/L1063,2),0)</f>
        <v>0</v>
      </c>
      <c r="Q1063" s="11" t="s">
        <v>8329</v>
      </c>
      <c r="R1063" t="s">
        <v>8330</v>
      </c>
      <c r="S1063" s="15">
        <f>(((J1063/60)/60)/24)+DATE(1970,1,1)</f>
        <v>42432.276712962965</v>
      </c>
      <c r="T1063" s="15">
        <f>(((I1063/60)/60)/24)+DATE(1970,1,1)</f>
        <v>42492.041666666672</v>
      </c>
      <c r="U1063">
        <f>YEAR(S1063)</f>
        <v>2016</v>
      </c>
      <c r="V1063">
        <f t="shared" si="16"/>
        <v>60</v>
      </c>
    </row>
    <row r="1064" spans="1:22" x14ac:dyDescent="0.4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ROUND(E1064/D1064*100,0)</f>
        <v>95</v>
      </c>
      <c r="P1064">
        <f>IFERROR(ROUND(E1064/L1064,2),0)</f>
        <v>47.5</v>
      </c>
      <c r="Q1064" s="11" t="s">
        <v>8329</v>
      </c>
      <c r="R1064" t="s">
        <v>8330</v>
      </c>
      <c r="S1064" s="15">
        <f>(((J1064/60)/60)/24)+DATE(1970,1,1)</f>
        <v>42556.807187500002</v>
      </c>
      <c r="T1064" s="15">
        <f>(((I1064/60)/60)/24)+DATE(1970,1,1)</f>
        <v>42563.807187500002</v>
      </c>
      <c r="U1064">
        <f>YEAR(S1064)</f>
        <v>2016</v>
      </c>
      <c r="V1064">
        <f t="shared" si="16"/>
        <v>7</v>
      </c>
    </row>
    <row r="1065" spans="1:22" ht="41.4" x14ac:dyDescent="0.4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ROUND(E1065/D1065*100,0)</f>
        <v>0</v>
      </c>
      <c r="P1065">
        <f>IFERROR(ROUND(E1065/L1065,2),0)</f>
        <v>0</v>
      </c>
      <c r="Q1065" s="11" t="s">
        <v>8329</v>
      </c>
      <c r="R1065" t="s">
        <v>8330</v>
      </c>
      <c r="S1065" s="15">
        <f>(((J1065/60)/60)/24)+DATE(1970,1,1)</f>
        <v>42583.030810185184</v>
      </c>
      <c r="T1065" s="15">
        <f>(((I1065/60)/60)/24)+DATE(1970,1,1)</f>
        <v>42613.030810185184</v>
      </c>
      <c r="U1065">
        <f>YEAR(S1065)</f>
        <v>2016</v>
      </c>
      <c r="V1065">
        <f t="shared" si="16"/>
        <v>30</v>
      </c>
    </row>
    <row r="1066" spans="1:22" ht="41.4" x14ac:dyDescent="0.4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ROUND(E1066/D1066*100,0)</f>
        <v>9</v>
      </c>
      <c r="P1066">
        <f>IFERROR(ROUND(E1066/L1066,2),0)</f>
        <v>65.67</v>
      </c>
      <c r="Q1066" s="11" t="s">
        <v>8331</v>
      </c>
      <c r="R1066" t="s">
        <v>8332</v>
      </c>
      <c r="S1066" s="15">
        <f>(((J1066/60)/60)/24)+DATE(1970,1,1)</f>
        <v>41417.228043981479</v>
      </c>
      <c r="T1066" s="15">
        <f>(((I1066/60)/60)/24)+DATE(1970,1,1)</f>
        <v>41462.228043981479</v>
      </c>
      <c r="U1066">
        <f>YEAR(S1066)</f>
        <v>2013</v>
      </c>
      <c r="V1066">
        <f t="shared" si="16"/>
        <v>45</v>
      </c>
    </row>
    <row r="1067" spans="1:22" ht="41.4" x14ac:dyDescent="0.4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ROUND(E1067/D1067*100,0)</f>
        <v>3</v>
      </c>
      <c r="P1067">
        <f>IFERROR(ROUND(E1067/L1067,2),0)</f>
        <v>16.2</v>
      </c>
      <c r="Q1067" s="11" t="s">
        <v>8331</v>
      </c>
      <c r="R1067" t="s">
        <v>8332</v>
      </c>
      <c r="S1067" s="15">
        <f>(((J1067/60)/60)/24)+DATE(1970,1,1)</f>
        <v>41661.381041666667</v>
      </c>
      <c r="T1067" s="15">
        <f>(((I1067/60)/60)/24)+DATE(1970,1,1)</f>
        <v>41689.381041666667</v>
      </c>
      <c r="U1067">
        <f>YEAR(S1067)</f>
        <v>2014</v>
      </c>
      <c r="V1067">
        <f t="shared" si="16"/>
        <v>28</v>
      </c>
    </row>
    <row r="1068" spans="1:22" ht="41.4" x14ac:dyDescent="0.4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ROUND(E1068/D1068*100,0)</f>
        <v>3</v>
      </c>
      <c r="P1068">
        <f>IFERROR(ROUND(E1068/L1068,2),0)</f>
        <v>34.130000000000003</v>
      </c>
      <c r="Q1068" s="11" t="s">
        <v>8331</v>
      </c>
      <c r="R1068" t="s">
        <v>8332</v>
      </c>
      <c r="S1068" s="15">
        <f>(((J1068/60)/60)/24)+DATE(1970,1,1)</f>
        <v>41445.962754629632</v>
      </c>
      <c r="T1068" s="15">
        <f>(((I1068/60)/60)/24)+DATE(1970,1,1)</f>
        <v>41490.962754629632</v>
      </c>
      <c r="U1068">
        <f>YEAR(S1068)</f>
        <v>2013</v>
      </c>
      <c r="V1068">
        <f t="shared" si="16"/>
        <v>45</v>
      </c>
    </row>
    <row r="1069" spans="1:22" ht="41.4" x14ac:dyDescent="0.4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ROUND(E1069/D1069*100,0)</f>
        <v>26</v>
      </c>
      <c r="P1069">
        <f>IFERROR(ROUND(E1069/L1069,2),0)</f>
        <v>13</v>
      </c>
      <c r="Q1069" s="11" t="s">
        <v>8331</v>
      </c>
      <c r="R1069" t="s">
        <v>8332</v>
      </c>
      <c r="S1069" s="15">
        <f>(((J1069/60)/60)/24)+DATE(1970,1,1)</f>
        <v>41599.855682870373</v>
      </c>
      <c r="T1069" s="15">
        <f>(((I1069/60)/60)/24)+DATE(1970,1,1)</f>
        <v>41629.855682870373</v>
      </c>
      <c r="U1069">
        <f>YEAR(S1069)</f>
        <v>2013</v>
      </c>
      <c r="V1069">
        <f t="shared" si="16"/>
        <v>30</v>
      </c>
    </row>
    <row r="1070" spans="1:22" ht="41.4" x14ac:dyDescent="0.4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ROUND(E1070/D1070*100,0)</f>
        <v>0</v>
      </c>
      <c r="P1070">
        <f>IFERROR(ROUND(E1070/L1070,2),0)</f>
        <v>11.25</v>
      </c>
      <c r="Q1070" s="11" t="s">
        <v>8331</v>
      </c>
      <c r="R1070" t="s">
        <v>8332</v>
      </c>
      <c r="S1070" s="15">
        <f>(((J1070/60)/60)/24)+DATE(1970,1,1)</f>
        <v>42440.371111111104</v>
      </c>
      <c r="T1070" s="15">
        <f>(((I1070/60)/60)/24)+DATE(1970,1,1)</f>
        <v>42470.329444444447</v>
      </c>
      <c r="U1070">
        <f>YEAR(S1070)</f>
        <v>2016</v>
      </c>
      <c r="V1070">
        <f t="shared" si="16"/>
        <v>30</v>
      </c>
    </row>
    <row r="1071" spans="1:22" ht="41.4" x14ac:dyDescent="0.4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ROUND(E1071/D1071*100,0)</f>
        <v>39</v>
      </c>
      <c r="P1071">
        <f>IFERROR(ROUND(E1071/L1071,2),0)</f>
        <v>40.479999999999997</v>
      </c>
      <c r="Q1071" s="11" t="s">
        <v>8331</v>
      </c>
      <c r="R1071" t="s">
        <v>8332</v>
      </c>
      <c r="S1071" s="15">
        <f>(((J1071/60)/60)/24)+DATE(1970,1,1)</f>
        <v>41572.229849537034</v>
      </c>
      <c r="T1071" s="15">
        <f>(((I1071/60)/60)/24)+DATE(1970,1,1)</f>
        <v>41604.271516203706</v>
      </c>
      <c r="U1071">
        <f>YEAR(S1071)</f>
        <v>2013</v>
      </c>
      <c r="V1071">
        <f t="shared" si="16"/>
        <v>32</v>
      </c>
    </row>
    <row r="1072" spans="1:22" ht="41.4" x14ac:dyDescent="0.4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ROUND(E1072/D1072*100,0)</f>
        <v>1</v>
      </c>
      <c r="P1072">
        <f>IFERROR(ROUND(E1072/L1072,2),0)</f>
        <v>35</v>
      </c>
      <c r="Q1072" s="11" t="s">
        <v>8331</v>
      </c>
      <c r="R1072" t="s">
        <v>8332</v>
      </c>
      <c r="S1072" s="15">
        <f>(((J1072/60)/60)/24)+DATE(1970,1,1)</f>
        <v>41163.011828703704</v>
      </c>
      <c r="T1072" s="15">
        <f>(((I1072/60)/60)/24)+DATE(1970,1,1)</f>
        <v>41183.011828703704</v>
      </c>
      <c r="U1072">
        <f>YEAR(S1072)</f>
        <v>2012</v>
      </c>
      <c r="V1072">
        <f t="shared" si="16"/>
        <v>20</v>
      </c>
    </row>
    <row r="1073" spans="1:22" ht="41.4" x14ac:dyDescent="0.4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ROUND(E1073/D1073*100,0)</f>
        <v>0</v>
      </c>
      <c r="P1073">
        <f>IFERROR(ROUND(E1073/L1073,2),0)</f>
        <v>0</v>
      </c>
      <c r="Q1073" s="11" t="s">
        <v>8331</v>
      </c>
      <c r="R1073" t="s">
        <v>8332</v>
      </c>
      <c r="S1073" s="15">
        <f>(((J1073/60)/60)/24)+DATE(1970,1,1)</f>
        <v>42295.753391203703</v>
      </c>
      <c r="T1073" s="15">
        <f>(((I1073/60)/60)/24)+DATE(1970,1,1)</f>
        <v>42325.795057870375</v>
      </c>
      <c r="U1073">
        <f>YEAR(S1073)</f>
        <v>2015</v>
      </c>
      <c r="V1073">
        <f t="shared" si="16"/>
        <v>30</v>
      </c>
    </row>
    <row r="1074" spans="1:22" ht="41.4" x14ac:dyDescent="0.4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ROUND(E1074/D1074*100,0)</f>
        <v>0</v>
      </c>
      <c r="P1074">
        <f>IFERROR(ROUND(E1074/L1074,2),0)</f>
        <v>12.75</v>
      </c>
      <c r="Q1074" s="11" t="s">
        <v>8331</v>
      </c>
      <c r="R1074" t="s">
        <v>8332</v>
      </c>
      <c r="S1074" s="15">
        <f>(((J1074/60)/60)/24)+DATE(1970,1,1)</f>
        <v>41645.832141203704</v>
      </c>
      <c r="T1074" s="15">
        <f>(((I1074/60)/60)/24)+DATE(1970,1,1)</f>
        <v>41675.832141203704</v>
      </c>
      <c r="U1074">
        <f>YEAR(S1074)</f>
        <v>2014</v>
      </c>
      <c r="V1074">
        <f t="shared" si="16"/>
        <v>30</v>
      </c>
    </row>
    <row r="1075" spans="1:22" ht="27.6" x14ac:dyDescent="0.4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ROUND(E1075/D1075*100,0)</f>
        <v>1</v>
      </c>
      <c r="P1075">
        <f>IFERROR(ROUND(E1075/L1075,2),0)</f>
        <v>10</v>
      </c>
      <c r="Q1075" s="11" t="s">
        <v>8331</v>
      </c>
      <c r="R1075" t="s">
        <v>8332</v>
      </c>
      <c r="S1075" s="15">
        <f>(((J1075/60)/60)/24)+DATE(1970,1,1)</f>
        <v>40802.964594907404</v>
      </c>
      <c r="T1075" s="15">
        <f>(((I1075/60)/60)/24)+DATE(1970,1,1)</f>
        <v>40832.964594907404</v>
      </c>
      <c r="U1075">
        <f>YEAR(S1075)</f>
        <v>2011</v>
      </c>
      <c r="V1075">
        <f t="shared" si="16"/>
        <v>30</v>
      </c>
    </row>
    <row r="1076" spans="1:22" ht="41.4" x14ac:dyDescent="0.4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ROUND(E1076/D1076*100,0)</f>
        <v>6</v>
      </c>
      <c r="P1076">
        <f>IFERROR(ROUND(E1076/L1076,2),0)</f>
        <v>113.57</v>
      </c>
      <c r="Q1076" s="11" t="s">
        <v>8331</v>
      </c>
      <c r="R1076" t="s">
        <v>8332</v>
      </c>
      <c r="S1076" s="15">
        <f>(((J1076/60)/60)/24)+DATE(1970,1,1)</f>
        <v>41613.172974537039</v>
      </c>
      <c r="T1076" s="15">
        <f>(((I1076/60)/60)/24)+DATE(1970,1,1)</f>
        <v>41643.172974537039</v>
      </c>
      <c r="U1076">
        <f>YEAR(S1076)</f>
        <v>2013</v>
      </c>
      <c r="V1076">
        <f t="shared" si="16"/>
        <v>30</v>
      </c>
    </row>
    <row r="1077" spans="1:22" ht="27.6" x14ac:dyDescent="0.4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ROUND(E1077/D1077*100,0)</f>
        <v>5</v>
      </c>
      <c r="P1077">
        <f>IFERROR(ROUND(E1077/L1077,2),0)</f>
        <v>15</v>
      </c>
      <c r="Q1077" s="11" t="s">
        <v>8331</v>
      </c>
      <c r="R1077" t="s">
        <v>8332</v>
      </c>
      <c r="S1077" s="15">
        <f>(((J1077/60)/60)/24)+DATE(1970,1,1)</f>
        <v>41005.904120370367</v>
      </c>
      <c r="T1077" s="15">
        <f>(((I1077/60)/60)/24)+DATE(1970,1,1)</f>
        <v>41035.904120370367</v>
      </c>
      <c r="U1077">
        <f>YEAR(S1077)</f>
        <v>2012</v>
      </c>
      <c r="V1077">
        <f t="shared" si="16"/>
        <v>30</v>
      </c>
    </row>
    <row r="1078" spans="1:22" ht="41.4" x14ac:dyDescent="0.4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ROUND(E1078/D1078*100,0)</f>
        <v>63</v>
      </c>
      <c r="P1078">
        <f>IFERROR(ROUND(E1078/L1078,2),0)</f>
        <v>48.28</v>
      </c>
      <c r="Q1078" s="11" t="s">
        <v>8331</v>
      </c>
      <c r="R1078" t="s">
        <v>8332</v>
      </c>
      <c r="S1078" s="15">
        <f>(((J1078/60)/60)/24)+DATE(1970,1,1)</f>
        <v>41838.377893518518</v>
      </c>
      <c r="T1078" s="15">
        <f>(((I1078/60)/60)/24)+DATE(1970,1,1)</f>
        <v>41893.377893518518</v>
      </c>
      <c r="U1078">
        <f>YEAR(S1078)</f>
        <v>2014</v>
      </c>
      <c r="V1078">
        <f t="shared" si="16"/>
        <v>55</v>
      </c>
    </row>
    <row r="1079" spans="1:22" ht="41.4" x14ac:dyDescent="0.4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ROUND(E1079/D1079*100,0)</f>
        <v>29</v>
      </c>
      <c r="P1079">
        <f>IFERROR(ROUND(E1079/L1079,2),0)</f>
        <v>43.98</v>
      </c>
      <c r="Q1079" s="11" t="s">
        <v>8331</v>
      </c>
      <c r="R1079" t="s">
        <v>8332</v>
      </c>
      <c r="S1079" s="15">
        <f>(((J1079/60)/60)/24)+DATE(1970,1,1)</f>
        <v>42353.16679398148</v>
      </c>
      <c r="T1079" s="15">
        <f>(((I1079/60)/60)/24)+DATE(1970,1,1)</f>
        <v>42383.16679398148</v>
      </c>
      <c r="U1079">
        <f>YEAR(S1079)</f>
        <v>2015</v>
      </c>
      <c r="V1079">
        <f t="shared" si="16"/>
        <v>30</v>
      </c>
    </row>
    <row r="1080" spans="1:22" ht="41.4" x14ac:dyDescent="0.4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ROUND(E1080/D1080*100,0)</f>
        <v>8</v>
      </c>
      <c r="P1080">
        <f>IFERROR(ROUND(E1080/L1080,2),0)</f>
        <v>9</v>
      </c>
      <c r="Q1080" s="11" t="s">
        <v>8331</v>
      </c>
      <c r="R1080" t="s">
        <v>8332</v>
      </c>
      <c r="S1080" s="15">
        <f>(((J1080/60)/60)/24)+DATE(1970,1,1)</f>
        <v>40701.195844907408</v>
      </c>
      <c r="T1080" s="15">
        <f>(((I1080/60)/60)/24)+DATE(1970,1,1)</f>
        <v>40746.195844907408</v>
      </c>
      <c r="U1080">
        <f>YEAR(S1080)</f>
        <v>2011</v>
      </c>
      <c r="V1080">
        <f t="shared" si="16"/>
        <v>45</v>
      </c>
    </row>
    <row r="1081" spans="1:22" ht="41.4" x14ac:dyDescent="0.4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ROUND(E1081/D1081*100,0)</f>
        <v>3</v>
      </c>
      <c r="P1081">
        <f>IFERROR(ROUND(E1081/L1081,2),0)</f>
        <v>37.67</v>
      </c>
      <c r="Q1081" s="11" t="s">
        <v>8331</v>
      </c>
      <c r="R1081" t="s">
        <v>8332</v>
      </c>
      <c r="S1081" s="15">
        <f>(((J1081/60)/60)/24)+DATE(1970,1,1)</f>
        <v>42479.566388888896</v>
      </c>
      <c r="T1081" s="15">
        <f>(((I1081/60)/60)/24)+DATE(1970,1,1)</f>
        <v>42504.566388888896</v>
      </c>
      <c r="U1081">
        <f>YEAR(S1081)</f>
        <v>2016</v>
      </c>
      <c r="V1081">
        <f t="shared" si="16"/>
        <v>25</v>
      </c>
    </row>
    <row r="1082" spans="1:22" ht="41.4" x14ac:dyDescent="0.4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ROUND(E1082/D1082*100,0)</f>
        <v>9</v>
      </c>
      <c r="P1082">
        <f>IFERROR(ROUND(E1082/L1082,2),0)</f>
        <v>18.579999999999998</v>
      </c>
      <c r="Q1082" s="11" t="s">
        <v>8331</v>
      </c>
      <c r="R1082" t="s">
        <v>8332</v>
      </c>
      <c r="S1082" s="15">
        <f>(((J1082/60)/60)/24)+DATE(1970,1,1)</f>
        <v>41740.138113425928</v>
      </c>
      <c r="T1082" s="15">
        <f>(((I1082/60)/60)/24)+DATE(1970,1,1)</f>
        <v>41770.138113425928</v>
      </c>
      <c r="U1082">
        <f>YEAR(S1082)</f>
        <v>2014</v>
      </c>
      <c r="V1082">
        <f t="shared" si="16"/>
        <v>30</v>
      </c>
    </row>
    <row r="1083" spans="1:22" ht="41.4" x14ac:dyDescent="0.4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ROUND(E1083/D1083*100,0)</f>
        <v>0</v>
      </c>
      <c r="P1083">
        <f>IFERROR(ROUND(E1083/L1083,2),0)</f>
        <v>3</v>
      </c>
      <c r="Q1083" s="11" t="s">
        <v>8331</v>
      </c>
      <c r="R1083" t="s">
        <v>8332</v>
      </c>
      <c r="S1083" s="15">
        <f>(((J1083/60)/60)/24)+DATE(1970,1,1)</f>
        <v>42002.926990740743</v>
      </c>
      <c r="T1083" s="15">
        <f>(((I1083/60)/60)/24)+DATE(1970,1,1)</f>
        <v>42032.926990740743</v>
      </c>
      <c r="U1083">
        <f>YEAR(S1083)</f>
        <v>2014</v>
      </c>
      <c r="V1083">
        <f t="shared" si="16"/>
        <v>30</v>
      </c>
    </row>
    <row r="1084" spans="1:22" ht="27.6" x14ac:dyDescent="0.4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ROUND(E1084/D1084*100,0)</f>
        <v>1</v>
      </c>
      <c r="P1084">
        <f>IFERROR(ROUND(E1084/L1084,2),0)</f>
        <v>18.670000000000002</v>
      </c>
      <c r="Q1084" s="11" t="s">
        <v>8331</v>
      </c>
      <c r="R1084" t="s">
        <v>8332</v>
      </c>
      <c r="S1084" s="15">
        <f>(((J1084/60)/60)/24)+DATE(1970,1,1)</f>
        <v>41101.906111111115</v>
      </c>
      <c r="T1084" s="15">
        <f>(((I1084/60)/60)/24)+DATE(1970,1,1)</f>
        <v>41131.906111111115</v>
      </c>
      <c r="U1084">
        <f>YEAR(S1084)</f>
        <v>2012</v>
      </c>
      <c r="V1084">
        <f t="shared" si="16"/>
        <v>30</v>
      </c>
    </row>
    <row r="1085" spans="1:22" ht="41.4" x14ac:dyDescent="0.4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ROUND(E1085/D1085*100,0)</f>
        <v>1</v>
      </c>
      <c r="P1085">
        <f>IFERROR(ROUND(E1085/L1085,2),0)</f>
        <v>410</v>
      </c>
      <c r="Q1085" s="11" t="s">
        <v>8331</v>
      </c>
      <c r="R1085" t="s">
        <v>8332</v>
      </c>
      <c r="S1085" s="15">
        <f>(((J1085/60)/60)/24)+DATE(1970,1,1)</f>
        <v>41793.659525462965</v>
      </c>
      <c r="T1085" s="15">
        <f>(((I1085/60)/60)/24)+DATE(1970,1,1)</f>
        <v>41853.659525462965</v>
      </c>
      <c r="U1085">
        <f>YEAR(S1085)</f>
        <v>2014</v>
      </c>
      <c r="V1085">
        <f t="shared" si="16"/>
        <v>60</v>
      </c>
    </row>
    <row r="1086" spans="1:22" x14ac:dyDescent="0.4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ROUND(E1086/D1086*100,0)</f>
        <v>0</v>
      </c>
      <c r="P1086">
        <f>IFERROR(ROUND(E1086/L1086,2),0)</f>
        <v>0</v>
      </c>
      <c r="Q1086" s="11" t="s">
        <v>8331</v>
      </c>
      <c r="R1086" t="s">
        <v>8332</v>
      </c>
      <c r="S1086" s="15">
        <f>(((J1086/60)/60)/24)+DATE(1970,1,1)</f>
        <v>41829.912083333329</v>
      </c>
      <c r="T1086" s="15">
        <f>(((I1086/60)/60)/24)+DATE(1970,1,1)</f>
        <v>41859.912083333329</v>
      </c>
      <c r="U1086">
        <f>YEAR(S1086)</f>
        <v>2014</v>
      </c>
      <c r="V1086">
        <f t="shared" si="16"/>
        <v>30</v>
      </c>
    </row>
    <row r="1087" spans="1:22" ht="27.6" x14ac:dyDescent="0.4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ROUND(E1087/D1087*100,0)</f>
        <v>3</v>
      </c>
      <c r="P1087">
        <f>IFERROR(ROUND(E1087/L1087,2),0)</f>
        <v>114</v>
      </c>
      <c r="Q1087" s="11" t="s">
        <v>8331</v>
      </c>
      <c r="R1087" t="s">
        <v>8332</v>
      </c>
      <c r="S1087" s="15">
        <f>(((J1087/60)/60)/24)+DATE(1970,1,1)</f>
        <v>42413.671006944445</v>
      </c>
      <c r="T1087" s="15">
        <f>(((I1087/60)/60)/24)+DATE(1970,1,1)</f>
        <v>42443.629340277781</v>
      </c>
      <c r="U1087">
        <f>YEAR(S1087)</f>
        <v>2016</v>
      </c>
      <c r="V1087">
        <f t="shared" si="16"/>
        <v>30</v>
      </c>
    </row>
    <row r="1088" spans="1:22" x14ac:dyDescent="0.4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ROUND(E1088/D1088*100,0)</f>
        <v>0</v>
      </c>
      <c r="P1088">
        <f>IFERROR(ROUND(E1088/L1088,2),0)</f>
        <v>7.5</v>
      </c>
      <c r="Q1088" s="11" t="s">
        <v>8331</v>
      </c>
      <c r="R1088" t="s">
        <v>8332</v>
      </c>
      <c r="S1088" s="15">
        <f>(((J1088/60)/60)/24)+DATE(1970,1,1)</f>
        <v>41845.866793981484</v>
      </c>
      <c r="T1088" s="15">
        <f>(((I1088/60)/60)/24)+DATE(1970,1,1)</f>
        <v>41875.866793981484</v>
      </c>
      <c r="U1088">
        <f>YEAR(S1088)</f>
        <v>2014</v>
      </c>
      <c r="V1088">
        <f t="shared" si="16"/>
        <v>30</v>
      </c>
    </row>
    <row r="1089" spans="1:22" ht="41.4" x14ac:dyDescent="0.4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ROUND(E1089/D1089*100,0)</f>
        <v>0</v>
      </c>
      <c r="P1089">
        <f>IFERROR(ROUND(E1089/L1089,2),0)</f>
        <v>0</v>
      </c>
      <c r="Q1089" s="11" t="s">
        <v>8331</v>
      </c>
      <c r="R1089" t="s">
        <v>8332</v>
      </c>
      <c r="S1089" s="15">
        <f>(((J1089/60)/60)/24)+DATE(1970,1,1)</f>
        <v>41775.713969907411</v>
      </c>
      <c r="T1089" s="15">
        <f>(((I1089/60)/60)/24)+DATE(1970,1,1)</f>
        <v>41805.713969907411</v>
      </c>
      <c r="U1089">
        <f>YEAR(S1089)</f>
        <v>2014</v>
      </c>
      <c r="V1089">
        <f t="shared" si="16"/>
        <v>30</v>
      </c>
    </row>
    <row r="1090" spans="1:22" ht="27.6" x14ac:dyDescent="0.4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ROUND(E1090/D1090*100,0)</f>
        <v>14</v>
      </c>
      <c r="P1090">
        <f>IFERROR(ROUND(E1090/L1090,2),0)</f>
        <v>43.42</v>
      </c>
      <c r="Q1090" s="11" t="s">
        <v>8331</v>
      </c>
      <c r="R1090" t="s">
        <v>8332</v>
      </c>
      <c r="S1090" s="15">
        <f>(((J1090/60)/60)/24)+DATE(1970,1,1)</f>
        <v>41723.799386574072</v>
      </c>
      <c r="T1090" s="15">
        <f>(((I1090/60)/60)/24)+DATE(1970,1,1)</f>
        <v>41753.799386574072</v>
      </c>
      <c r="U1090">
        <f>YEAR(S1090)</f>
        <v>2014</v>
      </c>
      <c r="V1090">
        <f t="shared" si="16"/>
        <v>30</v>
      </c>
    </row>
    <row r="1091" spans="1:22" ht="27.6" x14ac:dyDescent="0.4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ROUND(E1091/D1091*100,0)</f>
        <v>8</v>
      </c>
      <c r="P1091">
        <f>IFERROR(ROUND(E1091/L1091,2),0)</f>
        <v>23.96</v>
      </c>
      <c r="Q1091" s="11" t="s">
        <v>8331</v>
      </c>
      <c r="R1091" t="s">
        <v>8332</v>
      </c>
      <c r="S1091" s="15">
        <f>(((J1091/60)/60)/24)+DATE(1970,1,1)</f>
        <v>42151.189525462964</v>
      </c>
      <c r="T1091" s="15">
        <f>(((I1091/60)/60)/24)+DATE(1970,1,1)</f>
        <v>42181.189525462964</v>
      </c>
      <c r="U1091">
        <f>YEAR(S1091)</f>
        <v>2015</v>
      </c>
      <c r="V1091">
        <f t="shared" ref="V1091:V1154" si="17">_xlfn.DAYS(T1091,S1091)</f>
        <v>30</v>
      </c>
    </row>
    <row r="1092" spans="1:22" ht="41.4" x14ac:dyDescent="0.4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ROUND(E1092/D1092*100,0)</f>
        <v>0</v>
      </c>
      <c r="P1092">
        <f>IFERROR(ROUND(E1092/L1092,2),0)</f>
        <v>5</v>
      </c>
      <c r="Q1092" s="11" t="s">
        <v>8331</v>
      </c>
      <c r="R1092" t="s">
        <v>8332</v>
      </c>
      <c r="S1092" s="15">
        <f>(((J1092/60)/60)/24)+DATE(1970,1,1)</f>
        <v>42123.185798611114</v>
      </c>
      <c r="T1092" s="15">
        <f>(((I1092/60)/60)/24)+DATE(1970,1,1)</f>
        <v>42153.185798611114</v>
      </c>
      <c r="U1092">
        <f>YEAR(S1092)</f>
        <v>2015</v>
      </c>
      <c r="V1092">
        <f t="shared" si="17"/>
        <v>30</v>
      </c>
    </row>
    <row r="1093" spans="1:22" ht="41.4" x14ac:dyDescent="0.4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ROUND(E1093/D1093*100,0)</f>
        <v>13</v>
      </c>
      <c r="P1093">
        <f>IFERROR(ROUND(E1093/L1093,2),0)</f>
        <v>12.5</v>
      </c>
      <c r="Q1093" s="11" t="s">
        <v>8331</v>
      </c>
      <c r="R1093" t="s">
        <v>8332</v>
      </c>
      <c r="S1093" s="15">
        <f>(((J1093/60)/60)/24)+DATE(1970,1,1)</f>
        <v>42440.820277777777</v>
      </c>
      <c r="T1093" s="15">
        <f>(((I1093/60)/60)/24)+DATE(1970,1,1)</f>
        <v>42470.778611111105</v>
      </c>
      <c r="U1093">
        <f>YEAR(S1093)</f>
        <v>2016</v>
      </c>
      <c r="V1093">
        <f t="shared" si="17"/>
        <v>30</v>
      </c>
    </row>
    <row r="1094" spans="1:22" ht="55.2" x14ac:dyDescent="0.4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ROUND(E1094/D1094*100,0)</f>
        <v>1</v>
      </c>
      <c r="P1094">
        <f>IFERROR(ROUND(E1094/L1094,2),0)</f>
        <v>3</v>
      </c>
      <c r="Q1094" s="11" t="s">
        <v>8331</v>
      </c>
      <c r="R1094" t="s">
        <v>8332</v>
      </c>
      <c r="S1094" s="15">
        <f>(((J1094/60)/60)/24)+DATE(1970,1,1)</f>
        <v>41250.025902777779</v>
      </c>
      <c r="T1094" s="15">
        <f>(((I1094/60)/60)/24)+DATE(1970,1,1)</f>
        <v>41280.025902777779</v>
      </c>
      <c r="U1094">
        <f>YEAR(S1094)</f>
        <v>2012</v>
      </c>
      <c r="V1094">
        <f t="shared" si="17"/>
        <v>30</v>
      </c>
    </row>
    <row r="1095" spans="1:22" ht="41.4" x14ac:dyDescent="0.4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ROUND(E1095/D1095*100,0)</f>
        <v>14</v>
      </c>
      <c r="P1095">
        <f>IFERROR(ROUND(E1095/L1095,2),0)</f>
        <v>10.56</v>
      </c>
      <c r="Q1095" s="11" t="s">
        <v>8331</v>
      </c>
      <c r="R1095" t="s">
        <v>8332</v>
      </c>
      <c r="S1095" s="15">
        <f>(((J1095/60)/60)/24)+DATE(1970,1,1)</f>
        <v>42396.973807870367</v>
      </c>
      <c r="T1095" s="15">
        <f>(((I1095/60)/60)/24)+DATE(1970,1,1)</f>
        <v>42411.973807870367</v>
      </c>
      <c r="U1095">
        <f>YEAR(S1095)</f>
        <v>2016</v>
      </c>
      <c r="V1095">
        <f t="shared" si="17"/>
        <v>15</v>
      </c>
    </row>
    <row r="1096" spans="1:22" ht="41.4" x14ac:dyDescent="0.4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ROUND(E1096/D1096*100,0)</f>
        <v>18</v>
      </c>
      <c r="P1096">
        <f>IFERROR(ROUND(E1096/L1096,2),0)</f>
        <v>122</v>
      </c>
      <c r="Q1096" s="11" t="s">
        <v>8331</v>
      </c>
      <c r="R1096" t="s">
        <v>8332</v>
      </c>
      <c r="S1096" s="15">
        <f>(((J1096/60)/60)/24)+DATE(1970,1,1)</f>
        <v>40795.713344907403</v>
      </c>
      <c r="T1096" s="15">
        <f>(((I1096/60)/60)/24)+DATE(1970,1,1)</f>
        <v>40825.713344907403</v>
      </c>
      <c r="U1096">
        <f>YEAR(S1096)</f>
        <v>2011</v>
      </c>
      <c r="V1096">
        <f t="shared" si="17"/>
        <v>30</v>
      </c>
    </row>
    <row r="1097" spans="1:22" ht="41.4" x14ac:dyDescent="0.4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ROUND(E1097/D1097*100,0)</f>
        <v>5</v>
      </c>
      <c r="P1097">
        <f>IFERROR(ROUND(E1097/L1097,2),0)</f>
        <v>267.81</v>
      </c>
      <c r="Q1097" s="11" t="s">
        <v>8331</v>
      </c>
      <c r="R1097" t="s">
        <v>8332</v>
      </c>
      <c r="S1097" s="15">
        <f>(((J1097/60)/60)/24)+DATE(1970,1,1)</f>
        <v>41486.537268518521</v>
      </c>
      <c r="T1097" s="15">
        <f>(((I1097/60)/60)/24)+DATE(1970,1,1)</f>
        <v>41516.537268518521</v>
      </c>
      <c r="U1097">
        <f>YEAR(S1097)</f>
        <v>2013</v>
      </c>
      <c r="V1097">
        <f t="shared" si="17"/>
        <v>30</v>
      </c>
    </row>
    <row r="1098" spans="1:22" ht="41.4" x14ac:dyDescent="0.4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ROUND(E1098/D1098*100,0)</f>
        <v>18</v>
      </c>
      <c r="P1098">
        <f>IFERROR(ROUND(E1098/L1098,2),0)</f>
        <v>74.209999999999994</v>
      </c>
      <c r="Q1098" s="11" t="s">
        <v>8331</v>
      </c>
      <c r="R1098" t="s">
        <v>8332</v>
      </c>
      <c r="S1098" s="15">
        <f>(((J1098/60)/60)/24)+DATE(1970,1,1)</f>
        <v>41885.51798611111</v>
      </c>
      <c r="T1098" s="15">
        <f>(((I1098/60)/60)/24)+DATE(1970,1,1)</f>
        <v>41916.145833333336</v>
      </c>
      <c r="U1098">
        <f>YEAR(S1098)</f>
        <v>2014</v>
      </c>
      <c r="V1098">
        <f t="shared" si="17"/>
        <v>31</v>
      </c>
    </row>
    <row r="1099" spans="1:22" ht="41.4" x14ac:dyDescent="0.4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ROUND(E1099/D1099*100,0)</f>
        <v>0</v>
      </c>
      <c r="P1099">
        <f>IFERROR(ROUND(E1099/L1099,2),0)</f>
        <v>6.71</v>
      </c>
      <c r="Q1099" s="11" t="s">
        <v>8331</v>
      </c>
      <c r="R1099" t="s">
        <v>8332</v>
      </c>
      <c r="S1099" s="15">
        <f>(((J1099/60)/60)/24)+DATE(1970,1,1)</f>
        <v>41660.792557870373</v>
      </c>
      <c r="T1099" s="15">
        <f>(((I1099/60)/60)/24)+DATE(1970,1,1)</f>
        <v>41700.792557870373</v>
      </c>
      <c r="U1099">
        <f>YEAR(S1099)</f>
        <v>2014</v>
      </c>
      <c r="V1099">
        <f t="shared" si="17"/>
        <v>40</v>
      </c>
    </row>
    <row r="1100" spans="1:22" ht="27.6" x14ac:dyDescent="0.4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ROUND(E1100/D1100*100,0)</f>
        <v>7</v>
      </c>
      <c r="P1100">
        <f>IFERROR(ROUND(E1100/L1100,2),0)</f>
        <v>81.95</v>
      </c>
      <c r="Q1100" s="11" t="s">
        <v>8331</v>
      </c>
      <c r="R1100" t="s">
        <v>8332</v>
      </c>
      <c r="S1100" s="15">
        <f>(((J1100/60)/60)/24)+DATE(1970,1,1)</f>
        <v>41712.762673611112</v>
      </c>
      <c r="T1100" s="15">
        <f>(((I1100/60)/60)/24)+DATE(1970,1,1)</f>
        <v>41742.762673611112</v>
      </c>
      <c r="U1100">
        <f>YEAR(S1100)</f>
        <v>2014</v>
      </c>
      <c r="V1100">
        <f t="shared" si="17"/>
        <v>30</v>
      </c>
    </row>
    <row r="1101" spans="1:22" ht="41.4" x14ac:dyDescent="0.4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ROUND(E1101/D1101*100,0)</f>
        <v>1</v>
      </c>
      <c r="P1101">
        <f>IFERROR(ROUND(E1101/L1101,2),0)</f>
        <v>25</v>
      </c>
      <c r="Q1101" s="11" t="s">
        <v>8331</v>
      </c>
      <c r="R1101" t="s">
        <v>8332</v>
      </c>
      <c r="S1101" s="15">
        <f>(((J1101/60)/60)/24)+DATE(1970,1,1)</f>
        <v>42107.836435185185</v>
      </c>
      <c r="T1101" s="15">
        <f>(((I1101/60)/60)/24)+DATE(1970,1,1)</f>
        <v>42137.836435185185</v>
      </c>
      <c r="U1101">
        <f>YEAR(S1101)</f>
        <v>2015</v>
      </c>
      <c r="V1101">
        <f t="shared" si="17"/>
        <v>30</v>
      </c>
    </row>
    <row r="1102" spans="1:22" ht="41.4" x14ac:dyDescent="0.4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ROUND(E1102/D1102*100,0)</f>
        <v>3</v>
      </c>
      <c r="P1102">
        <f>IFERROR(ROUND(E1102/L1102,2),0)</f>
        <v>10</v>
      </c>
      <c r="Q1102" s="11" t="s">
        <v>8331</v>
      </c>
      <c r="R1102" t="s">
        <v>8332</v>
      </c>
      <c r="S1102" s="15">
        <f>(((J1102/60)/60)/24)+DATE(1970,1,1)</f>
        <v>42384.110775462963</v>
      </c>
      <c r="T1102" s="15">
        <f>(((I1102/60)/60)/24)+DATE(1970,1,1)</f>
        <v>42414.110775462963</v>
      </c>
      <c r="U1102">
        <f>YEAR(S1102)</f>
        <v>2016</v>
      </c>
      <c r="V1102">
        <f t="shared" si="17"/>
        <v>30</v>
      </c>
    </row>
    <row r="1103" spans="1:22" ht="27.6" x14ac:dyDescent="0.4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ROUND(E1103/D1103*100,0)</f>
        <v>0</v>
      </c>
      <c r="P1103">
        <f>IFERROR(ROUND(E1103/L1103,2),0)</f>
        <v>6.83</v>
      </c>
      <c r="Q1103" s="11" t="s">
        <v>8331</v>
      </c>
      <c r="R1103" t="s">
        <v>8332</v>
      </c>
      <c r="S1103" s="15">
        <f>(((J1103/60)/60)/24)+DATE(1970,1,1)</f>
        <v>42538.77243055556</v>
      </c>
      <c r="T1103" s="15">
        <f>(((I1103/60)/60)/24)+DATE(1970,1,1)</f>
        <v>42565.758333333331</v>
      </c>
      <c r="U1103">
        <f>YEAR(S1103)</f>
        <v>2016</v>
      </c>
      <c r="V1103">
        <f t="shared" si="17"/>
        <v>27</v>
      </c>
    </row>
    <row r="1104" spans="1:22" ht="41.4" x14ac:dyDescent="0.4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ROUND(E1104/D1104*100,0)</f>
        <v>5</v>
      </c>
      <c r="P1104">
        <f>IFERROR(ROUND(E1104/L1104,2),0)</f>
        <v>17.71</v>
      </c>
      <c r="Q1104" s="11" t="s">
        <v>8331</v>
      </c>
      <c r="R1104" t="s">
        <v>8332</v>
      </c>
      <c r="S1104" s="15">
        <f>(((J1104/60)/60)/24)+DATE(1970,1,1)</f>
        <v>41577.045428240745</v>
      </c>
      <c r="T1104" s="15">
        <f>(((I1104/60)/60)/24)+DATE(1970,1,1)</f>
        <v>41617.249305555553</v>
      </c>
      <c r="U1104">
        <f>YEAR(S1104)</f>
        <v>2013</v>
      </c>
      <c r="V1104">
        <f t="shared" si="17"/>
        <v>40</v>
      </c>
    </row>
    <row r="1105" spans="1:22" ht="41.4" x14ac:dyDescent="0.4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ROUND(E1105/D1105*100,0)</f>
        <v>2</v>
      </c>
      <c r="P1105">
        <f>IFERROR(ROUND(E1105/L1105,2),0)</f>
        <v>16.2</v>
      </c>
      <c r="Q1105" s="11" t="s">
        <v>8331</v>
      </c>
      <c r="R1105" t="s">
        <v>8332</v>
      </c>
      <c r="S1105" s="15">
        <f>(((J1105/60)/60)/24)+DATE(1970,1,1)</f>
        <v>42479.22210648148</v>
      </c>
      <c r="T1105" s="15">
        <f>(((I1105/60)/60)/24)+DATE(1970,1,1)</f>
        <v>42539.22210648148</v>
      </c>
      <c r="U1105">
        <f>YEAR(S1105)</f>
        <v>2016</v>
      </c>
      <c r="V1105">
        <f t="shared" si="17"/>
        <v>60</v>
      </c>
    </row>
    <row r="1106" spans="1:22" ht="41.4" x14ac:dyDescent="0.4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ROUND(E1106/D1106*100,0)</f>
        <v>5</v>
      </c>
      <c r="P1106">
        <f>IFERROR(ROUND(E1106/L1106,2),0)</f>
        <v>80.3</v>
      </c>
      <c r="Q1106" s="11" t="s">
        <v>8331</v>
      </c>
      <c r="R1106" t="s">
        <v>8332</v>
      </c>
      <c r="S1106" s="15">
        <f>(((J1106/60)/60)/24)+DATE(1970,1,1)</f>
        <v>41771.40996527778</v>
      </c>
      <c r="T1106" s="15">
        <f>(((I1106/60)/60)/24)+DATE(1970,1,1)</f>
        <v>41801.40996527778</v>
      </c>
      <c r="U1106">
        <f>YEAR(S1106)</f>
        <v>2014</v>
      </c>
      <c r="V1106">
        <f t="shared" si="17"/>
        <v>30</v>
      </c>
    </row>
    <row r="1107" spans="1:22" ht="41.4" x14ac:dyDescent="0.4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ROUND(E1107/D1107*100,0)</f>
        <v>0</v>
      </c>
      <c r="P1107">
        <f>IFERROR(ROUND(E1107/L1107,2),0)</f>
        <v>71.55</v>
      </c>
      <c r="Q1107" s="11" t="s">
        <v>8331</v>
      </c>
      <c r="R1107" t="s">
        <v>8332</v>
      </c>
      <c r="S1107" s="15">
        <f>(((J1107/60)/60)/24)+DATE(1970,1,1)</f>
        <v>41692.135729166665</v>
      </c>
      <c r="T1107" s="15">
        <f>(((I1107/60)/60)/24)+DATE(1970,1,1)</f>
        <v>41722.0940625</v>
      </c>
      <c r="U1107">
        <f>YEAR(S1107)</f>
        <v>2014</v>
      </c>
      <c r="V1107">
        <f t="shared" si="17"/>
        <v>30</v>
      </c>
    </row>
    <row r="1108" spans="1:22" ht="41.4" x14ac:dyDescent="0.4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ROUND(E1108/D1108*100,0)</f>
        <v>41</v>
      </c>
      <c r="P1108">
        <f>IFERROR(ROUND(E1108/L1108,2),0)</f>
        <v>23.57</v>
      </c>
      <c r="Q1108" s="11" t="s">
        <v>8331</v>
      </c>
      <c r="R1108" t="s">
        <v>8332</v>
      </c>
      <c r="S1108" s="15">
        <f>(((J1108/60)/60)/24)+DATE(1970,1,1)</f>
        <v>40973.740451388891</v>
      </c>
      <c r="T1108" s="15">
        <f>(((I1108/60)/60)/24)+DATE(1970,1,1)</f>
        <v>41003.698784722219</v>
      </c>
      <c r="U1108">
        <f>YEAR(S1108)</f>
        <v>2012</v>
      </c>
      <c r="V1108">
        <f t="shared" si="17"/>
        <v>30</v>
      </c>
    </row>
    <row r="1109" spans="1:22" ht="55.2" x14ac:dyDescent="0.4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ROUND(E1109/D1109*100,0)</f>
        <v>0</v>
      </c>
      <c r="P1109">
        <f>IFERROR(ROUND(E1109/L1109,2),0)</f>
        <v>0</v>
      </c>
      <c r="Q1109" s="11" t="s">
        <v>8331</v>
      </c>
      <c r="R1109" t="s">
        <v>8332</v>
      </c>
      <c r="S1109" s="15">
        <f>(((J1109/60)/60)/24)+DATE(1970,1,1)</f>
        <v>41813.861388888887</v>
      </c>
      <c r="T1109" s="15">
        <f>(((I1109/60)/60)/24)+DATE(1970,1,1)</f>
        <v>41843.861388888887</v>
      </c>
      <c r="U1109">
        <f>YEAR(S1109)</f>
        <v>2014</v>
      </c>
      <c r="V1109">
        <f t="shared" si="17"/>
        <v>30</v>
      </c>
    </row>
    <row r="1110" spans="1:22" ht="41.4" x14ac:dyDescent="0.4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ROUND(E1110/D1110*100,0)</f>
        <v>3</v>
      </c>
      <c r="P1110">
        <f>IFERROR(ROUND(E1110/L1110,2),0)</f>
        <v>34.880000000000003</v>
      </c>
      <c r="Q1110" s="11" t="s">
        <v>8331</v>
      </c>
      <c r="R1110" t="s">
        <v>8332</v>
      </c>
      <c r="S1110" s="15">
        <f>(((J1110/60)/60)/24)+DATE(1970,1,1)</f>
        <v>40952.636979166666</v>
      </c>
      <c r="T1110" s="15">
        <f>(((I1110/60)/60)/24)+DATE(1970,1,1)</f>
        <v>41012.595312500001</v>
      </c>
      <c r="U1110">
        <f>YEAR(S1110)</f>
        <v>2012</v>
      </c>
      <c r="V1110">
        <f t="shared" si="17"/>
        <v>60</v>
      </c>
    </row>
    <row r="1111" spans="1:22" ht="41.4" x14ac:dyDescent="0.4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ROUND(E1111/D1111*100,0)</f>
        <v>0</v>
      </c>
      <c r="P1111">
        <f>IFERROR(ROUND(E1111/L1111,2),0)</f>
        <v>15</v>
      </c>
      <c r="Q1111" s="11" t="s">
        <v>8331</v>
      </c>
      <c r="R1111" t="s">
        <v>8332</v>
      </c>
      <c r="S1111" s="15">
        <f>(((J1111/60)/60)/24)+DATE(1970,1,1)</f>
        <v>42662.752199074079</v>
      </c>
      <c r="T1111" s="15">
        <f>(((I1111/60)/60)/24)+DATE(1970,1,1)</f>
        <v>42692.793865740736</v>
      </c>
      <c r="U1111">
        <f>YEAR(S1111)</f>
        <v>2016</v>
      </c>
      <c r="V1111">
        <f t="shared" si="17"/>
        <v>30</v>
      </c>
    </row>
    <row r="1112" spans="1:22" ht="41.4" x14ac:dyDescent="0.4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ROUND(E1112/D1112*100,0)</f>
        <v>1</v>
      </c>
      <c r="P1112">
        <f>IFERROR(ROUND(E1112/L1112,2),0)</f>
        <v>23.18</v>
      </c>
      <c r="Q1112" s="11" t="s">
        <v>8331</v>
      </c>
      <c r="R1112" t="s">
        <v>8332</v>
      </c>
      <c r="S1112" s="15">
        <f>(((J1112/60)/60)/24)+DATE(1970,1,1)</f>
        <v>41220.933124999996</v>
      </c>
      <c r="T1112" s="15">
        <f>(((I1112/60)/60)/24)+DATE(1970,1,1)</f>
        <v>41250.933124999996</v>
      </c>
      <c r="U1112">
        <f>YEAR(S1112)</f>
        <v>2012</v>
      </c>
      <c r="V1112">
        <f t="shared" si="17"/>
        <v>30</v>
      </c>
    </row>
    <row r="1113" spans="1:22" ht="41.4" x14ac:dyDescent="0.4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ROUND(E1113/D1113*100,0)</f>
        <v>0</v>
      </c>
      <c r="P1113">
        <f>IFERROR(ROUND(E1113/L1113,2),0)</f>
        <v>1</v>
      </c>
      <c r="Q1113" s="11" t="s">
        <v>8331</v>
      </c>
      <c r="R1113" t="s">
        <v>8332</v>
      </c>
      <c r="S1113" s="15">
        <f>(((J1113/60)/60)/24)+DATE(1970,1,1)</f>
        <v>42347.203587962969</v>
      </c>
      <c r="T1113" s="15">
        <f>(((I1113/60)/60)/24)+DATE(1970,1,1)</f>
        <v>42377.203587962969</v>
      </c>
      <c r="U1113">
        <f>YEAR(S1113)</f>
        <v>2015</v>
      </c>
      <c r="V1113">
        <f t="shared" si="17"/>
        <v>30</v>
      </c>
    </row>
    <row r="1114" spans="1:22" ht="41.4" x14ac:dyDescent="0.4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ROUND(E1114/D1114*100,0)</f>
        <v>36</v>
      </c>
      <c r="P1114">
        <f>IFERROR(ROUND(E1114/L1114,2),0)</f>
        <v>100.23</v>
      </c>
      <c r="Q1114" s="11" t="s">
        <v>8331</v>
      </c>
      <c r="R1114" t="s">
        <v>8332</v>
      </c>
      <c r="S1114" s="15">
        <f>(((J1114/60)/60)/24)+DATE(1970,1,1)</f>
        <v>41963.759386574078</v>
      </c>
      <c r="T1114" s="15">
        <f>(((I1114/60)/60)/24)+DATE(1970,1,1)</f>
        <v>42023.354166666672</v>
      </c>
      <c r="U1114">
        <f>YEAR(S1114)</f>
        <v>2014</v>
      </c>
      <c r="V1114">
        <f t="shared" si="17"/>
        <v>60</v>
      </c>
    </row>
    <row r="1115" spans="1:22" ht="41.4" x14ac:dyDescent="0.4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ROUND(E1115/D1115*100,0)</f>
        <v>1</v>
      </c>
      <c r="P1115">
        <f>IFERROR(ROUND(E1115/L1115,2),0)</f>
        <v>5</v>
      </c>
      <c r="Q1115" s="11" t="s">
        <v>8331</v>
      </c>
      <c r="R1115" t="s">
        <v>8332</v>
      </c>
      <c r="S1115" s="15">
        <f>(((J1115/60)/60)/24)+DATE(1970,1,1)</f>
        <v>41835.977083333331</v>
      </c>
      <c r="T1115" s="15">
        <f>(((I1115/60)/60)/24)+DATE(1970,1,1)</f>
        <v>41865.977083333331</v>
      </c>
      <c r="U1115">
        <f>YEAR(S1115)</f>
        <v>2014</v>
      </c>
      <c r="V1115">
        <f t="shared" si="17"/>
        <v>30</v>
      </c>
    </row>
    <row r="1116" spans="1:22" ht="41.4" x14ac:dyDescent="0.4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ROUND(E1116/D1116*100,0)</f>
        <v>0</v>
      </c>
      <c r="P1116">
        <f>IFERROR(ROUND(E1116/L1116,2),0)</f>
        <v>3.33</v>
      </c>
      <c r="Q1116" s="11" t="s">
        <v>8331</v>
      </c>
      <c r="R1116" t="s">
        <v>8332</v>
      </c>
      <c r="S1116" s="15">
        <f>(((J1116/60)/60)/24)+DATE(1970,1,1)</f>
        <v>41526.345914351856</v>
      </c>
      <c r="T1116" s="15">
        <f>(((I1116/60)/60)/24)+DATE(1970,1,1)</f>
        <v>41556.345914351856</v>
      </c>
      <c r="U1116">
        <f>YEAR(S1116)</f>
        <v>2013</v>
      </c>
      <c r="V1116">
        <f t="shared" si="17"/>
        <v>30</v>
      </c>
    </row>
    <row r="1117" spans="1:22" ht="41.4" x14ac:dyDescent="0.4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ROUND(E1117/D1117*100,0)</f>
        <v>0</v>
      </c>
      <c r="P1117">
        <f>IFERROR(ROUND(E1117/L1117,2),0)</f>
        <v>13.25</v>
      </c>
      <c r="Q1117" s="11" t="s">
        <v>8331</v>
      </c>
      <c r="R1117" t="s">
        <v>8332</v>
      </c>
      <c r="S1117" s="15">
        <f>(((J1117/60)/60)/24)+DATE(1970,1,1)</f>
        <v>42429.695543981477</v>
      </c>
      <c r="T1117" s="15">
        <f>(((I1117/60)/60)/24)+DATE(1970,1,1)</f>
        <v>42459.653877314813</v>
      </c>
      <c r="U1117">
        <f>YEAR(S1117)</f>
        <v>2016</v>
      </c>
      <c r="V1117">
        <f t="shared" si="17"/>
        <v>30</v>
      </c>
    </row>
    <row r="1118" spans="1:22" ht="27.6" x14ac:dyDescent="0.4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ROUND(E1118/D1118*100,0)</f>
        <v>0</v>
      </c>
      <c r="P1118">
        <f>IFERROR(ROUND(E1118/L1118,2),0)</f>
        <v>17.850000000000001</v>
      </c>
      <c r="Q1118" s="11" t="s">
        <v>8331</v>
      </c>
      <c r="R1118" t="s">
        <v>8332</v>
      </c>
      <c r="S1118" s="15">
        <f>(((J1118/60)/60)/24)+DATE(1970,1,1)</f>
        <v>41009.847314814811</v>
      </c>
      <c r="T1118" s="15">
        <f>(((I1118/60)/60)/24)+DATE(1970,1,1)</f>
        <v>41069.847314814811</v>
      </c>
      <c r="U1118">
        <f>YEAR(S1118)</f>
        <v>2012</v>
      </c>
      <c r="V1118">
        <f t="shared" si="17"/>
        <v>60</v>
      </c>
    </row>
    <row r="1119" spans="1:22" ht="41.4" x14ac:dyDescent="0.4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ROUND(E1119/D1119*100,0)</f>
        <v>8</v>
      </c>
      <c r="P1119">
        <f>IFERROR(ROUND(E1119/L1119,2),0)</f>
        <v>10.38</v>
      </c>
      <c r="Q1119" s="11" t="s">
        <v>8331</v>
      </c>
      <c r="R1119" t="s">
        <v>8332</v>
      </c>
      <c r="S1119" s="15">
        <f>(((J1119/60)/60)/24)+DATE(1970,1,1)</f>
        <v>42333.598530092597</v>
      </c>
      <c r="T1119" s="15">
        <f>(((I1119/60)/60)/24)+DATE(1970,1,1)</f>
        <v>42363.598530092597</v>
      </c>
      <c r="U1119">
        <f>YEAR(S1119)</f>
        <v>2015</v>
      </c>
      <c r="V1119">
        <f t="shared" si="17"/>
        <v>30</v>
      </c>
    </row>
    <row r="1120" spans="1:22" ht="41.4" x14ac:dyDescent="0.4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ROUND(E1120/D1120*100,0)</f>
        <v>2</v>
      </c>
      <c r="P1120">
        <f>IFERROR(ROUND(E1120/L1120,2),0)</f>
        <v>36.33</v>
      </c>
      <c r="Q1120" s="11" t="s">
        <v>8331</v>
      </c>
      <c r="R1120" t="s">
        <v>8332</v>
      </c>
      <c r="S1120" s="15">
        <f>(((J1120/60)/60)/24)+DATE(1970,1,1)</f>
        <v>41704.16642361111</v>
      </c>
      <c r="T1120" s="15">
        <f>(((I1120/60)/60)/24)+DATE(1970,1,1)</f>
        <v>41734.124756944446</v>
      </c>
      <c r="U1120">
        <f>YEAR(S1120)</f>
        <v>2014</v>
      </c>
      <c r="V1120">
        <f t="shared" si="17"/>
        <v>30</v>
      </c>
    </row>
    <row r="1121" spans="1:22" ht="41.4" x14ac:dyDescent="0.4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ROUND(E1121/D1121*100,0)</f>
        <v>0</v>
      </c>
      <c r="P1121">
        <f>IFERROR(ROUND(E1121/L1121,2),0)</f>
        <v>5</v>
      </c>
      <c r="Q1121" s="11" t="s">
        <v>8331</v>
      </c>
      <c r="R1121" t="s">
        <v>8332</v>
      </c>
      <c r="S1121" s="15">
        <f>(((J1121/60)/60)/24)+DATE(1970,1,1)</f>
        <v>41722.792407407411</v>
      </c>
      <c r="T1121" s="15">
        <f>(((I1121/60)/60)/24)+DATE(1970,1,1)</f>
        <v>41735.792407407411</v>
      </c>
      <c r="U1121">
        <f>YEAR(S1121)</f>
        <v>2014</v>
      </c>
      <c r="V1121">
        <f t="shared" si="17"/>
        <v>13</v>
      </c>
    </row>
    <row r="1122" spans="1:22" ht="27.6" x14ac:dyDescent="0.4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ROUND(E1122/D1122*100,0)</f>
        <v>0</v>
      </c>
      <c r="P1122">
        <f>IFERROR(ROUND(E1122/L1122,2),0)</f>
        <v>0</v>
      </c>
      <c r="Q1122" s="11" t="s">
        <v>8331</v>
      </c>
      <c r="R1122" t="s">
        <v>8332</v>
      </c>
      <c r="S1122" s="15">
        <f>(((J1122/60)/60)/24)+DATE(1970,1,1)</f>
        <v>40799.872685185182</v>
      </c>
      <c r="T1122" s="15">
        <f>(((I1122/60)/60)/24)+DATE(1970,1,1)</f>
        <v>40844.872685185182</v>
      </c>
      <c r="U1122">
        <f>YEAR(S1122)</f>
        <v>2011</v>
      </c>
      <c r="V1122">
        <f t="shared" si="17"/>
        <v>45</v>
      </c>
    </row>
    <row r="1123" spans="1:22" ht="41.4" x14ac:dyDescent="0.4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ROUND(E1123/D1123*100,0)</f>
        <v>0</v>
      </c>
      <c r="P1123">
        <f>IFERROR(ROUND(E1123/L1123,2),0)</f>
        <v>5.8</v>
      </c>
      <c r="Q1123" s="11" t="s">
        <v>8331</v>
      </c>
      <c r="R1123" t="s">
        <v>8332</v>
      </c>
      <c r="S1123" s="15">
        <f>(((J1123/60)/60)/24)+DATE(1970,1,1)</f>
        <v>42412.934212962966</v>
      </c>
      <c r="T1123" s="15">
        <f>(((I1123/60)/60)/24)+DATE(1970,1,1)</f>
        <v>42442.892546296294</v>
      </c>
      <c r="U1123">
        <f>YEAR(S1123)</f>
        <v>2016</v>
      </c>
      <c r="V1123">
        <f t="shared" si="17"/>
        <v>30</v>
      </c>
    </row>
    <row r="1124" spans="1:22" ht="41.4" x14ac:dyDescent="0.4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ROUND(E1124/D1124*100,0)</f>
        <v>0</v>
      </c>
      <c r="P1124">
        <f>IFERROR(ROUND(E1124/L1124,2),0)</f>
        <v>0</v>
      </c>
      <c r="Q1124" s="11" t="s">
        <v>8331</v>
      </c>
      <c r="R1124" t="s">
        <v>8332</v>
      </c>
      <c r="S1124" s="15">
        <f>(((J1124/60)/60)/24)+DATE(1970,1,1)</f>
        <v>41410.703993055555</v>
      </c>
      <c r="T1124" s="15">
        <f>(((I1124/60)/60)/24)+DATE(1970,1,1)</f>
        <v>41424.703993055555</v>
      </c>
      <c r="U1124">
        <f>YEAR(S1124)</f>
        <v>2013</v>
      </c>
      <c r="V1124">
        <f t="shared" si="17"/>
        <v>14</v>
      </c>
    </row>
    <row r="1125" spans="1:22" ht="41.4" x14ac:dyDescent="0.4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ROUND(E1125/D1125*100,0)</f>
        <v>0</v>
      </c>
      <c r="P1125">
        <f>IFERROR(ROUND(E1125/L1125,2),0)</f>
        <v>3.67</v>
      </c>
      <c r="Q1125" s="11" t="s">
        <v>8331</v>
      </c>
      <c r="R1125" t="s">
        <v>8332</v>
      </c>
      <c r="S1125" s="15">
        <f>(((J1125/60)/60)/24)+DATE(1970,1,1)</f>
        <v>41718.5237037037</v>
      </c>
      <c r="T1125" s="15">
        <f>(((I1125/60)/60)/24)+DATE(1970,1,1)</f>
        <v>41748.5237037037</v>
      </c>
      <c r="U1125">
        <f>YEAR(S1125)</f>
        <v>2014</v>
      </c>
      <c r="V1125">
        <f t="shared" si="17"/>
        <v>30</v>
      </c>
    </row>
    <row r="1126" spans="1:22" ht="41.4" x14ac:dyDescent="0.4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ROUND(E1126/D1126*100,0)</f>
        <v>0</v>
      </c>
      <c r="P1126">
        <f>IFERROR(ROUND(E1126/L1126,2),0)</f>
        <v>60.71</v>
      </c>
      <c r="Q1126" s="11" t="s">
        <v>8331</v>
      </c>
      <c r="R1126" t="s">
        <v>8333</v>
      </c>
      <c r="S1126" s="15">
        <f>(((J1126/60)/60)/24)+DATE(1970,1,1)</f>
        <v>42094.667256944449</v>
      </c>
      <c r="T1126" s="15">
        <f>(((I1126/60)/60)/24)+DATE(1970,1,1)</f>
        <v>42124.667256944449</v>
      </c>
      <c r="U1126">
        <f>YEAR(S1126)</f>
        <v>2015</v>
      </c>
      <c r="V1126">
        <f t="shared" si="17"/>
        <v>30</v>
      </c>
    </row>
    <row r="1127" spans="1:22" ht="41.4" x14ac:dyDescent="0.4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ROUND(E1127/D1127*100,0)</f>
        <v>0</v>
      </c>
      <c r="P1127">
        <f>IFERROR(ROUND(E1127/L1127,2),0)</f>
        <v>0</v>
      </c>
      <c r="Q1127" s="11" t="s">
        <v>8331</v>
      </c>
      <c r="R1127" t="s">
        <v>8333</v>
      </c>
      <c r="S1127" s="15">
        <f>(((J1127/60)/60)/24)+DATE(1970,1,1)</f>
        <v>42212.624189814815</v>
      </c>
      <c r="T1127" s="15">
        <f>(((I1127/60)/60)/24)+DATE(1970,1,1)</f>
        <v>42272.624189814815</v>
      </c>
      <c r="U1127">
        <f>YEAR(S1127)</f>
        <v>2015</v>
      </c>
      <c r="V1127">
        <f t="shared" si="17"/>
        <v>60</v>
      </c>
    </row>
    <row r="1128" spans="1:22" ht="41.4" x14ac:dyDescent="0.4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ROUND(E1128/D1128*100,0)</f>
        <v>1</v>
      </c>
      <c r="P1128">
        <f>IFERROR(ROUND(E1128/L1128,2),0)</f>
        <v>5</v>
      </c>
      <c r="Q1128" s="11" t="s">
        <v>8331</v>
      </c>
      <c r="R1128" t="s">
        <v>8333</v>
      </c>
      <c r="S1128" s="15">
        <f>(((J1128/60)/60)/24)+DATE(1970,1,1)</f>
        <v>42535.327476851846</v>
      </c>
      <c r="T1128" s="15">
        <f>(((I1128/60)/60)/24)+DATE(1970,1,1)</f>
        <v>42565.327476851846</v>
      </c>
      <c r="U1128">
        <f>YEAR(S1128)</f>
        <v>2016</v>
      </c>
      <c r="V1128">
        <f t="shared" si="17"/>
        <v>30</v>
      </c>
    </row>
    <row r="1129" spans="1:22" ht="55.2" x14ac:dyDescent="0.4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ROUND(E1129/D1129*100,0)</f>
        <v>2</v>
      </c>
      <c r="P1129">
        <f>IFERROR(ROUND(E1129/L1129,2),0)</f>
        <v>25.43</v>
      </c>
      <c r="Q1129" s="11" t="s">
        <v>8331</v>
      </c>
      <c r="R1129" t="s">
        <v>8333</v>
      </c>
      <c r="S1129" s="15">
        <f>(((J1129/60)/60)/24)+DATE(1970,1,1)</f>
        <v>41926.854166666664</v>
      </c>
      <c r="T1129" s="15">
        <f>(((I1129/60)/60)/24)+DATE(1970,1,1)</f>
        <v>41957.895833333328</v>
      </c>
      <c r="U1129">
        <f>YEAR(S1129)</f>
        <v>2014</v>
      </c>
      <c r="V1129">
        <f t="shared" si="17"/>
        <v>31</v>
      </c>
    </row>
    <row r="1130" spans="1:22" x14ac:dyDescent="0.4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ROUND(E1130/D1130*100,0)</f>
        <v>0</v>
      </c>
      <c r="P1130">
        <f>IFERROR(ROUND(E1130/L1130,2),0)</f>
        <v>1</v>
      </c>
      <c r="Q1130" s="11" t="s">
        <v>8331</v>
      </c>
      <c r="R1130" t="s">
        <v>8333</v>
      </c>
      <c r="S1130" s="15">
        <f>(((J1130/60)/60)/24)+DATE(1970,1,1)</f>
        <v>41828.649502314816</v>
      </c>
      <c r="T1130" s="15">
        <f>(((I1130/60)/60)/24)+DATE(1970,1,1)</f>
        <v>41858.649502314816</v>
      </c>
      <c r="U1130">
        <f>YEAR(S1130)</f>
        <v>2014</v>
      </c>
      <c r="V1130">
        <f t="shared" si="17"/>
        <v>30</v>
      </c>
    </row>
    <row r="1131" spans="1:22" ht="41.4" x14ac:dyDescent="0.4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ROUND(E1131/D1131*100,0)</f>
        <v>0</v>
      </c>
      <c r="P1131">
        <f>IFERROR(ROUND(E1131/L1131,2),0)</f>
        <v>10.5</v>
      </c>
      <c r="Q1131" s="11" t="s">
        <v>8331</v>
      </c>
      <c r="R1131" t="s">
        <v>8333</v>
      </c>
      <c r="S1131" s="15">
        <f>(((J1131/60)/60)/24)+DATE(1970,1,1)</f>
        <v>42496.264965277776</v>
      </c>
      <c r="T1131" s="15">
        <f>(((I1131/60)/60)/24)+DATE(1970,1,1)</f>
        <v>42526.264965277776</v>
      </c>
      <c r="U1131">
        <f>YEAR(S1131)</f>
        <v>2016</v>
      </c>
      <c r="V1131">
        <f t="shared" si="17"/>
        <v>30</v>
      </c>
    </row>
    <row r="1132" spans="1:22" ht="41.4" x14ac:dyDescent="0.4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ROUND(E1132/D1132*100,0)</f>
        <v>0</v>
      </c>
      <c r="P1132">
        <f>IFERROR(ROUND(E1132/L1132,2),0)</f>
        <v>3.67</v>
      </c>
      <c r="Q1132" s="11" t="s">
        <v>8331</v>
      </c>
      <c r="R1132" t="s">
        <v>8333</v>
      </c>
      <c r="S1132" s="15">
        <f>(((J1132/60)/60)/24)+DATE(1970,1,1)</f>
        <v>41908.996527777781</v>
      </c>
      <c r="T1132" s="15">
        <f>(((I1132/60)/60)/24)+DATE(1970,1,1)</f>
        <v>41969.038194444445</v>
      </c>
      <c r="U1132">
        <f>YEAR(S1132)</f>
        <v>2014</v>
      </c>
      <c r="V1132">
        <f t="shared" si="17"/>
        <v>61</v>
      </c>
    </row>
    <row r="1133" spans="1:22" ht="41.4" x14ac:dyDescent="0.4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ROUND(E1133/D1133*100,0)</f>
        <v>0</v>
      </c>
      <c r="P1133">
        <f>IFERROR(ROUND(E1133/L1133,2),0)</f>
        <v>0</v>
      </c>
      <c r="Q1133" s="11" t="s">
        <v>8331</v>
      </c>
      <c r="R1133" t="s">
        <v>8333</v>
      </c>
      <c r="S1133" s="15">
        <f>(((J1133/60)/60)/24)+DATE(1970,1,1)</f>
        <v>42332.908194444448</v>
      </c>
      <c r="T1133" s="15">
        <f>(((I1133/60)/60)/24)+DATE(1970,1,1)</f>
        <v>42362.908194444448</v>
      </c>
      <c r="U1133">
        <f>YEAR(S1133)</f>
        <v>2015</v>
      </c>
      <c r="V1133">
        <f t="shared" si="17"/>
        <v>30</v>
      </c>
    </row>
    <row r="1134" spans="1:22" ht="41.4" x14ac:dyDescent="0.4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ROUND(E1134/D1134*100,0)</f>
        <v>14</v>
      </c>
      <c r="P1134">
        <f>IFERROR(ROUND(E1134/L1134,2),0)</f>
        <v>110.62</v>
      </c>
      <c r="Q1134" s="11" t="s">
        <v>8331</v>
      </c>
      <c r="R1134" t="s">
        <v>8333</v>
      </c>
      <c r="S1134" s="15">
        <f>(((J1134/60)/60)/24)+DATE(1970,1,1)</f>
        <v>42706.115405092598</v>
      </c>
      <c r="T1134" s="15">
        <f>(((I1134/60)/60)/24)+DATE(1970,1,1)</f>
        <v>42736.115405092598</v>
      </c>
      <c r="U1134">
        <f>YEAR(S1134)</f>
        <v>2016</v>
      </c>
      <c r="V1134">
        <f t="shared" si="17"/>
        <v>30</v>
      </c>
    </row>
    <row r="1135" spans="1:22" ht="41.4" x14ac:dyDescent="0.4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ROUND(E1135/D1135*100,0)</f>
        <v>1</v>
      </c>
      <c r="P1135">
        <f>IFERROR(ROUND(E1135/L1135,2),0)</f>
        <v>20</v>
      </c>
      <c r="Q1135" s="11" t="s">
        <v>8331</v>
      </c>
      <c r="R1135" t="s">
        <v>8333</v>
      </c>
      <c r="S1135" s="15">
        <f>(((J1135/60)/60)/24)+DATE(1970,1,1)</f>
        <v>41821.407187500001</v>
      </c>
      <c r="T1135" s="15">
        <f>(((I1135/60)/60)/24)+DATE(1970,1,1)</f>
        <v>41851.407187500001</v>
      </c>
      <c r="U1135">
        <f>YEAR(S1135)</f>
        <v>2014</v>
      </c>
      <c r="V1135">
        <f t="shared" si="17"/>
        <v>30</v>
      </c>
    </row>
    <row r="1136" spans="1:22" ht="41.4" x14ac:dyDescent="0.4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ROUND(E1136/D1136*100,0)</f>
        <v>0</v>
      </c>
      <c r="P1136">
        <f>IFERROR(ROUND(E1136/L1136,2),0)</f>
        <v>1</v>
      </c>
      <c r="Q1136" s="11" t="s">
        <v>8331</v>
      </c>
      <c r="R1136" t="s">
        <v>8333</v>
      </c>
      <c r="S1136" s="15">
        <f>(((J1136/60)/60)/24)+DATE(1970,1,1)</f>
        <v>41958.285046296296</v>
      </c>
      <c r="T1136" s="15">
        <f>(((I1136/60)/60)/24)+DATE(1970,1,1)</f>
        <v>41972.189583333333</v>
      </c>
      <c r="U1136">
        <f>YEAR(S1136)</f>
        <v>2014</v>
      </c>
      <c r="V1136">
        <f t="shared" si="17"/>
        <v>14</v>
      </c>
    </row>
    <row r="1137" spans="1:22" ht="55.2" x14ac:dyDescent="0.4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ROUND(E1137/D1137*100,0)</f>
        <v>5</v>
      </c>
      <c r="P1137">
        <f>IFERROR(ROUND(E1137/L1137,2),0)</f>
        <v>50</v>
      </c>
      <c r="Q1137" s="11" t="s">
        <v>8331</v>
      </c>
      <c r="R1137" t="s">
        <v>8333</v>
      </c>
      <c r="S1137" s="15">
        <f>(((J1137/60)/60)/24)+DATE(1970,1,1)</f>
        <v>42558.989513888882</v>
      </c>
      <c r="T1137" s="15">
        <f>(((I1137/60)/60)/24)+DATE(1970,1,1)</f>
        <v>42588.989513888882</v>
      </c>
      <c r="U1137">
        <f>YEAR(S1137)</f>
        <v>2016</v>
      </c>
      <c r="V1137">
        <f t="shared" si="17"/>
        <v>30</v>
      </c>
    </row>
    <row r="1138" spans="1:22" ht="41.4" x14ac:dyDescent="0.4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ROUND(E1138/D1138*100,0)</f>
        <v>6</v>
      </c>
      <c r="P1138">
        <f>IFERROR(ROUND(E1138/L1138,2),0)</f>
        <v>45</v>
      </c>
      <c r="Q1138" s="11" t="s">
        <v>8331</v>
      </c>
      <c r="R1138" t="s">
        <v>8333</v>
      </c>
      <c r="S1138" s="15">
        <f>(((J1138/60)/60)/24)+DATE(1970,1,1)</f>
        <v>42327.671631944439</v>
      </c>
      <c r="T1138" s="15">
        <f>(((I1138/60)/60)/24)+DATE(1970,1,1)</f>
        <v>42357.671631944439</v>
      </c>
      <c r="U1138">
        <f>YEAR(S1138)</f>
        <v>2015</v>
      </c>
      <c r="V1138">
        <f t="shared" si="17"/>
        <v>30</v>
      </c>
    </row>
    <row r="1139" spans="1:22" ht="41.4" x14ac:dyDescent="0.4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ROUND(E1139/D1139*100,0)</f>
        <v>40</v>
      </c>
      <c r="P1139">
        <f>IFERROR(ROUND(E1139/L1139,2),0)</f>
        <v>253.21</v>
      </c>
      <c r="Q1139" s="11" t="s">
        <v>8331</v>
      </c>
      <c r="R1139" t="s">
        <v>8333</v>
      </c>
      <c r="S1139" s="15">
        <f>(((J1139/60)/60)/24)+DATE(1970,1,1)</f>
        <v>42453.819687499999</v>
      </c>
      <c r="T1139" s="15">
        <f>(((I1139/60)/60)/24)+DATE(1970,1,1)</f>
        <v>42483.819687499999</v>
      </c>
      <c r="U1139">
        <f>YEAR(S1139)</f>
        <v>2016</v>
      </c>
      <c r="V1139">
        <f t="shared" si="17"/>
        <v>30</v>
      </c>
    </row>
    <row r="1140" spans="1:22" ht="41.4" x14ac:dyDescent="0.4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ROUND(E1140/D1140*100,0)</f>
        <v>0</v>
      </c>
      <c r="P1140">
        <f>IFERROR(ROUND(E1140/L1140,2),0)</f>
        <v>31.25</v>
      </c>
      <c r="Q1140" s="11" t="s">
        <v>8331</v>
      </c>
      <c r="R1140" t="s">
        <v>8333</v>
      </c>
      <c r="S1140" s="15">
        <f>(((J1140/60)/60)/24)+DATE(1970,1,1)</f>
        <v>42736.9066087963</v>
      </c>
      <c r="T1140" s="15">
        <f>(((I1140/60)/60)/24)+DATE(1970,1,1)</f>
        <v>42756.9066087963</v>
      </c>
      <c r="U1140">
        <f>YEAR(S1140)</f>
        <v>2017</v>
      </c>
      <c r="V1140">
        <f t="shared" si="17"/>
        <v>20</v>
      </c>
    </row>
    <row r="1141" spans="1:22" ht="41.4" x14ac:dyDescent="0.4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ROUND(E1141/D1141*100,0)</f>
        <v>0</v>
      </c>
      <c r="P1141">
        <f>IFERROR(ROUND(E1141/L1141,2),0)</f>
        <v>5</v>
      </c>
      <c r="Q1141" s="11" t="s">
        <v>8331</v>
      </c>
      <c r="R1141" t="s">
        <v>8333</v>
      </c>
      <c r="S1141" s="15">
        <f>(((J1141/60)/60)/24)+DATE(1970,1,1)</f>
        <v>41975.347523148142</v>
      </c>
      <c r="T1141" s="15">
        <f>(((I1141/60)/60)/24)+DATE(1970,1,1)</f>
        <v>42005.347523148142</v>
      </c>
      <c r="U1141">
        <f>YEAR(S1141)</f>
        <v>2014</v>
      </c>
      <c r="V1141">
        <f t="shared" si="17"/>
        <v>30</v>
      </c>
    </row>
    <row r="1142" spans="1:22" ht="41.4" x14ac:dyDescent="0.4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ROUND(E1142/D1142*100,0)</f>
        <v>0</v>
      </c>
      <c r="P1142">
        <f>IFERROR(ROUND(E1142/L1142,2),0)</f>
        <v>0</v>
      </c>
      <c r="Q1142" s="11" t="s">
        <v>8331</v>
      </c>
      <c r="R1142" t="s">
        <v>8333</v>
      </c>
      <c r="S1142" s="15">
        <f>(((J1142/60)/60)/24)+DATE(1970,1,1)</f>
        <v>42192.462048611109</v>
      </c>
      <c r="T1142" s="15">
        <f>(((I1142/60)/60)/24)+DATE(1970,1,1)</f>
        <v>42222.462048611109</v>
      </c>
      <c r="U1142">
        <f>YEAR(S1142)</f>
        <v>2015</v>
      </c>
      <c r="V1142">
        <f t="shared" si="17"/>
        <v>30</v>
      </c>
    </row>
    <row r="1143" spans="1:22" x14ac:dyDescent="0.4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ROUND(E1143/D1143*100,0)</f>
        <v>0</v>
      </c>
      <c r="P1143">
        <f>IFERROR(ROUND(E1143/L1143,2),0)</f>
        <v>0</v>
      </c>
      <c r="Q1143" s="11" t="s">
        <v>8331</v>
      </c>
      <c r="R1143" t="s">
        <v>8333</v>
      </c>
      <c r="S1143" s="15">
        <f>(((J1143/60)/60)/24)+DATE(1970,1,1)</f>
        <v>42164.699652777781</v>
      </c>
      <c r="T1143" s="15">
        <f>(((I1143/60)/60)/24)+DATE(1970,1,1)</f>
        <v>42194.699652777781</v>
      </c>
      <c r="U1143">
        <f>YEAR(S1143)</f>
        <v>2015</v>
      </c>
      <c r="V1143">
        <f t="shared" si="17"/>
        <v>30</v>
      </c>
    </row>
    <row r="1144" spans="1:22" ht="41.4" x14ac:dyDescent="0.4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ROUND(E1144/D1144*100,0)</f>
        <v>0</v>
      </c>
      <c r="P1144">
        <f>IFERROR(ROUND(E1144/L1144,2),0)</f>
        <v>0</v>
      </c>
      <c r="Q1144" s="11" t="s">
        <v>8331</v>
      </c>
      <c r="R1144" t="s">
        <v>8333</v>
      </c>
      <c r="S1144" s="15">
        <f>(((J1144/60)/60)/24)+DATE(1970,1,1)</f>
        <v>42022.006099537044</v>
      </c>
      <c r="T1144" s="15">
        <f>(((I1144/60)/60)/24)+DATE(1970,1,1)</f>
        <v>42052.006099537044</v>
      </c>
      <c r="U1144">
        <f>YEAR(S1144)</f>
        <v>2015</v>
      </c>
      <c r="V1144">
        <f t="shared" si="17"/>
        <v>30</v>
      </c>
    </row>
    <row r="1145" spans="1:22" ht="41.4" x14ac:dyDescent="0.4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ROUND(E1145/D1145*100,0)</f>
        <v>0</v>
      </c>
      <c r="P1145">
        <f>IFERROR(ROUND(E1145/L1145,2),0)</f>
        <v>23.25</v>
      </c>
      <c r="Q1145" s="11" t="s">
        <v>8331</v>
      </c>
      <c r="R1145" t="s">
        <v>8333</v>
      </c>
      <c r="S1145" s="15">
        <f>(((J1145/60)/60)/24)+DATE(1970,1,1)</f>
        <v>42325.19358796296</v>
      </c>
      <c r="T1145" s="15">
        <f>(((I1145/60)/60)/24)+DATE(1970,1,1)</f>
        <v>42355.19358796296</v>
      </c>
      <c r="U1145">
        <f>YEAR(S1145)</f>
        <v>2015</v>
      </c>
      <c r="V1145">
        <f t="shared" si="17"/>
        <v>30</v>
      </c>
    </row>
    <row r="1146" spans="1:22" ht="41.4" x14ac:dyDescent="0.4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ROUND(E1146/D1146*100,0)</f>
        <v>0</v>
      </c>
      <c r="P1146">
        <f>IFERROR(ROUND(E1146/L1146,2),0)</f>
        <v>0</v>
      </c>
      <c r="Q1146" s="11" t="s">
        <v>8334</v>
      </c>
      <c r="R1146" t="s">
        <v>8335</v>
      </c>
      <c r="S1146" s="15">
        <f>(((J1146/60)/60)/24)+DATE(1970,1,1)</f>
        <v>42093.181944444441</v>
      </c>
      <c r="T1146" s="15">
        <f>(((I1146/60)/60)/24)+DATE(1970,1,1)</f>
        <v>42123.181944444441</v>
      </c>
      <c r="U1146">
        <f>YEAR(S1146)</f>
        <v>2015</v>
      </c>
      <c r="V1146">
        <f t="shared" si="17"/>
        <v>30</v>
      </c>
    </row>
    <row r="1147" spans="1:22" ht="41.4" x14ac:dyDescent="0.4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ROUND(E1147/D1147*100,0)</f>
        <v>0</v>
      </c>
      <c r="P1147">
        <f>IFERROR(ROUND(E1147/L1147,2),0)</f>
        <v>100</v>
      </c>
      <c r="Q1147" s="11" t="s">
        <v>8334</v>
      </c>
      <c r="R1147" t="s">
        <v>8335</v>
      </c>
      <c r="S1147" s="15">
        <f>(((J1147/60)/60)/24)+DATE(1970,1,1)</f>
        <v>41854.747592592597</v>
      </c>
      <c r="T1147" s="15">
        <f>(((I1147/60)/60)/24)+DATE(1970,1,1)</f>
        <v>41914.747592592597</v>
      </c>
      <c r="U1147">
        <f>YEAR(S1147)</f>
        <v>2014</v>
      </c>
      <c r="V1147">
        <f t="shared" si="17"/>
        <v>60</v>
      </c>
    </row>
    <row r="1148" spans="1:22" ht="27.6" x14ac:dyDescent="0.4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ROUND(E1148/D1148*100,0)</f>
        <v>9</v>
      </c>
      <c r="P1148">
        <f>IFERROR(ROUND(E1148/L1148,2),0)</f>
        <v>44.17</v>
      </c>
      <c r="Q1148" s="11" t="s">
        <v>8334</v>
      </c>
      <c r="R1148" t="s">
        <v>8335</v>
      </c>
      <c r="S1148" s="15">
        <f>(((J1148/60)/60)/24)+DATE(1970,1,1)</f>
        <v>41723.9533912037</v>
      </c>
      <c r="T1148" s="15">
        <f>(((I1148/60)/60)/24)+DATE(1970,1,1)</f>
        <v>41761.9533912037</v>
      </c>
      <c r="U1148">
        <f>YEAR(S1148)</f>
        <v>2014</v>
      </c>
      <c r="V1148">
        <f t="shared" si="17"/>
        <v>38</v>
      </c>
    </row>
    <row r="1149" spans="1:22" ht="41.4" x14ac:dyDescent="0.4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ROUND(E1149/D1149*100,0)</f>
        <v>0</v>
      </c>
      <c r="P1149">
        <f>IFERROR(ROUND(E1149/L1149,2),0)</f>
        <v>0</v>
      </c>
      <c r="Q1149" s="11" t="s">
        <v>8334</v>
      </c>
      <c r="R1149" t="s">
        <v>8335</v>
      </c>
      <c r="S1149" s="15">
        <f>(((J1149/60)/60)/24)+DATE(1970,1,1)</f>
        <v>41871.972025462965</v>
      </c>
      <c r="T1149" s="15">
        <f>(((I1149/60)/60)/24)+DATE(1970,1,1)</f>
        <v>41931.972025462965</v>
      </c>
      <c r="U1149">
        <f>YEAR(S1149)</f>
        <v>2014</v>
      </c>
      <c r="V1149">
        <f t="shared" si="17"/>
        <v>60</v>
      </c>
    </row>
    <row r="1150" spans="1:22" ht="27.6" x14ac:dyDescent="0.4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ROUND(E1150/D1150*100,0)</f>
        <v>0</v>
      </c>
      <c r="P1150">
        <f>IFERROR(ROUND(E1150/L1150,2),0)</f>
        <v>24.33</v>
      </c>
      <c r="Q1150" s="11" t="s">
        <v>8334</v>
      </c>
      <c r="R1150" t="s">
        <v>8335</v>
      </c>
      <c r="S1150" s="15">
        <f>(((J1150/60)/60)/24)+DATE(1970,1,1)</f>
        <v>42675.171076388884</v>
      </c>
      <c r="T1150" s="15">
        <f>(((I1150/60)/60)/24)+DATE(1970,1,1)</f>
        <v>42705.212743055556</v>
      </c>
      <c r="U1150">
        <f>YEAR(S1150)</f>
        <v>2016</v>
      </c>
      <c r="V1150">
        <f t="shared" si="17"/>
        <v>30</v>
      </c>
    </row>
    <row r="1151" spans="1:22" ht="27.6" x14ac:dyDescent="0.4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ROUND(E1151/D1151*100,0)</f>
        <v>0</v>
      </c>
      <c r="P1151">
        <f>IFERROR(ROUND(E1151/L1151,2),0)</f>
        <v>37.5</v>
      </c>
      <c r="Q1151" s="11" t="s">
        <v>8334</v>
      </c>
      <c r="R1151" t="s">
        <v>8335</v>
      </c>
      <c r="S1151" s="15">
        <f>(((J1151/60)/60)/24)+DATE(1970,1,1)</f>
        <v>42507.71025462963</v>
      </c>
      <c r="T1151" s="15">
        <f>(((I1151/60)/60)/24)+DATE(1970,1,1)</f>
        <v>42537.71025462963</v>
      </c>
      <c r="U1151">
        <f>YEAR(S1151)</f>
        <v>2016</v>
      </c>
      <c r="V1151">
        <f t="shared" si="17"/>
        <v>30</v>
      </c>
    </row>
    <row r="1152" spans="1:22" ht="27.6" x14ac:dyDescent="0.4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ROUND(E1152/D1152*100,0)</f>
        <v>10</v>
      </c>
      <c r="P1152">
        <f>IFERROR(ROUND(E1152/L1152,2),0)</f>
        <v>42</v>
      </c>
      <c r="Q1152" s="11" t="s">
        <v>8334</v>
      </c>
      <c r="R1152" t="s">
        <v>8335</v>
      </c>
      <c r="S1152" s="15">
        <f>(((J1152/60)/60)/24)+DATE(1970,1,1)</f>
        <v>42317.954571759255</v>
      </c>
      <c r="T1152" s="15">
        <f>(((I1152/60)/60)/24)+DATE(1970,1,1)</f>
        <v>42377.954571759255</v>
      </c>
      <c r="U1152">
        <f>YEAR(S1152)</f>
        <v>2015</v>
      </c>
      <c r="V1152">
        <f t="shared" si="17"/>
        <v>60</v>
      </c>
    </row>
    <row r="1153" spans="1:22" ht="41.4" x14ac:dyDescent="0.4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ROUND(E1153/D1153*100,0)</f>
        <v>0</v>
      </c>
      <c r="P1153">
        <f>IFERROR(ROUND(E1153/L1153,2),0)</f>
        <v>0</v>
      </c>
      <c r="Q1153" s="11" t="s">
        <v>8334</v>
      </c>
      <c r="R1153" t="s">
        <v>8335</v>
      </c>
      <c r="S1153" s="15">
        <f>(((J1153/60)/60)/24)+DATE(1970,1,1)</f>
        <v>42224.102581018517</v>
      </c>
      <c r="T1153" s="15">
        <f>(((I1153/60)/60)/24)+DATE(1970,1,1)</f>
        <v>42254.102581018517</v>
      </c>
      <c r="U1153">
        <f>YEAR(S1153)</f>
        <v>2015</v>
      </c>
      <c r="V1153">
        <f t="shared" si="17"/>
        <v>30</v>
      </c>
    </row>
    <row r="1154" spans="1:22" x14ac:dyDescent="0.4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ROUND(E1154/D1154*100,0)</f>
        <v>6</v>
      </c>
      <c r="P1154">
        <f>IFERROR(ROUND(E1154/L1154,2),0)</f>
        <v>60.73</v>
      </c>
      <c r="Q1154" s="11" t="s">
        <v>8334</v>
      </c>
      <c r="R1154" t="s">
        <v>8335</v>
      </c>
      <c r="S1154" s="15">
        <f>(((J1154/60)/60)/24)+DATE(1970,1,1)</f>
        <v>42109.709629629629</v>
      </c>
      <c r="T1154" s="15">
        <f>(((I1154/60)/60)/24)+DATE(1970,1,1)</f>
        <v>42139.709629629629</v>
      </c>
      <c r="U1154">
        <f>YEAR(S1154)</f>
        <v>2015</v>
      </c>
      <c r="V1154">
        <f t="shared" si="17"/>
        <v>30</v>
      </c>
    </row>
    <row r="1155" spans="1:22" ht="27.6" x14ac:dyDescent="0.4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ROUND(E1155/D1155*100,0)</f>
        <v>1</v>
      </c>
      <c r="P1155">
        <f>IFERROR(ROUND(E1155/L1155,2),0)</f>
        <v>50</v>
      </c>
      <c r="Q1155" s="11" t="s">
        <v>8334</v>
      </c>
      <c r="R1155" t="s">
        <v>8335</v>
      </c>
      <c r="S1155" s="15">
        <f>(((J1155/60)/60)/24)+DATE(1970,1,1)</f>
        <v>42143.714178240742</v>
      </c>
      <c r="T1155" s="15">
        <f>(((I1155/60)/60)/24)+DATE(1970,1,1)</f>
        <v>42173.714178240742</v>
      </c>
      <c r="U1155">
        <f>YEAR(S1155)</f>
        <v>2015</v>
      </c>
      <c r="V1155">
        <f t="shared" ref="V1155:V1218" si="18">_xlfn.DAYS(T1155,S1155)</f>
        <v>30</v>
      </c>
    </row>
    <row r="1156" spans="1:22" ht="41.4" x14ac:dyDescent="0.4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ROUND(E1156/D1156*100,0)</f>
        <v>7</v>
      </c>
      <c r="P1156">
        <f>IFERROR(ROUND(E1156/L1156,2),0)</f>
        <v>108.33</v>
      </c>
      <c r="Q1156" s="11" t="s">
        <v>8334</v>
      </c>
      <c r="R1156" t="s">
        <v>8335</v>
      </c>
      <c r="S1156" s="15">
        <f>(((J1156/60)/60)/24)+DATE(1970,1,1)</f>
        <v>42223.108865740738</v>
      </c>
      <c r="T1156" s="15">
        <f>(((I1156/60)/60)/24)+DATE(1970,1,1)</f>
        <v>42253.108865740738</v>
      </c>
      <c r="U1156">
        <f>YEAR(S1156)</f>
        <v>2015</v>
      </c>
      <c r="V1156">
        <f t="shared" si="18"/>
        <v>30</v>
      </c>
    </row>
    <row r="1157" spans="1:22" ht="41.4" x14ac:dyDescent="0.4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ROUND(E1157/D1157*100,0)</f>
        <v>1</v>
      </c>
      <c r="P1157">
        <f>IFERROR(ROUND(E1157/L1157,2),0)</f>
        <v>23.5</v>
      </c>
      <c r="Q1157" s="11" t="s">
        <v>8334</v>
      </c>
      <c r="R1157" t="s">
        <v>8335</v>
      </c>
      <c r="S1157" s="15">
        <f>(((J1157/60)/60)/24)+DATE(1970,1,1)</f>
        <v>41835.763981481483</v>
      </c>
      <c r="T1157" s="15">
        <f>(((I1157/60)/60)/24)+DATE(1970,1,1)</f>
        <v>41865.763981481483</v>
      </c>
      <c r="U1157">
        <f>YEAR(S1157)</f>
        <v>2014</v>
      </c>
      <c r="V1157">
        <f t="shared" si="18"/>
        <v>30</v>
      </c>
    </row>
    <row r="1158" spans="1:22" ht="41.4" x14ac:dyDescent="0.4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ROUND(E1158/D1158*100,0)</f>
        <v>0</v>
      </c>
      <c r="P1158">
        <f>IFERROR(ROUND(E1158/L1158,2),0)</f>
        <v>0</v>
      </c>
      <c r="Q1158" s="11" t="s">
        <v>8334</v>
      </c>
      <c r="R1158" t="s">
        <v>8335</v>
      </c>
      <c r="S1158" s="15">
        <f>(((J1158/60)/60)/24)+DATE(1970,1,1)</f>
        <v>42029.07131944444</v>
      </c>
      <c r="T1158" s="15">
        <f>(((I1158/60)/60)/24)+DATE(1970,1,1)</f>
        <v>42059.07131944444</v>
      </c>
      <c r="U1158">
        <f>YEAR(S1158)</f>
        <v>2015</v>
      </c>
      <c r="V1158">
        <f t="shared" si="18"/>
        <v>30</v>
      </c>
    </row>
    <row r="1159" spans="1:22" ht="41.4" x14ac:dyDescent="0.4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ROUND(E1159/D1159*100,0)</f>
        <v>2</v>
      </c>
      <c r="P1159">
        <f>IFERROR(ROUND(E1159/L1159,2),0)</f>
        <v>50.33</v>
      </c>
      <c r="Q1159" s="11" t="s">
        <v>8334</v>
      </c>
      <c r="R1159" t="s">
        <v>8335</v>
      </c>
      <c r="S1159" s="15">
        <f>(((J1159/60)/60)/24)+DATE(1970,1,1)</f>
        <v>41918.628240740742</v>
      </c>
      <c r="T1159" s="15">
        <f>(((I1159/60)/60)/24)+DATE(1970,1,1)</f>
        <v>41978.669907407413</v>
      </c>
      <c r="U1159">
        <f>YEAR(S1159)</f>
        <v>2014</v>
      </c>
      <c r="V1159">
        <f t="shared" si="18"/>
        <v>60</v>
      </c>
    </row>
    <row r="1160" spans="1:22" ht="41.4" x14ac:dyDescent="0.4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ROUND(E1160/D1160*100,0)</f>
        <v>0</v>
      </c>
      <c r="P1160">
        <f>IFERROR(ROUND(E1160/L1160,2),0)</f>
        <v>11.67</v>
      </c>
      <c r="Q1160" s="11" t="s">
        <v>8334</v>
      </c>
      <c r="R1160" t="s">
        <v>8335</v>
      </c>
      <c r="S1160" s="15">
        <f>(((J1160/60)/60)/24)+DATE(1970,1,1)</f>
        <v>41952.09175925926</v>
      </c>
      <c r="T1160" s="15">
        <f>(((I1160/60)/60)/24)+DATE(1970,1,1)</f>
        <v>41982.09175925926</v>
      </c>
      <c r="U1160">
        <f>YEAR(S1160)</f>
        <v>2014</v>
      </c>
      <c r="V1160">
        <f t="shared" si="18"/>
        <v>30</v>
      </c>
    </row>
    <row r="1161" spans="1:22" ht="41.4" x14ac:dyDescent="0.4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ROUND(E1161/D1161*100,0)</f>
        <v>0</v>
      </c>
      <c r="P1161">
        <f>IFERROR(ROUND(E1161/L1161,2),0)</f>
        <v>0</v>
      </c>
      <c r="Q1161" s="11" t="s">
        <v>8334</v>
      </c>
      <c r="R1161" t="s">
        <v>8335</v>
      </c>
      <c r="S1161" s="15">
        <f>(((J1161/60)/60)/24)+DATE(1970,1,1)</f>
        <v>42154.726446759261</v>
      </c>
      <c r="T1161" s="15">
        <f>(((I1161/60)/60)/24)+DATE(1970,1,1)</f>
        <v>42185.65625</v>
      </c>
      <c r="U1161">
        <f>YEAR(S1161)</f>
        <v>2015</v>
      </c>
      <c r="V1161">
        <f t="shared" si="18"/>
        <v>31</v>
      </c>
    </row>
    <row r="1162" spans="1:22" ht="41.4" x14ac:dyDescent="0.4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ROUND(E1162/D1162*100,0)</f>
        <v>4</v>
      </c>
      <c r="P1162">
        <f>IFERROR(ROUND(E1162/L1162,2),0)</f>
        <v>60.79</v>
      </c>
      <c r="Q1162" s="11" t="s">
        <v>8334</v>
      </c>
      <c r="R1162" t="s">
        <v>8335</v>
      </c>
      <c r="S1162" s="15">
        <f>(((J1162/60)/60)/24)+DATE(1970,1,1)</f>
        <v>42061.154930555553</v>
      </c>
      <c r="T1162" s="15">
        <f>(((I1162/60)/60)/24)+DATE(1970,1,1)</f>
        <v>42091.113263888896</v>
      </c>
      <c r="U1162">
        <f>YEAR(S1162)</f>
        <v>2015</v>
      </c>
      <c r="V1162">
        <f t="shared" si="18"/>
        <v>30</v>
      </c>
    </row>
    <row r="1163" spans="1:22" ht="41.4" x14ac:dyDescent="0.4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ROUND(E1163/D1163*100,0)</f>
        <v>0</v>
      </c>
      <c r="P1163">
        <f>IFERROR(ROUND(E1163/L1163,2),0)</f>
        <v>0</v>
      </c>
      <c r="Q1163" s="11" t="s">
        <v>8334</v>
      </c>
      <c r="R1163" t="s">
        <v>8335</v>
      </c>
      <c r="S1163" s="15">
        <f>(((J1163/60)/60)/24)+DATE(1970,1,1)</f>
        <v>42122.629502314812</v>
      </c>
      <c r="T1163" s="15">
        <f>(((I1163/60)/60)/24)+DATE(1970,1,1)</f>
        <v>42143.629502314812</v>
      </c>
      <c r="U1163">
        <f>YEAR(S1163)</f>
        <v>2015</v>
      </c>
      <c r="V1163">
        <f t="shared" si="18"/>
        <v>21</v>
      </c>
    </row>
    <row r="1164" spans="1:22" ht="41.4" x14ac:dyDescent="0.4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ROUND(E1164/D1164*100,0)</f>
        <v>0</v>
      </c>
      <c r="P1164">
        <f>IFERROR(ROUND(E1164/L1164,2),0)</f>
        <v>17.5</v>
      </c>
      <c r="Q1164" s="11" t="s">
        <v>8334</v>
      </c>
      <c r="R1164" t="s">
        <v>8335</v>
      </c>
      <c r="S1164" s="15">
        <f>(((J1164/60)/60)/24)+DATE(1970,1,1)</f>
        <v>41876.683611111112</v>
      </c>
      <c r="T1164" s="15">
        <f>(((I1164/60)/60)/24)+DATE(1970,1,1)</f>
        <v>41907.683611111112</v>
      </c>
      <c r="U1164">
        <f>YEAR(S1164)</f>
        <v>2014</v>
      </c>
      <c r="V1164">
        <f t="shared" si="18"/>
        <v>31</v>
      </c>
    </row>
    <row r="1165" spans="1:22" ht="41.4" x14ac:dyDescent="0.4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ROUND(E1165/D1165*100,0)</f>
        <v>0</v>
      </c>
      <c r="P1165">
        <f>IFERROR(ROUND(E1165/L1165,2),0)</f>
        <v>0</v>
      </c>
      <c r="Q1165" s="11" t="s">
        <v>8334</v>
      </c>
      <c r="R1165" t="s">
        <v>8335</v>
      </c>
      <c r="S1165" s="15">
        <f>(((J1165/60)/60)/24)+DATE(1970,1,1)</f>
        <v>41830.723611111112</v>
      </c>
      <c r="T1165" s="15">
        <f>(((I1165/60)/60)/24)+DATE(1970,1,1)</f>
        <v>41860.723611111112</v>
      </c>
      <c r="U1165">
        <f>YEAR(S1165)</f>
        <v>2014</v>
      </c>
      <c r="V1165">
        <f t="shared" si="18"/>
        <v>30</v>
      </c>
    </row>
    <row r="1166" spans="1:22" ht="55.2" x14ac:dyDescent="0.4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ROUND(E1166/D1166*100,0)</f>
        <v>0</v>
      </c>
      <c r="P1166">
        <f>IFERROR(ROUND(E1166/L1166,2),0)</f>
        <v>0</v>
      </c>
      <c r="Q1166" s="11" t="s">
        <v>8334</v>
      </c>
      <c r="R1166" t="s">
        <v>8335</v>
      </c>
      <c r="S1166" s="15">
        <f>(((J1166/60)/60)/24)+DATE(1970,1,1)</f>
        <v>42509.724328703705</v>
      </c>
      <c r="T1166" s="15">
        <f>(((I1166/60)/60)/24)+DATE(1970,1,1)</f>
        <v>42539.724328703705</v>
      </c>
      <c r="U1166">
        <f>YEAR(S1166)</f>
        <v>2016</v>
      </c>
      <c r="V1166">
        <f t="shared" si="18"/>
        <v>30</v>
      </c>
    </row>
    <row r="1167" spans="1:22" ht="41.4" x14ac:dyDescent="0.4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ROUND(E1167/D1167*100,0)</f>
        <v>21</v>
      </c>
      <c r="P1167">
        <f>IFERROR(ROUND(E1167/L1167,2),0)</f>
        <v>82.82</v>
      </c>
      <c r="Q1167" s="11" t="s">
        <v>8334</v>
      </c>
      <c r="R1167" t="s">
        <v>8335</v>
      </c>
      <c r="S1167" s="15">
        <f>(((J1167/60)/60)/24)+DATE(1970,1,1)</f>
        <v>41792.214467592588</v>
      </c>
      <c r="T1167" s="15">
        <f>(((I1167/60)/60)/24)+DATE(1970,1,1)</f>
        <v>41826.214467592588</v>
      </c>
      <c r="U1167">
        <f>YEAR(S1167)</f>
        <v>2014</v>
      </c>
      <c r="V1167">
        <f t="shared" si="18"/>
        <v>34</v>
      </c>
    </row>
    <row r="1168" spans="1:22" ht="41.4" x14ac:dyDescent="0.4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ROUND(E1168/D1168*100,0)</f>
        <v>19</v>
      </c>
      <c r="P1168">
        <f>IFERROR(ROUND(E1168/L1168,2),0)</f>
        <v>358.88</v>
      </c>
      <c r="Q1168" s="11" t="s">
        <v>8334</v>
      </c>
      <c r="R1168" t="s">
        <v>8335</v>
      </c>
      <c r="S1168" s="15">
        <f>(((J1168/60)/60)/24)+DATE(1970,1,1)</f>
        <v>42150.485439814816</v>
      </c>
      <c r="T1168" s="15">
        <f>(((I1168/60)/60)/24)+DATE(1970,1,1)</f>
        <v>42181.166666666672</v>
      </c>
      <c r="U1168">
        <f>YEAR(S1168)</f>
        <v>2015</v>
      </c>
      <c r="V1168">
        <f t="shared" si="18"/>
        <v>31</v>
      </c>
    </row>
    <row r="1169" spans="1:22" ht="41.4" x14ac:dyDescent="0.4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ROUND(E1169/D1169*100,0)</f>
        <v>2</v>
      </c>
      <c r="P1169">
        <f>IFERROR(ROUND(E1169/L1169,2),0)</f>
        <v>61.19</v>
      </c>
      <c r="Q1169" s="11" t="s">
        <v>8334</v>
      </c>
      <c r="R1169" t="s">
        <v>8335</v>
      </c>
      <c r="S1169" s="15">
        <f>(((J1169/60)/60)/24)+DATE(1970,1,1)</f>
        <v>41863.734895833331</v>
      </c>
      <c r="T1169" s="15">
        <f>(((I1169/60)/60)/24)+DATE(1970,1,1)</f>
        <v>41894.734895833331</v>
      </c>
      <c r="U1169">
        <f>YEAR(S1169)</f>
        <v>2014</v>
      </c>
      <c r="V1169">
        <f t="shared" si="18"/>
        <v>31</v>
      </c>
    </row>
    <row r="1170" spans="1:22" ht="41.4" x14ac:dyDescent="0.4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ROUND(E1170/D1170*100,0)</f>
        <v>6</v>
      </c>
      <c r="P1170">
        <f>IFERROR(ROUND(E1170/L1170,2),0)</f>
        <v>340</v>
      </c>
      <c r="Q1170" s="11" t="s">
        <v>8334</v>
      </c>
      <c r="R1170" t="s">
        <v>8335</v>
      </c>
      <c r="S1170" s="15">
        <f>(((J1170/60)/60)/24)+DATE(1970,1,1)</f>
        <v>42605.053993055553</v>
      </c>
      <c r="T1170" s="15">
        <f>(((I1170/60)/60)/24)+DATE(1970,1,1)</f>
        <v>42635.053993055553</v>
      </c>
      <c r="U1170">
        <f>YEAR(S1170)</f>
        <v>2016</v>
      </c>
      <c r="V1170">
        <f t="shared" si="18"/>
        <v>30</v>
      </c>
    </row>
    <row r="1171" spans="1:22" ht="41.4" x14ac:dyDescent="0.4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ROUND(E1171/D1171*100,0)</f>
        <v>0</v>
      </c>
      <c r="P1171">
        <f>IFERROR(ROUND(E1171/L1171,2),0)</f>
        <v>5.67</v>
      </c>
      <c r="Q1171" s="11" t="s">
        <v>8334</v>
      </c>
      <c r="R1171" t="s">
        <v>8335</v>
      </c>
      <c r="S1171" s="15">
        <f>(((J1171/60)/60)/24)+DATE(1970,1,1)</f>
        <v>42027.353738425925</v>
      </c>
      <c r="T1171" s="15">
        <f>(((I1171/60)/60)/24)+DATE(1970,1,1)</f>
        <v>42057.353738425925</v>
      </c>
      <c r="U1171">
        <f>YEAR(S1171)</f>
        <v>2015</v>
      </c>
      <c r="V1171">
        <f t="shared" si="18"/>
        <v>30</v>
      </c>
    </row>
    <row r="1172" spans="1:22" ht="41.4" x14ac:dyDescent="0.4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ROUND(E1172/D1172*100,0)</f>
        <v>0</v>
      </c>
      <c r="P1172">
        <f>IFERROR(ROUND(E1172/L1172,2),0)</f>
        <v>50</v>
      </c>
      <c r="Q1172" s="11" t="s">
        <v>8334</v>
      </c>
      <c r="R1172" t="s">
        <v>8335</v>
      </c>
      <c r="S1172" s="15">
        <f>(((J1172/60)/60)/24)+DATE(1970,1,1)</f>
        <v>42124.893182870372</v>
      </c>
      <c r="T1172" s="15">
        <f>(((I1172/60)/60)/24)+DATE(1970,1,1)</f>
        <v>42154.893182870372</v>
      </c>
      <c r="U1172">
        <f>YEAR(S1172)</f>
        <v>2015</v>
      </c>
      <c r="V1172">
        <f t="shared" si="18"/>
        <v>30</v>
      </c>
    </row>
    <row r="1173" spans="1:22" ht="27.6" x14ac:dyDescent="0.4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ROUND(E1173/D1173*100,0)</f>
        <v>0</v>
      </c>
      <c r="P1173">
        <f>IFERROR(ROUND(E1173/L1173,2),0)</f>
        <v>25</v>
      </c>
      <c r="Q1173" s="11" t="s">
        <v>8334</v>
      </c>
      <c r="R1173" t="s">
        <v>8335</v>
      </c>
      <c r="S1173" s="15">
        <f>(((J1173/60)/60)/24)+DATE(1970,1,1)</f>
        <v>41938.804710648146</v>
      </c>
      <c r="T1173" s="15">
        <f>(((I1173/60)/60)/24)+DATE(1970,1,1)</f>
        <v>41956.846377314811</v>
      </c>
      <c r="U1173">
        <f>YEAR(S1173)</f>
        <v>2014</v>
      </c>
      <c r="V1173">
        <f t="shared" si="18"/>
        <v>18</v>
      </c>
    </row>
    <row r="1174" spans="1:22" x14ac:dyDescent="0.4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ROUND(E1174/D1174*100,0)</f>
        <v>0</v>
      </c>
      <c r="P1174">
        <f>IFERROR(ROUND(E1174/L1174,2),0)</f>
        <v>0</v>
      </c>
      <c r="Q1174" s="11" t="s">
        <v>8334</v>
      </c>
      <c r="R1174" t="s">
        <v>8335</v>
      </c>
      <c r="S1174" s="15">
        <f>(((J1174/60)/60)/24)+DATE(1970,1,1)</f>
        <v>41841.682314814818</v>
      </c>
      <c r="T1174" s="15">
        <f>(((I1174/60)/60)/24)+DATE(1970,1,1)</f>
        <v>41871.682314814818</v>
      </c>
      <c r="U1174">
        <f>YEAR(S1174)</f>
        <v>2014</v>
      </c>
      <c r="V1174">
        <f t="shared" si="18"/>
        <v>30</v>
      </c>
    </row>
    <row r="1175" spans="1:22" ht="41.4" x14ac:dyDescent="0.4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ROUND(E1175/D1175*100,0)</f>
        <v>0</v>
      </c>
      <c r="P1175">
        <f>IFERROR(ROUND(E1175/L1175,2),0)</f>
        <v>30</v>
      </c>
      <c r="Q1175" s="11" t="s">
        <v>8334</v>
      </c>
      <c r="R1175" t="s">
        <v>8335</v>
      </c>
      <c r="S1175" s="15">
        <f>(((J1175/60)/60)/24)+DATE(1970,1,1)</f>
        <v>42184.185844907406</v>
      </c>
      <c r="T1175" s="15">
        <f>(((I1175/60)/60)/24)+DATE(1970,1,1)</f>
        <v>42219.185844907406</v>
      </c>
      <c r="U1175">
        <f>YEAR(S1175)</f>
        <v>2015</v>
      </c>
      <c r="V1175">
        <f t="shared" si="18"/>
        <v>35</v>
      </c>
    </row>
    <row r="1176" spans="1:22" ht="41.4" x14ac:dyDescent="0.4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ROUND(E1176/D1176*100,0)</f>
        <v>6</v>
      </c>
      <c r="P1176">
        <f>IFERROR(ROUND(E1176/L1176,2),0)</f>
        <v>46.63</v>
      </c>
      <c r="Q1176" s="11" t="s">
        <v>8334</v>
      </c>
      <c r="R1176" t="s">
        <v>8335</v>
      </c>
      <c r="S1176" s="15">
        <f>(((J1176/60)/60)/24)+DATE(1970,1,1)</f>
        <v>42468.84174768519</v>
      </c>
      <c r="T1176" s="15">
        <f>(((I1176/60)/60)/24)+DATE(1970,1,1)</f>
        <v>42498.84174768519</v>
      </c>
      <c r="U1176">
        <f>YEAR(S1176)</f>
        <v>2016</v>
      </c>
      <c r="V1176">
        <f t="shared" si="18"/>
        <v>30</v>
      </c>
    </row>
    <row r="1177" spans="1:22" ht="41.4" x14ac:dyDescent="0.4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ROUND(E1177/D1177*100,0)</f>
        <v>3</v>
      </c>
      <c r="P1177">
        <f>IFERROR(ROUND(E1177/L1177,2),0)</f>
        <v>65</v>
      </c>
      <c r="Q1177" s="11" t="s">
        <v>8334</v>
      </c>
      <c r="R1177" t="s">
        <v>8335</v>
      </c>
      <c r="S1177" s="15">
        <f>(((J1177/60)/60)/24)+DATE(1970,1,1)</f>
        <v>42170.728460648148</v>
      </c>
      <c r="T1177" s="15">
        <f>(((I1177/60)/60)/24)+DATE(1970,1,1)</f>
        <v>42200.728460648148</v>
      </c>
      <c r="U1177">
        <f>YEAR(S1177)</f>
        <v>2015</v>
      </c>
      <c r="V1177">
        <f t="shared" si="18"/>
        <v>30</v>
      </c>
    </row>
    <row r="1178" spans="1:22" ht="55.2" x14ac:dyDescent="0.4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ROUND(E1178/D1178*100,0)</f>
        <v>0</v>
      </c>
      <c r="P1178">
        <f>IFERROR(ROUND(E1178/L1178,2),0)</f>
        <v>10</v>
      </c>
      <c r="Q1178" s="11" t="s">
        <v>8334</v>
      </c>
      <c r="R1178" t="s">
        <v>8335</v>
      </c>
      <c r="S1178" s="15">
        <f>(((J1178/60)/60)/24)+DATE(1970,1,1)</f>
        <v>42746.019652777773</v>
      </c>
      <c r="T1178" s="15">
        <f>(((I1178/60)/60)/24)+DATE(1970,1,1)</f>
        <v>42800.541666666672</v>
      </c>
      <c r="U1178">
        <f>YEAR(S1178)</f>
        <v>2017</v>
      </c>
      <c r="V1178">
        <f t="shared" si="18"/>
        <v>54</v>
      </c>
    </row>
    <row r="1179" spans="1:22" ht="41.4" x14ac:dyDescent="0.4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ROUND(E1179/D1179*100,0)</f>
        <v>0</v>
      </c>
      <c r="P1179">
        <f>IFERROR(ROUND(E1179/L1179,2),0)</f>
        <v>0</v>
      </c>
      <c r="Q1179" s="11" t="s">
        <v>8334</v>
      </c>
      <c r="R1179" t="s">
        <v>8335</v>
      </c>
      <c r="S1179" s="15">
        <f>(((J1179/60)/60)/24)+DATE(1970,1,1)</f>
        <v>41897.660833333335</v>
      </c>
      <c r="T1179" s="15">
        <f>(((I1179/60)/60)/24)+DATE(1970,1,1)</f>
        <v>41927.660833333335</v>
      </c>
      <c r="U1179">
        <f>YEAR(S1179)</f>
        <v>2014</v>
      </c>
      <c r="V1179">
        <f t="shared" si="18"/>
        <v>30</v>
      </c>
    </row>
    <row r="1180" spans="1:22" ht="41.4" x14ac:dyDescent="0.4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ROUND(E1180/D1180*100,0)</f>
        <v>0</v>
      </c>
      <c r="P1180">
        <f>IFERROR(ROUND(E1180/L1180,2),0)</f>
        <v>5</v>
      </c>
      <c r="Q1180" s="11" t="s">
        <v>8334</v>
      </c>
      <c r="R1180" t="s">
        <v>8335</v>
      </c>
      <c r="S1180" s="15">
        <f>(((J1180/60)/60)/24)+DATE(1970,1,1)</f>
        <v>41837.905694444446</v>
      </c>
      <c r="T1180" s="15">
        <f>(((I1180/60)/60)/24)+DATE(1970,1,1)</f>
        <v>41867.905694444446</v>
      </c>
      <c r="U1180">
        <f>YEAR(S1180)</f>
        <v>2014</v>
      </c>
      <c r="V1180">
        <f t="shared" si="18"/>
        <v>30</v>
      </c>
    </row>
    <row r="1181" spans="1:22" ht="41.4" x14ac:dyDescent="0.4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ROUND(E1181/D1181*100,0)</f>
        <v>5</v>
      </c>
      <c r="P1181">
        <f>IFERROR(ROUND(E1181/L1181,2),0)</f>
        <v>640</v>
      </c>
      <c r="Q1181" s="11" t="s">
        <v>8334</v>
      </c>
      <c r="R1181" t="s">
        <v>8335</v>
      </c>
      <c r="S1181" s="15">
        <f>(((J1181/60)/60)/24)+DATE(1970,1,1)</f>
        <v>42275.720219907409</v>
      </c>
      <c r="T1181" s="15">
        <f>(((I1181/60)/60)/24)+DATE(1970,1,1)</f>
        <v>42305.720219907409</v>
      </c>
      <c r="U1181">
        <f>YEAR(S1181)</f>
        <v>2015</v>
      </c>
      <c r="V1181">
        <f t="shared" si="18"/>
        <v>30</v>
      </c>
    </row>
    <row r="1182" spans="1:22" ht="27.6" x14ac:dyDescent="0.4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ROUND(E1182/D1182*100,0)</f>
        <v>12</v>
      </c>
      <c r="P1182">
        <f>IFERROR(ROUND(E1182/L1182,2),0)</f>
        <v>69.12</v>
      </c>
      <c r="Q1182" s="11" t="s">
        <v>8334</v>
      </c>
      <c r="R1182" t="s">
        <v>8335</v>
      </c>
      <c r="S1182" s="15">
        <f>(((J1182/60)/60)/24)+DATE(1970,1,1)</f>
        <v>41781.806875000002</v>
      </c>
      <c r="T1182" s="15">
        <f>(((I1182/60)/60)/24)+DATE(1970,1,1)</f>
        <v>41818.806875000002</v>
      </c>
      <c r="U1182">
        <f>YEAR(S1182)</f>
        <v>2014</v>
      </c>
      <c r="V1182">
        <f t="shared" si="18"/>
        <v>37</v>
      </c>
    </row>
    <row r="1183" spans="1:22" x14ac:dyDescent="0.4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ROUND(E1183/D1183*100,0)</f>
        <v>0</v>
      </c>
      <c r="P1183">
        <f>IFERROR(ROUND(E1183/L1183,2),0)</f>
        <v>1.33</v>
      </c>
      <c r="Q1183" s="11" t="s">
        <v>8334</v>
      </c>
      <c r="R1183" t="s">
        <v>8335</v>
      </c>
      <c r="S1183" s="15">
        <f>(((J1183/60)/60)/24)+DATE(1970,1,1)</f>
        <v>42034.339363425926</v>
      </c>
      <c r="T1183" s="15">
        <f>(((I1183/60)/60)/24)+DATE(1970,1,1)</f>
        <v>42064.339363425926</v>
      </c>
      <c r="U1183">
        <f>YEAR(S1183)</f>
        <v>2015</v>
      </c>
      <c r="V1183">
        <f t="shared" si="18"/>
        <v>30</v>
      </c>
    </row>
    <row r="1184" spans="1:22" ht="41.4" x14ac:dyDescent="0.4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ROUND(E1184/D1184*100,0)</f>
        <v>4</v>
      </c>
      <c r="P1184">
        <f>IFERROR(ROUND(E1184/L1184,2),0)</f>
        <v>10.5</v>
      </c>
      <c r="Q1184" s="11" t="s">
        <v>8334</v>
      </c>
      <c r="R1184" t="s">
        <v>8335</v>
      </c>
      <c r="S1184" s="15">
        <f>(((J1184/60)/60)/24)+DATE(1970,1,1)</f>
        <v>42728.827407407407</v>
      </c>
      <c r="T1184" s="15">
        <f>(((I1184/60)/60)/24)+DATE(1970,1,1)</f>
        <v>42747.695833333331</v>
      </c>
      <c r="U1184">
        <f>YEAR(S1184)</f>
        <v>2016</v>
      </c>
      <c r="V1184">
        <f t="shared" si="18"/>
        <v>19</v>
      </c>
    </row>
    <row r="1185" spans="1:22" ht="41.4" x14ac:dyDescent="0.4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ROUND(E1185/D1185*100,0)</f>
        <v>4</v>
      </c>
      <c r="P1185">
        <f>IFERROR(ROUND(E1185/L1185,2),0)</f>
        <v>33.33</v>
      </c>
      <c r="Q1185" s="11" t="s">
        <v>8334</v>
      </c>
      <c r="R1185" t="s">
        <v>8335</v>
      </c>
      <c r="S1185" s="15">
        <f>(((J1185/60)/60)/24)+DATE(1970,1,1)</f>
        <v>42656.86137731481</v>
      </c>
      <c r="T1185" s="15">
        <f>(((I1185/60)/60)/24)+DATE(1970,1,1)</f>
        <v>42676.165972222225</v>
      </c>
      <c r="U1185">
        <f>YEAR(S1185)</f>
        <v>2016</v>
      </c>
      <c r="V1185">
        <f t="shared" si="18"/>
        <v>20</v>
      </c>
    </row>
    <row r="1186" spans="1:22" ht="41.4" x14ac:dyDescent="0.4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ROUND(E1186/D1186*100,0)</f>
        <v>105</v>
      </c>
      <c r="P1186">
        <f>IFERROR(ROUND(E1186/L1186,2),0)</f>
        <v>61.56</v>
      </c>
      <c r="Q1186" s="11" t="s">
        <v>8336</v>
      </c>
      <c r="R1186" t="s">
        <v>8337</v>
      </c>
      <c r="S1186" s="15">
        <f>(((J1186/60)/60)/24)+DATE(1970,1,1)</f>
        <v>42741.599664351852</v>
      </c>
      <c r="T1186" s="15">
        <f>(((I1186/60)/60)/24)+DATE(1970,1,1)</f>
        <v>42772.599664351852</v>
      </c>
      <c r="U1186">
        <f>YEAR(S1186)</f>
        <v>2017</v>
      </c>
      <c r="V1186">
        <f t="shared" si="18"/>
        <v>31</v>
      </c>
    </row>
    <row r="1187" spans="1:22" ht="55.2" x14ac:dyDescent="0.4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ROUND(E1187/D1187*100,0)</f>
        <v>105</v>
      </c>
      <c r="P1187">
        <f>IFERROR(ROUND(E1187/L1187,2),0)</f>
        <v>118.74</v>
      </c>
      <c r="Q1187" s="11" t="s">
        <v>8336</v>
      </c>
      <c r="R1187" t="s">
        <v>8337</v>
      </c>
      <c r="S1187" s="15">
        <f>(((J1187/60)/60)/24)+DATE(1970,1,1)</f>
        <v>42130.865150462967</v>
      </c>
      <c r="T1187" s="15">
        <f>(((I1187/60)/60)/24)+DATE(1970,1,1)</f>
        <v>42163.166666666672</v>
      </c>
      <c r="U1187">
        <f>YEAR(S1187)</f>
        <v>2015</v>
      </c>
      <c r="V1187">
        <f t="shared" si="18"/>
        <v>33</v>
      </c>
    </row>
    <row r="1188" spans="1:22" ht="41.4" x14ac:dyDescent="0.4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ROUND(E1188/D1188*100,0)</f>
        <v>107</v>
      </c>
      <c r="P1188">
        <f>IFERROR(ROUND(E1188/L1188,2),0)</f>
        <v>65.08</v>
      </c>
      <c r="Q1188" s="11" t="s">
        <v>8336</v>
      </c>
      <c r="R1188" t="s">
        <v>8337</v>
      </c>
      <c r="S1188" s="15">
        <f>(((J1188/60)/60)/24)+DATE(1970,1,1)</f>
        <v>42123.86336805555</v>
      </c>
      <c r="T1188" s="15">
        <f>(((I1188/60)/60)/24)+DATE(1970,1,1)</f>
        <v>42156.945833333331</v>
      </c>
      <c r="U1188">
        <f>YEAR(S1188)</f>
        <v>2015</v>
      </c>
      <c r="V1188">
        <f t="shared" si="18"/>
        <v>33</v>
      </c>
    </row>
    <row r="1189" spans="1:22" ht="41.4" x14ac:dyDescent="0.4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ROUND(E1189/D1189*100,0)</f>
        <v>104</v>
      </c>
      <c r="P1189">
        <f>IFERROR(ROUND(E1189/L1189,2),0)</f>
        <v>130.16</v>
      </c>
      <c r="Q1189" s="11" t="s">
        <v>8336</v>
      </c>
      <c r="R1189" t="s">
        <v>8337</v>
      </c>
      <c r="S1189" s="15">
        <f>(((J1189/60)/60)/24)+DATE(1970,1,1)</f>
        <v>42109.894942129627</v>
      </c>
      <c r="T1189" s="15">
        <f>(((I1189/60)/60)/24)+DATE(1970,1,1)</f>
        <v>42141.75</v>
      </c>
      <c r="U1189">
        <f>YEAR(S1189)</f>
        <v>2015</v>
      </c>
      <c r="V1189">
        <f t="shared" si="18"/>
        <v>32</v>
      </c>
    </row>
    <row r="1190" spans="1:22" ht="41.4" x14ac:dyDescent="0.4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ROUND(E1190/D1190*100,0)</f>
        <v>161</v>
      </c>
      <c r="P1190">
        <f>IFERROR(ROUND(E1190/L1190,2),0)</f>
        <v>37.78</v>
      </c>
      <c r="Q1190" s="11" t="s">
        <v>8336</v>
      </c>
      <c r="R1190" t="s">
        <v>8337</v>
      </c>
      <c r="S1190" s="15">
        <f>(((J1190/60)/60)/24)+DATE(1970,1,1)</f>
        <v>42711.700694444444</v>
      </c>
      <c r="T1190" s="15">
        <f>(((I1190/60)/60)/24)+DATE(1970,1,1)</f>
        <v>42732.700694444444</v>
      </c>
      <c r="U1190">
        <f>YEAR(S1190)</f>
        <v>2016</v>
      </c>
      <c r="V1190">
        <f t="shared" si="18"/>
        <v>21</v>
      </c>
    </row>
    <row r="1191" spans="1:22" ht="41.4" x14ac:dyDescent="0.4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ROUND(E1191/D1191*100,0)</f>
        <v>108</v>
      </c>
      <c r="P1191">
        <f>IFERROR(ROUND(E1191/L1191,2),0)</f>
        <v>112.79</v>
      </c>
      <c r="Q1191" s="11" t="s">
        <v>8336</v>
      </c>
      <c r="R1191" t="s">
        <v>8337</v>
      </c>
      <c r="S1191" s="15">
        <f>(((J1191/60)/60)/24)+DATE(1970,1,1)</f>
        <v>42529.979108796295</v>
      </c>
      <c r="T1191" s="15">
        <f>(((I1191/60)/60)/24)+DATE(1970,1,1)</f>
        <v>42550.979108796295</v>
      </c>
      <c r="U1191">
        <f>YEAR(S1191)</f>
        <v>2016</v>
      </c>
      <c r="V1191">
        <f t="shared" si="18"/>
        <v>21</v>
      </c>
    </row>
    <row r="1192" spans="1:22" ht="27.6" x14ac:dyDescent="0.4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ROUND(E1192/D1192*100,0)</f>
        <v>135</v>
      </c>
      <c r="P1192">
        <f>IFERROR(ROUND(E1192/L1192,2),0)</f>
        <v>51.92</v>
      </c>
      <c r="Q1192" s="11" t="s">
        <v>8336</v>
      </c>
      <c r="R1192" t="s">
        <v>8337</v>
      </c>
      <c r="S1192" s="15">
        <f>(((J1192/60)/60)/24)+DATE(1970,1,1)</f>
        <v>41852.665798611109</v>
      </c>
      <c r="T1192" s="15">
        <f>(((I1192/60)/60)/24)+DATE(1970,1,1)</f>
        <v>41882.665798611109</v>
      </c>
      <c r="U1192">
        <f>YEAR(S1192)</f>
        <v>2014</v>
      </c>
      <c r="V1192">
        <f t="shared" si="18"/>
        <v>30</v>
      </c>
    </row>
    <row r="1193" spans="1:22" ht="41.4" x14ac:dyDescent="0.4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ROUND(E1193/D1193*100,0)</f>
        <v>109</v>
      </c>
      <c r="P1193">
        <f>IFERROR(ROUND(E1193/L1193,2),0)</f>
        <v>89.24</v>
      </c>
      <c r="Q1193" s="11" t="s">
        <v>8336</v>
      </c>
      <c r="R1193" t="s">
        <v>8337</v>
      </c>
      <c r="S1193" s="15">
        <f>(((J1193/60)/60)/24)+DATE(1970,1,1)</f>
        <v>42419.603703703702</v>
      </c>
      <c r="T1193" s="15">
        <f>(((I1193/60)/60)/24)+DATE(1970,1,1)</f>
        <v>42449.562037037031</v>
      </c>
      <c r="U1193">
        <f>YEAR(S1193)</f>
        <v>2016</v>
      </c>
      <c r="V1193">
        <f t="shared" si="18"/>
        <v>30</v>
      </c>
    </row>
    <row r="1194" spans="1:22" ht="27.6" x14ac:dyDescent="0.4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ROUND(E1194/D1194*100,0)</f>
        <v>290</v>
      </c>
      <c r="P1194">
        <f>IFERROR(ROUND(E1194/L1194,2),0)</f>
        <v>19.329999999999998</v>
      </c>
      <c r="Q1194" s="11" t="s">
        <v>8336</v>
      </c>
      <c r="R1194" t="s">
        <v>8337</v>
      </c>
      <c r="S1194" s="15">
        <f>(((J1194/60)/60)/24)+DATE(1970,1,1)</f>
        <v>42747.506689814814</v>
      </c>
      <c r="T1194" s="15">
        <f>(((I1194/60)/60)/24)+DATE(1970,1,1)</f>
        <v>42777.506689814814</v>
      </c>
      <c r="U1194">
        <f>YEAR(S1194)</f>
        <v>2017</v>
      </c>
      <c r="V1194">
        <f t="shared" si="18"/>
        <v>30</v>
      </c>
    </row>
    <row r="1195" spans="1:22" ht="41.4" x14ac:dyDescent="0.4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ROUND(E1195/D1195*100,0)</f>
        <v>104</v>
      </c>
      <c r="P1195">
        <f>IFERROR(ROUND(E1195/L1195,2),0)</f>
        <v>79.97</v>
      </c>
      <c r="Q1195" s="11" t="s">
        <v>8336</v>
      </c>
      <c r="R1195" t="s">
        <v>8337</v>
      </c>
      <c r="S1195" s="15">
        <f>(((J1195/60)/60)/24)+DATE(1970,1,1)</f>
        <v>42409.776076388895</v>
      </c>
      <c r="T1195" s="15">
        <f>(((I1195/60)/60)/24)+DATE(1970,1,1)</f>
        <v>42469.734409722223</v>
      </c>
      <c r="U1195">
        <f>YEAR(S1195)</f>
        <v>2016</v>
      </c>
      <c r="V1195">
        <f t="shared" si="18"/>
        <v>60</v>
      </c>
    </row>
    <row r="1196" spans="1:22" ht="41.4" x14ac:dyDescent="0.4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ROUND(E1196/D1196*100,0)</f>
        <v>322</v>
      </c>
      <c r="P1196">
        <f>IFERROR(ROUND(E1196/L1196,2),0)</f>
        <v>56.41</v>
      </c>
      <c r="Q1196" s="11" t="s">
        <v>8336</v>
      </c>
      <c r="R1196" t="s">
        <v>8337</v>
      </c>
      <c r="S1196" s="15">
        <f>(((J1196/60)/60)/24)+DATE(1970,1,1)</f>
        <v>42072.488182870366</v>
      </c>
      <c r="T1196" s="15">
        <f>(((I1196/60)/60)/24)+DATE(1970,1,1)</f>
        <v>42102.488182870366</v>
      </c>
      <c r="U1196">
        <f>YEAR(S1196)</f>
        <v>2015</v>
      </c>
      <c r="V1196">
        <f t="shared" si="18"/>
        <v>30</v>
      </c>
    </row>
    <row r="1197" spans="1:22" ht="55.2" x14ac:dyDescent="0.4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ROUND(E1197/D1197*100,0)</f>
        <v>135</v>
      </c>
      <c r="P1197">
        <f>IFERROR(ROUND(E1197/L1197,2),0)</f>
        <v>79.41</v>
      </c>
      <c r="Q1197" s="11" t="s">
        <v>8336</v>
      </c>
      <c r="R1197" t="s">
        <v>8337</v>
      </c>
      <c r="S1197" s="15">
        <f>(((J1197/60)/60)/24)+DATE(1970,1,1)</f>
        <v>42298.34783564815</v>
      </c>
      <c r="T1197" s="15">
        <f>(((I1197/60)/60)/24)+DATE(1970,1,1)</f>
        <v>42358.375</v>
      </c>
      <c r="U1197">
        <f>YEAR(S1197)</f>
        <v>2015</v>
      </c>
      <c r="V1197">
        <f t="shared" si="18"/>
        <v>60</v>
      </c>
    </row>
    <row r="1198" spans="1:22" ht="27.6" x14ac:dyDescent="0.4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ROUND(E1198/D1198*100,0)</f>
        <v>270</v>
      </c>
      <c r="P1198">
        <f>IFERROR(ROUND(E1198/L1198,2),0)</f>
        <v>76.44</v>
      </c>
      <c r="Q1198" s="11" t="s">
        <v>8336</v>
      </c>
      <c r="R1198" t="s">
        <v>8337</v>
      </c>
      <c r="S1198" s="15">
        <f>(((J1198/60)/60)/24)+DATE(1970,1,1)</f>
        <v>42326.818738425922</v>
      </c>
      <c r="T1198" s="15">
        <f>(((I1198/60)/60)/24)+DATE(1970,1,1)</f>
        <v>42356.818738425922</v>
      </c>
      <c r="U1198">
        <f>YEAR(S1198)</f>
        <v>2015</v>
      </c>
      <c r="V1198">
        <f t="shared" si="18"/>
        <v>30</v>
      </c>
    </row>
    <row r="1199" spans="1:22" ht="41.4" x14ac:dyDescent="0.4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ROUND(E1199/D1199*100,0)</f>
        <v>253</v>
      </c>
      <c r="P1199">
        <f>IFERROR(ROUND(E1199/L1199,2),0)</f>
        <v>121</v>
      </c>
      <c r="Q1199" s="11" t="s">
        <v>8336</v>
      </c>
      <c r="R1199" t="s">
        <v>8337</v>
      </c>
      <c r="S1199" s="15">
        <f>(((J1199/60)/60)/24)+DATE(1970,1,1)</f>
        <v>42503.66474537037</v>
      </c>
      <c r="T1199" s="15">
        <f>(((I1199/60)/60)/24)+DATE(1970,1,1)</f>
        <v>42534.249305555553</v>
      </c>
      <c r="U1199">
        <f>YEAR(S1199)</f>
        <v>2016</v>
      </c>
      <c r="V1199">
        <f t="shared" si="18"/>
        <v>31</v>
      </c>
    </row>
    <row r="1200" spans="1:22" ht="41.4" x14ac:dyDescent="0.4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ROUND(E1200/D1200*100,0)</f>
        <v>261</v>
      </c>
      <c r="P1200">
        <f>IFERROR(ROUND(E1200/L1200,2),0)</f>
        <v>54.62</v>
      </c>
      <c r="Q1200" s="11" t="s">
        <v>8336</v>
      </c>
      <c r="R1200" t="s">
        <v>8337</v>
      </c>
      <c r="S1200" s="15">
        <f>(((J1200/60)/60)/24)+DATE(1970,1,1)</f>
        <v>42333.619050925925</v>
      </c>
      <c r="T1200" s="15">
        <f>(((I1200/60)/60)/24)+DATE(1970,1,1)</f>
        <v>42369.125</v>
      </c>
      <c r="U1200">
        <f>YEAR(S1200)</f>
        <v>2015</v>
      </c>
      <c r="V1200">
        <f t="shared" si="18"/>
        <v>36</v>
      </c>
    </row>
    <row r="1201" spans="1:22" ht="41.4" x14ac:dyDescent="0.4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ROUND(E1201/D1201*100,0)</f>
        <v>101</v>
      </c>
      <c r="P1201">
        <f>IFERROR(ROUND(E1201/L1201,2),0)</f>
        <v>299.22000000000003</v>
      </c>
      <c r="Q1201" s="11" t="s">
        <v>8336</v>
      </c>
      <c r="R1201" t="s">
        <v>8337</v>
      </c>
      <c r="S1201" s="15">
        <f>(((J1201/60)/60)/24)+DATE(1970,1,1)</f>
        <v>42161.770833333328</v>
      </c>
      <c r="T1201" s="15">
        <f>(((I1201/60)/60)/24)+DATE(1970,1,1)</f>
        <v>42193.770833333328</v>
      </c>
      <c r="U1201">
        <f>YEAR(S1201)</f>
        <v>2015</v>
      </c>
      <c r="V1201">
        <f t="shared" si="18"/>
        <v>32</v>
      </c>
    </row>
    <row r="1202" spans="1:22" ht="41.4" x14ac:dyDescent="0.4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ROUND(E1202/D1202*100,0)</f>
        <v>126</v>
      </c>
      <c r="P1202">
        <f>IFERROR(ROUND(E1202/L1202,2),0)</f>
        <v>58.53</v>
      </c>
      <c r="Q1202" s="11" t="s">
        <v>8336</v>
      </c>
      <c r="R1202" t="s">
        <v>8337</v>
      </c>
      <c r="S1202" s="15">
        <f>(((J1202/60)/60)/24)+DATE(1970,1,1)</f>
        <v>42089.477500000001</v>
      </c>
      <c r="T1202" s="15">
        <f>(((I1202/60)/60)/24)+DATE(1970,1,1)</f>
        <v>42110.477500000001</v>
      </c>
      <c r="U1202">
        <f>YEAR(S1202)</f>
        <v>2015</v>
      </c>
      <c r="V1202">
        <f t="shared" si="18"/>
        <v>21</v>
      </c>
    </row>
    <row r="1203" spans="1:22" ht="41.4" x14ac:dyDescent="0.4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ROUND(E1203/D1203*100,0)</f>
        <v>102</v>
      </c>
      <c r="P1203">
        <f>IFERROR(ROUND(E1203/L1203,2),0)</f>
        <v>55.37</v>
      </c>
      <c r="Q1203" s="11" t="s">
        <v>8336</v>
      </c>
      <c r="R1203" t="s">
        <v>8337</v>
      </c>
      <c r="S1203" s="15">
        <f>(((J1203/60)/60)/24)+DATE(1970,1,1)</f>
        <v>42536.60701388889</v>
      </c>
      <c r="T1203" s="15">
        <f>(((I1203/60)/60)/24)+DATE(1970,1,1)</f>
        <v>42566.60701388889</v>
      </c>
      <c r="U1203">
        <f>YEAR(S1203)</f>
        <v>2016</v>
      </c>
      <c r="V1203">
        <f t="shared" si="18"/>
        <v>30</v>
      </c>
    </row>
    <row r="1204" spans="1:22" ht="41.4" x14ac:dyDescent="0.4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ROUND(E1204/D1204*100,0)</f>
        <v>199</v>
      </c>
      <c r="P1204">
        <f>IFERROR(ROUND(E1204/L1204,2),0)</f>
        <v>183.8</v>
      </c>
      <c r="Q1204" s="11" t="s">
        <v>8336</v>
      </c>
      <c r="R1204" t="s">
        <v>8337</v>
      </c>
      <c r="S1204" s="15">
        <f>(((J1204/60)/60)/24)+DATE(1970,1,1)</f>
        <v>42152.288819444439</v>
      </c>
      <c r="T1204" s="15">
        <f>(((I1204/60)/60)/24)+DATE(1970,1,1)</f>
        <v>42182.288819444439</v>
      </c>
      <c r="U1204">
        <f>YEAR(S1204)</f>
        <v>2015</v>
      </c>
      <c r="V1204">
        <f t="shared" si="18"/>
        <v>30</v>
      </c>
    </row>
    <row r="1205" spans="1:22" ht="41.4" x14ac:dyDescent="0.4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ROUND(E1205/D1205*100,0)</f>
        <v>102</v>
      </c>
      <c r="P1205">
        <f>IFERROR(ROUND(E1205/L1205,2),0)</f>
        <v>165.35</v>
      </c>
      <c r="Q1205" s="11" t="s">
        <v>8336</v>
      </c>
      <c r="R1205" t="s">
        <v>8337</v>
      </c>
      <c r="S1205" s="15">
        <f>(((J1205/60)/60)/24)+DATE(1970,1,1)</f>
        <v>42125.614895833336</v>
      </c>
      <c r="T1205" s="15">
        <f>(((I1205/60)/60)/24)+DATE(1970,1,1)</f>
        <v>42155.614895833336</v>
      </c>
      <c r="U1205">
        <f>YEAR(S1205)</f>
        <v>2015</v>
      </c>
      <c r="V1205">
        <f t="shared" si="18"/>
        <v>30</v>
      </c>
    </row>
    <row r="1206" spans="1:22" ht="41.4" x14ac:dyDescent="0.4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ROUND(E1206/D1206*100,0)</f>
        <v>103</v>
      </c>
      <c r="P1206">
        <f>IFERROR(ROUND(E1206/L1206,2),0)</f>
        <v>234.79</v>
      </c>
      <c r="Q1206" s="11" t="s">
        <v>8336</v>
      </c>
      <c r="R1206" t="s">
        <v>8337</v>
      </c>
      <c r="S1206" s="15">
        <f>(((J1206/60)/60)/24)+DATE(1970,1,1)</f>
        <v>42297.748067129629</v>
      </c>
      <c r="T1206" s="15">
        <f>(((I1206/60)/60)/24)+DATE(1970,1,1)</f>
        <v>42342.208333333328</v>
      </c>
      <c r="U1206">
        <f>YEAR(S1206)</f>
        <v>2015</v>
      </c>
      <c r="V1206">
        <f t="shared" si="18"/>
        <v>45</v>
      </c>
    </row>
    <row r="1207" spans="1:22" ht="41.4" x14ac:dyDescent="0.4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ROUND(E1207/D1207*100,0)</f>
        <v>101</v>
      </c>
      <c r="P1207">
        <f>IFERROR(ROUND(E1207/L1207,2),0)</f>
        <v>211.48</v>
      </c>
      <c r="Q1207" s="11" t="s">
        <v>8336</v>
      </c>
      <c r="R1207" t="s">
        <v>8337</v>
      </c>
      <c r="S1207" s="15">
        <f>(((J1207/60)/60)/24)+DATE(1970,1,1)</f>
        <v>42138.506377314814</v>
      </c>
      <c r="T1207" s="15">
        <f>(((I1207/60)/60)/24)+DATE(1970,1,1)</f>
        <v>42168.506377314814</v>
      </c>
      <c r="U1207">
        <f>YEAR(S1207)</f>
        <v>2015</v>
      </c>
      <c r="V1207">
        <f t="shared" si="18"/>
        <v>30</v>
      </c>
    </row>
    <row r="1208" spans="1:22" ht="41.4" x14ac:dyDescent="0.4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ROUND(E1208/D1208*100,0)</f>
        <v>115</v>
      </c>
      <c r="P1208">
        <f>IFERROR(ROUND(E1208/L1208,2),0)</f>
        <v>32.340000000000003</v>
      </c>
      <c r="Q1208" s="11" t="s">
        <v>8336</v>
      </c>
      <c r="R1208" t="s">
        <v>8337</v>
      </c>
      <c r="S1208" s="15">
        <f>(((J1208/60)/60)/24)+DATE(1970,1,1)</f>
        <v>42772.776076388895</v>
      </c>
      <c r="T1208" s="15">
        <f>(((I1208/60)/60)/24)+DATE(1970,1,1)</f>
        <v>42805.561805555553</v>
      </c>
      <c r="U1208">
        <f>YEAR(S1208)</f>
        <v>2017</v>
      </c>
      <c r="V1208">
        <f t="shared" si="18"/>
        <v>33</v>
      </c>
    </row>
    <row r="1209" spans="1:22" ht="27.6" x14ac:dyDescent="0.4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ROUND(E1209/D1209*100,0)</f>
        <v>104</v>
      </c>
      <c r="P1209">
        <f>IFERROR(ROUND(E1209/L1209,2),0)</f>
        <v>123.38</v>
      </c>
      <c r="Q1209" s="11" t="s">
        <v>8336</v>
      </c>
      <c r="R1209" t="s">
        <v>8337</v>
      </c>
      <c r="S1209" s="15">
        <f>(((J1209/60)/60)/24)+DATE(1970,1,1)</f>
        <v>42430.430243055554</v>
      </c>
      <c r="T1209" s="15">
        <f>(((I1209/60)/60)/24)+DATE(1970,1,1)</f>
        <v>42460.416666666672</v>
      </c>
      <c r="U1209">
        <f>YEAR(S1209)</f>
        <v>2016</v>
      </c>
      <c r="V1209">
        <f t="shared" si="18"/>
        <v>30</v>
      </c>
    </row>
    <row r="1210" spans="1:22" ht="41.4" x14ac:dyDescent="0.4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ROUND(E1210/D1210*100,0)</f>
        <v>155</v>
      </c>
      <c r="P1210">
        <f>IFERROR(ROUND(E1210/L1210,2),0)</f>
        <v>207.07</v>
      </c>
      <c r="Q1210" s="11" t="s">
        <v>8336</v>
      </c>
      <c r="R1210" t="s">
        <v>8337</v>
      </c>
      <c r="S1210" s="15">
        <f>(((J1210/60)/60)/24)+DATE(1970,1,1)</f>
        <v>42423.709074074075</v>
      </c>
      <c r="T1210" s="15">
        <f>(((I1210/60)/60)/24)+DATE(1970,1,1)</f>
        <v>42453.667407407411</v>
      </c>
      <c r="U1210">
        <f>YEAR(S1210)</f>
        <v>2016</v>
      </c>
      <c r="V1210">
        <f t="shared" si="18"/>
        <v>30</v>
      </c>
    </row>
    <row r="1211" spans="1:22" ht="41.4" x14ac:dyDescent="0.4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ROUND(E1211/D1211*100,0)</f>
        <v>106</v>
      </c>
      <c r="P1211">
        <f>IFERROR(ROUND(E1211/L1211,2),0)</f>
        <v>138.26</v>
      </c>
      <c r="Q1211" s="11" t="s">
        <v>8336</v>
      </c>
      <c r="R1211" t="s">
        <v>8337</v>
      </c>
      <c r="S1211" s="15">
        <f>(((J1211/60)/60)/24)+DATE(1970,1,1)</f>
        <v>42761.846122685187</v>
      </c>
      <c r="T1211" s="15">
        <f>(((I1211/60)/60)/24)+DATE(1970,1,1)</f>
        <v>42791.846122685187</v>
      </c>
      <c r="U1211">
        <f>YEAR(S1211)</f>
        <v>2017</v>
      </c>
      <c r="V1211">
        <f t="shared" si="18"/>
        <v>30</v>
      </c>
    </row>
    <row r="1212" spans="1:22" ht="27.6" x14ac:dyDescent="0.4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ROUND(E1212/D1212*100,0)</f>
        <v>254</v>
      </c>
      <c r="P1212">
        <f>IFERROR(ROUND(E1212/L1212,2),0)</f>
        <v>493.82</v>
      </c>
      <c r="Q1212" s="11" t="s">
        <v>8336</v>
      </c>
      <c r="R1212" t="s">
        <v>8337</v>
      </c>
      <c r="S1212" s="15">
        <f>(((J1212/60)/60)/24)+DATE(1970,1,1)</f>
        <v>42132.941805555558</v>
      </c>
      <c r="T1212" s="15">
        <f>(((I1212/60)/60)/24)+DATE(1970,1,1)</f>
        <v>42155.875</v>
      </c>
      <c r="U1212">
        <f>YEAR(S1212)</f>
        <v>2015</v>
      </c>
      <c r="V1212">
        <f t="shared" si="18"/>
        <v>23</v>
      </c>
    </row>
    <row r="1213" spans="1:22" ht="41.4" x14ac:dyDescent="0.4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ROUND(E1213/D1213*100,0)</f>
        <v>101</v>
      </c>
      <c r="P1213">
        <f>IFERROR(ROUND(E1213/L1213,2),0)</f>
        <v>168.5</v>
      </c>
      <c r="Q1213" s="11" t="s">
        <v>8336</v>
      </c>
      <c r="R1213" t="s">
        <v>8337</v>
      </c>
      <c r="S1213" s="15">
        <f>(((J1213/60)/60)/24)+DATE(1970,1,1)</f>
        <v>42515.866446759261</v>
      </c>
      <c r="T1213" s="15">
        <f>(((I1213/60)/60)/24)+DATE(1970,1,1)</f>
        <v>42530.866446759261</v>
      </c>
      <c r="U1213">
        <f>YEAR(S1213)</f>
        <v>2016</v>
      </c>
      <c r="V1213">
        <f t="shared" si="18"/>
        <v>15</v>
      </c>
    </row>
    <row r="1214" spans="1:22" ht="41.4" x14ac:dyDescent="0.4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ROUND(E1214/D1214*100,0)</f>
        <v>129</v>
      </c>
      <c r="P1214">
        <f>IFERROR(ROUND(E1214/L1214,2),0)</f>
        <v>38.869999999999997</v>
      </c>
      <c r="Q1214" s="11" t="s">
        <v>8336</v>
      </c>
      <c r="R1214" t="s">
        <v>8337</v>
      </c>
      <c r="S1214" s="15">
        <f>(((J1214/60)/60)/24)+DATE(1970,1,1)</f>
        <v>42318.950173611112</v>
      </c>
      <c r="T1214" s="15">
        <f>(((I1214/60)/60)/24)+DATE(1970,1,1)</f>
        <v>42335.041666666672</v>
      </c>
      <c r="U1214">
        <f>YEAR(S1214)</f>
        <v>2015</v>
      </c>
      <c r="V1214">
        <f t="shared" si="18"/>
        <v>17</v>
      </c>
    </row>
    <row r="1215" spans="1:22" ht="41.4" x14ac:dyDescent="0.4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ROUND(E1215/D1215*100,0)</f>
        <v>102</v>
      </c>
      <c r="P1215">
        <f>IFERROR(ROUND(E1215/L1215,2),0)</f>
        <v>61.53</v>
      </c>
      <c r="Q1215" s="11" t="s">
        <v>8336</v>
      </c>
      <c r="R1215" t="s">
        <v>8337</v>
      </c>
      <c r="S1215" s="15">
        <f>(((J1215/60)/60)/24)+DATE(1970,1,1)</f>
        <v>42731.755787037036</v>
      </c>
      <c r="T1215" s="15">
        <f>(((I1215/60)/60)/24)+DATE(1970,1,1)</f>
        <v>42766.755787037036</v>
      </c>
      <c r="U1215">
        <f>YEAR(S1215)</f>
        <v>2016</v>
      </c>
      <c r="V1215">
        <f t="shared" si="18"/>
        <v>35</v>
      </c>
    </row>
    <row r="1216" spans="1:22" ht="41.4" x14ac:dyDescent="0.4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ROUND(E1216/D1216*100,0)</f>
        <v>132</v>
      </c>
      <c r="P1216">
        <f>IFERROR(ROUND(E1216/L1216,2),0)</f>
        <v>105.44</v>
      </c>
      <c r="Q1216" s="11" t="s">
        <v>8336</v>
      </c>
      <c r="R1216" t="s">
        <v>8337</v>
      </c>
      <c r="S1216" s="15">
        <f>(((J1216/60)/60)/24)+DATE(1970,1,1)</f>
        <v>42104.840335648143</v>
      </c>
      <c r="T1216" s="15">
        <f>(((I1216/60)/60)/24)+DATE(1970,1,1)</f>
        <v>42164.840335648143</v>
      </c>
      <c r="U1216">
        <f>YEAR(S1216)</f>
        <v>2015</v>
      </c>
      <c r="V1216">
        <f t="shared" si="18"/>
        <v>60</v>
      </c>
    </row>
    <row r="1217" spans="1:22" ht="41.4" x14ac:dyDescent="0.4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ROUND(E1217/D1217*100,0)</f>
        <v>786</v>
      </c>
      <c r="P1217">
        <f>IFERROR(ROUND(E1217/L1217,2),0)</f>
        <v>71.59</v>
      </c>
      <c r="Q1217" s="11" t="s">
        <v>8336</v>
      </c>
      <c r="R1217" t="s">
        <v>8337</v>
      </c>
      <c r="S1217" s="15">
        <f>(((J1217/60)/60)/24)+DATE(1970,1,1)</f>
        <v>41759.923101851848</v>
      </c>
      <c r="T1217" s="15">
        <f>(((I1217/60)/60)/24)+DATE(1970,1,1)</f>
        <v>41789.923101851848</v>
      </c>
      <c r="U1217">
        <f>YEAR(S1217)</f>
        <v>2014</v>
      </c>
      <c r="V1217">
        <f t="shared" si="18"/>
        <v>30</v>
      </c>
    </row>
    <row r="1218" spans="1:22" ht="27.6" x14ac:dyDescent="0.4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ROUND(E1218/D1218*100,0)</f>
        <v>146</v>
      </c>
      <c r="P1218">
        <f>IFERROR(ROUND(E1218/L1218,2),0)</f>
        <v>91.88</v>
      </c>
      <c r="Q1218" s="11" t="s">
        <v>8336</v>
      </c>
      <c r="R1218" t="s">
        <v>8337</v>
      </c>
      <c r="S1218" s="15">
        <f>(((J1218/60)/60)/24)+DATE(1970,1,1)</f>
        <v>42247.616400462968</v>
      </c>
      <c r="T1218" s="15">
        <f>(((I1218/60)/60)/24)+DATE(1970,1,1)</f>
        <v>42279.960416666669</v>
      </c>
      <c r="U1218">
        <f>YEAR(S1218)</f>
        <v>2015</v>
      </c>
      <c r="V1218">
        <f t="shared" si="18"/>
        <v>32</v>
      </c>
    </row>
    <row r="1219" spans="1:22" ht="41.4" x14ac:dyDescent="0.4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ROUND(E1219/D1219*100,0)</f>
        <v>103</v>
      </c>
      <c r="P1219">
        <f>IFERROR(ROUND(E1219/L1219,2),0)</f>
        <v>148.57</v>
      </c>
      <c r="Q1219" s="11" t="s">
        <v>8336</v>
      </c>
      <c r="R1219" t="s">
        <v>8337</v>
      </c>
      <c r="S1219" s="15">
        <f>(((J1219/60)/60)/24)+DATE(1970,1,1)</f>
        <v>42535.809490740736</v>
      </c>
      <c r="T1219" s="15">
        <f>(((I1219/60)/60)/24)+DATE(1970,1,1)</f>
        <v>42565.809490740736</v>
      </c>
      <c r="U1219">
        <f>YEAR(S1219)</f>
        <v>2016</v>
      </c>
      <c r="V1219">
        <f t="shared" ref="V1219:V1282" si="19">_xlfn.DAYS(T1219,S1219)</f>
        <v>30</v>
      </c>
    </row>
    <row r="1220" spans="1:22" ht="41.4" x14ac:dyDescent="0.4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ROUND(E1220/D1220*100,0)</f>
        <v>172</v>
      </c>
      <c r="P1220">
        <f>IFERROR(ROUND(E1220/L1220,2),0)</f>
        <v>174.21</v>
      </c>
      <c r="Q1220" s="11" t="s">
        <v>8336</v>
      </c>
      <c r="R1220" t="s">
        <v>8337</v>
      </c>
      <c r="S1220" s="15">
        <f>(((J1220/60)/60)/24)+DATE(1970,1,1)</f>
        <v>42278.662037037036</v>
      </c>
      <c r="T1220" s="15">
        <f>(((I1220/60)/60)/24)+DATE(1970,1,1)</f>
        <v>42309.125</v>
      </c>
      <c r="U1220">
        <f>YEAR(S1220)</f>
        <v>2015</v>
      </c>
      <c r="V1220">
        <f t="shared" si="19"/>
        <v>31</v>
      </c>
    </row>
    <row r="1221" spans="1:22" ht="27.6" x14ac:dyDescent="0.4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ROUND(E1221/D1221*100,0)</f>
        <v>159</v>
      </c>
      <c r="P1221">
        <f>IFERROR(ROUND(E1221/L1221,2),0)</f>
        <v>102.86</v>
      </c>
      <c r="Q1221" s="11" t="s">
        <v>8336</v>
      </c>
      <c r="R1221" t="s">
        <v>8337</v>
      </c>
      <c r="S1221" s="15">
        <f>(((J1221/60)/60)/24)+DATE(1970,1,1)</f>
        <v>42633.461956018517</v>
      </c>
      <c r="T1221" s="15">
        <f>(((I1221/60)/60)/24)+DATE(1970,1,1)</f>
        <v>42663.461956018517</v>
      </c>
      <c r="U1221">
        <f>YEAR(S1221)</f>
        <v>2016</v>
      </c>
      <c r="V1221">
        <f t="shared" si="19"/>
        <v>30</v>
      </c>
    </row>
    <row r="1222" spans="1:22" ht="41.4" x14ac:dyDescent="0.4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ROUND(E1222/D1222*100,0)</f>
        <v>104</v>
      </c>
      <c r="P1222">
        <f>IFERROR(ROUND(E1222/L1222,2),0)</f>
        <v>111.18</v>
      </c>
      <c r="Q1222" s="11" t="s">
        <v>8336</v>
      </c>
      <c r="R1222" t="s">
        <v>8337</v>
      </c>
      <c r="S1222" s="15">
        <f>(((J1222/60)/60)/24)+DATE(1970,1,1)</f>
        <v>42211.628611111111</v>
      </c>
      <c r="T1222" s="15">
        <f>(((I1222/60)/60)/24)+DATE(1970,1,1)</f>
        <v>42241.628611111111</v>
      </c>
      <c r="U1222">
        <f>YEAR(S1222)</f>
        <v>2015</v>
      </c>
      <c r="V1222">
        <f t="shared" si="19"/>
        <v>30</v>
      </c>
    </row>
    <row r="1223" spans="1:22" ht="41.4" x14ac:dyDescent="0.4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ROUND(E1223/D1223*100,0)</f>
        <v>111</v>
      </c>
      <c r="P1223">
        <f>IFERROR(ROUND(E1223/L1223,2),0)</f>
        <v>23.8</v>
      </c>
      <c r="Q1223" s="11" t="s">
        <v>8336</v>
      </c>
      <c r="R1223" t="s">
        <v>8337</v>
      </c>
      <c r="S1223" s="15">
        <f>(((J1223/60)/60)/24)+DATE(1970,1,1)</f>
        <v>42680.47555555556</v>
      </c>
      <c r="T1223" s="15">
        <f>(((I1223/60)/60)/24)+DATE(1970,1,1)</f>
        <v>42708</v>
      </c>
      <c r="U1223">
        <f>YEAR(S1223)</f>
        <v>2016</v>
      </c>
      <c r="V1223">
        <f t="shared" si="19"/>
        <v>28</v>
      </c>
    </row>
    <row r="1224" spans="1:22" ht="27.6" x14ac:dyDescent="0.4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ROUND(E1224/D1224*100,0)</f>
        <v>280</v>
      </c>
      <c r="P1224">
        <f>IFERROR(ROUND(E1224/L1224,2),0)</f>
        <v>81.27</v>
      </c>
      <c r="Q1224" s="11" t="s">
        <v>8336</v>
      </c>
      <c r="R1224" t="s">
        <v>8337</v>
      </c>
      <c r="S1224" s="15">
        <f>(((J1224/60)/60)/24)+DATE(1970,1,1)</f>
        <v>42430.720451388886</v>
      </c>
      <c r="T1224" s="15">
        <f>(((I1224/60)/60)/24)+DATE(1970,1,1)</f>
        <v>42461.166666666672</v>
      </c>
      <c r="U1224">
        <f>YEAR(S1224)</f>
        <v>2016</v>
      </c>
      <c r="V1224">
        <f t="shared" si="19"/>
        <v>31</v>
      </c>
    </row>
    <row r="1225" spans="1:22" ht="27.6" x14ac:dyDescent="0.4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ROUND(E1225/D1225*100,0)</f>
        <v>112</v>
      </c>
      <c r="P1225">
        <f>IFERROR(ROUND(E1225/L1225,2),0)</f>
        <v>116.21</v>
      </c>
      <c r="Q1225" s="11" t="s">
        <v>8336</v>
      </c>
      <c r="R1225" t="s">
        <v>8337</v>
      </c>
      <c r="S1225" s="15">
        <f>(((J1225/60)/60)/24)+DATE(1970,1,1)</f>
        <v>42654.177187499998</v>
      </c>
      <c r="T1225" s="15">
        <f>(((I1225/60)/60)/24)+DATE(1970,1,1)</f>
        <v>42684.218854166669</v>
      </c>
      <c r="U1225">
        <f>YEAR(S1225)</f>
        <v>2016</v>
      </c>
      <c r="V1225">
        <f t="shared" si="19"/>
        <v>30</v>
      </c>
    </row>
    <row r="1226" spans="1:22" ht="27.6" x14ac:dyDescent="0.4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ROUND(E1226/D1226*100,0)</f>
        <v>7</v>
      </c>
      <c r="P1226">
        <f>IFERROR(ROUND(E1226/L1226,2),0)</f>
        <v>58.89</v>
      </c>
      <c r="Q1226" s="11" t="s">
        <v>8323</v>
      </c>
      <c r="R1226" t="s">
        <v>8338</v>
      </c>
      <c r="S1226" s="15">
        <f>(((J1226/60)/60)/24)+DATE(1970,1,1)</f>
        <v>41736.549791666665</v>
      </c>
      <c r="T1226" s="15">
        <f>(((I1226/60)/60)/24)+DATE(1970,1,1)</f>
        <v>41796.549791666665</v>
      </c>
      <c r="U1226">
        <f>YEAR(S1226)</f>
        <v>2014</v>
      </c>
      <c r="V1226">
        <f t="shared" si="19"/>
        <v>60</v>
      </c>
    </row>
    <row r="1227" spans="1:22" ht="41.4" x14ac:dyDescent="0.4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ROUND(E1227/D1227*100,0)</f>
        <v>4</v>
      </c>
      <c r="P1227">
        <f>IFERROR(ROUND(E1227/L1227,2),0)</f>
        <v>44</v>
      </c>
      <c r="Q1227" s="11" t="s">
        <v>8323</v>
      </c>
      <c r="R1227" t="s">
        <v>8338</v>
      </c>
      <c r="S1227" s="15">
        <f>(((J1227/60)/60)/24)+DATE(1970,1,1)</f>
        <v>41509.905995370369</v>
      </c>
      <c r="T1227" s="15">
        <f>(((I1227/60)/60)/24)+DATE(1970,1,1)</f>
        <v>41569.905995370369</v>
      </c>
      <c r="U1227">
        <f>YEAR(S1227)</f>
        <v>2013</v>
      </c>
      <c r="V1227">
        <f t="shared" si="19"/>
        <v>60</v>
      </c>
    </row>
    <row r="1228" spans="1:22" ht="41.4" x14ac:dyDescent="0.4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ROUND(E1228/D1228*100,0)</f>
        <v>4</v>
      </c>
      <c r="P1228">
        <f>IFERROR(ROUND(E1228/L1228,2),0)</f>
        <v>48.43</v>
      </c>
      <c r="Q1228" s="11" t="s">
        <v>8323</v>
      </c>
      <c r="R1228" t="s">
        <v>8338</v>
      </c>
      <c r="S1228" s="15">
        <f>(((J1228/60)/60)/24)+DATE(1970,1,1)</f>
        <v>41715.874780092592</v>
      </c>
      <c r="T1228" s="15">
        <f>(((I1228/60)/60)/24)+DATE(1970,1,1)</f>
        <v>41750.041666666664</v>
      </c>
      <c r="U1228">
        <f>YEAR(S1228)</f>
        <v>2014</v>
      </c>
      <c r="V1228">
        <f t="shared" si="19"/>
        <v>35</v>
      </c>
    </row>
    <row r="1229" spans="1:22" ht="41.4" x14ac:dyDescent="0.4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ROUND(E1229/D1229*100,0)</f>
        <v>0</v>
      </c>
      <c r="P1229">
        <f>IFERROR(ROUND(E1229/L1229,2),0)</f>
        <v>0</v>
      </c>
      <c r="Q1229" s="11" t="s">
        <v>8323</v>
      </c>
      <c r="R1229" t="s">
        <v>8338</v>
      </c>
      <c r="S1229" s="15">
        <f>(((J1229/60)/60)/24)+DATE(1970,1,1)</f>
        <v>41827.919166666667</v>
      </c>
      <c r="T1229" s="15">
        <f>(((I1229/60)/60)/24)+DATE(1970,1,1)</f>
        <v>41858.291666666664</v>
      </c>
      <c r="U1229">
        <f>YEAR(S1229)</f>
        <v>2014</v>
      </c>
      <c r="V1229">
        <f t="shared" si="19"/>
        <v>31</v>
      </c>
    </row>
    <row r="1230" spans="1:22" ht="27.6" x14ac:dyDescent="0.4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ROUND(E1230/D1230*100,0)</f>
        <v>29</v>
      </c>
      <c r="P1230">
        <f>IFERROR(ROUND(E1230/L1230,2),0)</f>
        <v>61.04</v>
      </c>
      <c r="Q1230" s="11" t="s">
        <v>8323</v>
      </c>
      <c r="R1230" t="s">
        <v>8338</v>
      </c>
      <c r="S1230" s="15">
        <f>(((J1230/60)/60)/24)+DATE(1970,1,1)</f>
        <v>40754.729259259257</v>
      </c>
      <c r="T1230" s="15">
        <f>(((I1230/60)/60)/24)+DATE(1970,1,1)</f>
        <v>40814.729259259257</v>
      </c>
      <c r="U1230">
        <f>YEAR(S1230)</f>
        <v>2011</v>
      </c>
      <c r="V1230">
        <f t="shared" si="19"/>
        <v>60</v>
      </c>
    </row>
    <row r="1231" spans="1:22" ht="41.4" x14ac:dyDescent="0.4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ROUND(E1231/D1231*100,0)</f>
        <v>1</v>
      </c>
      <c r="P1231">
        <f>IFERROR(ROUND(E1231/L1231,2),0)</f>
        <v>25</v>
      </c>
      <c r="Q1231" s="11" t="s">
        <v>8323</v>
      </c>
      <c r="R1231" t="s">
        <v>8338</v>
      </c>
      <c r="S1231" s="15">
        <f>(((J1231/60)/60)/24)+DATE(1970,1,1)</f>
        <v>40985.459803240738</v>
      </c>
      <c r="T1231" s="15">
        <f>(((I1231/60)/60)/24)+DATE(1970,1,1)</f>
        <v>41015.666666666664</v>
      </c>
      <c r="U1231">
        <f>YEAR(S1231)</f>
        <v>2012</v>
      </c>
      <c r="V1231">
        <f t="shared" si="19"/>
        <v>30</v>
      </c>
    </row>
    <row r="1232" spans="1:22" ht="41.4" x14ac:dyDescent="0.4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ROUND(E1232/D1232*100,0)</f>
        <v>0</v>
      </c>
      <c r="P1232">
        <f>IFERROR(ROUND(E1232/L1232,2),0)</f>
        <v>0</v>
      </c>
      <c r="Q1232" s="11" t="s">
        <v>8323</v>
      </c>
      <c r="R1232" t="s">
        <v>8338</v>
      </c>
      <c r="S1232" s="15">
        <f>(((J1232/60)/60)/24)+DATE(1970,1,1)</f>
        <v>40568.972569444442</v>
      </c>
      <c r="T1232" s="15">
        <f>(((I1232/60)/60)/24)+DATE(1970,1,1)</f>
        <v>40598.972569444442</v>
      </c>
      <c r="U1232">
        <f>YEAR(S1232)</f>
        <v>2011</v>
      </c>
      <c r="V1232">
        <f t="shared" si="19"/>
        <v>30</v>
      </c>
    </row>
    <row r="1233" spans="1:22" ht="41.4" x14ac:dyDescent="0.4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ROUND(E1233/D1233*100,0)</f>
        <v>0</v>
      </c>
      <c r="P1233">
        <f>IFERROR(ROUND(E1233/L1233,2),0)</f>
        <v>0</v>
      </c>
      <c r="Q1233" s="11" t="s">
        <v>8323</v>
      </c>
      <c r="R1233" t="s">
        <v>8338</v>
      </c>
      <c r="S1233" s="15">
        <f>(((J1233/60)/60)/24)+DATE(1970,1,1)</f>
        <v>42193.941759259258</v>
      </c>
      <c r="T1233" s="15">
        <f>(((I1233/60)/60)/24)+DATE(1970,1,1)</f>
        <v>42244.041666666672</v>
      </c>
      <c r="U1233">
        <f>YEAR(S1233)</f>
        <v>2015</v>
      </c>
      <c r="V1233">
        <f t="shared" si="19"/>
        <v>51</v>
      </c>
    </row>
    <row r="1234" spans="1:22" ht="41.4" x14ac:dyDescent="0.4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ROUND(E1234/D1234*100,0)</f>
        <v>1</v>
      </c>
      <c r="P1234">
        <f>IFERROR(ROUND(E1234/L1234,2),0)</f>
        <v>40</v>
      </c>
      <c r="Q1234" s="11" t="s">
        <v>8323</v>
      </c>
      <c r="R1234" t="s">
        <v>8338</v>
      </c>
      <c r="S1234" s="15">
        <f>(((J1234/60)/60)/24)+DATE(1970,1,1)</f>
        <v>41506.848032407412</v>
      </c>
      <c r="T1234" s="15">
        <f>(((I1234/60)/60)/24)+DATE(1970,1,1)</f>
        <v>41553.848032407412</v>
      </c>
      <c r="U1234">
        <f>YEAR(S1234)</f>
        <v>2013</v>
      </c>
      <c r="V1234">
        <f t="shared" si="19"/>
        <v>47</v>
      </c>
    </row>
    <row r="1235" spans="1:22" ht="41.4" x14ac:dyDescent="0.4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ROUND(E1235/D1235*100,0)</f>
        <v>12</v>
      </c>
      <c r="P1235">
        <f>IFERROR(ROUND(E1235/L1235,2),0)</f>
        <v>19.329999999999998</v>
      </c>
      <c r="Q1235" s="11" t="s">
        <v>8323</v>
      </c>
      <c r="R1235" t="s">
        <v>8338</v>
      </c>
      <c r="S1235" s="15">
        <f>(((J1235/60)/60)/24)+DATE(1970,1,1)</f>
        <v>40939.948773148149</v>
      </c>
      <c r="T1235" s="15">
        <f>(((I1235/60)/60)/24)+DATE(1970,1,1)</f>
        <v>40960.948773148149</v>
      </c>
      <c r="U1235">
        <f>YEAR(S1235)</f>
        <v>2012</v>
      </c>
      <c r="V1235">
        <f t="shared" si="19"/>
        <v>21</v>
      </c>
    </row>
    <row r="1236" spans="1:22" ht="41.4" x14ac:dyDescent="0.4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ROUND(E1236/D1236*100,0)</f>
        <v>0</v>
      </c>
      <c r="P1236">
        <f>IFERROR(ROUND(E1236/L1236,2),0)</f>
        <v>0</v>
      </c>
      <c r="Q1236" s="11" t="s">
        <v>8323</v>
      </c>
      <c r="R1236" t="s">
        <v>8338</v>
      </c>
      <c r="S1236" s="15">
        <f>(((J1236/60)/60)/24)+DATE(1970,1,1)</f>
        <v>42007.788680555561</v>
      </c>
      <c r="T1236" s="15">
        <f>(((I1236/60)/60)/24)+DATE(1970,1,1)</f>
        <v>42037.788680555561</v>
      </c>
      <c r="U1236">
        <f>YEAR(S1236)</f>
        <v>2015</v>
      </c>
      <c r="V1236">
        <f t="shared" si="19"/>
        <v>30</v>
      </c>
    </row>
    <row r="1237" spans="1:22" ht="41.4" x14ac:dyDescent="0.4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ROUND(E1237/D1237*100,0)</f>
        <v>3</v>
      </c>
      <c r="P1237">
        <f>IFERROR(ROUND(E1237/L1237,2),0)</f>
        <v>35</v>
      </c>
      <c r="Q1237" s="11" t="s">
        <v>8323</v>
      </c>
      <c r="R1237" t="s">
        <v>8338</v>
      </c>
      <c r="S1237" s="15">
        <f>(((J1237/60)/60)/24)+DATE(1970,1,1)</f>
        <v>41583.135405092595</v>
      </c>
      <c r="T1237" s="15">
        <f>(((I1237/60)/60)/24)+DATE(1970,1,1)</f>
        <v>41623.135405092595</v>
      </c>
      <c r="U1237">
        <f>YEAR(S1237)</f>
        <v>2013</v>
      </c>
      <c r="V1237">
        <f t="shared" si="19"/>
        <v>40</v>
      </c>
    </row>
    <row r="1238" spans="1:22" x14ac:dyDescent="0.4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ROUND(E1238/D1238*100,0)</f>
        <v>0</v>
      </c>
      <c r="P1238">
        <f>IFERROR(ROUND(E1238/L1238,2),0)</f>
        <v>0</v>
      </c>
      <c r="Q1238" s="11" t="s">
        <v>8323</v>
      </c>
      <c r="R1238" t="s">
        <v>8338</v>
      </c>
      <c r="S1238" s="15">
        <f>(((J1238/60)/60)/24)+DATE(1970,1,1)</f>
        <v>41110.680138888885</v>
      </c>
      <c r="T1238" s="15">
        <f>(((I1238/60)/60)/24)+DATE(1970,1,1)</f>
        <v>41118.666666666664</v>
      </c>
      <c r="U1238">
        <f>YEAR(S1238)</f>
        <v>2012</v>
      </c>
      <c r="V1238">
        <f t="shared" si="19"/>
        <v>8</v>
      </c>
    </row>
    <row r="1239" spans="1:22" ht="41.4" x14ac:dyDescent="0.4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ROUND(E1239/D1239*100,0)</f>
        <v>0</v>
      </c>
      <c r="P1239">
        <f>IFERROR(ROUND(E1239/L1239,2),0)</f>
        <v>0</v>
      </c>
      <c r="Q1239" s="11" t="s">
        <v>8323</v>
      </c>
      <c r="R1239" t="s">
        <v>8338</v>
      </c>
      <c r="S1239" s="15">
        <f>(((J1239/60)/60)/24)+DATE(1970,1,1)</f>
        <v>41125.283159722225</v>
      </c>
      <c r="T1239" s="15">
        <f>(((I1239/60)/60)/24)+DATE(1970,1,1)</f>
        <v>41145.283159722225</v>
      </c>
      <c r="U1239">
        <f>YEAR(S1239)</f>
        <v>2012</v>
      </c>
      <c r="V1239">
        <f t="shared" si="19"/>
        <v>20</v>
      </c>
    </row>
    <row r="1240" spans="1:22" ht="41.4" x14ac:dyDescent="0.4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ROUND(E1240/D1240*100,0)</f>
        <v>18</v>
      </c>
      <c r="P1240">
        <f>IFERROR(ROUND(E1240/L1240,2),0)</f>
        <v>59.33</v>
      </c>
      <c r="Q1240" s="11" t="s">
        <v>8323</v>
      </c>
      <c r="R1240" t="s">
        <v>8338</v>
      </c>
      <c r="S1240" s="15">
        <f>(((J1240/60)/60)/24)+DATE(1970,1,1)</f>
        <v>40731.61037037037</v>
      </c>
      <c r="T1240" s="15">
        <f>(((I1240/60)/60)/24)+DATE(1970,1,1)</f>
        <v>40761.61037037037</v>
      </c>
      <c r="U1240">
        <f>YEAR(S1240)</f>
        <v>2011</v>
      </c>
      <c r="V1240">
        <f t="shared" si="19"/>
        <v>30</v>
      </c>
    </row>
    <row r="1241" spans="1:22" ht="27.6" x14ac:dyDescent="0.4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ROUND(E1241/D1241*100,0)</f>
        <v>0</v>
      </c>
      <c r="P1241">
        <f>IFERROR(ROUND(E1241/L1241,2),0)</f>
        <v>0</v>
      </c>
      <c r="Q1241" s="11" t="s">
        <v>8323</v>
      </c>
      <c r="R1241" t="s">
        <v>8338</v>
      </c>
      <c r="S1241" s="15">
        <f>(((J1241/60)/60)/24)+DATE(1970,1,1)</f>
        <v>40883.962581018517</v>
      </c>
      <c r="T1241" s="15">
        <f>(((I1241/60)/60)/24)+DATE(1970,1,1)</f>
        <v>40913.962581018517</v>
      </c>
      <c r="U1241">
        <f>YEAR(S1241)</f>
        <v>2011</v>
      </c>
      <c r="V1241">
        <f t="shared" si="19"/>
        <v>30</v>
      </c>
    </row>
    <row r="1242" spans="1:22" ht="27.6" x14ac:dyDescent="0.4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ROUND(E1242/D1242*100,0)</f>
        <v>3</v>
      </c>
      <c r="P1242">
        <f>IFERROR(ROUND(E1242/L1242,2),0)</f>
        <v>30.13</v>
      </c>
      <c r="Q1242" s="11" t="s">
        <v>8323</v>
      </c>
      <c r="R1242" t="s">
        <v>8338</v>
      </c>
      <c r="S1242" s="15">
        <f>(((J1242/60)/60)/24)+DATE(1970,1,1)</f>
        <v>41409.040011574078</v>
      </c>
      <c r="T1242" s="15">
        <f>(((I1242/60)/60)/24)+DATE(1970,1,1)</f>
        <v>41467.910416666666</v>
      </c>
      <c r="U1242">
        <f>YEAR(S1242)</f>
        <v>2013</v>
      </c>
      <c r="V1242">
        <f t="shared" si="19"/>
        <v>58</v>
      </c>
    </row>
    <row r="1243" spans="1:22" ht="41.4" x14ac:dyDescent="0.4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ROUND(E1243/D1243*100,0)</f>
        <v>51</v>
      </c>
      <c r="P1243">
        <f>IFERROR(ROUND(E1243/L1243,2),0)</f>
        <v>74.62</v>
      </c>
      <c r="Q1243" s="11" t="s">
        <v>8323</v>
      </c>
      <c r="R1243" t="s">
        <v>8338</v>
      </c>
      <c r="S1243" s="15">
        <f>(((J1243/60)/60)/24)+DATE(1970,1,1)</f>
        <v>41923.837731481479</v>
      </c>
      <c r="T1243" s="15">
        <f>(((I1243/60)/60)/24)+DATE(1970,1,1)</f>
        <v>41946.249305555553</v>
      </c>
      <c r="U1243">
        <f>YEAR(S1243)</f>
        <v>2014</v>
      </c>
      <c r="V1243">
        <f t="shared" si="19"/>
        <v>23</v>
      </c>
    </row>
    <row r="1244" spans="1:22" ht="41.4" x14ac:dyDescent="0.4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ROUND(E1244/D1244*100,0)</f>
        <v>1</v>
      </c>
      <c r="P1244">
        <f>IFERROR(ROUND(E1244/L1244,2),0)</f>
        <v>5</v>
      </c>
      <c r="Q1244" s="11" t="s">
        <v>8323</v>
      </c>
      <c r="R1244" t="s">
        <v>8338</v>
      </c>
      <c r="S1244" s="15">
        <f>(((J1244/60)/60)/24)+DATE(1970,1,1)</f>
        <v>40782.165532407409</v>
      </c>
      <c r="T1244" s="15">
        <f>(((I1244/60)/60)/24)+DATE(1970,1,1)</f>
        <v>40797.554166666669</v>
      </c>
      <c r="U1244">
        <f>YEAR(S1244)</f>
        <v>2011</v>
      </c>
      <c r="V1244">
        <f t="shared" si="19"/>
        <v>15</v>
      </c>
    </row>
    <row r="1245" spans="1:22" ht="41.4" x14ac:dyDescent="0.4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ROUND(E1245/D1245*100,0)</f>
        <v>14</v>
      </c>
      <c r="P1245">
        <f>IFERROR(ROUND(E1245/L1245,2),0)</f>
        <v>44.5</v>
      </c>
      <c r="Q1245" s="11" t="s">
        <v>8323</v>
      </c>
      <c r="R1245" t="s">
        <v>8338</v>
      </c>
      <c r="S1245" s="15">
        <f>(((J1245/60)/60)/24)+DATE(1970,1,1)</f>
        <v>40671.879293981481</v>
      </c>
      <c r="T1245" s="15">
        <f>(((I1245/60)/60)/24)+DATE(1970,1,1)</f>
        <v>40732.875</v>
      </c>
      <c r="U1245">
        <f>YEAR(S1245)</f>
        <v>2011</v>
      </c>
      <c r="V1245">
        <f t="shared" si="19"/>
        <v>61</v>
      </c>
    </row>
    <row r="1246" spans="1:22" ht="41.4" x14ac:dyDescent="0.4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ROUND(E1246/D1246*100,0)</f>
        <v>104</v>
      </c>
      <c r="P1246">
        <f>IFERROR(ROUND(E1246/L1246,2),0)</f>
        <v>46.13</v>
      </c>
      <c r="Q1246" s="11" t="s">
        <v>8323</v>
      </c>
      <c r="R1246" t="s">
        <v>8324</v>
      </c>
      <c r="S1246" s="15">
        <f>(((J1246/60)/60)/24)+DATE(1970,1,1)</f>
        <v>41355.825497685182</v>
      </c>
      <c r="T1246" s="15">
        <f>(((I1246/60)/60)/24)+DATE(1970,1,1)</f>
        <v>41386.875</v>
      </c>
      <c r="U1246">
        <f>YEAR(S1246)</f>
        <v>2013</v>
      </c>
      <c r="V1246">
        <f t="shared" si="19"/>
        <v>31</v>
      </c>
    </row>
    <row r="1247" spans="1:22" ht="41.4" x14ac:dyDescent="0.4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ROUND(E1247/D1247*100,0)</f>
        <v>120</v>
      </c>
      <c r="P1247">
        <f>IFERROR(ROUND(E1247/L1247,2),0)</f>
        <v>141.47</v>
      </c>
      <c r="Q1247" s="11" t="s">
        <v>8323</v>
      </c>
      <c r="R1247" t="s">
        <v>8324</v>
      </c>
      <c r="S1247" s="15">
        <f>(((J1247/60)/60)/24)+DATE(1970,1,1)</f>
        <v>41774.599930555552</v>
      </c>
      <c r="T1247" s="15">
        <f>(((I1247/60)/60)/24)+DATE(1970,1,1)</f>
        <v>41804.599930555552</v>
      </c>
      <c r="U1247">
        <f>YEAR(S1247)</f>
        <v>2014</v>
      </c>
      <c r="V1247">
        <f t="shared" si="19"/>
        <v>30</v>
      </c>
    </row>
    <row r="1248" spans="1:22" ht="41.4" x14ac:dyDescent="0.4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ROUND(E1248/D1248*100,0)</f>
        <v>117</v>
      </c>
      <c r="P1248">
        <f>IFERROR(ROUND(E1248/L1248,2),0)</f>
        <v>75.48</v>
      </c>
      <c r="Q1248" s="11" t="s">
        <v>8323</v>
      </c>
      <c r="R1248" t="s">
        <v>8324</v>
      </c>
      <c r="S1248" s="15">
        <f>(((J1248/60)/60)/24)+DATE(1970,1,1)</f>
        <v>40838.043391203704</v>
      </c>
      <c r="T1248" s="15">
        <f>(((I1248/60)/60)/24)+DATE(1970,1,1)</f>
        <v>40883.085057870368</v>
      </c>
      <c r="U1248">
        <f>YEAR(S1248)</f>
        <v>2011</v>
      </c>
      <c r="V1248">
        <f t="shared" si="19"/>
        <v>45</v>
      </c>
    </row>
    <row r="1249" spans="1:22" ht="27.6" x14ac:dyDescent="0.4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ROUND(E1249/D1249*100,0)</f>
        <v>122</v>
      </c>
      <c r="P1249">
        <f>IFERROR(ROUND(E1249/L1249,2),0)</f>
        <v>85.5</v>
      </c>
      <c r="Q1249" s="11" t="s">
        <v>8323</v>
      </c>
      <c r="R1249" t="s">
        <v>8324</v>
      </c>
      <c r="S1249" s="15">
        <f>(((J1249/60)/60)/24)+DATE(1970,1,1)</f>
        <v>41370.292303240742</v>
      </c>
      <c r="T1249" s="15">
        <f>(((I1249/60)/60)/24)+DATE(1970,1,1)</f>
        <v>41400.292303240742</v>
      </c>
      <c r="U1249">
        <f>YEAR(S1249)</f>
        <v>2013</v>
      </c>
      <c r="V1249">
        <f t="shared" si="19"/>
        <v>30</v>
      </c>
    </row>
    <row r="1250" spans="1:22" ht="27.6" x14ac:dyDescent="0.4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ROUND(E1250/D1250*100,0)</f>
        <v>152</v>
      </c>
      <c r="P1250">
        <f>IFERROR(ROUND(E1250/L1250,2),0)</f>
        <v>64.25</v>
      </c>
      <c r="Q1250" s="11" t="s">
        <v>8323</v>
      </c>
      <c r="R1250" t="s">
        <v>8324</v>
      </c>
      <c r="S1250" s="15">
        <f>(((J1250/60)/60)/24)+DATE(1970,1,1)</f>
        <v>41767.656863425924</v>
      </c>
      <c r="T1250" s="15">
        <f>(((I1250/60)/60)/24)+DATE(1970,1,1)</f>
        <v>41803.290972222225</v>
      </c>
      <c r="U1250">
        <f>YEAR(S1250)</f>
        <v>2014</v>
      </c>
      <c r="V1250">
        <f t="shared" si="19"/>
        <v>36</v>
      </c>
    </row>
    <row r="1251" spans="1:22" ht="41.4" x14ac:dyDescent="0.4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ROUND(E1251/D1251*100,0)</f>
        <v>104</v>
      </c>
      <c r="P1251">
        <f>IFERROR(ROUND(E1251/L1251,2),0)</f>
        <v>64.47</v>
      </c>
      <c r="Q1251" s="11" t="s">
        <v>8323</v>
      </c>
      <c r="R1251" t="s">
        <v>8324</v>
      </c>
      <c r="S1251" s="15">
        <f>(((J1251/60)/60)/24)+DATE(1970,1,1)</f>
        <v>41067.74086805556</v>
      </c>
      <c r="T1251" s="15">
        <f>(((I1251/60)/60)/24)+DATE(1970,1,1)</f>
        <v>41097.74086805556</v>
      </c>
      <c r="U1251">
        <f>YEAR(S1251)</f>
        <v>2012</v>
      </c>
      <c r="V1251">
        <f t="shared" si="19"/>
        <v>30</v>
      </c>
    </row>
    <row r="1252" spans="1:22" ht="41.4" x14ac:dyDescent="0.4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ROUND(E1252/D1252*100,0)</f>
        <v>200</v>
      </c>
      <c r="P1252">
        <f>IFERROR(ROUND(E1252/L1252,2),0)</f>
        <v>118.2</v>
      </c>
      <c r="Q1252" s="11" t="s">
        <v>8323</v>
      </c>
      <c r="R1252" t="s">
        <v>8324</v>
      </c>
      <c r="S1252" s="15">
        <f>(((J1252/60)/60)/24)+DATE(1970,1,1)</f>
        <v>41843.64271990741</v>
      </c>
      <c r="T1252" s="15">
        <f>(((I1252/60)/60)/24)+DATE(1970,1,1)</f>
        <v>41888.64271990741</v>
      </c>
      <c r="U1252">
        <f>YEAR(S1252)</f>
        <v>2014</v>
      </c>
      <c r="V1252">
        <f t="shared" si="19"/>
        <v>45</v>
      </c>
    </row>
    <row r="1253" spans="1:22" ht="27.6" x14ac:dyDescent="0.4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ROUND(E1253/D1253*100,0)</f>
        <v>102</v>
      </c>
      <c r="P1253">
        <f>IFERROR(ROUND(E1253/L1253,2),0)</f>
        <v>82.54</v>
      </c>
      <c r="Q1253" s="11" t="s">
        <v>8323</v>
      </c>
      <c r="R1253" t="s">
        <v>8324</v>
      </c>
      <c r="S1253" s="15">
        <f>(((J1253/60)/60)/24)+DATE(1970,1,1)</f>
        <v>40751.814432870371</v>
      </c>
      <c r="T1253" s="15">
        <f>(((I1253/60)/60)/24)+DATE(1970,1,1)</f>
        <v>40811.814432870371</v>
      </c>
      <c r="U1253">
        <f>YEAR(S1253)</f>
        <v>2011</v>
      </c>
      <c r="V1253">
        <f t="shared" si="19"/>
        <v>60</v>
      </c>
    </row>
    <row r="1254" spans="1:22" ht="41.4" x14ac:dyDescent="0.4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ROUND(E1254/D1254*100,0)</f>
        <v>138</v>
      </c>
      <c r="P1254">
        <f>IFERROR(ROUND(E1254/L1254,2),0)</f>
        <v>34.17</v>
      </c>
      <c r="Q1254" s="11" t="s">
        <v>8323</v>
      </c>
      <c r="R1254" t="s">
        <v>8324</v>
      </c>
      <c r="S1254" s="15">
        <f>(((J1254/60)/60)/24)+DATE(1970,1,1)</f>
        <v>41543.988067129627</v>
      </c>
      <c r="T1254" s="15">
        <f>(((I1254/60)/60)/24)+DATE(1970,1,1)</f>
        <v>41571.988067129627</v>
      </c>
      <c r="U1254">
        <f>YEAR(S1254)</f>
        <v>2013</v>
      </c>
      <c r="V1254">
        <f t="shared" si="19"/>
        <v>28</v>
      </c>
    </row>
    <row r="1255" spans="1:22" ht="41.4" x14ac:dyDescent="0.4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ROUND(E1255/D1255*100,0)</f>
        <v>303833</v>
      </c>
      <c r="P1255">
        <f>IFERROR(ROUND(E1255/L1255,2),0)</f>
        <v>42.73</v>
      </c>
      <c r="Q1255" s="11" t="s">
        <v>8323</v>
      </c>
      <c r="R1255" t="s">
        <v>8324</v>
      </c>
      <c r="S1255" s="15">
        <f>(((J1255/60)/60)/24)+DATE(1970,1,1)</f>
        <v>41855.783645833333</v>
      </c>
      <c r="T1255" s="15">
        <f>(((I1255/60)/60)/24)+DATE(1970,1,1)</f>
        <v>41885.783645833333</v>
      </c>
      <c r="U1255">
        <f>YEAR(S1255)</f>
        <v>2014</v>
      </c>
      <c r="V1255">
        <f t="shared" si="19"/>
        <v>30</v>
      </c>
    </row>
    <row r="1256" spans="1:22" ht="41.4" x14ac:dyDescent="0.4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ROUND(E1256/D1256*100,0)</f>
        <v>199</v>
      </c>
      <c r="P1256">
        <f>IFERROR(ROUND(E1256/L1256,2),0)</f>
        <v>94.49</v>
      </c>
      <c r="Q1256" s="11" t="s">
        <v>8323</v>
      </c>
      <c r="R1256" t="s">
        <v>8324</v>
      </c>
      <c r="S1256" s="15">
        <f>(((J1256/60)/60)/24)+DATE(1970,1,1)</f>
        <v>40487.621365740742</v>
      </c>
      <c r="T1256" s="15">
        <f>(((I1256/60)/60)/24)+DATE(1970,1,1)</f>
        <v>40544.207638888889</v>
      </c>
      <c r="U1256">
        <f>YEAR(S1256)</f>
        <v>2010</v>
      </c>
      <c r="V1256">
        <f t="shared" si="19"/>
        <v>57</v>
      </c>
    </row>
    <row r="1257" spans="1:22" ht="41.4" x14ac:dyDescent="0.4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ROUND(E1257/D1257*100,0)</f>
        <v>202</v>
      </c>
      <c r="P1257">
        <f>IFERROR(ROUND(E1257/L1257,2),0)</f>
        <v>55.7</v>
      </c>
      <c r="Q1257" s="11" t="s">
        <v>8323</v>
      </c>
      <c r="R1257" t="s">
        <v>8324</v>
      </c>
      <c r="S1257" s="15">
        <f>(((J1257/60)/60)/24)+DATE(1970,1,1)</f>
        <v>41579.845509259263</v>
      </c>
      <c r="T1257" s="15">
        <f>(((I1257/60)/60)/24)+DATE(1970,1,1)</f>
        <v>41609.887175925927</v>
      </c>
      <c r="U1257">
        <f>YEAR(S1257)</f>
        <v>2013</v>
      </c>
      <c r="V1257">
        <f t="shared" si="19"/>
        <v>30</v>
      </c>
    </row>
    <row r="1258" spans="1:22" ht="41.4" x14ac:dyDescent="0.4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ROUND(E1258/D1258*100,0)</f>
        <v>118</v>
      </c>
      <c r="P1258">
        <f>IFERROR(ROUND(E1258/L1258,2),0)</f>
        <v>98.03</v>
      </c>
      <c r="Q1258" s="11" t="s">
        <v>8323</v>
      </c>
      <c r="R1258" t="s">
        <v>8324</v>
      </c>
      <c r="S1258" s="15">
        <f>(((J1258/60)/60)/24)+DATE(1970,1,1)</f>
        <v>40921.919340277782</v>
      </c>
      <c r="T1258" s="15">
        <f>(((I1258/60)/60)/24)+DATE(1970,1,1)</f>
        <v>40951.919340277782</v>
      </c>
      <c r="U1258">
        <f>YEAR(S1258)</f>
        <v>2012</v>
      </c>
      <c r="V1258">
        <f t="shared" si="19"/>
        <v>30</v>
      </c>
    </row>
    <row r="1259" spans="1:22" ht="41.4" x14ac:dyDescent="0.4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ROUND(E1259/D1259*100,0)</f>
        <v>295</v>
      </c>
      <c r="P1259">
        <f>IFERROR(ROUND(E1259/L1259,2),0)</f>
        <v>92.1</v>
      </c>
      <c r="Q1259" s="11" t="s">
        <v>8323</v>
      </c>
      <c r="R1259" t="s">
        <v>8324</v>
      </c>
      <c r="S1259" s="15">
        <f>(((J1259/60)/60)/24)+DATE(1970,1,1)</f>
        <v>40587.085532407407</v>
      </c>
      <c r="T1259" s="15">
        <f>(((I1259/60)/60)/24)+DATE(1970,1,1)</f>
        <v>40636.043865740743</v>
      </c>
      <c r="U1259">
        <f>YEAR(S1259)</f>
        <v>2011</v>
      </c>
      <c r="V1259">
        <f t="shared" si="19"/>
        <v>49</v>
      </c>
    </row>
    <row r="1260" spans="1:22" ht="41.4" x14ac:dyDescent="0.4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ROUND(E1260/D1260*100,0)</f>
        <v>213</v>
      </c>
      <c r="P1260">
        <f>IFERROR(ROUND(E1260/L1260,2),0)</f>
        <v>38.18</v>
      </c>
      <c r="Q1260" s="11" t="s">
        <v>8323</v>
      </c>
      <c r="R1260" t="s">
        <v>8324</v>
      </c>
      <c r="S1260" s="15">
        <f>(((J1260/60)/60)/24)+DATE(1970,1,1)</f>
        <v>41487.611250000002</v>
      </c>
      <c r="T1260" s="15">
        <f>(((I1260/60)/60)/24)+DATE(1970,1,1)</f>
        <v>41517.611250000002</v>
      </c>
      <c r="U1260">
        <f>YEAR(S1260)</f>
        <v>2013</v>
      </c>
      <c r="V1260">
        <f t="shared" si="19"/>
        <v>30</v>
      </c>
    </row>
    <row r="1261" spans="1:22" ht="27.6" x14ac:dyDescent="0.4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ROUND(E1261/D1261*100,0)</f>
        <v>104</v>
      </c>
      <c r="P1261">
        <f>IFERROR(ROUND(E1261/L1261,2),0)</f>
        <v>27.15</v>
      </c>
      <c r="Q1261" s="11" t="s">
        <v>8323</v>
      </c>
      <c r="R1261" t="s">
        <v>8324</v>
      </c>
      <c r="S1261" s="15">
        <f>(((J1261/60)/60)/24)+DATE(1970,1,1)</f>
        <v>41766.970648148148</v>
      </c>
      <c r="T1261" s="15">
        <f>(((I1261/60)/60)/24)+DATE(1970,1,1)</f>
        <v>41799.165972222225</v>
      </c>
      <c r="U1261">
        <f>YEAR(S1261)</f>
        <v>2014</v>
      </c>
      <c r="V1261">
        <f t="shared" si="19"/>
        <v>33</v>
      </c>
    </row>
    <row r="1262" spans="1:22" ht="41.4" x14ac:dyDescent="0.4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ROUND(E1262/D1262*100,0)</f>
        <v>114</v>
      </c>
      <c r="P1262">
        <f>IFERROR(ROUND(E1262/L1262,2),0)</f>
        <v>50.69</v>
      </c>
      <c r="Q1262" s="11" t="s">
        <v>8323</v>
      </c>
      <c r="R1262" t="s">
        <v>8324</v>
      </c>
      <c r="S1262" s="15">
        <f>(((J1262/60)/60)/24)+DATE(1970,1,1)</f>
        <v>41666.842824074076</v>
      </c>
      <c r="T1262" s="15">
        <f>(((I1262/60)/60)/24)+DATE(1970,1,1)</f>
        <v>41696.842824074076</v>
      </c>
      <c r="U1262">
        <f>YEAR(S1262)</f>
        <v>2014</v>
      </c>
      <c r="V1262">
        <f t="shared" si="19"/>
        <v>30</v>
      </c>
    </row>
    <row r="1263" spans="1:22" ht="27.6" x14ac:dyDescent="0.4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ROUND(E1263/D1263*100,0)</f>
        <v>101</v>
      </c>
      <c r="P1263">
        <f>IFERROR(ROUND(E1263/L1263,2),0)</f>
        <v>38.94</v>
      </c>
      <c r="Q1263" s="11" t="s">
        <v>8323</v>
      </c>
      <c r="R1263" t="s">
        <v>8324</v>
      </c>
      <c r="S1263" s="15">
        <f>(((J1263/60)/60)/24)+DATE(1970,1,1)</f>
        <v>41638.342905092592</v>
      </c>
      <c r="T1263" s="15">
        <f>(((I1263/60)/60)/24)+DATE(1970,1,1)</f>
        <v>41668.342905092592</v>
      </c>
      <c r="U1263">
        <f>YEAR(S1263)</f>
        <v>2013</v>
      </c>
      <c r="V1263">
        <f t="shared" si="19"/>
        <v>30</v>
      </c>
    </row>
    <row r="1264" spans="1:22" ht="41.4" x14ac:dyDescent="0.4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ROUND(E1264/D1264*100,0)</f>
        <v>125</v>
      </c>
      <c r="P1264">
        <f>IFERROR(ROUND(E1264/L1264,2),0)</f>
        <v>77.64</v>
      </c>
      <c r="Q1264" s="11" t="s">
        <v>8323</v>
      </c>
      <c r="R1264" t="s">
        <v>8324</v>
      </c>
      <c r="S1264" s="15">
        <f>(((J1264/60)/60)/24)+DATE(1970,1,1)</f>
        <v>41656.762638888889</v>
      </c>
      <c r="T1264" s="15">
        <f>(((I1264/60)/60)/24)+DATE(1970,1,1)</f>
        <v>41686.762638888889</v>
      </c>
      <c r="U1264">
        <f>YEAR(S1264)</f>
        <v>2014</v>
      </c>
      <c r="V1264">
        <f t="shared" si="19"/>
        <v>30</v>
      </c>
    </row>
    <row r="1265" spans="1:22" ht="27.6" x14ac:dyDescent="0.4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ROUND(E1265/D1265*100,0)</f>
        <v>119</v>
      </c>
      <c r="P1265">
        <f>IFERROR(ROUND(E1265/L1265,2),0)</f>
        <v>43.54</v>
      </c>
      <c r="Q1265" s="11" t="s">
        <v>8323</v>
      </c>
      <c r="R1265" t="s">
        <v>8324</v>
      </c>
      <c r="S1265" s="15">
        <f>(((J1265/60)/60)/24)+DATE(1970,1,1)</f>
        <v>41692.084143518521</v>
      </c>
      <c r="T1265" s="15">
        <f>(((I1265/60)/60)/24)+DATE(1970,1,1)</f>
        <v>41727.041666666664</v>
      </c>
      <c r="U1265">
        <f>YEAR(S1265)</f>
        <v>2014</v>
      </c>
      <c r="V1265">
        <f t="shared" si="19"/>
        <v>35</v>
      </c>
    </row>
    <row r="1266" spans="1:22" ht="41.4" x14ac:dyDescent="0.4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ROUND(E1266/D1266*100,0)</f>
        <v>166</v>
      </c>
      <c r="P1266">
        <f>IFERROR(ROUND(E1266/L1266,2),0)</f>
        <v>31.82</v>
      </c>
      <c r="Q1266" s="11" t="s">
        <v>8323</v>
      </c>
      <c r="R1266" t="s">
        <v>8324</v>
      </c>
      <c r="S1266" s="15">
        <f>(((J1266/60)/60)/24)+DATE(1970,1,1)</f>
        <v>41547.662997685184</v>
      </c>
      <c r="T1266" s="15">
        <f>(((I1266/60)/60)/24)+DATE(1970,1,1)</f>
        <v>41576.662997685184</v>
      </c>
      <c r="U1266">
        <f>YEAR(S1266)</f>
        <v>2013</v>
      </c>
      <c r="V1266">
        <f t="shared" si="19"/>
        <v>29</v>
      </c>
    </row>
    <row r="1267" spans="1:22" ht="55.2" x14ac:dyDescent="0.4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ROUND(E1267/D1267*100,0)</f>
        <v>119</v>
      </c>
      <c r="P1267">
        <f>IFERROR(ROUND(E1267/L1267,2),0)</f>
        <v>63.18</v>
      </c>
      <c r="Q1267" s="11" t="s">
        <v>8323</v>
      </c>
      <c r="R1267" t="s">
        <v>8324</v>
      </c>
      <c r="S1267" s="15">
        <f>(((J1267/60)/60)/24)+DATE(1970,1,1)</f>
        <v>40465.655266203699</v>
      </c>
      <c r="T1267" s="15">
        <f>(((I1267/60)/60)/24)+DATE(1970,1,1)</f>
        <v>40512.655266203699</v>
      </c>
      <c r="U1267">
        <f>YEAR(S1267)</f>
        <v>2010</v>
      </c>
      <c r="V1267">
        <f t="shared" si="19"/>
        <v>47</v>
      </c>
    </row>
    <row r="1268" spans="1:22" ht="27.6" x14ac:dyDescent="0.4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ROUND(E1268/D1268*100,0)</f>
        <v>100</v>
      </c>
      <c r="P1268">
        <f>IFERROR(ROUND(E1268/L1268,2),0)</f>
        <v>190.9</v>
      </c>
      <c r="Q1268" s="11" t="s">
        <v>8323</v>
      </c>
      <c r="R1268" t="s">
        <v>8324</v>
      </c>
      <c r="S1268" s="15">
        <f>(((J1268/60)/60)/24)+DATE(1970,1,1)</f>
        <v>41620.87667824074</v>
      </c>
      <c r="T1268" s="15">
        <f>(((I1268/60)/60)/24)+DATE(1970,1,1)</f>
        <v>41650.87667824074</v>
      </c>
      <c r="U1268">
        <f>YEAR(S1268)</f>
        <v>2013</v>
      </c>
      <c r="V1268">
        <f t="shared" si="19"/>
        <v>30</v>
      </c>
    </row>
    <row r="1269" spans="1:22" ht="41.4" x14ac:dyDescent="0.4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ROUND(E1269/D1269*100,0)</f>
        <v>102</v>
      </c>
      <c r="P1269">
        <f>IFERROR(ROUND(E1269/L1269,2),0)</f>
        <v>140.86000000000001</v>
      </c>
      <c r="Q1269" s="11" t="s">
        <v>8323</v>
      </c>
      <c r="R1269" t="s">
        <v>8324</v>
      </c>
      <c r="S1269" s="15">
        <f>(((J1269/60)/60)/24)+DATE(1970,1,1)</f>
        <v>41449.585162037038</v>
      </c>
      <c r="T1269" s="15">
        <f>(((I1269/60)/60)/24)+DATE(1970,1,1)</f>
        <v>41479.585162037038</v>
      </c>
      <c r="U1269">
        <f>YEAR(S1269)</f>
        <v>2013</v>
      </c>
      <c r="V1269">
        <f t="shared" si="19"/>
        <v>30</v>
      </c>
    </row>
    <row r="1270" spans="1:22" ht="27.6" x14ac:dyDescent="0.4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ROUND(E1270/D1270*100,0)</f>
        <v>117</v>
      </c>
      <c r="P1270">
        <f>IFERROR(ROUND(E1270/L1270,2),0)</f>
        <v>76.92</v>
      </c>
      <c r="Q1270" s="11" t="s">
        <v>8323</v>
      </c>
      <c r="R1270" t="s">
        <v>8324</v>
      </c>
      <c r="S1270" s="15">
        <f>(((J1270/60)/60)/24)+DATE(1970,1,1)</f>
        <v>41507.845451388886</v>
      </c>
      <c r="T1270" s="15">
        <f>(((I1270/60)/60)/24)+DATE(1970,1,1)</f>
        <v>41537.845451388886</v>
      </c>
      <c r="U1270">
        <f>YEAR(S1270)</f>
        <v>2013</v>
      </c>
      <c r="V1270">
        <f t="shared" si="19"/>
        <v>30</v>
      </c>
    </row>
    <row r="1271" spans="1:22" ht="41.4" x14ac:dyDescent="0.4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ROUND(E1271/D1271*100,0)</f>
        <v>109</v>
      </c>
      <c r="P1271">
        <f>IFERROR(ROUND(E1271/L1271,2),0)</f>
        <v>99.16</v>
      </c>
      <c r="Q1271" s="11" t="s">
        <v>8323</v>
      </c>
      <c r="R1271" t="s">
        <v>8324</v>
      </c>
      <c r="S1271" s="15">
        <f>(((J1271/60)/60)/24)+DATE(1970,1,1)</f>
        <v>42445.823055555549</v>
      </c>
      <c r="T1271" s="15">
        <f>(((I1271/60)/60)/24)+DATE(1970,1,1)</f>
        <v>42476</v>
      </c>
      <c r="U1271">
        <f>YEAR(S1271)</f>
        <v>2016</v>
      </c>
      <c r="V1271">
        <f t="shared" si="19"/>
        <v>31</v>
      </c>
    </row>
    <row r="1272" spans="1:22" ht="27.6" x14ac:dyDescent="0.4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ROUND(E1272/D1272*100,0)</f>
        <v>115</v>
      </c>
      <c r="P1272">
        <f>IFERROR(ROUND(E1272/L1272,2),0)</f>
        <v>67.88</v>
      </c>
      <c r="Q1272" s="11" t="s">
        <v>8323</v>
      </c>
      <c r="R1272" t="s">
        <v>8324</v>
      </c>
      <c r="S1272" s="15">
        <f>(((J1272/60)/60)/24)+DATE(1970,1,1)</f>
        <v>40933.856967592597</v>
      </c>
      <c r="T1272" s="15">
        <f>(((I1272/60)/60)/24)+DATE(1970,1,1)</f>
        <v>40993.815300925926</v>
      </c>
      <c r="U1272">
        <f>YEAR(S1272)</f>
        <v>2012</v>
      </c>
      <c r="V1272">
        <f t="shared" si="19"/>
        <v>60</v>
      </c>
    </row>
    <row r="1273" spans="1:22" ht="41.4" x14ac:dyDescent="0.4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ROUND(E1273/D1273*100,0)</f>
        <v>102</v>
      </c>
      <c r="P1273">
        <f>IFERROR(ROUND(E1273/L1273,2),0)</f>
        <v>246.29</v>
      </c>
      <c r="Q1273" s="11" t="s">
        <v>8323</v>
      </c>
      <c r="R1273" t="s">
        <v>8324</v>
      </c>
      <c r="S1273" s="15">
        <f>(((J1273/60)/60)/24)+DATE(1970,1,1)</f>
        <v>41561.683553240742</v>
      </c>
      <c r="T1273" s="15">
        <f>(((I1273/60)/60)/24)+DATE(1970,1,1)</f>
        <v>41591.725219907406</v>
      </c>
      <c r="U1273">
        <f>YEAR(S1273)</f>
        <v>2013</v>
      </c>
      <c r="V1273">
        <f t="shared" si="19"/>
        <v>30</v>
      </c>
    </row>
    <row r="1274" spans="1:22" ht="55.2" x14ac:dyDescent="0.4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ROUND(E1274/D1274*100,0)</f>
        <v>106</v>
      </c>
      <c r="P1274">
        <f>IFERROR(ROUND(E1274/L1274,2),0)</f>
        <v>189.29</v>
      </c>
      <c r="Q1274" s="11" t="s">
        <v>8323</v>
      </c>
      <c r="R1274" t="s">
        <v>8324</v>
      </c>
      <c r="S1274" s="15">
        <f>(((J1274/60)/60)/24)+DATE(1970,1,1)</f>
        <v>40274.745127314818</v>
      </c>
      <c r="T1274" s="15">
        <f>(((I1274/60)/60)/24)+DATE(1970,1,1)</f>
        <v>40344.166666666664</v>
      </c>
      <c r="U1274">
        <f>YEAR(S1274)</f>
        <v>2010</v>
      </c>
      <c r="V1274">
        <f t="shared" si="19"/>
        <v>70</v>
      </c>
    </row>
    <row r="1275" spans="1:22" ht="27.6" x14ac:dyDescent="0.4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ROUND(E1275/D1275*100,0)</f>
        <v>104</v>
      </c>
      <c r="P1275">
        <f>IFERROR(ROUND(E1275/L1275,2),0)</f>
        <v>76.67</v>
      </c>
      <c r="Q1275" s="11" t="s">
        <v>8323</v>
      </c>
      <c r="R1275" t="s">
        <v>8324</v>
      </c>
      <c r="S1275" s="15">
        <f>(((J1275/60)/60)/24)+DATE(1970,1,1)</f>
        <v>41852.730219907404</v>
      </c>
      <c r="T1275" s="15">
        <f>(((I1275/60)/60)/24)+DATE(1970,1,1)</f>
        <v>41882.730219907404</v>
      </c>
      <c r="U1275">
        <f>YEAR(S1275)</f>
        <v>2014</v>
      </c>
      <c r="V1275">
        <f t="shared" si="19"/>
        <v>30</v>
      </c>
    </row>
    <row r="1276" spans="1:22" ht="41.4" x14ac:dyDescent="0.4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ROUND(E1276/D1276*100,0)</f>
        <v>155</v>
      </c>
      <c r="P1276">
        <f>IFERROR(ROUND(E1276/L1276,2),0)</f>
        <v>82.96</v>
      </c>
      <c r="Q1276" s="11" t="s">
        <v>8323</v>
      </c>
      <c r="R1276" t="s">
        <v>8324</v>
      </c>
      <c r="S1276" s="15">
        <f>(((J1276/60)/60)/24)+DATE(1970,1,1)</f>
        <v>41116.690104166664</v>
      </c>
      <c r="T1276" s="15">
        <f>(((I1276/60)/60)/24)+DATE(1970,1,1)</f>
        <v>41151.690104166664</v>
      </c>
      <c r="U1276">
        <f>YEAR(S1276)</f>
        <v>2012</v>
      </c>
      <c r="V1276">
        <f t="shared" si="19"/>
        <v>35</v>
      </c>
    </row>
    <row r="1277" spans="1:22" ht="41.4" x14ac:dyDescent="0.4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ROUND(E1277/D1277*100,0)</f>
        <v>162</v>
      </c>
      <c r="P1277">
        <f>IFERROR(ROUND(E1277/L1277,2),0)</f>
        <v>62.52</v>
      </c>
      <c r="Q1277" s="11" t="s">
        <v>8323</v>
      </c>
      <c r="R1277" t="s">
        <v>8324</v>
      </c>
      <c r="S1277" s="15">
        <f>(((J1277/60)/60)/24)+DATE(1970,1,1)</f>
        <v>41458.867905092593</v>
      </c>
      <c r="T1277" s="15">
        <f>(((I1277/60)/60)/24)+DATE(1970,1,1)</f>
        <v>41493.867905092593</v>
      </c>
      <c r="U1277">
        <f>YEAR(S1277)</f>
        <v>2013</v>
      </c>
      <c r="V1277">
        <f t="shared" si="19"/>
        <v>35</v>
      </c>
    </row>
    <row r="1278" spans="1:22" ht="27.6" x14ac:dyDescent="0.4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ROUND(E1278/D1278*100,0)</f>
        <v>104</v>
      </c>
      <c r="P1278">
        <f>IFERROR(ROUND(E1278/L1278,2),0)</f>
        <v>46.07</v>
      </c>
      <c r="Q1278" s="11" t="s">
        <v>8323</v>
      </c>
      <c r="R1278" t="s">
        <v>8324</v>
      </c>
      <c r="S1278" s="15">
        <f>(((J1278/60)/60)/24)+DATE(1970,1,1)</f>
        <v>40007.704247685186</v>
      </c>
      <c r="T1278" s="15">
        <f>(((I1278/60)/60)/24)+DATE(1970,1,1)</f>
        <v>40057.166666666664</v>
      </c>
      <c r="U1278">
        <f>YEAR(S1278)</f>
        <v>2009</v>
      </c>
      <c r="V1278">
        <f t="shared" si="19"/>
        <v>50</v>
      </c>
    </row>
    <row r="1279" spans="1:22" ht="41.4" x14ac:dyDescent="0.4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ROUND(E1279/D1279*100,0)</f>
        <v>106</v>
      </c>
      <c r="P1279">
        <f>IFERROR(ROUND(E1279/L1279,2),0)</f>
        <v>38.54</v>
      </c>
      <c r="Q1279" s="11" t="s">
        <v>8323</v>
      </c>
      <c r="R1279" t="s">
        <v>8324</v>
      </c>
      <c r="S1279" s="15">
        <f>(((J1279/60)/60)/24)+DATE(1970,1,1)</f>
        <v>41121.561886574076</v>
      </c>
      <c r="T1279" s="15">
        <f>(((I1279/60)/60)/24)+DATE(1970,1,1)</f>
        <v>41156.561886574076</v>
      </c>
      <c r="U1279">
        <f>YEAR(S1279)</f>
        <v>2012</v>
      </c>
      <c r="V1279">
        <f t="shared" si="19"/>
        <v>35</v>
      </c>
    </row>
    <row r="1280" spans="1:22" ht="41.4" x14ac:dyDescent="0.4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ROUND(E1280/D1280*100,0)</f>
        <v>155</v>
      </c>
      <c r="P1280">
        <f>IFERROR(ROUND(E1280/L1280,2),0)</f>
        <v>53.01</v>
      </c>
      <c r="Q1280" s="11" t="s">
        <v>8323</v>
      </c>
      <c r="R1280" t="s">
        <v>8324</v>
      </c>
      <c r="S1280" s="15">
        <f>(((J1280/60)/60)/24)+DATE(1970,1,1)</f>
        <v>41786.555162037039</v>
      </c>
      <c r="T1280" s="15">
        <f>(((I1280/60)/60)/24)+DATE(1970,1,1)</f>
        <v>41815.083333333336</v>
      </c>
      <c r="U1280">
        <f>YEAR(S1280)</f>
        <v>2014</v>
      </c>
      <c r="V1280">
        <f t="shared" si="19"/>
        <v>29</v>
      </c>
    </row>
    <row r="1281" spans="1:22" ht="41.4" x14ac:dyDescent="0.4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ROUND(E1281/D1281*100,0)</f>
        <v>111</v>
      </c>
      <c r="P1281">
        <f>IFERROR(ROUND(E1281/L1281,2),0)</f>
        <v>73.36</v>
      </c>
      <c r="Q1281" s="11" t="s">
        <v>8323</v>
      </c>
      <c r="R1281" t="s">
        <v>8324</v>
      </c>
      <c r="S1281" s="15">
        <f>(((J1281/60)/60)/24)+DATE(1970,1,1)</f>
        <v>41682.099189814813</v>
      </c>
      <c r="T1281" s="15">
        <f>(((I1281/60)/60)/24)+DATE(1970,1,1)</f>
        <v>41722.057523148149</v>
      </c>
      <c r="U1281">
        <f>YEAR(S1281)</f>
        <v>2014</v>
      </c>
      <c r="V1281">
        <f t="shared" si="19"/>
        <v>40</v>
      </c>
    </row>
    <row r="1282" spans="1:22" ht="41.4" x14ac:dyDescent="0.4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ROUND(E1282/D1282*100,0)</f>
        <v>111</v>
      </c>
      <c r="P1282">
        <f>IFERROR(ROUND(E1282/L1282,2),0)</f>
        <v>127.98</v>
      </c>
      <c r="Q1282" s="11" t="s">
        <v>8323</v>
      </c>
      <c r="R1282" t="s">
        <v>8324</v>
      </c>
      <c r="S1282" s="15">
        <f>(((J1282/60)/60)/24)+DATE(1970,1,1)</f>
        <v>40513.757569444446</v>
      </c>
      <c r="T1282" s="15">
        <f>(((I1282/60)/60)/24)+DATE(1970,1,1)</f>
        <v>40603.757569444446</v>
      </c>
      <c r="U1282">
        <f>YEAR(S1282)</f>
        <v>2010</v>
      </c>
      <c r="V1282">
        <f t="shared" si="19"/>
        <v>90</v>
      </c>
    </row>
    <row r="1283" spans="1:22" ht="41.4" x14ac:dyDescent="0.4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ROUND(E1283/D1283*100,0)</f>
        <v>111</v>
      </c>
      <c r="P1283">
        <f>IFERROR(ROUND(E1283/L1283,2),0)</f>
        <v>104.73</v>
      </c>
      <c r="Q1283" s="11" t="s">
        <v>8323</v>
      </c>
      <c r="R1283" t="s">
        <v>8324</v>
      </c>
      <c r="S1283" s="15">
        <f>(((J1283/60)/60)/24)+DATE(1970,1,1)</f>
        <v>41463.743472222224</v>
      </c>
      <c r="T1283" s="15">
        <f>(((I1283/60)/60)/24)+DATE(1970,1,1)</f>
        <v>41483.743472222224</v>
      </c>
      <c r="U1283">
        <f>YEAR(S1283)</f>
        <v>2013</v>
      </c>
      <c r="V1283">
        <f t="shared" ref="V1283:V1346" si="20">_xlfn.DAYS(T1283,S1283)</f>
        <v>20</v>
      </c>
    </row>
    <row r="1284" spans="1:22" ht="41.4" x14ac:dyDescent="0.4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ROUND(E1284/D1284*100,0)</f>
        <v>124</v>
      </c>
      <c r="P1284">
        <f>IFERROR(ROUND(E1284/L1284,2),0)</f>
        <v>67.67</v>
      </c>
      <c r="Q1284" s="11" t="s">
        <v>8323</v>
      </c>
      <c r="R1284" t="s">
        <v>8324</v>
      </c>
      <c r="S1284" s="15">
        <f>(((J1284/60)/60)/24)+DATE(1970,1,1)</f>
        <v>41586.475173611114</v>
      </c>
      <c r="T1284" s="15">
        <f>(((I1284/60)/60)/24)+DATE(1970,1,1)</f>
        <v>41617.207638888889</v>
      </c>
      <c r="U1284">
        <f>YEAR(S1284)</f>
        <v>2013</v>
      </c>
      <c r="V1284">
        <f t="shared" si="20"/>
        <v>31</v>
      </c>
    </row>
    <row r="1285" spans="1:22" ht="41.4" x14ac:dyDescent="0.4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ROUND(E1285/D1285*100,0)</f>
        <v>211</v>
      </c>
      <c r="P1285">
        <f>IFERROR(ROUND(E1285/L1285,2),0)</f>
        <v>95.93</v>
      </c>
      <c r="Q1285" s="11" t="s">
        <v>8323</v>
      </c>
      <c r="R1285" t="s">
        <v>8324</v>
      </c>
      <c r="S1285" s="15">
        <f>(((J1285/60)/60)/24)+DATE(1970,1,1)</f>
        <v>41320.717465277776</v>
      </c>
      <c r="T1285" s="15">
        <f>(((I1285/60)/60)/24)+DATE(1970,1,1)</f>
        <v>41344.166666666664</v>
      </c>
      <c r="U1285">
        <f>YEAR(S1285)</f>
        <v>2013</v>
      </c>
      <c r="V1285">
        <f t="shared" si="20"/>
        <v>24</v>
      </c>
    </row>
    <row r="1286" spans="1:22" ht="41.4" x14ac:dyDescent="0.4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ROUND(E1286/D1286*100,0)</f>
        <v>101</v>
      </c>
      <c r="P1286">
        <f>IFERROR(ROUND(E1286/L1286,2),0)</f>
        <v>65.16</v>
      </c>
      <c r="Q1286" s="11" t="s">
        <v>8315</v>
      </c>
      <c r="R1286" t="s">
        <v>8316</v>
      </c>
      <c r="S1286" s="15">
        <f>(((J1286/60)/60)/24)+DATE(1970,1,1)</f>
        <v>42712.23474537037</v>
      </c>
      <c r="T1286" s="15">
        <f>(((I1286/60)/60)/24)+DATE(1970,1,1)</f>
        <v>42735.707638888889</v>
      </c>
      <c r="U1286">
        <f>YEAR(S1286)</f>
        <v>2016</v>
      </c>
      <c r="V1286">
        <f t="shared" si="20"/>
        <v>23</v>
      </c>
    </row>
    <row r="1287" spans="1:22" ht="41.4" x14ac:dyDescent="0.4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ROUND(E1287/D1287*100,0)</f>
        <v>102</v>
      </c>
      <c r="P1287">
        <f>IFERROR(ROUND(E1287/L1287,2),0)</f>
        <v>32.270000000000003</v>
      </c>
      <c r="Q1287" s="11" t="s">
        <v>8315</v>
      </c>
      <c r="R1287" t="s">
        <v>8316</v>
      </c>
      <c r="S1287" s="15">
        <f>(((J1287/60)/60)/24)+DATE(1970,1,1)</f>
        <v>42160.583043981482</v>
      </c>
      <c r="T1287" s="15">
        <f>(((I1287/60)/60)/24)+DATE(1970,1,1)</f>
        <v>42175.583043981482</v>
      </c>
      <c r="U1287">
        <f>YEAR(S1287)</f>
        <v>2015</v>
      </c>
      <c r="V1287">
        <f t="shared" si="20"/>
        <v>15</v>
      </c>
    </row>
    <row r="1288" spans="1:22" ht="41.4" x14ac:dyDescent="0.4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ROUND(E1288/D1288*100,0)</f>
        <v>108</v>
      </c>
      <c r="P1288">
        <f>IFERROR(ROUND(E1288/L1288,2),0)</f>
        <v>81.25</v>
      </c>
      <c r="Q1288" s="11" t="s">
        <v>8315</v>
      </c>
      <c r="R1288" t="s">
        <v>8316</v>
      </c>
      <c r="S1288" s="15">
        <f>(((J1288/60)/60)/24)+DATE(1970,1,1)</f>
        <v>42039.384571759263</v>
      </c>
      <c r="T1288" s="15">
        <f>(((I1288/60)/60)/24)+DATE(1970,1,1)</f>
        <v>42052.583333333328</v>
      </c>
      <c r="U1288">
        <f>YEAR(S1288)</f>
        <v>2015</v>
      </c>
      <c r="V1288">
        <f t="shared" si="20"/>
        <v>13</v>
      </c>
    </row>
    <row r="1289" spans="1:22" ht="55.2" x14ac:dyDescent="0.4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ROUND(E1289/D1289*100,0)</f>
        <v>242</v>
      </c>
      <c r="P1289">
        <f>IFERROR(ROUND(E1289/L1289,2),0)</f>
        <v>24.2</v>
      </c>
      <c r="Q1289" s="11" t="s">
        <v>8315</v>
      </c>
      <c r="R1289" t="s">
        <v>8316</v>
      </c>
      <c r="S1289" s="15">
        <f>(((J1289/60)/60)/24)+DATE(1970,1,1)</f>
        <v>42107.621018518519</v>
      </c>
      <c r="T1289" s="15">
        <f>(((I1289/60)/60)/24)+DATE(1970,1,1)</f>
        <v>42167.621018518519</v>
      </c>
      <c r="U1289">
        <f>YEAR(S1289)</f>
        <v>2015</v>
      </c>
      <c r="V1289">
        <f t="shared" si="20"/>
        <v>60</v>
      </c>
    </row>
    <row r="1290" spans="1:22" ht="41.4" x14ac:dyDescent="0.4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ROUND(E1290/D1290*100,0)</f>
        <v>100</v>
      </c>
      <c r="P1290">
        <f>IFERROR(ROUND(E1290/L1290,2),0)</f>
        <v>65.87</v>
      </c>
      <c r="Q1290" s="11" t="s">
        <v>8315</v>
      </c>
      <c r="R1290" t="s">
        <v>8316</v>
      </c>
      <c r="S1290" s="15">
        <f>(((J1290/60)/60)/24)+DATE(1970,1,1)</f>
        <v>42561.154664351852</v>
      </c>
      <c r="T1290" s="15">
        <f>(((I1290/60)/60)/24)+DATE(1970,1,1)</f>
        <v>42592.166666666672</v>
      </c>
      <c r="U1290">
        <f>YEAR(S1290)</f>
        <v>2016</v>
      </c>
      <c r="V1290">
        <f t="shared" si="20"/>
        <v>31</v>
      </c>
    </row>
    <row r="1291" spans="1:22" ht="41.4" x14ac:dyDescent="0.4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ROUND(E1291/D1291*100,0)</f>
        <v>125</v>
      </c>
      <c r="P1291">
        <f>IFERROR(ROUND(E1291/L1291,2),0)</f>
        <v>36.08</v>
      </c>
      <c r="Q1291" s="11" t="s">
        <v>8315</v>
      </c>
      <c r="R1291" t="s">
        <v>8316</v>
      </c>
      <c r="S1291" s="15">
        <f>(((J1291/60)/60)/24)+DATE(1970,1,1)</f>
        <v>42709.134780092587</v>
      </c>
      <c r="T1291" s="15">
        <f>(((I1291/60)/60)/24)+DATE(1970,1,1)</f>
        <v>42739.134780092587</v>
      </c>
      <c r="U1291">
        <f>YEAR(S1291)</f>
        <v>2016</v>
      </c>
      <c r="V1291">
        <f t="shared" si="20"/>
        <v>30</v>
      </c>
    </row>
    <row r="1292" spans="1:22" ht="27.6" x14ac:dyDescent="0.4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ROUND(E1292/D1292*100,0)</f>
        <v>109</v>
      </c>
      <c r="P1292">
        <f>IFERROR(ROUND(E1292/L1292,2),0)</f>
        <v>44.19</v>
      </c>
      <c r="Q1292" s="11" t="s">
        <v>8315</v>
      </c>
      <c r="R1292" t="s">
        <v>8316</v>
      </c>
      <c r="S1292" s="15">
        <f>(((J1292/60)/60)/24)+DATE(1970,1,1)</f>
        <v>42086.614942129629</v>
      </c>
      <c r="T1292" s="15">
        <f>(((I1292/60)/60)/24)+DATE(1970,1,1)</f>
        <v>42117.290972222225</v>
      </c>
      <c r="U1292">
        <f>YEAR(S1292)</f>
        <v>2015</v>
      </c>
      <c r="V1292">
        <f t="shared" si="20"/>
        <v>31</v>
      </c>
    </row>
    <row r="1293" spans="1:22" ht="41.4" x14ac:dyDescent="0.4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ROUND(E1293/D1293*100,0)</f>
        <v>146</v>
      </c>
      <c r="P1293">
        <f>IFERROR(ROUND(E1293/L1293,2),0)</f>
        <v>104.07</v>
      </c>
      <c r="Q1293" s="11" t="s">
        <v>8315</v>
      </c>
      <c r="R1293" t="s">
        <v>8316</v>
      </c>
      <c r="S1293" s="15">
        <f>(((J1293/60)/60)/24)+DATE(1970,1,1)</f>
        <v>42064.652673611112</v>
      </c>
      <c r="T1293" s="15">
        <f>(((I1293/60)/60)/24)+DATE(1970,1,1)</f>
        <v>42101.291666666672</v>
      </c>
      <c r="U1293">
        <f>YEAR(S1293)</f>
        <v>2015</v>
      </c>
      <c r="V1293">
        <f t="shared" si="20"/>
        <v>37</v>
      </c>
    </row>
    <row r="1294" spans="1:22" ht="41.4" x14ac:dyDescent="0.4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ROUND(E1294/D1294*100,0)</f>
        <v>110</v>
      </c>
      <c r="P1294">
        <f>IFERROR(ROUND(E1294/L1294,2),0)</f>
        <v>35.96</v>
      </c>
      <c r="Q1294" s="11" t="s">
        <v>8315</v>
      </c>
      <c r="R1294" t="s">
        <v>8316</v>
      </c>
      <c r="S1294" s="15">
        <f>(((J1294/60)/60)/24)+DATE(1970,1,1)</f>
        <v>42256.764212962968</v>
      </c>
      <c r="T1294" s="15">
        <f>(((I1294/60)/60)/24)+DATE(1970,1,1)</f>
        <v>42283.957638888889</v>
      </c>
      <c r="U1294">
        <f>YEAR(S1294)</f>
        <v>2015</v>
      </c>
      <c r="V1294">
        <f t="shared" si="20"/>
        <v>27</v>
      </c>
    </row>
    <row r="1295" spans="1:22" ht="55.2" x14ac:dyDescent="0.4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ROUND(E1295/D1295*100,0)</f>
        <v>102</v>
      </c>
      <c r="P1295">
        <f>IFERROR(ROUND(E1295/L1295,2),0)</f>
        <v>127.79</v>
      </c>
      <c r="Q1295" s="11" t="s">
        <v>8315</v>
      </c>
      <c r="R1295" t="s">
        <v>8316</v>
      </c>
      <c r="S1295" s="15">
        <f>(((J1295/60)/60)/24)+DATE(1970,1,1)</f>
        <v>42292.701053240744</v>
      </c>
      <c r="T1295" s="15">
        <f>(((I1295/60)/60)/24)+DATE(1970,1,1)</f>
        <v>42322.742719907401</v>
      </c>
      <c r="U1295">
        <f>YEAR(S1295)</f>
        <v>2015</v>
      </c>
      <c r="V1295">
        <f t="shared" si="20"/>
        <v>30</v>
      </c>
    </row>
    <row r="1296" spans="1:22" ht="41.4" x14ac:dyDescent="0.4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ROUND(E1296/D1296*100,0)</f>
        <v>122</v>
      </c>
      <c r="P1296">
        <f>IFERROR(ROUND(E1296/L1296,2),0)</f>
        <v>27.73</v>
      </c>
      <c r="Q1296" s="11" t="s">
        <v>8315</v>
      </c>
      <c r="R1296" t="s">
        <v>8316</v>
      </c>
      <c r="S1296" s="15">
        <f>(((J1296/60)/60)/24)+DATE(1970,1,1)</f>
        <v>42278.453668981485</v>
      </c>
      <c r="T1296" s="15">
        <f>(((I1296/60)/60)/24)+DATE(1970,1,1)</f>
        <v>42296.458333333328</v>
      </c>
      <c r="U1296">
        <f>YEAR(S1296)</f>
        <v>2015</v>
      </c>
      <c r="V1296">
        <f t="shared" si="20"/>
        <v>18</v>
      </c>
    </row>
    <row r="1297" spans="1:22" ht="41.4" x14ac:dyDescent="0.4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ROUND(E1297/D1297*100,0)</f>
        <v>102</v>
      </c>
      <c r="P1297">
        <f>IFERROR(ROUND(E1297/L1297,2),0)</f>
        <v>39.83</v>
      </c>
      <c r="Q1297" s="11" t="s">
        <v>8315</v>
      </c>
      <c r="R1297" t="s">
        <v>8316</v>
      </c>
      <c r="S1297" s="15">
        <f>(((J1297/60)/60)/24)+DATE(1970,1,1)</f>
        <v>42184.572881944448</v>
      </c>
      <c r="T1297" s="15">
        <f>(((I1297/60)/60)/24)+DATE(1970,1,1)</f>
        <v>42214.708333333328</v>
      </c>
      <c r="U1297">
        <f>YEAR(S1297)</f>
        <v>2015</v>
      </c>
      <c r="V1297">
        <f t="shared" si="20"/>
        <v>30</v>
      </c>
    </row>
    <row r="1298" spans="1:22" ht="41.4" x14ac:dyDescent="0.4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ROUND(E1298/D1298*100,0)</f>
        <v>141</v>
      </c>
      <c r="P1298">
        <f>IFERROR(ROUND(E1298/L1298,2),0)</f>
        <v>52.17</v>
      </c>
      <c r="Q1298" s="11" t="s">
        <v>8315</v>
      </c>
      <c r="R1298" t="s">
        <v>8316</v>
      </c>
      <c r="S1298" s="15">
        <f>(((J1298/60)/60)/24)+DATE(1970,1,1)</f>
        <v>42423.050613425927</v>
      </c>
      <c r="T1298" s="15">
        <f>(((I1298/60)/60)/24)+DATE(1970,1,1)</f>
        <v>42443.008946759262</v>
      </c>
      <c r="U1298">
        <f>YEAR(S1298)</f>
        <v>2016</v>
      </c>
      <c r="V1298">
        <f t="shared" si="20"/>
        <v>20</v>
      </c>
    </row>
    <row r="1299" spans="1:22" ht="41.4" x14ac:dyDescent="0.4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ROUND(E1299/D1299*100,0)</f>
        <v>110</v>
      </c>
      <c r="P1299">
        <f>IFERROR(ROUND(E1299/L1299,2),0)</f>
        <v>92.04</v>
      </c>
      <c r="Q1299" s="11" t="s">
        <v>8315</v>
      </c>
      <c r="R1299" t="s">
        <v>8316</v>
      </c>
      <c r="S1299" s="15">
        <f>(((J1299/60)/60)/24)+DATE(1970,1,1)</f>
        <v>42461.747199074074</v>
      </c>
      <c r="T1299" s="15">
        <f>(((I1299/60)/60)/24)+DATE(1970,1,1)</f>
        <v>42491.747199074074</v>
      </c>
      <c r="U1299">
        <f>YEAR(S1299)</f>
        <v>2016</v>
      </c>
      <c r="V1299">
        <f t="shared" si="20"/>
        <v>30</v>
      </c>
    </row>
    <row r="1300" spans="1:22" ht="41.4" x14ac:dyDescent="0.4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ROUND(E1300/D1300*100,0)</f>
        <v>105</v>
      </c>
      <c r="P1300">
        <f>IFERROR(ROUND(E1300/L1300,2),0)</f>
        <v>63.42</v>
      </c>
      <c r="Q1300" s="11" t="s">
        <v>8315</v>
      </c>
      <c r="R1300" t="s">
        <v>8316</v>
      </c>
      <c r="S1300" s="15">
        <f>(((J1300/60)/60)/24)+DATE(1970,1,1)</f>
        <v>42458.680925925932</v>
      </c>
      <c r="T1300" s="15">
        <f>(((I1300/60)/60)/24)+DATE(1970,1,1)</f>
        <v>42488.680925925932</v>
      </c>
      <c r="U1300">
        <f>YEAR(S1300)</f>
        <v>2016</v>
      </c>
      <c r="V1300">
        <f t="shared" si="20"/>
        <v>30</v>
      </c>
    </row>
    <row r="1301" spans="1:22" ht="41.4" x14ac:dyDescent="0.4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ROUND(E1301/D1301*100,0)</f>
        <v>124</v>
      </c>
      <c r="P1301">
        <f>IFERROR(ROUND(E1301/L1301,2),0)</f>
        <v>135.63</v>
      </c>
      <c r="Q1301" s="11" t="s">
        <v>8315</v>
      </c>
      <c r="R1301" t="s">
        <v>8316</v>
      </c>
      <c r="S1301" s="15">
        <f>(((J1301/60)/60)/24)+DATE(1970,1,1)</f>
        <v>42169.814340277779</v>
      </c>
      <c r="T1301" s="15">
        <f>(((I1301/60)/60)/24)+DATE(1970,1,1)</f>
        <v>42199.814340277779</v>
      </c>
      <c r="U1301">
        <f>YEAR(S1301)</f>
        <v>2015</v>
      </c>
      <c r="V1301">
        <f t="shared" si="20"/>
        <v>30</v>
      </c>
    </row>
    <row r="1302" spans="1:22" ht="41.4" x14ac:dyDescent="0.4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ROUND(E1302/D1302*100,0)</f>
        <v>135</v>
      </c>
      <c r="P1302">
        <f>IFERROR(ROUND(E1302/L1302,2),0)</f>
        <v>168.75</v>
      </c>
      <c r="Q1302" s="11" t="s">
        <v>8315</v>
      </c>
      <c r="R1302" t="s">
        <v>8316</v>
      </c>
      <c r="S1302" s="15">
        <f>(((J1302/60)/60)/24)+DATE(1970,1,1)</f>
        <v>42483.675208333334</v>
      </c>
      <c r="T1302" s="15">
        <f>(((I1302/60)/60)/24)+DATE(1970,1,1)</f>
        <v>42522.789583333331</v>
      </c>
      <c r="U1302">
        <f>YEAR(S1302)</f>
        <v>2016</v>
      </c>
      <c r="V1302">
        <f t="shared" si="20"/>
        <v>39</v>
      </c>
    </row>
    <row r="1303" spans="1:22" ht="41.4" x14ac:dyDescent="0.4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ROUND(E1303/D1303*100,0)</f>
        <v>103</v>
      </c>
      <c r="P1303">
        <f>IFERROR(ROUND(E1303/L1303,2),0)</f>
        <v>70.86</v>
      </c>
      <c r="Q1303" s="11" t="s">
        <v>8315</v>
      </c>
      <c r="R1303" t="s">
        <v>8316</v>
      </c>
      <c r="S1303" s="15">
        <f>(((J1303/60)/60)/24)+DATE(1970,1,1)</f>
        <v>42195.749745370369</v>
      </c>
      <c r="T1303" s="15">
        <f>(((I1303/60)/60)/24)+DATE(1970,1,1)</f>
        <v>42206.125</v>
      </c>
      <c r="U1303">
        <f>YEAR(S1303)</f>
        <v>2015</v>
      </c>
      <c r="V1303">
        <f t="shared" si="20"/>
        <v>11</v>
      </c>
    </row>
    <row r="1304" spans="1:22" ht="41.4" x14ac:dyDescent="0.4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ROUND(E1304/D1304*100,0)</f>
        <v>100</v>
      </c>
      <c r="P1304">
        <f>IFERROR(ROUND(E1304/L1304,2),0)</f>
        <v>50</v>
      </c>
      <c r="Q1304" s="11" t="s">
        <v>8315</v>
      </c>
      <c r="R1304" t="s">
        <v>8316</v>
      </c>
      <c r="S1304" s="15">
        <f>(((J1304/60)/60)/24)+DATE(1970,1,1)</f>
        <v>42675.057997685188</v>
      </c>
      <c r="T1304" s="15">
        <f>(((I1304/60)/60)/24)+DATE(1970,1,1)</f>
        <v>42705.099664351852</v>
      </c>
      <c r="U1304">
        <f>YEAR(S1304)</f>
        <v>2016</v>
      </c>
      <c r="V1304">
        <f t="shared" si="20"/>
        <v>30</v>
      </c>
    </row>
    <row r="1305" spans="1:22" ht="27.6" x14ac:dyDescent="0.4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ROUND(E1305/D1305*100,0)</f>
        <v>130</v>
      </c>
      <c r="P1305">
        <f>IFERROR(ROUND(E1305/L1305,2),0)</f>
        <v>42.21</v>
      </c>
      <c r="Q1305" s="11" t="s">
        <v>8315</v>
      </c>
      <c r="R1305" t="s">
        <v>8316</v>
      </c>
      <c r="S1305" s="15">
        <f>(((J1305/60)/60)/24)+DATE(1970,1,1)</f>
        <v>42566.441203703704</v>
      </c>
      <c r="T1305" s="15">
        <f>(((I1305/60)/60)/24)+DATE(1970,1,1)</f>
        <v>42582.458333333328</v>
      </c>
      <c r="U1305">
        <f>YEAR(S1305)</f>
        <v>2016</v>
      </c>
      <c r="V1305">
        <f t="shared" si="20"/>
        <v>16</v>
      </c>
    </row>
    <row r="1306" spans="1:22" ht="41.4" x14ac:dyDescent="0.4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ROUND(E1306/D1306*100,0)</f>
        <v>40</v>
      </c>
      <c r="P1306">
        <f>IFERROR(ROUND(E1306/L1306,2),0)</f>
        <v>152.41</v>
      </c>
      <c r="Q1306" s="11" t="s">
        <v>8317</v>
      </c>
      <c r="R1306" t="s">
        <v>8319</v>
      </c>
      <c r="S1306" s="15">
        <f>(((J1306/60)/60)/24)+DATE(1970,1,1)</f>
        <v>42747.194502314815</v>
      </c>
      <c r="T1306" s="15">
        <f>(((I1306/60)/60)/24)+DATE(1970,1,1)</f>
        <v>42807.152835648143</v>
      </c>
      <c r="U1306">
        <f>YEAR(S1306)</f>
        <v>2017</v>
      </c>
      <c r="V1306">
        <f t="shared" si="20"/>
        <v>60</v>
      </c>
    </row>
    <row r="1307" spans="1:22" ht="41.4" x14ac:dyDescent="0.4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ROUND(E1307/D1307*100,0)</f>
        <v>26</v>
      </c>
      <c r="P1307">
        <f>IFERROR(ROUND(E1307/L1307,2),0)</f>
        <v>90.62</v>
      </c>
      <c r="Q1307" s="11" t="s">
        <v>8317</v>
      </c>
      <c r="R1307" t="s">
        <v>8319</v>
      </c>
      <c r="S1307" s="15">
        <f>(((J1307/60)/60)/24)+DATE(1970,1,1)</f>
        <v>42543.665601851855</v>
      </c>
      <c r="T1307" s="15">
        <f>(((I1307/60)/60)/24)+DATE(1970,1,1)</f>
        <v>42572.729166666672</v>
      </c>
      <c r="U1307">
        <f>YEAR(S1307)</f>
        <v>2016</v>
      </c>
      <c r="V1307">
        <f t="shared" si="20"/>
        <v>29</v>
      </c>
    </row>
    <row r="1308" spans="1:22" ht="55.2" x14ac:dyDescent="0.4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ROUND(E1308/D1308*100,0)</f>
        <v>65</v>
      </c>
      <c r="P1308">
        <f>IFERROR(ROUND(E1308/L1308,2),0)</f>
        <v>201.6</v>
      </c>
      <c r="Q1308" s="11" t="s">
        <v>8317</v>
      </c>
      <c r="R1308" t="s">
        <v>8319</v>
      </c>
      <c r="S1308" s="15">
        <f>(((J1308/60)/60)/24)+DATE(1970,1,1)</f>
        <v>41947.457569444443</v>
      </c>
      <c r="T1308" s="15">
        <f>(((I1308/60)/60)/24)+DATE(1970,1,1)</f>
        <v>41977.457569444443</v>
      </c>
      <c r="U1308">
        <f>YEAR(S1308)</f>
        <v>2014</v>
      </c>
      <c r="V1308">
        <f t="shared" si="20"/>
        <v>30</v>
      </c>
    </row>
    <row r="1309" spans="1:22" ht="27.6" x14ac:dyDescent="0.4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ROUND(E1309/D1309*100,0)</f>
        <v>12</v>
      </c>
      <c r="P1309">
        <f>IFERROR(ROUND(E1309/L1309,2),0)</f>
        <v>127.93</v>
      </c>
      <c r="Q1309" s="11" t="s">
        <v>8317</v>
      </c>
      <c r="R1309" t="s">
        <v>8319</v>
      </c>
      <c r="S1309" s="15">
        <f>(((J1309/60)/60)/24)+DATE(1970,1,1)</f>
        <v>42387.503229166665</v>
      </c>
      <c r="T1309" s="15">
        <f>(((I1309/60)/60)/24)+DATE(1970,1,1)</f>
        <v>42417.503229166665</v>
      </c>
      <c r="U1309">
        <f>YEAR(S1309)</f>
        <v>2016</v>
      </c>
      <c r="V1309">
        <f t="shared" si="20"/>
        <v>30</v>
      </c>
    </row>
    <row r="1310" spans="1:22" ht="27.6" x14ac:dyDescent="0.4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ROUND(E1310/D1310*100,0)</f>
        <v>11</v>
      </c>
      <c r="P1310">
        <f>IFERROR(ROUND(E1310/L1310,2),0)</f>
        <v>29.89</v>
      </c>
      <c r="Q1310" s="11" t="s">
        <v>8317</v>
      </c>
      <c r="R1310" t="s">
        <v>8319</v>
      </c>
      <c r="S1310" s="15">
        <f>(((J1310/60)/60)/24)+DATE(1970,1,1)</f>
        <v>42611.613564814819</v>
      </c>
      <c r="T1310" s="15">
        <f>(((I1310/60)/60)/24)+DATE(1970,1,1)</f>
        <v>42651.613564814819</v>
      </c>
      <c r="U1310">
        <f>YEAR(S1310)</f>
        <v>2016</v>
      </c>
      <c r="V1310">
        <f t="shared" si="20"/>
        <v>40</v>
      </c>
    </row>
    <row r="1311" spans="1:22" ht="41.4" x14ac:dyDescent="0.4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ROUND(E1311/D1311*100,0)</f>
        <v>112</v>
      </c>
      <c r="P1311">
        <f>IFERROR(ROUND(E1311/L1311,2),0)</f>
        <v>367.97</v>
      </c>
      <c r="Q1311" s="11" t="s">
        <v>8317</v>
      </c>
      <c r="R1311" t="s">
        <v>8319</v>
      </c>
      <c r="S1311" s="15">
        <f>(((J1311/60)/60)/24)+DATE(1970,1,1)</f>
        <v>42257.882731481484</v>
      </c>
      <c r="T1311" s="15">
        <f>(((I1311/60)/60)/24)+DATE(1970,1,1)</f>
        <v>42292.882731481484</v>
      </c>
      <c r="U1311">
        <f>YEAR(S1311)</f>
        <v>2015</v>
      </c>
      <c r="V1311">
        <f t="shared" si="20"/>
        <v>35</v>
      </c>
    </row>
    <row r="1312" spans="1:22" ht="41.4" x14ac:dyDescent="0.4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ROUND(E1312/D1312*100,0)</f>
        <v>16</v>
      </c>
      <c r="P1312">
        <f>IFERROR(ROUND(E1312/L1312,2),0)</f>
        <v>129.16999999999999</v>
      </c>
      <c r="Q1312" s="11" t="s">
        <v>8317</v>
      </c>
      <c r="R1312" t="s">
        <v>8319</v>
      </c>
      <c r="S1312" s="15">
        <f>(((J1312/60)/60)/24)+DATE(1970,1,1)</f>
        <v>42556.667245370365</v>
      </c>
      <c r="T1312" s="15">
        <f>(((I1312/60)/60)/24)+DATE(1970,1,1)</f>
        <v>42601.667245370365</v>
      </c>
      <c r="U1312">
        <f>YEAR(S1312)</f>
        <v>2016</v>
      </c>
      <c r="V1312">
        <f t="shared" si="20"/>
        <v>45</v>
      </c>
    </row>
    <row r="1313" spans="1:22" ht="41.4" x14ac:dyDescent="0.4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ROUND(E1313/D1313*100,0)</f>
        <v>32</v>
      </c>
      <c r="P1313">
        <f>IFERROR(ROUND(E1313/L1313,2),0)</f>
        <v>800.7</v>
      </c>
      <c r="Q1313" s="11" t="s">
        <v>8317</v>
      </c>
      <c r="R1313" t="s">
        <v>8319</v>
      </c>
      <c r="S1313" s="15">
        <f>(((J1313/60)/60)/24)+DATE(1970,1,1)</f>
        <v>42669.802303240736</v>
      </c>
      <c r="T1313" s="15">
        <f>(((I1313/60)/60)/24)+DATE(1970,1,1)</f>
        <v>42704.843969907408</v>
      </c>
      <c r="U1313">
        <f>YEAR(S1313)</f>
        <v>2016</v>
      </c>
      <c r="V1313">
        <f t="shared" si="20"/>
        <v>35</v>
      </c>
    </row>
    <row r="1314" spans="1:22" ht="41.4" x14ac:dyDescent="0.4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ROUND(E1314/D1314*100,0)</f>
        <v>1</v>
      </c>
      <c r="P1314">
        <f>IFERROR(ROUND(E1314/L1314,2),0)</f>
        <v>28</v>
      </c>
      <c r="Q1314" s="11" t="s">
        <v>8317</v>
      </c>
      <c r="R1314" t="s">
        <v>8319</v>
      </c>
      <c r="S1314" s="15">
        <f>(((J1314/60)/60)/24)+DATE(1970,1,1)</f>
        <v>42082.702800925923</v>
      </c>
      <c r="T1314" s="15">
        <f>(((I1314/60)/60)/24)+DATE(1970,1,1)</f>
        <v>42112.702800925923</v>
      </c>
      <c r="U1314">
        <f>YEAR(S1314)</f>
        <v>2015</v>
      </c>
      <c r="V1314">
        <f t="shared" si="20"/>
        <v>30</v>
      </c>
    </row>
    <row r="1315" spans="1:22" ht="41.4" x14ac:dyDescent="0.4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ROUND(E1315/D1315*100,0)</f>
        <v>31</v>
      </c>
      <c r="P1315">
        <f>IFERROR(ROUND(E1315/L1315,2),0)</f>
        <v>102.02</v>
      </c>
      <c r="Q1315" s="11" t="s">
        <v>8317</v>
      </c>
      <c r="R1315" t="s">
        <v>8319</v>
      </c>
      <c r="S1315" s="15">
        <f>(((J1315/60)/60)/24)+DATE(1970,1,1)</f>
        <v>42402.709652777776</v>
      </c>
      <c r="T1315" s="15">
        <f>(((I1315/60)/60)/24)+DATE(1970,1,1)</f>
        <v>42432.709652777776</v>
      </c>
      <c r="U1315">
        <f>YEAR(S1315)</f>
        <v>2016</v>
      </c>
      <c r="V1315">
        <f t="shared" si="20"/>
        <v>30</v>
      </c>
    </row>
    <row r="1316" spans="1:22" ht="41.4" x14ac:dyDescent="0.4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ROUND(E1316/D1316*100,0)</f>
        <v>1</v>
      </c>
      <c r="P1316">
        <f>IFERROR(ROUND(E1316/L1316,2),0)</f>
        <v>184.36</v>
      </c>
      <c r="Q1316" s="11" t="s">
        <v>8317</v>
      </c>
      <c r="R1316" t="s">
        <v>8319</v>
      </c>
      <c r="S1316" s="15">
        <f>(((J1316/60)/60)/24)+DATE(1970,1,1)</f>
        <v>42604.669675925921</v>
      </c>
      <c r="T1316" s="15">
        <f>(((I1316/60)/60)/24)+DATE(1970,1,1)</f>
        <v>42664.669675925921</v>
      </c>
      <c r="U1316">
        <f>YEAR(S1316)</f>
        <v>2016</v>
      </c>
      <c r="V1316">
        <f t="shared" si="20"/>
        <v>60</v>
      </c>
    </row>
    <row r="1317" spans="1:22" ht="27.6" x14ac:dyDescent="0.4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ROUND(E1317/D1317*100,0)</f>
        <v>40</v>
      </c>
      <c r="P1317">
        <f>IFERROR(ROUND(E1317/L1317,2),0)</f>
        <v>162.91999999999999</v>
      </c>
      <c r="Q1317" s="11" t="s">
        <v>8317</v>
      </c>
      <c r="R1317" t="s">
        <v>8319</v>
      </c>
      <c r="S1317" s="15">
        <f>(((J1317/60)/60)/24)+DATE(1970,1,1)</f>
        <v>42278.498240740737</v>
      </c>
      <c r="T1317" s="15">
        <f>(((I1317/60)/60)/24)+DATE(1970,1,1)</f>
        <v>42314.041666666672</v>
      </c>
      <c r="U1317">
        <f>YEAR(S1317)</f>
        <v>2015</v>
      </c>
      <c r="V1317">
        <f t="shared" si="20"/>
        <v>36</v>
      </c>
    </row>
    <row r="1318" spans="1:22" ht="41.4" x14ac:dyDescent="0.4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ROUND(E1318/D1318*100,0)</f>
        <v>0</v>
      </c>
      <c r="P1318">
        <f>IFERROR(ROUND(E1318/L1318,2),0)</f>
        <v>1</v>
      </c>
      <c r="Q1318" s="11" t="s">
        <v>8317</v>
      </c>
      <c r="R1318" t="s">
        <v>8319</v>
      </c>
      <c r="S1318" s="15">
        <f>(((J1318/60)/60)/24)+DATE(1970,1,1)</f>
        <v>42393.961909722217</v>
      </c>
      <c r="T1318" s="15">
        <f>(((I1318/60)/60)/24)+DATE(1970,1,1)</f>
        <v>42428.961909722217</v>
      </c>
      <c r="U1318">
        <f>YEAR(S1318)</f>
        <v>2016</v>
      </c>
      <c r="V1318">
        <f t="shared" si="20"/>
        <v>35</v>
      </c>
    </row>
    <row r="1319" spans="1:22" ht="41.4" x14ac:dyDescent="0.4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ROUND(E1319/D1319*100,0)</f>
        <v>6</v>
      </c>
      <c r="P1319">
        <f>IFERROR(ROUND(E1319/L1319,2),0)</f>
        <v>603.53</v>
      </c>
      <c r="Q1319" s="11" t="s">
        <v>8317</v>
      </c>
      <c r="R1319" t="s">
        <v>8319</v>
      </c>
      <c r="S1319" s="15">
        <f>(((J1319/60)/60)/24)+DATE(1970,1,1)</f>
        <v>42520.235486111109</v>
      </c>
      <c r="T1319" s="15">
        <f>(((I1319/60)/60)/24)+DATE(1970,1,1)</f>
        <v>42572.583333333328</v>
      </c>
      <c r="U1319">
        <f>YEAR(S1319)</f>
        <v>2016</v>
      </c>
      <c r="V1319">
        <f t="shared" si="20"/>
        <v>52</v>
      </c>
    </row>
    <row r="1320" spans="1:22" ht="41.4" x14ac:dyDescent="0.4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ROUND(E1320/D1320*100,0)</f>
        <v>15</v>
      </c>
      <c r="P1320">
        <f>IFERROR(ROUND(E1320/L1320,2),0)</f>
        <v>45.41</v>
      </c>
      <c r="Q1320" s="11" t="s">
        <v>8317</v>
      </c>
      <c r="R1320" t="s">
        <v>8319</v>
      </c>
      <c r="S1320" s="15">
        <f>(((J1320/60)/60)/24)+DATE(1970,1,1)</f>
        <v>41985.043657407412</v>
      </c>
      <c r="T1320" s="15">
        <f>(((I1320/60)/60)/24)+DATE(1970,1,1)</f>
        <v>42015.043657407412</v>
      </c>
      <c r="U1320">
        <f>YEAR(S1320)</f>
        <v>2014</v>
      </c>
      <c r="V1320">
        <f t="shared" si="20"/>
        <v>30</v>
      </c>
    </row>
    <row r="1321" spans="1:22" ht="41.4" x14ac:dyDescent="0.4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ROUND(E1321/D1321*100,0)</f>
        <v>15</v>
      </c>
      <c r="P1321">
        <f>IFERROR(ROUND(E1321/L1321,2),0)</f>
        <v>97.33</v>
      </c>
      <c r="Q1321" s="11" t="s">
        <v>8317</v>
      </c>
      <c r="R1321" t="s">
        <v>8319</v>
      </c>
      <c r="S1321" s="15">
        <f>(((J1321/60)/60)/24)+DATE(1970,1,1)</f>
        <v>41816.812094907407</v>
      </c>
      <c r="T1321" s="15">
        <f>(((I1321/60)/60)/24)+DATE(1970,1,1)</f>
        <v>41831.666666666664</v>
      </c>
      <c r="U1321">
        <f>YEAR(S1321)</f>
        <v>2014</v>
      </c>
      <c r="V1321">
        <f t="shared" si="20"/>
        <v>15</v>
      </c>
    </row>
    <row r="1322" spans="1:22" ht="41.4" x14ac:dyDescent="0.4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ROUND(E1322/D1322*100,0)</f>
        <v>1</v>
      </c>
      <c r="P1322">
        <f>IFERROR(ROUND(E1322/L1322,2),0)</f>
        <v>167.67</v>
      </c>
      <c r="Q1322" s="11" t="s">
        <v>8317</v>
      </c>
      <c r="R1322" t="s">
        <v>8319</v>
      </c>
      <c r="S1322" s="15">
        <f>(((J1322/60)/60)/24)+DATE(1970,1,1)</f>
        <v>42705.690347222218</v>
      </c>
      <c r="T1322" s="15">
        <f>(((I1322/60)/60)/24)+DATE(1970,1,1)</f>
        <v>42734.958333333328</v>
      </c>
      <c r="U1322">
        <f>YEAR(S1322)</f>
        <v>2016</v>
      </c>
      <c r="V1322">
        <f t="shared" si="20"/>
        <v>29</v>
      </c>
    </row>
    <row r="1323" spans="1:22" ht="41.4" x14ac:dyDescent="0.4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ROUND(E1323/D1323*100,0)</f>
        <v>1</v>
      </c>
      <c r="P1323">
        <f>IFERROR(ROUND(E1323/L1323,2),0)</f>
        <v>859.86</v>
      </c>
      <c r="Q1323" s="11" t="s">
        <v>8317</v>
      </c>
      <c r="R1323" t="s">
        <v>8319</v>
      </c>
      <c r="S1323" s="15">
        <f>(((J1323/60)/60)/24)+DATE(1970,1,1)</f>
        <v>42697.74927083333</v>
      </c>
      <c r="T1323" s="15">
        <f>(((I1323/60)/60)/24)+DATE(1970,1,1)</f>
        <v>42727.74927083333</v>
      </c>
      <c r="U1323">
        <f>YEAR(S1323)</f>
        <v>2016</v>
      </c>
      <c r="V1323">
        <f t="shared" si="20"/>
        <v>30</v>
      </c>
    </row>
    <row r="1324" spans="1:22" ht="41.4" x14ac:dyDescent="0.4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ROUND(E1324/D1324*100,0)</f>
        <v>0</v>
      </c>
      <c r="P1324">
        <f>IFERROR(ROUND(E1324/L1324,2),0)</f>
        <v>26.5</v>
      </c>
      <c r="Q1324" s="11" t="s">
        <v>8317</v>
      </c>
      <c r="R1324" t="s">
        <v>8319</v>
      </c>
      <c r="S1324" s="15">
        <f>(((J1324/60)/60)/24)+DATE(1970,1,1)</f>
        <v>42115.656539351854</v>
      </c>
      <c r="T1324" s="15">
        <f>(((I1324/60)/60)/24)+DATE(1970,1,1)</f>
        <v>42145.656539351854</v>
      </c>
      <c r="U1324">
        <f>YEAR(S1324)</f>
        <v>2015</v>
      </c>
      <c r="V1324">
        <f t="shared" si="20"/>
        <v>30</v>
      </c>
    </row>
    <row r="1325" spans="1:22" ht="41.4" x14ac:dyDescent="0.4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ROUND(E1325/D1325*100,0)</f>
        <v>9</v>
      </c>
      <c r="P1325">
        <f>IFERROR(ROUND(E1325/L1325,2),0)</f>
        <v>30.27</v>
      </c>
      <c r="Q1325" s="11" t="s">
        <v>8317</v>
      </c>
      <c r="R1325" t="s">
        <v>8319</v>
      </c>
      <c r="S1325" s="15">
        <f>(((J1325/60)/60)/24)+DATE(1970,1,1)</f>
        <v>42451.698449074072</v>
      </c>
      <c r="T1325" s="15">
        <f>(((I1325/60)/60)/24)+DATE(1970,1,1)</f>
        <v>42486.288194444445</v>
      </c>
      <c r="U1325">
        <f>YEAR(S1325)</f>
        <v>2016</v>
      </c>
      <c r="V1325">
        <f t="shared" si="20"/>
        <v>35</v>
      </c>
    </row>
    <row r="1326" spans="1:22" ht="41.4" x14ac:dyDescent="0.4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ROUND(E1326/D1326*100,0)</f>
        <v>10</v>
      </c>
      <c r="P1326">
        <f>IFERROR(ROUND(E1326/L1326,2),0)</f>
        <v>54.67</v>
      </c>
      <c r="Q1326" s="11" t="s">
        <v>8317</v>
      </c>
      <c r="R1326" t="s">
        <v>8319</v>
      </c>
      <c r="S1326" s="15">
        <f>(((J1326/60)/60)/24)+DATE(1970,1,1)</f>
        <v>42626.633703703701</v>
      </c>
      <c r="T1326" s="15">
        <f>(((I1326/60)/60)/24)+DATE(1970,1,1)</f>
        <v>42656.633703703701</v>
      </c>
      <c r="U1326">
        <f>YEAR(S1326)</f>
        <v>2016</v>
      </c>
      <c r="V1326">
        <f t="shared" si="20"/>
        <v>30</v>
      </c>
    </row>
    <row r="1327" spans="1:22" ht="41.4" x14ac:dyDescent="0.4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ROUND(E1327/D1327*100,0)</f>
        <v>2</v>
      </c>
      <c r="P1327">
        <f>IFERROR(ROUND(E1327/L1327,2),0)</f>
        <v>60.75</v>
      </c>
      <c r="Q1327" s="11" t="s">
        <v>8317</v>
      </c>
      <c r="R1327" t="s">
        <v>8319</v>
      </c>
      <c r="S1327" s="15">
        <f>(((J1327/60)/60)/24)+DATE(1970,1,1)</f>
        <v>42704.086053240739</v>
      </c>
      <c r="T1327" s="15">
        <f>(((I1327/60)/60)/24)+DATE(1970,1,1)</f>
        <v>42734.086053240739</v>
      </c>
      <c r="U1327">
        <f>YEAR(S1327)</f>
        <v>2016</v>
      </c>
      <c r="V1327">
        <f t="shared" si="20"/>
        <v>30</v>
      </c>
    </row>
    <row r="1328" spans="1:22" ht="41.4" x14ac:dyDescent="0.4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ROUND(E1328/D1328*100,0)</f>
        <v>1</v>
      </c>
      <c r="P1328">
        <f>IFERROR(ROUND(E1328/L1328,2),0)</f>
        <v>102.73</v>
      </c>
      <c r="Q1328" s="11" t="s">
        <v>8317</v>
      </c>
      <c r="R1328" t="s">
        <v>8319</v>
      </c>
      <c r="S1328" s="15">
        <f>(((J1328/60)/60)/24)+DATE(1970,1,1)</f>
        <v>41974.791990740734</v>
      </c>
      <c r="T1328" s="15">
        <f>(((I1328/60)/60)/24)+DATE(1970,1,1)</f>
        <v>42019.791990740734</v>
      </c>
      <c r="U1328">
        <f>YEAR(S1328)</f>
        <v>2014</v>
      </c>
      <c r="V1328">
        <f t="shared" si="20"/>
        <v>45</v>
      </c>
    </row>
    <row r="1329" spans="1:22" ht="41.4" x14ac:dyDescent="0.4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ROUND(E1329/D1329*100,0)</f>
        <v>4</v>
      </c>
      <c r="P1329">
        <f>IFERROR(ROUND(E1329/L1329,2),0)</f>
        <v>41.59</v>
      </c>
      <c r="Q1329" s="11" t="s">
        <v>8317</v>
      </c>
      <c r="R1329" t="s">
        <v>8319</v>
      </c>
      <c r="S1329" s="15">
        <f>(((J1329/60)/60)/24)+DATE(1970,1,1)</f>
        <v>42123.678645833337</v>
      </c>
      <c r="T1329" s="15">
        <f>(((I1329/60)/60)/24)+DATE(1970,1,1)</f>
        <v>42153.678645833337</v>
      </c>
      <c r="U1329">
        <f>YEAR(S1329)</f>
        <v>2015</v>
      </c>
      <c r="V1329">
        <f t="shared" si="20"/>
        <v>30</v>
      </c>
    </row>
    <row r="1330" spans="1:22" ht="41.4" x14ac:dyDescent="0.4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ROUND(E1330/D1330*100,0)</f>
        <v>2</v>
      </c>
      <c r="P1330">
        <f>IFERROR(ROUND(E1330/L1330,2),0)</f>
        <v>116.53</v>
      </c>
      <c r="Q1330" s="11" t="s">
        <v>8317</v>
      </c>
      <c r="R1330" t="s">
        <v>8319</v>
      </c>
      <c r="S1330" s="15">
        <f>(((J1330/60)/60)/24)+DATE(1970,1,1)</f>
        <v>42612.642754629633</v>
      </c>
      <c r="T1330" s="15">
        <f>(((I1330/60)/60)/24)+DATE(1970,1,1)</f>
        <v>42657.642754629633</v>
      </c>
      <c r="U1330">
        <f>YEAR(S1330)</f>
        <v>2016</v>
      </c>
      <c r="V1330">
        <f t="shared" si="20"/>
        <v>45</v>
      </c>
    </row>
    <row r="1331" spans="1:22" ht="41.4" x14ac:dyDescent="0.4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ROUND(E1331/D1331*100,0)</f>
        <v>1</v>
      </c>
      <c r="P1331">
        <f>IFERROR(ROUND(E1331/L1331,2),0)</f>
        <v>45.33</v>
      </c>
      <c r="Q1331" s="11" t="s">
        <v>8317</v>
      </c>
      <c r="R1331" t="s">
        <v>8319</v>
      </c>
      <c r="S1331" s="15">
        <f>(((J1331/60)/60)/24)+DATE(1970,1,1)</f>
        <v>41935.221585648149</v>
      </c>
      <c r="T1331" s="15">
        <f>(((I1331/60)/60)/24)+DATE(1970,1,1)</f>
        <v>41975.263252314813</v>
      </c>
      <c r="U1331">
        <f>YEAR(S1331)</f>
        <v>2014</v>
      </c>
      <c r="V1331">
        <f t="shared" si="20"/>
        <v>40</v>
      </c>
    </row>
    <row r="1332" spans="1:22" ht="41.4" x14ac:dyDescent="0.4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ROUND(E1332/D1332*100,0)</f>
        <v>22</v>
      </c>
      <c r="P1332">
        <f>IFERROR(ROUND(E1332/L1332,2),0)</f>
        <v>157.46</v>
      </c>
      <c r="Q1332" s="11" t="s">
        <v>8317</v>
      </c>
      <c r="R1332" t="s">
        <v>8319</v>
      </c>
      <c r="S1332" s="15">
        <f>(((J1332/60)/60)/24)+DATE(1970,1,1)</f>
        <v>42522.276724537034</v>
      </c>
      <c r="T1332" s="15">
        <f>(((I1332/60)/60)/24)+DATE(1970,1,1)</f>
        <v>42553.166666666672</v>
      </c>
      <c r="U1332">
        <f>YEAR(S1332)</f>
        <v>2016</v>
      </c>
      <c r="V1332">
        <f t="shared" si="20"/>
        <v>31</v>
      </c>
    </row>
    <row r="1333" spans="1:22" ht="41.4" x14ac:dyDescent="0.4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ROUND(E1333/D1333*100,0)</f>
        <v>1</v>
      </c>
      <c r="P1333">
        <f>IFERROR(ROUND(E1333/L1333,2),0)</f>
        <v>100.5</v>
      </c>
      <c r="Q1333" s="11" t="s">
        <v>8317</v>
      </c>
      <c r="R1333" t="s">
        <v>8319</v>
      </c>
      <c r="S1333" s="15">
        <f>(((J1333/60)/60)/24)+DATE(1970,1,1)</f>
        <v>42569.50409722222</v>
      </c>
      <c r="T1333" s="15">
        <f>(((I1333/60)/60)/24)+DATE(1970,1,1)</f>
        <v>42599.50409722222</v>
      </c>
      <c r="U1333">
        <f>YEAR(S1333)</f>
        <v>2016</v>
      </c>
      <c r="V1333">
        <f t="shared" si="20"/>
        <v>30</v>
      </c>
    </row>
    <row r="1334" spans="1:22" ht="41.4" x14ac:dyDescent="0.4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ROUND(E1334/D1334*100,0)</f>
        <v>0</v>
      </c>
      <c r="P1334">
        <f>IFERROR(ROUND(E1334/L1334,2),0)</f>
        <v>0</v>
      </c>
      <c r="Q1334" s="11" t="s">
        <v>8317</v>
      </c>
      <c r="R1334" t="s">
        <v>8319</v>
      </c>
      <c r="S1334" s="15">
        <f>(((J1334/60)/60)/24)+DATE(1970,1,1)</f>
        <v>42732.060277777782</v>
      </c>
      <c r="T1334" s="15">
        <f>(((I1334/60)/60)/24)+DATE(1970,1,1)</f>
        <v>42762.060277777782</v>
      </c>
      <c r="U1334">
        <f>YEAR(S1334)</f>
        <v>2016</v>
      </c>
      <c r="V1334">
        <f t="shared" si="20"/>
        <v>30</v>
      </c>
    </row>
    <row r="1335" spans="1:22" ht="41.4" x14ac:dyDescent="0.4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ROUND(E1335/D1335*100,0)</f>
        <v>0</v>
      </c>
      <c r="P1335">
        <f>IFERROR(ROUND(E1335/L1335,2),0)</f>
        <v>0</v>
      </c>
      <c r="Q1335" s="11" t="s">
        <v>8317</v>
      </c>
      <c r="R1335" t="s">
        <v>8319</v>
      </c>
      <c r="S1335" s="15">
        <f>(((J1335/60)/60)/24)+DATE(1970,1,1)</f>
        <v>41806.106770833336</v>
      </c>
      <c r="T1335" s="15">
        <f>(((I1335/60)/60)/24)+DATE(1970,1,1)</f>
        <v>41836.106770833336</v>
      </c>
      <c r="U1335">
        <f>YEAR(S1335)</f>
        <v>2014</v>
      </c>
      <c r="V1335">
        <f t="shared" si="20"/>
        <v>30</v>
      </c>
    </row>
    <row r="1336" spans="1:22" ht="41.4" x14ac:dyDescent="0.4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ROUND(E1336/D1336*100,0)</f>
        <v>11</v>
      </c>
      <c r="P1336">
        <f>IFERROR(ROUND(E1336/L1336,2),0)</f>
        <v>51.82</v>
      </c>
      <c r="Q1336" s="11" t="s">
        <v>8317</v>
      </c>
      <c r="R1336" t="s">
        <v>8319</v>
      </c>
      <c r="S1336" s="15">
        <f>(((J1336/60)/60)/24)+DATE(1970,1,1)</f>
        <v>42410.774155092593</v>
      </c>
      <c r="T1336" s="15">
        <f>(((I1336/60)/60)/24)+DATE(1970,1,1)</f>
        <v>42440.774155092593</v>
      </c>
      <c r="U1336">
        <f>YEAR(S1336)</f>
        <v>2016</v>
      </c>
      <c r="V1336">
        <f t="shared" si="20"/>
        <v>30</v>
      </c>
    </row>
    <row r="1337" spans="1:22" ht="41.4" x14ac:dyDescent="0.4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ROUND(E1337/D1337*100,0)</f>
        <v>20</v>
      </c>
      <c r="P1337">
        <f>IFERROR(ROUND(E1337/L1337,2),0)</f>
        <v>308.75</v>
      </c>
      <c r="Q1337" s="11" t="s">
        <v>8317</v>
      </c>
      <c r="R1337" t="s">
        <v>8319</v>
      </c>
      <c r="S1337" s="15">
        <f>(((J1337/60)/60)/24)+DATE(1970,1,1)</f>
        <v>42313.936365740738</v>
      </c>
      <c r="T1337" s="15">
        <f>(((I1337/60)/60)/24)+DATE(1970,1,1)</f>
        <v>42343.936365740738</v>
      </c>
      <c r="U1337">
        <f>YEAR(S1337)</f>
        <v>2015</v>
      </c>
      <c r="V1337">
        <f t="shared" si="20"/>
        <v>30</v>
      </c>
    </row>
    <row r="1338" spans="1:22" ht="41.4" x14ac:dyDescent="0.4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ROUND(E1338/D1338*100,0)</f>
        <v>85</v>
      </c>
      <c r="P1338">
        <f>IFERROR(ROUND(E1338/L1338,2),0)</f>
        <v>379.23</v>
      </c>
      <c r="Q1338" s="11" t="s">
        <v>8317</v>
      </c>
      <c r="R1338" t="s">
        <v>8319</v>
      </c>
      <c r="S1338" s="15">
        <f>(((J1338/60)/60)/24)+DATE(1970,1,1)</f>
        <v>41955.863750000004</v>
      </c>
      <c r="T1338" s="15">
        <f>(((I1338/60)/60)/24)+DATE(1970,1,1)</f>
        <v>41990.863750000004</v>
      </c>
      <c r="U1338">
        <f>YEAR(S1338)</f>
        <v>2014</v>
      </c>
      <c r="V1338">
        <f t="shared" si="20"/>
        <v>35</v>
      </c>
    </row>
    <row r="1339" spans="1:22" ht="41.4" x14ac:dyDescent="0.4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ROUND(E1339/D1339*100,0)</f>
        <v>49</v>
      </c>
      <c r="P1339">
        <f>IFERROR(ROUND(E1339/L1339,2),0)</f>
        <v>176.36</v>
      </c>
      <c r="Q1339" s="11" t="s">
        <v>8317</v>
      </c>
      <c r="R1339" t="s">
        <v>8319</v>
      </c>
      <c r="S1339" s="15">
        <f>(((J1339/60)/60)/24)+DATE(1970,1,1)</f>
        <v>42767.577303240745</v>
      </c>
      <c r="T1339" s="15">
        <f>(((I1339/60)/60)/24)+DATE(1970,1,1)</f>
        <v>42797.577303240745</v>
      </c>
      <c r="U1339">
        <f>YEAR(S1339)</f>
        <v>2017</v>
      </c>
      <c r="V1339">
        <f t="shared" si="20"/>
        <v>30</v>
      </c>
    </row>
    <row r="1340" spans="1:22" ht="41.4" x14ac:dyDescent="0.4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ROUND(E1340/D1340*100,0)</f>
        <v>3</v>
      </c>
      <c r="P1340">
        <f>IFERROR(ROUND(E1340/L1340,2),0)</f>
        <v>66.069999999999993</v>
      </c>
      <c r="Q1340" s="11" t="s">
        <v>8317</v>
      </c>
      <c r="R1340" t="s">
        <v>8319</v>
      </c>
      <c r="S1340" s="15">
        <f>(((J1340/60)/60)/24)+DATE(1970,1,1)</f>
        <v>42188.803622685184</v>
      </c>
      <c r="T1340" s="15">
        <f>(((I1340/60)/60)/24)+DATE(1970,1,1)</f>
        <v>42218.803622685184</v>
      </c>
      <c r="U1340">
        <f>YEAR(S1340)</f>
        <v>2015</v>
      </c>
      <c r="V1340">
        <f t="shared" si="20"/>
        <v>30</v>
      </c>
    </row>
    <row r="1341" spans="1:22" ht="27.6" x14ac:dyDescent="0.4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ROUND(E1341/D1341*100,0)</f>
        <v>7</v>
      </c>
      <c r="P1341">
        <f>IFERROR(ROUND(E1341/L1341,2),0)</f>
        <v>89.65</v>
      </c>
      <c r="Q1341" s="11" t="s">
        <v>8317</v>
      </c>
      <c r="R1341" t="s">
        <v>8319</v>
      </c>
      <c r="S1341" s="15">
        <f>(((J1341/60)/60)/24)+DATE(1970,1,1)</f>
        <v>41936.647164351853</v>
      </c>
      <c r="T1341" s="15">
        <f>(((I1341/60)/60)/24)+DATE(1970,1,1)</f>
        <v>41981.688831018517</v>
      </c>
      <c r="U1341">
        <f>YEAR(S1341)</f>
        <v>2014</v>
      </c>
      <c r="V1341">
        <f t="shared" si="20"/>
        <v>45</v>
      </c>
    </row>
    <row r="1342" spans="1:22" ht="41.4" x14ac:dyDescent="0.4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ROUND(E1342/D1342*100,0)</f>
        <v>0</v>
      </c>
      <c r="P1342">
        <f>IFERROR(ROUND(E1342/L1342,2),0)</f>
        <v>0</v>
      </c>
      <c r="Q1342" s="11" t="s">
        <v>8317</v>
      </c>
      <c r="R1342" t="s">
        <v>8319</v>
      </c>
      <c r="S1342" s="15">
        <f>(((J1342/60)/60)/24)+DATE(1970,1,1)</f>
        <v>41836.595520833333</v>
      </c>
      <c r="T1342" s="15">
        <f>(((I1342/60)/60)/24)+DATE(1970,1,1)</f>
        <v>41866.595520833333</v>
      </c>
      <c r="U1342">
        <f>YEAR(S1342)</f>
        <v>2014</v>
      </c>
      <c r="V1342">
        <f t="shared" si="20"/>
        <v>30</v>
      </c>
    </row>
    <row r="1343" spans="1:22" ht="41.4" x14ac:dyDescent="0.4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ROUND(E1343/D1343*100,0)</f>
        <v>70</v>
      </c>
      <c r="P1343">
        <f>IFERROR(ROUND(E1343/L1343,2),0)</f>
        <v>382.39</v>
      </c>
      <c r="Q1343" s="11" t="s">
        <v>8317</v>
      </c>
      <c r="R1343" t="s">
        <v>8319</v>
      </c>
      <c r="S1343" s="15">
        <f>(((J1343/60)/60)/24)+DATE(1970,1,1)</f>
        <v>42612.624039351853</v>
      </c>
      <c r="T1343" s="15">
        <f>(((I1343/60)/60)/24)+DATE(1970,1,1)</f>
        <v>42644.624039351853</v>
      </c>
      <c r="U1343">
        <f>YEAR(S1343)</f>
        <v>2016</v>
      </c>
      <c r="V1343">
        <f t="shared" si="20"/>
        <v>32</v>
      </c>
    </row>
    <row r="1344" spans="1:22" ht="41.4" x14ac:dyDescent="0.4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ROUND(E1344/D1344*100,0)</f>
        <v>0</v>
      </c>
      <c r="P1344">
        <f>IFERROR(ROUND(E1344/L1344,2),0)</f>
        <v>100</v>
      </c>
      <c r="Q1344" s="11" t="s">
        <v>8317</v>
      </c>
      <c r="R1344" t="s">
        <v>8319</v>
      </c>
      <c r="S1344" s="15">
        <f>(((J1344/60)/60)/24)+DATE(1970,1,1)</f>
        <v>42172.816423611104</v>
      </c>
      <c r="T1344" s="15">
        <f>(((I1344/60)/60)/24)+DATE(1970,1,1)</f>
        <v>42202.816423611104</v>
      </c>
      <c r="U1344">
        <f>YEAR(S1344)</f>
        <v>2015</v>
      </c>
      <c r="V1344">
        <f t="shared" si="20"/>
        <v>30</v>
      </c>
    </row>
    <row r="1345" spans="1:22" ht="41.4" x14ac:dyDescent="0.4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ROUND(E1345/D1345*100,0)</f>
        <v>102</v>
      </c>
      <c r="P1345">
        <f>IFERROR(ROUND(E1345/L1345,2),0)</f>
        <v>158.36000000000001</v>
      </c>
      <c r="Q1345" s="11" t="s">
        <v>8317</v>
      </c>
      <c r="R1345" t="s">
        <v>8319</v>
      </c>
      <c r="S1345" s="15">
        <f>(((J1345/60)/60)/24)+DATE(1970,1,1)</f>
        <v>42542.526423611111</v>
      </c>
      <c r="T1345" s="15">
        <f>(((I1345/60)/60)/24)+DATE(1970,1,1)</f>
        <v>42601.165972222225</v>
      </c>
      <c r="U1345">
        <f>YEAR(S1345)</f>
        <v>2016</v>
      </c>
      <c r="V1345">
        <f t="shared" si="20"/>
        <v>59</v>
      </c>
    </row>
    <row r="1346" spans="1:22" ht="41.4" x14ac:dyDescent="0.4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ROUND(E1346/D1346*100,0)</f>
        <v>378</v>
      </c>
      <c r="P1346">
        <f>IFERROR(ROUND(E1346/L1346,2),0)</f>
        <v>40.76</v>
      </c>
      <c r="Q1346" s="11" t="s">
        <v>8320</v>
      </c>
      <c r="R1346" t="s">
        <v>8321</v>
      </c>
      <c r="S1346" s="15">
        <f>(((J1346/60)/60)/24)+DATE(1970,1,1)</f>
        <v>42522.789803240739</v>
      </c>
      <c r="T1346" s="15">
        <f>(((I1346/60)/60)/24)+DATE(1970,1,1)</f>
        <v>42551.789803240739</v>
      </c>
      <c r="U1346">
        <f>YEAR(S1346)</f>
        <v>2016</v>
      </c>
      <c r="V1346">
        <f t="shared" si="20"/>
        <v>29</v>
      </c>
    </row>
    <row r="1347" spans="1:22" ht="41.4" x14ac:dyDescent="0.4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ROUND(E1347/D1347*100,0)</f>
        <v>125</v>
      </c>
      <c r="P1347">
        <f>IFERROR(ROUND(E1347/L1347,2),0)</f>
        <v>53.57</v>
      </c>
      <c r="Q1347" s="11" t="s">
        <v>8320</v>
      </c>
      <c r="R1347" t="s">
        <v>8321</v>
      </c>
      <c r="S1347" s="15">
        <f>(((J1347/60)/60)/24)+DATE(1970,1,1)</f>
        <v>41799.814340277779</v>
      </c>
      <c r="T1347" s="15">
        <f>(((I1347/60)/60)/24)+DATE(1970,1,1)</f>
        <v>41834.814340277779</v>
      </c>
      <c r="U1347">
        <f>YEAR(S1347)</f>
        <v>2014</v>
      </c>
      <c r="V1347">
        <f t="shared" ref="V1347:V1410" si="21">_xlfn.DAYS(T1347,S1347)</f>
        <v>35</v>
      </c>
    </row>
    <row r="1348" spans="1:22" ht="41.4" x14ac:dyDescent="0.4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ROUND(E1348/D1348*100,0)</f>
        <v>147</v>
      </c>
      <c r="P1348">
        <f>IFERROR(ROUND(E1348/L1348,2),0)</f>
        <v>48.45</v>
      </c>
      <c r="Q1348" s="11" t="s">
        <v>8320</v>
      </c>
      <c r="R1348" t="s">
        <v>8321</v>
      </c>
      <c r="S1348" s="15">
        <f>(((J1348/60)/60)/24)+DATE(1970,1,1)</f>
        <v>41422.075821759259</v>
      </c>
      <c r="T1348" s="15">
        <f>(((I1348/60)/60)/24)+DATE(1970,1,1)</f>
        <v>41452.075821759259</v>
      </c>
      <c r="U1348">
        <f>YEAR(S1348)</f>
        <v>2013</v>
      </c>
      <c r="V1348">
        <f t="shared" si="21"/>
        <v>30</v>
      </c>
    </row>
    <row r="1349" spans="1:22" ht="41.4" x14ac:dyDescent="0.4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ROUND(E1349/D1349*100,0)</f>
        <v>102</v>
      </c>
      <c r="P1349">
        <f>IFERROR(ROUND(E1349/L1349,2),0)</f>
        <v>82.42</v>
      </c>
      <c r="Q1349" s="11" t="s">
        <v>8320</v>
      </c>
      <c r="R1349" t="s">
        <v>8321</v>
      </c>
      <c r="S1349" s="15">
        <f>(((J1349/60)/60)/24)+DATE(1970,1,1)</f>
        <v>42040.638020833328</v>
      </c>
      <c r="T1349" s="15">
        <f>(((I1349/60)/60)/24)+DATE(1970,1,1)</f>
        <v>42070.638020833328</v>
      </c>
      <c r="U1349">
        <f>YEAR(S1349)</f>
        <v>2015</v>
      </c>
      <c r="V1349">
        <f t="shared" si="21"/>
        <v>30</v>
      </c>
    </row>
    <row r="1350" spans="1:22" ht="41.4" x14ac:dyDescent="0.4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ROUND(E1350/D1350*100,0)</f>
        <v>102</v>
      </c>
      <c r="P1350">
        <f>IFERROR(ROUND(E1350/L1350,2),0)</f>
        <v>230.19</v>
      </c>
      <c r="Q1350" s="11" t="s">
        <v>8320</v>
      </c>
      <c r="R1350" t="s">
        <v>8321</v>
      </c>
      <c r="S1350" s="15">
        <f>(((J1350/60)/60)/24)+DATE(1970,1,1)</f>
        <v>41963.506168981476</v>
      </c>
      <c r="T1350" s="15">
        <f>(((I1350/60)/60)/24)+DATE(1970,1,1)</f>
        <v>41991.506168981476</v>
      </c>
      <c r="U1350">
        <f>YEAR(S1350)</f>
        <v>2014</v>
      </c>
      <c r="V1350">
        <f t="shared" si="21"/>
        <v>28</v>
      </c>
    </row>
    <row r="1351" spans="1:22" ht="41.4" x14ac:dyDescent="0.4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ROUND(E1351/D1351*100,0)</f>
        <v>204</v>
      </c>
      <c r="P1351">
        <f>IFERROR(ROUND(E1351/L1351,2),0)</f>
        <v>59.36</v>
      </c>
      <c r="Q1351" s="11" t="s">
        <v>8320</v>
      </c>
      <c r="R1351" t="s">
        <v>8321</v>
      </c>
      <c r="S1351" s="15">
        <f>(((J1351/60)/60)/24)+DATE(1970,1,1)</f>
        <v>42317.33258101852</v>
      </c>
      <c r="T1351" s="15">
        <f>(((I1351/60)/60)/24)+DATE(1970,1,1)</f>
        <v>42354.290972222225</v>
      </c>
      <c r="U1351">
        <f>YEAR(S1351)</f>
        <v>2015</v>
      </c>
      <c r="V1351">
        <f t="shared" si="21"/>
        <v>37</v>
      </c>
    </row>
    <row r="1352" spans="1:22" ht="41.4" x14ac:dyDescent="0.4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ROUND(E1352/D1352*100,0)</f>
        <v>104</v>
      </c>
      <c r="P1352">
        <f>IFERROR(ROUND(E1352/L1352,2),0)</f>
        <v>66.7</v>
      </c>
      <c r="Q1352" s="11" t="s">
        <v>8320</v>
      </c>
      <c r="R1352" t="s">
        <v>8321</v>
      </c>
      <c r="S1352" s="15">
        <f>(((J1352/60)/60)/24)+DATE(1970,1,1)</f>
        <v>42334.013124999998</v>
      </c>
      <c r="T1352" s="15">
        <f>(((I1352/60)/60)/24)+DATE(1970,1,1)</f>
        <v>42364.013124999998</v>
      </c>
      <c r="U1352">
        <f>YEAR(S1352)</f>
        <v>2015</v>
      </c>
      <c r="V1352">
        <f t="shared" si="21"/>
        <v>30</v>
      </c>
    </row>
    <row r="1353" spans="1:22" ht="27.6" x14ac:dyDescent="0.4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ROUND(E1353/D1353*100,0)</f>
        <v>101</v>
      </c>
      <c r="P1353">
        <f>IFERROR(ROUND(E1353/L1353,2),0)</f>
        <v>168.78</v>
      </c>
      <c r="Q1353" s="11" t="s">
        <v>8320</v>
      </c>
      <c r="R1353" t="s">
        <v>8321</v>
      </c>
      <c r="S1353" s="15">
        <f>(((J1353/60)/60)/24)+DATE(1970,1,1)</f>
        <v>42382.74009259259</v>
      </c>
      <c r="T1353" s="15">
        <f>(((I1353/60)/60)/24)+DATE(1970,1,1)</f>
        <v>42412.74009259259</v>
      </c>
      <c r="U1353">
        <f>YEAR(S1353)</f>
        <v>2016</v>
      </c>
      <c r="V1353">
        <f t="shared" si="21"/>
        <v>30</v>
      </c>
    </row>
    <row r="1354" spans="1:22" ht="41.4" x14ac:dyDescent="0.4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ROUND(E1354/D1354*100,0)</f>
        <v>136</v>
      </c>
      <c r="P1354">
        <f>IFERROR(ROUND(E1354/L1354,2),0)</f>
        <v>59.97</v>
      </c>
      <c r="Q1354" s="11" t="s">
        <v>8320</v>
      </c>
      <c r="R1354" t="s">
        <v>8321</v>
      </c>
      <c r="S1354" s="15">
        <f>(((J1354/60)/60)/24)+DATE(1970,1,1)</f>
        <v>42200.578310185185</v>
      </c>
      <c r="T1354" s="15">
        <f>(((I1354/60)/60)/24)+DATE(1970,1,1)</f>
        <v>42252.165972222225</v>
      </c>
      <c r="U1354">
        <f>YEAR(S1354)</f>
        <v>2015</v>
      </c>
      <c r="V1354">
        <f t="shared" si="21"/>
        <v>52</v>
      </c>
    </row>
    <row r="1355" spans="1:22" ht="27.6" x14ac:dyDescent="0.4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ROUND(E1355/D1355*100,0)</f>
        <v>134</v>
      </c>
      <c r="P1355">
        <f>IFERROR(ROUND(E1355/L1355,2),0)</f>
        <v>31.81</v>
      </c>
      <c r="Q1355" s="11" t="s">
        <v>8320</v>
      </c>
      <c r="R1355" t="s">
        <v>8321</v>
      </c>
      <c r="S1355" s="15">
        <f>(((J1355/60)/60)/24)+DATE(1970,1,1)</f>
        <v>41309.11791666667</v>
      </c>
      <c r="T1355" s="15">
        <f>(((I1355/60)/60)/24)+DATE(1970,1,1)</f>
        <v>41344</v>
      </c>
      <c r="U1355">
        <f>YEAR(S1355)</f>
        <v>2013</v>
      </c>
      <c r="V1355">
        <f t="shared" si="21"/>
        <v>35</v>
      </c>
    </row>
    <row r="1356" spans="1:22" ht="41.4" x14ac:dyDescent="0.4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ROUND(E1356/D1356*100,0)</f>
        <v>130</v>
      </c>
      <c r="P1356">
        <f>IFERROR(ROUND(E1356/L1356,2),0)</f>
        <v>24.42</v>
      </c>
      <c r="Q1356" s="11" t="s">
        <v>8320</v>
      </c>
      <c r="R1356" t="s">
        <v>8321</v>
      </c>
      <c r="S1356" s="15">
        <f>(((J1356/60)/60)/24)+DATE(1970,1,1)</f>
        <v>42502.807627314818</v>
      </c>
      <c r="T1356" s="15">
        <f>(((I1356/60)/60)/24)+DATE(1970,1,1)</f>
        <v>42532.807627314818</v>
      </c>
      <c r="U1356">
        <f>YEAR(S1356)</f>
        <v>2016</v>
      </c>
      <c r="V1356">
        <f t="shared" si="21"/>
        <v>30</v>
      </c>
    </row>
    <row r="1357" spans="1:22" ht="41.4" x14ac:dyDescent="0.4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ROUND(E1357/D1357*100,0)</f>
        <v>123</v>
      </c>
      <c r="P1357">
        <f>IFERROR(ROUND(E1357/L1357,2),0)</f>
        <v>25.35</v>
      </c>
      <c r="Q1357" s="11" t="s">
        <v>8320</v>
      </c>
      <c r="R1357" t="s">
        <v>8321</v>
      </c>
      <c r="S1357" s="15">
        <f>(((J1357/60)/60)/24)+DATE(1970,1,1)</f>
        <v>41213.254687499997</v>
      </c>
      <c r="T1357" s="15">
        <f>(((I1357/60)/60)/24)+DATE(1970,1,1)</f>
        <v>41243.416666666664</v>
      </c>
      <c r="U1357">
        <f>YEAR(S1357)</f>
        <v>2012</v>
      </c>
      <c r="V1357">
        <f t="shared" si="21"/>
        <v>30</v>
      </c>
    </row>
    <row r="1358" spans="1:22" ht="41.4" x14ac:dyDescent="0.4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ROUND(E1358/D1358*100,0)</f>
        <v>183</v>
      </c>
      <c r="P1358">
        <f>IFERROR(ROUND(E1358/L1358,2),0)</f>
        <v>71.44</v>
      </c>
      <c r="Q1358" s="11" t="s">
        <v>8320</v>
      </c>
      <c r="R1358" t="s">
        <v>8321</v>
      </c>
      <c r="S1358" s="15">
        <f>(((J1358/60)/60)/24)+DATE(1970,1,1)</f>
        <v>41430.038888888892</v>
      </c>
      <c r="T1358" s="15">
        <f>(((I1358/60)/60)/24)+DATE(1970,1,1)</f>
        <v>41460.038888888892</v>
      </c>
      <c r="U1358">
        <f>YEAR(S1358)</f>
        <v>2013</v>
      </c>
      <c r="V1358">
        <f t="shared" si="21"/>
        <v>30</v>
      </c>
    </row>
    <row r="1359" spans="1:22" ht="41.4" x14ac:dyDescent="0.4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ROUND(E1359/D1359*100,0)</f>
        <v>125</v>
      </c>
      <c r="P1359">
        <f>IFERROR(ROUND(E1359/L1359,2),0)</f>
        <v>38.549999999999997</v>
      </c>
      <c r="Q1359" s="11" t="s">
        <v>8320</v>
      </c>
      <c r="R1359" t="s">
        <v>8321</v>
      </c>
      <c r="S1359" s="15">
        <f>(((J1359/60)/60)/24)+DATE(1970,1,1)</f>
        <v>41304.962233796294</v>
      </c>
      <c r="T1359" s="15">
        <f>(((I1359/60)/60)/24)+DATE(1970,1,1)</f>
        <v>41334.249305555553</v>
      </c>
      <c r="U1359">
        <f>YEAR(S1359)</f>
        <v>2013</v>
      </c>
      <c r="V1359">
        <f t="shared" si="21"/>
        <v>30</v>
      </c>
    </row>
    <row r="1360" spans="1:22" ht="41.4" x14ac:dyDescent="0.4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ROUND(E1360/D1360*100,0)</f>
        <v>112</v>
      </c>
      <c r="P1360">
        <f>IFERROR(ROUND(E1360/L1360,2),0)</f>
        <v>68.37</v>
      </c>
      <c r="Q1360" s="11" t="s">
        <v>8320</v>
      </c>
      <c r="R1360" t="s">
        <v>8321</v>
      </c>
      <c r="S1360" s="15">
        <f>(((J1360/60)/60)/24)+DATE(1970,1,1)</f>
        <v>40689.570868055554</v>
      </c>
      <c r="T1360" s="15">
        <f>(((I1360/60)/60)/24)+DATE(1970,1,1)</f>
        <v>40719.570868055554</v>
      </c>
      <c r="U1360">
        <f>YEAR(S1360)</f>
        <v>2011</v>
      </c>
      <c r="V1360">
        <f t="shared" si="21"/>
        <v>30</v>
      </c>
    </row>
    <row r="1361" spans="1:22" ht="41.4" x14ac:dyDescent="0.4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ROUND(E1361/D1361*100,0)</f>
        <v>116</v>
      </c>
      <c r="P1361">
        <f>IFERROR(ROUND(E1361/L1361,2),0)</f>
        <v>40.21</v>
      </c>
      <c r="Q1361" s="11" t="s">
        <v>8320</v>
      </c>
      <c r="R1361" t="s">
        <v>8321</v>
      </c>
      <c r="S1361" s="15">
        <f>(((J1361/60)/60)/24)+DATE(1970,1,1)</f>
        <v>40668.814699074072</v>
      </c>
      <c r="T1361" s="15">
        <f>(((I1361/60)/60)/24)+DATE(1970,1,1)</f>
        <v>40730.814699074072</v>
      </c>
      <c r="U1361">
        <f>YEAR(S1361)</f>
        <v>2011</v>
      </c>
      <c r="V1361">
        <f t="shared" si="21"/>
        <v>62</v>
      </c>
    </row>
    <row r="1362" spans="1:22" ht="27.6" x14ac:dyDescent="0.4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ROUND(E1362/D1362*100,0)</f>
        <v>173</v>
      </c>
      <c r="P1362">
        <f>IFERROR(ROUND(E1362/L1362,2),0)</f>
        <v>32.07</v>
      </c>
      <c r="Q1362" s="11" t="s">
        <v>8320</v>
      </c>
      <c r="R1362" t="s">
        <v>8321</v>
      </c>
      <c r="S1362" s="15">
        <f>(((J1362/60)/60)/24)+DATE(1970,1,1)</f>
        <v>41095.900694444441</v>
      </c>
      <c r="T1362" s="15">
        <f>(((I1362/60)/60)/24)+DATE(1970,1,1)</f>
        <v>41123.900694444441</v>
      </c>
      <c r="U1362">
        <f>YEAR(S1362)</f>
        <v>2012</v>
      </c>
      <c r="V1362">
        <f t="shared" si="21"/>
        <v>28</v>
      </c>
    </row>
    <row r="1363" spans="1:22" ht="41.4" x14ac:dyDescent="0.4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ROUND(E1363/D1363*100,0)</f>
        <v>126</v>
      </c>
      <c r="P1363">
        <f>IFERROR(ROUND(E1363/L1363,2),0)</f>
        <v>28.63</v>
      </c>
      <c r="Q1363" s="11" t="s">
        <v>8320</v>
      </c>
      <c r="R1363" t="s">
        <v>8321</v>
      </c>
      <c r="S1363" s="15">
        <f>(((J1363/60)/60)/24)+DATE(1970,1,1)</f>
        <v>41781.717268518521</v>
      </c>
      <c r="T1363" s="15">
        <f>(((I1363/60)/60)/24)+DATE(1970,1,1)</f>
        <v>41811.717268518521</v>
      </c>
      <c r="U1363">
        <f>YEAR(S1363)</f>
        <v>2014</v>
      </c>
      <c r="V1363">
        <f t="shared" si="21"/>
        <v>30</v>
      </c>
    </row>
    <row r="1364" spans="1:22" ht="27.6" x14ac:dyDescent="0.4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ROUND(E1364/D1364*100,0)</f>
        <v>109</v>
      </c>
      <c r="P1364">
        <f>IFERROR(ROUND(E1364/L1364,2),0)</f>
        <v>43.64</v>
      </c>
      <c r="Q1364" s="11" t="s">
        <v>8320</v>
      </c>
      <c r="R1364" t="s">
        <v>8321</v>
      </c>
      <c r="S1364" s="15">
        <f>(((J1364/60)/60)/24)+DATE(1970,1,1)</f>
        <v>41464.934386574074</v>
      </c>
      <c r="T1364" s="15">
        <f>(((I1364/60)/60)/24)+DATE(1970,1,1)</f>
        <v>41524.934386574074</v>
      </c>
      <c r="U1364">
        <f>YEAR(S1364)</f>
        <v>2013</v>
      </c>
      <c r="V1364">
        <f t="shared" si="21"/>
        <v>60</v>
      </c>
    </row>
    <row r="1365" spans="1:22" ht="41.4" x14ac:dyDescent="0.4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ROUND(E1365/D1365*100,0)</f>
        <v>100</v>
      </c>
      <c r="P1365">
        <f>IFERROR(ROUND(E1365/L1365,2),0)</f>
        <v>40</v>
      </c>
      <c r="Q1365" s="11" t="s">
        <v>8320</v>
      </c>
      <c r="R1365" t="s">
        <v>8321</v>
      </c>
      <c r="S1365" s="15">
        <f>(((J1365/60)/60)/24)+DATE(1970,1,1)</f>
        <v>42396.8440625</v>
      </c>
      <c r="T1365" s="15">
        <f>(((I1365/60)/60)/24)+DATE(1970,1,1)</f>
        <v>42415.332638888889</v>
      </c>
      <c r="U1365">
        <f>YEAR(S1365)</f>
        <v>2016</v>
      </c>
      <c r="V1365">
        <f t="shared" si="21"/>
        <v>19</v>
      </c>
    </row>
    <row r="1366" spans="1:22" ht="41.4" x14ac:dyDescent="0.4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ROUND(E1366/D1366*100,0)</f>
        <v>119</v>
      </c>
      <c r="P1366">
        <f>IFERROR(ROUND(E1366/L1366,2),0)</f>
        <v>346.04</v>
      </c>
      <c r="Q1366" s="11" t="s">
        <v>8323</v>
      </c>
      <c r="R1366" t="s">
        <v>8324</v>
      </c>
      <c r="S1366" s="15">
        <f>(((J1366/60)/60)/24)+DATE(1970,1,1)</f>
        <v>41951.695671296293</v>
      </c>
      <c r="T1366" s="15">
        <f>(((I1366/60)/60)/24)+DATE(1970,1,1)</f>
        <v>42011.6956712963</v>
      </c>
      <c r="U1366">
        <f>YEAR(S1366)</f>
        <v>2014</v>
      </c>
      <c r="V1366">
        <f t="shared" si="21"/>
        <v>60</v>
      </c>
    </row>
    <row r="1367" spans="1:22" ht="41.4" x14ac:dyDescent="0.4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ROUND(E1367/D1367*100,0)</f>
        <v>100</v>
      </c>
      <c r="P1367">
        <f>IFERROR(ROUND(E1367/L1367,2),0)</f>
        <v>81.739999999999995</v>
      </c>
      <c r="Q1367" s="11" t="s">
        <v>8323</v>
      </c>
      <c r="R1367" t="s">
        <v>8324</v>
      </c>
      <c r="S1367" s="15">
        <f>(((J1367/60)/60)/24)+DATE(1970,1,1)</f>
        <v>42049.733240740738</v>
      </c>
      <c r="T1367" s="15">
        <f>(((I1367/60)/60)/24)+DATE(1970,1,1)</f>
        <v>42079.691574074073</v>
      </c>
      <c r="U1367">
        <f>YEAR(S1367)</f>
        <v>2015</v>
      </c>
      <c r="V1367">
        <f t="shared" si="21"/>
        <v>30</v>
      </c>
    </row>
    <row r="1368" spans="1:22" x14ac:dyDescent="0.4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ROUND(E1368/D1368*100,0)</f>
        <v>126</v>
      </c>
      <c r="P1368">
        <f>IFERROR(ROUND(E1368/L1368,2),0)</f>
        <v>64.540000000000006</v>
      </c>
      <c r="Q1368" s="11" t="s">
        <v>8323</v>
      </c>
      <c r="R1368" t="s">
        <v>8324</v>
      </c>
      <c r="S1368" s="15">
        <f>(((J1368/60)/60)/24)+DATE(1970,1,1)</f>
        <v>41924.996099537035</v>
      </c>
      <c r="T1368" s="15">
        <f>(((I1368/60)/60)/24)+DATE(1970,1,1)</f>
        <v>41970.037766203706</v>
      </c>
      <c r="U1368">
        <f>YEAR(S1368)</f>
        <v>2014</v>
      </c>
      <c r="V1368">
        <f t="shared" si="21"/>
        <v>46</v>
      </c>
    </row>
    <row r="1369" spans="1:22" ht="41.4" x14ac:dyDescent="0.4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ROUND(E1369/D1369*100,0)</f>
        <v>114</v>
      </c>
      <c r="P1369">
        <f>IFERROR(ROUND(E1369/L1369,2),0)</f>
        <v>63.48</v>
      </c>
      <c r="Q1369" s="11" t="s">
        <v>8323</v>
      </c>
      <c r="R1369" t="s">
        <v>8324</v>
      </c>
      <c r="S1369" s="15">
        <f>(((J1369/60)/60)/24)+DATE(1970,1,1)</f>
        <v>42292.002893518518</v>
      </c>
      <c r="T1369" s="15">
        <f>(((I1369/60)/60)/24)+DATE(1970,1,1)</f>
        <v>42322.044560185182</v>
      </c>
      <c r="U1369">
        <f>YEAR(S1369)</f>
        <v>2015</v>
      </c>
      <c r="V1369">
        <f t="shared" si="21"/>
        <v>30</v>
      </c>
    </row>
    <row r="1370" spans="1:22" ht="41.4" x14ac:dyDescent="0.4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ROUND(E1370/D1370*100,0)</f>
        <v>111</v>
      </c>
      <c r="P1370">
        <f>IFERROR(ROUND(E1370/L1370,2),0)</f>
        <v>63.62</v>
      </c>
      <c r="Q1370" s="11" t="s">
        <v>8323</v>
      </c>
      <c r="R1370" t="s">
        <v>8324</v>
      </c>
      <c r="S1370" s="15">
        <f>(((J1370/60)/60)/24)+DATE(1970,1,1)</f>
        <v>42146.190902777773</v>
      </c>
      <c r="T1370" s="15">
        <f>(((I1370/60)/60)/24)+DATE(1970,1,1)</f>
        <v>42170.190902777773</v>
      </c>
      <c r="U1370">
        <f>YEAR(S1370)</f>
        <v>2015</v>
      </c>
      <c r="V1370">
        <f t="shared" si="21"/>
        <v>24</v>
      </c>
    </row>
    <row r="1371" spans="1:22" ht="41.4" x14ac:dyDescent="0.4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ROUND(E1371/D1371*100,0)</f>
        <v>105</v>
      </c>
      <c r="P1371">
        <f>IFERROR(ROUND(E1371/L1371,2),0)</f>
        <v>83.97</v>
      </c>
      <c r="Q1371" s="11" t="s">
        <v>8323</v>
      </c>
      <c r="R1371" t="s">
        <v>8324</v>
      </c>
      <c r="S1371" s="15">
        <f>(((J1371/60)/60)/24)+DATE(1970,1,1)</f>
        <v>41710.594282407408</v>
      </c>
      <c r="T1371" s="15">
        <f>(((I1371/60)/60)/24)+DATE(1970,1,1)</f>
        <v>41740.594282407408</v>
      </c>
      <c r="U1371">
        <f>YEAR(S1371)</f>
        <v>2014</v>
      </c>
      <c r="V1371">
        <f t="shared" si="21"/>
        <v>30</v>
      </c>
    </row>
    <row r="1372" spans="1:22" ht="27.6" x14ac:dyDescent="0.4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ROUND(E1372/D1372*100,0)</f>
        <v>104</v>
      </c>
      <c r="P1372">
        <f>IFERROR(ROUND(E1372/L1372,2),0)</f>
        <v>77.75</v>
      </c>
      <c r="Q1372" s="11" t="s">
        <v>8323</v>
      </c>
      <c r="R1372" t="s">
        <v>8324</v>
      </c>
      <c r="S1372" s="15">
        <f>(((J1372/60)/60)/24)+DATE(1970,1,1)</f>
        <v>41548.00335648148</v>
      </c>
      <c r="T1372" s="15">
        <f>(((I1372/60)/60)/24)+DATE(1970,1,1)</f>
        <v>41563.00335648148</v>
      </c>
      <c r="U1372">
        <f>YEAR(S1372)</f>
        <v>2013</v>
      </c>
      <c r="V1372">
        <f t="shared" si="21"/>
        <v>15</v>
      </c>
    </row>
    <row r="1373" spans="1:22" ht="41.4" x14ac:dyDescent="0.4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ROUND(E1373/D1373*100,0)</f>
        <v>107</v>
      </c>
      <c r="P1373">
        <f>IFERROR(ROUND(E1373/L1373,2),0)</f>
        <v>107.07</v>
      </c>
      <c r="Q1373" s="11" t="s">
        <v>8323</v>
      </c>
      <c r="R1373" t="s">
        <v>8324</v>
      </c>
      <c r="S1373" s="15">
        <f>(((J1373/60)/60)/24)+DATE(1970,1,1)</f>
        <v>42101.758587962962</v>
      </c>
      <c r="T1373" s="15">
        <f>(((I1373/60)/60)/24)+DATE(1970,1,1)</f>
        <v>42131.758587962962</v>
      </c>
      <c r="U1373">
        <f>YEAR(S1373)</f>
        <v>2015</v>
      </c>
      <c r="V1373">
        <f t="shared" si="21"/>
        <v>30</v>
      </c>
    </row>
    <row r="1374" spans="1:22" x14ac:dyDescent="0.4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ROUND(E1374/D1374*100,0)</f>
        <v>124</v>
      </c>
      <c r="P1374">
        <f>IFERROR(ROUND(E1374/L1374,2),0)</f>
        <v>38.75</v>
      </c>
      <c r="Q1374" s="11" t="s">
        <v>8323</v>
      </c>
      <c r="R1374" t="s">
        <v>8324</v>
      </c>
      <c r="S1374" s="15">
        <f>(((J1374/60)/60)/24)+DATE(1970,1,1)</f>
        <v>41072.739953703705</v>
      </c>
      <c r="T1374" s="15">
        <f>(((I1374/60)/60)/24)+DATE(1970,1,1)</f>
        <v>41102.739953703705</v>
      </c>
      <c r="U1374">
        <f>YEAR(S1374)</f>
        <v>2012</v>
      </c>
      <c r="V1374">
        <f t="shared" si="21"/>
        <v>30</v>
      </c>
    </row>
    <row r="1375" spans="1:22" ht="27.6" x14ac:dyDescent="0.4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ROUND(E1375/D1375*100,0)</f>
        <v>105</v>
      </c>
      <c r="P1375">
        <f>IFERROR(ROUND(E1375/L1375,2),0)</f>
        <v>201.94</v>
      </c>
      <c r="Q1375" s="11" t="s">
        <v>8323</v>
      </c>
      <c r="R1375" t="s">
        <v>8324</v>
      </c>
      <c r="S1375" s="15">
        <f>(((J1375/60)/60)/24)+DATE(1970,1,1)</f>
        <v>42704.95177083333</v>
      </c>
      <c r="T1375" s="15">
        <f>(((I1375/60)/60)/24)+DATE(1970,1,1)</f>
        <v>42734.95177083333</v>
      </c>
      <c r="U1375">
        <f>YEAR(S1375)</f>
        <v>2016</v>
      </c>
      <c r="V1375">
        <f t="shared" si="21"/>
        <v>30</v>
      </c>
    </row>
    <row r="1376" spans="1:22" ht="41.4" x14ac:dyDescent="0.4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ROUND(E1376/D1376*100,0)</f>
        <v>189</v>
      </c>
      <c r="P1376">
        <f>IFERROR(ROUND(E1376/L1376,2),0)</f>
        <v>43.06</v>
      </c>
      <c r="Q1376" s="11" t="s">
        <v>8323</v>
      </c>
      <c r="R1376" t="s">
        <v>8324</v>
      </c>
      <c r="S1376" s="15">
        <f>(((J1376/60)/60)/24)+DATE(1970,1,1)</f>
        <v>42424.161898148144</v>
      </c>
      <c r="T1376" s="15">
        <f>(((I1376/60)/60)/24)+DATE(1970,1,1)</f>
        <v>42454.12023148148</v>
      </c>
      <c r="U1376">
        <f>YEAR(S1376)</f>
        <v>2016</v>
      </c>
      <c r="V1376">
        <f t="shared" si="21"/>
        <v>30</v>
      </c>
    </row>
    <row r="1377" spans="1:22" ht="41.4" x14ac:dyDescent="0.4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ROUND(E1377/D1377*100,0)</f>
        <v>171</v>
      </c>
      <c r="P1377">
        <f>IFERROR(ROUND(E1377/L1377,2),0)</f>
        <v>62.87</v>
      </c>
      <c r="Q1377" s="11" t="s">
        <v>8323</v>
      </c>
      <c r="R1377" t="s">
        <v>8324</v>
      </c>
      <c r="S1377" s="15">
        <f>(((J1377/60)/60)/24)+DATE(1970,1,1)</f>
        <v>42720.066192129627</v>
      </c>
      <c r="T1377" s="15">
        <f>(((I1377/60)/60)/24)+DATE(1970,1,1)</f>
        <v>42750.066192129627</v>
      </c>
      <c r="U1377">
        <f>YEAR(S1377)</f>
        <v>2016</v>
      </c>
      <c r="V1377">
        <f t="shared" si="21"/>
        <v>30</v>
      </c>
    </row>
    <row r="1378" spans="1:22" ht="27.6" x14ac:dyDescent="0.4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ROUND(E1378/D1378*100,0)</f>
        <v>252</v>
      </c>
      <c r="P1378">
        <f>IFERROR(ROUND(E1378/L1378,2),0)</f>
        <v>55.61</v>
      </c>
      <c r="Q1378" s="11" t="s">
        <v>8323</v>
      </c>
      <c r="R1378" t="s">
        <v>8324</v>
      </c>
      <c r="S1378" s="15">
        <f>(((J1378/60)/60)/24)+DATE(1970,1,1)</f>
        <v>42677.669050925921</v>
      </c>
      <c r="T1378" s="15">
        <f>(((I1378/60)/60)/24)+DATE(1970,1,1)</f>
        <v>42707.710717592592</v>
      </c>
      <c r="U1378">
        <f>YEAR(S1378)</f>
        <v>2016</v>
      </c>
      <c r="V1378">
        <f t="shared" si="21"/>
        <v>30</v>
      </c>
    </row>
    <row r="1379" spans="1:22" ht="41.4" x14ac:dyDescent="0.4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ROUND(E1379/D1379*100,0)</f>
        <v>116</v>
      </c>
      <c r="P1379">
        <f>IFERROR(ROUND(E1379/L1379,2),0)</f>
        <v>48.71</v>
      </c>
      <c r="Q1379" s="11" t="s">
        <v>8323</v>
      </c>
      <c r="R1379" t="s">
        <v>8324</v>
      </c>
      <c r="S1379" s="15">
        <f>(((J1379/60)/60)/24)+DATE(1970,1,1)</f>
        <v>42747.219560185185</v>
      </c>
      <c r="T1379" s="15">
        <f>(((I1379/60)/60)/24)+DATE(1970,1,1)</f>
        <v>42769.174305555556</v>
      </c>
      <c r="U1379">
        <f>YEAR(S1379)</f>
        <v>2017</v>
      </c>
      <c r="V1379">
        <f t="shared" si="21"/>
        <v>22</v>
      </c>
    </row>
    <row r="1380" spans="1:22" x14ac:dyDescent="0.4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ROUND(E1380/D1380*100,0)</f>
        <v>203</v>
      </c>
      <c r="P1380">
        <f>IFERROR(ROUND(E1380/L1380,2),0)</f>
        <v>30.58</v>
      </c>
      <c r="Q1380" s="11" t="s">
        <v>8323</v>
      </c>
      <c r="R1380" t="s">
        <v>8324</v>
      </c>
      <c r="S1380" s="15">
        <f>(((J1380/60)/60)/24)+DATE(1970,1,1)</f>
        <v>42568.759374999994</v>
      </c>
      <c r="T1380" s="15">
        <f>(((I1380/60)/60)/24)+DATE(1970,1,1)</f>
        <v>42583.759374999994</v>
      </c>
      <c r="U1380">
        <f>YEAR(S1380)</f>
        <v>2016</v>
      </c>
      <c r="V1380">
        <f t="shared" si="21"/>
        <v>15</v>
      </c>
    </row>
    <row r="1381" spans="1:22" ht="27.6" x14ac:dyDescent="0.4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ROUND(E1381/D1381*100,0)</f>
        <v>112</v>
      </c>
      <c r="P1381">
        <f>IFERROR(ROUND(E1381/L1381,2),0)</f>
        <v>73.91</v>
      </c>
      <c r="Q1381" s="11" t="s">
        <v>8323</v>
      </c>
      <c r="R1381" t="s">
        <v>8324</v>
      </c>
      <c r="S1381" s="15">
        <f>(((J1381/60)/60)/24)+DATE(1970,1,1)</f>
        <v>42130.491620370376</v>
      </c>
      <c r="T1381" s="15">
        <f>(((I1381/60)/60)/24)+DATE(1970,1,1)</f>
        <v>42160.491620370376</v>
      </c>
      <c r="U1381">
        <f>YEAR(S1381)</f>
        <v>2015</v>
      </c>
      <c r="V1381">
        <f t="shared" si="21"/>
        <v>30</v>
      </c>
    </row>
    <row r="1382" spans="1:22" ht="27.6" x14ac:dyDescent="0.4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ROUND(E1382/D1382*100,0)</f>
        <v>424</v>
      </c>
      <c r="P1382">
        <f>IFERROR(ROUND(E1382/L1382,2),0)</f>
        <v>21.2</v>
      </c>
      <c r="Q1382" s="11" t="s">
        <v>8323</v>
      </c>
      <c r="R1382" t="s">
        <v>8324</v>
      </c>
      <c r="S1382" s="15">
        <f>(((J1382/60)/60)/24)+DATE(1970,1,1)</f>
        <v>42141.762800925921</v>
      </c>
      <c r="T1382" s="15">
        <f>(((I1382/60)/60)/24)+DATE(1970,1,1)</f>
        <v>42164.083333333328</v>
      </c>
      <c r="U1382">
        <f>YEAR(S1382)</f>
        <v>2015</v>
      </c>
      <c r="V1382">
        <f t="shared" si="21"/>
        <v>23</v>
      </c>
    </row>
    <row r="1383" spans="1:22" ht="41.4" x14ac:dyDescent="0.4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ROUND(E1383/D1383*100,0)</f>
        <v>107</v>
      </c>
      <c r="P1383">
        <f>IFERROR(ROUND(E1383/L1383,2),0)</f>
        <v>73.36</v>
      </c>
      <c r="Q1383" s="11" t="s">
        <v>8323</v>
      </c>
      <c r="R1383" t="s">
        <v>8324</v>
      </c>
      <c r="S1383" s="15">
        <f>(((J1383/60)/60)/24)+DATE(1970,1,1)</f>
        <v>42703.214409722219</v>
      </c>
      <c r="T1383" s="15">
        <f>(((I1383/60)/60)/24)+DATE(1970,1,1)</f>
        <v>42733.214409722219</v>
      </c>
      <c r="U1383">
        <f>YEAR(S1383)</f>
        <v>2016</v>
      </c>
      <c r="V1383">
        <f t="shared" si="21"/>
        <v>30</v>
      </c>
    </row>
    <row r="1384" spans="1:22" ht="41.4" x14ac:dyDescent="0.4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ROUND(E1384/D1384*100,0)</f>
        <v>104</v>
      </c>
      <c r="P1384">
        <f>IFERROR(ROUND(E1384/L1384,2),0)</f>
        <v>56.41</v>
      </c>
      <c r="Q1384" s="11" t="s">
        <v>8323</v>
      </c>
      <c r="R1384" t="s">
        <v>8324</v>
      </c>
      <c r="S1384" s="15">
        <f>(((J1384/60)/60)/24)+DATE(1970,1,1)</f>
        <v>41370.800185185188</v>
      </c>
      <c r="T1384" s="15">
        <f>(((I1384/60)/60)/24)+DATE(1970,1,1)</f>
        <v>41400.800185185188</v>
      </c>
      <c r="U1384">
        <f>YEAR(S1384)</f>
        <v>2013</v>
      </c>
      <c r="V1384">
        <f t="shared" si="21"/>
        <v>30</v>
      </c>
    </row>
    <row r="1385" spans="1:22" ht="41.4" x14ac:dyDescent="0.4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ROUND(E1385/D1385*100,0)</f>
        <v>212</v>
      </c>
      <c r="P1385">
        <f>IFERROR(ROUND(E1385/L1385,2),0)</f>
        <v>50.25</v>
      </c>
      <c r="Q1385" s="11" t="s">
        <v>8323</v>
      </c>
      <c r="R1385" t="s">
        <v>8324</v>
      </c>
      <c r="S1385" s="15">
        <f>(((J1385/60)/60)/24)+DATE(1970,1,1)</f>
        <v>42707.074976851851</v>
      </c>
      <c r="T1385" s="15">
        <f>(((I1385/60)/60)/24)+DATE(1970,1,1)</f>
        <v>42727.074976851851</v>
      </c>
      <c r="U1385">
        <f>YEAR(S1385)</f>
        <v>2016</v>
      </c>
      <c r="V1385">
        <f t="shared" si="21"/>
        <v>20</v>
      </c>
    </row>
    <row r="1386" spans="1:22" ht="41.4" x14ac:dyDescent="0.4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ROUND(E1386/D1386*100,0)</f>
        <v>124</v>
      </c>
      <c r="P1386">
        <f>IFERROR(ROUND(E1386/L1386,2),0)</f>
        <v>68.94</v>
      </c>
      <c r="Q1386" s="11" t="s">
        <v>8323</v>
      </c>
      <c r="R1386" t="s">
        <v>8324</v>
      </c>
      <c r="S1386" s="15">
        <f>(((J1386/60)/60)/24)+DATE(1970,1,1)</f>
        <v>42160.735208333332</v>
      </c>
      <c r="T1386" s="15">
        <f>(((I1386/60)/60)/24)+DATE(1970,1,1)</f>
        <v>42190.735208333332</v>
      </c>
      <c r="U1386">
        <f>YEAR(S1386)</f>
        <v>2015</v>
      </c>
      <c r="V1386">
        <f t="shared" si="21"/>
        <v>30</v>
      </c>
    </row>
    <row r="1387" spans="1:22" ht="41.4" x14ac:dyDescent="0.4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ROUND(E1387/D1387*100,0)</f>
        <v>110</v>
      </c>
      <c r="P1387">
        <f>IFERROR(ROUND(E1387/L1387,2),0)</f>
        <v>65.91</v>
      </c>
      <c r="Q1387" s="11" t="s">
        <v>8323</v>
      </c>
      <c r="R1387" t="s">
        <v>8324</v>
      </c>
      <c r="S1387" s="15">
        <f>(((J1387/60)/60)/24)+DATE(1970,1,1)</f>
        <v>42433.688900462963</v>
      </c>
      <c r="T1387" s="15">
        <f>(((I1387/60)/60)/24)+DATE(1970,1,1)</f>
        <v>42489.507638888885</v>
      </c>
      <c r="U1387">
        <f>YEAR(S1387)</f>
        <v>2016</v>
      </c>
      <c r="V1387">
        <f t="shared" si="21"/>
        <v>56</v>
      </c>
    </row>
    <row r="1388" spans="1:22" ht="27.6" x14ac:dyDescent="0.4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ROUND(E1388/D1388*100,0)</f>
        <v>219</v>
      </c>
      <c r="P1388">
        <f>IFERROR(ROUND(E1388/L1388,2),0)</f>
        <v>62.5</v>
      </c>
      <c r="Q1388" s="11" t="s">
        <v>8323</v>
      </c>
      <c r="R1388" t="s">
        <v>8324</v>
      </c>
      <c r="S1388" s="15">
        <f>(((J1388/60)/60)/24)+DATE(1970,1,1)</f>
        <v>42184.646863425922</v>
      </c>
      <c r="T1388" s="15">
        <f>(((I1388/60)/60)/24)+DATE(1970,1,1)</f>
        <v>42214.646863425922</v>
      </c>
      <c r="U1388">
        <f>YEAR(S1388)</f>
        <v>2015</v>
      </c>
      <c r="V1388">
        <f t="shared" si="21"/>
        <v>30</v>
      </c>
    </row>
    <row r="1389" spans="1:22" ht="55.2" x14ac:dyDescent="0.4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ROUND(E1389/D1389*100,0)</f>
        <v>137</v>
      </c>
      <c r="P1389">
        <f>IFERROR(ROUND(E1389/L1389,2),0)</f>
        <v>70.06</v>
      </c>
      <c r="Q1389" s="11" t="s">
        <v>8323</v>
      </c>
      <c r="R1389" t="s">
        <v>8324</v>
      </c>
      <c r="S1389" s="15">
        <f>(((J1389/60)/60)/24)+DATE(1970,1,1)</f>
        <v>42126.92123842593</v>
      </c>
      <c r="T1389" s="15">
        <f>(((I1389/60)/60)/24)+DATE(1970,1,1)</f>
        <v>42158.1875</v>
      </c>
      <c r="U1389">
        <f>YEAR(S1389)</f>
        <v>2015</v>
      </c>
      <c r="V1389">
        <f t="shared" si="21"/>
        <v>32</v>
      </c>
    </row>
    <row r="1390" spans="1:22" ht="41.4" x14ac:dyDescent="0.4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ROUND(E1390/D1390*100,0)</f>
        <v>135</v>
      </c>
      <c r="P1390">
        <f>IFERROR(ROUND(E1390/L1390,2),0)</f>
        <v>60.18</v>
      </c>
      <c r="Q1390" s="11" t="s">
        <v>8323</v>
      </c>
      <c r="R1390" t="s">
        <v>8324</v>
      </c>
      <c r="S1390" s="15">
        <f>(((J1390/60)/60)/24)+DATE(1970,1,1)</f>
        <v>42634.614780092597</v>
      </c>
      <c r="T1390" s="15">
        <f>(((I1390/60)/60)/24)+DATE(1970,1,1)</f>
        <v>42660.676388888889</v>
      </c>
      <c r="U1390">
        <f>YEAR(S1390)</f>
        <v>2016</v>
      </c>
      <c r="V1390">
        <f t="shared" si="21"/>
        <v>26</v>
      </c>
    </row>
    <row r="1391" spans="1:22" ht="27.6" x14ac:dyDescent="0.4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ROUND(E1391/D1391*100,0)</f>
        <v>145</v>
      </c>
      <c r="P1391">
        <f>IFERROR(ROUND(E1391/L1391,2),0)</f>
        <v>21.38</v>
      </c>
      <c r="Q1391" s="11" t="s">
        <v>8323</v>
      </c>
      <c r="R1391" t="s">
        <v>8324</v>
      </c>
      <c r="S1391" s="15">
        <f>(((J1391/60)/60)/24)+DATE(1970,1,1)</f>
        <v>42565.480983796297</v>
      </c>
      <c r="T1391" s="15">
        <f>(((I1391/60)/60)/24)+DATE(1970,1,1)</f>
        <v>42595.480983796297</v>
      </c>
      <c r="U1391">
        <f>YEAR(S1391)</f>
        <v>2016</v>
      </c>
      <c r="V1391">
        <f t="shared" si="21"/>
        <v>30</v>
      </c>
    </row>
    <row r="1392" spans="1:22" ht="41.4" x14ac:dyDescent="0.4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ROUND(E1392/D1392*100,0)</f>
        <v>109</v>
      </c>
      <c r="P1392">
        <f>IFERROR(ROUND(E1392/L1392,2),0)</f>
        <v>160.79</v>
      </c>
      <c r="Q1392" s="11" t="s">
        <v>8323</v>
      </c>
      <c r="R1392" t="s">
        <v>8324</v>
      </c>
      <c r="S1392" s="15">
        <f>(((J1392/60)/60)/24)+DATE(1970,1,1)</f>
        <v>42087.803310185183</v>
      </c>
      <c r="T1392" s="15">
        <f>(((I1392/60)/60)/24)+DATE(1970,1,1)</f>
        <v>42121.716666666667</v>
      </c>
      <c r="U1392">
        <f>YEAR(S1392)</f>
        <v>2015</v>
      </c>
      <c r="V1392">
        <f t="shared" si="21"/>
        <v>34</v>
      </c>
    </row>
    <row r="1393" spans="1:22" ht="41.4" x14ac:dyDescent="0.4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ROUND(E1393/D1393*100,0)</f>
        <v>110</v>
      </c>
      <c r="P1393">
        <f>IFERROR(ROUND(E1393/L1393,2),0)</f>
        <v>42.38</v>
      </c>
      <c r="Q1393" s="11" t="s">
        <v>8323</v>
      </c>
      <c r="R1393" t="s">
        <v>8324</v>
      </c>
      <c r="S1393" s="15">
        <f>(((J1393/60)/60)/24)+DATE(1970,1,1)</f>
        <v>42193.650671296295</v>
      </c>
      <c r="T1393" s="15">
        <f>(((I1393/60)/60)/24)+DATE(1970,1,1)</f>
        <v>42238.207638888889</v>
      </c>
      <c r="U1393">
        <f>YEAR(S1393)</f>
        <v>2015</v>
      </c>
      <c r="V1393">
        <f t="shared" si="21"/>
        <v>45</v>
      </c>
    </row>
    <row r="1394" spans="1:22" ht="41.4" x14ac:dyDescent="0.4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ROUND(E1394/D1394*100,0)</f>
        <v>114</v>
      </c>
      <c r="P1394">
        <f>IFERROR(ROUND(E1394/L1394,2),0)</f>
        <v>27.32</v>
      </c>
      <c r="Q1394" s="11" t="s">
        <v>8323</v>
      </c>
      <c r="R1394" t="s">
        <v>8324</v>
      </c>
      <c r="S1394" s="15">
        <f>(((J1394/60)/60)/24)+DATE(1970,1,1)</f>
        <v>42401.154930555553</v>
      </c>
      <c r="T1394" s="15">
        <f>(((I1394/60)/60)/24)+DATE(1970,1,1)</f>
        <v>42432.154930555553</v>
      </c>
      <c r="U1394">
        <f>YEAR(S1394)</f>
        <v>2016</v>
      </c>
      <c r="V1394">
        <f t="shared" si="21"/>
        <v>31</v>
      </c>
    </row>
    <row r="1395" spans="1:22" x14ac:dyDescent="0.4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ROUND(E1395/D1395*100,0)</f>
        <v>102</v>
      </c>
      <c r="P1395">
        <f>IFERROR(ROUND(E1395/L1395,2),0)</f>
        <v>196.83</v>
      </c>
      <c r="Q1395" s="11" t="s">
        <v>8323</v>
      </c>
      <c r="R1395" t="s">
        <v>8324</v>
      </c>
      <c r="S1395" s="15">
        <f>(((J1395/60)/60)/24)+DATE(1970,1,1)</f>
        <v>42553.681979166664</v>
      </c>
      <c r="T1395" s="15">
        <f>(((I1395/60)/60)/24)+DATE(1970,1,1)</f>
        <v>42583.681979166664</v>
      </c>
      <c r="U1395">
        <f>YEAR(S1395)</f>
        <v>2016</v>
      </c>
      <c r="V1395">
        <f t="shared" si="21"/>
        <v>30</v>
      </c>
    </row>
    <row r="1396" spans="1:22" ht="41.4" x14ac:dyDescent="0.4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ROUND(E1396/D1396*100,0)</f>
        <v>122</v>
      </c>
      <c r="P1396">
        <f>IFERROR(ROUND(E1396/L1396,2),0)</f>
        <v>53.88</v>
      </c>
      <c r="Q1396" s="11" t="s">
        <v>8323</v>
      </c>
      <c r="R1396" t="s">
        <v>8324</v>
      </c>
      <c r="S1396" s="15">
        <f>(((J1396/60)/60)/24)+DATE(1970,1,1)</f>
        <v>42752.144976851851</v>
      </c>
      <c r="T1396" s="15">
        <f>(((I1396/60)/60)/24)+DATE(1970,1,1)</f>
        <v>42795.125</v>
      </c>
      <c r="U1396">
        <f>YEAR(S1396)</f>
        <v>2017</v>
      </c>
      <c r="V1396">
        <f t="shared" si="21"/>
        <v>43</v>
      </c>
    </row>
    <row r="1397" spans="1:22" x14ac:dyDescent="0.4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ROUND(E1397/D1397*100,0)</f>
        <v>112</v>
      </c>
      <c r="P1397">
        <f>IFERROR(ROUND(E1397/L1397,2),0)</f>
        <v>47.76</v>
      </c>
      <c r="Q1397" s="11" t="s">
        <v>8323</v>
      </c>
      <c r="R1397" t="s">
        <v>8324</v>
      </c>
      <c r="S1397" s="15">
        <f>(((J1397/60)/60)/24)+DATE(1970,1,1)</f>
        <v>42719.90834490741</v>
      </c>
      <c r="T1397" s="15">
        <f>(((I1397/60)/60)/24)+DATE(1970,1,1)</f>
        <v>42749.90834490741</v>
      </c>
      <c r="U1397">
        <f>YEAR(S1397)</f>
        <v>2016</v>
      </c>
      <c r="V1397">
        <f t="shared" si="21"/>
        <v>30</v>
      </c>
    </row>
    <row r="1398" spans="1:22" ht="41.4" x14ac:dyDescent="0.4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ROUND(E1398/D1398*100,0)</f>
        <v>107</v>
      </c>
      <c r="P1398">
        <f>IFERROR(ROUND(E1398/L1398,2),0)</f>
        <v>88.19</v>
      </c>
      <c r="Q1398" s="11" t="s">
        <v>8323</v>
      </c>
      <c r="R1398" t="s">
        <v>8324</v>
      </c>
      <c r="S1398" s="15">
        <f>(((J1398/60)/60)/24)+DATE(1970,1,1)</f>
        <v>42018.99863425926</v>
      </c>
      <c r="T1398" s="15">
        <f>(((I1398/60)/60)/24)+DATE(1970,1,1)</f>
        <v>42048.99863425926</v>
      </c>
      <c r="U1398">
        <f>YEAR(S1398)</f>
        <v>2015</v>
      </c>
      <c r="V1398">
        <f t="shared" si="21"/>
        <v>30</v>
      </c>
    </row>
    <row r="1399" spans="1:22" ht="41.4" x14ac:dyDescent="0.4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ROUND(E1399/D1399*100,0)</f>
        <v>114</v>
      </c>
      <c r="P1399">
        <f>IFERROR(ROUND(E1399/L1399,2),0)</f>
        <v>72.06</v>
      </c>
      <c r="Q1399" s="11" t="s">
        <v>8323</v>
      </c>
      <c r="R1399" t="s">
        <v>8324</v>
      </c>
      <c r="S1399" s="15">
        <f>(((J1399/60)/60)/24)+DATE(1970,1,1)</f>
        <v>42640.917939814812</v>
      </c>
      <c r="T1399" s="15">
        <f>(((I1399/60)/60)/24)+DATE(1970,1,1)</f>
        <v>42670.888194444444</v>
      </c>
      <c r="U1399">
        <f>YEAR(S1399)</f>
        <v>2016</v>
      </c>
      <c r="V1399">
        <f t="shared" si="21"/>
        <v>30</v>
      </c>
    </row>
    <row r="1400" spans="1:22" ht="41.4" x14ac:dyDescent="0.4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ROUND(E1400/D1400*100,0)</f>
        <v>110</v>
      </c>
      <c r="P1400">
        <f>IFERROR(ROUND(E1400/L1400,2),0)</f>
        <v>74.25</v>
      </c>
      <c r="Q1400" s="11" t="s">
        <v>8323</v>
      </c>
      <c r="R1400" t="s">
        <v>8324</v>
      </c>
      <c r="S1400" s="15">
        <f>(((J1400/60)/60)/24)+DATE(1970,1,1)</f>
        <v>42526.874236111107</v>
      </c>
      <c r="T1400" s="15">
        <f>(((I1400/60)/60)/24)+DATE(1970,1,1)</f>
        <v>42556.874236111107</v>
      </c>
      <c r="U1400">
        <f>YEAR(S1400)</f>
        <v>2016</v>
      </c>
      <c r="V1400">
        <f t="shared" si="21"/>
        <v>30</v>
      </c>
    </row>
    <row r="1401" spans="1:22" ht="41.4" x14ac:dyDescent="0.4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ROUND(E1401/D1401*100,0)</f>
        <v>126</v>
      </c>
      <c r="P1401">
        <f>IFERROR(ROUND(E1401/L1401,2),0)</f>
        <v>61.7</v>
      </c>
      <c r="Q1401" s="11" t="s">
        <v>8323</v>
      </c>
      <c r="R1401" t="s">
        <v>8324</v>
      </c>
      <c r="S1401" s="15">
        <f>(((J1401/60)/60)/24)+DATE(1970,1,1)</f>
        <v>41889.004317129627</v>
      </c>
      <c r="T1401" s="15">
        <f>(((I1401/60)/60)/24)+DATE(1970,1,1)</f>
        <v>41919.004317129627</v>
      </c>
      <c r="U1401">
        <f>YEAR(S1401)</f>
        <v>2014</v>
      </c>
      <c r="V1401">
        <f t="shared" si="21"/>
        <v>30</v>
      </c>
    </row>
    <row r="1402" spans="1:22" ht="41.4" x14ac:dyDescent="0.4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ROUND(E1402/D1402*100,0)</f>
        <v>167</v>
      </c>
      <c r="P1402">
        <f>IFERROR(ROUND(E1402/L1402,2),0)</f>
        <v>17.239999999999998</v>
      </c>
      <c r="Q1402" s="11" t="s">
        <v>8323</v>
      </c>
      <c r="R1402" t="s">
        <v>8324</v>
      </c>
      <c r="S1402" s="15">
        <f>(((J1402/60)/60)/24)+DATE(1970,1,1)</f>
        <v>42498.341122685189</v>
      </c>
      <c r="T1402" s="15">
        <f>(((I1402/60)/60)/24)+DATE(1970,1,1)</f>
        <v>42533.229166666672</v>
      </c>
      <c r="U1402">
        <f>YEAR(S1402)</f>
        <v>2016</v>
      </c>
      <c r="V1402">
        <f t="shared" si="21"/>
        <v>35</v>
      </c>
    </row>
    <row r="1403" spans="1:22" ht="41.4" x14ac:dyDescent="0.4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ROUND(E1403/D1403*100,0)</f>
        <v>497</v>
      </c>
      <c r="P1403">
        <f>IFERROR(ROUND(E1403/L1403,2),0)</f>
        <v>51.72</v>
      </c>
      <c r="Q1403" s="11" t="s">
        <v>8323</v>
      </c>
      <c r="R1403" t="s">
        <v>8324</v>
      </c>
      <c r="S1403" s="15">
        <f>(((J1403/60)/60)/24)+DATE(1970,1,1)</f>
        <v>41399.99622685185</v>
      </c>
      <c r="T1403" s="15">
        <f>(((I1403/60)/60)/24)+DATE(1970,1,1)</f>
        <v>41420.99622685185</v>
      </c>
      <c r="U1403">
        <f>YEAR(S1403)</f>
        <v>2013</v>
      </c>
      <c r="V1403">
        <f t="shared" si="21"/>
        <v>21</v>
      </c>
    </row>
    <row r="1404" spans="1:22" ht="41.4" x14ac:dyDescent="0.4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ROUND(E1404/D1404*100,0)</f>
        <v>109</v>
      </c>
      <c r="P1404">
        <f>IFERROR(ROUND(E1404/L1404,2),0)</f>
        <v>24.15</v>
      </c>
      <c r="Q1404" s="11" t="s">
        <v>8323</v>
      </c>
      <c r="R1404" t="s">
        <v>8324</v>
      </c>
      <c r="S1404" s="15">
        <f>(((J1404/60)/60)/24)+DATE(1970,1,1)</f>
        <v>42065.053368055553</v>
      </c>
      <c r="T1404" s="15">
        <f>(((I1404/60)/60)/24)+DATE(1970,1,1)</f>
        <v>42125.011701388896</v>
      </c>
      <c r="U1404">
        <f>YEAR(S1404)</f>
        <v>2015</v>
      </c>
      <c r="V1404">
        <f t="shared" si="21"/>
        <v>60</v>
      </c>
    </row>
    <row r="1405" spans="1:22" ht="41.4" x14ac:dyDescent="0.4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ROUND(E1405/D1405*100,0)</f>
        <v>103</v>
      </c>
      <c r="P1405">
        <f>IFERROR(ROUND(E1405/L1405,2),0)</f>
        <v>62.17</v>
      </c>
      <c r="Q1405" s="11" t="s">
        <v>8323</v>
      </c>
      <c r="R1405" t="s">
        <v>8324</v>
      </c>
      <c r="S1405" s="15">
        <f>(((J1405/60)/60)/24)+DATE(1970,1,1)</f>
        <v>41451.062905092593</v>
      </c>
      <c r="T1405" s="15">
        <f>(((I1405/60)/60)/24)+DATE(1970,1,1)</f>
        <v>41481.062905092593</v>
      </c>
      <c r="U1405">
        <f>YEAR(S1405)</f>
        <v>2013</v>
      </c>
      <c r="V1405">
        <f t="shared" si="21"/>
        <v>30</v>
      </c>
    </row>
    <row r="1406" spans="1:22" ht="41.4" x14ac:dyDescent="0.4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ROUND(E1406/D1406*100,0)</f>
        <v>2</v>
      </c>
      <c r="P1406">
        <f>IFERROR(ROUND(E1406/L1406,2),0)</f>
        <v>48.2</v>
      </c>
      <c r="Q1406" s="11" t="s">
        <v>8320</v>
      </c>
      <c r="R1406" t="s">
        <v>8339</v>
      </c>
      <c r="S1406" s="15">
        <f>(((J1406/60)/60)/24)+DATE(1970,1,1)</f>
        <v>42032.510243055556</v>
      </c>
      <c r="T1406" s="15">
        <f>(((I1406/60)/60)/24)+DATE(1970,1,1)</f>
        <v>42057.510243055556</v>
      </c>
      <c r="U1406">
        <f>YEAR(S1406)</f>
        <v>2015</v>
      </c>
      <c r="V1406">
        <f t="shared" si="21"/>
        <v>25</v>
      </c>
    </row>
    <row r="1407" spans="1:22" ht="27.6" x14ac:dyDescent="0.4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ROUND(E1407/D1407*100,0)</f>
        <v>0</v>
      </c>
      <c r="P1407">
        <f>IFERROR(ROUND(E1407/L1407,2),0)</f>
        <v>6.18</v>
      </c>
      <c r="Q1407" s="11" t="s">
        <v>8320</v>
      </c>
      <c r="R1407" t="s">
        <v>8339</v>
      </c>
      <c r="S1407" s="15">
        <f>(((J1407/60)/60)/24)+DATE(1970,1,1)</f>
        <v>41941.680567129632</v>
      </c>
      <c r="T1407" s="15">
        <f>(((I1407/60)/60)/24)+DATE(1970,1,1)</f>
        <v>41971.722233796296</v>
      </c>
      <c r="U1407">
        <f>YEAR(S1407)</f>
        <v>2014</v>
      </c>
      <c r="V1407">
        <f t="shared" si="21"/>
        <v>30</v>
      </c>
    </row>
    <row r="1408" spans="1:22" x14ac:dyDescent="0.4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ROUND(E1408/D1408*100,0)</f>
        <v>0</v>
      </c>
      <c r="P1408">
        <f>IFERROR(ROUND(E1408/L1408,2),0)</f>
        <v>5</v>
      </c>
      <c r="Q1408" s="11" t="s">
        <v>8320</v>
      </c>
      <c r="R1408" t="s">
        <v>8339</v>
      </c>
      <c r="S1408" s="15">
        <f>(((J1408/60)/60)/24)+DATE(1970,1,1)</f>
        <v>42297.432951388888</v>
      </c>
      <c r="T1408" s="15">
        <f>(((I1408/60)/60)/24)+DATE(1970,1,1)</f>
        <v>42350.416666666672</v>
      </c>
      <c r="U1408">
        <f>YEAR(S1408)</f>
        <v>2015</v>
      </c>
      <c r="V1408">
        <f t="shared" si="21"/>
        <v>53</v>
      </c>
    </row>
    <row r="1409" spans="1:22" ht="41.4" x14ac:dyDescent="0.4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ROUND(E1409/D1409*100,0)</f>
        <v>1</v>
      </c>
      <c r="P1409">
        <f>IFERROR(ROUND(E1409/L1409,2),0)</f>
        <v>7.5</v>
      </c>
      <c r="Q1409" s="11" t="s">
        <v>8320</v>
      </c>
      <c r="R1409" t="s">
        <v>8339</v>
      </c>
      <c r="S1409" s="15">
        <f>(((J1409/60)/60)/24)+DATE(1970,1,1)</f>
        <v>41838.536782407406</v>
      </c>
      <c r="T1409" s="15">
        <f>(((I1409/60)/60)/24)+DATE(1970,1,1)</f>
        <v>41863.536782407406</v>
      </c>
      <c r="U1409">
        <f>YEAR(S1409)</f>
        <v>2014</v>
      </c>
      <c r="V1409">
        <f t="shared" si="21"/>
        <v>25</v>
      </c>
    </row>
    <row r="1410" spans="1:22" ht="41.4" x14ac:dyDescent="0.4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ROUND(E1410/D1410*100,0)</f>
        <v>7</v>
      </c>
      <c r="P1410">
        <f>IFERROR(ROUND(E1410/L1410,2),0)</f>
        <v>12</v>
      </c>
      <c r="Q1410" s="11" t="s">
        <v>8320</v>
      </c>
      <c r="R1410" t="s">
        <v>8339</v>
      </c>
      <c r="S1410" s="15">
        <f>(((J1410/60)/60)/24)+DATE(1970,1,1)</f>
        <v>42291.872175925921</v>
      </c>
      <c r="T1410" s="15">
        <f>(((I1410/60)/60)/24)+DATE(1970,1,1)</f>
        <v>42321.913842592592</v>
      </c>
      <c r="U1410">
        <f>YEAR(S1410)</f>
        <v>2015</v>
      </c>
      <c r="V1410">
        <f t="shared" si="21"/>
        <v>30</v>
      </c>
    </row>
    <row r="1411" spans="1:22" ht="41.4" x14ac:dyDescent="0.4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ROUND(E1411/D1411*100,0)</f>
        <v>0</v>
      </c>
      <c r="P1411">
        <f>IFERROR(ROUND(E1411/L1411,2),0)</f>
        <v>0</v>
      </c>
      <c r="Q1411" s="11" t="s">
        <v>8320</v>
      </c>
      <c r="R1411" t="s">
        <v>8339</v>
      </c>
      <c r="S1411" s="15">
        <f>(((J1411/60)/60)/24)+DATE(1970,1,1)</f>
        <v>41945.133506944447</v>
      </c>
      <c r="T1411" s="15">
        <f>(((I1411/60)/60)/24)+DATE(1970,1,1)</f>
        <v>42005.175173611111</v>
      </c>
      <c r="U1411">
        <f>YEAR(S1411)</f>
        <v>2014</v>
      </c>
      <c r="V1411">
        <f t="shared" ref="V1411:V1474" si="22">_xlfn.DAYS(T1411,S1411)</f>
        <v>60</v>
      </c>
    </row>
    <row r="1412" spans="1:22" ht="41.4" x14ac:dyDescent="0.4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ROUND(E1412/D1412*100,0)</f>
        <v>0</v>
      </c>
      <c r="P1412">
        <f>IFERROR(ROUND(E1412/L1412,2),0)</f>
        <v>1</v>
      </c>
      <c r="Q1412" s="11" t="s">
        <v>8320</v>
      </c>
      <c r="R1412" t="s">
        <v>8339</v>
      </c>
      <c r="S1412" s="15">
        <f>(((J1412/60)/60)/24)+DATE(1970,1,1)</f>
        <v>42479.318518518514</v>
      </c>
      <c r="T1412" s="15">
        <f>(((I1412/60)/60)/24)+DATE(1970,1,1)</f>
        <v>42524.318518518514</v>
      </c>
      <c r="U1412">
        <f>YEAR(S1412)</f>
        <v>2016</v>
      </c>
      <c r="V1412">
        <f t="shared" si="22"/>
        <v>45</v>
      </c>
    </row>
    <row r="1413" spans="1:22" ht="41.4" x14ac:dyDescent="0.4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ROUND(E1413/D1413*100,0)</f>
        <v>0</v>
      </c>
      <c r="P1413">
        <f>IFERROR(ROUND(E1413/L1413,2),0)</f>
        <v>2.33</v>
      </c>
      <c r="Q1413" s="11" t="s">
        <v>8320</v>
      </c>
      <c r="R1413" t="s">
        <v>8339</v>
      </c>
      <c r="S1413" s="15">
        <f>(((J1413/60)/60)/24)+DATE(1970,1,1)</f>
        <v>42013.059027777781</v>
      </c>
      <c r="T1413" s="15">
        <f>(((I1413/60)/60)/24)+DATE(1970,1,1)</f>
        <v>42041.059027777781</v>
      </c>
      <c r="U1413">
        <f>YEAR(S1413)</f>
        <v>2015</v>
      </c>
      <c r="V1413">
        <f t="shared" si="22"/>
        <v>28</v>
      </c>
    </row>
    <row r="1414" spans="1:22" ht="27.6" x14ac:dyDescent="0.4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ROUND(E1414/D1414*100,0)</f>
        <v>5</v>
      </c>
      <c r="P1414">
        <f>IFERROR(ROUND(E1414/L1414,2),0)</f>
        <v>24.62</v>
      </c>
      <c r="Q1414" s="11" t="s">
        <v>8320</v>
      </c>
      <c r="R1414" t="s">
        <v>8339</v>
      </c>
      <c r="S1414" s="15">
        <f>(((J1414/60)/60)/24)+DATE(1970,1,1)</f>
        <v>41947.063645833332</v>
      </c>
      <c r="T1414" s="15">
        <f>(((I1414/60)/60)/24)+DATE(1970,1,1)</f>
        <v>41977.063645833332</v>
      </c>
      <c r="U1414">
        <f>YEAR(S1414)</f>
        <v>2014</v>
      </c>
      <c r="V1414">
        <f t="shared" si="22"/>
        <v>30</v>
      </c>
    </row>
    <row r="1415" spans="1:22" ht="41.4" x14ac:dyDescent="0.4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ROUND(E1415/D1415*100,0)</f>
        <v>5</v>
      </c>
      <c r="P1415">
        <f>IFERROR(ROUND(E1415/L1415,2),0)</f>
        <v>100</v>
      </c>
      <c r="Q1415" s="11" t="s">
        <v>8320</v>
      </c>
      <c r="R1415" t="s">
        <v>8339</v>
      </c>
      <c r="S1415" s="15">
        <f>(((J1415/60)/60)/24)+DATE(1970,1,1)</f>
        <v>42360.437152777777</v>
      </c>
      <c r="T1415" s="15">
        <f>(((I1415/60)/60)/24)+DATE(1970,1,1)</f>
        <v>42420.437152777777</v>
      </c>
      <c r="U1415">
        <f>YEAR(S1415)</f>
        <v>2015</v>
      </c>
      <c r="V1415">
        <f t="shared" si="22"/>
        <v>60</v>
      </c>
    </row>
    <row r="1416" spans="1:22" ht="41.4" x14ac:dyDescent="0.4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ROUND(E1416/D1416*100,0)</f>
        <v>0</v>
      </c>
      <c r="P1416">
        <f>IFERROR(ROUND(E1416/L1416,2),0)</f>
        <v>1</v>
      </c>
      <c r="Q1416" s="11" t="s">
        <v>8320</v>
      </c>
      <c r="R1416" t="s">
        <v>8339</v>
      </c>
      <c r="S1416" s="15">
        <f>(((J1416/60)/60)/24)+DATE(1970,1,1)</f>
        <v>42708.25309027778</v>
      </c>
      <c r="T1416" s="15">
        <f>(((I1416/60)/60)/24)+DATE(1970,1,1)</f>
        <v>42738.25309027778</v>
      </c>
      <c r="U1416">
        <f>YEAR(S1416)</f>
        <v>2016</v>
      </c>
      <c r="V1416">
        <f t="shared" si="22"/>
        <v>30</v>
      </c>
    </row>
    <row r="1417" spans="1:22" ht="41.4" x14ac:dyDescent="0.4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ROUND(E1417/D1417*100,0)</f>
        <v>18</v>
      </c>
      <c r="P1417">
        <f>IFERROR(ROUND(E1417/L1417,2),0)</f>
        <v>88.89</v>
      </c>
      <c r="Q1417" s="11" t="s">
        <v>8320</v>
      </c>
      <c r="R1417" t="s">
        <v>8339</v>
      </c>
      <c r="S1417" s="15">
        <f>(((J1417/60)/60)/24)+DATE(1970,1,1)</f>
        <v>42192.675821759258</v>
      </c>
      <c r="T1417" s="15">
        <f>(((I1417/60)/60)/24)+DATE(1970,1,1)</f>
        <v>42232.675821759258</v>
      </c>
      <c r="U1417">
        <f>YEAR(S1417)</f>
        <v>2015</v>
      </c>
      <c r="V1417">
        <f t="shared" si="22"/>
        <v>40</v>
      </c>
    </row>
    <row r="1418" spans="1:22" ht="41.4" x14ac:dyDescent="0.4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ROUND(E1418/D1418*100,0)</f>
        <v>0</v>
      </c>
      <c r="P1418">
        <f>IFERROR(ROUND(E1418/L1418,2),0)</f>
        <v>0</v>
      </c>
      <c r="Q1418" s="11" t="s">
        <v>8320</v>
      </c>
      <c r="R1418" t="s">
        <v>8339</v>
      </c>
      <c r="S1418" s="15">
        <f>(((J1418/60)/60)/24)+DATE(1970,1,1)</f>
        <v>42299.926145833335</v>
      </c>
      <c r="T1418" s="15">
        <f>(((I1418/60)/60)/24)+DATE(1970,1,1)</f>
        <v>42329.967812499999</v>
      </c>
      <c r="U1418">
        <f>YEAR(S1418)</f>
        <v>2015</v>
      </c>
      <c r="V1418">
        <f t="shared" si="22"/>
        <v>30</v>
      </c>
    </row>
    <row r="1419" spans="1:22" ht="41.4" x14ac:dyDescent="0.4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ROUND(E1419/D1419*100,0)</f>
        <v>1</v>
      </c>
      <c r="P1419">
        <f>IFERROR(ROUND(E1419/L1419,2),0)</f>
        <v>27.5</v>
      </c>
      <c r="Q1419" s="11" t="s">
        <v>8320</v>
      </c>
      <c r="R1419" t="s">
        <v>8339</v>
      </c>
      <c r="S1419" s="15">
        <f>(((J1419/60)/60)/24)+DATE(1970,1,1)</f>
        <v>42232.15016203704</v>
      </c>
      <c r="T1419" s="15">
        <f>(((I1419/60)/60)/24)+DATE(1970,1,1)</f>
        <v>42262.465972222228</v>
      </c>
      <c r="U1419">
        <f>YEAR(S1419)</f>
        <v>2015</v>
      </c>
      <c r="V1419">
        <f t="shared" si="22"/>
        <v>30</v>
      </c>
    </row>
    <row r="1420" spans="1:22" ht="55.2" x14ac:dyDescent="0.4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ROUND(E1420/D1420*100,0)</f>
        <v>0</v>
      </c>
      <c r="P1420">
        <f>IFERROR(ROUND(E1420/L1420,2),0)</f>
        <v>6</v>
      </c>
      <c r="Q1420" s="11" t="s">
        <v>8320</v>
      </c>
      <c r="R1420" t="s">
        <v>8339</v>
      </c>
      <c r="S1420" s="15">
        <f>(((J1420/60)/60)/24)+DATE(1970,1,1)</f>
        <v>42395.456412037034</v>
      </c>
      <c r="T1420" s="15">
        <f>(((I1420/60)/60)/24)+DATE(1970,1,1)</f>
        <v>42425.456412037034</v>
      </c>
      <c r="U1420">
        <f>YEAR(S1420)</f>
        <v>2016</v>
      </c>
      <c r="V1420">
        <f t="shared" si="22"/>
        <v>30</v>
      </c>
    </row>
    <row r="1421" spans="1:22" ht="41.4" x14ac:dyDescent="0.4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ROUND(E1421/D1421*100,0)</f>
        <v>7</v>
      </c>
      <c r="P1421">
        <f>IFERROR(ROUND(E1421/L1421,2),0)</f>
        <v>44.5</v>
      </c>
      <c r="Q1421" s="11" t="s">
        <v>8320</v>
      </c>
      <c r="R1421" t="s">
        <v>8339</v>
      </c>
      <c r="S1421" s="15">
        <f>(((J1421/60)/60)/24)+DATE(1970,1,1)</f>
        <v>42622.456238425926</v>
      </c>
      <c r="T1421" s="15">
        <f>(((I1421/60)/60)/24)+DATE(1970,1,1)</f>
        <v>42652.456238425926</v>
      </c>
      <c r="U1421">
        <f>YEAR(S1421)</f>
        <v>2016</v>
      </c>
      <c r="V1421">
        <f t="shared" si="22"/>
        <v>30</v>
      </c>
    </row>
    <row r="1422" spans="1:22" ht="27.6" x14ac:dyDescent="0.4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ROUND(E1422/D1422*100,0)</f>
        <v>3</v>
      </c>
      <c r="P1422">
        <f>IFERROR(ROUND(E1422/L1422,2),0)</f>
        <v>1</v>
      </c>
      <c r="Q1422" s="11" t="s">
        <v>8320</v>
      </c>
      <c r="R1422" t="s">
        <v>8339</v>
      </c>
      <c r="S1422" s="15">
        <f>(((J1422/60)/60)/24)+DATE(1970,1,1)</f>
        <v>42524.667662037042</v>
      </c>
      <c r="T1422" s="15">
        <f>(((I1422/60)/60)/24)+DATE(1970,1,1)</f>
        <v>42549.667662037042</v>
      </c>
      <c r="U1422">
        <f>YEAR(S1422)</f>
        <v>2016</v>
      </c>
      <c r="V1422">
        <f t="shared" si="22"/>
        <v>25</v>
      </c>
    </row>
    <row r="1423" spans="1:22" ht="41.4" x14ac:dyDescent="0.4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ROUND(E1423/D1423*100,0)</f>
        <v>0</v>
      </c>
      <c r="P1423">
        <f>IFERROR(ROUND(E1423/L1423,2),0)</f>
        <v>100</v>
      </c>
      <c r="Q1423" s="11" t="s">
        <v>8320</v>
      </c>
      <c r="R1423" t="s">
        <v>8339</v>
      </c>
      <c r="S1423" s="15">
        <f>(((J1423/60)/60)/24)+DATE(1970,1,1)</f>
        <v>42013.915613425925</v>
      </c>
      <c r="T1423" s="15">
        <f>(((I1423/60)/60)/24)+DATE(1970,1,1)</f>
        <v>42043.915613425925</v>
      </c>
      <c r="U1423">
        <f>YEAR(S1423)</f>
        <v>2015</v>
      </c>
      <c r="V1423">
        <f t="shared" si="22"/>
        <v>30</v>
      </c>
    </row>
    <row r="1424" spans="1:22" ht="41.4" x14ac:dyDescent="0.4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ROUND(E1424/D1424*100,0)</f>
        <v>0</v>
      </c>
      <c r="P1424">
        <f>IFERROR(ROUND(E1424/L1424,2),0)</f>
        <v>13</v>
      </c>
      <c r="Q1424" s="11" t="s">
        <v>8320</v>
      </c>
      <c r="R1424" t="s">
        <v>8339</v>
      </c>
      <c r="S1424" s="15">
        <f>(((J1424/60)/60)/24)+DATE(1970,1,1)</f>
        <v>42604.239629629628</v>
      </c>
      <c r="T1424" s="15">
        <f>(((I1424/60)/60)/24)+DATE(1970,1,1)</f>
        <v>42634.239629629628</v>
      </c>
      <c r="U1424">
        <f>YEAR(S1424)</f>
        <v>2016</v>
      </c>
      <c r="V1424">
        <f t="shared" si="22"/>
        <v>30</v>
      </c>
    </row>
    <row r="1425" spans="1:22" ht="41.4" x14ac:dyDescent="0.4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ROUND(E1425/D1425*100,0)</f>
        <v>0</v>
      </c>
      <c r="P1425">
        <f>IFERROR(ROUND(E1425/L1425,2),0)</f>
        <v>100</v>
      </c>
      <c r="Q1425" s="11" t="s">
        <v>8320</v>
      </c>
      <c r="R1425" t="s">
        <v>8339</v>
      </c>
      <c r="S1425" s="15">
        <f>(((J1425/60)/60)/24)+DATE(1970,1,1)</f>
        <v>42340.360312500001</v>
      </c>
      <c r="T1425" s="15">
        <f>(((I1425/60)/60)/24)+DATE(1970,1,1)</f>
        <v>42370.360312500001</v>
      </c>
      <c r="U1425">
        <f>YEAR(S1425)</f>
        <v>2015</v>
      </c>
      <c r="V1425">
        <f t="shared" si="22"/>
        <v>30</v>
      </c>
    </row>
    <row r="1426" spans="1:22" ht="41.4" x14ac:dyDescent="0.4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ROUND(E1426/D1426*100,0)</f>
        <v>20</v>
      </c>
      <c r="P1426">
        <f>IFERROR(ROUND(E1426/L1426,2),0)</f>
        <v>109.07</v>
      </c>
      <c r="Q1426" s="11" t="s">
        <v>8320</v>
      </c>
      <c r="R1426" t="s">
        <v>8339</v>
      </c>
      <c r="S1426" s="15">
        <f>(((J1426/60)/60)/24)+DATE(1970,1,1)</f>
        <v>42676.717615740738</v>
      </c>
      <c r="T1426" s="15">
        <f>(((I1426/60)/60)/24)+DATE(1970,1,1)</f>
        <v>42689.759282407409</v>
      </c>
      <c r="U1426">
        <f>YEAR(S1426)</f>
        <v>2016</v>
      </c>
      <c r="V1426">
        <f t="shared" si="22"/>
        <v>13</v>
      </c>
    </row>
    <row r="1427" spans="1:22" ht="41.4" x14ac:dyDescent="0.4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ROUND(E1427/D1427*100,0)</f>
        <v>0</v>
      </c>
      <c r="P1427">
        <f>IFERROR(ROUND(E1427/L1427,2),0)</f>
        <v>0</v>
      </c>
      <c r="Q1427" s="11" t="s">
        <v>8320</v>
      </c>
      <c r="R1427" t="s">
        <v>8339</v>
      </c>
      <c r="S1427" s="15">
        <f>(((J1427/60)/60)/24)+DATE(1970,1,1)</f>
        <v>42093.131469907406</v>
      </c>
      <c r="T1427" s="15">
        <f>(((I1427/60)/60)/24)+DATE(1970,1,1)</f>
        <v>42123.131469907406</v>
      </c>
      <c r="U1427">
        <f>YEAR(S1427)</f>
        <v>2015</v>
      </c>
      <c r="V1427">
        <f t="shared" si="22"/>
        <v>30</v>
      </c>
    </row>
    <row r="1428" spans="1:22" ht="41.4" x14ac:dyDescent="0.4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ROUND(E1428/D1428*100,0)</f>
        <v>0</v>
      </c>
      <c r="P1428">
        <f>IFERROR(ROUND(E1428/L1428,2),0)</f>
        <v>0</v>
      </c>
      <c r="Q1428" s="11" t="s">
        <v>8320</v>
      </c>
      <c r="R1428" t="s">
        <v>8339</v>
      </c>
      <c r="S1428" s="15">
        <f>(((J1428/60)/60)/24)+DATE(1970,1,1)</f>
        <v>42180.390277777777</v>
      </c>
      <c r="T1428" s="15">
        <f>(((I1428/60)/60)/24)+DATE(1970,1,1)</f>
        <v>42240.390277777777</v>
      </c>
      <c r="U1428">
        <f>YEAR(S1428)</f>
        <v>2015</v>
      </c>
      <c r="V1428">
        <f t="shared" si="22"/>
        <v>60</v>
      </c>
    </row>
    <row r="1429" spans="1:22" ht="41.4" x14ac:dyDescent="0.4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ROUND(E1429/D1429*100,0)</f>
        <v>8</v>
      </c>
      <c r="P1429">
        <f>IFERROR(ROUND(E1429/L1429,2),0)</f>
        <v>104.75</v>
      </c>
      <c r="Q1429" s="11" t="s">
        <v>8320</v>
      </c>
      <c r="R1429" t="s">
        <v>8339</v>
      </c>
      <c r="S1429" s="15">
        <f>(((J1429/60)/60)/24)+DATE(1970,1,1)</f>
        <v>42601.851678240739</v>
      </c>
      <c r="T1429" s="15">
        <f>(((I1429/60)/60)/24)+DATE(1970,1,1)</f>
        <v>42631.851678240739</v>
      </c>
      <c r="U1429">
        <f>YEAR(S1429)</f>
        <v>2016</v>
      </c>
      <c r="V1429">
        <f t="shared" si="22"/>
        <v>30</v>
      </c>
    </row>
    <row r="1430" spans="1:22" ht="41.4" x14ac:dyDescent="0.4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ROUND(E1430/D1430*100,0)</f>
        <v>5</v>
      </c>
      <c r="P1430">
        <f>IFERROR(ROUND(E1430/L1430,2),0)</f>
        <v>15</v>
      </c>
      <c r="Q1430" s="11" t="s">
        <v>8320</v>
      </c>
      <c r="R1430" t="s">
        <v>8339</v>
      </c>
      <c r="S1430" s="15">
        <f>(((J1430/60)/60)/24)+DATE(1970,1,1)</f>
        <v>42432.379826388889</v>
      </c>
      <c r="T1430" s="15">
        <f>(((I1430/60)/60)/24)+DATE(1970,1,1)</f>
        <v>42462.338159722218</v>
      </c>
      <c r="U1430">
        <f>YEAR(S1430)</f>
        <v>2016</v>
      </c>
      <c r="V1430">
        <f t="shared" si="22"/>
        <v>30</v>
      </c>
    </row>
    <row r="1431" spans="1:22" ht="27.6" x14ac:dyDescent="0.4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ROUND(E1431/D1431*100,0)</f>
        <v>0</v>
      </c>
      <c r="P1431">
        <f>IFERROR(ROUND(E1431/L1431,2),0)</f>
        <v>0</v>
      </c>
      <c r="Q1431" s="11" t="s">
        <v>8320</v>
      </c>
      <c r="R1431" t="s">
        <v>8339</v>
      </c>
      <c r="S1431" s="15">
        <f>(((J1431/60)/60)/24)+DATE(1970,1,1)</f>
        <v>42074.060671296291</v>
      </c>
      <c r="T1431" s="15">
        <f>(((I1431/60)/60)/24)+DATE(1970,1,1)</f>
        <v>42104.060671296291</v>
      </c>
      <c r="U1431">
        <f>YEAR(S1431)</f>
        <v>2015</v>
      </c>
      <c r="V1431">
        <f t="shared" si="22"/>
        <v>30</v>
      </c>
    </row>
    <row r="1432" spans="1:22" ht="41.4" x14ac:dyDescent="0.4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ROUND(E1432/D1432*100,0)</f>
        <v>8</v>
      </c>
      <c r="P1432">
        <f>IFERROR(ROUND(E1432/L1432,2),0)</f>
        <v>80.599999999999994</v>
      </c>
      <c r="Q1432" s="11" t="s">
        <v>8320</v>
      </c>
      <c r="R1432" t="s">
        <v>8339</v>
      </c>
      <c r="S1432" s="15">
        <f>(((J1432/60)/60)/24)+DATE(1970,1,1)</f>
        <v>41961.813518518517</v>
      </c>
      <c r="T1432" s="15">
        <f>(((I1432/60)/60)/24)+DATE(1970,1,1)</f>
        <v>41992.813518518517</v>
      </c>
      <c r="U1432">
        <f>YEAR(S1432)</f>
        <v>2014</v>
      </c>
      <c r="V1432">
        <f t="shared" si="22"/>
        <v>31</v>
      </c>
    </row>
    <row r="1433" spans="1:22" ht="41.4" x14ac:dyDescent="0.4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ROUND(E1433/D1433*100,0)</f>
        <v>32</v>
      </c>
      <c r="P1433">
        <f>IFERROR(ROUND(E1433/L1433,2),0)</f>
        <v>115.55</v>
      </c>
      <c r="Q1433" s="11" t="s">
        <v>8320</v>
      </c>
      <c r="R1433" t="s">
        <v>8339</v>
      </c>
      <c r="S1433" s="15">
        <f>(((J1433/60)/60)/24)+DATE(1970,1,1)</f>
        <v>42304.210833333331</v>
      </c>
      <c r="T1433" s="15">
        <f>(((I1433/60)/60)/24)+DATE(1970,1,1)</f>
        <v>42334.252500000002</v>
      </c>
      <c r="U1433">
        <f>YEAR(S1433)</f>
        <v>2015</v>
      </c>
      <c r="V1433">
        <f t="shared" si="22"/>
        <v>30</v>
      </c>
    </row>
    <row r="1434" spans="1:22" ht="41.4" x14ac:dyDescent="0.4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ROUND(E1434/D1434*100,0)</f>
        <v>0</v>
      </c>
      <c r="P1434">
        <f>IFERROR(ROUND(E1434/L1434,2),0)</f>
        <v>0</v>
      </c>
      <c r="Q1434" s="11" t="s">
        <v>8320</v>
      </c>
      <c r="R1434" t="s">
        <v>8339</v>
      </c>
      <c r="S1434" s="15">
        <f>(((J1434/60)/60)/24)+DATE(1970,1,1)</f>
        <v>42175.780416666668</v>
      </c>
      <c r="T1434" s="15">
        <f>(((I1434/60)/60)/24)+DATE(1970,1,1)</f>
        <v>42205.780416666668</v>
      </c>
      <c r="U1434">
        <f>YEAR(S1434)</f>
        <v>2015</v>
      </c>
      <c r="V1434">
        <f t="shared" si="22"/>
        <v>30</v>
      </c>
    </row>
    <row r="1435" spans="1:22" ht="41.4" x14ac:dyDescent="0.4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ROUND(E1435/D1435*100,0)</f>
        <v>7</v>
      </c>
      <c r="P1435">
        <f>IFERROR(ROUND(E1435/L1435,2),0)</f>
        <v>80.5</v>
      </c>
      <c r="Q1435" s="11" t="s">
        <v>8320</v>
      </c>
      <c r="R1435" t="s">
        <v>8339</v>
      </c>
      <c r="S1435" s="15">
        <f>(((J1435/60)/60)/24)+DATE(1970,1,1)</f>
        <v>42673.625868055555</v>
      </c>
      <c r="T1435" s="15">
        <f>(((I1435/60)/60)/24)+DATE(1970,1,1)</f>
        <v>42714.458333333328</v>
      </c>
      <c r="U1435">
        <f>YEAR(S1435)</f>
        <v>2016</v>
      </c>
      <c r="V1435">
        <f t="shared" si="22"/>
        <v>41</v>
      </c>
    </row>
    <row r="1436" spans="1:22" ht="41.4" x14ac:dyDescent="0.4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ROUND(E1436/D1436*100,0)</f>
        <v>10</v>
      </c>
      <c r="P1436">
        <f>IFERROR(ROUND(E1436/L1436,2),0)</f>
        <v>744.55</v>
      </c>
      <c r="Q1436" s="11" t="s">
        <v>8320</v>
      </c>
      <c r="R1436" t="s">
        <v>8339</v>
      </c>
      <c r="S1436" s="15">
        <f>(((J1436/60)/60)/24)+DATE(1970,1,1)</f>
        <v>42142.767106481479</v>
      </c>
      <c r="T1436" s="15">
        <f>(((I1436/60)/60)/24)+DATE(1970,1,1)</f>
        <v>42163.625</v>
      </c>
      <c r="U1436">
        <f>YEAR(S1436)</f>
        <v>2015</v>
      </c>
      <c r="V1436">
        <f t="shared" si="22"/>
        <v>21</v>
      </c>
    </row>
    <row r="1437" spans="1:22" ht="27.6" x14ac:dyDescent="0.4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ROUND(E1437/D1437*100,0)</f>
        <v>0</v>
      </c>
      <c r="P1437">
        <f>IFERROR(ROUND(E1437/L1437,2),0)</f>
        <v>7.5</v>
      </c>
      <c r="Q1437" s="11" t="s">
        <v>8320</v>
      </c>
      <c r="R1437" t="s">
        <v>8339</v>
      </c>
      <c r="S1437" s="15">
        <f>(((J1437/60)/60)/24)+DATE(1970,1,1)</f>
        <v>42258.780324074076</v>
      </c>
      <c r="T1437" s="15">
        <f>(((I1437/60)/60)/24)+DATE(1970,1,1)</f>
        <v>42288.780324074076</v>
      </c>
      <c r="U1437">
        <f>YEAR(S1437)</f>
        <v>2015</v>
      </c>
      <c r="V1437">
        <f t="shared" si="22"/>
        <v>30</v>
      </c>
    </row>
    <row r="1438" spans="1:22" ht="41.4" x14ac:dyDescent="0.4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ROUND(E1438/D1438*100,0)</f>
        <v>1</v>
      </c>
      <c r="P1438">
        <f>IFERROR(ROUND(E1438/L1438,2),0)</f>
        <v>38.5</v>
      </c>
      <c r="Q1438" s="11" t="s">
        <v>8320</v>
      </c>
      <c r="R1438" t="s">
        <v>8339</v>
      </c>
      <c r="S1438" s="15">
        <f>(((J1438/60)/60)/24)+DATE(1970,1,1)</f>
        <v>42391.35019675926</v>
      </c>
      <c r="T1438" s="15">
        <f>(((I1438/60)/60)/24)+DATE(1970,1,1)</f>
        <v>42421.35019675926</v>
      </c>
      <c r="U1438">
        <f>YEAR(S1438)</f>
        <v>2016</v>
      </c>
      <c r="V1438">
        <f t="shared" si="22"/>
        <v>30</v>
      </c>
    </row>
    <row r="1439" spans="1:22" ht="55.2" x14ac:dyDescent="0.4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ROUND(E1439/D1439*100,0)</f>
        <v>27</v>
      </c>
      <c r="P1439">
        <f>IFERROR(ROUND(E1439/L1439,2),0)</f>
        <v>36.68</v>
      </c>
      <c r="Q1439" s="11" t="s">
        <v>8320</v>
      </c>
      <c r="R1439" t="s">
        <v>8339</v>
      </c>
      <c r="S1439" s="15">
        <f>(((J1439/60)/60)/24)+DATE(1970,1,1)</f>
        <v>41796.531701388885</v>
      </c>
      <c r="T1439" s="15">
        <f>(((I1439/60)/60)/24)+DATE(1970,1,1)</f>
        <v>41833.207638888889</v>
      </c>
      <c r="U1439">
        <f>YEAR(S1439)</f>
        <v>2014</v>
      </c>
      <c r="V1439">
        <f t="shared" si="22"/>
        <v>37</v>
      </c>
    </row>
    <row r="1440" spans="1:22" ht="41.4" x14ac:dyDescent="0.4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ROUND(E1440/D1440*100,0)</f>
        <v>3</v>
      </c>
      <c r="P1440">
        <f>IFERROR(ROUND(E1440/L1440,2),0)</f>
        <v>75</v>
      </c>
      <c r="Q1440" s="11" t="s">
        <v>8320</v>
      </c>
      <c r="R1440" t="s">
        <v>8339</v>
      </c>
      <c r="S1440" s="15">
        <f>(((J1440/60)/60)/24)+DATE(1970,1,1)</f>
        <v>42457.871516203704</v>
      </c>
      <c r="T1440" s="15">
        <f>(((I1440/60)/60)/24)+DATE(1970,1,1)</f>
        <v>42487.579861111109</v>
      </c>
      <c r="U1440">
        <f>YEAR(S1440)</f>
        <v>2016</v>
      </c>
      <c r="V1440">
        <f t="shared" si="22"/>
        <v>30</v>
      </c>
    </row>
    <row r="1441" spans="1:22" ht="41.4" x14ac:dyDescent="0.4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ROUND(E1441/D1441*100,0)</f>
        <v>7</v>
      </c>
      <c r="P1441">
        <f>IFERROR(ROUND(E1441/L1441,2),0)</f>
        <v>30</v>
      </c>
      <c r="Q1441" s="11" t="s">
        <v>8320</v>
      </c>
      <c r="R1441" t="s">
        <v>8339</v>
      </c>
      <c r="S1441" s="15">
        <f>(((J1441/60)/60)/24)+DATE(1970,1,1)</f>
        <v>42040.829872685179</v>
      </c>
      <c r="T1441" s="15">
        <f>(((I1441/60)/60)/24)+DATE(1970,1,1)</f>
        <v>42070.829872685179</v>
      </c>
      <c r="U1441">
        <f>YEAR(S1441)</f>
        <v>2015</v>
      </c>
      <c r="V1441">
        <f t="shared" si="22"/>
        <v>30</v>
      </c>
    </row>
    <row r="1442" spans="1:22" ht="41.4" x14ac:dyDescent="0.4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ROUND(E1442/D1442*100,0)</f>
        <v>0</v>
      </c>
      <c r="P1442">
        <f>IFERROR(ROUND(E1442/L1442,2),0)</f>
        <v>1</v>
      </c>
      <c r="Q1442" s="11" t="s">
        <v>8320</v>
      </c>
      <c r="R1442" t="s">
        <v>8339</v>
      </c>
      <c r="S1442" s="15">
        <f>(((J1442/60)/60)/24)+DATE(1970,1,1)</f>
        <v>42486.748414351852</v>
      </c>
      <c r="T1442" s="15">
        <f>(((I1442/60)/60)/24)+DATE(1970,1,1)</f>
        <v>42516.748414351852</v>
      </c>
      <c r="U1442">
        <f>YEAR(S1442)</f>
        <v>2016</v>
      </c>
      <c r="V1442">
        <f t="shared" si="22"/>
        <v>30</v>
      </c>
    </row>
    <row r="1443" spans="1:22" ht="41.4" x14ac:dyDescent="0.4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ROUND(E1443/D1443*100,0)</f>
        <v>1</v>
      </c>
      <c r="P1443">
        <f>IFERROR(ROUND(E1443/L1443,2),0)</f>
        <v>673.33</v>
      </c>
      <c r="Q1443" s="11" t="s">
        <v>8320</v>
      </c>
      <c r="R1443" t="s">
        <v>8339</v>
      </c>
      <c r="S1443" s="15">
        <f>(((J1443/60)/60)/24)+DATE(1970,1,1)</f>
        <v>42198.765844907408</v>
      </c>
      <c r="T1443" s="15">
        <f>(((I1443/60)/60)/24)+DATE(1970,1,1)</f>
        <v>42258.765844907408</v>
      </c>
      <c r="U1443">
        <f>YEAR(S1443)</f>
        <v>2015</v>
      </c>
      <c r="V1443">
        <f t="shared" si="22"/>
        <v>60</v>
      </c>
    </row>
    <row r="1444" spans="1:22" ht="41.4" x14ac:dyDescent="0.4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ROUND(E1444/D1444*100,0)</f>
        <v>0</v>
      </c>
      <c r="P1444">
        <f>IFERROR(ROUND(E1444/L1444,2),0)</f>
        <v>0</v>
      </c>
      <c r="Q1444" s="11" t="s">
        <v>8320</v>
      </c>
      <c r="R1444" t="s">
        <v>8339</v>
      </c>
      <c r="S1444" s="15">
        <f>(((J1444/60)/60)/24)+DATE(1970,1,1)</f>
        <v>42485.64534722222</v>
      </c>
      <c r="T1444" s="15">
        <f>(((I1444/60)/60)/24)+DATE(1970,1,1)</f>
        <v>42515.64534722222</v>
      </c>
      <c r="U1444">
        <f>YEAR(S1444)</f>
        <v>2016</v>
      </c>
      <c r="V1444">
        <f t="shared" si="22"/>
        <v>30</v>
      </c>
    </row>
    <row r="1445" spans="1:22" ht="41.4" x14ac:dyDescent="0.4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ROUND(E1445/D1445*100,0)</f>
        <v>0</v>
      </c>
      <c r="P1445">
        <f>IFERROR(ROUND(E1445/L1445,2),0)</f>
        <v>0</v>
      </c>
      <c r="Q1445" s="11" t="s">
        <v>8320</v>
      </c>
      <c r="R1445" t="s">
        <v>8339</v>
      </c>
      <c r="S1445" s="15">
        <f>(((J1445/60)/60)/24)+DATE(1970,1,1)</f>
        <v>42707.926030092596</v>
      </c>
      <c r="T1445" s="15">
        <f>(((I1445/60)/60)/24)+DATE(1970,1,1)</f>
        <v>42737.926030092596</v>
      </c>
      <c r="U1445">
        <f>YEAR(S1445)</f>
        <v>2016</v>
      </c>
      <c r="V1445">
        <f t="shared" si="22"/>
        <v>30</v>
      </c>
    </row>
    <row r="1446" spans="1:22" ht="41.4" x14ac:dyDescent="0.4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ROUND(E1446/D1446*100,0)</f>
        <v>0</v>
      </c>
      <c r="P1446">
        <f>IFERROR(ROUND(E1446/L1446,2),0)</f>
        <v>0</v>
      </c>
      <c r="Q1446" s="11" t="s">
        <v>8320</v>
      </c>
      <c r="R1446" t="s">
        <v>8339</v>
      </c>
      <c r="S1446" s="15">
        <f>(((J1446/60)/60)/24)+DATE(1970,1,1)</f>
        <v>42199.873402777783</v>
      </c>
      <c r="T1446" s="15">
        <f>(((I1446/60)/60)/24)+DATE(1970,1,1)</f>
        <v>42259.873402777783</v>
      </c>
      <c r="U1446">
        <f>YEAR(S1446)</f>
        <v>2015</v>
      </c>
      <c r="V1446">
        <f t="shared" si="22"/>
        <v>60</v>
      </c>
    </row>
    <row r="1447" spans="1:22" ht="41.4" x14ac:dyDescent="0.4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ROUND(E1447/D1447*100,0)</f>
        <v>0</v>
      </c>
      <c r="P1447">
        <f>IFERROR(ROUND(E1447/L1447,2),0)</f>
        <v>0</v>
      </c>
      <c r="Q1447" s="11" t="s">
        <v>8320</v>
      </c>
      <c r="R1447" t="s">
        <v>8339</v>
      </c>
      <c r="S1447" s="15">
        <f>(((J1447/60)/60)/24)+DATE(1970,1,1)</f>
        <v>42139.542303240742</v>
      </c>
      <c r="T1447" s="15">
        <f>(((I1447/60)/60)/24)+DATE(1970,1,1)</f>
        <v>42169.542303240742</v>
      </c>
      <c r="U1447">
        <f>YEAR(S1447)</f>
        <v>2015</v>
      </c>
      <c r="V1447">
        <f t="shared" si="22"/>
        <v>30</v>
      </c>
    </row>
    <row r="1448" spans="1:22" ht="41.4" x14ac:dyDescent="0.4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ROUND(E1448/D1448*100,0)</f>
        <v>0</v>
      </c>
      <c r="P1448">
        <f>IFERROR(ROUND(E1448/L1448,2),0)</f>
        <v>0</v>
      </c>
      <c r="Q1448" s="11" t="s">
        <v>8320</v>
      </c>
      <c r="R1448" t="s">
        <v>8339</v>
      </c>
      <c r="S1448" s="15">
        <f>(((J1448/60)/60)/24)+DATE(1970,1,1)</f>
        <v>42461.447662037041</v>
      </c>
      <c r="T1448" s="15">
        <f>(((I1448/60)/60)/24)+DATE(1970,1,1)</f>
        <v>42481.447662037041</v>
      </c>
      <c r="U1448">
        <f>YEAR(S1448)</f>
        <v>2016</v>
      </c>
      <c r="V1448">
        <f t="shared" si="22"/>
        <v>20</v>
      </c>
    </row>
    <row r="1449" spans="1:22" ht="27.6" x14ac:dyDescent="0.4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ROUND(E1449/D1449*100,0)</f>
        <v>0</v>
      </c>
      <c r="P1449">
        <f>IFERROR(ROUND(E1449/L1449,2),0)</f>
        <v>25</v>
      </c>
      <c r="Q1449" s="11" t="s">
        <v>8320</v>
      </c>
      <c r="R1449" t="s">
        <v>8339</v>
      </c>
      <c r="S1449" s="15">
        <f>(((J1449/60)/60)/24)+DATE(1970,1,1)</f>
        <v>42529.730717592596</v>
      </c>
      <c r="T1449" s="15">
        <f>(((I1449/60)/60)/24)+DATE(1970,1,1)</f>
        <v>42559.730717592596</v>
      </c>
      <c r="U1449">
        <f>YEAR(S1449)</f>
        <v>2016</v>
      </c>
      <c r="V1449">
        <f t="shared" si="22"/>
        <v>30</v>
      </c>
    </row>
    <row r="1450" spans="1:22" ht="41.4" x14ac:dyDescent="0.4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ROUND(E1450/D1450*100,0)</f>
        <v>0</v>
      </c>
      <c r="P1450">
        <f>IFERROR(ROUND(E1450/L1450,2),0)</f>
        <v>0</v>
      </c>
      <c r="Q1450" s="11" t="s">
        <v>8320</v>
      </c>
      <c r="R1450" t="s">
        <v>8339</v>
      </c>
      <c r="S1450" s="15">
        <f>(((J1450/60)/60)/24)+DATE(1970,1,1)</f>
        <v>42115.936550925922</v>
      </c>
      <c r="T1450" s="15">
        <f>(((I1450/60)/60)/24)+DATE(1970,1,1)</f>
        <v>42146.225694444445</v>
      </c>
      <c r="U1450">
        <f>YEAR(S1450)</f>
        <v>2015</v>
      </c>
      <c r="V1450">
        <f t="shared" si="22"/>
        <v>31</v>
      </c>
    </row>
    <row r="1451" spans="1:22" ht="41.4" x14ac:dyDescent="0.4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ROUND(E1451/D1451*100,0)</f>
        <v>0</v>
      </c>
      <c r="P1451">
        <f>IFERROR(ROUND(E1451/L1451,2),0)</f>
        <v>0</v>
      </c>
      <c r="Q1451" s="11" t="s">
        <v>8320</v>
      </c>
      <c r="R1451" t="s">
        <v>8339</v>
      </c>
      <c r="S1451" s="15">
        <f>(((J1451/60)/60)/24)+DATE(1970,1,1)</f>
        <v>42086.811400462961</v>
      </c>
      <c r="T1451" s="15">
        <f>(((I1451/60)/60)/24)+DATE(1970,1,1)</f>
        <v>42134.811400462961</v>
      </c>
      <c r="U1451">
        <f>YEAR(S1451)</f>
        <v>2015</v>
      </c>
      <c r="V1451">
        <f t="shared" si="22"/>
        <v>48</v>
      </c>
    </row>
    <row r="1452" spans="1:22" ht="41.4" x14ac:dyDescent="0.4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ROUND(E1452/D1452*100,0)</f>
        <v>0</v>
      </c>
      <c r="P1452">
        <f>IFERROR(ROUND(E1452/L1452,2),0)</f>
        <v>1</v>
      </c>
      <c r="Q1452" s="11" t="s">
        <v>8320</v>
      </c>
      <c r="R1452" t="s">
        <v>8339</v>
      </c>
      <c r="S1452" s="15">
        <f>(((J1452/60)/60)/24)+DATE(1970,1,1)</f>
        <v>42390.171261574069</v>
      </c>
      <c r="T1452" s="15">
        <f>(((I1452/60)/60)/24)+DATE(1970,1,1)</f>
        <v>42420.171261574069</v>
      </c>
      <c r="U1452">
        <f>YEAR(S1452)</f>
        <v>2016</v>
      </c>
      <c r="V1452">
        <f t="shared" si="22"/>
        <v>30</v>
      </c>
    </row>
    <row r="1453" spans="1:22" ht="27.6" x14ac:dyDescent="0.4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ROUND(E1453/D1453*100,0)</f>
        <v>0</v>
      </c>
      <c r="P1453">
        <f>IFERROR(ROUND(E1453/L1453,2),0)</f>
        <v>1</v>
      </c>
      <c r="Q1453" s="11" t="s">
        <v>8320</v>
      </c>
      <c r="R1453" t="s">
        <v>8339</v>
      </c>
      <c r="S1453" s="15">
        <f>(((J1453/60)/60)/24)+DATE(1970,1,1)</f>
        <v>41931.959016203706</v>
      </c>
      <c r="T1453" s="15">
        <f>(((I1453/60)/60)/24)+DATE(1970,1,1)</f>
        <v>41962.00068287037</v>
      </c>
      <c r="U1453">
        <f>YEAR(S1453)</f>
        <v>2014</v>
      </c>
      <c r="V1453">
        <f t="shared" si="22"/>
        <v>31</v>
      </c>
    </row>
    <row r="1454" spans="1:22" ht="27.6" x14ac:dyDescent="0.4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ROUND(E1454/D1454*100,0)</f>
        <v>0</v>
      </c>
      <c r="P1454">
        <f>IFERROR(ROUND(E1454/L1454,2),0)</f>
        <v>0</v>
      </c>
      <c r="Q1454" s="11" t="s">
        <v>8320</v>
      </c>
      <c r="R1454" t="s">
        <v>8339</v>
      </c>
      <c r="S1454" s="15">
        <f>(((J1454/60)/60)/24)+DATE(1970,1,1)</f>
        <v>41818.703275462962</v>
      </c>
      <c r="T1454" s="15">
        <f>(((I1454/60)/60)/24)+DATE(1970,1,1)</f>
        <v>41848.703275462962</v>
      </c>
      <c r="U1454">
        <f>YEAR(S1454)</f>
        <v>2014</v>
      </c>
      <c r="V1454">
        <f t="shared" si="22"/>
        <v>30</v>
      </c>
    </row>
    <row r="1455" spans="1:22" ht="41.4" x14ac:dyDescent="0.4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ROUND(E1455/D1455*100,0)</f>
        <v>0</v>
      </c>
      <c r="P1455">
        <f>IFERROR(ROUND(E1455/L1455,2),0)</f>
        <v>0</v>
      </c>
      <c r="Q1455" s="11" t="s">
        <v>8320</v>
      </c>
      <c r="R1455" t="s">
        <v>8339</v>
      </c>
      <c r="S1455" s="15">
        <f>(((J1455/60)/60)/24)+DATE(1970,1,1)</f>
        <v>42795.696145833332</v>
      </c>
      <c r="T1455" s="15">
        <f>(((I1455/60)/60)/24)+DATE(1970,1,1)</f>
        <v>42840.654479166667</v>
      </c>
      <c r="U1455">
        <f>YEAR(S1455)</f>
        <v>2017</v>
      </c>
      <c r="V1455">
        <f t="shared" si="22"/>
        <v>45</v>
      </c>
    </row>
    <row r="1456" spans="1:22" ht="41.4" x14ac:dyDescent="0.4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ROUND(E1456/D1456*100,0)</f>
        <v>1</v>
      </c>
      <c r="P1456">
        <f>IFERROR(ROUND(E1456/L1456,2),0)</f>
        <v>15</v>
      </c>
      <c r="Q1456" s="11" t="s">
        <v>8320</v>
      </c>
      <c r="R1456" t="s">
        <v>8339</v>
      </c>
      <c r="S1456" s="15">
        <f>(((J1456/60)/60)/24)+DATE(1970,1,1)</f>
        <v>42463.866666666669</v>
      </c>
      <c r="T1456" s="15">
        <f>(((I1456/60)/60)/24)+DATE(1970,1,1)</f>
        <v>42484.915972222225</v>
      </c>
      <c r="U1456">
        <f>YEAR(S1456)</f>
        <v>2016</v>
      </c>
      <c r="V1456">
        <f t="shared" si="22"/>
        <v>21</v>
      </c>
    </row>
    <row r="1457" spans="1:22" ht="41.4" x14ac:dyDescent="0.4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ROUND(E1457/D1457*100,0)</f>
        <v>11</v>
      </c>
      <c r="P1457">
        <f>IFERROR(ROUND(E1457/L1457,2),0)</f>
        <v>225</v>
      </c>
      <c r="Q1457" s="11" t="s">
        <v>8320</v>
      </c>
      <c r="R1457" t="s">
        <v>8339</v>
      </c>
      <c r="S1457" s="15">
        <f>(((J1457/60)/60)/24)+DATE(1970,1,1)</f>
        <v>41832.672685185185</v>
      </c>
      <c r="T1457" s="15">
        <f>(((I1457/60)/60)/24)+DATE(1970,1,1)</f>
        <v>41887.568749999999</v>
      </c>
      <c r="U1457">
        <f>YEAR(S1457)</f>
        <v>2014</v>
      </c>
      <c r="V1457">
        <f t="shared" si="22"/>
        <v>55</v>
      </c>
    </row>
    <row r="1458" spans="1:22" x14ac:dyDescent="0.4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ROUND(E1458/D1458*100,0)</f>
        <v>3</v>
      </c>
      <c r="P1458">
        <f>IFERROR(ROUND(E1458/L1458,2),0)</f>
        <v>48.33</v>
      </c>
      <c r="Q1458" s="11" t="s">
        <v>8320</v>
      </c>
      <c r="R1458" t="s">
        <v>8339</v>
      </c>
      <c r="S1458" s="15">
        <f>(((J1458/60)/60)/24)+DATE(1970,1,1)</f>
        <v>42708.668576388889</v>
      </c>
      <c r="T1458" s="15">
        <f>(((I1458/60)/60)/24)+DATE(1970,1,1)</f>
        <v>42738.668576388889</v>
      </c>
      <c r="U1458">
        <f>YEAR(S1458)</f>
        <v>2016</v>
      </c>
      <c r="V1458">
        <f t="shared" si="22"/>
        <v>30</v>
      </c>
    </row>
    <row r="1459" spans="1:22" ht="27.6" x14ac:dyDescent="0.4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ROUND(E1459/D1459*100,0)</f>
        <v>0</v>
      </c>
      <c r="P1459">
        <f>IFERROR(ROUND(E1459/L1459,2),0)</f>
        <v>0</v>
      </c>
      <c r="Q1459" s="11" t="s">
        <v>8320</v>
      </c>
      <c r="R1459" t="s">
        <v>8339</v>
      </c>
      <c r="S1459" s="15">
        <f>(((J1459/60)/60)/24)+DATE(1970,1,1)</f>
        <v>42289.89634259259</v>
      </c>
      <c r="T1459" s="15">
        <f>(((I1459/60)/60)/24)+DATE(1970,1,1)</f>
        <v>42319.938009259262</v>
      </c>
      <c r="U1459">
        <f>YEAR(S1459)</f>
        <v>2015</v>
      </c>
      <c r="V1459">
        <f t="shared" si="22"/>
        <v>30</v>
      </c>
    </row>
    <row r="1460" spans="1:22" ht="41.4" x14ac:dyDescent="0.4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ROUND(E1460/D1460*100,0)</f>
        <v>0</v>
      </c>
      <c r="P1460">
        <f>IFERROR(ROUND(E1460/L1460,2),0)</f>
        <v>0</v>
      </c>
      <c r="Q1460" s="11" t="s">
        <v>8320</v>
      </c>
      <c r="R1460" t="s">
        <v>8339</v>
      </c>
      <c r="S1460" s="15">
        <f>(((J1460/60)/60)/24)+DATE(1970,1,1)</f>
        <v>41831.705555555556</v>
      </c>
      <c r="T1460" s="15">
        <f>(((I1460/60)/60)/24)+DATE(1970,1,1)</f>
        <v>41862.166666666664</v>
      </c>
      <c r="U1460">
        <f>YEAR(S1460)</f>
        <v>2014</v>
      </c>
      <c r="V1460">
        <f t="shared" si="22"/>
        <v>31</v>
      </c>
    </row>
    <row r="1461" spans="1:22" ht="41.4" x14ac:dyDescent="0.4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ROUND(E1461/D1461*100,0)</f>
        <v>0</v>
      </c>
      <c r="P1461">
        <f>IFERROR(ROUND(E1461/L1461,2),0)</f>
        <v>0</v>
      </c>
      <c r="Q1461" s="11" t="s">
        <v>8320</v>
      </c>
      <c r="R1461" t="s">
        <v>8339</v>
      </c>
      <c r="S1461" s="15">
        <f>(((J1461/60)/60)/24)+DATE(1970,1,1)</f>
        <v>42312.204814814817</v>
      </c>
      <c r="T1461" s="15">
        <f>(((I1461/60)/60)/24)+DATE(1970,1,1)</f>
        <v>42340.725694444445</v>
      </c>
      <c r="U1461">
        <f>YEAR(S1461)</f>
        <v>2015</v>
      </c>
      <c r="V1461">
        <f t="shared" si="22"/>
        <v>28</v>
      </c>
    </row>
    <row r="1462" spans="1:22" ht="41.4" x14ac:dyDescent="0.4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ROUND(E1462/D1462*100,0)</f>
        <v>0</v>
      </c>
      <c r="P1462">
        <f>IFERROR(ROUND(E1462/L1462,2),0)</f>
        <v>0</v>
      </c>
      <c r="Q1462" s="11" t="s">
        <v>8320</v>
      </c>
      <c r="R1462" t="s">
        <v>8339</v>
      </c>
      <c r="S1462" s="15">
        <f>(((J1462/60)/60)/24)+DATE(1970,1,1)</f>
        <v>41915.896967592591</v>
      </c>
      <c r="T1462" s="15">
        <f>(((I1462/60)/60)/24)+DATE(1970,1,1)</f>
        <v>41973.989583333328</v>
      </c>
      <c r="U1462">
        <f>YEAR(S1462)</f>
        <v>2014</v>
      </c>
      <c r="V1462">
        <f t="shared" si="22"/>
        <v>58</v>
      </c>
    </row>
    <row r="1463" spans="1:22" ht="27.6" x14ac:dyDescent="0.4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ROUND(E1463/D1463*100,0)</f>
        <v>101</v>
      </c>
      <c r="P1463">
        <f>IFERROR(ROUND(E1463/L1463,2),0)</f>
        <v>44.67</v>
      </c>
      <c r="Q1463" s="11" t="s">
        <v>8320</v>
      </c>
      <c r="R1463" t="s">
        <v>8340</v>
      </c>
      <c r="S1463" s="15">
        <f>(((J1463/60)/60)/24)+DATE(1970,1,1)</f>
        <v>41899.645300925928</v>
      </c>
      <c r="T1463" s="15">
        <f>(((I1463/60)/60)/24)+DATE(1970,1,1)</f>
        <v>41933</v>
      </c>
      <c r="U1463">
        <f>YEAR(S1463)</f>
        <v>2014</v>
      </c>
      <c r="V1463">
        <f t="shared" si="22"/>
        <v>34</v>
      </c>
    </row>
    <row r="1464" spans="1:22" ht="27.6" x14ac:dyDescent="0.4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ROUND(E1464/D1464*100,0)</f>
        <v>109</v>
      </c>
      <c r="P1464">
        <f>IFERROR(ROUND(E1464/L1464,2),0)</f>
        <v>28.94</v>
      </c>
      <c r="Q1464" s="11" t="s">
        <v>8320</v>
      </c>
      <c r="R1464" t="s">
        <v>8340</v>
      </c>
      <c r="S1464" s="15">
        <f>(((J1464/60)/60)/24)+DATE(1970,1,1)</f>
        <v>41344.662858796299</v>
      </c>
      <c r="T1464" s="15">
        <f>(((I1464/60)/60)/24)+DATE(1970,1,1)</f>
        <v>41374.662858796299</v>
      </c>
      <c r="U1464">
        <f>YEAR(S1464)</f>
        <v>2013</v>
      </c>
      <c r="V1464">
        <f t="shared" si="22"/>
        <v>30</v>
      </c>
    </row>
    <row r="1465" spans="1:22" ht="41.4" x14ac:dyDescent="0.4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ROUND(E1465/D1465*100,0)</f>
        <v>148</v>
      </c>
      <c r="P1465">
        <f>IFERROR(ROUND(E1465/L1465,2),0)</f>
        <v>35.44</v>
      </c>
      <c r="Q1465" s="11" t="s">
        <v>8320</v>
      </c>
      <c r="R1465" t="s">
        <v>8340</v>
      </c>
      <c r="S1465" s="15">
        <f>(((J1465/60)/60)/24)+DATE(1970,1,1)</f>
        <v>41326.911319444444</v>
      </c>
      <c r="T1465" s="15">
        <f>(((I1465/60)/60)/24)+DATE(1970,1,1)</f>
        <v>41371.869652777779</v>
      </c>
      <c r="U1465">
        <f>YEAR(S1465)</f>
        <v>2013</v>
      </c>
      <c r="V1465">
        <f t="shared" si="22"/>
        <v>45</v>
      </c>
    </row>
    <row r="1466" spans="1:22" x14ac:dyDescent="0.4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ROUND(E1466/D1466*100,0)</f>
        <v>163</v>
      </c>
      <c r="P1466">
        <f>IFERROR(ROUND(E1466/L1466,2),0)</f>
        <v>34.869999999999997</v>
      </c>
      <c r="Q1466" s="11" t="s">
        <v>8320</v>
      </c>
      <c r="R1466" t="s">
        <v>8340</v>
      </c>
      <c r="S1466" s="15">
        <f>(((J1466/60)/60)/24)+DATE(1970,1,1)</f>
        <v>41291.661550925928</v>
      </c>
      <c r="T1466" s="15">
        <f>(((I1466/60)/60)/24)+DATE(1970,1,1)</f>
        <v>41321.661550925928</v>
      </c>
      <c r="U1466">
        <f>YEAR(S1466)</f>
        <v>2013</v>
      </c>
      <c r="V1466">
        <f t="shared" si="22"/>
        <v>30</v>
      </c>
    </row>
    <row r="1467" spans="1:22" ht="41.4" x14ac:dyDescent="0.4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ROUND(E1467/D1467*100,0)</f>
        <v>456</v>
      </c>
      <c r="P1467">
        <f>IFERROR(ROUND(E1467/L1467,2),0)</f>
        <v>52.62</v>
      </c>
      <c r="Q1467" s="11" t="s">
        <v>8320</v>
      </c>
      <c r="R1467" t="s">
        <v>8340</v>
      </c>
      <c r="S1467" s="15">
        <f>(((J1467/60)/60)/24)+DATE(1970,1,1)</f>
        <v>40959.734398148146</v>
      </c>
      <c r="T1467" s="15">
        <f>(((I1467/60)/60)/24)+DATE(1970,1,1)</f>
        <v>40990.125</v>
      </c>
      <c r="U1467">
        <f>YEAR(S1467)</f>
        <v>2012</v>
      </c>
      <c r="V1467">
        <f t="shared" si="22"/>
        <v>31</v>
      </c>
    </row>
    <row r="1468" spans="1:22" ht="41.4" x14ac:dyDescent="0.4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ROUND(E1468/D1468*100,0)</f>
        <v>108</v>
      </c>
      <c r="P1468">
        <f>IFERROR(ROUND(E1468/L1468,2),0)</f>
        <v>69.599999999999994</v>
      </c>
      <c r="Q1468" s="11" t="s">
        <v>8320</v>
      </c>
      <c r="R1468" t="s">
        <v>8340</v>
      </c>
      <c r="S1468" s="15">
        <f>(((J1468/60)/60)/24)+DATE(1970,1,1)</f>
        <v>42340.172060185185</v>
      </c>
      <c r="T1468" s="15">
        <f>(((I1468/60)/60)/24)+DATE(1970,1,1)</f>
        <v>42381.208333333328</v>
      </c>
      <c r="U1468">
        <f>YEAR(S1468)</f>
        <v>2015</v>
      </c>
      <c r="V1468">
        <f t="shared" si="22"/>
        <v>41</v>
      </c>
    </row>
    <row r="1469" spans="1:22" ht="27.6" x14ac:dyDescent="0.4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ROUND(E1469/D1469*100,0)</f>
        <v>115</v>
      </c>
      <c r="P1469">
        <f>IFERROR(ROUND(E1469/L1469,2),0)</f>
        <v>76.72</v>
      </c>
      <c r="Q1469" s="11" t="s">
        <v>8320</v>
      </c>
      <c r="R1469" t="s">
        <v>8340</v>
      </c>
      <c r="S1469" s="15">
        <f>(((J1469/60)/60)/24)+DATE(1970,1,1)</f>
        <v>40933.80190972222</v>
      </c>
      <c r="T1469" s="15">
        <f>(((I1469/60)/60)/24)+DATE(1970,1,1)</f>
        <v>40993.760243055556</v>
      </c>
      <c r="U1469">
        <f>YEAR(S1469)</f>
        <v>2012</v>
      </c>
      <c r="V1469">
        <f t="shared" si="22"/>
        <v>60</v>
      </c>
    </row>
    <row r="1470" spans="1:22" ht="41.4" x14ac:dyDescent="0.4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ROUND(E1470/D1470*100,0)</f>
        <v>102</v>
      </c>
      <c r="P1470">
        <f>IFERROR(ROUND(E1470/L1470,2),0)</f>
        <v>33.19</v>
      </c>
      <c r="Q1470" s="11" t="s">
        <v>8320</v>
      </c>
      <c r="R1470" t="s">
        <v>8340</v>
      </c>
      <c r="S1470" s="15">
        <f>(((J1470/60)/60)/24)+DATE(1970,1,1)</f>
        <v>40646.014456018522</v>
      </c>
      <c r="T1470" s="15">
        <f>(((I1470/60)/60)/24)+DATE(1970,1,1)</f>
        <v>40706.014456018522</v>
      </c>
      <c r="U1470">
        <f>YEAR(S1470)</f>
        <v>2011</v>
      </c>
      <c r="V1470">
        <f t="shared" si="22"/>
        <v>60</v>
      </c>
    </row>
    <row r="1471" spans="1:22" ht="27.6" x14ac:dyDescent="0.4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ROUND(E1471/D1471*100,0)</f>
        <v>108</v>
      </c>
      <c r="P1471">
        <f>IFERROR(ROUND(E1471/L1471,2),0)</f>
        <v>149.46</v>
      </c>
      <c r="Q1471" s="11" t="s">
        <v>8320</v>
      </c>
      <c r="R1471" t="s">
        <v>8340</v>
      </c>
      <c r="S1471" s="15">
        <f>(((J1471/60)/60)/24)+DATE(1970,1,1)</f>
        <v>41290.598483796297</v>
      </c>
      <c r="T1471" s="15">
        <f>(((I1471/60)/60)/24)+DATE(1970,1,1)</f>
        <v>41320.598483796297</v>
      </c>
      <c r="U1471">
        <f>YEAR(S1471)</f>
        <v>2013</v>
      </c>
      <c r="V1471">
        <f t="shared" si="22"/>
        <v>30</v>
      </c>
    </row>
    <row r="1472" spans="1:22" ht="41.4" x14ac:dyDescent="0.4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ROUND(E1472/D1472*100,0)</f>
        <v>125</v>
      </c>
      <c r="P1472">
        <f>IFERROR(ROUND(E1472/L1472,2),0)</f>
        <v>23.17</v>
      </c>
      <c r="Q1472" s="11" t="s">
        <v>8320</v>
      </c>
      <c r="R1472" t="s">
        <v>8340</v>
      </c>
      <c r="S1472" s="15">
        <f>(((J1472/60)/60)/24)+DATE(1970,1,1)</f>
        <v>41250.827118055553</v>
      </c>
      <c r="T1472" s="15">
        <f>(((I1472/60)/60)/24)+DATE(1970,1,1)</f>
        <v>41271.827118055553</v>
      </c>
      <c r="U1472">
        <f>YEAR(S1472)</f>
        <v>2012</v>
      </c>
      <c r="V1472">
        <f t="shared" si="22"/>
        <v>21</v>
      </c>
    </row>
    <row r="1473" spans="1:22" ht="41.4" x14ac:dyDescent="0.4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ROUND(E1473/D1473*100,0)</f>
        <v>104</v>
      </c>
      <c r="P1473">
        <f>IFERROR(ROUND(E1473/L1473,2),0)</f>
        <v>96.88</v>
      </c>
      <c r="Q1473" s="11" t="s">
        <v>8320</v>
      </c>
      <c r="R1473" t="s">
        <v>8340</v>
      </c>
      <c r="S1473" s="15">
        <f>(((J1473/60)/60)/24)+DATE(1970,1,1)</f>
        <v>42073.957569444443</v>
      </c>
      <c r="T1473" s="15">
        <f>(((I1473/60)/60)/24)+DATE(1970,1,1)</f>
        <v>42103.957569444443</v>
      </c>
      <c r="U1473">
        <f>YEAR(S1473)</f>
        <v>2015</v>
      </c>
      <c r="V1473">
        <f t="shared" si="22"/>
        <v>30</v>
      </c>
    </row>
    <row r="1474" spans="1:22" ht="41.4" x14ac:dyDescent="0.4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ROUND(E1474/D1474*100,0)</f>
        <v>139</v>
      </c>
      <c r="P1474">
        <f>IFERROR(ROUND(E1474/L1474,2),0)</f>
        <v>103.2</v>
      </c>
      <c r="Q1474" s="11" t="s">
        <v>8320</v>
      </c>
      <c r="R1474" t="s">
        <v>8340</v>
      </c>
      <c r="S1474" s="15">
        <f>(((J1474/60)/60)/24)+DATE(1970,1,1)</f>
        <v>41533.542858796296</v>
      </c>
      <c r="T1474" s="15">
        <f>(((I1474/60)/60)/24)+DATE(1970,1,1)</f>
        <v>41563.542858796296</v>
      </c>
      <c r="U1474">
        <f>YEAR(S1474)</f>
        <v>2013</v>
      </c>
      <c r="V1474">
        <f t="shared" si="22"/>
        <v>30</v>
      </c>
    </row>
    <row r="1475" spans="1:22" x14ac:dyDescent="0.4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ROUND(E1475/D1475*100,0)</f>
        <v>121</v>
      </c>
      <c r="P1475">
        <f>IFERROR(ROUND(E1475/L1475,2),0)</f>
        <v>38.46</v>
      </c>
      <c r="Q1475" s="11" t="s">
        <v>8320</v>
      </c>
      <c r="R1475" t="s">
        <v>8340</v>
      </c>
      <c r="S1475" s="15">
        <f>(((J1475/60)/60)/24)+DATE(1970,1,1)</f>
        <v>40939.979618055557</v>
      </c>
      <c r="T1475" s="15">
        <f>(((I1475/60)/60)/24)+DATE(1970,1,1)</f>
        <v>40969.979618055557</v>
      </c>
      <c r="U1475">
        <f>YEAR(S1475)</f>
        <v>2012</v>
      </c>
      <c r="V1475">
        <f t="shared" ref="V1475:V1538" si="23">_xlfn.DAYS(T1475,S1475)</f>
        <v>30</v>
      </c>
    </row>
    <row r="1476" spans="1:22" ht="41.4" x14ac:dyDescent="0.4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ROUND(E1476/D1476*100,0)</f>
        <v>112</v>
      </c>
      <c r="P1476">
        <f>IFERROR(ROUND(E1476/L1476,2),0)</f>
        <v>44.32</v>
      </c>
      <c r="Q1476" s="11" t="s">
        <v>8320</v>
      </c>
      <c r="R1476" t="s">
        <v>8340</v>
      </c>
      <c r="S1476" s="15">
        <f>(((J1476/60)/60)/24)+DATE(1970,1,1)</f>
        <v>41500.727916666663</v>
      </c>
      <c r="T1476" s="15">
        <f>(((I1476/60)/60)/24)+DATE(1970,1,1)</f>
        <v>41530.727916666663</v>
      </c>
      <c r="U1476">
        <f>YEAR(S1476)</f>
        <v>2013</v>
      </c>
      <c r="V1476">
        <f t="shared" si="23"/>
        <v>30</v>
      </c>
    </row>
    <row r="1477" spans="1:22" ht="41.4" x14ac:dyDescent="0.4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ROUND(E1477/D1477*100,0)</f>
        <v>189</v>
      </c>
      <c r="P1477">
        <f>IFERROR(ROUND(E1477/L1477,2),0)</f>
        <v>64.17</v>
      </c>
      <c r="Q1477" s="11" t="s">
        <v>8320</v>
      </c>
      <c r="R1477" t="s">
        <v>8340</v>
      </c>
      <c r="S1477" s="15">
        <f>(((J1477/60)/60)/24)+DATE(1970,1,1)</f>
        <v>41960.722951388889</v>
      </c>
      <c r="T1477" s="15">
        <f>(((I1477/60)/60)/24)+DATE(1970,1,1)</f>
        <v>41993.207638888889</v>
      </c>
      <c r="U1477">
        <f>YEAR(S1477)</f>
        <v>2014</v>
      </c>
      <c r="V1477">
        <f t="shared" si="23"/>
        <v>33</v>
      </c>
    </row>
    <row r="1478" spans="1:22" ht="27.6" x14ac:dyDescent="0.4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ROUND(E1478/D1478*100,0)</f>
        <v>662</v>
      </c>
      <c r="P1478">
        <f>IFERROR(ROUND(E1478/L1478,2),0)</f>
        <v>43.33</v>
      </c>
      <c r="Q1478" s="11" t="s">
        <v>8320</v>
      </c>
      <c r="R1478" t="s">
        <v>8340</v>
      </c>
      <c r="S1478" s="15">
        <f>(((J1478/60)/60)/24)+DATE(1970,1,1)</f>
        <v>40766.041921296295</v>
      </c>
      <c r="T1478" s="15">
        <f>(((I1478/60)/60)/24)+DATE(1970,1,1)</f>
        <v>40796.041921296295</v>
      </c>
      <c r="U1478">
        <f>YEAR(S1478)</f>
        <v>2011</v>
      </c>
      <c r="V1478">
        <f t="shared" si="23"/>
        <v>30</v>
      </c>
    </row>
    <row r="1479" spans="1:22" ht="41.4" x14ac:dyDescent="0.4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ROUND(E1479/D1479*100,0)</f>
        <v>111</v>
      </c>
      <c r="P1479">
        <f>IFERROR(ROUND(E1479/L1479,2),0)</f>
        <v>90.5</v>
      </c>
      <c r="Q1479" s="11" t="s">
        <v>8320</v>
      </c>
      <c r="R1479" t="s">
        <v>8340</v>
      </c>
      <c r="S1479" s="15">
        <f>(((J1479/60)/60)/24)+DATE(1970,1,1)</f>
        <v>40840.615787037037</v>
      </c>
      <c r="T1479" s="15">
        <f>(((I1479/60)/60)/24)+DATE(1970,1,1)</f>
        <v>40900.125</v>
      </c>
      <c r="U1479">
        <f>YEAR(S1479)</f>
        <v>2011</v>
      </c>
      <c r="V1479">
        <f t="shared" si="23"/>
        <v>60</v>
      </c>
    </row>
    <row r="1480" spans="1:22" ht="41.4" x14ac:dyDescent="0.4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ROUND(E1480/D1480*100,0)</f>
        <v>1182</v>
      </c>
      <c r="P1480">
        <f>IFERROR(ROUND(E1480/L1480,2),0)</f>
        <v>29.19</v>
      </c>
      <c r="Q1480" s="11" t="s">
        <v>8320</v>
      </c>
      <c r="R1480" t="s">
        <v>8340</v>
      </c>
      <c r="S1480" s="15">
        <f>(((J1480/60)/60)/24)+DATE(1970,1,1)</f>
        <v>41394.871678240743</v>
      </c>
      <c r="T1480" s="15">
        <f>(((I1480/60)/60)/24)+DATE(1970,1,1)</f>
        <v>41408.871678240743</v>
      </c>
      <c r="U1480">
        <f>YEAR(S1480)</f>
        <v>2013</v>
      </c>
      <c r="V1480">
        <f t="shared" si="23"/>
        <v>14</v>
      </c>
    </row>
    <row r="1481" spans="1:22" ht="41.4" x14ac:dyDescent="0.4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ROUND(E1481/D1481*100,0)</f>
        <v>137</v>
      </c>
      <c r="P1481">
        <f>IFERROR(ROUND(E1481/L1481,2),0)</f>
        <v>30.96</v>
      </c>
      <c r="Q1481" s="11" t="s">
        <v>8320</v>
      </c>
      <c r="R1481" t="s">
        <v>8340</v>
      </c>
      <c r="S1481" s="15">
        <f>(((J1481/60)/60)/24)+DATE(1970,1,1)</f>
        <v>41754.745243055557</v>
      </c>
      <c r="T1481" s="15">
        <f>(((I1481/60)/60)/24)+DATE(1970,1,1)</f>
        <v>41769.165972222225</v>
      </c>
      <c r="U1481">
        <f>YEAR(S1481)</f>
        <v>2014</v>
      </c>
      <c r="V1481">
        <f t="shared" si="23"/>
        <v>15</v>
      </c>
    </row>
    <row r="1482" spans="1:22" ht="41.4" x14ac:dyDescent="0.4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ROUND(E1482/D1482*100,0)</f>
        <v>117</v>
      </c>
      <c r="P1482">
        <f>IFERROR(ROUND(E1482/L1482,2),0)</f>
        <v>92.16</v>
      </c>
      <c r="Q1482" s="11" t="s">
        <v>8320</v>
      </c>
      <c r="R1482" t="s">
        <v>8340</v>
      </c>
      <c r="S1482" s="15">
        <f>(((J1482/60)/60)/24)+DATE(1970,1,1)</f>
        <v>41464.934016203704</v>
      </c>
      <c r="T1482" s="15">
        <f>(((I1482/60)/60)/24)+DATE(1970,1,1)</f>
        <v>41481.708333333336</v>
      </c>
      <c r="U1482">
        <f>YEAR(S1482)</f>
        <v>2013</v>
      </c>
      <c r="V1482">
        <f t="shared" si="23"/>
        <v>17</v>
      </c>
    </row>
    <row r="1483" spans="1:22" ht="41.4" x14ac:dyDescent="0.4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ROUND(E1483/D1483*100,0)</f>
        <v>2</v>
      </c>
      <c r="P1483">
        <f>IFERROR(ROUND(E1483/L1483,2),0)</f>
        <v>17.5</v>
      </c>
      <c r="Q1483" s="11" t="s">
        <v>8320</v>
      </c>
      <c r="R1483" t="s">
        <v>8322</v>
      </c>
      <c r="S1483" s="15">
        <f>(((J1483/60)/60)/24)+DATE(1970,1,1)</f>
        <v>41550.922974537039</v>
      </c>
      <c r="T1483" s="15">
        <f>(((I1483/60)/60)/24)+DATE(1970,1,1)</f>
        <v>41580.922974537039</v>
      </c>
      <c r="U1483">
        <f>YEAR(S1483)</f>
        <v>2013</v>
      </c>
      <c r="V1483">
        <f t="shared" si="23"/>
        <v>30</v>
      </c>
    </row>
    <row r="1484" spans="1:22" ht="41.4" x14ac:dyDescent="0.4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ROUND(E1484/D1484*100,0)</f>
        <v>0</v>
      </c>
      <c r="P1484">
        <f>IFERROR(ROUND(E1484/L1484,2),0)</f>
        <v>5</v>
      </c>
      <c r="Q1484" s="11" t="s">
        <v>8320</v>
      </c>
      <c r="R1484" t="s">
        <v>8322</v>
      </c>
      <c r="S1484" s="15">
        <f>(((J1484/60)/60)/24)+DATE(1970,1,1)</f>
        <v>41136.85805555556</v>
      </c>
      <c r="T1484" s="15">
        <f>(((I1484/60)/60)/24)+DATE(1970,1,1)</f>
        <v>41159.32708333333</v>
      </c>
      <c r="U1484">
        <f>YEAR(S1484)</f>
        <v>2012</v>
      </c>
      <c r="V1484">
        <f t="shared" si="23"/>
        <v>23</v>
      </c>
    </row>
    <row r="1485" spans="1:22" ht="41.4" x14ac:dyDescent="0.4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ROUND(E1485/D1485*100,0)</f>
        <v>1</v>
      </c>
      <c r="P1485">
        <f>IFERROR(ROUND(E1485/L1485,2),0)</f>
        <v>25</v>
      </c>
      <c r="Q1485" s="11" t="s">
        <v>8320</v>
      </c>
      <c r="R1485" t="s">
        <v>8322</v>
      </c>
      <c r="S1485" s="15">
        <f>(((J1485/60)/60)/24)+DATE(1970,1,1)</f>
        <v>42548.192997685182</v>
      </c>
      <c r="T1485" s="15">
        <f>(((I1485/60)/60)/24)+DATE(1970,1,1)</f>
        <v>42573.192997685182</v>
      </c>
      <c r="U1485">
        <f>YEAR(S1485)</f>
        <v>2016</v>
      </c>
      <c r="V1485">
        <f t="shared" si="23"/>
        <v>25</v>
      </c>
    </row>
    <row r="1486" spans="1:22" x14ac:dyDescent="0.4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ROUND(E1486/D1486*100,0)</f>
        <v>0</v>
      </c>
      <c r="P1486">
        <f>IFERROR(ROUND(E1486/L1486,2),0)</f>
        <v>0</v>
      </c>
      <c r="Q1486" s="11" t="s">
        <v>8320</v>
      </c>
      <c r="R1486" t="s">
        <v>8322</v>
      </c>
      <c r="S1486" s="15">
        <f>(((J1486/60)/60)/24)+DATE(1970,1,1)</f>
        <v>41053.200960648144</v>
      </c>
      <c r="T1486" s="15">
        <f>(((I1486/60)/60)/24)+DATE(1970,1,1)</f>
        <v>41111.618750000001</v>
      </c>
      <c r="U1486">
        <f>YEAR(S1486)</f>
        <v>2012</v>
      </c>
      <c r="V1486">
        <f t="shared" si="23"/>
        <v>58</v>
      </c>
    </row>
    <row r="1487" spans="1:22" ht="41.4" x14ac:dyDescent="0.4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ROUND(E1487/D1487*100,0)</f>
        <v>2</v>
      </c>
      <c r="P1487">
        <f>IFERROR(ROUND(E1487/L1487,2),0)</f>
        <v>50</v>
      </c>
      <c r="Q1487" s="11" t="s">
        <v>8320</v>
      </c>
      <c r="R1487" t="s">
        <v>8322</v>
      </c>
      <c r="S1487" s="15">
        <f>(((J1487/60)/60)/24)+DATE(1970,1,1)</f>
        <v>42130.795983796299</v>
      </c>
      <c r="T1487" s="15">
        <f>(((I1487/60)/60)/24)+DATE(1970,1,1)</f>
        <v>42175.795983796299</v>
      </c>
      <c r="U1487">
        <f>YEAR(S1487)</f>
        <v>2015</v>
      </c>
      <c r="V1487">
        <f t="shared" si="23"/>
        <v>45</v>
      </c>
    </row>
    <row r="1488" spans="1:22" ht="41.4" x14ac:dyDescent="0.4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ROUND(E1488/D1488*100,0)</f>
        <v>0</v>
      </c>
      <c r="P1488">
        <f>IFERROR(ROUND(E1488/L1488,2),0)</f>
        <v>16</v>
      </c>
      <c r="Q1488" s="11" t="s">
        <v>8320</v>
      </c>
      <c r="R1488" t="s">
        <v>8322</v>
      </c>
      <c r="S1488" s="15">
        <f>(((J1488/60)/60)/24)+DATE(1970,1,1)</f>
        <v>42032.168530092589</v>
      </c>
      <c r="T1488" s="15">
        <f>(((I1488/60)/60)/24)+DATE(1970,1,1)</f>
        <v>42062.168530092589</v>
      </c>
      <c r="U1488">
        <f>YEAR(S1488)</f>
        <v>2015</v>
      </c>
      <c r="V1488">
        <f t="shared" si="23"/>
        <v>30</v>
      </c>
    </row>
    <row r="1489" spans="1:22" ht="41.4" x14ac:dyDescent="0.4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ROUND(E1489/D1489*100,0)</f>
        <v>0</v>
      </c>
      <c r="P1489">
        <f>IFERROR(ROUND(E1489/L1489,2),0)</f>
        <v>0</v>
      </c>
      <c r="Q1489" s="11" t="s">
        <v>8320</v>
      </c>
      <c r="R1489" t="s">
        <v>8322</v>
      </c>
      <c r="S1489" s="15">
        <f>(((J1489/60)/60)/24)+DATE(1970,1,1)</f>
        <v>42554.917488425926</v>
      </c>
      <c r="T1489" s="15">
        <f>(((I1489/60)/60)/24)+DATE(1970,1,1)</f>
        <v>42584.917488425926</v>
      </c>
      <c r="U1489">
        <f>YEAR(S1489)</f>
        <v>2016</v>
      </c>
      <c r="V1489">
        <f t="shared" si="23"/>
        <v>30</v>
      </c>
    </row>
    <row r="1490" spans="1:22" ht="41.4" x14ac:dyDescent="0.4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ROUND(E1490/D1490*100,0)</f>
        <v>2</v>
      </c>
      <c r="P1490">
        <f>IFERROR(ROUND(E1490/L1490,2),0)</f>
        <v>60</v>
      </c>
      <c r="Q1490" s="11" t="s">
        <v>8320</v>
      </c>
      <c r="R1490" t="s">
        <v>8322</v>
      </c>
      <c r="S1490" s="15">
        <f>(((J1490/60)/60)/24)+DATE(1970,1,1)</f>
        <v>41614.563194444447</v>
      </c>
      <c r="T1490" s="15">
        <f>(((I1490/60)/60)/24)+DATE(1970,1,1)</f>
        <v>41644.563194444447</v>
      </c>
      <c r="U1490">
        <f>YEAR(S1490)</f>
        <v>2013</v>
      </c>
      <c r="V1490">
        <f t="shared" si="23"/>
        <v>30</v>
      </c>
    </row>
    <row r="1491" spans="1:22" ht="41.4" x14ac:dyDescent="0.4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ROUND(E1491/D1491*100,0)</f>
        <v>0</v>
      </c>
      <c r="P1491">
        <f>IFERROR(ROUND(E1491/L1491,2),0)</f>
        <v>0</v>
      </c>
      <c r="Q1491" s="11" t="s">
        <v>8320</v>
      </c>
      <c r="R1491" t="s">
        <v>8322</v>
      </c>
      <c r="S1491" s="15">
        <f>(((J1491/60)/60)/24)+DATE(1970,1,1)</f>
        <v>41198.611712962964</v>
      </c>
      <c r="T1491" s="15">
        <f>(((I1491/60)/60)/24)+DATE(1970,1,1)</f>
        <v>41228.653379629628</v>
      </c>
      <c r="U1491">
        <f>YEAR(S1491)</f>
        <v>2012</v>
      </c>
      <c r="V1491">
        <f t="shared" si="23"/>
        <v>30</v>
      </c>
    </row>
    <row r="1492" spans="1:22" ht="41.4" x14ac:dyDescent="0.4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ROUND(E1492/D1492*100,0)</f>
        <v>31</v>
      </c>
      <c r="P1492">
        <f>IFERROR(ROUND(E1492/L1492,2),0)</f>
        <v>47.11</v>
      </c>
      <c r="Q1492" s="11" t="s">
        <v>8320</v>
      </c>
      <c r="R1492" t="s">
        <v>8322</v>
      </c>
      <c r="S1492" s="15">
        <f>(((J1492/60)/60)/24)+DATE(1970,1,1)</f>
        <v>41520.561041666668</v>
      </c>
      <c r="T1492" s="15">
        <f>(((I1492/60)/60)/24)+DATE(1970,1,1)</f>
        <v>41549.561041666668</v>
      </c>
      <c r="U1492">
        <f>YEAR(S1492)</f>
        <v>2013</v>
      </c>
      <c r="V1492">
        <f t="shared" si="23"/>
        <v>29</v>
      </c>
    </row>
    <row r="1493" spans="1:22" ht="41.4" x14ac:dyDescent="0.4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ROUND(E1493/D1493*100,0)</f>
        <v>8</v>
      </c>
      <c r="P1493">
        <f>IFERROR(ROUND(E1493/L1493,2),0)</f>
        <v>100</v>
      </c>
      <c r="Q1493" s="11" t="s">
        <v>8320</v>
      </c>
      <c r="R1493" t="s">
        <v>8322</v>
      </c>
      <c r="S1493" s="15">
        <f>(((J1493/60)/60)/24)+DATE(1970,1,1)</f>
        <v>41991.713460648149</v>
      </c>
      <c r="T1493" s="15">
        <f>(((I1493/60)/60)/24)+DATE(1970,1,1)</f>
        <v>42050.651388888888</v>
      </c>
      <c r="U1493">
        <f>YEAR(S1493)</f>
        <v>2014</v>
      </c>
      <c r="V1493">
        <f t="shared" si="23"/>
        <v>59</v>
      </c>
    </row>
    <row r="1494" spans="1:22" ht="41.4" x14ac:dyDescent="0.4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ROUND(E1494/D1494*100,0)</f>
        <v>1</v>
      </c>
      <c r="P1494">
        <f>IFERROR(ROUND(E1494/L1494,2),0)</f>
        <v>15</v>
      </c>
      <c r="Q1494" s="11" t="s">
        <v>8320</v>
      </c>
      <c r="R1494" t="s">
        <v>8322</v>
      </c>
      <c r="S1494" s="15">
        <f>(((J1494/60)/60)/24)+DATE(1970,1,1)</f>
        <v>40682.884791666671</v>
      </c>
      <c r="T1494" s="15">
        <f>(((I1494/60)/60)/24)+DATE(1970,1,1)</f>
        <v>40712.884791666671</v>
      </c>
      <c r="U1494">
        <f>YEAR(S1494)</f>
        <v>2011</v>
      </c>
      <c r="V1494">
        <f t="shared" si="23"/>
        <v>30</v>
      </c>
    </row>
    <row r="1495" spans="1:22" ht="27.6" x14ac:dyDescent="0.4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ROUND(E1495/D1495*100,0)</f>
        <v>0</v>
      </c>
      <c r="P1495">
        <f>IFERROR(ROUND(E1495/L1495,2),0)</f>
        <v>0</v>
      </c>
      <c r="Q1495" s="11" t="s">
        <v>8320</v>
      </c>
      <c r="R1495" t="s">
        <v>8322</v>
      </c>
      <c r="S1495" s="15">
        <f>(((J1495/60)/60)/24)+DATE(1970,1,1)</f>
        <v>41411.866608796299</v>
      </c>
      <c r="T1495" s="15">
        <f>(((I1495/60)/60)/24)+DATE(1970,1,1)</f>
        <v>41441.866608796299</v>
      </c>
      <c r="U1495">
        <f>YEAR(S1495)</f>
        <v>2013</v>
      </c>
      <c r="V1495">
        <f t="shared" si="23"/>
        <v>30</v>
      </c>
    </row>
    <row r="1496" spans="1:22" ht="41.4" x14ac:dyDescent="0.4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ROUND(E1496/D1496*100,0)</f>
        <v>9</v>
      </c>
      <c r="P1496">
        <f>IFERROR(ROUND(E1496/L1496,2),0)</f>
        <v>40.450000000000003</v>
      </c>
      <c r="Q1496" s="11" t="s">
        <v>8320</v>
      </c>
      <c r="R1496" t="s">
        <v>8322</v>
      </c>
      <c r="S1496" s="15">
        <f>(((J1496/60)/60)/24)+DATE(1970,1,1)</f>
        <v>42067.722372685181</v>
      </c>
      <c r="T1496" s="15">
        <f>(((I1496/60)/60)/24)+DATE(1970,1,1)</f>
        <v>42097.651388888888</v>
      </c>
      <c r="U1496">
        <f>YEAR(S1496)</f>
        <v>2015</v>
      </c>
      <c r="V1496">
        <f t="shared" si="23"/>
        <v>30</v>
      </c>
    </row>
    <row r="1497" spans="1:22" ht="27.6" x14ac:dyDescent="0.4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ROUND(E1497/D1497*100,0)</f>
        <v>0</v>
      </c>
      <c r="P1497">
        <f>IFERROR(ROUND(E1497/L1497,2),0)</f>
        <v>0</v>
      </c>
      <c r="Q1497" s="11" t="s">
        <v>8320</v>
      </c>
      <c r="R1497" t="s">
        <v>8322</v>
      </c>
      <c r="S1497" s="15">
        <f>(((J1497/60)/60)/24)+DATE(1970,1,1)</f>
        <v>40752.789710648147</v>
      </c>
      <c r="T1497" s="15">
        <f>(((I1497/60)/60)/24)+DATE(1970,1,1)</f>
        <v>40782.789710648147</v>
      </c>
      <c r="U1497">
        <f>YEAR(S1497)</f>
        <v>2011</v>
      </c>
      <c r="V1497">
        <f t="shared" si="23"/>
        <v>30</v>
      </c>
    </row>
    <row r="1498" spans="1:22" ht="41.4" x14ac:dyDescent="0.4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ROUND(E1498/D1498*100,0)</f>
        <v>0</v>
      </c>
      <c r="P1498">
        <f>IFERROR(ROUND(E1498/L1498,2),0)</f>
        <v>0</v>
      </c>
      <c r="Q1498" s="11" t="s">
        <v>8320</v>
      </c>
      <c r="R1498" t="s">
        <v>8322</v>
      </c>
      <c r="S1498" s="15">
        <f>(((J1498/60)/60)/24)+DATE(1970,1,1)</f>
        <v>41838.475219907406</v>
      </c>
      <c r="T1498" s="15">
        <f>(((I1498/60)/60)/24)+DATE(1970,1,1)</f>
        <v>41898.475219907406</v>
      </c>
      <c r="U1498">
        <f>YEAR(S1498)</f>
        <v>2014</v>
      </c>
      <c r="V1498">
        <f t="shared" si="23"/>
        <v>60</v>
      </c>
    </row>
    <row r="1499" spans="1:22" ht="41.4" x14ac:dyDescent="0.4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ROUND(E1499/D1499*100,0)</f>
        <v>0</v>
      </c>
      <c r="P1499">
        <f>IFERROR(ROUND(E1499/L1499,2),0)</f>
        <v>1</v>
      </c>
      <c r="Q1499" s="11" t="s">
        <v>8320</v>
      </c>
      <c r="R1499" t="s">
        <v>8322</v>
      </c>
      <c r="S1499" s="15">
        <f>(((J1499/60)/60)/24)+DATE(1970,1,1)</f>
        <v>41444.64261574074</v>
      </c>
      <c r="T1499" s="15">
        <f>(((I1499/60)/60)/24)+DATE(1970,1,1)</f>
        <v>41486.821527777778</v>
      </c>
      <c r="U1499">
        <f>YEAR(S1499)</f>
        <v>2013</v>
      </c>
      <c r="V1499">
        <f t="shared" si="23"/>
        <v>42</v>
      </c>
    </row>
    <row r="1500" spans="1:22" ht="41.4" x14ac:dyDescent="0.4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ROUND(E1500/D1500*100,0)</f>
        <v>2</v>
      </c>
      <c r="P1500">
        <f>IFERROR(ROUND(E1500/L1500,2),0)</f>
        <v>19</v>
      </c>
      <c r="Q1500" s="11" t="s">
        <v>8320</v>
      </c>
      <c r="R1500" t="s">
        <v>8322</v>
      </c>
      <c r="S1500" s="15">
        <f>(((J1500/60)/60)/24)+DATE(1970,1,1)</f>
        <v>41840.983541666668</v>
      </c>
      <c r="T1500" s="15">
        <f>(((I1500/60)/60)/24)+DATE(1970,1,1)</f>
        <v>41885.983541666668</v>
      </c>
      <c r="U1500">
        <f>YEAR(S1500)</f>
        <v>2014</v>
      </c>
      <c r="V1500">
        <f t="shared" si="23"/>
        <v>45</v>
      </c>
    </row>
    <row r="1501" spans="1:22" ht="41.4" x14ac:dyDescent="0.4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ROUND(E1501/D1501*100,0)</f>
        <v>0</v>
      </c>
      <c r="P1501">
        <f>IFERROR(ROUND(E1501/L1501,2),0)</f>
        <v>5</v>
      </c>
      <c r="Q1501" s="11" t="s">
        <v>8320</v>
      </c>
      <c r="R1501" t="s">
        <v>8322</v>
      </c>
      <c r="S1501" s="15">
        <f>(((J1501/60)/60)/24)+DATE(1970,1,1)</f>
        <v>42527.007326388892</v>
      </c>
      <c r="T1501" s="15">
        <f>(((I1501/60)/60)/24)+DATE(1970,1,1)</f>
        <v>42587.007326388892</v>
      </c>
      <c r="U1501">
        <f>YEAR(S1501)</f>
        <v>2016</v>
      </c>
      <c r="V1501">
        <f t="shared" si="23"/>
        <v>60</v>
      </c>
    </row>
    <row r="1502" spans="1:22" ht="41.4" x14ac:dyDescent="0.4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ROUND(E1502/D1502*100,0)</f>
        <v>25</v>
      </c>
      <c r="P1502">
        <f>IFERROR(ROUND(E1502/L1502,2),0)</f>
        <v>46.73</v>
      </c>
      <c r="Q1502" s="11" t="s">
        <v>8320</v>
      </c>
      <c r="R1502" t="s">
        <v>8322</v>
      </c>
      <c r="S1502" s="15">
        <f>(((J1502/60)/60)/24)+DATE(1970,1,1)</f>
        <v>41365.904594907406</v>
      </c>
      <c r="T1502" s="15">
        <f>(((I1502/60)/60)/24)+DATE(1970,1,1)</f>
        <v>41395.904594907406</v>
      </c>
      <c r="U1502">
        <f>YEAR(S1502)</f>
        <v>2013</v>
      </c>
      <c r="V1502">
        <f t="shared" si="23"/>
        <v>30</v>
      </c>
    </row>
    <row r="1503" spans="1:22" ht="27.6" x14ac:dyDescent="0.4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ROUND(E1503/D1503*100,0)</f>
        <v>166</v>
      </c>
      <c r="P1503">
        <f>IFERROR(ROUND(E1503/L1503,2),0)</f>
        <v>97.73</v>
      </c>
      <c r="Q1503" s="11" t="s">
        <v>8336</v>
      </c>
      <c r="R1503" t="s">
        <v>8337</v>
      </c>
      <c r="S1503" s="15">
        <f>(((J1503/60)/60)/24)+DATE(1970,1,1)</f>
        <v>42163.583599537036</v>
      </c>
      <c r="T1503" s="15">
        <f>(((I1503/60)/60)/24)+DATE(1970,1,1)</f>
        <v>42193.583599537036</v>
      </c>
      <c r="U1503">
        <f>YEAR(S1503)</f>
        <v>2015</v>
      </c>
      <c r="V1503">
        <f t="shared" si="23"/>
        <v>30</v>
      </c>
    </row>
    <row r="1504" spans="1:22" ht="41.4" x14ac:dyDescent="0.4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ROUND(E1504/D1504*100,0)</f>
        <v>101</v>
      </c>
      <c r="P1504">
        <f>IFERROR(ROUND(E1504/L1504,2),0)</f>
        <v>67.84</v>
      </c>
      <c r="Q1504" s="11" t="s">
        <v>8336</v>
      </c>
      <c r="R1504" t="s">
        <v>8337</v>
      </c>
      <c r="S1504" s="15">
        <f>(((J1504/60)/60)/24)+DATE(1970,1,1)</f>
        <v>42426.542592592596</v>
      </c>
      <c r="T1504" s="15">
        <f>(((I1504/60)/60)/24)+DATE(1970,1,1)</f>
        <v>42454.916666666672</v>
      </c>
      <c r="U1504">
        <f>YEAR(S1504)</f>
        <v>2016</v>
      </c>
      <c r="V1504">
        <f t="shared" si="23"/>
        <v>28</v>
      </c>
    </row>
    <row r="1505" spans="1:22" ht="41.4" x14ac:dyDescent="0.4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ROUND(E1505/D1505*100,0)</f>
        <v>108</v>
      </c>
      <c r="P1505">
        <f>IFERROR(ROUND(E1505/L1505,2),0)</f>
        <v>56.98</v>
      </c>
      <c r="Q1505" s="11" t="s">
        <v>8336</v>
      </c>
      <c r="R1505" t="s">
        <v>8337</v>
      </c>
      <c r="S1505" s="15">
        <f>(((J1505/60)/60)/24)+DATE(1970,1,1)</f>
        <v>42606.347233796296</v>
      </c>
      <c r="T1505" s="15">
        <f>(((I1505/60)/60)/24)+DATE(1970,1,1)</f>
        <v>42666.347233796296</v>
      </c>
      <c r="U1505">
        <f>YEAR(S1505)</f>
        <v>2016</v>
      </c>
      <c r="V1505">
        <f t="shared" si="23"/>
        <v>60</v>
      </c>
    </row>
    <row r="1506" spans="1:22" ht="27.6" x14ac:dyDescent="0.4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ROUND(E1506/D1506*100,0)</f>
        <v>278</v>
      </c>
      <c r="P1506">
        <f>IFERROR(ROUND(E1506/L1506,2),0)</f>
        <v>67.16</v>
      </c>
      <c r="Q1506" s="11" t="s">
        <v>8336</v>
      </c>
      <c r="R1506" t="s">
        <v>8337</v>
      </c>
      <c r="S1506" s="15">
        <f>(((J1506/60)/60)/24)+DATE(1970,1,1)</f>
        <v>41772.657685185186</v>
      </c>
      <c r="T1506" s="15">
        <f>(((I1506/60)/60)/24)+DATE(1970,1,1)</f>
        <v>41800.356249999997</v>
      </c>
      <c r="U1506">
        <f>YEAR(S1506)</f>
        <v>2014</v>
      </c>
      <c r="V1506">
        <f t="shared" si="23"/>
        <v>28</v>
      </c>
    </row>
    <row r="1507" spans="1:22" ht="55.2" x14ac:dyDescent="0.4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ROUND(E1507/D1507*100,0)</f>
        <v>104</v>
      </c>
      <c r="P1507">
        <f>IFERROR(ROUND(E1507/L1507,2),0)</f>
        <v>48.04</v>
      </c>
      <c r="Q1507" s="11" t="s">
        <v>8336</v>
      </c>
      <c r="R1507" t="s">
        <v>8337</v>
      </c>
      <c r="S1507" s="15">
        <f>(((J1507/60)/60)/24)+DATE(1970,1,1)</f>
        <v>42414.44332175926</v>
      </c>
      <c r="T1507" s="15">
        <f>(((I1507/60)/60)/24)+DATE(1970,1,1)</f>
        <v>42451.834027777775</v>
      </c>
      <c r="U1507">
        <f>YEAR(S1507)</f>
        <v>2016</v>
      </c>
      <c r="V1507">
        <f t="shared" si="23"/>
        <v>37</v>
      </c>
    </row>
    <row r="1508" spans="1:22" ht="41.4" x14ac:dyDescent="0.4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ROUND(E1508/D1508*100,0)</f>
        <v>111</v>
      </c>
      <c r="P1508">
        <f>IFERROR(ROUND(E1508/L1508,2),0)</f>
        <v>38.86</v>
      </c>
      <c r="Q1508" s="11" t="s">
        <v>8336</v>
      </c>
      <c r="R1508" t="s">
        <v>8337</v>
      </c>
      <c r="S1508" s="15">
        <f>(((J1508/60)/60)/24)+DATE(1970,1,1)</f>
        <v>41814.785925925928</v>
      </c>
      <c r="T1508" s="15">
        <f>(((I1508/60)/60)/24)+DATE(1970,1,1)</f>
        <v>41844.785925925928</v>
      </c>
      <c r="U1508">
        <f>YEAR(S1508)</f>
        <v>2014</v>
      </c>
      <c r="V1508">
        <f t="shared" si="23"/>
        <v>30</v>
      </c>
    </row>
    <row r="1509" spans="1:22" ht="41.4" x14ac:dyDescent="0.4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ROUND(E1509/D1509*100,0)</f>
        <v>215</v>
      </c>
      <c r="P1509">
        <f>IFERROR(ROUND(E1509/L1509,2),0)</f>
        <v>78.180000000000007</v>
      </c>
      <c r="Q1509" s="11" t="s">
        <v>8336</v>
      </c>
      <c r="R1509" t="s">
        <v>8337</v>
      </c>
      <c r="S1509" s="15">
        <f>(((J1509/60)/60)/24)+DATE(1970,1,1)</f>
        <v>40254.450335648151</v>
      </c>
      <c r="T1509" s="15">
        <f>(((I1509/60)/60)/24)+DATE(1970,1,1)</f>
        <v>40313.340277777781</v>
      </c>
      <c r="U1509">
        <f>YEAR(S1509)</f>
        <v>2010</v>
      </c>
      <c r="V1509">
        <f t="shared" si="23"/>
        <v>59</v>
      </c>
    </row>
    <row r="1510" spans="1:22" ht="41.4" x14ac:dyDescent="0.4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ROUND(E1510/D1510*100,0)</f>
        <v>111</v>
      </c>
      <c r="P1510">
        <f>IFERROR(ROUND(E1510/L1510,2),0)</f>
        <v>97.11</v>
      </c>
      <c r="Q1510" s="11" t="s">
        <v>8336</v>
      </c>
      <c r="R1510" t="s">
        <v>8337</v>
      </c>
      <c r="S1510" s="15">
        <f>(((J1510/60)/60)/24)+DATE(1970,1,1)</f>
        <v>41786.614363425928</v>
      </c>
      <c r="T1510" s="15">
        <f>(((I1510/60)/60)/24)+DATE(1970,1,1)</f>
        <v>41817.614363425928</v>
      </c>
      <c r="U1510">
        <f>YEAR(S1510)</f>
        <v>2014</v>
      </c>
      <c r="V1510">
        <f t="shared" si="23"/>
        <v>31</v>
      </c>
    </row>
    <row r="1511" spans="1:22" ht="41.4" x14ac:dyDescent="0.4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ROUND(E1511/D1511*100,0)</f>
        <v>124</v>
      </c>
      <c r="P1511">
        <f>IFERROR(ROUND(E1511/L1511,2),0)</f>
        <v>110.39</v>
      </c>
      <c r="Q1511" s="11" t="s">
        <v>8336</v>
      </c>
      <c r="R1511" t="s">
        <v>8337</v>
      </c>
      <c r="S1511" s="15">
        <f>(((J1511/60)/60)/24)+DATE(1970,1,1)</f>
        <v>42751.533391203702</v>
      </c>
      <c r="T1511" s="15">
        <f>(((I1511/60)/60)/24)+DATE(1970,1,1)</f>
        <v>42780.957638888889</v>
      </c>
      <c r="U1511">
        <f>YEAR(S1511)</f>
        <v>2017</v>
      </c>
      <c r="V1511">
        <f t="shared" si="23"/>
        <v>29</v>
      </c>
    </row>
    <row r="1512" spans="1:22" ht="41.4" x14ac:dyDescent="0.4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ROUND(E1512/D1512*100,0)</f>
        <v>101</v>
      </c>
      <c r="P1512">
        <f>IFERROR(ROUND(E1512/L1512,2),0)</f>
        <v>39.92</v>
      </c>
      <c r="Q1512" s="11" t="s">
        <v>8336</v>
      </c>
      <c r="R1512" t="s">
        <v>8337</v>
      </c>
      <c r="S1512" s="15">
        <f>(((J1512/60)/60)/24)+DATE(1970,1,1)</f>
        <v>41809.385162037033</v>
      </c>
      <c r="T1512" s="15">
        <f>(((I1512/60)/60)/24)+DATE(1970,1,1)</f>
        <v>41839.385162037033</v>
      </c>
      <c r="U1512">
        <f>YEAR(S1512)</f>
        <v>2014</v>
      </c>
      <c r="V1512">
        <f t="shared" si="23"/>
        <v>30</v>
      </c>
    </row>
    <row r="1513" spans="1:22" ht="41.4" x14ac:dyDescent="0.4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ROUND(E1513/D1513*100,0)</f>
        <v>112</v>
      </c>
      <c r="P1513">
        <f>IFERROR(ROUND(E1513/L1513,2),0)</f>
        <v>75.98</v>
      </c>
      <c r="Q1513" s="11" t="s">
        <v>8336</v>
      </c>
      <c r="R1513" t="s">
        <v>8337</v>
      </c>
      <c r="S1513" s="15">
        <f>(((J1513/60)/60)/24)+DATE(1970,1,1)</f>
        <v>42296.583379629628</v>
      </c>
      <c r="T1513" s="15">
        <f>(((I1513/60)/60)/24)+DATE(1970,1,1)</f>
        <v>42326.625046296293</v>
      </c>
      <c r="U1513">
        <f>YEAR(S1513)</f>
        <v>2015</v>
      </c>
      <c r="V1513">
        <f t="shared" si="23"/>
        <v>30</v>
      </c>
    </row>
    <row r="1514" spans="1:22" ht="41.4" x14ac:dyDescent="0.4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ROUND(E1514/D1514*100,0)</f>
        <v>559</v>
      </c>
      <c r="P1514">
        <f>IFERROR(ROUND(E1514/L1514,2),0)</f>
        <v>58.38</v>
      </c>
      <c r="Q1514" s="11" t="s">
        <v>8336</v>
      </c>
      <c r="R1514" t="s">
        <v>8337</v>
      </c>
      <c r="S1514" s="15">
        <f>(((J1514/60)/60)/24)+DATE(1970,1,1)</f>
        <v>42741.684479166666</v>
      </c>
      <c r="T1514" s="15">
        <f>(((I1514/60)/60)/24)+DATE(1970,1,1)</f>
        <v>42771.684479166666</v>
      </c>
      <c r="U1514">
        <f>YEAR(S1514)</f>
        <v>2017</v>
      </c>
      <c r="V1514">
        <f t="shared" si="23"/>
        <v>30</v>
      </c>
    </row>
    <row r="1515" spans="1:22" ht="41.4" x14ac:dyDescent="0.4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ROUND(E1515/D1515*100,0)</f>
        <v>150</v>
      </c>
      <c r="P1515">
        <f>IFERROR(ROUND(E1515/L1515,2),0)</f>
        <v>55.82</v>
      </c>
      <c r="Q1515" s="11" t="s">
        <v>8336</v>
      </c>
      <c r="R1515" t="s">
        <v>8337</v>
      </c>
      <c r="S1515" s="15">
        <f>(((J1515/60)/60)/24)+DATE(1970,1,1)</f>
        <v>41806.637337962966</v>
      </c>
      <c r="T1515" s="15">
        <f>(((I1515/60)/60)/24)+DATE(1970,1,1)</f>
        <v>41836.637337962966</v>
      </c>
      <c r="U1515">
        <f>YEAR(S1515)</f>
        <v>2014</v>
      </c>
      <c r="V1515">
        <f t="shared" si="23"/>
        <v>30</v>
      </c>
    </row>
    <row r="1516" spans="1:22" ht="41.4" x14ac:dyDescent="0.4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ROUND(E1516/D1516*100,0)</f>
        <v>106</v>
      </c>
      <c r="P1516">
        <f>IFERROR(ROUND(E1516/L1516,2),0)</f>
        <v>151.24</v>
      </c>
      <c r="Q1516" s="11" t="s">
        <v>8336</v>
      </c>
      <c r="R1516" t="s">
        <v>8337</v>
      </c>
      <c r="S1516" s="15">
        <f>(((J1516/60)/60)/24)+DATE(1970,1,1)</f>
        <v>42234.597685185188</v>
      </c>
      <c r="T1516" s="15">
        <f>(((I1516/60)/60)/24)+DATE(1970,1,1)</f>
        <v>42274.597685185188</v>
      </c>
      <c r="U1516">
        <f>YEAR(S1516)</f>
        <v>2015</v>
      </c>
      <c r="V1516">
        <f t="shared" si="23"/>
        <v>40</v>
      </c>
    </row>
    <row r="1517" spans="1:22" ht="41.4" x14ac:dyDescent="0.4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ROUND(E1517/D1517*100,0)</f>
        <v>157</v>
      </c>
      <c r="P1517">
        <f>IFERROR(ROUND(E1517/L1517,2),0)</f>
        <v>849.67</v>
      </c>
      <c r="Q1517" s="11" t="s">
        <v>8336</v>
      </c>
      <c r="R1517" t="s">
        <v>8337</v>
      </c>
      <c r="S1517" s="15">
        <f>(((J1517/60)/60)/24)+DATE(1970,1,1)</f>
        <v>42415.253437499996</v>
      </c>
      <c r="T1517" s="15">
        <f>(((I1517/60)/60)/24)+DATE(1970,1,1)</f>
        <v>42445.211770833332</v>
      </c>
      <c r="U1517">
        <f>YEAR(S1517)</f>
        <v>2016</v>
      </c>
      <c r="V1517">
        <f t="shared" si="23"/>
        <v>30</v>
      </c>
    </row>
    <row r="1518" spans="1:22" ht="41.4" x14ac:dyDescent="0.4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ROUND(E1518/D1518*100,0)</f>
        <v>109</v>
      </c>
      <c r="P1518">
        <f>IFERROR(ROUND(E1518/L1518,2),0)</f>
        <v>159.24</v>
      </c>
      <c r="Q1518" s="11" t="s">
        <v>8336</v>
      </c>
      <c r="R1518" t="s">
        <v>8337</v>
      </c>
      <c r="S1518" s="15">
        <f>(((J1518/60)/60)/24)+DATE(1970,1,1)</f>
        <v>42619.466342592597</v>
      </c>
      <c r="T1518" s="15">
        <f>(((I1518/60)/60)/24)+DATE(1970,1,1)</f>
        <v>42649.583333333328</v>
      </c>
      <c r="U1518">
        <f>YEAR(S1518)</f>
        <v>2016</v>
      </c>
      <c r="V1518">
        <f t="shared" si="23"/>
        <v>30</v>
      </c>
    </row>
    <row r="1519" spans="1:22" ht="41.4" x14ac:dyDescent="0.4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ROUND(E1519/D1519*100,0)</f>
        <v>162</v>
      </c>
      <c r="P1519">
        <f>IFERROR(ROUND(E1519/L1519,2),0)</f>
        <v>39.51</v>
      </c>
      <c r="Q1519" s="11" t="s">
        <v>8336</v>
      </c>
      <c r="R1519" t="s">
        <v>8337</v>
      </c>
      <c r="S1519" s="15">
        <f>(((J1519/60)/60)/24)+DATE(1970,1,1)</f>
        <v>41948.56658564815</v>
      </c>
      <c r="T1519" s="15">
        <f>(((I1519/60)/60)/24)+DATE(1970,1,1)</f>
        <v>41979.25</v>
      </c>
      <c r="U1519">
        <f>YEAR(S1519)</f>
        <v>2014</v>
      </c>
      <c r="V1519">
        <f t="shared" si="23"/>
        <v>31</v>
      </c>
    </row>
    <row r="1520" spans="1:22" ht="27.6" x14ac:dyDescent="0.4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ROUND(E1520/D1520*100,0)</f>
        <v>205</v>
      </c>
      <c r="P1520">
        <f>IFERROR(ROUND(E1520/L1520,2),0)</f>
        <v>130.53</v>
      </c>
      <c r="Q1520" s="11" t="s">
        <v>8336</v>
      </c>
      <c r="R1520" t="s">
        <v>8337</v>
      </c>
      <c r="S1520" s="15">
        <f>(((J1520/60)/60)/24)+DATE(1970,1,1)</f>
        <v>41760.8200462963</v>
      </c>
      <c r="T1520" s="15">
        <f>(((I1520/60)/60)/24)+DATE(1970,1,1)</f>
        <v>41790.8200462963</v>
      </c>
      <c r="U1520">
        <f>YEAR(S1520)</f>
        <v>2014</v>
      </c>
      <c r="V1520">
        <f t="shared" si="23"/>
        <v>30</v>
      </c>
    </row>
    <row r="1521" spans="1:22" ht="41.4" x14ac:dyDescent="0.4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ROUND(E1521/D1521*100,0)</f>
        <v>103</v>
      </c>
      <c r="P1521">
        <f>IFERROR(ROUND(E1521/L1521,2),0)</f>
        <v>64.16</v>
      </c>
      <c r="Q1521" s="11" t="s">
        <v>8336</v>
      </c>
      <c r="R1521" t="s">
        <v>8337</v>
      </c>
      <c r="S1521" s="15">
        <f>(((J1521/60)/60)/24)+DATE(1970,1,1)</f>
        <v>41782.741701388892</v>
      </c>
      <c r="T1521" s="15">
        <f>(((I1521/60)/60)/24)+DATE(1970,1,1)</f>
        <v>41810.915972222225</v>
      </c>
      <c r="U1521">
        <f>YEAR(S1521)</f>
        <v>2014</v>
      </c>
      <c r="V1521">
        <f t="shared" si="23"/>
        <v>28</v>
      </c>
    </row>
    <row r="1522" spans="1:22" ht="27.6" x14ac:dyDescent="0.4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ROUND(E1522/D1522*100,0)</f>
        <v>103</v>
      </c>
      <c r="P1522">
        <f>IFERROR(ROUND(E1522/L1522,2),0)</f>
        <v>111.53</v>
      </c>
      <c r="Q1522" s="11" t="s">
        <v>8336</v>
      </c>
      <c r="R1522" t="s">
        <v>8337</v>
      </c>
      <c r="S1522" s="15">
        <f>(((J1522/60)/60)/24)+DATE(1970,1,1)</f>
        <v>41955.857789351852</v>
      </c>
      <c r="T1522" s="15">
        <f>(((I1522/60)/60)/24)+DATE(1970,1,1)</f>
        <v>41992.166666666672</v>
      </c>
      <c r="U1522">
        <f>YEAR(S1522)</f>
        <v>2014</v>
      </c>
      <c r="V1522">
        <f t="shared" si="23"/>
        <v>37</v>
      </c>
    </row>
    <row r="1523" spans="1:22" ht="41.4" x14ac:dyDescent="0.4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ROUND(E1523/D1523*100,0)</f>
        <v>107</v>
      </c>
      <c r="P1523">
        <f>IFERROR(ROUND(E1523/L1523,2),0)</f>
        <v>170.45</v>
      </c>
      <c r="Q1523" s="11" t="s">
        <v>8336</v>
      </c>
      <c r="R1523" t="s">
        <v>8337</v>
      </c>
      <c r="S1523" s="15">
        <f>(((J1523/60)/60)/24)+DATE(1970,1,1)</f>
        <v>42493.167719907404</v>
      </c>
      <c r="T1523" s="15">
        <f>(((I1523/60)/60)/24)+DATE(1970,1,1)</f>
        <v>42528.167719907404</v>
      </c>
      <c r="U1523">
        <f>YEAR(S1523)</f>
        <v>2016</v>
      </c>
      <c r="V1523">
        <f t="shared" si="23"/>
        <v>35</v>
      </c>
    </row>
    <row r="1524" spans="1:22" ht="41.4" x14ac:dyDescent="0.4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ROUND(E1524/D1524*100,0)</f>
        <v>139</v>
      </c>
      <c r="P1524">
        <f>IFERROR(ROUND(E1524/L1524,2),0)</f>
        <v>133.74</v>
      </c>
      <c r="Q1524" s="11" t="s">
        <v>8336</v>
      </c>
      <c r="R1524" t="s">
        <v>8337</v>
      </c>
      <c r="S1524" s="15">
        <f>(((J1524/60)/60)/24)+DATE(1970,1,1)</f>
        <v>41899.830312500002</v>
      </c>
      <c r="T1524" s="15">
        <f>(((I1524/60)/60)/24)+DATE(1970,1,1)</f>
        <v>41929.830312500002</v>
      </c>
      <c r="U1524">
        <f>YEAR(S1524)</f>
        <v>2014</v>
      </c>
      <c r="V1524">
        <f t="shared" si="23"/>
        <v>30</v>
      </c>
    </row>
    <row r="1525" spans="1:22" ht="41.4" x14ac:dyDescent="0.4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ROUND(E1525/D1525*100,0)</f>
        <v>125</v>
      </c>
      <c r="P1525">
        <f>IFERROR(ROUND(E1525/L1525,2),0)</f>
        <v>95.83</v>
      </c>
      <c r="Q1525" s="11" t="s">
        <v>8336</v>
      </c>
      <c r="R1525" t="s">
        <v>8337</v>
      </c>
      <c r="S1525" s="15">
        <f>(((J1525/60)/60)/24)+DATE(1970,1,1)</f>
        <v>41964.751342592594</v>
      </c>
      <c r="T1525" s="15">
        <f>(((I1525/60)/60)/24)+DATE(1970,1,1)</f>
        <v>41996</v>
      </c>
      <c r="U1525">
        <f>YEAR(S1525)</f>
        <v>2014</v>
      </c>
      <c r="V1525">
        <f t="shared" si="23"/>
        <v>32</v>
      </c>
    </row>
    <row r="1526" spans="1:22" ht="41.4" x14ac:dyDescent="0.4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ROUND(E1526/D1526*100,0)</f>
        <v>207</v>
      </c>
      <c r="P1526">
        <f>IFERROR(ROUND(E1526/L1526,2),0)</f>
        <v>221.79</v>
      </c>
      <c r="Q1526" s="11" t="s">
        <v>8336</v>
      </c>
      <c r="R1526" t="s">
        <v>8337</v>
      </c>
      <c r="S1526" s="15">
        <f>(((J1526/60)/60)/24)+DATE(1970,1,1)</f>
        <v>42756.501041666663</v>
      </c>
      <c r="T1526" s="15">
        <f>(((I1526/60)/60)/24)+DATE(1970,1,1)</f>
        <v>42786.501041666663</v>
      </c>
      <c r="U1526">
        <f>YEAR(S1526)</f>
        <v>2017</v>
      </c>
      <c r="V1526">
        <f t="shared" si="23"/>
        <v>30</v>
      </c>
    </row>
    <row r="1527" spans="1:22" ht="41.4" x14ac:dyDescent="0.4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ROUND(E1527/D1527*100,0)</f>
        <v>174</v>
      </c>
      <c r="P1527">
        <f>IFERROR(ROUND(E1527/L1527,2),0)</f>
        <v>32.32</v>
      </c>
      <c r="Q1527" s="11" t="s">
        <v>8336</v>
      </c>
      <c r="R1527" t="s">
        <v>8337</v>
      </c>
      <c r="S1527" s="15">
        <f>(((J1527/60)/60)/24)+DATE(1970,1,1)</f>
        <v>42570.702986111108</v>
      </c>
      <c r="T1527" s="15">
        <f>(((I1527/60)/60)/24)+DATE(1970,1,1)</f>
        <v>42600.702986111108</v>
      </c>
      <c r="U1527">
        <f>YEAR(S1527)</f>
        <v>2016</v>
      </c>
      <c r="V1527">
        <f t="shared" si="23"/>
        <v>30</v>
      </c>
    </row>
    <row r="1528" spans="1:22" ht="41.4" x14ac:dyDescent="0.4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ROUND(E1528/D1528*100,0)</f>
        <v>120</v>
      </c>
      <c r="P1528">
        <f>IFERROR(ROUND(E1528/L1528,2),0)</f>
        <v>98.84</v>
      </c>
      <c r="Q1528" s="11" t="s">
        <v>8336</v>
      </c>
      <c r="R1528" t="s">
        <v>8337</v>
      </c>
      <c r="S1528" s="15">
        <f>(((J1528/60)/60)/24)+DATE(1970,1,1)</f>
        <v>42339.276006944448</v>
      </c>
      <c r="T1528" s="15">
        <f>(((I1528/60)/60)/24)+DATE(1970,1,1)</f>
        <v>42388.276006944448</v>
      </c>
      <c r="U1528">
        <f>YEAR(S1528)</f>
        <v>2015</v>
      </c>
      <c r="V1528">
        <f t="shared" si="23"/>
        <v>49</v>
      </c>
    </row>
    <row r="1529" spans="1:22" ht="41.4" x14ac:dyDescent="0.4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ROUND(E1529/D1529*100,0)</f>
        <v>110</v>
      </c>
      <c r="P1529">
        <f>IFERROR(ROUND(E1529/L1529,2),0)</f>
        <v>55.22</v>
      </c>
      <c r="Q1529" s="11" t="s">
        <v>8336</v>
      </c>
      <c r="R1529" t="s">
        <v>8337</v>
      </c>
      <c r="S1529" s="15">
        <f>(((J1529/60)/60)/24)+DATE(1970,1,1)</f>
        <v>42780.600532407407</v>
      </c>
      <c r="T1529" s="15">
        <f>(((I1529/60)/60)/24)+DATE(1970,1,1)</f>
        <v>42808.558865740735</v>
      </c>
      <c r="U1529">
        <f>YEAR(S1529)</f>
        <v>2017</v>
      </c>
      <c r="V1529">
        <f t="shared" si="23"/>
        <v>28</v>
      </c>
    </row>
    <row r="1530" spans="1:22" ht="27.6" x14ac:dyDescent="0.4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ROUND(E1530/D1530*100,0)</f>
        <v>282</v>
      </c>
      <c r="P1530">
        <f>IFERROR(ROUND(E1530/L1530,2),0)</f>
        <v>52.79</v>
      </c>
      <c r="Q1530" s="11" t="s">
        <v>8336</v>
      </c>
      <c r="R1530" t="s">
        <v>8337</v>
      </c>
      <c r="S1530" s="15">
        <f>(((J1530/60)/60)/24)+DATE(1970,1,1)</f>
        <v>42736.732893518521</v>
      </c>
      <c r="T1530" s="15">
        <f>(((I1530/60)/60)/24)+DATE(1970,1,1)</f>
        <v>42767</v>
      </c>
      <c r="U1530">
        <f>YEAR(S1530)</f>
        <v>2017</v>
      </c>
      <c r="V1530">
        <f t="shared" si="23"/>
        <v>31</v>
      </c>
    </row>
    <row r="1531" spans="1:22" ht="27.6" x14ac:dyDescent="0.4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ROUND(E1531/D1531*100,0)</f>
        <v>101</v>
      </c>
      <c r="P1531">
        <f>IFERROR(ROUND(E1531/L1531,2),0)</f>
        <v>135.66999999999999</v>
      </c>
      <c r="Q1531" s="11" t="s">
        <v>8336</v>
      </c>
      <c r="R1531" t="s">
        <v>8337</v>
      </c>
      <c r="S1531" s="15">
        <f>(((J1531/60)/60)/24)+DATE(1970,1,1)</f>
        <v>42052.628703703704</v>
      </c>
      <c r="T1531" s="15">
        <f>(((I1531/60)/60)/24)+DATE(1970,1,1)</f>
        <v>42082.587037037039</v>
      </c>
      <c r="U1531">
        <f>YEAR(S1531)</f>
        <v>2015</v>
      </c>
      <c r="V1531">
        <f t="shared" si="23"/>
        <v>30</v>
      </c>
    </row>
    <row r="1532" spans="1:22" ht="41.4" x14ac:dyDescent="0.4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ROUND(E1532/D1532*100,0)</f>
        <v>135</v>
      </c>
      <c r="P1532">
        <f>IFERROR(ROUND(E1532/L1532,2),0)</f>
        <v>53.99</v>
      </c>
      <c r="Q1532" s="11" t="s">
        <v>8336</v>
      </c>
      <c r="R1532" t="s">
        <v>8337</v>
      </c>
      <c r="S1532" s="15">
        <f>(((J1532/60)/60)/24)+DATE(1970,1,1)</f>
        <v>42275.767303240747</v>
      </c>
      <c r="T1532" s="15">
        <f>(((I1532/60)/60)/24)+DATE(1970,1,1)</f>
        <v>42300.767303240747</v>
      </c>
      <c r="U1532">
        <f>YEAR(S1532)</f>
        <v>2015</v>
      </c>
      <c r="V1532">
        <f t="shared" si="23"/>
        <v>25</v>
      </c>
    </row>
    <row r="1533" spans="1:22" ht="41.4" x14ac:dyDescent="0.4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ROUND(E1533/D1533*100,0)</f>
        <v>176</v>
      </c>
      <c r="P1533">
        <f>IFERROR(ROUND(E1533/L1533,2),0)</f>
        <v>56.64</v>
      </c>
      <c r="Q1533" s="11" t="s">
        <v>8336</v>
      </c>
      <c r="R1533" t="s">
        <v>8337</v>
      </c>
      <c r="S1533" s="15">
        <f>(((J1533/60)/60)/24)+DATE(1970,1,1)</f>
        <v>41941.802384259259</v>
      </c>
      <c r="T1533" s="15">
        <f>(((I1533/60)/60)/24)+DATE(1970,1,1)</f>
        <v>41974.125</v>
      </c>
      <c r="U1533">
        <f>YEAR(S1533)</f>
        <v>2014</v>
      </c>
      <c r="V1533">
        <f t="shared" si="23"/>
        <v>33</v>
      </c>
    </row>
    <row r="1534" spans="1:22" ht="41.4" x14ac:dyDescent="0.4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ROUND(E1534/D1534*100,0)</f>
        <v>484</v>
      </c>
      <c r="P1534">
        <f>IFERROR(ROUND(E1534/L1534,2),0)</f>
        <v>82.32</v>
      </c>
      <c r="Q1534" s="11" t="s">
        <v>8336</v>
      </c>
      <c r="R1534" t="s">
        <v>8337</v>
      </c>
      <c r="S1534" s="15">
        <f>(((J1534/60)/60)/24)+DATE(1970,1,1)</f>
        <v>42391.475289351853</v>
      </c>
      <c r="T1534" s="15">
        <f>(((I1534/60)/60)/24)+DATE(1970,1,1)</f>
        <v>42415.625</v>
      </c>
      <c r="U1534">
        <f>YEAR(S1534)</f>
        <v>2016</v>
      </c>
      <c r="V1534">
        <f t="shared" si="23"/>
        <v>24</v>
      </c>
    </row>
    <row r="1535" spans="1:22" ht="27.6" x14ac:dyDescent="0.4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ROUND(E1535/D1535*100,0)</f>
        <v>145</v>
      </c>
      <c r="P1535">
        <f>IFERROR(ROUND(E1535/L1535,2),0)</f>
        <v>88.26</v>
      </c>
      <c r="Q1535" s="11" t="s">
        <v>8336</v>
      </c>
      <c r="R1535" t="s">
        <v>8337</v>
      </c>
      <c r="S1535" s="15">
        <f>(((J1535/60)/60)/24)+DATE(1970,1,1)</f>
        <v>42443.00204861111</v>
      </c>
      <c r="T1535" s="15">
        <f>(((I1535/60)/60)/24)+DATE(1970,1,1)</f>
        <v>42492.165972222225</v>
      </c>
      <c r="U1535">
        <f>YEAR(S1535)</f>
        <v>2016</v>
      </c>
      <c r="V1535">
        <f t="shared" si="23"/>
        <v>49</v>
      </c>
    </row>
    <row r="1536" spans="1:22" ht="41.4" x14ac:dyDescent="0.4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ROUND(E1536/D1536*100,0)</f>
        <v>418</v>
      </c>
      <c r="P1536">
        <f>IFERROR(ROUND(E1536/L1536,2),0)</f>
        <v>84.91</v>
      </c>
      <c r="Q1536" s="11" t="s">
        <v>8336</v>
      </c>
      <c r="R1536" t="s">
        <v>8337</v>
      </c>
      <c r="S1536" s="15">
        <f>(((J1536/60)/60)/24)+DATE(1970,1,1)</f>
        <v>42221.67432870371</v>
      </c>
      <c r="T1536" s="15">
        <f>(((I1536/60)/60)/24)+DATE(1970,1,1)</f>
        <v>42251.67432870371</v>
      </c>
      <c r="U1536">
        <f>YEAR(S1536)</f>
        <v>2015</v>
      </c>
      <c r="V1536">
        <f t="shared" si="23"/>
        <v>30</v>
      </c>
    </row>
    <row r="1537" spans="1:22" ht="41.4" x14ac:dyDescent="0.4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ROUND(E1537/D1537*100,0)</f>
        <v>132</v>
      </c>
      <c r="P1537">
        <f>IFERROR(ROUND(E1537/L1537,2),0)</f>
        <v>48.15</v>
      </c>
      <c r="Q1537" s="11" t="s">
        <v>8336</v>
      </c>
      <c r="R1537" t="s">
        <v>8337</v>
      </c>
      <c r="S1537" s="15">
        <f>(((J1537/60)/60)/24)+DATE(1970,1,1)</f>
        <v>42484.829062500001</v>
      </c>
      <c r="T1537" s="15">
        <f>(((I1537/60)/60)/24)+DATE(1970,1,1)</f>
        <v>42513.916666666672</v>
      </c>
      <c r="U1537">
        <f>YEAR(S1537)</f>
        <v>2016</v>
      </c>
      <c r="V1537">
        <f t="shared" si="23"/>
        <v>29</v>
      </c>
    </row>
    <row r="1538" spans="1:22" ht="41.4" x14ac:dyDescent="0.4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ROUND(E1538/D1538*100,0)</f>
        <v>250</v>
      </c>
      <c r="P1538">
        <f>IFERROR(ROUND(E1538/L1538,2),0)</f>
        <v>66.02</v>
      </c>
      <c r="Q1538" s="11" t="s">
        <v>8336</v>
      </c>
      <c r="R1538" t="s">
        <v>8337</v>
      </c>
      <c r="S1538" s="15">
        <f>(((J1538/60)/60)/24)+DATE(1970,1,1)</f>
        <v>42213.802199074074</v>
      </c>
      <c r="T1538" s="15">
        <f>(((I1538/60)/60)/24)+DATE(1970,1,1)</f>
        <v>42243.802199074074</v>
      </c>
      <c r="U1538">
        <f>YEAR(S1538)</f>
        <v>2015</v>
      </c>
      <c r="V1538">
        <f t="shared" si="23"/>
        <v>30</v>
      </c>
    </row>
    <row r="1539" spans="1:22" ht="41.4" x14ac:dyDescent="0.4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ROUND(E1539/D1539*100,0)</f>
        <v>180</v>
      </c>
      <c r="P1539">
        <f>IFERROR(ROUND(E1539/L1539,2),0)</f>
        <v>96.38</v>
      </c>
      <c r="Q1539" s="11" t="s">
        <v>8336</v>
      </c>
      <c r="R1539" t="s">
        <v>8337</v>
      </c>
      <c r="S1539" s="15">
        <f>(((J1539/60)/60)/24)+DATE(1970,1,1)</f>
        <v>42552.315127314811</v>
      </c>
      <c r="T1539" s="15">
        <f>(((I1539/60)/60)/24)+DATE(1970,1,1)</f>
        <v>42588.75</v>
      </c>
      <c r="U1539">
        <f>YEAR(S1539)</f>
        <v>2016</v>
      </c>
      <c r="V1539">
        <f t="shared" ref="V1539:V1602" si="24">_xlfn.DAYS(T1539,S1539)</f>
        <v>36</v>
      </c>
    </row>
    <row r="1540" spans="1:22" ht="41.4" x14ac:dyDescent="0.4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ROUND(E1540/D1540*100,0)</f>
        <v>103</v>
      </c>
      <c r="P1540">
        <f>IFERROR(ROUND(E1540/L1540,2),0)</f>
        <v>156.16999999999999</v>
      </c>
      <c r="Q1540" s="11" t="s">
        <v>8336</v>
      </c>
      <c r="R1540" t="s">
        <v>8337</v>
      </c>
      <c r="S1540" s="15">
        <f>(((J1540/60)/60)/24)+DATE(1970,1,1)</f>
        <v>41981.782060185185</v>
      </c>
      <c r="T1540" s="15">
        <f>(((I1540/60)/60)/24)+DATE(1970,1,1)</f>
        <v>42026.782060185185</v>
      </c>
      <c r="U1540">
        <f>YEAR(S1540)</f>
        <v>2014</v>
      </c>
      <c r="V1540">
        <f t="shared" si="24"/>
        <v>45</v>
      </c>
    </row>
    <row r="1541" spans="1:22" ht="41.4" x14ac:dyDescent="0.4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ROUND(E1541/D1541*100,0)</f>
        <v>136</v>
      </c>
      <c r="P1541">
        <f>IFERROR(ROUND(E1541/L1541,2),0)</f>
        <v>95.76</v>
      </c>
      <c r="Q1541" s="11" t="s">
        <v>8336</v>
      </c>
      <c r="R1541" t="s">
        <v>8337</v>
      </c>
      <c r="S1541" s="15">
        <f>(((J1541/60)/60)/24)+DATE(1970,1,1)</f>
        <v>42705.919201388882</v>
      </c>
      <c r="T1541" s="15">
        <f>(((I1541/60)/60)/24)+DATE(1970,1,1)</f>
        <v>42738.919201388882</v>
      </c>
      <c r="U1541">
        <f>YEAR(S1541)</f>
        <v>2016</v>
      </c>
      <c r="V1541">
        <f t="shared" si="24"/>
        <v>33</v>
      </c>
    </row>
    <row r="1542" spans="1:22" ht="41.4" x14ac:dyDescent="0.4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ROUND(E1542/D1542*100,0)</f>
        <v>118</v>
      </c>
      <c r="P1542">
        <f>IFERROR(ROUND(E1542/L1542,2),0)</f>
        <v>180.41</v>
      </c>
      <c r="Q1542" s="11" t="s">
        <v>8336</v>
      </c>
      <c r="R1542" t="s">
        <v>8337</v>
      </c>
      <c r="S1542" s="15">
        <f>(((J1542/60)/60)/24)+DATE(1970,1,1)</f>
        <v>41939.00712962963</v>
      </c>
      <c r="T1542" s="15">
        <f>(((I1542/60)/60)/24)+DATE(1970,1,1)</f>
        <v>41969.052083333328</v>
      </c>
      <c r="U1542">
        <f>YEAR(S1542)</f>
        <v>2014</v>
      </c>
      <c r="V1542">
        <f t="shared" si="24"/>
        <v>30</v>
      </c>
    </row>
    <row r="1543" spans="1:22" ht="41.4" x14ac:dyDescent="0.4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ROUND(E1543/D1543*100,0)</f>
        <v>0</v>
      </c>
      <c r="P1543">
        <f>IFERROR(ROUND(E1543/L1543,2),0)</f>
        <v>3</v>
      </c>
      <c r="Q1543" s="11" t="s">
        <v>8336</v>
      </c>
      <c r="R1543" t="s">
        <v>8341</v>
      </c>
      <c r="S1543" s="15">
        <f>(((J1543/60)/60)/24)+DATE(1970,1,1)</f>
        <v>41974.712245370371</v>
      </c>
      <c r="T1543" s="15">
        <f>(((I1543/60)/60)/24)+DATE(1970,1,1)</f>
        <v>42004.712245370371</v>
      </c>
      <c r="U1543">
        <f>YEAR(S1543)</f>
        <v>2014</v>
      </c>
      <c r="V1543">
        <f t="shared" si="24"/>
        <v>30</v>
      </c>
    </row>
    <row r="1544" spans="1:22" ht="41.4" x14ac:dyDescent="0.4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ROUND(E1544/D1544*100,0)</f>
        <v>4</v>
      </c>
      <c r="P1544">
        <f>IFERROR(ROUND(E1544/L1544,2),0)</f>
        <v>20</v>
      </c>
      <c r="Q1544" s="11" t="s">
        <v>8336</v>
      </c>
      <c r="R1544" t="s">
        <v>8341</v>
      </c>
      <c r="S1544" s="15">
        <f>(((J1544/60)/60)/24)+DATE(1970,1,1)</f>
        <v>42170.996527777781</v>
      </c>
      <c r="T1544" s="15">
        <f>(((I1544/60)/60)/24)+DATE(1970,1,1)</f>
        <v>42185.996527777781</v>
      </c>
      <c r="U1544">
        <f>YEAR(S1544)</f>
        <v>2015</v>
      </c>
      <c r="V1544">
        <f t="shared" si="24"/>
        <v>15</v>
      </c>
    </row>
    <row r="1545" spans="1:22" ht="41.4" x14ac:dyDescent="0.4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ROUND(E1545/D1545*100,0)</f>
        <v>0</v>
      </c>
      <c r="P1545">
        <f>IFERROR(ROUND(E1545/L1545,2),0)</f>
        <v>10</v>
      </c>
      <c r="Q1545" s="11" t="s">
        <v>8336</v>
      </c>
      <c r="R1545" t="s">
        <v>8341</v>
      </c>
      <c r="S1545" s="15">
        <f>(((J1545/60)/60)/24)+DATE(1970,1,1)</f>
        <v>41935.509652777779</v>
      </c>
      <c r="T1545" s="15">
        <f>(((I1545/60)/60)/24)+DATE(1970,1,1)</f>
        <v>41965.551319444443</v>
      </c>
      <c r="U1545">
        <f>YEAR(S1545)</f>
        <v>2014</v>
      </c>
      <c r="V1545">
        <f t="shared" si="24"/>
        <v>30</v>
      </c>
    </row>
    <row r="1546" spans="1:22" ht="41.4" x14ac:dyDescent="0.4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ROUND(E1546/D1546*100,0)</f>
        <v>0</v>
      </c>
      <c r="P1546">
        <f>IFERROR(ROUND(E1546/L1546,2),0)</f>
        <v>0</v>
      </c>
      <c r="Q1546" s="11" t="s">
        <v>8336</v>
      </c>
      <c r="R1546" t="s">
        <v>8341</v>
      </c>
      <c r="S1546" s="15">
        <f>(((J1546/60)/60)/24)+DATE(1970,1,1)</f>
        <v>42053.051203703704</v>
      </c>
      <c r="T1546" s="15">
        <f>(((I1546/60)/60)/24)+DATE(1970,1,1)</f>
        <v>42095.012499999997</v>
      </c>
      <c r="U1546">
        <f>YEAR(S1546)</f>
        <v>2015</v>
      </c>
      <c r="V1546">
        <f t="shared" si="24"/>
        <v>42</v>
      </c>
    </row>
    <row r="1547" spans="1:22" ht="41.4" x14ac:dyDescent="0.4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ROUND(E1547/D1547*100,0)</f>
        <v>0</v>
      </c>
      <c r="P1547">
        <f>IFERROR(ROUND(E1547/L1547,2),0)</f>
        <v>1</v>
      </c>
      <c r="Q1547" s="11" t="s">
        <v>8336</v>
      </c>
      <c r="R1547" t="s">
        <v>8341</v>
      </c>
      <c r="S1547" s="15">
        <f>(((J1547/60)/60)/24)+DATE(1970,1,1)</f>
        <v>42031.884652777779</v>
      </c>
      <c r="T1547" s="15">
        <f>(((I1547/60)/60)/24)+DATE(1970,1,1)</f>
        <v>42065.886111111111</v>
      </c>
      <c r="U1547">
        <f>YEAR(S1547)</f>
        <v>2015</v>
      </c>
      <c r="V1547">
        <f t="shared" si="24"/>
        <v>34</v>
      </c>
    </row>
    <row r="1548" spans="1:22" ht="41.4" x14ac:dyDescent="0.4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ROUND(E1548/D1548*100,0)</f>
        <v>29</v>
      </c>
      <c r="P1548">
        <f>IFERROR(ROUND(E1548/L1548,2),0)</f>
        <v>26.27</v>
      </c>
      <c r="Q1548" s="11" t="s">
        <v>8336</v>
      </c>
      <c r="R1548" t="s">
        <v>8341</v>
      </c>
      <c r="S1548" s="15">
        <f>(((J1548/60)/60)/24)+DATE(1970,1,1)</f>
        <v>41839.212951388887</v>
      </c>
      <c r="T1548" s="15">
        <f>(((I1548/60)/60)/24)+DATE(1970,1,1)</f>
        <v>41899.212951388887</v>
      </c>
      <c r="U1548">
        <f>YEAR(S1548)</f>
        <v>2014</v>
      </c>
      <c r="V1548">
        <f t="shared" si="24"/>
        <v>60</v>
      </c>
    </row>
    <row r="1549" spans="1:22" ht="41.4" x14ac:dyDescent="0.4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ROUND(E1549/D1549*100,0)</f>
        <v>0</v>
      </c>
      <c r="P1549">
        <f>IFERROR(ROUND(E1549/L1549,2),0)</f>
        <v>0</v>
      </c>
      <c r="Q1549" s="11" t="s">
        <v>8336</v>
      </c>
      <c r="R1549" t="s">
        <v>8341</v>
      </c>
      <c r="S1549" s="15">
        <f>(((J1549/60)/60)/24)+DATE(1970,1,1)</f>
        <v>42782.426875000005</v>
      </c>
      <c r="T1549" s="15">
        <f>(((I1549/60)/60)/24)+DATE(1970,1,1)</f>
        <v>42789.426875000005</v>
      </c>
      <c r="U1549">
        <f>YEAR(S1549)</f>
        <v>2017</v>
      </c>
      <c r="V1549">
        <f t="shared" si="24"/>
        <v>7</v>
      </c>
    </row>
    <row r="1550" spans="1:22" ht="27.6" x14ac:dyDescent="0.4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ROUND(E1550/D1550*100,0)</f>
        <v>9</v>
      </c>
      <c r="P1550">
        <f>IFERROR(ROUND(E1550/L1550,2),0)</f>
        <v>60</v>
      </c>
      <c r="Q1550" s="11" t="s">
        <v>8336</v>
      </c>
      <c r="R1550" t="s">
        <v>8341</v>
      </c>
      <c r="S1550" s="15">
        <f>(((J1550/60)/60)/24)+DATE(1970,1,1)</f>
        <v>42286.88217592593</v>
      </c>
      <c r="T1550" s="15">
        <f>(((I1550/60)/60)/24)+DATE(1970,1,1)</f>
        <v>42316.923842592587</v>
      </c>
      <c r="U1550">
        <f>YEAR(S1550)</f>
        <v>2015</v>
      </c>
      <c r="V1550">
        <f t="shared" si="24"/>
        <v>30</v>
      </c>
    </row>
    <row r="1551" spans="1:22" ht="41.4" x14ac:dyDescent="0.4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ROUND(E1551/D1551*100,0)</f>
        <v>34</v>
      </c>
      <c r="P1551">
        <f>IFERROR(ROUND(E1551/L1551,2),0)</f>
        <v>28.33</v>
      </c>
      <c r="Q1551" s="11" t="s">
        <v>8336</v>
      </c>
      <c r="R1551" t="s">
        <v>8341</v>
      </c>
      <c r="S1551" s="15">
        <f>(((J1551/60)/60)/24)+DATE(1970,1,1)</f>
        <v>42281.136099537034</v>
      </c>
      <c r="T1551" s="15">
        <f>(((I1551/60)/60)/24)+DATE(1970,1,1)</f>
        <v>42311.177766203706</v>
      </c>
      <c r="U1551">
        <f>YEAR(S1551)</f>
        <v>2015</v>
      </c>
      <c r="V1551">
        <f t="shared" si="24"/>
        <v>30</v>
      </c>
    </row>
    <row r="1552" spans="1:22" ht="41.4" x14ac:dyDescent="0.4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ROUND(E1552/D1552*100,0)</f>
        <v>13</v>
      </c>
      <c r="P1552">
        <f>IFERROR(ROUND(E1552/L1552,2),0)</f>
        <v>14.43</v>
      </c>
      <c r="Q1552" s="11" t="s">
        <v>8336</v>
      </c>
      <c r="R1552" t="s">
        <v>8341</v>
      </c>
      <c r="S1552" s="15">
        <f>(((J1552/60)/60)/24)+DATE(1970,1,1)</f>
        <v>42472.449467592596</v>
      </c>
      <c r="T1552" s="15">
        <f>(((I1552/60)/60)/24)+DATE(1970,1,1)</f>
        <v>42502.449467592596</v>
      </c>
      <c r="U1552">
        <f>YEAR(S1552)</f>
        <v>2016</v>
      </c>
      <c r="V1552">
        <f t="shared" si="24"/>
        <v>30</v>
      </c>
    </row>
    <row r="1553" spans="1:22" ht="41.4" x14ac:dyDescent="0.4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ROUND(E1553/D1553*100,0)</f>
        <v>0</v>
      </c>
      <c r="P1553">
        <f>IFERROR(ROUND(E1553/L1553,2),0)</f>
        <v>0</v>
      </c>
      <c r="Q1553" s="11" t="s">
        <v>8336</v>
      </c>
      <c r="R1553" t="s">
        <v>8341</v>
      </c>
      <c r="S1553" s="15">
        <f>(((J1553/60)/60)/24)+DATE(1970,1,1)</f>
        <v>42121.824525462958</v>
      </c>
      <c r="T1553" s="15">
        <f>(((I1553/60)/60)/24)+DATE(1970,1,1)</f>
        <v>42151.824525462958</v>
      </c>
      <c r="U1553">
        <f>YEAR(S1553)</f>
        <v>2015</v>
      </c>
      <c r="V1553">
        <f t="shared" si="24"/>
        <v>30</v>
      </c>
    </row>
    <row r="1554" spans="1:22" ht="41.4" x14ac:dyDescent="0.4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ROUND(E1554/D1554*100,0)</f>
        <v>49</v>
      </c>
      <c r="P1554">
        <f>IFERROR(ROUND(E1554/L1554,2),0)</f>
        <v>132.19</v>
      </c>
      <c r="Q1554" s="11" t="s">
        <v>8336</v>
      </c>
      <c r="R1554" t="s">
        <v>8341</v>
      </c>
      <c r="S1554" s="15">
        <f>(((J1554/60)/60)/24)+DATE(1970,1,1)</f>
        <v>41892.688750000001</v>
      </c>
      <c r="T1554" s="15">
        <f>(((I1554/60)/60)/24)+DATE(1970,1,1)</f>
        <v>41913.165972222225</v>
      </c>
      <c r="U1554">
        <f>YEAR(S1554)</f>
        <v>2014</v>
      </c>
      <c r="V1554">
        <f t="shared" si="24"/>
        <v>21</v>
      </c>
    </row>
    <row r="1555" spans="1:22" ht="41.4" x14ac:dyDescent="0.4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ROUND(E1555/D1555*100,0)</f>
        <v>0</v>
      </c>
      <c r="P1555">
        <f>IFERROR(ROUND(E1555/L1555,2),0)</f>
        <v>0</v>
      </c>
      <c r="Q1555" s="11" t="s">
        <v>8336</v>
      </c>
      <c r="R1555" t="s">
        <v>8341</v>
      </c>
      <c r="S1555" s="15">
        <f>(((J1555/60)/60)/24)+DATE(1970,1,1)</f>
        <v>42219.282951388886</v>
      </c>
      <c r="T1555" s="15">
        <f>(((I1555/60)/60)/24)+DATE(1970,1,1)</f>
        <v>42249.282951388886</v>
      </c>
      <c r="U1555">
        <f>YEAR(S1555)</f>
        <v>2015</v>
      </c>
      <c r="V1555">
        <f t="shared" si="24"/>
        <v>30</v>
      </c>
    </row>
    <row r="1556" spans="1:22" ht="41.4" x14ac:dyDescent="0.4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ROUND(E1556/D1556*100,0)</f>
        <v>0</v>
      </c>
      <c r="P1556">
        <f>IFERROR(ROUND(E1556/L1556,2),0)</f>
        <v>0</v>
      </c>
      <c r="Q1556" s="11" t="s">
        <v>8336</v>
      </c>
      <c r="R1556" t="s">
        <v>8341</v>
      </c>
      <c r="S1556" s="15">
        <f>(((J1556/60)/60)/24)+DATE(1970,1,1)</f>
        <v>42188.252199074079</v>
      </c>
      <c r="T1556" s="15">
        <f>(((I1556/60)/60)/24)+DATE(1970,1,1)</f>
        <v>42218.252199074079</v>
      </c>
      <c r="U1556">
        <f>YEAR(S1556)</f>
        <v>2015</v>
      </c>
      <c r="V1556">
        <f t="shared" si="24"/>
        <v>30</v>
      </c>
    </row>
    <row r="1557" spans="1:22" ht="41.4" x14ac:dyDescent="0.4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ROUND(E1557/D1557*100,0)</f>
        <v>0</v>
      </c>
      <c r="P1557">
        <f>IFERROR(ROUND(E1557/L1557,2),0)</f>
        <v>0</v>
      </c>
      <c r="Q1557" s="11" t="s">
        <v>8336</v>
      </c>
      <c r="R1557" t="s">
        <v>8341</v>
      </c>
      <c r="S1557" s="15">
        <f>(((J1557/60)/60)/24)+DATE(1970,1,1)</f>
        <v>42241.613796296297</v>
      </c>
      <c r="T1557" s="15">
        <f>(((I1557/60)/60)/24)+DATE(1970,1,1)</f>
        <v>42264.708333333328</v>
      </c>
      <c r="U1557">
        <f>YEAR(S1557)</f>
        <v>2015</v>
      </c>
      <c r="V1557">
        <f t="shared" si="24"/>
        <v>23</v>
      </c>
    </row>
    <row r="1558" spans="1:22" ht="41.4" x14ac:dyDescent="0.4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ROUND(E1558/D1558*100,0)</f>
        <v>45</v>
      </c>
      <c r="P1558">
        <f>IFERROR(ROUND(E1558/L1558,2),0)</f>
        <v>56.42</v>
      </c>
      <c r="Q1558" s="11" t="s">
        <v>8336</v>
      </c>
      <c r="R1558" t="s">
        <v>8341</v>
      </c>
      <c r="S1558" s="15">
        <f>(((J1558/60)/60)/24)+DATE(1970,1,1)</f>
        <v>42525.153055555551</v>
      </c>
      <c r="T1558" s="15">
        <f>(((I1558/60)/60)/24)+DATE(1970,1,1)</f>
        <v>42555.153055555551</v>
      </c>
      <c r="U1558">
        <f>YEAR(S1558)</f>
        <v>2016</v>
      </c>
      <c r="V1558">
        <f t="shared" si="24"/>
        <v>30</v>
      </c>
    </row>
    <row r="1559" spans="1:22" ht="41.4" x14ac:dyDescent="0.4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ROUND(E1559/D1559*100,0)</f>
        <v>4</v>
      </c>
      <c r="P1559">
        <f>IFERROR(ROUND(E1559/L1559,2),0)</f>
        <v>100</v>
      </c>
      <c r="Q1559" s="11" t="s">
        <v>8336</v>
      </c>
      <c r="R1559" t="s">
        <v>8341</v>
      </c>
      <c r="S1559" s="15">
        <f>(((J1559/60)/60)/24)+DATE(1970,1,1)</f>
        <v>41871.65315972222</v>
      </c>
      <c r="T1559" s="15">
        <f>(((I1559/60)/60)/24)+DATE(1970,1,1)</f>
        <v>41902.65315972222</v>
      </c>
      <c r="U1559">
        <f>YEAR(S1559)</f>
        <v>2014</v>
      </c>
      <c r="V1559">
        <f t="shared" si="24"/>
        <v>31</v>
      </c>
    </row>
    <row r="1560" spans="1:22" ht="27.6" x14ac:dyDescent="0.4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ROUND(E1560/D1560*100,0)</f>
        <v>5</v>
      </c>
      <c r="P1560">
        <f>IFERROR(ROUND(E1560/L1560,2),0)</f>
        <v>11.67</v>
      </c>
      <c r="Q1560" s="11" t="s">
        <v>8336</v>
      </c>
      <c r="R1560" t="s">
        <v>8341</v>
      </c>
      <c r="S1560" s="15">
        <f>(((J1560/60)/60)/24)+DATE(1970,1,1)</f>
        <v>42185.397673611107</v>
      </c>
      <c r="T1560" s="15">
        <f>(((I1560/60)/60)/24)+DATE(1970,1,1)</f>
        <v>42244.508333333331</v>
      </c>
      <c r="U1560">
        <f>YEAR(S1560)</f>
        <v>2015</v>
      </c>
      <c r="V1560">
        <f t="shared" si="24"/>
        <v>59</v>
      </c>
    </row>
    <row r="1561" spans="1:22" ht="27.6" x14ac:dyDescent="0.4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ROUND(E1561/D1561*100,0)</f>
        <v>0</v>
      </c>
      <c r="P1561">
        <f>IFERROR(ROUND(E1561/L1561,2),0)</f>
        <v>50</v>
      </c>
      <c r="Q1561" s="11" t="s">
        <v>8336</v>
      </c>
      <c r="R1561" t="s">
        <v>8341</v>
      </c>
      <c r="S1561" s="15">
        <f>(((J1561/60)/60)/24)+DATE(1970,1,1)</f>
        <v>42108.05322916666</v>
      </c>
      <c r="T1561" s="15">
        <f>(((I1561/60)/60)/24)+DATE(1970,1,1)</f>
        <v>42123.05322916666</v>
      </c>
      <c r="U1561">
        <f>YEAR(S1561)</f>
        <v>2015</v>
      </c>
      <c r="V1561">
        <f t="shared" si="24"/>
        <v>15</v>
      </c>
    </row>
    <row r="1562" spans="1:22" ht="41.4" x14ac:dyDescent="0.4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ROUND(E1562/D1562*100,0)</f>
        <v>4</v>
      </c>
      <c r="P1562">
        <f>IFERROR(ROUND(E1562/L1562,2),0)</f>
        <v>23.5</v>
      </c>
      <c r="Q1562" s="11" t="s">
        <v>8336</v>
      </c>
      <c r="R1562" t="s">
        <v>8341</v>
      </c>
      <c r="S1562" s="15">
        <f>(((J1562/60)/60)/24)+DATE(1970,1,1)</f>
        <v>41936.020752314813</v>
      </c>
      <c r="T1562" s="15">
        <f>(((I1562/60)/60)/24)+DATE(1970,1,1)</f>
        <v>41956.062418981484</v>
      </c>
      <c r="U1562">
        <f>YEAR(S1562)</f>
        <v>2014</v>
      </c>
      <c r="V1562">
        <f t="shared" si="24"/>
        <v>20</v>
      </c>
    </row>
    <row r="1563" spans="1:22" ht="41.4" x14ac:dyDescent="0.4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ROUND(E1563/D1563*100,0)</f>
        <v>1</v>
      </c>
      <c r="P1563">
        <f>IFERROR(ROUND(E1563/L1563,2),0)</f>
        <v>67</v>
      </c>
      <c r="Q1563" s="11" t="s">
        <v>8320</v>
      </c>
      <c r="R1563" t="s">
        <v>8342</v>
      </c>
      <c r="S1563" s="15">
        <f>(((J1563/60)/60)/24)+DATE(1970,1,1)</f>
        <v>41555.041701388887</v>
      </c>
      <c r="T1563" s="15">
        <f>(((I1563/60)/60)/24)+DATE(1970,1,1)</f>
        <v>41585.083368055559</v>
      </c>
      <c r="U1563">
        <f>YEAR(S1563)</f>
        <v>2013</v>
      </c>
      <c r="V1563">
        <f t="shared" si="24"/>
        <v>30</v>
      </c>
    </row>
    <row r="1564" spans="1:22" ht="41.4" x14ac:dyDescent="0.4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ROUND(E1564/D1564*100,0)</f>
        <v>0</v>
      </c>
      <c r="P1564">
        <f>IFERROR(ROUND(E1564/L1564,2),0)</f>
        <v>0</v>
      </c>
      <c r="Q1564" s="11" t="s">
        <v>8320</v>
      </c>
      <c r="R1564" t="s">
        <v>8342</v>
      </c>
      <c r="S1564" s="15">
        <f>(((J1564/60)/60)/24)+DATE(1970,1,1)</f>
        <v>40079.566157407404</v>
      </c>
      <c r="T1564" s="15">
        <f>(((I1564/60)/60)/24)+DATE(1970,1,1)</f>
        <v>40149.034722222219</v>
      </c>
      <c r="U1564">
        <f>YEAR(S1564)</f>
        <v>2009</v>
      </c>
      <c r="V1564">
        <f t="shared" si="24"/>
        <v>70</v>
      </c>
    </row>
    <row r="1565" spans="1:22" ht="41.4" x14ac:dyDescent="0.4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ROUND(E1565/D1565*100,0)</f>
        <v>1</v>
      </c>
      <c r="P1565">
        <f>IFERROR(ROUND(E1565/L1565,2),0)</f>
        <v>42.5</v>
      </c>
      <c r="Q1565" s="11" t="s">
        <v>8320</v>
      </c>
      <c r="R1565" t="s">
        <v>8342</v>
      </c>
      <c r="S1565" s="15">
        <f>(((J1565/60)/60)/24)+DATE(1970,1,1)</f>
        <v>41652.742488425924</v>
      </c>
      <c r="T1565" s="15">
        <f>(((I1565/60)/60)/24)+DATE(1970,1,1)</f>
        <v>41712.700821759259</v>
      </c>
      <c r="U1565">
        <f>YEAR(S1565)</f>
        <v>2014</v>
      </c>
      <c r="V1565">
        <f t="shared" si="24"/>
        <v>60</v>
      </c>
    </row>
    <row r="1566" spans="1:22" ht="41.4" x14ac:dyDescent="0.4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ROUND(E1566/D1566*100,0)</f>
        <v>0</v>
      </c>
      <c r="P1566">
        <f>IFERROR(ROUND(E1566/L1566,2),0)</f>
        <v>10</v>
      </c>
      <c r="Q1566" s="11" t="s">
        <v>8320</v>
      </c>
      <c r="R1566" t="s">
        <v>8342</v>
      </c>
      <c r="S1566" s="15">
        <f>(((J1566/60)/60)/24)+DATE(1970,1,1)</f>
        <v>42121.367002314815</v>
      </c>
      <c r="T1566" s="15">
        <f>(((I1566/60)/60)/24)+DATE(1970,1,1)</f>
        <v>42152.836805555555</v>
      </c>
      <c r="U1566">
        <f>YEAR(S1566)</f>
        <v>2015</v>
      </c>
      <c r="V1566">
        <f t="shared" si="24"/>
        <v>31</v>
      </c>
    </row>
    <row r="1567" spans="1:22" ht="41.4" x14ac:dyDescent="0.4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ROUND(E1567/D1567*100,0)</f>
        <v>3</v>
      </c>
      <c r="P1567">
        <f>IFERROR(ROUND(E1567/L1567,2),0)</f>
        <v>100</v>
      </c>
      <c r="Q1567" s="11" t="s">
        <v>8320</v>
      </c>
      <c r="R1567" t="s">
        <v>8342</v>
      </c>
      <c r="S1567" s="15">
        <f>(((J1567/60)/60)/24)+DATE(1970,1,1)</f>
        <v>40672.729872685188</v>
      </c>
      <c r="T1567" s="15">
        <f>(((I1567/60)/60)/24)+DATE(1970,1,1)</f>
        <v>40702.729872685188</v>
      </c>
      <c r="U1567">
        <f>YEAR(S1567)</f>
        <v>2011</v>
      </c>
      <c r="V1567">
        <f t="shared" si="24"/>
        <v>30</v>
      </c>
    </row>
    <row r="1568" spans="1:22" ht="41.4" x14ac:dyDescent="0.4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ROUND(E1568/D1568*100,0)</f>
        <v>21</v>
      </c>
      <c r="P1568">
        <f>IFERROR(ROUND(E1568/L1568,2),0)</f>
        <v>108.05</v>
      </c>
      <c r="Q1568" s="11" t="s">
        <v>8320</v>
      </c>
      <c r="R1568" t="s">
        <v>8342</v>
      </c>
      <c r="S1568" s="15">
        <f>(((J1568/60)/60)/24)+DATE(1970,1,1)</f>
        <v>42549.916712962964</v>
      </c>
      <c r="T1568" s="15">
        <f>(((I1568/60)/60)/24)+DATE(1970,1,1)</f>
        <v>42578.916666666672</v>
      </c>
      <c r="U1568">
        <f>YEAR(S1568)</f>
        <v>2016</v>
      </c>
      <c r="V1568">
        <f t="shared" si="24"/>
        <v>29</v>
      </c>
    </row>
    <row r="1569" spans="1:22" ht="41.4" x14ac:dyDescent="0.4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ROUND(E1569/D1569*100,0)</f>
        <v>4</v>
      </c>
      <c r="P1569">
        <f>IFERROR(ROUND(E1569/L1569,2),0)</f>
        <v>26.92</v>
      </c>
      <c r="Q1569" s="11" t="s">
        <v>8320</v>
      </c>
      <c r="R1569" t="s">
        <v>8342</v>
      </c>
      <c r="S1569" s="15">
        <f>(((J1569/60)/60)/24)+DATE(1970,1,1)</f>
        <v>41671.936863425923</v>
      </c>
      <c r="T1569" s="15">
        <f>(((I1569/60)/60)/24)+DATE(1970,1,1)</f>
        <v>41687</v>
      </c>
      <c r="U1569">
        <f>YEAR(S1569)</f>
        <v>2014</v>
      </c>
      <c r="V1569">
        <f t="shared" si="24"/>
        <v>16</v>
      </c>
    </row>
    <row r="1570" spans="1:22" ht="41.4" x14ac:dyDescent="0.4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ROUND(E1570/D1570*100,0)</f>
        <v>14</v>
      </c>
      <c r="P1570">
        <f>IFERROR(ROUND(E1570/L1570,2),0)</f>
        <v>155</v>
      </c>
      <c r="Q1570" s="11" t="s">
        <v>8320</v>
      </c>
      <c r="R1570" t="s">
        <v>8342</v>
      </c>
      <c r="S1570" s="15">
        <f>(((J1570/60)/60)/24)+DATE(1970,1,1)</f>
        <v>41962.062326388885</v>
      </c>
      <c r="T1570" s="15">
        <f>(((I1570/60)/60)/24)+DATE(1970,1,1)</f>
        <v>41997.062326388885</v>
      </c>
      <c r="U1570">
        <f>YEAR(S1570)</f>
        <v>2014</v>
      </c>
      <c r="V1570">
        <f t="shared" si="24"/>
        <v>35</v>
      </c>
    </row>
    <row r="1571" spans="1:22" x14ac:dyDescent="0.4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ROUND(E1571/D1571*100,0)</f>
        <v>0</v>
      </c>
      <c r="P1571">
        <f>IFERROR(ROUND(E1571/L1571,2),0)</f>
        <v>0</v>
      </c>
      <c r="Q1571" s="11" t="s">
        <v>8320</v>
      </c>
      <c r="R1571" t="s">
        <v>8342</v>
      </c>
      <c r="S1571" s="15">
        <f>(((J1571/60)/60)/24)+DATE(1970,1,1)</f>
        <v>41389.679560185185</v>
      </c>
      <c r="T1571" s="15">
        <f>(((I1571/60)/60)/24)+DATE(1970,1,1)</f>
        <v>41419.679560185185</v>
      </c>
      <c r="U1571">
        <f>YEAR(S1571)</f>
        <v>2013</v>
      </c>
      <c r="V1571">
        <f t="shared" si="24"/>
        <v>30</v>
      </c>
    </row>
    <row r="1572" spans="1:22" ht="27.6" x14ac:dyDescent="0.4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ROUND(E1572/D1572*100,0)</f>
        <v>41</v>
      </c>
      <c r="P1572">
        <f>IFERROR(ROUND(E1572/L1572,2),0)</f>
        <v>47.77</v>
      </c>
      <c r="Q1572" s="11" t="s">
        <v>8320</v>
      </c>
      <c r="R1572" t="s">
        <v>8342</v>
      </c>
      <c r="S1572" s="15">
        <f>(((J1572/60)/60)/24)+DATE(1970,1,1)</f>
        <v>42438.813449074078</v>
      </c>
      <c r="T1572" s="15">
        <f>(((I1572/60)/60)/24)+DATE(1970,1,1)</f>
        <v>42468.771782407406</v>
      </c>
      <c r="U1572">
        <f>YEAR(S1572)</f>
        <v>2016</v>
      </c>
      <c r="V1572">
        <f t="shared" si="24"/>
        <v>30</v>
      </c>
    </row>
    <row r="1573" spans="1:22" ht="41.4" x14ac:dyDescent="0.4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ROUND(E1573/D1573*100,0)</f>
        <v>1</v>
      </c>
      <c r="P1573">
        <f>IFERROR(ROUND(E1573/L1573,2),0)</f>
        <v>20</v>
      </c>
      <c r="Q1573" s="11" t="s">
        <v>8320</v>
      </c>
      <c r="R1573" t="s">
        <v>8342</v>
      </c>
      <c r="S1573" s="15">
        <f>(((J1573/60)/60)/24)+DATE(1970,1,1)</f>
        <v>42144.769479166673</v>
      </c>
      <c r="T1573" s="15">
        <f>(((I1573/60)/60)/24)+DATE(1970,1,1)</f>
        <v>42174.769479166673</v>
      </c>
      <c r="U1573">
        <f>YEAR(S1573)</f>
        <v>2015</v>
      </c>
      <c r="V1573">
        <f t="shared" si="24"/>
        <v>30</v>
      </c>
    </row>
    <row r="1574" spans="1:22" ht="41.4" x14ac:dyDescent="0.4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ROUND(E1574/D1574*100,0)</f>
        <v>5</v>
      </c>
      <c r="P1574">
        <f>IFERROR(ROUND(E1574/L1574,2),0)</f>
        <v>41.67</v>
      </c>
      <c r="Q1574" s="11" t="s">
        <v>8320</v>
      </c>
      <c r="R1574" t="s">
        <v>8342</v>
      </c>
      <c r="S1574" s="15">
        <f>(((J1574/60)/60)/24)+DATE(1970,1,1)</f>
        <v>42404.033090277779</v>
      </c>
      <c r="T1574" s="15">
        <f>(((I1574/60)/60)/24)+DATE(1970,1,1)</f>
        <v>42428.999305555553</v>
      </c>
      <c r="U1574">
        <f>YEAR(S1574)</f>
        <v>2016</v>
      </c>
      <c r="V1574">
        <f t="shared" si="24"/>
        <v>24</v>
      </c>
    </row>
    <row r="1575" spans="1:22" ht="41.4" x14ac:dyDescent="0.4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ROUND(E1575/D1575*100,0)</f>
        <v>2</v>
      </c>
      <c r="P1575">
        <f>IFERROR(ROUND(E1575/L1575,2),0)</f>
        <v>74.33</v>
      </c>
      <c r="Q1575" s="11" t="s">
        <v>8320</v>
      </c>
      <c r="R1575" t="s">
        <v>8342</v>
      </c>
      <c r="S1575" s="15">
        <f>(((J1575/60)/60)/24)+DATE(1970,1,1)</f>
        <v>42786.000023148154</v>
      </c>
      <c r="T1575" s="15">
        <f>(((I1575/60)/60)/24)+DATE(1970,1,1)</f>
        <v>42826.165972222225</v>
      </c>
      <c r="U1575">
        <f>YEAR(S1575)</f>
        <v>2017</v>
      </c>
      <c r="V1575">
        <f t="shared" si="24"/>
        <v>40</v>
      </c>
    </row>
    <row r="1576" spans="1:22" ht="41.4" x14ac:dyDescent="0.4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ROUND(E1576/D1576*100,0)</f>
        <v>5</v>
      </c>
      <c r="P1576">
        <f>IFERROR(ROUND(E1576/L1576,2),0)</f>
        <v>84.33</v>
      </c>
      <c r="Q1576" s="11" t="s">
        <v>8320</v>
      </c>
      <c r="R1576" t="s">
        <v>8342</v>
      </c>
      <c r="S1576" s="15">
        <f>(((J1576/60)/60)/24)+DATE(1970,1,1)</f>
        <v>42017.927418981482</v>
      </c>
      <c r="T1576" s="15">
        <f>(((I1576/60)/60)/24)+DATE(1970,1,1)</f>
        <v>42052.927418981482</v>
      </c>
      <c r="U1576">
        <f>YEAR(S1576)</f>
        <v>2015</v>
      </c>
      <c r="V1576">
        <f t="shared" si="24"/>
        <v>35</v>
      </c>
    </row>
    <row r="1577" spans="1:22" ht="41.4" x14ac:dyDescent="0.4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ROUND(E1577/D1577*100,0)</f>
        <v>23</v>
      </c>
      <c r="P1577">
        <f>IFERROR(ROUND(E1577/L1577,2),0)</f>
        <v>65.459999999999994</v>
      </c>
      <c r="Q1577" s="11" t="s">
        <v>8320</v>
      </c>
      <c r="R1577" t="s">
        <v>8342</v>
      </c>
      <c r="S1577" s="15">
        <f>(((J1577/60)/60)/24)+DATE(1970,1,1)</f>
        <v>41799.524259259262</v>
      </c>
      <c r="T1577" s="15">
        <f>(((I1577/60)/60)/24)+DATE(1970,1,1)</f>
        <v>41829.524259259262</v>
      </c>
      <c r="U1577">
        <f>YEAR(S1577)</f>
        <v>2014</v>
      </c>
      <c r="V1577">
        <f t="shared" si="24"/>
        <v>30</v>
      </c>
    </row>
    <row r="1578" spans="1:22" ht="27.6" x14ac:dyDescent="0.4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ROUND(E1578/D1578*100,0)</f>
        <v>13</v>
      </c>
      <c r="P1578">
        <f>IFERROR(ROUND(E1578/L1578,2),0)</f>
        <v>65</v>
      </c>
      <c r="Q1578" s="11" t="s">
        <v>8320</v>
      </c>
      <c r="R1578" t="s">
        <v>8342</v>
      </c>
      <c r="S1578" s="15">
        <f>(((J1578/60)/60)/24)+DATE(1970,1,1)</f>
        <v>42140.879259259258</v>
      </c>
      <c r="T1578" s="15">
        <f>(((I1578/60)/60)/24)+DATE(1970,1,1)</f>
        <v>42185.879259259258</v>
      </c>
      <c r="U1578">
        <f>YEAR(S1578)</f>
        <v>2015</v>
      </c>
      <c r="V1578">
        <f t="shared" si="24"/>
        <v>45</v>
      </c>
    </row>
    <row r="1579" spans="1:22" ht="41.4" x14ac:dyDescent="0.4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ROUND(E1579/D1579*100,0)</f>
        <v>1</v>
      </c>
      <c r="P1579">
        <f>IFERROR(ROUND(E1579/L1579,2),0)</f>
        <v>27.5</v>
      </c>
      <c r="Q1579" s="11" t="s">
        <v>8320</v>
      </c>
      <c r="R1579" t="s">
        <v>8342</v>
      </c>
      <c r="S1579" s="15">
        <f>(((J1579/60)/60)/24)+DATE(1970,1,1)</f>
        <v>41054.847777777781</v>
      </c>
      <c r="T1579" s="15">
        <f>(((I1579/60)/60)/24)+DATE(1970,1,1)</f>
        <v>41114.847777777781</v>
      </c>
      <c r="U1579">
        <f>YEAR(S1579)</f>
        <v>2012</v>
      </c>
      <c r="V1579">
        <f t="shared" si="24"/>
        <v>60</v>
      </c>
    </row>
    <row r="1580" spans="1:22" ht="41.4" x14ac:dyDescent="0.4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ROUND(E1580/D1580*100,0)</f>
        <v>11</v>
      </c>
      <c r="P1580">
        <f>IFERROR(ROUND(E1580/L1580,2),0)</f>
        <v>51.25</v>
      </c>
      <c r="Q1580" s="11" t="s">
        <v>8320</v>
      </c>
      <c r="R1580" t="s">
        <v>8342</v>
      </c>
      <c r="S1580" s="15">
        <f>(((J1580/60)/60)/24)+DATE(1970,1,1)</f>
        <v>40399.065868055557</v>
      </c>
      <c r="T1580" s="15">
        <f>(((I1580/60)/60)/24)+DATE(1970,1,1)</f>
        <v>40423.083333333336</v>
      </c>
      <c r="U1580">
        <f>YEAR(S1580)</f>
        <v>2010</v>
      </c>
      <c r="V1580">
        <f t="shared" si="24"/>
        <v>24</v>
      </c>
    </row>
    <row r="1581" spans="1:22" ht="27.6" x14ac:dyDescent="0.4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ROUND(E1581/D1581*100,0)</f>
        <v>1</v>
      </c>
      <c r="P1581">
        <f>IFERROR(ROUND(E1581/L1581,2),0)</f>
        <v>14</v>
      </c>
      <c r="Q1581" s="11" t="s">
        <v>8320</v>
      </c>
      <c r="R1581" t="s">
        <v>8342</v>
      </c>
      <c r="S1581" s="15">
        <f>(((J1581/60)/60)/24)+DATE(1970,1,1)</f>
        <v>41481.996423611112</v>
      </c>
      <c r="T1581" s="15">
        <f>(((I1581/60)/60)/24)+DATE(1970,1,1)</f>
        <v>41514.996423611112</v>
      </c>
      <c r="U1581">
        <f>YEAR(S1581)</f>
        <v>2013</v>
      </c>
      <c r="V1581">
        <f t="shared" si="24"/>
        <v>33</v>
      </c>
    </row>
    <row r="1582" spans="1:22" ht="41.4" x14ac:dyDescent="0.4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ROUND(E1582/D1582*100,0)</f>
        <v>0</v>
      </c>
      <c r="P1582">
        <f>IFERROR(ROUND(E1582/L1582,2),0)</f>
        <v>0</v>
      </c>
      <c r="Q1582" s="11" t="s">
        <v>8320</v>
      </c>
      <c r="R1582" t="s">
        <v>8342</v>
      </c>
      <c r="S1582" s="15">
        <f>(((J1582/60)/60)/24)+DATE(1970,1,1)</f>
        <v>40990.050069444449</v>
      </c>
      <c r="T1582" s="15">
        <f>(((I1582/60)/60)/24)+DATE(1970,1,1)</f>
        <v>41050.050069444449</v>
      </c>
      <c r="U1582">
        <f>YEAR(S1582)</f>
        <v>2012</v>
      </c>
      <c r="V1582">
        <f t="shared" si="24"/>
        <v>60</v>
      </c>
    </row>
    <row r="1583" spans="1:22" ht="41.4" x14ac:dyDescent="0.4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ROUND(E1583/D1583*100,0)</f>
        <v>1</v>
      </c>
      <c r="P1583">
        <f>IFERROR(ROUND(E1583/L1583,2),0)</f>
        <v>5</v>
      </c>
      <c r="Q1583" s="11" t="s">
        <v>8336</v>
      </c>
      <c r="R1583" t="s">
        <v>8343</v>
      </c>
      <c r="S1583" s="15">
        <f>(((J1583/60)/60)/24)+DATE(1970,1,1)</f>
        <v>42325.448958333334</v>
      </c>
      <c r="T1583" s="15">
        <f>(((I1583/60)/60)/24)+DATE(1970,1,1)</f>
        <v>42357.448958333334</v>
      </c>
      <c r="U1583">
        <f>YEAR(S1583)</f>
        <v>2015</v>
      </c>
      <c r="V1583">
        <f t="shared" si="24"/>
        <v>32</v>
      </c>
    </row>
    <row r="1584" spans="1:22" ht="27.6" x14ac:dyDescent="0.4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ROUND(E1584/D1584*100,0)</f>
        <v>9</v>
      </c>
      <c r="P1584">
        <f>IFERROR(ROUND(E1584/L1584,2),0)</f>
        <v>31</v>
      </c>
      <c r="Q1584" s="11" t="s">
        <v>8336</v>
      </c>
      <c r="R1584" t="s">
        <v>8343</v>
      </c>
      <c r="S1584" s="15">
        <f>(((J1584/60)/60)/24)+DATE(1970,1,1)</f>
        <v>42246.789965277778</v>
      </c>
      <c r="T1584" s="15">
        <f>(((I1584/60)/60)/24)+DATE(1970,1,1)</f>
        <v>42303.888888888891</v>
      </c>
      <c r="U1584">
        <f>YEAR(S1584)</f>
        <v>2015</v>
      </c>
      <c r="V1584">
        <f t="shared" si="24"/>
        <v>57</v>
      </c>
    </row>
    <row r="1585" spans="1:22" ht="41.4" x14ac:dyDescent="0.4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ROUND(E1585/D1585*100,0)</f>
        <v>0</v>
      </c>
      <c r="P1585">
        <f>IFERROR(ROUND(E1585/L1585,2),0)</f>
        <v>15</v>
      </c>
      <c r="Q1585" s="11" t="s">
        <v>8336</v>
      </c>
      <c r="R1585" t="s">
        <v>8343</v>
      </c>
      <c r="S1585" s="15">
        <f>(((J1585/60)/60)/24)+DATE(1970,1,1)</f>
        <v>41877.904988425929</v>
      </c>
      <c r="T1585" s="15">
        <f>(((I1585/60)/60)/24)+DATE(1970,1,1)</f>
        <v>41907.904988425929</v>
      </c>
      <c r="U1585">
        <f>YEAR(S1585)</f>
        <v>2014</v>
      </c>
      <c r="V1585">
        <f t="shared" si="24"/>
        <v>30</v>
      </c>
    </row>
    <row r="1586" spans="1:22" ht="41.4" x14ac:dyDescent="0.4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ROUND(E1586/D1586*100,0)</f>
        <v>0</v>
      </c>
      <c r="P1586">
        <f>IFERROR(ROUND(E1586/L1586,2),0)</f>
        <v>0</v>
      </c>
      <c r="Q1586" s="11" t="s">
        <v>8336</v>
      </c>
      <c r="R1586" t="s">
        <v>8343</v>
      </c>
      <c r="S1586" s="15">
        <f>(((J1586/60)/60)/24)+DATE(1970,1,1)</f>
        <v>41779.649317129632</v>
      </c>
      <c r="T1586" s="15">
        <f>(((I1586/60)/60)/24)+DATE(1970,1,1)</f>
        <v>41789.649317129632</v>
      </c>
      <c r="U1586">
        <f>YEAR(S1586)</f>
        <v>2014</v>
      </c>
      <c r="V1586">
        <f t="shared" si="24"/>
        <v>10</v>
      </c>
    </row>
    <row r="1587" spans="1:22" ht="41.4" x14ac:dyDescent="0.4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ROUND(E1587/D1587*100,0)</f>
        <v>79</v>
      </c>
      <c r="P1587">
        <f>IFERROR(ROUND(E1587/L1587,2),0)</f>
        <v>131.66999999999999</v>
      </c>
      <c r="Q1587" s="11" t="s">
        <v>8336</v>
      </c>
      <c r="R1587" t="s">
        <v>8343</v>
      </c>
      <c r="S1587" s="15">
        <f>(((J1587/60)/60)/24)+DATE(1970,1,1)</f>
        <v>42707.895462962959</v>
      </c>
      <c r="T1587" s="15">
        <f>(((I1587/60)/60)/24)+DATE(1970,1,1)</f>
        <v>42729.458333333328</v>
      </c>
      <c r="U1587">
        <f>YEAR(S1587)</f>
        <v>2016</v>
      </c>
      <c r="V1587">
        <f t="shared" si="24"/>
        <v>22</v>
      </c>
    </row>
    <row r="1588" spans="1:22" ht="27.6" x14ac:dyDescent="0.4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ROUND(E1588/D1588*100,0)</f>
        <v>0</v>
      </c>
      <c r="P1588">
        <f>IFERROR(ROUND(E1588/L1588,2),0)</f>
        <v>0</v>
      </c>
      <c r="Q1588" s="11" t="s">
        <v>8336</v>
      </c>
      <c r="R1588" t="s">
        <v>8343</v>
      </c>
      <c r="S1588" s="15">
        <f>(((J1588/60)/60)/24)+DATE(1970,1,1)</f>
        <v>42069.104421296302</v>
      </c>
      <c r="T1588" s="15">
        <f>(((I1588/60)/60)/24)+DATE(1970,1,1)</f>
        <v>42099.062754629631</v>
      </c>
      <c r="U1588">
        <f>YEAR(S1588)</f>
        <v>2015</v>
      </c>
      <c r="V1588">
        <f t="shared" si="24"/>
        <v>30</v>
      </c>
    </row>
    <row r="1589" spans="1:22" ht="41.4" x14ac:dyDescent="0.4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ROUND(E1589/D1589*100,0)</f>
        <v>0</v>
      </c>
      <c r="P1589">
        <f>IFERROR(ROUND(E1589/L1589,2),0)</f>
        <v>1</v>
      </c>
      <c r="Q1589" s="11" t="s">
        <v>8336</v>
      </c>
      <c r="R1589" t="s">
        <v>8343</v>
      </c>
      <c r="S1589" s="15">
        <f>(((J1589/60)/60)/24)+DATE(1970,1,1)</f>
        <v>41956.950983796298</v>
      </c>
      <c r="T1589" s="15">
        <f>(((I1589/60)/60)/24)+DATE(1970,1,1)</f>
        <v>41986.950983796298</v>
      </c>
      <c r="U1589">
        <f>YEAR(S1589)</f>
        <v>2014</v>
      </c>
      <c r="V1589">
        <f t="shared" si="24"/>
        <v>30</v>
      </c>
    </row>
    <row r="1590" spans="1:22" ht="27.6" x14ac:dyDescent="0.4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ROUND(E1590/D1590*100,0)</f>
        <v>0</v>
      </c>
      <c r="P1590">
        <f>IFERROR(ROUND(E1590/L1590,2),0)</f>
        <v>0</v>
      </c>
      <c r="Q1590" s="11" t="s">
        <v>8336</v>
      </c>
      <c r="R1590" t="s">
        <v>8343</v>
      </c>
      <c r="S1590" s="15">
        <f>(((J1590/60)/60)/24)+DATE(1970,1,1)</f>
        <v>42005.24998842593</v>
      </c>
      <c r="T1590" s="15">
        <f>(((I1590/60)/60)/24)+DATE(1970,1,1)</f>
        <v>42035.841666666667</v>
      </c>
      <c r="U1590">
        <f>YEAR(S1590)</f>
        <v>2015</v>
      </c>
      <c r="V1590">
        <f t="shared" si="24"/>
        <v>30</v>
      </c>
    </row>
    <row r="1591" spans="1:22" ht="41.4" x14ac:dyDescent="0.4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ROUND(E1591/D1591*100,0)</f>
        <v>0</v>
      </c>
      <c r="P1591">
        <f>IFERROR(ROUND(E1591/L1591,2),0)</f>
        <v>0</v>
      </c>
      <c r="Q1591" s="11" t="s">
        <v>8336</v>
      </c>
      <c r="R1591" t="s">
        <v>8343</v>
      </c>
      <c r="S1591" s="15">
        <f>(((J1591/60)/60)/24)+DATE(1970,1,1)</f>
        <v>42256.984791666662</v>
      </c>
      <c r="T1591" s="15">
        <f>(((I1591/60)/60)/24)+DATE(1970,1,1)</f>
        <v>42286.984791666662</v>
      </c>
      <c r="U1591">
        <f>YEAR(S1591)</f>
        <v>2015</v>
      </c>
      <c r="V1591">
        <f t="shared" si="24"/>
        <v>30</v>
      </c>
    </row>
    <row r="1592" spans="1:22" x14ac:dyDescent="0.4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ROUND(E1592/D1592*100,0)</f>
        <v>2</v>
      </c>
      <c r="P1592">
        <f>IFERROR(ROUND(E1592/L1592,2),0)</f>
        <v>510</v>
      </c>
      <c r="Q1592" s="11" t="s">
        <v>8336</v>
      </c>
      <c r="R1592" t="s">
        <v>8343</v>
      </c>
      <c r="S1592" s="15">
        <f>(((J1592/60)/60)/24)+DATE(1970,1,1)</f>
        <v>42240.857222222221</v>
      </c>
      <c r="T1592" s="15">
        <f>(((I1592/60)/60)/24)+DATE(1970,1,1)</f>
        <v>42270.857222222221</v>
      </c>
      <c r="U1592">
        <f>YEAR(S1592)</f>
        <v>2015</v>
      </c>
      <c r="V1592">
        <f t="shared" si="24"/>
        <v>30</v>
      </c>
    </row>
    <row r="1593" spans="1:22" ht="41.4" x14ac:dyDescent="0.4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ROUND(E1593/D1593*100,0)</f>
        <v>29</v>
      </c>
      <c r="P1593">
        <f>IFERROR(ROUND(E1593/L1593,2),0)</f>
        <v>44.48</v>
      </c>
      <c r="Q1593" s="11" t="s">
        <v>8336</v>
      </c>
      <c r="R1593" t="s">
        <v>8343</v>
      </c>
      <c r="S1593" s="15">
        <f>(((J1593/60)/60)/24)+DATE(1970,1,1)</f>
        <v>42433.726168981477</v>
      </c>
      <c r="T1593" s="15">
        <f>(((I1593/60)/60)/24)+DATE(1970,1,1)</f>
        <v>42463.68450231482</v>
      </c>
      <c r="U1593">
        <f>YEAR(S1593)</f>
        <v>2016</v>
      </c>
      <c r="V1593">
        <f t="shared" si="24"/>
        <v>30</v>
      </c>
    </row>
    <row r="1594" spans="1:22" ht="27.6" x14ac:dyDescent="0.4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ROUND(E1594/D1594*100,0)</f>
        <v>0</v>
      </c>
      <c r="P1594">
        <f>IFERROR(ROUND(E1594/L1594,2),0)</f>
        <v>0</v>
      </c>
      <c r="Q1594" s="11" t="s">
        <v>8336</v>
      </c>
      <c r="R1594" t="s">
        <v>8343</v>
      </c>
      <c r="S1594" s="15">
        <f>(((J1594/60)/60)/24)+DATE(1970,1,1)</f>
        <v>42046.072743055556</v>
      </c>
      <c r="T1594" s="15">
        <f>(((I1594/60)/60)/24)+DATE(1970,1,1)</f>
        <v>42091.031076388885</v>
      </c>
      <c r="U1594">
        <f>YEAR(S1594)</f>
        <v>2015</v>
      </c>
      <c r="V1594">
        <f t="shared" si="24"/>
        <v>45</v>
      </c>
    </row>
    <row r="1595" spans="1:22" ht="27.6" x14ac:dyDescent="0.4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ROUND(E1595/D1595*100,0)</f>
        <v>0</v>
      </c>
      <c r="P1595">
        <f>IFERROR(ROUND(E1595/L1595,2),0)</f>
        <v>1</v>
      </c>
      <c r="Q1595" s="11" t="s">
        <v>8336</v>
      </c>
      <c r="R1595" t="s">
        <v>8343</v>
      </c>
      <c r="S1595" s="15">
        <f>(((J1595/60)/60)/24)+DATE(1970,1,1)</f>
        <v>42033.845543981486</v>
      </c>
      <c r="T1595" s="15">
        <f>(((I1595/60)/60)/24)+DATE(1970,1,1)</f>
        <v>42063.845543981486</v>
      </c>
      <c r="U1595">
        <f>YEAR(S1595)</f>
        <v>2015</v>
      </c>
      <c r="V1595">
        <f t="shared" si="24"/>
        <v>30</v>
      </c>
    </row>
    <row r="1596" spans="1:22" ht="27.6" x14ac:dyDescent="0.4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ROUND(E1596/D1596*100,0)</f>
        <v>21</v>
      </c>
      <c r="P1596">
        <f>IFERROR(ROUND(E1596/L1596,2),0)</f>
        <v>20.5</v>
      </c>
      <c r="Q1596" s="11" t="s">
        <v>8336</v>
      </c>
      <c r="R1596" t="s">
        <v>8343</v>
      </c>
      <c r="S1596" s="15">
        <f>(((J1596/60)/60)/24)+DATE(1970,1,1)</f>
        <v>42445.712754629625</v>
      </c>
      <c r="T1596" s="15">
        <f>(((I1596/60)/60)/24)+DATE(1970,1,1)</f>
        <v>42505.681249999994</v>
      </c>
      <c r="U1596">
        <f>YEAR(S1596)</f>
        <v>2016</v>
      </c>
      <c r="V1596">
        <f t="shared" si="24"/>
        <v>60</v>
      </c>
    </row>
    <row r="1597" spans="1:22" ht="41.4" x14ac:dyDescent="0.4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ROUND(E1597/D1597*100,0)</f>
        <v>0</v>
      </c>
      <c r="P1597">
        <f>IFERROR(ROUND(E1597/L1597,2),0)</f>
        <v>40</v>
      </c>
      <c r="Q1597" s="11" t="s">
        <v>8336</v>
      </c>
      <c r="R1597" t="s">
        <v>8343</v>
      </c>
      <c r="S1597" s="15">
        <f>(((J1597/60)/60)/24)+DATE(1970,1,1)</f>
        <v>41780.050092592595</v>
      </c>
      <c r="T1597" s="15">
        <f>(((I1597/60)/60)/24)+DATE(1970,1,1)</f>
        <v>41808.842361111114</v>
      </c>
      <c r="U1597">
        <f>YEAR(S1597)</f>
        <v>2014</v>
      </c>
      <c r="V1597">
        <f t="shared" si="24"/>
        <v>28</v>
      </c>
    </row>
    <row r="1598" spans="1:22" ht="27.6" x14ac:dyDescent="0.4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ROUND(E1598/D1598*100,0)</f>
        <v>2</v>
      </c>
      <c r="P1598">
        <f>IFERROR(ROUND(E1598/L1598,2),0)</f>
        <v>25</v>
      </c>
      <c r="Q1598" s="11" t="s">
        <v>8336</v>
      </c>
      <c r="R1598" t="s">
        <v>8343</v>
      </c>
      <c r="S1598" s="15">
        <f>(((J1598/60)/60)/24)+DATE(1970,1,1)</f>
        <v>41941.430196759262</v>
      </c>
      <c r="T1598" s="15">
        <f>(((I1598/60)/60)/24)+DATE(1970,1,1)</f>
        <v>41986.471863425926</v>
      </c>
      <c r="U1598">
        <f>YEAR(S1598)</f>
        <v>2014</v>
      </c>
      <c r="V1598">
        <f t="shared" si="24"/>
        <v>45</v>
      </c>
    </row>
    <row r="1599" spans="1:22" ht="41.4" x14ac:dyDescent="0.4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ROUND(E1599/D1599*100,0)</f>
        <v>0</v>
      </c>
      <c r="P1599">
        <f>IFERROR(ROUND(E1599/L1599,2),0)</f>
        <v>0</v>
      </c>
      <c r="Q1599" s="11" t="s">
        <v>8336</v>
      </c>
      <c r="R1599" t="s">
        <v>8343</v>
      </c>
      <c r="S1599" s="15">
        <f>(((J1599/60)/60)/24)+DATE(1970,1,1)</f>
        <v>42603.354131944448</v>
      </c>
      <c r="T1599" s="15">
        <f>(((I1599/60)/60)/24)+DATE(1970,1,1)</f>
        <v>42633.354131944448</v>
      </c>
      <c r="U1599">
        <f>YEAR(S1599)</f>
        <v>2016</v>
      </c>
      <c r="V1599">
        <f t="shared" si="24"/>
        <v>30</v>
      </c>
    </row>
    <row r="1600" spans="1:22" ht="41.4" x14ac:dyDescent="0.4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ROUND(E1600/D1600*100,0)</f>
        <v>0</v>
      </c>
      <c r="P1600">
        <f>IFERROR(ROUND(E1600/L1600,2),0)</f>
        <v>1</v>
      </c>
      <c r="Q1600" s="11" t="s">
        <v>8336</v>
      </c>
      <c r="R1600" t="s">
        <v>8343</v>
      </c>
      <c r="S1600" s="15">
        <f>(((J1600/60)/60)/24)+DATE(1970,1,1)</f>
        <v>42151.667337962965</v>
      </c>
      <c r="T1600" s="15">
        <f>(((I1600/60)/60)/24)+DATE(1970,1,1)</f>
        <v>42211.667337962965</v>
      </c>
      <c r="U1600">
        <f>YEAR(S1600)</f>
        <v>2015</v>
      </c>
      <c r="V1600">
        <f t="shared" si="24"/>
        <v>60</v>
      </c>
    </row>
    <row r="1601" spans="1:22" ht="41.4" x14ac:dyDescent="0.4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ROUND(E1601/D1601*100,0)</f>
        <v>0</v>
      </c>
      <c r="P1601">
        <f>IFERROR(ROUND(E1601/L1601,2),0)</f>
        <v>0</v>
      </c>
      <c r="Q1601" s="11" t="s">
        <v>8336</v>
      </c>
      <c r="R1601" t="s">
        <v>8343</v>
      </c>
      <c r="S1601" s="15">
        <f>(((J1601/60)/60)/24)+DATE(1970,1,1)</f>
        <v>42438.53907407407</v>
      </c>
      <c r="T1601" s="15">
        <f>(((I1601/60)/60)/24)+DATE(1970,1,1)</f>
        <v>42468.497407407413</v>
      </c>
      <c r="U1601">
        <f>YEAR(S1601)</f>
        <v>2016</v>
      </c>
      <c r="V1601">
        <f t="shared" si="24"/>
        <v>30</v>
      </c>
    </row>
    <row r="1602" spans="1:22" ht="41.4" x14ac:dyDescent="0.4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ROUND(E1602/D1602*100,0)</f>
        <v>7</v>
      </c>
      <c r="P1602">
        <f>IFERROR(ROUND(E1602/L1602,2),0)</f>
        <v>40.78</v>
      </c>
      <c r="Q1602" s="11" t="s">
        <v>8336</v>
      </c>
      <c r="R1602" t="s">
        <v>8343</v>
      </c>
      <c r="S1602" s="15">
        <f>(((J1602/60)/60)/24)+DATE(1970,1,1)</f>
        <v>41791.057314814818</v>
      </c>
      <c r="T1602" s="15">
        <f>(((I1602/60)/60)/24)+DATE(1970,1,1)</f>
        <v>41835.21597222222</v>
      </c>
      <c r="U1602">
        <f>YEAR(S1602)</f>
        <v>2014</v>
      </c>
      <c r="V1602">
        <f t="shared" si="24"/>
        <v>44</v>
      </c>
    </row>
    <row r="1603" spans="1:22" ht="27.6" x14ac:dyDescent="0.4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ROUND(E1603/D1603*100,0)</f>
        <v>108</v>
      </c>
      <c r="P1603">
        <f>IFERROR(ROUND(E1603/L1603,2),0)</f>
        <v>48.33</v>
      </c>
      <c r="Q1603" s="11" t="s">
        <v>8323</v>
      </c>
      <c r="R1603" t="s">
        <v>8324</v>
      </c>
      <c r="S1603" s="15">
        <f>(((J1603/60)/60)/24)+DATE(1970,1,1)</f>
        <v>40638.092974537038</v>
      </c>
      <c r="T1603" s="15">
        <f>(((I1603/60)/60)/24)+DATE(1970,1,1)</f>
        <v>40668.092974537038</v>
      </c>
      <c r="U1603">
        <f>YEAR(S1603)</f>
        <v>2011</v>
      </c>
      <c r="V1603">
        <f t="shared" ref="V1603:V1666" si="25">_xlfn.DAYS(T1603,S1603)</f>
        <v>30</v>
      </c>
    </row>
    <row r="1604" spans="1:22" ht="41.4" x14ac:dyDescent="0.4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ROUND(E1604/D1604*100,0)</f>
        <v>100</v>
      </c>
      <c r="P1604">
        <f>IFERROR(ROUND(E1604/L1604,2),0)</f>
        <v>46.95</v>
      </c>
      <c r="Q1604" s="11" t="s">
        <v>8323</v>
      </c>
      <c r="R1604" t="s">
        <v>8324</v>
      </c>
      <c r="S1604" s="15">
        <f>(((J1604/60)/60)/24)+DATE(1970,1,1)</f>
        <v>40788.297650462962</v>
      </c>
      <c r="T1604" s="15">
        <f>(((I1604/60)/60)/24)+DATE(1970,1,1)</f>
        <v>40830.958333333336</v>
      </c>
      <c r="U1604">
        <f>YEAR(S1604)</f>
        <v>2011</v>
      </c>
      <c r="V1604">
        <f t="shared" si="25"/>
        <v>42</v>
      </c>
    </row>
    <row r="1605" spans="1:22" ht="27.6" x14ac:dyDescent="0.4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ROUND(E1605/D1605*100,0)</f>
        <v>100</v>
      </c>
      <c r="P1605">
        <f>IFERROR(ROUND(E1605/L1605,2),0)</f>
        <v>66.69</v>
      </c>
      <c r="Q1605" s="11" t="s">
        <v>8323</v>
      </c>
      <c r="R1605" t="s">
        <v>8324</v>
      </c>
      <c r="S1605" s="15">
        <f>(((J1605/60)/60)/24)+DATE(1970,1,1)</f>
        <v>40876.169664351852</v>
      </c>
      <c r="T1605" s="15">
        <f>(((I1605/60)/60)/24)+DATE(1970,1,1)</f>
        <v>40936.169664351852</v>
      </c>
      <c r="U1605">
        <f>YEAR(S1605)</f>
        <v>2011</v>
      </c>
      <c r="V1605">
        <f t="shared" si="25"/>
        <v>60</v>
      </c>
    </row>
    <row r="1606" spans="1:22" ht="41.4" x14ac:dyDescent="0.4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ROUND(E1606/D1606*100,0)</f>
        <v>122</v>
      </c>
      <c r="P1606">
        <f>IFERROR(ROUND(E1606/L1606,2),0)</f>
        <v>48.84</v>
      </c>
      <c r="Q1606" s="11" t="s">
        <v>8323</v>
      </c>
      <c r="R1606" t="s">
        <v>8324</v>
      </c>
      <c r="S1606" s="15">
        <f>(((J1606/60)/60)/24)+DATE(1970,1,1)</f>
        <v>40945.845312500001</v>
      </c>
      <c r="T1606" s="15">
        <f>(((I1606/60)/60)/24)+DATE(1970,1,1)</f>
        <v>40985.80364583333</v>
      </c>
      <c r="U1606">
        <f>YEAR(S1606)</f>
        <v>2012</v>
      </c>
      <c r="V1606">
        <f t="shared" si="25"/>
        <v>40</v>
      </c>
    </row>
    <row r="1607" spans="1:22" ht="41.4" x14ac:dyDescent="0.4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ROUND(E1607/D1607*100,0)</f>
        <v>101</v>
      </c>
      <c r="P1607">
        <f>IFERROR(ROUND(E1607/L1607,2),0)</f>
        <v>137.31</v>
      </c>
      <c r="Q1607" s="11" t="s">
        <v>8323</v>
      </c>
      <c r="R1607" t="s">
        <v>8324</v>
      </c>
      <c r="S1607" s="15">
        <f>(((J1607/60)/60)/24)+DATE(1970,1,1)</f>
        <v>40747.012881944444</v>
      </c>
      <c r="T1607" s="15">
        <f>(((I1607/60)/60)/24)+DATE(1970,1,1)</f>
        <v>40756.291666666664</v>
      </c>
      <c r="U1607">
        <f>YEAR(S1607)</f>
        <v>2011</v>
      </c>
      <c r="V1607">
        <f t="shared" si="25"/>
        <v>9</v>
      </c>
    </row>
    <row r="1608" spans="1:22" ht="41.4" x14ac:dyDescent="0.4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ROUND(E1608/D1608*100,0)</f>
        <v>101</v>
      </c>
      <c r="P1608">
        <f>IFERROR(ROUND(E1608/L1608,2),0)</f>
        <v>87.83</v>
      </c>
      <c r="Q1608" s="11" t="s">
        <v>8323</v>
      </c>
      <c r="R1608" t="s">
        <v>8324</v>
      </c>
      <c r="S1608" s="15">
        <f>(((J1608/60)/60)/24)+DATE(1970,1,1)</f>
        <v>40536.111550925925</v>
      </c>
      <c r="T1608" s="15">
        <f>(((I1608/60)/60)/24)+DATE(1970,1,1)</f>
        <v>40626.069884259261</v>
      </c>
      <c r="U1608">
        <f>YEAR(S1608)</f>
        <v>2010</v>
      </c>
      <c r="V1608">
        <f t="shared" si="25"/>
        <v>90</v>
      </c>
    </row>
    <row r="1609" spans="1:22" ht="41.4" x14ac:dyDescent="0.4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ROUND(E1609/D1609*100,0)</f>
        <v>145</v>
      </c>
      <c r="P1609">
        <f>IFERROR(ROUND(E1609/L1609,2),0)</f>
        <v>70.790000000000006</v>
      </c>
      <c r="Q1609" s="11" t="s">
        <v>8323</v>
      </c>
      <c r="R1609" t="s">
        <v>8324</v>
      </c>
      <c r="S1609" s="15">
        <f>(((J1609/60)/60)/24)+DATE(1970,1,1)</f>
        <v>41053.80846064815</v>
      </c>
      <c r="T1609" s="15">
        <f>(((I1609/60)/60)/24)+DATE(1970,1,1)</f>
        <v>41074.80846064815</v>
      </c>
      <c r="U1609">
        <f>YEAR(S1609)</f>
        <v>2012</v>
      </c>
      <c r="V1609">
        <f t="shared" si="25"/>
        <v>21</v>
      </c>
    </row>
    <row r="1610" spans="1:22" ht="27.6" x14ac:dyDescent="0.4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ROUND(E1610/D1610*100,0)</f>
        <v>101</v>
      </c>
      <c r="P1610">
        <f>IFERROR(ROUND(E1610/L1610,2),0)</f>
        <v>52.83</v>
      </c>
      <c r="Q1610" s="11" t="s">
        <v>8323</v>
      </c>
      <c r="R1610" t="s">
        <v>8324</v>
      </c>
      <c r="S1610" s="15">
        <f>(((J1610/60)/60)/24)+DATE(1970,1,1)</f>
        <v>41607.83085648148</v>
      </c>
      <c r="T1610" s="15">
        <f>(((I1610/60)/60)/24)+DATE(1970,1,1)</f>
        <v>41640.226388888892</v>
      </c>
      <c r="U1610">
        <f>YEAR(S1610)</f>
        <v>2013</v>
      </c>
      <c r="V1610">
        <f t="shared" si="25"/>
        <v>33</v>
      </c>
    </row>
    <row r="1611" spans="1:22" ht="41.4" x14ac:dyDescent="0.4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ROUND(E1611/D1611*100,0)</f>
        <v>118</v>
      </c>
      <c r="P1611">
        <f>IFERROR(ROUND(E1611/L1611,2),0)</f>
        <v>443.75</v>
      </c>
      <c r="Q1611" s="11" t="s">
        <v>8323</v>
      </c>
      <c r="R1611" t="s">
        <v>8324</v>
      </c>
      <c r="S1611" s="15">
        <f>(((J1611/60)/60)/24)+DATE(1970,1,1)</f>
        <v>40796.001261574071</v>
      </c>
      <c r="T1611" s="15">
        <f>(((I1611/60)/60)/24)+DATE(1970,1,1)</f>
        <v>40849.333333333336</v>
      </c>
      <c r="U1611">
        <f>YEAR(S1611)</f>
        <v>2011</v>
      </c>
      <c r="V1611">
        <f t="shared" si="25"/>
        <v>53</v>
      </c>
    </row>
    <row r="1612" spans="1:22" ht="27.6" x14ac:dyDescent="0.4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ROUND(E1612/D1612*100,0)</f>
        <v>272</v>
      </c>
      <c r="P1612">
        <f>IFERROR(ROUND(E1612/L1612,2),0)</f>
        <v>48.54</v>
      </c>
      <c r="Q1612" s="11" t="s">
        <v>8323</v>
      </c>
      <c r="R1612" t="s">
        <v>8324</v>
      </c>
      <c r="S1612" s="15">
        <f>(((J1612/60)/60)/24)+DATE(1970,1,1)</f>
        <v>41228.924884259257</v>
      </c>
      <c r="T1612" s="15">
        <f>(((I1612/60)/60)/24)+DATE(1970,1,1)</f>
        <v>41258.924884259257</v>
      </c>
      <c r="U1612">
        <f>YEAR(S1612)</f>
        <v>2012</v>
      </c>
      <c r="V1612">
        <f t="shared" si="25"/>
        <v>30</v>
      </c>
    </row>
    <row r="1613" spans="1:22" x14ac:dyDescent="0.4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ROUND(E1613/D1613*100,0)</f>
        <v>125</v>
      </c>
      <c r="P1613">
        <f>IFERROR(ROUND(E1613/L1613,2),0)</f>
        <v>37.07</v>
      </c>
      <c r="Q1613" s="11" t="s">
        <v>8323</v>
      </c>
      <c r="R1613" t="s">
        <v>8324</v>
      </c>
      <c r="S1613" s="15">
        <f>(((J1613/60)/60)/24)+DATE(1970,1,1)</f>
        <v>41409.00037037037</v>
      </c>
      <c r="T1613" s="15">
        <f>(((I1613/60)/60)/24)+DATE(1970,1,1)</f>
        <v>41430.00037037037</v>
      </c>
      <c r="U1613">
        <f>YEAR(S1613)</f>
        <v>2013</v>
      </c>
      <c r="V1613">
        <f t="shared" si="25"/>
        <v>21</v>
      </c>
    </row>
    <row r="1614" spans="1:22" ht="27.6" x14ac:dyDescent="0.4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ROUND(E1614/D1614*100,0)</f>
        <v>110</v>
      </c>
      <c r="P1614">
        <f>IFERROR(ROUND(E1614/L1614,2),0)</f>
        <v>50</v>
      </c>
      <c r="Q1614" s="11" t="s">
        <v>8323</v>
      </c>
      <c r="R1614" t="s">
        <v>8324</v>
      </c>
      <c r="S1614" s="15">
        <f>(((J1614/60)/60)/24)+DATE(1970,1,1)</f>
        <v>41246.874814814815</v>
      </c>
      <c r="T1614" s="15">
        <f>(((I1614/60)/60)/24)+DATE(1970,1,1)</f>
        <v>41276.874814814815</v>
      </c>
      <c r="U1614">
        <f>YEAR(S1614)</f>
        <v>2012</v>
      </c>
      <c r="V1614">
        <f t="shared" si="25"/>
        <v>30</v>
      </c>
    </row>
    <row r="1615" spans="1:22" ht="41.4" x14ac:dyDescent="0.4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ROUND(E1615/D1615*100,0)</f>
        <v>102</v>
      </c>
      <c r="P1615">
        <f>IFERROR(ROUND(E1615/L1615,2),0)</f>
        <v>39.04</v>
      </c>
      <c r="Q1615" s="11" t="s">
        <v>8323</v>
      </c>
      <c r="R1615" t="s">
        <v>8324</v>
      </c>
      <c r="S1615" s="15">
        <f>(((J1615/60)/60)/24)+DATE(1970,1,1)</f>
        <v>41082.069467592592</v>
      </c>
      <c r="T1615" s="15">
        <f>(((I1615/60)/60)/24)+DATE(1970,1,1)</f>
        <v>41112.069467592592</v>
      </c>
      <c r="U1615">
        <f>YEAR(S1615)</f>
        <v>2012</v>
      </c>
      <c r="V1615">
        <f t="shared" si="25"/>
        <v>30</v>
      </c>
    </row>
    <row r="1616" spans="1:22" ht="41.4" x14ac:dyDescent="0.4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ROUND(E1616/D1616*100,0)</f>
        <v>103</v>
      </c>
      <c r="P1616">
        <f>IFERROR(ROUND(E1616/L1616,2),0)</f>
        <v>66.69</v>
      </c>
      <c r="Q1616" s="11" t="s">
        <v>8323</v>
      </c>
      <c r="R1616" t="s">
        <v>8324</v>
      </c>
      <c r="S1616" s="15">
        <f>(((J1616/60)/60)/24)+DATE(1970,1,1)</f>
        <v>41794.981122685182</v>
      </c>
      <c r="T1616" s="15">
        <f>(((I1616/60)/60)/24)+DATE(1970,1,1)</f>
        <v>41854.708333333336</v>
      </c>
      <c r="U1616">
        <f>YEAR(S1616)</f>
        <v>2014</v>
      </c>
      <c r="V1616">
        <f t="shared" si="25"/>
        <v>60</v>
      </c>
    </row>
    <row r="1617" spans="1:22" ht="41.4" x14ac:dyDescent="0.4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ROUND(E1617/D1617*100,0)</f>
        <v>114</v>
      </c>
      <c r="P1617">
        <f>IFERROR(ROUND(E1617/L1617,2),0)</f>
        <v>67.13</v>
      </c>
      <c r="Q1617" s="11" t="s">
        <v>8323</v>
      </c>
      <c r="R1617" t="s">
        <v>8324</v>
      </c>
      <c r="S1617" s="15">
        <f>(((J1617/60)/60)/24)+DATE(1970,1,1)</f>
        <v>40845.050879629627</v>
      </c>
      <c r="T1617" s="15">
        <f>(((I1617/60)/60)/24)+DATE(1970,1,1)</f>
        <v>40890.092546296299</v>
      </c>
      <c r="U1617">
        <f>YEAR(S1617)</f>
        <v>2011</v>
      </c>
      <c r="V1617">
        <f t="shared" si="25"/>
        <v>45</v>
      </c>
    </row>
    <row r="1618" spans="1:22" ht="41.4" x14ac:dyDescent="0.4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ROUND(E1618/D1618*100,0)</f>
        <v>104</v>
      </c>
      <c r="P1618">
        <f>IFERROR(ROUND(E1618/L1618,2),0)</f>
        <v>66.37</v>
      </c>
      <c r="Q1618" s="11" t="s">
        <v>8323</v>
      </c>
      <c r="R1618" t="s">
        <v>8324</v>
      </c>
      <c r="S1618" s="15">
        <f>(((J1618/60)/60)/24)+DATE(1970,1,1)</f>
        <v>41194.715520833335</v>
      </c>
      <c r="T1618" s="15">
        <f>(((I1618/60)/60)/24)+DATE(1970,1,1)</f>
        <v>41235.916666666664</v>
      </c>
      <c r="U1618">
        <f>YEAR(S1618)</f>
        <v>2012</v>
      </c>
      <c r="V1618">
        <f t="shared" si="25"/>
        <v>41</v>
      </c>
    </row>
    <row r="1619" spans="1:22" ht="27.6" x14ac:dyDescent="0.4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ROUND(E1619/D1619*100,0)</f>
        <v>146</v>
      </c>
      <c r="P1619">
        <f>IFERROR(ROUND(E1619/L1619,2),0)</f>
        <v>64.62</v>
      </c>
      <c r="Q1619" s="11" t="s">
        <v>8323</v>
      </c>
      <c r="R1619" t="s">
        <v>8324</v>
      </c>
      <c r="S1619" s="15">
        <f>(((J1619/60)/60)/24)+DATE(1970,1,1)</f>
        <v>41546.664212962962</v>
      </c>
      <c r="T1619" s="15">
        <f>(((I1619/60)/60)/24)+DATE(1970,1,1)</f>
        <v>41579.791666666664</v>
      </c>
      <c r="U1619">
        <f>YEAR(S1619)</f>
        <v>2013</v>
      </c>
      <c r="V1619">
        <f t="shared" si="25"/>
        <v>33</v>
      </c>
    </row>
    <row r="1620" spans="1:22" ht="27.6" x14ac:dyDescent="0.4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ROUND(E1620/D1620*100,0)</f>
        <v>105</v>
      </c>
      <c r="P1620">
        <f>IFERROR(ROUND(E1620/L1620,2),0)</f>
        <v>58.37</v>
      </c>
      <c r="Q1620" s="11" t="s">
        <v>8323</v>
      </c>
      <c r="R1620" t="s">
        <v>8324</v>
      </c>
      <c r="S1620" s="15">
        <f>(((J1620/60)/60)/24)+DATE(1970,1,1)</f>
        <v>41301.654340277775</v>
      </c>
      <c r="T1620" s="15">
        <f>(((I1620/60)/60)/24)+DATE(1970,1,1)</f>
        <v>41341.654340277775</v>
      </c>
      <c r="U1620">
        <f>YEAR(S1620)</f>
        <v>2013</v>
      </c>
      <c r="V1620">
        <f t="shared" si="25"/>
        <v>40</v>
      </c>
    </row>
    <row r="1621" spans="1:22" ht="41.4" x14ac:dyDescent="0.4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ROUND(E1621/D1621*100,0)</f>
        <v>133</v>
      </c>
      <c r="P1621">
        <f>IFERROR(ROUND(E1621/L1621,2),0)</f>
        <v>86.96</v>
      </c>
      <c r="Q1621" s="11" t="s">
        <v>8323</v>
      </c>
      <c r="R1621" t="s">
        <v>8324</v>
      </c>
      <c r="S1621" s="15">
        <f>(((J1621/60)/60)/24)+DATE(1970,1,1)</f>
        <v>41876.18618055556</v>
      </c>
      <c r="T1621" s="15">
        <f>(((I1621/60)/60)/24)+DATE(1970,1,1)</f>
        <v>41897.18618055556</v>
      </c>
      <c r="U1621">
        <f>YEAR(S1621)</f>
        <v>2014</v>
      </c>
      <c r="V1621">
        <f t="shared" si="25"/>
        <v>21</v>
      </c>
    </row>
    <row r="1622" spans="1:22" ht="27.6" x14ac:dyDescent="0.4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ROUND(E1622/D1622*100,0)</f>
        <v>113</v>
      </c>
      <c r="P1622">
        <f>IFERROR(ROUND(E1622/L1622,2),0)</f>
        <v>66.47</v>
      </c>
      <c r="Q1622" s="11" t="s">
        <v>8323</v>
      </c>
      <c r="R1622" t="s">
        <v>8324</v>
      </c>
      <c r="S1622" s="15">
        <f>(((J1622/60)/60)/24)+DATE(1970,1,1)</f>
        <v>41321.339583333334</v>
      </c>
      <c r="T1622" s="15">
        <f>(((I1622/60)/60)/24)+DATE(1970,1,1)</f>
        <v>41328.339583333334</v>
      </c>
      <c r="U1622">
        <f>YEAR(S1622)</f>
        <v>2013</v>
      </c>
      <c r="V1622">
        <f t="shared" si="25"/>
        <v>7</v>
      </c>
    </row>
    <row r="1623" spans="1:22" ht="41.4" x14ac:dyDescent="0.4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ROUND(E1623/D1623*100,0)</f>
        <v>121</v>
      </c>
      <c r="P1623">
        <f>IFERROR(ROUND(E1623/L1623,2),0)</f>
        <v>163.78</v>
      </c>
      <c r="Q1623" s="11" t="s">
        <v>8323</v>
      </c>
      <c r="R1623" t="s">
        <v>8324</v>
      </c>
      <c r="S1623" s="15">
        <f>(((J1623/60)/60)/24)+DATE(1970,1,1)</f>
        <v>41003.60665509259</v>
      </c>
      <c r="T1623" s="15">
        <f>(((I1623/60)/60)/24)+DATE(1970,1,1)</f>
        <v>41057.165972222225</v>
      </c>
      <c r="U1623">
        <f>YEAR(S1623)</f>
        <v>2012</v>
      </c>
      <c r="V1623">
        <f t="shared" si="25"/>
        <v>54</v>
      </c>
    </row>
    <row r="1624" spans="1:22" ht="41.4" x14ac:dyDescent="0.4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ROUND(E1624/D1624*100,0)</f>
        <v>102</v>
      </c>
      <c r="P1624">
        <f>IFERROR(ROUND(E1624/L1624,2),0)</f>
        <v>107.98</v>
      </c>
      <c r="Q1624" s="11" t="s">
        <v>8323</v>
      </c>
      <c r="R1624" t="s">
        <v>8324</v>
      </c>
      <c r="S1624" s="15">
        <f>(((J1624/60)/60)/24)+DATE(1970,1,1)</f>
        <v>41950.29483796296</v>
      </c>
      <c r="T1624" s="15">
        <f>(((I1624/60)/60)/24)+DATE(1970,1,1)</f>
        <v>41990.332638888889</v>
      </c>
      <c r="U1624">
        <f>YEAR(S1624)</f>
        <v>2014</v>
      </c>
      <c r="V1624">
        <f t="shared" si="25"/>
        <v>40</v>
      </c>
    </row>
    <row r="1625" spans="1:22" ht="41.4" x14ac:dyDescent="0.4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ROUND(E1625/D1625*100,0)</f>
        <v>101</v>
      </c>
      <c r="P1625">
        <f>IFERROR(ROUND(E1625/L1625,2),0)</f>
        <v>42.11</v>
      </c>
      <c r="Q1625" s="11" t="s">
        <v>8323</v>
      </c>
      <c r="R1625" t="s">
        <v>8324</v>
      </c>
      <c r="S1625" s="15">
        <f>(((J1625/60)/60)/24)+DATE(1970,1,1)</f>
        <v>41453.688530092593</v>
      </c>
      <c r="T1625" s="15">
        <f>(((I1625/60)/60)/24)+DATE(1970,1,1)</f>
        <v>41513.688530092593</v>
      </c>
      <c r="U1625">
        <f>YEAR(S1625)</f>
        <v>2013</v>
      </c>
      <c r="V1625">
        <f t="shared" si="25"/>
        <v>60</v>
      </c>
    </row>
    <row r="1626" spans="1:22" ht="27.6" x14ac:dyDescent="0.4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ROUND(E1626/D1626*100,0)</f>
        <v>118</v>
      </c>
      <c r="P1626">
        <f>IFERROR(ROUND(E1626/L1626,2),0)</f>
        <v>47.2</v>
      </c>
      <c r="Q1626" s="11" t="s">
        <v>8323</v>
      </c>
      <c r="R1626" t="s">
        <v>8324</v>
      </c>
      <c r="S1626" s="15">
        <f>(((J1626/60)/60)/24)+DATE(1970,1,1)</f>
        <v>41243.367303240739</v>
      </c>
      <c r="T1626" s="15">
        <f>(((I1626/60)/60)/24)+DATE(1970,1,1)</f>
        <v>41283.367303240739</v>
      </c>
      <c r="U1626">
        <f>YEAR(S1626)</f>
        <v>2012</v>
      </c>
      <c r="V1626">
        <f t="shared" si="25"/>
        <v>40</v>
      </c>
    </row>
    <row r="1627" spans="1:22" ht="41.4" x14ac:dyDescent="0.4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ROUND(E1627/D1627*100,0)</f>
        <v>155</v>
      </c>
      <c r="P1627">
        <f>IFERROR(ROUND(E1627/L1627,2),0)</f>
        <v>112.02</v>
      </c>
      <c r="Q1627" s="11" t="s">
        <v>8323</v>
      </c>
      <c r="R1627" t="s">
        <v>8324</v>
      </c>
      <c r="S1627" s="15">
        <f>(((J1627/60)/60)/24)+DATE(1970,1,1)</f>
        <v>41135.699687500004</v>
      </c>
      <c r="T1627" s="15">
        <f>(((I1627/60)/60)/24)+DATE(1970,1,1)</f>
        <v>41163.699687500004</v>
      </c>
      <c r="U1627">
        <f>YEAR(S1627)</f>
        <v>2012</v>
      </c>
      <c r="V1627">
        <f t="shared" si="25"/>
        <v>28</v>
      </c>
    </row>
    <row r="1628" spans="1:22" ht="41.4" x14ac:dyDescent="0.4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ROUND(E1628/D1628*100,0)</f>
        <v>101</v>
      </c>
      <c r="P1628">
        <f>IFERROR(ROUND(E1628/L1628,2),0)</f>
        <v>74.95</v>
      </c>
      <c r="Q1628" s="11" t="s">
        <v>8323</v>
      </c>
      <c r="R1628" t="s">
        <v>8324</v>
      </c>
      <c r="S1628" s="15">
        <f>(((J1628/60)/60)/24)+DATE(1970,1,1)</f>
        <v>41579.847997685189</v>
      </c>
      <c r="T1628" s="15">
        <f>(((I1628/60)/60)/24)+DATE(1970,1,1)</f>
        <v>41609.889664351853</v>
      </c>
      <c r="U1628">
        <f>YEAR(S1628)</f>
        <v>2013</v>
      </c>
      <c r="V1628">
        <f t="shared" si="25"/>
        <v>30</v>
      </c>
    </row>
    <row r="1629" spans="1:22" ht="41.4" x14ac:dyDescent="0.4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ROUND(E1629/D1629*100,0)</f>
        <v>117</v>
      </c>
      <c r="P1629">
        <f>IFERROR(ROUND(E1629/L1629,2),0)</f>
        <v>61.58</v>
      </c>
      <c r="Q1629" s="11" t="s">
        <v>8323</v>
      </c>
      <c r="R1629" t="s">
        <v>8324</v>
      </c>
      <c r="S1629" s="15">
        <f>(((J1629/60)/60)/24)+DATE(1970,1,1)</f>
        <v>41205.707048611112</v>
      </c>
      <c r="T1629" s="15">
        <f>(((I1629/60)/60)/24)+DATE(1970,1,1)</f>
        <v>41239.207638888889</v>
      </c>
      <c r="U1629">
        <f>YEAR(S1629)</f>
        <v>2012</v>
      </c>
      <c r="V1629">
        <f t="shared" si="25"/>
        <v>34</v>
      </c>
    </row>
    <row r="1630" spans="1:22" ht="27.6" x14ac:dyDescent="0.4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ROUND(E1630/D1630*100,0)</f>
        <v>101</v>
      </c>
      <c r="P1630">
        <f>IFERROR(ROUND(E1630/L1630,2),0)</f>
        <v>45.88</v>
      </c>
      <c r="Q1630" s="11" t="s">
        <v>8323</v>
      </c>
      <c r="R1630" t="s">
        <v>8324</v>
      </c>
      <c r="S1630" s="15">
        <f>(((J1630/60)/60)/24)+DATE(1970,1,1)</f>
        <v>41774.737060185187</v>
      </c>
      <c r="T1630" s="15">
        <f>(((I1630/60)/60)/24)+DATE(1970,1,1)</f>
        <v>41807.737060185187</v>
      </c>
      <c r="U1630">
        <f>YEAR(S1630)</f>
        <v>2014</v>
      </c>
      <c r="V1630">
        <f t="shared" si="25"/>
        <v>33</v>
      </c>
    </row>
    <row r="1631" spans="1:22" ht="27.6" x14ac:dyDescent="0.4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ROUND(E1631/D1631*100,0)</f>
        <v>104</v>
      </c>
      <c r="P1631">
        <f>IFERROR(ROUND(E1631/L1631,2),0)</f>
        <v>75.849999999999994</v>
      </c>
      <c r="Q1631" s="11" t="s">
        <v>8323</v>
      </c>
      <c r="R1631" t="s">
        <v>8324</v>
      </c>
      <c r="S1631" s="15">
        <f>(((J1631/60)/60)/24)+DATE(1970,1,1)</f>
        <v>41645.867280092592</v>
      </c>
      <c r="T1631" s="15">
        <f>(((I1631/60)/60)/24)+DATE(1970,1,1)</f>
        <v>41690.867280092592</v>
      </c>
      <c r="U1631">
        <f>YEAR(S1631)</f>
        <v>2014</v>
      </c>
      <c r="V1631">
        <f t="shared" si="25"/>
        <v>45</v>
      </c>
    </row>
    <row r="1632" spans="1:22" ht="41.4" x14ac:dyDescent="0.4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ROUND(E1632/D1632*100,0)</f>
        <v>265</v>
      </c>
      <c r="P1632">
        <f>IFERROR(ROUND(E1632/L1632,2),0)</f>
        <v>84.21</v>
      </c>
      <c r="Q1632" s="11" t="s">
        <v>8323</v>
      </c>
      <c r="R1632" t="s">
        <v>8324</v>
      </c>
      <c r="S1632" s="15">
        <f>(((J1632/60)/60)/24)+DATE(1970,1,1)</f>
        <v>40939.837673611109</v>
      </c>
      <c r="T1632" s="15">
        <f>(((I1632/60)/60)/24)+DATE(1970,1,1)</f>
        <v>40970.290972222225</v>
      </c>
      <c r="U1632">
        <f>YEAR(S1632)</f>
        <v>2012</v>
      </c>
      <c r="V1632">
        <f t="shared" si="25"/>
        <v>31</v>
      </c>
    </row>
    <row r="1633" spans="1:22" ht="41.4" x14ac:dyDescent="0.4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ROUND(E1633/D1633*100,0)</f>
        <v>156</v>
      </c>
      <c r="P1633">
        <f>IFERROR(ROUND(E1633/L1633,2),0)</f>
        <v>117.23</v>
      </c>
      <c r="Q1633" s="11" t="s">
        <v>8323</v>
      </c>
      <c r="R1633" t="s">
        <v>8324</v>
      </c>
      <c r="S1633" s="15">
        <f>(((J1633/60)/60)/24)+DATE(1970,1,1)</f>
        <v>41164.859502314815</v>
      </c>
      <c r="T1633" s="15">
        <f>(((I1633/60)/60)/24)+DATE(1970,1,1)</f>
        <v>41194.859502314815</v>
      </c>
      <c r="U1633">
        <f>YEAR(S1633)</f>
        <v>2012</v>
      </c>
      <c r="V1633">
        <f t="shared" si="25"/>
        <v>30</v>
      </c>
    </row>
    <row r="1634" spans="1:22" ht="41.4" x14ac:dyDescent="0.4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ROUND(E1634/D1634*100,0)</f>
        <v>102</v>
      </c>
      <c r="P1634">
        <f>IFERROR(ROUND(E1634/L1634,2),0)</f>
        <v>86.49</v>
      </c>
      <c r="Q1634" s="11" t="s">
        <v>8323</v>
      </c>
      <c r="R1634" t="s">
        <v>8324</v>
      </c>
      <c r="S1634" s="15">
        <f>(((J1634/60)/60)/24)+DATE(1970,1,1)</f>
        <v>40750.340902777774</v>
      </c>
      <c r="T1634" s="15">
        <f>(((I1634/60)/60)/24)+DATE(1970,1,1)</f>
        <v>40810.340902777774</v>
      </c>
      <c r="U1634">
        <f>YEAR(S1634)</f>
        <v>2011</v>
      </c>
      <c r="V1634">
        <f t="shared" si="25"/>
        <v>60</v>
      </c>
    </row>
    <row r="1635" spans="1:22" ht="41.4" x14ac:dyDescent="0.4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ROUND(E1635/D1635*100,0)</f>
        <v>100</v>
      </c>
      <c r="P1635">
        <f>IFERROR(ROUND(E1635/L1635,2),0)</f>
        <v>172.41</v>
      </c>
      <c r="Q1635" s="11" t="s">
        <v>8323</v>
      </c>
      <c r="R1635" t="s">
        <v>8324</v>
      </c>
      <c r="S1635" s="15">
        <f>(((J1635/60)/60)/24)+DATE(1970,1,1)</f>
        <v>40896.883750000001</v>
      </c>
      <c r="T1635" s="15">
        <f>(((I1635/60)/60)/24)+DATE(1970,1,1)</f>
        <v>40924.208333333336</v>
      </c>
      <c r="U1635">
        <f>YEAR(S1635)</f>
        <v>2011</v>
      </c>
      <c r="V1635">
        <f t="shared" si="25"/>
        <v>28</v>
      </c>
    </row>
    <row r="1636" spans="1:22" ht="27.6" x14ac:dyDescent="0.4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ROUND(E1636/D1636*100,0)</f>
        <v>101</v>
      </c>
      <c r="P1636">
        <f>IFERROR(ROUND(E1636/L1636,2),0)</f>
        <v>62.81</v>
      </c>
      <c r="Q1636" s="11" t="s">
        <v>8323</v>
      </c>
      <c r="R1636" t="s">
        <v>8324</v>
      </c>
      <c r="S1636" s="15">
        <f>(((J1636/60)/60)/24)+DATE(1970,1,1)</f>
        <v>40658.189826388887</v>
      </c>
      <c r="T1636" s="15">
        <f>(((I1636/60)/60)/24)+DATE(1970,1,1)</f>
        <v>40696.249305555553</v>
      </c>
      <c r="U1636">
        <f>YEAR(S1636)</f>
        <v>2011</v>
      </c>
      <c r="V1636">
        <f t="shared" si="25"/>
        <v>38</v>
      </c>
    </row>
    <row r="1637" spans="1:22" ht="41.4" x14ac:dyDescent="0.4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ROUND(E1637/D1637*100,0)</f>
        <v>125</v>
      </c>
      <c r="P1637">
        <f>IFERROR(ROUND(E1637/L1637,2),0)</f>
        <v>67.73</v>
      </c>
      <c r="Q1637" s="11" t="s">
        <v>8323</v>
      </c>
      <c r="R1637" t="s">
        <v>8324</v>
      </c>
      <c r="S1637" s="15">
        <f>(((J1637/60)/60)/24)+DATE(1970,1,1)</f>
        <v>42502.868761574078</v>
      </c>
      <c r="T1637" s="15">
        <f>(((I1637/60)/60)/24)+DATE(1970,1,1)</f>
        <v>42562.868761574078</v>
      </c>
      <c r="U1637">
        <f>YEAR(S1637)</f>
        <v>2016</v>
      </c>
      <c r="V1637">
        <f t="shared" si="25"/>
        <v>60</v>
      </c>
    </row>
    <row r="1638" spans="1:22" ht="41.4" x14ac:dyDescent="0.4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ROUND(E1638/D1638*100,0)</f>
        <v>104</v>
      </c>
      <c r="P1638">
        <f>IFERROR(ROUND(E1638/L1638,2),0)</f>
        <v>53.56</v>
      </c>
      <c r="Q1638" s="11" t="s">
        <v>8323</v>
      </c>
      <c r="R1638" t="s">
        <v>8324</v>
      </c>
      <c r="S1638" s="15">
        <f>(((J1638/60)/60)/24)+DATE(1970,1,1)</f>
        <v>40663.08666666667</v>
      </c>
      <c r="T1638" s="15">
        <f>(((I1638/60)/60)/24)+DATE(1970,1,1)</f>
        <v>40706.166666666664</v>
      </c>
      <c r="U1638">
        <f>YEAR(S1638)</f>
        <v>2011</v>
      </c>
      <c r="V1638">
        <f t="shared" si="25"/>
        <v>43</v>
      </c>
    </row>
    <row r="1639" spans="1:22" ht="41.4" x14ac:dyDescent="0.4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ROUND(E1639/D1639*100,0)</f>
        <v>104</v>
      </c>
      <c r="P1639">
        <f>IFERROR(ROUND(E1639/L1639,2),0)</f>
        <v>34.6</v>
      </c>
      <c r="Q1639" s="11" t="s">
        <v>8323</v>
      </c>
      <c r="R1639" t="s">
        <v>8324</v>
      </c>
      <c r="S1639" s="15">
        <f>(((J1639/60)/60)/24)+DATE(1970,1,1)</f>
        <v>40122.751620370371</v>
      </c>
      <c r="T1639" s="15">
        <f>(((I1639/60)/60)/24)+DATE(1970,1,1)</f>
        <v>40178.98541666667</v>
      </c>
      <c r="U1639">
        <f>YEAR(S1639)</f>
        <v>2009</v>
      </c>
      <c r="V1639">
        <f t="shared" si="25"/>
        <v>56</v>
      </c>
    </row>
    <row r="1640" spans="1:22" ht="27.6" x14ac:dyDescent="0.4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ROUND(E1640/D1640*100,0)</f>
        <v>105</v>
      </c>
      <c r="P1640">
        <f>IFERROR(ROUND(E1640/L1640,2),0)</f>
        <v>38.89</v>
      </c>
      <c r="Q1640" s="11" t="s">
        <v>8323</v>
      </c>
      <c r="R1640" t="s">
        <v>8324</v>
      </c>
      <c r="S1640" s="15">
        <f>(((J1640/60)/60)/24)+DATE(1970,1,1)</f>
        <v>41288.68712962963</v>
      </c>
      <c r="T1640" s="15">
        <f>(((I1640/60)/60)/24)+DATE(1970,1,1)</f>
        <v>41333.892361111109</v>
      </c>
      <c r="U1640">
        <f>YEAR(S1640)</f>
        <v>2013</v>
      </c>
      <c r="V1640">
        <f t="shared" si="25"/>
        <v>45</v>
      </c>
    </row>
    <row r="1641" spans="1:22" ht="41.4" x14ac:dyDescent="0.4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ROUND(E1641/D1641*100,0)</f>
        <v>100</v>
      </c>
      <c r="P1641">
        <f>IFERROR(ROUND(E1641/L1641,2),0)</f>
        <v>94.74</v>
      </c>
      <c r="Q1641" s="11" t="s">
        <v>8323</v>
      </c>
      <c r="R1641" t="s">
        <v>8324</v>
      </c>
      <c r="S1641" s="15">
        <f>(((J1641/60)/60)/24)+DATE(1970,1,1)</f>
        <v>40941.652372685188</v>
      </c>
      <c r="T1641" s="15">
        <f>(((I1641/60)/60)/24)+DATE(1970,1,1)</f>
        <v>40971.652372685188</v>
      </c>
      <c r="U1641">
        <f>YEAR(S1641)</f>
        <v>2012</v>
      </c>
      <c r="V1641">
        <f t="shared" si="25"/>
        <v>30</v>
      </c>
    </row>
    <row r="1642" spans="1:22" ht="41.4" x14ac:dyDescent="0.4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ROUND(E1642/D1642*100,0)</f>
        <v>170</v>
      </c>
      <c r="P1642">
        <f>IFERROR(ROUND(E1642/L1642,2),0)</f>
        <v>39.97</v>
      </c>
      <c r="Q1642" s="11" t="s">
        <v>8323</v>
      </c>
      <c r="R1642" t="s">
        <v>8324</v>
      </c>
      <c r="S1642" s="15">
        <f>(((J1642/60)/60)/24)+DATE(1970,1,1)</f>
        <v>40379.23096064815</v>
      </c>
      <c r="T1642" s="15">
        <f>(((I1642/60)/60)/24)+DATE(1970,1,1)</f>
        <v>40393.082638888889</v>
      </c>
      <c r="U1642">
        <f>YEAR(S1642)</f>
        <v>2010</v>
      </c>
      <c r="V1642">
        <f t="shared" si="25"/>
        <v>14</v>
      </c>
    </row>
    <row r="1643" spans="1:22" ht="27.6" x14ac:dyDescent="0.4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ROUND(E1643/D1643*100,0)</f>
        <v>101</v>
      </c>
      <c r="P1643">
        <f>IFERROR(ROUND(E1643/L1643,2),0)</f>
        <v>97.5</v>
      </c>
      <c r="Q1643" s="11" t="s">
        <v>8323</v>
      </c>
      <c r="R1643" t="s">
        <v>8344</v>
      </c>
      <c r="S1643" s="15">
        <f>(((J1643/60)/60)/24)+DATE(1970,1,1)</f>
        <v>41962.596574074079</v>
      </c>
      <c r="T1643" s="15">
        <f>(((I1643/60)/60)/24)+DATE(1970,1,1)</f>
        <v>41992.596574074079</v>
      </c>
      <c r="U1643">
        <f>YEAR(S1643)</f>
        <v>2014</v>
      </c>
      <c r="V1643">
        <f t="shared" si="25"/>
        <v>30</v>
      </c>
    </row>
    <row r="1644" spans="1:22" ht="41.4" x14ac:dyDescent="0.4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ROUND(E1644/D1644*100,0)</f>
        <v>100</v>
      </c>
      <c r="P1644">
        <f>IFERROR(ROUND(E1644/L1644,2),0)</f>
        <v>42.86</v>
      </c>
      <c r="Q1644" s="11" t="s">
        <v>8323</v>
      </c>
      <c r="R1644" t="s">
        <v>8344</v>
      </c>
      <c r="S1644" s="15">
        <f>(((J1644/60)/60)/24)+DATE(1970,1,1)</f>
        <v>40688.024618055555</v>
      </c>
      <c r="T1644" s="15">
        <f>(((I1644/60)/60)/24)+DATE(1970,1,1)</f>
        <v>40708.024618055555</v>
      </c>
      <c r="U1644">
        <f>YEAR(S1644)</f>
        <v>2011</v>
      </c>
      <c r="V1644">
        <f t="shared" si="25"/>
        <v>20</v>
      </c>
    </row>
    <row r="1645" spans="1:22" ht="27.6" x14ac:dyDescent="0.4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ROUND(E1645/D1645*100,0)</f>
        <v>125</v>
      </c>
      <c r="P1645">
        <f>IFERROR(ROUND(E1645/L1645,2),0)</f>
        <v>168.51</v>
      </c>
      <c r="Q1645" s="11" t="s">
        <v>8323</v>
      </c>
      <c r="R1645" t="s">
        <v>8344</v>
      </c>
      <c r="S1645" s="15">
        <f>(((J1645/60)/60)/24)+DATE(1970,1,1)</f>
        <v>41146.824212962965</v>
      </c>
      <c r="T1645" s="15">
        <f>(((I1645/60)/60)/24)+DATE(1970,1,1)</f>
        <v>41176.824212962965</v>
      </c>
      <c r="U1645">
        <f>YEAR(S1645)</f>
        <v>2012</v>
      </c>
      <c r="V1645">
        <f t="shared" si="25"/>
        <v>30</v>
      </c>
    </row>
    <row r="1646" spans="1:22" ht="41.4" x14ac:dyDescent="0.4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ROUND(E1646/D1646*100,0)</f>
        <v>110</v>
      </c>
      <c r="P1646">
        <f>IFERROR(ROUND(E1646/L1646,2),0)</f>
        <v>85.55</v>
      </c>
      <c r="Q1646" s="11" t="s">
        <v>8323</v>
      </c>
      <c r="R1646" t="s">
        <v>8344</v>
      </c>
      <c r="S1646" s="15">
        <f>(((J1646/60)/60)/24)+DATE(1970,1,1)</f>
        <v>41175.05972222222</v>
      </c>
      <c r="T1646" s="15">
        <f>(((I1646/60)/60)/24)+DATE(1970,1,1)</f>
        <v>41235.101388888892</v>
      </c>
      <c r="U1646">
        <f>YEAR(S1646)</f>
        <v>2012</v>
      </c>
      <c r="V1646">
        <f t="shared" si="25"/>
        <v>60</v>
      </c>
    </row>
    <row r="1647" spans="1:22" ht="41.4" x14ac:dyDescent="0.4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ROUND(E1647/D1647*100,0)</f>
        <v>111</v>
      </c>
      <c r="P1647">
        <f>IFERROR(ROUND(E1647/L1647,2),0)</f>
        <v>554</v>
      </c>
      <c r="Q1647" s="11" t="s">
        <v>8323</v>
      </c>
      <c r="R1647" t="s">
        <v>8344</v>
      </c>
      <c r="S1647" s="15">
        <f>(((J1647/60)/60)/24)+DATE(1970,1,1)</f>
        <v>41521.617361111108</v>
      </c>
      <c r="T1647" s="15">
        <f>(((I1647/60)/60)/24)+DATE(1970,1,1)</f>
        <v>41535.617361111108</v>
      </c>
      <c r="U1647">
        <f>YEAR(S1647)</f>
        <v>2013</v>
      </c>
      <c r="V1647">
        <f t="shared" si="25"/>
        <v>14</v>
      </c>
    </row>
    <row r="1648" spans="1:22" ht="41.4" x14ac:dyDescent="0.4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ROUND(E1648/D1648*100,0)</f>
        <v>110</v>
      </c>
      <c r="P1648">
        <f>IFERROR(ROUND(E1648/L1648,2),0)</f>
        <v>26.55</v>
      </c>
      <c r="Q1648" s="11" t="s">
        <v>8323</v>
      </c>
      <c r="R1648" t="s">
        <v>8344</v>
      </c>
      <c r="S1648" s="15">
        <f>(((J1648/60)/60)/24)+DATE(1970,1,1)</f>
        <v>41833.450266203705</v>
      </c>
      <c r="T1648" s="15">
        <f>(((I1648/60)/60)/24)+DATE(1970,1,1)</f>
        <v>41865.757638888892</v>
      </c>
      <c r="U1648">
        <f>YEAR(S1648)</f>
        <v>2014</v>
      </c>
      <c r="V1648">
        <f t="shared" si="25"/>
        <v>32</v>
      </c>
    </row>
    <row r="1649" spans="1:22" ht="41.4" x14ac:dyDescent="0.4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ROUND(E1649/D1649*100,0)</f>
        <v>105</v>
      </c>
      <c r="P1649">
        <f>IFERROR(ROUND(E1649/L1649,2),0)</f>
        <v>113.83</v>
      </c>
      <c r="Q1649" s="11" t="s">
        <v>8323</v>
      </c>
      <c r="R1649" t="s">
        <v>8344</v>
      </c>
      <c r="S1649" s="15">
        <f>(((J1649/60)/60)/24)+DATE(1970,1,1)</f>
        <v>41039.409456018519</v>
      </c>
      <c r="T1649" s="15">
        <f>(((I1649/60)/60)/24)+DATE(1970,1,1)</f>
        <v>41069.409456018519</v>
      </c>
      <c r="U1649">
        <f>YEAR(S1649)</f>
        <v>2012</v>
      </c>
      <c r="V1649">
        <f t="shared" si="25"/>
        <v>30</v>
      </c>
    </row>
    <row r="1650" spans="1:22" ht="41.4" x14ac:dyDescent="0.4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ROUND(E1650/D1650*100,0)</f>
        <v>125</v>
      </c>
      <c r="P1650">
        <f>IFERROR(ROUND(E1650/L1650,2),0)</f>
        <v>32.01</v>
      </c>
      <c r="Q1650" s="11" t="s">
        <v>8323</v>
      </c>
      <c r="R1650" t="s">
        <v>8344</v>
      </c>
      <c r="S1650" s="15">
        <f>(((J1650/60)/60)/24)+DATE(1970,1,1)</f>
        <v>40592.704652777778</v>
      </c>
      <c r="T1650" s="15">
        <f>(((I1650/60)/60)/24)+DATE(1970,1,1)</f>
        <v>40622.662986111114</v>
      </c>
      <c r="U1650">
        <f>YEAR(S1650)</f>
        <v>2011</v>
      </c>
      <c r="V1650">
        <f t="shared" si="25"/>
        <v>30</v>
      </c>
    </row>
    <row r="1651" spans="1:22" ht="41.4" x14ac:dyDescent="0.4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ROUND(E1651/D1651*100,0)</f>
        <v>101</v>
      </c>
      <c r="P1651">
        <f>IFERROR(ROUND(E1651/L1651,2),0)</f>
        <v>47.19</v>
      </c>
      <c r="Q1651" s="11" t="s">
        <v>8323</v>
      </c>
      <c r="R1651" t="s">
        <v>8344</v>
      </c>
      <c r="S1651" s="15">
        <f>(((J1651/60)/60)/24)+DATE(1970,1,1)</f>
        <v>41737.684664351851</v>
      </c>
      <c r="T1651" s="15">
        <f>(((I1651/60)/60)/24)+DATE(1970,1,1)</f>
        <v>41782.684664351851</v>
      </c>
      <c r="U1651">
        <f>YEAR(S1651)</f>
        <v>2014</v>
      </c>
      <c r="V1651">
        <f t="shared" si="25"/>
        <v>45</v>
      </c>
    </row>
    <row r="1652" spans="1:22" ht="27.6" x14ac:dyDescent="0.4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ROUND(E1652/D1652*100,0)</f>
        <v>142</v>
      </c>
      <c r="P1652">
        <f>IFERROR(ROUND(E1652/L1652,2),0)</f>
        <v>88.47</v>
      </c>
      <c r="Q1652" s="11" t="s">
        <v>8323</v>
      </c>
      <c r="R1652" t="s">
        <v>8344</v>
      </c>
      <c r="S1652" s="15">
        <f>(((J1652/60)/60)/24)+DATE(1970,1,1)</f>
        <v>41526.435613425929</v>
      </c>
      <c r="T1652" s="15">
        <f>(((I1652/60)/60)/24)+DATE(1970,1,1)</f>
        <v>41556.435613425929</v>
      </c>
      <c r="U1652">
        <f>YEAR(S1652)</f>
        <v>2013</v>
      </c>
      <c r="V1652">
        <f t="shared" si="25"/>
        <v>30</v>
      </c>
    </row>
    <row r="1653" spans="1:22" ht="41.4" x14ac:dyDescent="0.4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ROUND(E1653/D1653*100,0)</f>
        <v>101</v>
      </c>
      <c r="P1653">
        <f>IFERROR(ROUND(E1653/L1653,2),0)</f>
        <v>100.75</v>
      </c>
      <c r="Q1653" s="11" t="s">
        <v>8323</v>
      </c>
      <c r="R1653" t="s">
        <v>8344</v>
      </c>
      <c r="S1653" s="15">
        <f>(((J1653/60)/60)/24)+DATE(1970,1,1)</f>
        <v>40625.900694444441</v>
      </c>
      <c r="T1653" s="15">
        <f>(((I1653/60)/60)/24)+DATE(1970,1,1)</f>
        <v>40659.290972222225</v>
      </c>
      <c r="U1653">
        <f>YEAR(S1653)</f>
        <v>2011</v>
      </c>
      <c r="V1653">
        <f t="shared" si="25"/>
        <v>34</v>
      </c>
    </row>
    <row r="1654" spans="1:22" ht="41.4" x14ac:dyDescent="0.4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ROUND(E1654/D1654*100,0)</f>
        <v>101</v>
      </c>
      <c r="P1654">
        <f>IFERROR(ROUND(E1654/L1654,2),0)</f>
        <v>64.709999999999994</v>
      </c>
      <c r="Q1654" s="11" t="s">
        <v>8323</v>
      </c>
      <c r="R1654" t="s">
        <v>8344</v>
      </c>
      <c r="S1654" s="15">
        <f>(((J1654/60)/60)/24)+DATE(1970,1,1)</f>
        <v>41572.492974537039</v>
      </c>
      <c r="T1654" s="15">
        <f>(((I1654/60)/60)/24)+DATE(1970,1,1)</f>
        <v>41602.534641203703</v>
      </c>
      <c r="U1654">
        <f>YEAR(S1654)</f>
        <v>2013</v>
      </c>
      <c r="V1654">
        <f t="shared" si="25"/>
        <v>30</v>
      </c>
    </row>
    <row r="1655" spans="1:22" ht="41.4" x14ac:dyDescent="0.4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ROUND(E1655/D1655*100,0)</f>
        <v>174</v>
      </c>
      <c r="P1655">
        <f>IFERROR(ROUND(E1655/L1655,2),0)</f>
        <v>51.85</v>
      </c>
      <c r="Q1655" s="11" t="s">
        <v>8323</v>
      </c>
      <c r="R1655" t="s">
        <v>8344</v>
      </c>
      <c r="S1655" s="15">
        <f>(((J1655/60)/60)/24)+DATE(1970,1,1)</f>
        <v>40626.834444444445</v>
      </c>
      <c r="T1655" s="15">
        <f>(((I1655/60)/60)/24)+DATE(1970,1,1)</f>
        <v>40657.834444444445</v>
      </c>
      <c r="U1655">
        <f>YEAR(S1655)</f>
        <v>2011</v>
      </c>
      <c r="V1655">
        <f t="shared" si="25"/>
        <v>31</v>
      </c>
    </row>
    <row r="1656" spans="1:22" ht="41.4" x14ac:dyDescent="0.4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ROUND(E1656/D1656*100,0)</f>
        <v>120</v>
      </c>
      <c r="P1656">
        <f>IFERROR(ROUND(E1656/L1656,2),0)</f>
        <v>38.79</v>
      </c>
      <c r="Q1656" s="11" t="s">
        <v>8323</v>
      </c>
      <c r="R1656" t="s">
        <v>8344</v>
      </c>
      <c r="S1656" s="15">
        <f>(((J1656/60)/60)/24)+DATE(1970,1,1)</f>
        <v>40987.890740740739</v>
      </c>
      <c r="T1656" s="15">
        <f>(((I1656/60)/60)/24)+DATE(1970,1,1)</f>
        <v>41017.890740740739</v>
      </c>
      <c r="U1656">
        <f>YEAR(S1656)</f>
        <v>2012</v>
      </c>
      <c r="V1656">
        <f t="shared" si="25"/>
        <v>30</v>
      </c>
    </row>
    <row r="1657" spans="1:22" ht="27.6" x14ac:dyDescent="0.4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ROUND(E1657/D1657*100,0)</f>
        <v>143</v>
      </c>
      <c r="P1657">
        <f>IFERROR(ROUND(E1657/L1657,2),0)</f>
        <v>44.65</v>
      </c>
      <c r="Q1657" s="11" t="s">
        <v>8323</v>
      </c>
      <c r="R1657" t="s">
        <v>8344</v>
      </c>
      <c r="S1657" s="15">
        <f>(((J1657/60)/60)/24)+DATE(1970,1,1)</f>
        <v>40974.791898148149</v>
      </c>
      <c r="T1657" s="15">
        <f>(((I1657/60)/60)/24)+DATE(1970,1,1)</f>
        <v>41004.750231481477</v>
      </c>
      <c r="U1657">
        <f>YEAR(S1657)</f>
        <v>2012</v>
      </c>
      <c r="V1657">
        <f t="shared" si="25"/>
        <v>30</v>
      </c>
    </row>
    <row r="1658" spans="1:22" ht="55.2" x14ac:dyDescent="0.4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ROUND(E1658/D1658*100,0)</f>
        <v>100</v>
      </c>
      <c r="P1658">
        <f>IFERROR(ROUND(E1658/L1658,2),0)</f>
        <v>156.77000000000001</v>
      </c>
      <c r="Q1658" s="11" t="s">
        <v>8323</v>
      </c>
      <c r="R1658" t="s">
        <v>8344</v>
      </c>
      <c r="S1658" s="15">
        <f>(((J1658/60)/60)/24)+DATE(1970,1,1)</f>
        <v>41226.928842592592</v>
      </c>
      <c r="T1658" s="15">
        <f>(((I1658/60)/60)/24)+DATE(1970,1,1)</f>
        <v>41256.928842592592</v>
      </c>
      <c r="U1658">
        <f>YEAR(S1658)</f>
        <v>2012</v>
      </c>
      <c r="V1658">
        <f t="shared" si="25"/>
        <v>30</v>
      </c>
    </row>
    <row r="1659" spans="1:22" ht="41.4" x14ac:dyDescent="0.4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ROUND(E1659/D1659*100,0)</f>
        <v>105</v>
      </c>
      <c r="P1659">
        <f>IFERROR(ROUND(E1659/L1659,2),0)</f>
        <v>118.7</v>
      </c>
      <c r="Q1659" s="11" t="s">
        <v>8323</v>
      </c>
      <c r="R1659" t="s">
        <v>8344</v>
      </c>
      <c r="S1659" s="15">
        <f>(((J1659/60)/60)/24)+DATE(1970,1,1)</f>
        <v>41023.782037037039</v>
      </c>
      <c r="T1659" s="15">
        <f>(((I1659/60)/60)/24)+DATE(1970,1,1)</f>
        <v>41053.782037037039</v>
      </c>
      <c r="U1659">
        <f>YEAR(S1659)</f>
        <v>2012</v>
      </c>
      <c r="V1659">
        <f t="shared" si="25"/>
        <v>30</v>
      </c>
    </row>
    <row r="1660" spans="1:22" ht="41.4" x14ac:dyDescent="0.4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ROUND(E1660/D1660*100,0)</f>
        <v>132</v>
      </c>
      <c r="P1660">
        <f>IFERROR(ROUND(E1660/L1660,2),0)</f>
        <v>74.150000000000006</v>
      </c>
      <c r="Q1660" s="11" t="s">
        <v>8323</v>
      </c>
      <c r="R1660" t="s">
        <v>8344</v>
      </c>
      <c r="S1660" s="15">
        <f>(((J1660/60)/60)/24)+DATE(1970,1,1)</f>
        <v>41223.22184027778</v>
      </c>
      <c r="T1660" s="15">
        <f>(((I1660/60)/60)/24)+DATE(1970,1,1)</f>
        <v>41261.597222222219</v>
      </c>
      <c r="U1660">
        <f>YEAR(S1660)</f>
        <v>2012</v>
      </c>
      <c r="V1660">
        <f t="shared" si="25"/>
        <v>38</v>
      </c>
    </row>
    <row r="1661" spans="1:22" ht="41.4" x14ac:dyDescent="0.4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ROUND(E1661/D1661*100,0)</f>
        <v>113</v>
      </c>
      <c r="P1661">
        <f>IFERROR(ROUND(E1661/L1661,2),0)</f>
        <v>12.53</v>
      </c>
      <c r="Q1661" s="11" t="s">
        <v>8323</v>
      </c>
      <c r="R1661" t="s">
        <v>8344</v>
      </c>
      <c r="S1661" s="15">
        <f>(((J1661/60)/60)/24)+DATE(1970,1,1)</f>
        <v>41596.913437499999</v>
      </c>
      <c r="T1661" s="15">
        <f>(((I1661/60)/60)/24)+DATE(1970,1,1)</f>
        <v>41625.5</v>
      </c>
      <c r="U1661">
        <f>YEAR(S1661)</f>
        <v>2013</v>
      </c>
      <c r="V1661">
        <f t="shared" si="25"/>
        <v>29</v>
      </c>
    </row>
    <row r="1662" spans="1:22" ht="41.4" x14ac:dyDescent="0.4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ROUND(E1662/D1662*100,0)</f>
        <v>1254</v>
      </c>
      <c r="P1662">
        <f>IFERROR(ROUND(E1662/L1662,2),0)</f>
        <v>27.86</v>
      </c>
      <c r="Q1662" s="11" t="s">
        <v>8323</v>
      </c>
      <c r="R1662" t="s">
        <v>8344</v>
      </c>
      <c r="S1662" s="15">
        <f>(((J1662/60)/60)/24)+DATE(1970,1,1)</f>
        <v>42459.693865740745</v>
      </c>
      <c r="T1662" s="15">
        <f>(((I1662/60)/60)/24)+DATE(1970,1,1)</f>
        <v>42490.915972222225</v>
      </c>
      <c r="U1662">
        <f>YEAR(S1662)</f>
        <v>2016</v>
      </c>
      <c r="V1662">
        <f t="shared" si="25"/>
        <v>31</v>
      </c>
    </row>
    <row r="1663" spans="1:22" ht="55.2" x14ac:dyDescent="0.4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ROUND(E1663/D1663*100,0)</f>
        <v>103</v>
      </c>
      <c r="P1663">
        <f>IFERROR(ROUND(E1663/L1663,2),0)</f>
        <v>80.180000000000007</v>
      </c>
      <c r="Q1663" s="11" t="s">
        <v>8323</v>
      </c>
      <c r="R1663" t="s">
        <v>8344</v>
      </c>
      <c r="S1663" s="15">
        <f>(((J1663/60)/60)/24)+DATE(1970,1,1)</f>
        <v>42343.998043981483</v>
      </c>
      <c r="T1663" s="15">
        <f>(((I1663/60)/60)/24)+DATE(1970,1,1)</f>
        <v>42386.875</v>
      </c>
      <c r="U1663">
        <f>YEAR(S1663)</f>
        <v>2015</v>
      </c>
      <c r="V1663">
        <f t="shared" si="25"/>
        <v>43</v>
      </c>
    </row>
    <row r="1664" spans="1:22" ht="41.4" x14ac:dyDescent="0.4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ROUND(E1664/D1664*100,0)</f>
        <v>103</v>
      </c>
      <c r="P1664">
        <f>IFERROR(ROUND(E1664/L1664,2),0)</f>
        <v>132.44</v>
      </c>
      <c r="Q1664" s="11" t="s">
        <v>8323</v>
      </c>
      <c r="R1664" t="s">
        <v>8344</v>
      </c>
      <c r="S1664" s="15">
        <f>(((J1664/60)/60)/24)+DATE(1970,1,1)</f>
        <v>40848.198333333334</v>
      </c>
      <c r="T1664" s="15">
        <f>(((I1664/60)/60)/24)+DATE(1970,1,1)</f>
        <v>40908.239999999998</v>
      </c>
      <c r="U1664">
        <f>YEAR(S1664)</f>
        <v>2011</v>
      </c>
      <c r="V1664">
        <f t="shared" si="25"/>
        <v>60</v>
      </c>
    </row>
    <row r="1665" spans="1:22" ht="27.6" x14ac:dyDescent="0.4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ROUND(E1665/D1665*100,0)</f>
        <v>108</v>
      </c>
      <c r="P1665">
        <f>IFERROR(ROUND(E1665/L1665,2),0)</f>
        <v>33.75</v>
      </c>
      <c r="Q1665" s="11" t="s">
        <v>8323</v>
      </c>
      <c r="R1665" t="s">
        <v>8344</v>
      </c>
      <c r="S1665" s="15">
        <f>(((J1665/60)/60)/24)+DATE(1970,1,1)</f>
        <v>42006.02207175926</v>
      </c>
      <c r="T1665" s="15">
        <f>(((I1665/60)/60)/24)+DATE(1970,1,1)</f>
        <v>42036.02207175926</v>
      </c>
      <c r="U1665">
        <f>YEAR(S1665)</f>
        <v>2015</v>
      </c>
      <c r="V1665">
        <f t="shared" si="25"/>
        <v>30</v>
      </c>
    </row>
    <row r="1666" spans="1:22" ht="41.4" x14ac:dyDescent="0.4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ROUND(E1666/D1666*100,0)</f>
        <v>122</v>
      </c>
      <c r="P1666">
        <f>IFERROR(ROUND(E1666/L1666,2),0)</f>
        <v>34.380000000000003</v>
      </c>
      <c r="Q1666" s="11" t="s">
        <v>8323</v>
      </c>
      <c r="R1666" t="s">
        <v>8344</v>
      </c>
      <c r="S1666" s="15">
        <f>(((J1666/60)/60)/24)+DATE(1970,1,1)</f>
        <v>40939.761782407404</v>
      </c>
      <c r="T1666" s="15">
        <f>(((I1666/60)/60)/24)+DATE(1970,1,1)</f>
        <v>40984.165972222225</v>
      </c>
      <c r="U1666">
        <f>YEAR(S1666)</f>
        <v>2012</v>
      </c>
      <c r="V1666">
        <f t="shared" si="25"/>
        <v>45</v>
      </c>
    </row>
    <row r="1667" spans="1:22" ht="41.4" x14ac:dyDescent="0.4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ROUND(E1667/D1667*100,0)</f>
        <v>119</v>
      </c>
      <c r="P1667">
        <f>IFERROR(ROUND(E1667/L1667,2),0)</f>
        <v>44.96</v>
      </c>
      <c r="Q1667" s="11" t="s">
        <v>8323</v>
      </c>
      <c r="R1667" t="s">
        <v>8344</v>
      </c>
      <c r="S1667" s="15">
        <f>(((J1667/60)/60)/24)+DATE(1970,1,1)</f>
        <v>40564.649456018517</v>
      </c>
      <c r="T1667" s="15">
        <f>(((I1667/60)/60)/24)+DATE(1970,1,1)</f>
        <v>40596.125</v>
      </c>
      <c r="U1667">
        <f>YEAR(S1667)</f>
        <v>2011</v>
      </c>
      <c r="V1667">
        <f t="shared" ref="V1667:V1730" si="26">_xlfn.DAYS(T1667,S1667)</f>
        <v>32</v>
      </c>
    </row>
    <row r="1668" spans="1:22" ht="41.4" x14ac:dyDescent="0.4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ROUND(E1668/D1668*100,0)</f>
        <v>161</v>
      </c>
      <c r="P1668">
        <f>IFERROR(ROUND(E1668/L1668,2),0)</f>
        <v>41.04</v>
      </c>
      <c r="Q1668" s="11" t="s">
        <v>8323</v>
      </c>
      <c r="R1668" t="s">
        <v>8344</v>
      </c>
      <c r="S1668" s="15">
        <f>(((J1668/60)/60)/24)+DATE(1970,1,1)</f>
        <v>41331.253159722226</v>
      </c>
      <c r="T1668" s="15">
        <f>(((I1668/60)/60)/24)+DATE(1970,1,1)</f>
        <v>41361.211493055554</v>
      </c>
      <c r="U1668">
        <f>YEAR(S1668)</f>
        <v>2013</v>
      </c>
      <c r="V1668">
        <f t="shared" si="26"/>
        <v>30</v>
      </c>
    </row>
    <row r="1669" spans="1:22" ht="41.4" x14ac:dyDescent="0.4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ROUND(E1669/D1669*100,0)</f>
        <v>127</v>
      </c>
      <c r="P1669">
        <f>IFERROR(ROUND(E1669/L1669,2),0)</f>
        <v>52.6</v>
      </c>
      <c r="Q1669" s="11" t="s">
        <v>8323</v>
      </c>
      <c r="R1669" t="s">
        <v>8344</v>
      </c>
      <c r="S1669" s="15">
        <f>(((J1669/60)/60)/24)+DATE(1970,1,1)</f>
        <v>41682.0705787037</v>
      </c>
      <c r="T1669" s="15">
        <f>(((I1669/60)/60)/24)+DATE(1970,1,1)</f>
        <v>41709.290972222225</v>
      </c>
      <c r="U1669">
        <f>YEAR(S1669)</f>
        <v>2014</v>
      </c>
      <c r="V1669">
        <f t="shared" si="26"/>
        <v>27</v>
      </c>
    </row>
    <row r="1670" spans="1:22" ht="41.4" x14ac:dyDescent="0.4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ROUND(E1670/D1670*100,0)</f>
        <v>103</v>
      </c>
      <c r="P1670">
        <f>IFERROR(ROUND(E1670/L1670,2),0)</f>
        <v>70.78</v>
      </c>
      <c r="Q1670" s="11" t="s">
        <v>8323</v>
      </c>
      <c r="R1670" t="s">
        <v>8344</v>
      </c>
      <c r="S1670" s="15">
        <f>(((J1670/60)/60)/24)+DATE(1970,1,1)</f>
        <v>40845.14975694444</v>
      </c>
      <c r="T1670" s="15">
        <f>(((I1670/60)/60)/24)+DATE(1970,1,1)</f>
        <v>40875.191423611112</v>
      </c>
      <c r="U1670">
        <f>YEAR(S1670)</f>
        <v>2011</v>
      </c>
      <c r="V1670">
        <f t="shared" si="26"/>
        <v>30</v>
      </c>
    </row>
    <row r="1671" spans="1:22" ht="41.4" x14ac:dyDescent="0.4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ROUND(E1671/D1671*100,0)</f>
        <v>140</v>
      </c>
      <c r="P1671">
        <f>IFERROR(ROUND(E1671/L1671,2),0)</f>
        <v>53.75</v>
      </c>
      <c r="Q1671" s="11" t="s">
        <v>8323</v>
      </c>
      <c r="R1671" t="s">
        <v>8344</v>
      </c>
      <c r="S1671" s="15">
        <f>(((J1671/60)/60)/24)+DATE(1970,1,1)</f>
        <v>42461.885138888887</v>
      </c>
      <c r="T1671" s="15">
        <f>(((I1671/60)/60)/24)+DATE(1970,1,1)</f>
        <v>42521.885138888887</v>
      </c>
      <c r="U1671">
        <f>YEAR(S1671)</f>
        <v>2016</v>
      </c>
      <c r="V1671">
        <f t="shared" si="26"/>
        <v>60</v>
      </c>
    </row>
    <row r="1672" spans="1:22" ht="55.2" x14ac:dyDescent="0.4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ROUND(E1672/D1672*100,0)</f>
        <v>103</v>
      </c>
      <c r="P1672">
        <f>IFERROR(ROUND(E1672/L1672,2),0)</f>
        <v>44.61</v>
      </c>
      <c r="Q1672" s="11" t="s">
        <v>8323</v>
      </c>
      <c r="R1672" t="s">
        <v>8344</v>
      </c>
      <c r="S1672" s="15">
        <f>(((J1672/60)/60)/24)+DATE(1970,1,1)</f>
        <v>40313.930543981485</v>
      </c>
      <c r="T1672" s="15">
        <f>(((I1672/60)/60)/24)+DATE(1970,1,1)</f>
        <v>40364.166666666664</v>
      </c>
      <c r="U1672">
        <f>YEAR(S1672)</f>
        <v>2010</v>
      </c>
      <c r="V1672">
        <f t="shared" si="26"/>
        <v>51</v>
      </c>
    </row>
    <row r="1673" spans="1:22" ht="27.6" x14ac:dyDescent="0.4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ROUND(E1673/D1673*100,0)</f>
        <v>101</v>
      </c>
      <c r="P1673">
        <f>IFERROR(ROUND(E1673/L1673,2),0)</f>
        <v>26.15</v>
      </c>
      <c r="Q1673" s="11" t="s">
        <v>8323</v>
      </c>
      <c r="R1673" t="s">
        <v>8344</v>
      </c>
      <c r="S1673" s="15">
        <f>(((J1673/60)/60)/24)+DATE(1970,1,1)</f>
        <v>42553.54414351852</v>
      </c>
      <c r="T1673" s="15">
        <f>(((I1673/60)/60)/24)+DATE(1970,1,1)</f>
        <v>42583.54414351852</v>
      </c>
      <c r="U1673">
        <f>YEAR(S1673)</f>
        <v>2016</v>
      </c>
      <c r="V1673">
        <f t="shared" si="26"/>
        <v>30</v>
      </c>
    </row>
    <row r="1674" spans="1:22" ht="27.6" x14ac:dyDescent="0.4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ROUND(E1674/D1674*100,0)</f>
        <v>113</v>
      </c>
      <c r="P1674">
        <f>IFERROR(ROUND(E1674/L1674,2),0)</f>
        <v>39.18</v>
      </c>
      <c r="Q1674" s="11" t="s">
        <v>8323</v>
      </c>
      <c r="R1674" t="s">
        <v>8344</v>
      </c>
      <c r="S1674" s="15">
        <f>(((J1674/60)/60)/24)+DATE(1970,1,1)</f>
        <v>41034.656597222223</v>
      </c>
      <c r="T1674" s="15">
        <f>(((I1674/60)/60)/24)+DATE(1970,1,1)</f>
        <v>41064.656597222223</v>
      </c>
      <c r="U1674">
        <f>YEAR(S1674)</f>
        <v>2012</v>
      </c>
      <c r="V1674">
        <f t="shared" si="26"/>
        <v>30</v>
      </c>
    </row>
    <row r="1675" spans="1:22" ht="41.4" x14ac:dyDescent="0.4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ROUND(E1675/D1675*100,0)</f>
        <v>128</v>
      </c>
      <c r="P1675">
        <f>IFERROR(ROUND(E1675/L1675,2),0)</f>
        <v>45.59</v>
      </c>
      <c r="Q1675" s="11" t="s">
        <v>8323</v>
      </c>
      <c r="R1675" t="s">
        <v>8344</v>
      </c>
      <c r="S1675" s="15">
        <f>(((J1675/60)/60)/24)+DATE(1970,1,1)</f>
        <v>42039.878379629634</v>
      </c>
      <c r="T1675" s="15">
        <f>(((I1675/60)/60)/24)+DATE(1970,1,1)</f>
        <v>42069.878379629634</v>
      </c>
      <c r="U1675">
        <f>YEAR(S1675)</f>
        <v>2015</v>
      </c>
      <c r="V1675">
        <f t="shared" si="26"/>
        <v>30</v>
      </c>
    </row>
    <row r="1676" spans="1:22" ht="41.4" x14ac:dyDescent="0.4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ROUND(E1676/D1676*100,0)</f>
        <v>202</v>
      </c>
      <c r="P1676">
        <f>IFERROR(ROUND(E1676/L1676,2),0)</f>
        <v>89.25</v>
      </c>
      <c r="Q1676" s="11" t="s">
        <v>8323</v>
      </c>
      <c r="R1676" t="s">
        <v>8344</v>
      </c>
      <c r="S1676" s="15">
        <f>(((J1676/60)/60)/24)+DATE(1970,1,1)</f>
        <v>42569.605393518519</v>
      </c>
      <c r="T1676" s="15">
        <f>(((I1676/60)/60)/24)+DATE(1970,1,1)</f>
        <v>42600.290972222225</v>
      </c>
      <c r="U1676">
        <f>YEAR(S1676)</f>
        <v>2016</v>
      </c>
      <c r="V1676">
        <f t="shared" si="26"/>
        <v>31</v>
      </c>
    </row>
    <row r="1677" spans="1:22" ht="27.6" x14ac:dyDescent="0.4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ROUND(E1677/D1677*100,0)</f>
        <v>137</v>
      </c>
      <c r="P1677">
        <f>IFERROR(ROUND(E1677/L1677,2),0)</f>
        <v>40.42</v>
      </c>
      <c r="Q1677" s="11" t="s">
        <v>8323</v>
      </c>
      <c r="R1677" t="s">
        <v>8344</v>
      </c>
      <c r="S1677" s="15">
        <f>(((J1677/60)/60)/24)+DATE(1970,1,1)</f>
        <v>40802.733101851853</v>
      </c>
      <c r="T1677" s="15">
        <f>(((I1677/60)/60)/24)+DATE(1970,1,1)</f>
        <v>40832.918749999997</v>
      </c>
      <c r="U1677">
        <f>YEAR(S1677)</f>
        <v>2011</v>
      </c>
      <c r="V1677">
        <f t="shared" si="26"/>
        <v>30</v>
      </c>
    </row>
    <row r="1678" spans="1:22" ht="27.6" x14ac:dyDescent="0.4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ROUND(E1678/D1678*100,0)</f>
        <v>115</v>
      </c>
      <c r="P1678">
        <f>IFERROR(ROUND(E1678/L1678,2),0)</f>
        <v>82.38</v>
      </c>
      <c r="Q1678" s="11" t="s">
        <v>8323</v>
      </c>
      <c r="R1678" t="s">
        <v>8344</v>
      </c>
      <c r="S1678" s="15">
        <f>(((J1678/60)/60)/24)+DATE(1970,1,1)</f>
        <v>40973.72623842593</v>
      </c>
      <c r="T1678" s="15">
        <f>(((I1678/60)/60)/24)+DATE(1970,1,1)</f>
        <v>41020.165972222225</v>
      </c>
      <c r="U1678">
        <f>YEAR(S1678)</f>
        <v>2012</v>
      </c>
      <c r="V1678">
        <f t="shared" si="26"/>
        <v>47</v>
      </c>
    </row>
    <row r="1679" spans="1:22" ht="41.4" x14ac:dyDescent="0.4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ROUND(E1679/D1679*100,0)</f>
        <v>112</v>
      </c>
      <c r="P1679">
        <f>IFERROR(ROUND(E1679/L1679,2),0)</f>
        <v>159.52000000000001</v>
      </c>
      <c r="Q1679" s="11" t="s">
        <v>8323</v>
      </c>
      <c r="R1679" t="s">
        <v>8344</v>
      </c>
      <c r="S1679" s="15">
        <f>(((J1679/60)/60)/24)+DATE(1970,1,1)</f>
        <v>42416.407129629632</v>
      </c>
      <c r="T1679" s="15">
        <f>(((I1679/60)/60)/24)+DATE(1970,1,1)</f>
        <v>42476.249305555553</v>
      </c>
      <c r="U1679">
        <f>YEAR(S1679)</f>
        <v>2016</v>
      </c>
      <c r="V1679">
        <f t="shared" si="26"/>
        <v>60</v>
      </c>
    </row>
    <row r="1680" spans="1:22" ht="41.4" x14ac:dyDescent="0.4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ROUND(E1680/D1680*100,0)</f>
        <v>118</v>
      </c>
      <c r="P1680">
        <f>IFERROR(ROUND(E1680/L1680,2),0)</f>
        <v>36.24</v>
      </c>
      <c r="Q1680" s="11" t="s">
        <v>8323</v>
      </c>
      <c r="R1680" t="s">
        <v>8344</v>
      </c>
      <c r="S1680" s="15">
        <f>(((J1680/60)/60)/24)+DATE(1970,1,1)</f>
        <v>41662.854988425926</v>
      </c>
      <c r="T1680" s="15">
        <f>(((I1680/60)/60)/24)+DATE(1970,1,1)</f>
        <v>41676.854988425926</v>
      </c>
      <c r="U1680">
        <f>YEAR(S1680)</f>
        <v>2014</v>
      </c>
      <c r="V1680">
        <f t="shared" si="26"/>
        <v>14</v>
      </c>
    </row>
    <row r="1681" spans="1:22" ht="55.2" x14ac:dyDescent="0.4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ROUND(E1681/D1681*100,0)</f>
        <v>175</v>
      </c>
      <c r="P1681">
        <f>IFERROR(ROUND(E1681/L1681,2),0)</f>
        <v>62.5</v>
      </c>
      <c r="Q1681" s="11" t="s">
        <v>8323</v>
      </c>
      <c r="R1681" t="s">
        <v>8344</v>
      </c>
      <c r="S1681" s="15">
        <f>(((J1681/60)/60)/24)+DATE(1970,1,1)</f>
        <v>40723.068807870368</v>
      </c>
      <c r="T1681" s="15">
        <f>(((I1681/60)/60)/24)+DATE(1970,1,1)</f>
        <v>40746.068807870368</v>
      </c>
      <c r="U1681">
        <f>YEAR(S1681)</f>
        <v>2011</v>
      </c>
      <c r="V1681">
        <f t="shared" si="26"/>
        <v>23</v>
      </c>
    </row>
    <row r="1682" spans="1:22" ht="27.6" x14ac:dyDescent="0.4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ROUND(E1682/D1682*100,0)</f>
        <v>118</v>
      </c>
      <c r="P1682">
        <f>IFERROR(ROUND(E1682/L1682,2),0)</f>
        <v>47</v>
      </c>
      <c r="Q1682" s="11" t="s">
        <v>8323</v>
      </c>
      <c r="R1682" t="s">
        <v>8344</v>
      </c>
      <c r="S1682" s="15">
        <f>(((J1682/60)/60)/24)+DATE(1970,1,1)</f>
        <v>41802.757719907408</v>
      </c>
      <c r="T1682" s="15">
        <f>(((I1682/60)/60)/24)+DATE(1970,1,1)</f>
        <v>41832.757719907408</v>
      </c>
      <c r="U1682">
        <f>YEAR(S1682)</f>
        <v>2014</v>
      </c>
      <c r="V1682">
        <f t="shared" si="26"/>
        <v>30</v>
      </c>
    </row>
    <row r="1683" spans="1:22" ht="41.4" x14ac:dyDescent="0.4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ROUND(E1683/D1683*100,0)</f>
        <v>101</v>
      </c>
      <c r="P1683">
        <f>IFERROR(ROUND(E1683/L1683,2),0)</f>
        <v>74.58</v>
      </c>
      <c r="Q1683" s="11" t="s">
        <v>8323</v>
      </c>
      <c r="R1683" t="s">
        <v>8345</v>
      </c>
      <c r="S1683" s="15">
        <f>(((J1683/60)/60)/24)+DATE(1970,1,1)</f>
        <v>42774.121342592596</v>
      </c>
      <c r="T1683" s="15">
        <f>(((I1683/60)/60)/24)+DATE(1970,1,1)</f>
        <v>42823.083333333328</v>
      </c>
      <c r="U1683">
        <f>YEAR(S1683)</f>
        <v>2017</v>
      </c>
      <c r="V1683">
        <f t="shared" si="26"/>
        <v>49</v>
      </c>
    </row>
    <row r="1684" spans="1:22" ht="27.6" x14ac:dyDescent="0.4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ROUND(E1684/D1684*100,0)</f>
        <v>0</v>
      </c>
      <c r="P1684">
        <f>IFERROR(ROUND(E1684/L1684,2),0)</f>
        <v>0</v>
      </c>
      <c r="Q1684" s="11" t="s">
        <v>8323</v>
      </c>
      <c r="R1684" t="s">
        <v>8345</v>
      </c>
      <c r="S1684" s="15">
        <f>(((J1684/60)/60)/24)+DATE(1970,1,1)</f>
        <v>42779.21365740741</v>
      </c>
      <c r="T1684" s="15">
        <f>(((I1684/60)/60)/24)+DATE(1970,1,1)</f>
        <v>42839.171990740739</v>
      </c>
      <c r="U1684">
        <f>YEAR(S1684)</f>
        <v>2017</v>
      </c>
      <c r="V1684">
        <f t="shared" si="26"/>
        <v>60</v>
      </c>
    </row>
    <row r="1685" spans="1:22" ht="41.4" x14ac:dyDescent="0.4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ROUND(E1685/D1685*100,0)</f>
        <v>22</v>
      </c>
      <c r="P1685">
        <f>IFERROR(ROUND(E1685/L1685,2),0)</f>
        <v>76</v>
      </c>
      <c r="Q1685" s="11" t="s">
        <v>8323</v>
      </c>
      <c r="R1685" t="s">
        <v>8345</v>
      </c>
      <c r="S1685" s="15">
        <f>(((J1685/60)/60)/24)+DATE(1970,1,1)</f>
        <v>42808.781689814816</v>
      </c>
      <c r="T1685" s="15">
        <f>(((I1685/60)/60)/24)+DATE(1970,1,1)</f>
        <v>42832.781689814816</v>
      </c>
      <c r="U1685">
        <f>YEAR(S1685)</f>
        <v>2017</v>
      </c>
      <c r="V1685">
        <f t="shared" si="26"/>
        <v>24</v>
      </c>
    </row>
    <row r="1686" spans="1:22" ht="27.6" x14ac:dyDescent="0.4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ROUND(E1686/D1686*100,0)</f>
        <v>109</v>
      </c>
      <c r="P1686">
        <f>IFERROR(ROUND(E1686/L1686,2),0)</f>
        <v>86.44</v>
      </c>
      <c r="Q1686" s="11" t="s">
        <v>8323</v>
      </c>
      <c r="R1686" t="s">
        <v>8345</v>
      </c>
      <c r="S1686" s="15">
        <f>(((J1686/60)/60)/24)+DATE(1970,1,1)</f>
        <v>42783.815289351856</v>
      </c>
      <c r="T1686" s="15">
        <f>(((I1686/60)/60)/24)+DATE(1970,1,1)</f>
        <v>42811.773622685185</v>
      </c>
      <c r="U1686">
        <f>YEAR(S1686)</f>
        <v>2017</v>
      </c>
      <c r="V1686">
        <f t="shared" si="26"/>
        <v>28</v>
      </c>
    </row>
    <row r="1687" spans="1:22" ht="41.4" x14ac:dyDescent="0.4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ROUND(E1687/D1687*100,0)</f>
        <v>103</v>
      </c>
      <c r="P1687">
        <f>IFERROR(ROUND(E1687/L1687,2),0)</f>
        <v>24</v>
      </c>
      <c r="Q1687" s="11" t="s">
        <v>8323</v>
      </c>
      <c r="R1687" t="s">
        <v>8345</v>
      </c>
      <c r="S1687" s="15">
        <f>(((J1687/60)/60)/24)+DATE(1970,1,1)</f>
        <v>42788.2502662037</v>
      </c>
      <c r="T1687" s="15">
        <f>(((I1687/60)/60)/24)+DATE(1970,1,1)</f>
        <v>42818.208599537036</v>
      </c>
      <c r="U1687">
        <f>YEAR(S1687)</f>
        <v>2017</v>
      </c>
      <c r="V1687">
        <f t="shared" si="26"/>
        <v>30</v>
      </c>
    </row>
    <row r="1688" spans="1:22" ht="41.4" x14ac:dyDescent="0.4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ROUND(E1688/D1688*100,0)</f>
        <v>0</v>
      </c>
      <c r="P1688">
        <f>IFERROR(ROUND(E1688/L1688,2),0)</f>
        <v>18</v>
      </c>
      <c r="Q1688" s="11" t="s">
        <v>8323</v>
      </c>
      <c r="R1688" t="s">
        <v>8345</v>
      </c>
      <c r="S1688" s="15">
        <f>(((J1688/60)/60)/24)+DATE(1970,1,1)</f>
        <v>42792.843969907408</v>
      </c>
      <c r="T1688" s="15">
        <f>(((I1688/60)/60)/24)+DATE(1970,1,1)</f>
        <v>42852.802303240736</v>
      </c>
      <c r="U1688">
        <f>YEAR(S1688)</f>
        <v>2017</v>
      </c>
      <c r="V1688">
        <f t="shared" si="26"/>
        <v>60</v>
      </c>
    </row>
    <row r="1689" spans="1:22" ht="41.4" x14ac:dyDescent="0.4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ROUND(E1689/D1689*100,0)</f>
        <v>31</v>
      </c>
      <c r="P1689">
        <f>IFERROR(ROUND(E1689/L1689,2),0)</f>
        <v>80.13</v>
      </c>
      <c r="Q1689" s="11" t="s">
        <v>8323</v>
      </c>
      <c r="R1689" t="s">
        <v>8345</v>
      </c>
      <c r="S1689" s="15">
        <f>(((J1689/60)/60)/24)+DATE(1970,1,1)</f>
        <v>42802.046817129631</v>
      </c>
      <c r="T1689" s="15">
        <f>(((I1689/60)/60)/24)+DATE(1970,1,1)</f>
        <v>42835.84375</v>
      </c>
      <c r="U1689">
        <f>YEAR(S1689)</f>
        <v>2017</v>
      </c>
      <c r="V1689">
        <f t="shared" si="26"/>
        <v>33</v>
      </c>
    </row>
    <row r="1690" spans="1:22" ht="41.4" x14ac:dyDescent="0.4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ROUND(E1690/D1690*100,0)</f>
        <v>44</v>
      </c>
      <c r="P1690">
        <f>IFERROR(ROUND(E1690/L1690,2),0)</f>
        <v>253.14</v>
      </c>
      <c r="Q1690" s="11" t="s">
        <v>8323</v>
      </c>
      <c r="R1690" t="s">
        <v>8345</v>
      </c>
      <c r="S1690" s="15">
        <f>(((J1690/60)/60)/24)+DATE(1970,1,1)</f>
        <v>42804.534652777773</v>
      </c>
      <c r="T1690" s="15">
        <f>(((I1690/60)/60)/24)+DATE(1970,1,1)</f>
        <v>42834.492986111116</v>
      </c>
      <c r="U1690">
        <f>YEAR(S1690)</f>
        <v>2017</v>
      </c>
      <c r="V1690">
        <f t="shared" si="26"/>
        <v>30</v>
      </c>
    </row>
    <row r="1691" spans="1:22" x14ac:dyDescent="0.4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ROUND(E1691/D1691*100,0)</f>
        <v>100</v>
      </c>
      <c r="P1691">
        <f>IFERROR(ROUND(E1691/L1691,2),0)</f>
        <v>171.43</v>
      </c>
      <c r="Q1691" s="11" t="s">
        <v>8323</v>
      </c>
      <c r="R1691" t="s">
        <v>8345</v>
      </c>
      <c r="S1691" s="15">
        <f>(((J1691/60)/60)/24)+DATE(1970,1,1)</f>
        <v>42780.942476851851</v>
      </c>
      <c r="T1691" s="15">
        <f>(((I1691/60)/60)/24)+DATE(1970,1,1)</f>
        <v>42810.900810185187</v>
      </c>
      <c r="U1691">
        <f>YEAR(S1691)</f>
        <v>2017</v>
      </c>
      <c r="V1691">
        <f t="shared" si="26"/>
        <v>30</v>
      </c>
    </row>
    <row r="1692" spans="1:22" ht="41.4" x14ac:dyDescent="0.4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ROUND(E1692/D1692*100,0)</f>
        <v>25</v>
      </c>
      <c r="P1692">
        <f>IFERROR(ROUND(E1692/L1692,2),0)</f>
        <v>57.73</v>
      </c>
      <c r="Q1692" s="11" t="s">
        <v>8323</v>
      </c>
      <c r="R1692" t="s">
        <v>8345</v>
      </c>
      <c r="S1692" s="15">
        <f>(((J1692/60)/60)/24)+DATE(1970,1,1)</f>
        <v>42801.43104166667</v>
      </c>
      <c r="T1692" s="15">
        <f>(((I1692/60)/60)/24)+DATE(1970,1,1)</f>
        <v>42831.389374999999</v>
      </c>
      <c r="U1692">
        <f>YEAR(S1692)</f>
        <v>2017</v>
      </c>
      <c r="V1692">
        <f t="shared" si="26"/>
        <v>30</v>
      </c>
    </row>
    <row r="1693" spans="1:22" ht="41.4" x14ac:dyDescent="0.4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ROUND(E1693/D1693*100,0)</f>
        <v>33</v>
      </c>
      <c r="P1693">
        <f>IFERROR(ROUND(E1693/L1693,2),0)</f>
        <v>264.26</v>
      </c>
      <c r="Q1693" s="11" t="s">
        <v>8323</v>
      </c>
      <c r="R1693" t="s">
        <v>8345</v>
      </c>
      <c r="S1693" s="15">
        <f>(((J1693/60)/60)/24)+DATE(1970,1,1)</f>
        <v>42795.701481481476</v>
      </c>
      <c r="T1693" s="15">
        <f>(((I1693/60)/60)/24)+DATE(1970,1,1)</f>
        <v>42828.041666666672</v>
      </c>
      <c r="U1693">
        <f>YEAR(S1693)</f>
        <v>2017</v>
      </c>
      <c r="V1693">
        <f t="shared" si="26"/>
        <v>33</v>
      </c>
    </row>
    <row r="1694" spans="1:22" ht="41.4" x14ac:dyDescent="0.4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ROUND(E1694/D1694*100,0)</f>
        <v>48</v>
      </c>
      <c r="P1694">
        <f>IFERROR(ROUND(E1694/L1694,2),0)</f>
        <v>159.33000000000001</v>
      </c>
      <c r="Q1694" s="11" t="s">
        <v>8323</v>
      </c>
      <c r="R1694" t="s">
        <v>8345</v>
      </c>
      <c r="S1694" s="15">
        <f>(((J1694/60)/60)/24)+DATE(1970,1,1)</f>
        <v>42788.151238425926</v>
      </c>
      <c r="T1694" s="15">
        <f>(((I1694/60)/60)/24)+DATE(1970,1,1)</f>
        <v>42820.999305555553</v>
      </c>
      <c r="U1694">
        <f>YEAR(S1694)</f>
        <v>2017</v>
      </c>
      <c r="V1694">
        <f t="shared" si="26"/>
        <v>32</v>
      </c>
    </row>
    <row r="1695" spans="1:22" ht="41.4" x14ac:dyDescent="0.4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ROUND(E1695/D1695*100,0)</f>
        <v>9</v>
      </c>
      <c r="P1695">
        <f>IFERROR(ROUND(E1695/L1695,2),0)</f>
        <v>35</v>
      </c>
      <c r="Q1695" s="11" t="s">
        <v>8323</v>
      </c>
      <c r="R1695" t="s">
        <v>8345</v>
      </c>
      <c r="S1695" s="15">
        <f>(((J1695/60)/60)/24)+DATE(1970,1,1)</f>
        <v>42803.920277777783</v>
      </c>
      <c r="T1695" s="15">
        <f>(((I1695/60)/60)/24)+DATE(1970,1,1)</f>
        <v>42834.833333333328</v>
      </c>
      <c r="U1695">
        <f>YEAR(S1695)</f>
        <v>2017</v>
      </c>
      <c r="V1695">
        <f t="shared" si="26"/>
        <v>31</v>
      </c>
    </row>
    <row r="1696" spans="1:22" ht="41.4" x14ac:dyDescent="0.4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ROUND(E1696/D1696*100,0)</f>
        <v>0</v>
      </c>
      <c r="P1696">
        <f>IFERROR(ROUND(E1696/L1696,2),0)</f>
        <v>5</v>
      </c>
      <c r="Q1696" s="11" t="s">
        <v>8323</v>
      </c>
      <c r="R1696" t="s">
        <v>8345</v>
      </c>
      <c r="S1696" s="15">
        <f>(((J1696/60)/60)/24)+DATE(1970,1,1)</f>
        <v>42791.669837962967</v>
      </c>
      <c r="T1696" s="15">
        <f>(((I1696/60)/60)/24)+DATE(1970,1,1)</f>
        <v>42821.191666666666</v>
      </c>
      <c r="U1696">
        <f>YEAR(S1696)</f>
        <v>2017</v>
      </c>
      <c r="V1696">
        <f t="shared" si="26"/>
        <v>30</v>
      </c>
    </row>
    <row r="1697" spans="1:22" ht="41.4" x14ac:dyDescent="0.4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ROUND(E1697/D1697*100,0)</f>
        <v>12</v>
      </c>
      <c r="P1697">
        <f>IFERROR(ROUND(E1697/L1697,2),0)</f>
        <v>61.09</v>
      </c>
      <c r="Q1697" s="11" t="s">
        <v>8323</v>
      </c>
      <c r="R1697" t="s">
        <v>8345</v>
      </c>
      <c r="S1697" s="15">
        <f>(((J1697/60)/60)/24)+DATE(1970,1,1)</f>
        <v>42801.031412037039</v>
      </c>
      <c r="T1697" s="15">
        <f>(((I1697/60)/60)/24)+DATE(1970,1,1)</f>
        <v>42835.041666666672</v>
      </c>
      <c r="U1697">
        <f>YEAR(S1697)</f>
        <v>2017</v>
      </c>
      <c r="V1697">
        <f t="shared" si="26"/>
        <v>34</v>
      </c>
    </row>
    <row r="1698" spans="1:22" ht="41.4" x14ac:dyDescent="0.4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ROUND(E1698/D1698*100,0)</f>
        <v>0</v>
      </c>
      <c r="P1698">
        <f>IFERROR(ROUND(E1698/L1698,2),0)</f>
        <v>0</v>
      </c>
      <c r="Q1698" s="11" t="s">
        <v>8323</v>
      </c>
      <c r="R1698" t="s">
        <v>8345</v>
      </c>
      <c r="S1698" s="15">
        <f>(((J1698/60)/60)/24)+DATE(1970,1,1)</f>
        <v>42796.069571759261</v>
      </c>
      <c r="T1698" s="15">
        <f>(((I1698/60)/60)/24)+DATE(1970,1,1)</f>
        <v>42826.027905092589</v>
      </c>
      <c r="U1698">
        <f>YEAR(S1698)</f>
        <v>2017</v>
      </c>
      <c r="V1698">
        <f t="shared" si="26"/>
        <v>30</v>
      </c>
    </row>
    <row r="1699" spans="1:22" ht="41.4" x14ac:dyDescent="0.4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ROUND(E1699/D1699*100,0)</f>
        <v>20</v>
      </c>
      <c r="P1699">
        <f>IFERROR(ROUND(E1699/L1699,2),0)</f>
        <v>114.82</v>
      </c>
      <c r="Q1699" s="11" t="s">
        <v>8323</v>
      </c>
      <c r="R1699" t="s">
        <v>8345</v>
      </c>
      <c r="S1699" s="15">
        <f>(((J1699/60)/60)/24)+DATE(1970,1,1)</f>
        <v>42805.032962962956</v>
      </c>
      <c r="T1699" s="15">
        <f>(((I1699/60)/60)/24)+DATE(1970,1,1)</f>
        <v>42834.991296296299</v>
      </c>
      <c r="U1699">
        <f>YEAR(S1699)</f>
        <v>2017</v>
      </c>
      <c r="V1699">
        <f t="shared" si="26"/>
        <v>29</v>
      </c>
    </row>
    <row r="1700" spans="1:22" ht="69" x14ac:dyDescent="0.4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ROUND(E1700/D1700*100,0)</f>
        <v>0</v>
      </c>
      <c r="P1700">
        <f>IFERROR(ROUND(E1700/L1700,2),0)</f>
        <v>0</v>
      </c>
      <c r="Q1700" s="11" t="s">
        <v>8323</v>
      </c>
      <c r="R1700" t="s">
        <v>8345</v>
      </c>
      <c r="S1700" s="15">
        <f>(((J1700/60)/60)/24)+DATE(1970,1,1)</f>
        <v>42796.207870370374</v>
      </c>
      <c r="T1700" s="15">
        <f>(((I1700/60)/60)/24)+DATE(1970,1,1)</f>
        <v>42820.147916666669</v>
      </c>
      <c r="U1700">
        <f>YEAR(S1700)</f>
        <v>2017</v>
      </c>
      <c r="V1700">
        <f t="shared" si="26"/>
        <v>24</v>
      </c>
    </row>
    <row r="1701" spans="1:22" ht="41.4" x14ac:dyDescent="0.4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ROUND(E1701/D1701*100,0)</f>
        <v>4</v>
      </c>
      <c r="P1701">
        <f>IFERROR(ROUND(E1701/L1701,2),0)</f>
        <v>54</v>
      </c>
      <c r="Q1701" s="11" t="s">
        <v>8323</v>
      </c>
      <c r="R1701" t="s">
        <v>8345</v>
      </c>
      <c r="S1701" s="15">
        <f>(((J1701/60)/60)/24)+DATE(1970,1,1)</f>
        <v>42806.863946759258</v>
      </c>
      <c r="T1701" s="15">
        <f>(((I1701/60)/60)/24)+DATE(1970,1,1)</f>
        <v>42836.863946759258</v>
      </c>
      <c r="U1701">
        <f>YEAR(S1701)</f>
        <v>2017</v>
      </c>
      <c r="V1701">
        <f t="shared" si="26"/>
        <v>30</v>
      </c>
    </row>
    <row r="1702" spans="1:22" ht="41.4" x14ac:dyDescent="0.4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ROUND(E1702/D1702*100,0)</f>
        <v>26</v>
      </c>
      <c r="P1702">
        <f>IFERROR(ROUND(E1702/L1702,2),0)</f>
        <v>65.97</v>
      </c>
      <c r="Q1702" s="11" t="s">
        <v>8323</v>
      </c>
      <c r="R1702" t="s">
        <v>8345</v>
      </c>
      <c r="S1702" s="15">
        <f>(((J1702/60)/60)/24)+DATE(1970,1,1)</f>
        <v>42796.071643518517</v>
      </c>
      <c r="T1702" s="15">
        <f>(((I1702/60)/60)/24)+DATE(1970,1,1)</f>
        <v>42826.166666666672</v>
      </c>
      <c r="U1702">
        <f>YEAR(S1702)</f>
        <v>2017</v>
      </c>
      <c r="V1702">
        <f t="shared" si="26"/>
        <v>30</v>
      </c>
    </row>
    <row r="1703" spans="1:22" ht="41.4" x14ac:dyDescent="0.4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ROUND(E1703/D1703*100,0)</f>
        <v>0</v>
      </c>
      <c r="P1703">
        <f>IFERROR(ROUND(E1703/L1703,2),0)</f>
        <v>5</v>
      </c>
      <c r="Q1703" s="11" t="s">
        <v>8323</v>
      </c>
      <c r="R1703" t="s">
        <v>8345</v>
      </c>
      <c r="S1703" s="15">
        <f>(((J1703/60)/60)/24)+DATE(1970,1,1)</f>
        <v>41989.664409722223</v>
      </c>
      <c r="T1703" s="15">
        <f>(((I1703/60)/60)/24)+DATE(1970,1,1)</f>
        <v>42019.664409722223</v>
      </c>
      <c r="U1703">
        <f>YEAR(S1703)</f>
        <v>2014</v>
      </c>
      <c r="V1703">
        <f t="shared" si="26"/>
        <v>30</v>
      </c>
    </row>
    <row r="1704" spans="1:22" x14ac:dyDescent="0.4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ROUND(E1704/D1704*100,0)</f>
        <v>0</v>
      </c>
      <c r="P1704">
        <f>IFERROR(ROUND(E1704/L1704,2),0)</f>
        <v>1</v>
      </c>
      <c r="Q1704" s="11" t="s">
        <v>8323</v>
      </c>
      <c r="R1704" t="s">
        <v>8345</v>
      </c>
      <c r="S1704" s="15">
        <f>(((J1704/60)/60)/24)+DATE(1970,1,1)</f>
        <v>42063.869791666672</v>
      </c>
      <c r="T1704" s="15">
        <f>(((I1704/60)/60)/24)+DATE(1970,1,1)</f>
        <v>42093.828125</v>
      </c>
      <c r="U1704">
        <f>YEAR(S1704)</f>
        <v>2015</v>
      </c>
      <c r="V1704">
        <f t="shared" si="26"/>
        <v>30</v>
      </c>
    </row>
    <row r="1705" spans="1:22" ht="41.4" x14ac:dyDescent="0.4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ROUND(E1705/D1705*100,0)</f>
        <v>1</v>
      </c>
      <c r="P1705">
        <f>IFERROR(ROUND(E1705/L1705,2),0)</f>
        <v>25.5</v>
      </c>
      <c r="Q1705" s="11" t="s">
        <v>8323</v>
      </c>
      <c r="R1705" t="s">
        <v>8345</v>
      </c>
      <c r="S1705" s="15">
        <f>(((J1705/60)/60)/24)+DATE(1970,1,1)</f>
        <v>42187.281678240746</v>
      </c>
      <c r="T1705" s="15">
        <f>(((I1705/60)/60)/24)+DATE(1970,1,1)</f>
        <v>42247.281678240746</v>
      </c>
      <c r="U1705">
        <f>YEAR(S1705)</f>
        <v>2015</v>
      </c>
      <c r="V1705">
        <f t="shared" si="26"/>
        <v>60</v>
      </c>
    </row>
    <row r="1706" spans="1:22" ht="27.6" x14ac:dyDescent="0.4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ROUND(E1706/D1706*100,0)</f>
        <v>65</v>
      </c>
      <c r="P1706">
        <f>IFERROR(ROUND(E1706/L1706,2),0)</f>
        <v>118.36</v>
      </c>
      <c r="Q1706" s="11" t="s">
        <v>8323</v>
      </c>
      <c r="R1706" t="s">
        <v>8345</v>
      </c>
      <c r="S1706" s="15">
        <f>(((J1706/60)/60)/24)+DATE(1970,1,1)</f>
        <v>42021.139733796299</v>
      </c>
      <c r="T1706" s="15">
        <f>(((I1706/60)/60)/24)+DATE(1970,1,1)</f>
        <v>42051.139733796299</v>
      </c>
      <c r="U1706">
        <f>YEAR(S1706)</f>
        <v>2015</v>
      </c>
      <c r="V1706">
        <f t="shared" si="26"/>
        <v>30</v>
      </c>
    </row>
    <row r="1707" spans="1:22" ht="41.4" x14ac:dyDescent="0.4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ROUND(E1707/D1707*100,0)</f>
        <v>0</v>
      </c>
      <c r="P1707">
        <f>IFERROR(ROUND(E1707/L1707,2),0)</f>
        <v>0</v>
      </c>
      <c r="Q1707" s="11" t="s">
        <v>8323</v>
      </c>
      <c r="R1707" t="s">
        <v>8345</v>
      </c>
      <c r="S1707" s="15">
        <f>(((J1707/60)/60)/24)+DATE(1970,1,1)</f>
        <v>42245.016736111109</v>
      </c>
      <c r="T1707" s="15">
        <f>(((I1707/60)/60)/24)+DATE(1970,1,1)</f>
        <v>42256.666666666672</v>
      </c>
      <c r="U1707">
        <f>YEAR(S1707)</f>
        <v>2015</v>
      </c>
      <c r="V1707">
        <f t="shared" si="26"/>
        <v>11</v>
      </c>
    </row>
    <row r="1708" spans="1:22" ht="41.4" x14ac:dyDescent="0.4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ROUND(E1708/D1708*100,0)</f>
        <v>0</v>
      </c>
      <c r="P1708">
        <f>IFERROR(ROUND(E1708/L1708,2),0)</f>
        <v>0</v>
      </c>
      <c r="Q1708" s="11" t="s">
        <v>8323</v>
      </c>
      <c r="R1708" t="s">
        <v>8345</v>
      </c>
      <c r="S1708" s="15">
        <f>(((J1708/60)/60)/24)+DATE(1970,1,1)</f>
        <v>42179.306388888886</v>
      </c>
      <c r="T1708" s="15">
        <f>(((I1708/60)/60)/24)+DATE(1970,1,1)</f>
        <v>42239.306388888886</v>
      </c>
      <c r="U1708">
        <f>YEAR(S1708)</f>
        <v>2015</v>
      </c>
      <c r="V1708">
        <f t="shared" si="26"/>
        <v>60</v>
      </c>
    </row>
    <row r="1709" spans="1:22" ht="41.4" x14ac:dyDescent="0.4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ROUND(E1709/D1709*100,0)</f>
        <v>10</v>
      </c>
      <c r="P1709">
        <f>IFERROR(ROUND(E1709/L1709,2),0)</f>
        <v>54.11</v>
      </c>
      <c r="Q1709" s="11" t="s">
        <v>8323</v>
      </c>
      <c r="R1709" t="s">
        <v>8345</v>
      </c>
      <c r="S1709" s="15">
        <f>(((J1709/60)/60)/24)+DATE(1970,1,1)</f>
        <v>42427.721006944441</v>
      </c>
      <c r="T1709" s="15">
        <f>(((I1709/60)/60)/24)+DATE(1970,1,1)</f>
        <v>42457.679340277777</v>
      </c>
      <c r="U1709">
        <f>YEAR(S1709)</f>
        <v>2016</v>
      </c>
      <c r="V1709">
        <f t="shared" si="26"/>
        <v>30</v>
      </c>
    </row>
    <row r="1710" spans="1:22" ht="41.4" x14ac:dyDescent="0.4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ROUND(E1710/D1710*100,0)</f>
        <v>0</v>
      </c>
      <c r="P1710">
        <f>IFERROR(ROUND(E1710/L1710,2),0)</f>
        <v>0</v>
      </c>
      <c r="Q1710" s="11" t="s">
        <v>8323</v>
      </c>
      <c r="R1710" t="s">
        <v>8345</v>
      </c>
      <c r="S1710" s="15">
        <f>(((J1710/60)/60)/24)+DATE(1970,1,1)</f>
        <v>42451.866967592592</v>
      </c>
      <c r="T1710" s="15">
        <f>(((I1710/60)/60)/24)+DATE(1970,1,1)</f>
        <v>42491.866967592592</v>
      </c>
      <c r="U1710">
        <f>YEAR(S1710)</f>
        <v>2016</v>
      </c>
      <c r="V1710">
        <f t="shared" si="26"/>
        <v>40</v>
      </c>
    </row>
    <row r="1711" spans="1:22" ht="41.4" x14ac:dyDescent="0.4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ROUND(E1711/D1711*100,0)</f>
        <v>5</v>
      </c>
      <c r="P1711">
        <f>IFERROR(ROUND(E1711/L1711,2),0)</f>
        <v>21.25</v>
      </c>
      <c r="Q1711" s="11" t="s">
        <v>8323</v>
      </c>
      <c r="R1711" t="s">
        <v>8345</v>
      </c>
      <c r="S1711" s="15">
        <f>(((J1711/60)/60)/24)+DATE(1970,1,1)</f>
        <v>41841.56381944444</v>
      </c>
      <c r="T1711" s="15">
        <f>(((I1711/60)/60)/24)+DATE(1970,1,1)</f>
        <v>41882.818749999999</v>
      </c>
      <c r="U1711">
        <f>YEAR(S1711)</f>
        <v>2014</v>
      </c>
      <c r="V1711">
        <f t="shared" si="26"/>
        <v>41</v>
      </c>
    </row>
    <row r="1712" spans="1:22" ht="27.6" x14ac:dyDescent="0.4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ROUND(E1712/D1712*100,0)</f>
        <v>1</v>
      </c>
      <c r="P1712">
        <f>IFERROR(ROUND(E1712/L1712,2),0)</f>
        <v>34</v>
      </c>
      <c r="Q1712" s="11" t="s">
        <v>8323</v>
      </c>
      <c r="R1712" t="s">
        <v>8345</v>
      </c>
      <c r="S1712" s="15">
        <f>(((J1712/60)/60)/24)+DATE(1970,1,1)</f>
        <v>42341.59129629629</v>
      </c>
      <c r="T1712" s="15">
        <f>(((I1712/60)/60)/24)+DATE(1970,1,1)</f>
        <v>42387.541666666672</v>
      </c>
      <c r="U1712">
        <f>YEAR(S1712)</f>
        <v>2015</v>
      </c>
      <c r="V1712">
        <f t="shared" si="26"/>
        <v>46</v>
      </c>
    </row>
    <row r="1713" spans="1:22" ht="41.4" x14ac:dyDescent="0.4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ROUND(E1713/D1713*100,0)</f>
        <v>11</v>
      </c>
      <c r="P1713">
        <f>IFERROR(ROUND(E1713/L1713,2),0)</f>
        <v>525</v>
      </c>
      <c r="Q1713" s="11" t="s">
        <v>8323</v>
      </c>
      <c r="R1713" t="s">
        <v>8345</v>
      </c>
      <c r="S1713" s="15">
        <f>(((J1713/60)/60)/24)+DATE(1970,1,1)</f>
        <v>41852.646226851852</v>
      </c>
      <c r="T1713" s="15">
        <f>(((I1713/60)/60)/24)+DATE(1970,1,1)</f>
        <v>41883.646226851852</v>
      </c>
      <c r="U1713">
        <f>YEAR(S1713)</f>
        <v>2014</v>
      </c>
      <c r="V1713">
        <f t="shared" si="26"/>
        <v>31</v>
      </c>
    </row>
    <row r="1714" spans="1:22" ht="41.4" x14ac:dyDescent="0.4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ROUND(E1714/D1714*100,0)</f>
        <v>0</v>
      </c>
      <c r="P1714">
        <f>IFERROR(ROUND(E1714/L1714,2),0)</f>
        <v>0</v>
      </c>
      <c r="Q1714" s="11" t="s">
        <v>8323</v>
      </c>
      <c r="R1714" t="s">
        <v>8345</v>
      </c>
      <c r="S1714" s="15">
        <f>(((J1714/60)/60)/24)+DATE(1970,1,1)</f>
        <v>42125.913807870369</v>
      </c>
      <c r="T1714" s="15">
        <f>(((I1714/60)/60)/24)+DATE(1970,1,1)</f>
        <v>42185.913807870369</v>
      </c>
      <c r="U1714">
        <f>YEAR(S1714)</f>
        <v>2015</v>
      </c>
      <c r="V1714">
        <f t="shared" si="26"/>
        <v>60</v>
      </c>
    </row>
    <row r="1715" spans="1:22" ht="55.2" x14ac:dyDescent="0.4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ROUND(E1715/D1715*100,0)</f>
        <v>2</v>
      </c>
      <c r="P1715">
        <f>IFERROR(ROUND(E1715/L1715,2),0)</f>
        <v>50</v>
      </c>
      <c r="Q1715" s="11" t="s">
        <v>8323</v>
      </c>
      <c r="R1715" t="s">
        <v>8345</v>
      </c>
      <c r="S1715" s="15">
        <f>(((J1715/60)/60)/24)+DATE(1970,1,1)</f>
        <v>41887.801064814819</v>
      </c>
      <c r="T1715" s="15">
        <f>(((I1715/60)/60)/24)+DATE(1970,1,1)</f>
        <v>41917.801064814819</v>
      </c>
      <c r="U1715">
        <f>YEAR(S1715)</f>
        <v>2014</v>
      </c>
      <c r="V1715">
        <f t="shared" si="26"/>
        <v>30</v>
      </c>
    </row>
    <row r="1716" spans="1:22" ht="41.4" x14ac:dyDescent="0.4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ROUND(E1716/D1716*100,0)</f>
        <v>8</v>
      </c>
      <c r="P1716">
        <f>IFERROR(ROUND(E1716/L1716,2),0)</f>
        <v>115.71</v>
      </c>
      <c r="Q1716" s="11" t="s">
        <v>8323</v>
      </c>
      <c r="R1716" t="s">
        <v>8345</v>
      </c>
      <c r="S1716" s="15">
        <f>(((J1716/60)/60)/24)+DATE(1970,1,1)</f>
        <v>42095.918530092589</v>
      </c>
      <c r="T1716" s="15">
        <f>(((I1716/60)/60)/24)+DATE(1970,1,1)</f>
        <v>42125.918530092589</v>
      </c>
      <c r="U1716">
        <f>YEAR(S1716)</f>
        <v>2015</v>
      </c>
      <c r="V1716">
        <f t="shared" si="26"/>
        <v>30</v>
      </c>
    </row>
    <row r="1717" spans="1:22" ht="41.4" x14ac:dyDescent="0.4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ROUND(E1717/D1717*100,0)</f>
        <v>0</v>
      </c>
      <c r="P1717">
        <f>IFERROR(ROUND(E1717/L1717,2),0)</f>
        <v>5.5</v>
      </c>
      <c r="Q1717" s="11" t="s">
        <v>8323</v>
      </c>
      <c r="R1717" t="s">
        <v>8345</v>
      </c>
      <c r="S1717" s="15">
        <f>(((J1717/60)/60)/24)+DATE(1970,1,1)</f>
        <v>42064.217418981483</v>
      </c>
      <c r="T1717" s="15">
        <f>(((I1717/60)/60)/24)+DATE(1970,1,1)</f>
        <v>42094.140277777777</v>
      </c>
      <c r="U1717">
        <f>YEAR(S1717)</f>
        <v>2015</v>
      </c>
      <c r="V1717">
        <f t="shared" si="26"/>
        <v>30</v>
      </c>
    </row>
    <row r="1718" spans="1:22" ht="41.4" x14ac:dyDescent="0.4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ROUND(E1718/D1718*100,0)</f>
        <v>8</v>
      </c>
      <c r="P1718">
        <f>IFERROR(ROUND(E1718/L1718,2),0)</f>
        <v>50</v>
      </c>
      <c r="Q1718" s="11" t="s">
        <v>8323</v>
      </c>
      <c r="R1718" t="s">
        <v>8345</v>
      </c>
      <c r="S1718" s="15">
        <f>(((J1718/60)/60)/24)+DATE(1970,1,1)</f>
        <v>42673.577534722222</v>
      </c>
      <c r="T1718" s="15">
        <f>(((I1718/60)/60)/24)+DATE(1970,1,1)</f>
        <v>42713.619201388887</v>
      </c>
      <c r="U1718">
        <f>YEAR(S1718)</f>
        <v>2016</v>
      </c>
      <c r="V1718">
        <f t="shared" si="26"/>
        <v>40</v>
      </c>
    </row>
    <row r="1719" spans="1:22" ht="41.4" x14ac:dyDescent="0.4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ROUND(E1719/D1719*100,0)</f>
        <v>43</v>
      </c>
      <c r="P1719">
        <f>IFERROR(ROUND(E1719/L1719,2),0)</f>
        <v>34.020000000000003</v>
      </c>
      <c r="Q1719" s="11" t="s">
        <v>8323</v>
      </c>
      <c r="R1719" t="s">
        <v>8345</v>
      </c>
      <c r="S1719" s="15">
        <f>(((J1719/60)/60)/24)+DATE(1970,1,1)</f>
        <v>42460.98192129629</v>
      </c>
      <c r="T1719" s="15">
        <f>(((I1719/60)/60)/24)+DATE(1970,1,1)</f>
        <v>42481.166666666672</v>
      </c>
      <c r="U1719">
        <f>YEAR(S1719)</f>
        <v>2016</v>
      </c>
      <c r="V1719">
        <f t="shared" si="26"/>
        <v>21</v>
      </c>
    </row>
    <row r="1720" spans="1:22" x14ac:dyDescent="0.4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ROUND(E1720/D1720*100,0)</f>
        <v>0</v>
      </c>
      <c r="P1720">
        <f>IFERROR(ROUND(E1720/L1720,2),0)</f>
        <v>37.5</v>
      </c>
      <c r="Q1720" s="11" t="s">
        <v>8323</v>
      </c>
      <c r="R1720" t="s">
        <v>8345</v>
      </c>
      <c r="S1720" s="15">
        <f>(((J1720/60)/60)/24)+DATE(1970,1,1)</f>
        <v>42460.610520833332</v>
      </c>
      <c r="T1720" s="15">
        <f>(((I1720/60)/60)/24)+DATE(1970,1,1)</f>
        <v>42504.207638888889</v>
      </c>
      <c r="U1720">
        <f>YEAR(S1720)</f>
        <v>2016</v>
      </c>
      <c r="V1720">
        <f t="shared" si="26"/>
        <v>44</v>
      </c>
    </row>
    <row r="1721" spans="1:22" ht="41.4" x14ac:dyDescent="0.4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ROUND(E1721/D1721*100,0)</f>
        <v>1</v>
      </c>
      <c r="P1721">
        <f>IFERROR(ROUND(E1721/L1721,2),0)</f>
        <v>11.67</v>
      </c>
      <c r="Q1721" s="11" t="s">
        <v>8323</v>
      </c>
      <c r="R1721" t="s">
        <v>8345</v>
      </c>
      <c r="S1721" s="15">
        <f>(((J1721/60)/60)/24)+DATE(1970,1,1)</f>
        <v>41869.534618055557</v>
      </c>
      <c r="T1721" s="15">
        <f>(((I1721/60)/60)/24)+DATE(1970,1,1)</f>
        <v>41899.534618055557</v>
      </c>
      <c r="U1721">
        <f>YEAR(S1721)</f>
        <v>2014</v>
      </c>
      <c r="V1721">
        <f t="shared" si="26"/>
        <v>30</v>
      </c>
    </row>
    <row r="1722" spans="1:22" ht="41.4" x14ac:dyDescent="0.4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ROUND(E1722/D1722*100,0)</f>
        <v>6</v>
      </c>
      <c r="P1722">
        <f>IFERROR(ROUND(E1722/L1722,2),0)</f>
        <v>28.13</v>
      </c>
      <c r="Q1722" s="11" t="s">
        <v>8323</v>
      </c>
      <c r="R1722" t="s">
        <v>8345</v>
      </c>
      <c r="S1722" s="15">
        <f>(((J1722/60)/60)/24)+DATE(1970,1,1)</f>
        <v>41922.783229166671</v>
      </c>
      <c r="T1722" s="15">
        <f>(((I1722/60)/60)/24)+DATE(1970,1,1)</f>
        <v>41952.824895833335</v>
      </c>
      <c r="U1722">
        <f>YEAR(S1722)</f>
        <v>2014</v>
      </c>
      <c r="V1722">
        <f t="shared" si="26"/>
        <v>30</v>
      </c>
    </row>
    <row r="1723" spans="1:22" ht="41.4" x14ac:dyDescent="0.4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ROUND(E1723/D1723*100,0)</f>
        <v>0</v>
      </c>
      <c r="P1723">
        <f>IFERROR(ROUND(E1723/L1723,2),0)</f>
        <v>0</v>
      </c>
      <c r="Q1723" s="11" t="s">
        <v>8323</v>
      </c>
      <c r="R1723" t="s">
        <v>8345</v>
      </c>
      <c r="S1723" s="15">
        <f>(((J1723/60)/60)/24)+DATE(1970,1,1)</f>
        <v>42319.461377314816</v>
      </c>
      <c r="T1723" s="15">
        <f>(((I1723/60)/60)/24)+DATE(1970,1,1)</f>
        <v>42349.461377314816</v>
      </c>
      <c r="U1723">
        <f>YEAR(S1723)</f>
        <v>2015</v>
      </c>
      <c r="V1723">
        <f t="shared" si="26"/>
        <v>30</v>
      </c>
    </row>
    <row r="1724" spans="1:22" ht="41.4" x14ac:dyDescent="0.4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ROUND(E1724/D1724*100,0)</f>
        <v>0</v>
      </c>
      <c r="P1724">
        <f>IFERROR(ROUND(E1724/L1724,2),0)</f>
        <v>1</v>
      </c>
      <c r="Q1724" s="11" t="s">
        <v>8323</v>
      </c>
      <c r="R1724" t="s">
        <v>8345</v>
      </c>
      <c r="S1724" s="15">
        <f>(((J1724/60)/60)/24)+DATE(1970,1,1)</f>
        <v>42425.960983796293</v>
      </c>
      <c r="T1724" s="15">
        <f>(((I1724/60)/60)/24)+DATE(1970,1,1)</f>
        <v>42463.006944444445</v>
      </c>
      <c r="U1724">
        <f>YEAR(S1724)</f>
        <v>2016</v>
      </c>
      <c r="V1724">
        <f t="shared" si="26"/>
        <v>38</v>
      </c>
    </row>
    <row r="1725" spans="1:22" ht="41.4" x14ac:dyDescent="0.4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ROUND(E1725/D1725*100,0)</f>
        <v>7</v>
      </c>
      <c r="P1725">
        <f>IFERROR(ROUND(E1725/L1725,2),0)</f>
        <v>216.67</v>
      </c>
      <c r="Q1725" s="11" t="s">
        <v>8323</v>
      </c>
      <c r="R1725" t="s">
        <v>8345</v>
      </c>
      <c r="S1725" s="15">
        <f>(((J1725/60)/60)/24)+DATE(1970,1,1)</f>
        <v>42129.82540509259</v>
      </c>
      <c r="T1725" s="15">
        <f>(((I1725/60)/60)/24)+DATE(1970,1,1)</f>
        <v>42186.25</v>
      </c>
      <c r="U1725">
        <f>YEAR(S1725)</f>
        <v>2015</v>
      </c>
      <c r="V1725">
        <f t="shared" si="26"/>
        <v>57</v>
      </c>
    </row>
    <row r="1726" spans="1:22" ht="41.4" x14ac:dyDescent="0.4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ROUND(E1726/D1726*100,0)</f>
        <v>1</v>
      </c>
      <c r="P1726">
        <f>IFERROR(ROUND(E1726/L1726,2),0)</f>
        <v>8.75</v>
      </c>
      <c r="Q1726" s="11" t="s">
        <v>8323</v>
      </c>
      <c r="R1726" t="s">
        <v>8345</v>
      </c>
      <c r="S1726" s="15">
        <f>(((J1726/60)/60)/24)+DATE(1970,1,1)</f>
        <v>41912.932430555556</v>
      </c>
      <c r="T1726" s="15">
        <f>(((I1726/60)/60)/24)+DATE(1970,1,1)</f>
        <v>41942.932430555556</v>
      </c>
      <c r="U1726">
        <f>YEAR(S1726)</f>
        <v>2014</v>
      </c>
      <c r="V1726">
        <f t="shared" si="26"/>
        <v>30</v>
      </c>
    </row>
    <row r="1727" spans="1:22" ht="41.4" x14ac:dyDescent="0.4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ROUND(E1727/D1727*100,0)</f>
        <v>10</v>
      </c>
      <c r="P1727">
        <f>IFERROR(ROUND(E1727/L1727,2),0)</f>
        <v>62.22</v>
      </c>
      <c r="Q1727" s="11" t="s">
        <v>8323</v>
      </c>
      <c r="R1727" t="s">
        <v>8345</v>
      </c>
      <c r="S1727" s="15">
        <f>(((J1727/60)/60)/24)+DATE(1970,1,1)</f>
        <v>41845.968159722222</v>
      </c>
      <c r="T1727" s="15">
        <f>(((I1727/60)/60)/24)+DATE(1970,1,1)</f>
        <v>41875.968159722222</v>
      </c>
      <c r="U1727">
        <f>YEAR(S1727)</f>
        <v>2014</v>
      </c>
      <c r="V1727">
        <f t="shared" si="26"/>
        <v>30</v>
      </c>
    </row>
    <row r="1728" spans="1:22" ht="27.6" x14ac:dyDescent="0.4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ROUND(E1728/D1728*100,0)</f>
        <v>34</v>
      </c>
      <c r="P1728">
        <f>IFERROR(ROUND(E1728/L1728,2),0)</f>
        <v>137.25</v>
      </c>
      <c r="Q1728" s="11" t="s">
        <v>8323</v>
      </c>
      <c r="R1728" t="s">
        <v>8345</v>
      </c>
      <c r="S1728" s="15">
        <f>(((J1728/60)/60)/24)+DATE(1970,1,1)</f>
        <v>41788.919722222221</v>
      </c>
      <c r="T1728" s="15">
        <f>(((I1728/60)/60)/24)+DATE(1970,1,1)</f>
        <v>41817.919722222221</v>
      </c>
      <c r="U1728">
        <f>YEAR(S1728)</f>
        <v>2014</v>
      </c>
      <c r="V1728">
        <f t="shared" si="26"/>
        <v>29</v>
      </c>
    </row>
    <row r="1729" spans="1:22" ht="41.4" x14ac:dyDescent="0.4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ROUND(E1729/D1729*100,0)</f>
        <v>0</v>
      </c>
      <c r="P1729">
        <f>IFERROR(ROUND(E1729/L1729,2),0)</f>
        <v>1</v>
      </c>
      <c r="Q1729" s="11" t="s">
        <v>8323</v>
      </c>
      <c r="R1729" t="s">
        <v>8345</v>
      </c>
      <c r="S1729" s="15">
        <f>(((J1729/60)/60)/24)+DATE(1970,1,1)</f>
        <v>42044.927974537044</v>
      </c>
      <c r="T1729" s="15">
        <f>(((I1729/60)/60)/24)+DATE(1970,1,1)</f>
        <v>42099.458333333328</v>
      </c>
      <c r="U1729">
        <f>YEAR(S1729)</f>
        <v>2015</v>
      </c>
      <c r="V1729">
        <f t="shared" si="26"/>
        <v>55</v>
      </c>
    </row>
    <row r="1730" spans="1:22" ht="41.4" x14ac:dyDescent="0.4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ROUND(E1730/D1730*100,0)</f>
        <v>68</v>
      </c>
      <c r="P1730">
        <f>IFERROR(ROUND(E1730/L1730,2),0)</f>
        <v>122.14</v>
      </c>
      <c r="Q1730" s="11" t="s">
        <v>8323</v>
      </c>
      <c r="R1730" t="s">
        <v>8345</v>
      </c>
      <c r="S1730" s="15">
        <f>(((J1730/60)/60)/24)+DATE(1970,1,1)</f>
        <v>42268.625856481478</v>
      </c>
      <c r="T1730" s="15">
        <f>(((I1730/60)/60)/24)+DATE(1970,1,1)</f>
        <v>42298.625856481478</v>
      </c>
      <c r="U1730">
        <f>YEAR(S1730)</f>
        <v>2015</v>
      </c>
      <c r="V1730">
        <f t="shared" si="26"/>
        <v>30</v>
      </c>
    </row>
    <row r="1731" spans="1:22" ht="41.4" x14ac:dyDescent="0.4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ROUND(E1731/D1731*100,0)</f>
        <v>0</v>
      </c>
      <c r="P1731">
        <f>IFERROR(ROUND(E1731/L1731,2),0)</f>
        <v>0</v>
      </c>
      <c r="Q1731" s="11" t="s">
        <v>8323</v>
      </c>
      <c r="R1731" t="s">
        <v>8345</v>
      </c>
      <c r="S1731" s="15">
        <f>(((J1731/60)/60)/24)+DATE(1970,1,1)</f>
        <v>42471.052152777775</v>
      </c>
      <c r="T1731" s="15">
        <f>(((I1731/60)/60)/24)+DATE(1970,1,1)</f>
        <v>42531.052152777775</v>
      </c>
      <c r="U1731">
        <f>YEAR(S1731)</f>
        <v>2016</v>
      </c>
      <c r="V1731">
        <f t="shared" ref="V1731:V1794" si="27">_xlfn.DAYS(T1731,S1731)</f>
        <v>60</v>
      </c>
    </row>
    <row r="1732" spans="1:22" ht="41.4" x14ac:dyDescent="0.4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ROUND(E1732/D1732*100,0)</f>
        <v>0</v>
      </c>
      <c r="P1732">
        <f>IFERROR(ROUND(E1732/L1732,2),0)</f>
        <v>0</v>
      </c>
      <c r="Q1732" s="11" t="s">
        <v>8323</v>
      </c>
      <c r="R1732" t="s">
        <v>8345</v>
      </c>
      <c r="S1732" s="15">
        <f>(((J1732/60)/60)/24)+DATE(1970,1,1)</f>
        <v>42272.087766203709</v>
      </c>
      <c r="T1732" s="15">
        <f>(((I1732/60)/60)/24)+DATE(1970,1,1)</f>
        <v>42302.087766203709</v>
      </c>
      <c r="U1732">
        <f>YEAR(S1732)</f>
        <v>2015</v>
      </c>
      <c r="V1732">
        <f t="shared" si="27"/>
        <v>30</v>
      </c>
    </row>
    <row r="1733" spans="1:22" ht="27.6" x14ac:dyDescent="0.4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ROUND(E1733/D1733*100,0)</f>
        <v>0</v>
      </c>
      <c r="P1733">
        <f>IFERROR(ROUND(E1733/L1733,2),0)</f>
        <v>0</v>
      </c>
      <c r="Q1733" s="11" t="s">
        <v>8323</v>
      </c>
      <c r="R1733" t="s">
        <v>8345</v>
      </c>
      <c r="S1733" s="15">
        <f>(((J1733/60)/60)/24)+DATE(1970,1,1)</f>
        <v>42152.906851851847</v>
      </c>
      <c r="T1733" s="15">
        <f>(((I1733/60)/60)/24)+DATE(1970,1,1)</f>
        <v>42166.625</v>
      </c>
      <c r="U1733">
        <f>YEAR(S1733)</f>
        <v>2015</v>
      </c>
      <c r="V1733">
        <f t="shared" si="27"/>
        <v>14</v>
      </c>
    </row>
    <row r="1734" spans="1:22" ht="41.4" x14ac:dyDescent="0.4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ROUND(E1734/D1734*100,0)</f>
        <v>0</v>
      </c>
      <c r="P1734">
        <f>IFERROR(ROUND(E1734/L1734,2),0)</f>
        <v>0</v>
      </c>
      <c r="Q1734" s="11" t="s">
        <v>8323</v>
      </c>
      <c r="R1734" t="s">
        <v>8345</v>
      </c>
      <c r="S1734" s="15">
        <f>(((J1734/60)/60)/24)+DATE(1970,1,1)</f>
        <v>42325.683807870373</v>
      </c>
      <c r="T1734" s="15">
        <f>(((I1734/60)/60)/24)+DATE(1970,1,1)</f>
        <v>42385.208333333328</v>
      </c>
      <c r="U1734">
        <f>YEAR(S1734)</f>
        <v>2015</v>
      </c>
      <c r="V1734">
        <f t="shared" si="27"/>
        <v>60</v>
      </c>
    </row>
    <row r="1735" spans="1:22" ht="41.4" x14ac:dyDescent="0.4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ROUND(E1735/D1735*100,0)</f>
        <v>0</v>
      </c>
      <c r="P1735">
        <f>IFERROR(ROUND(E1735/L1735,2),0)</f>
        <v>0</v>
      </c>
      <c r="Q1735" s="11" t="s">
        <v>8323</v>
      </c>
      <c r="R1735" t="s">
        <v>8345</v>
      </c>
      <c r="S1735" s="15">
        <f>(((J1735/60)/60)/24)+DATE(1970,1,1)</f>
        <v>42614.675625000003</v>
      </c>
      <c r="T1735" s="15">
        <f>(((I1735/60)/60)/24)+DATE(1970,1,1)</f>
        <v>42626.895833333328</v>
      </c>
      <c r="U1735">
        <f>YEAR(S1735)</f>
        <v>2016</v>
      </c>
      <c r="V1735">
        <f t="shared" si="27"/>
        <v>12</v>
      </c>
    </row>
    <row r="1736" spans="1:22" ht="41.4" x14ac:dyDescent="0.4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ROUND(E1736/D1736*100,0)</f>
        <v>0</v>
      </c>
      <c r="P1736">
        <f>IFERROR(ROUND(E1736/L1736,2),0)</f>
        <v>1</v>
      </c>
      <c r="Q1736" s="11" t="s">
        <v>8323</v>
      </c>
      <c r="R1736" t="s">
        <v>8345</v>
      </c>
      <c r="S1736" s="15">
        <f>(((J1736/60)/60)/24)+DATE(1970,1,1)</f>
        <v>42102.036527777775</v>
      </c>
      <c r="T1736" s="15">
        <f>(((I1736/60)/60)/24)+DATE(1970,1,1)</f>
        <v>42132.036527777775</v>
      </c>
      <c r="U1736">
        <f>YEAR(S1736)</f>
        <v>2015</v>
      </c>
      <c r="V1736">
        <f t="shared" si="27"/>
        <v>30</v>
      </c>
    </row>
    <row r="1737" spans="1:22" ht="41.4" x14ac:dyDescent="0.4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ROUND(E1737/D1737*100,0)</f>
        <v>11</v>
      </c>
      <c r="P1737">
        <f>IFERROR(ROUND(E1737/L1737,2),0)</f>
        <v>55</v>
      </c>
      <c r="Q1737" s="11" t="s">
        <v>8323</v>
      </c>
      <c r="R1737" t="s">
        <v>8345</v>
      </c>
      <c r="S1737" s="15">
        <f>(((J1737/60)/60)/24)+DATE(1970,1,1)</f>
        <v>42559.814178240747</v>
      </c>
      <c r="T1737" s="15">
        <f>(((I1737/60)/60)/24)+DATE(1970,1,1)</f>
        <v>42589.814178240747</v>
      </c>
      <c r="U1737">
        <f>YEAR(S1737)</f>
        <v>2016</v>
      </c>
      <c r="V1737">
        <f t="shared" si="27"/>
        <v>30</v>
      </c>
    </row>
    <row r="1738" spans="1:22" ht="27.6" x14ac:dyDescent="0.4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ROUND(E1738/D1738*100,0)</f>
        <v>1</v>
      </c>
      <c r="P1738">
        <f>IFERROR(ROUND(E1738/L1738,2),0)</f>
        <v>22</v>
      </c>
      <c r="Q1738" s="11" t="s">
        <v>8323</v>
      </c>
      <c r="R1738" t="s">
        <v>8345</v>
      </c>
      <c r="S1738" s="15">
        <f>(((J1738/60)/60)/24)+DATE(1970,1,1)</f>
        <v>42286.861493055556</v>
      </c>
      <c r="T1738" s="15">
        <f>(((I1738/60)/60)/24)+DATE(1970,1,1)</f>
        <v>42316.90315972222</v>
      </c>
      <c r="U1738">
        <f>YEAR(S1738)</f>
        <v>2015</v>
      </c>
      <c r="V1738">
        <f t="shared" si="27"/>
        <v>30</v>
      </c>
    </row>
    <row r="1739" spans="1:22" ht="41.4" x14ac:dyDescent="0.4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ROUND(E1739/D1739*100,0)</f>
        <v>21</v>
      </c>
      <c r="P1739">
        <f>IFERROR(ROUND(E1739/L1739,2),0)</f>
        <v>56.67</v>
      </c>
      <c r="Q1739" s="11" t="s">
        <v>8323</v>
      </c>
      <c r="R1739" t="s">
        <v>8345</v>
      </c>
      <c r="S1739" s="15">
        <f>(((J1739/60)/60)/24)+DATE(1970,1,1)</f>
        <v>42175.948981481488</v>
      </c>
      <c r="T1739" s="15">
        <f>(((I1739/60)/60)/24)+DATE(1970,1,1)</f>
        <v>42205.948981481488</v>
      </c>
      <c r="U1739">
        <f>YEAR(S1739)</f>
        <v>2015</v>
      </c>
      <c r="V1739">
        <f t="shared" si="27"/>
        <v>30</v>
      </c>
    </row>
    <row r="1740" spans="1:22" ht="27.6" x14ac:dyDescent="0.4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ROUND(E1740/D1740*100,0)</f>
        <v>0</v>
      </c>
      <c r="P1740">
        <f>IFERROR(ROUND(E1740/L1740,2),0)</f>
        <v>20</v>
      </c>
      <c r="Q1740" s="11" t="s">
        <v>8323</v>
      </c>
      <c r="R1740" t="s">
        <v>8345</v>
      </c>
      <c r="S1740" s="15">
        <f>(((J1740/60)/60)/24)+DATE(1970,1,1)</f>
        <v>41884.874328703707</v>
      </c>
      <c r="T1740" s="15">
        <f>(((I1740/60)/60)/24)+DATE(1970,1,1)</f>
        <v>41914.874328703707</v>
      </c>
      <c r="U1740">
        <f>YEAR(S1740)</f>
        <v>2014</v>
      </c>
      <c r="V1740">
        <f t="shared" si="27"/>
        <v>30</v>
      </c>
    </row>
    <row r="1741" spans="1:22" ht="41.4" x14ac:dyDescent="0.4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ROUND(E1741/D1741*100,0)</f>
        <v>0</v>
      </c>
      <c r="P1741">
        <f>IFERROR(ROUND(E1741/L1741,2),0)</f>
        <v>1</v>
      </c>
      <c r="Q1741" s="11" t="s">
        <v>8323</v>
      </c>
      <c r="R1741" t="s">
        <v>8345</v>
      </c>
      <c r="S1741" s="15">
        <f>(((J1741/60)/60)/24)+DATE(1970,1,1)</f>
        <v>42435.874212962968</v>
      </c>
      <c r="T1741" s="15">
        <f>(((I1741/60)/60)/24)+DATE(1970,1,1)</f>
        <v>42494.832546296297</v>
      </c>
      <c r="U1741">
        <f>YEAR(S1741)</f>
        <v>2016</v>
      </c>
      <c r="V1741">
        <f t="shared" si="27"/>
        <v>59</v>
      </c>
    </row>
    <row r="1742" spans="1:22" ht="41.4" x14ac:dyDescent="0.4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ROUND(E1742/D1742*100,0)</f>
        <v>0</v>
      </c>
      <c r="P1742">
        <f>IFERROR(ROUND(E1742/L1742,2),0)</f>
        <v>0</v>
      </c>
      <c r="Q1742" s="11" t="s">
        <v>8323</v>
      </c>
      <c r="R1742" t="s">
        <v>8345</v>
      </c>
      <c r="S1742" s="15">
        <f>(((J1742/60)/60)/24)+DATE(1970,1,1)</f>
        <v>42171.817384259266</v>
      </c>
      <c r="T1742" s="15">
        <f>(((I1742/60)/60)/24)+DATE(1970,1,1)</f>
        <v>42201.817384259266</v>
      </c>
      <c r="U1742">
        <f>YEAR(S1742)</f>
        <v>2015</v>
      </c>
      <c r="V1742">
        <f t="shared" si="27"/>
        <v>30</v>
      </c>
    </row>
    <row r="1743" spans="1:22" ht="27.6" x14ac:dyDescent="0.4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ROUND(E1743/D1743*100,0)</f>
        <v>111</v>
      </c>
      <c r="P1743">
        <f>IFERROR(ROUND(E1743/L1743,2),0)</f>
        <v>25.58</v>
      </c>
      <c r="Q1743" s="11" t="s">
        <v>8336</v>
      </c>
      <c r="R1743" t="s">
        <v>8337</v>
      </c>
      <c r="S1743" s="15">
        <f>(((J1743/60)/60)/24)+DATE(1970,1,1)</f>
        <v>42120.628136574072</v>
      </c>
      <c r="T1743" s="15">
        <f>(((I1743/60)/60)/24)+DATE(1970,1,1)</f>
        <v>42165.628136574072</v>
      </c>
      <c r="U1743">
        <f>YEAR(S1743)</f>
        <v>2015</v>
      </c>
      <c r="V1743">
        <f t="shared" si="27"/>
        <v>45</v>
      </c>
    </row>
    <row r="1744" spans="1:22" ht="41.4" x14ac:dyDescent="0.4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ROUND(E1744/D1744*100,0)</f>
        <v>109</v>
      </c>
      <c r="P1744">
        <f>IFERROR(ROUND(E1744/L1744,2),0)</f>
        <v>63.97</v>
      </c>
      <c r="Q1744" s="11" t="s">
        <v>8336</v>
      </c>
      <c r="R1744" t="s">
        <v>8337</v>
      </c>
      <c r="S1744" s="15">
        <f>(((J1744/60)/60)/24)+DATE(1970,1,1)</f>
        <v>42710.876967592587</v>
      </c>
      <c r="T1744" s="15">
        <f>(((I1744/60)/60)/24)+DATE(1970,1,1)</f>
        <v>42742.875</v>
      </c>
      <c r="U1744">
        <f>YEAR(S1744)</f>
        <v>2016</v>
      </c>
      <c r="V1744">
        <f t="shared" si="27"/>
        <v>32</v>
      </c>
    </row>
    <row r="1745" spans="1:22" ht="41.4" x14ac:dyDescent="0.4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ROUND(E1745/D1745*100,0)</f>
        <v>100</v>
      </c>
      <c r="P1745">
        <f>IFERROR(ROUND(E1745/L1745,2),0)</f>
        <v>89.93</v>
      </c>
      <c r="Q1745" s="11" t="s">
        <v>8336</v>
      </c>
      <c r="R1745" t="s">
        <v>8337</v>
      </c>
      <c r="S1745" s="15">
        <f>(((J1745/60)/60)/24)+DATE(1970,1,1)</f>
        <v>42586.925636574073</v>
      </c>
      <c r="T1745" s="15">
        <f>(((I1745/60)/60)/24)+DATE(1970,1,1)</f>
        <v>42609.165972222225</v>
      </c>
      <c r="U1745">
        <f>YEAR(S1745)</f>
        <v>2016</v>
      </c>
      <c r="V1745">
        <f t="shared" si="27"/>
        <v>23</v>
      </c>
    </row>
    <row r="1746" spans="1:22" ht="41.4" x14ac:dyDescent="0.4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ROUND(E1746/D1746*100,0)</f>
        <v>118</v>
      </c>
      <c r="P1746">
        <f>IFERROR(ROUND(E1746/L1746,2),0)</f>
        <v>93.07</v>
      </c>
      <c r="Q1746" s="11" t="s">
        <v>8336</v>
      </c>
      <c r="R1746" t="s">
        <v>8337</v>
      </c>
      <c r="S1746" s="15">
        <f>(((J1746/60)/60)/24)+DATE(1970,1,1)</f>
        <v>42026.605057870373</v>
      </c>
      <c r="T1746" s="15">
        <f>(((I1746/60)/60)/24)+DATE(1970,1,1)</f>
        <v>42071.563391203701</v>
      </c>
      <c r="U1746">
        <f>YEAR(S1746)</f>
        <v>2015</v>
      </c>
      <c r="V1746">
        <f t="shared" si="27"/>
        <v>45</v>
      </c>
    </row>
    <row r="1747" spans="1:22" ht="41.4" x14ac:dyDescent="0.4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ROUND(E1747/D1747*100,0)</f>
        <v>114</v>
      </c>
      <c r="P1747">
        <f>IFERROR(ROUND(E1747/L1747,2),0)</f>
        <v>89.67</v>
      </c>
      <c r="Q1747" s="11" t="s">
        <v>8336</v>
      </c>
      <c r="R1747" t="s">
        <v>8337</v>
      </c>
      <c r="S1747" s="15">
        <f>(((J1747/60)/60)/24)+DATE(1970,1,1)</f>
        <v>42690.259699074071</v>
      </c>
      <c r="T1747" s="15">
        <f>(((I1747/60)/60)/24)+DATE(1970,1,1)</f>
        <v>42726.083333333328</v>
      </c>
      <c r="U1747">
        <f>YEAR(S1747)</f>
        <v>2016</v>
      </c>
      <c r="V1747">
        <f t="shared" si="27"/>
        <v>36</v>
      </c>
    </row>
    <row r="1748" spans="1:22" ht="41.4" x14ac:dyDescent="0.4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ROUND(E1748/D1748*100,0)</f>
        <v>148</v>
      </c>
      <c r="P1748">
        <f>IFERROR(ROUND(E1748/L1748,2),0)</f>
        <v>207.62</v>
      </c>
      <c r="Q1748" s="11" t="s">
        <v>8336</v>
      </c>
      <c r="R1748" t="s">
        <v>8337</v>
      </c>
      <c r="S1748" s="15">
        <f>(((J1748/60)/60)/24)+DATE(1970,1,1)</f>
        <v>42668.176701388889</v>
      </c>
      <c r="T1748" s="15">
        <f>(((I1748/60)/60)/24)+DATE(1970,1,1)</f>
        <v>42698.083333333328</v>
      </c>
      <c r="U1748">
        <f>YEAR(S1748)</f>
        <v>2016</v>
      </c>
      <c r="V1748">
        <f t="shared" si="27"/>
        <v>30</v>
      </c>
    </row>
    <row r="1749" spans="1:22" ht="41.4" x14ac:dyDescent="0.4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ROUND(E1749/D1749*100,0)</f>
        <v>105</v>
      </c>
      <c r="P1749">
        <f>IFERROR(ROUND(E1749/L1749,2),0)</f>
        <v>59.41</v>
      </c>
      <c r="Q1749" s="11" t="s">
        <v>8336</v>
      </c>
      <c r="R1749" t="s">
        <v>8337</v>
      </c>
      <c r="S1749" s="15">
        <f>(((J1749/60)/60)/24)+DATE(1970,1,1)</f>
        <v>42292.435532407413</v>
      </c>
      <c r="T1749" s="15">
        <f>(((I1749/60)/60)/24)+DATE(1970,1,1)</f>
        <v>42321.625</v>
      </c>
      <c r="U1749">
        <f>YEAR(S1749)</f>
        <v>2015</v>
      </c>
      <c r="V1749">
        <f t="shared" si="27"/>
        <v>29</v>
      </c>
    </row>
    <row r="1750" spans="1:22" ht="27.6" x14ac:dyDescent="0.4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ROUND(E1750/D1750*100,0)</f>
        <v>130</v>
      </c>
      <c r="P1750">
        <f>IFERROR(ROUND(E1750/L1750,2),0)</f>
        <v>358.97</v>
      </c>
      <c r="Q1750" s="11" t="s">
        <v>8336</v>
      </c>
      <c r="R1750" t="s">
        <v>8337</v>
      </c>
      <c r="S1750" s="15">
        <f>(((J1750/60)/60)/24)+DATE(1970,1,1)</f>
        <v>42219.950729166667</v>
      </c>
      <c r="T1750" s="15">
        <f>(((I1750/60)/60)/24)+DATE(1970,1,1)</f>
        <v>42249.950729166667</v>
      </c>
      <c r="U1750">
        <f>YEAR(S1750)</f>
        <v>2015</v>
      </c>
      <c r="V1750">
        <f t="shared" si="27"/>
        <v>30</v>
      </c>
    </row>
    <row r="1751" spans="1:22" ht="27.6" x14ac:dyDescent="0.4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ROUND(E1751/D1751*100,0)</f>
        <v>123</v>
      </c>
      <c r="P1751">
        <f>IFERROR(ROUND(E1751/L1751,2),0)</f>
        <v>94.74</v>
      </c>
      <c r="Q1751" s="11" t="s">
        <v>8336</v>
      </c>
      <c r="R1751" t="s">
        <v>8337</v>
      </c>
      <c r="S1751" s="15">
        <f>(((J1751/60)/60)/24)+DATE(1970,1,1)</f>
        <v>42758.975937499999</v>
      </c>
      <c r="T1751" s="15">
        <f>(((I1751/60)/60)/24)+DATE(1970,1,1)</f>
        <v>42795.791666666672</v>
      </c>
      <c r="U1751">
        <f>YEAR(S1751)</f>
        <v>2017</v>
      </c>
      <c r="V1751">
        <f t="shared" si="27"/>
        <v>37</v>
      </c>
    </row>
    <row r="1752" spans="1:22" ht="41.4" x14ac:dyDescent="0.4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ROUND(E1752/D1752*100,0)</f>
        <v>202</v>
      </c>
      <c r="P1752">
        <f>IFERROR(ROUND(E1752/L1752,2),0)</f>
        <v>80.650000000000006</v>
      </c>
      <c r="Q1752" s="11" t="s">
        <v>8336</v>
      </c>
      <c r="R1752" t="s">
        <v>8337</v>
      </c>
      <c r="S1752" s="15">
        <f>(((J1752/60)/60)/24)+DATE(1970,1,1)</f>
        <v>42454.836851851855</v>
      </c>
      <c r="T1752" s="15">
        <f>(((I1752/60)/60)/24)+DATE(1970,1,1)</f>
        <v>42479.836851851855</v>
      </c>
      <c r="U1752">
        <f>YEAR(S1752)</f>
        <v>2016</v>
      </c>
      <c r="V1752">
        <f t="shared" si="27"/>
        <v>25</v>
      </c>
    </row>
    <row r="1753" spans="1:22" ht="27.6" x14ac:dyDescent="0.4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ROUND(E1753/D1753*100,0)</f>
        <v>103</v>
      </c>
      <c r="P1753">
        <f>IFERROR(ROUND(E1753/L1753,2),0)</f>
        <v>168.69</v>
      </c>
      <c r="Q1753" s="11" t="s">
        <v>8336</v>
      </c>
      <c r="R1753" t="s">
        <v>8337</v>
      </c>
      <c r="S1753" s="15">
        <f>(((J1753/60)/60)/24)+DATE(1970,1,1)</f>
        <v>42052.7815162037</v>
      </c>
      <c r="T1753" s="15">
        <f>(((I1753/60)/60)/24)+DATE(1970,1,1)</f>
        <v>42082.739849537036</v>
      </c>
      <c r="U1753">
        <f>YEAR(S1753)</f>
        <v>2015</v>
      </c>
      <c r="V1753">
        <f t="shared" si="27"/>
        <v>30</v>
      </c>
    </row>
    <row r="1754" spans="1:22" ht="27.6" x14ac:dyDescent="0.4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ROUND(E1754/D1754*100,0)</f>
        <v>260</v>
      </c>
      <c r="P1754">
        <f>IFERROR(ROUND(E1754/L1754,2),0)</f>
        <v>34.69</v>
      </c>
      <c r="Q1754" s="11" t="s">
        <v>8336</v>
      </c>
      <c r="R1754" t="s">
        <v>8337</v>
      </c>
      <c r="S1754" s="15">
        <f>(((J1754/60)/60)/24)+DATE(1970,1,1)</f>
        <v>42627.253263888888</v>
      </c>
      <c r="T1754" s="15">
        <f>(((I1754/60)/60)/24)+DATE(1970,1,1)</f>
        <v>42657.253263888888</v>
      </c>
      <c r="U1754">
        <f>YEAR(S1754)</f>
        <v>2016</v>
      </c>
      <c r="V1754">
        <f t="shared" si="27"/>
        <v>30</v>
      </c>
    </row>
    <row r="1755" spans="1:22" ht="41.4" x14ac:dyDescent="0.4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ROUND(E1755/D1755*100,0)</f>
        <v>108</v>
      </c>
      <c r="P1755">
        <f>IFERROR(ROUND(E1755/L1755,2),0)</f>
        <v>462.86</v>
      </c>
      <c r="Q1755" s="11" t="s">
        <v>8336</v>
      </c>
      <c r="R1755" t="s">
        <v>8337</v>
      </c>
      <c r="S1755" s="15">
        <f>(((J1755/60)/60)/24)+DATE(1970,1,1)</f>
        <v>42420.74962962963</v>
      </c>
      <c r="T1755" s="15">
        <f>(((I1755/60)/60)/24)+DATE(1970,1,1)</f>
        <v>42450.707962962959</v>
      </c>
      <c r="U1755">
        <f>YEAR(S1755)</f>
        <v>2016</v>
      </c>
      <c r="V1755">
        <f t="shared" si="27"/>
        <v>30</v>
      </c>
    </row>
    <row r="1756" spans="1:22" ht="41.4" x14ac:dyDescent="0.4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ROUND(E1756/D1756*100,0)</f>
        <v>111</v>
      </c>
      <c r="P1756">
        <f>IFERROR(ROUND(E1756/L1756,2),0)</f>
        <v>104.39</v>
      </c>
      <c r="Q1756" s="11" t="s">
        <v>8336</v>
      </c>
      <c r="R1756" t="s">
        <v>8337</v>
      </c>
      <c r="S1756" s="15">
        <f>(((J1756/60)/60)/24)+DATE(1970,1,1)</f>
        <v>42067.876770833333</v>
      </c>
      <c r="T1756" s="15">
        <f>(((I1756/60)/60)/24)+DATE(1970,1,1)</f>
        <v>42097.835104166668</v>
      </c>
      <c r="U1756">
        <f>YEAR(S1756)</f>
        <v>2015</v>
      </c>
      <c r="V1756">
        <f t="shared" si="27"/>
        <v>30</v>
      </c>
    </row>
    <row r="1757" spans="1:22" ht="41.4" x14ac:dyDescent="0.4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ROUND(E1757/D1757*100,0)</f>
        <v>120</v>
      </c>
      <c r="P1757">
        <f>IFERROR(ROUND(E1757/L1757,2),0)</f>
        <v>7.5</v>
      </c>
      <c r="Q1757" s="11" t="s">
        <v>8336</v>
      </c>
      <c r="R1757" t="s">
        <v>8337</v>
      </c>
      <c r="S1757" s="15">
        <f>(((J1757/60)/60)/24)+DATE(1970,1,1)</f>
        <v>42252.788900462961</v>
      </c>
      <c r="T1757" s="15">
        <f>(((I1757/60)/60)/24)+DATE(1970,1,1)</f>
        <v>42282.788900462961</v>
      </c>
      <c r="U1757">
        <f>YEAR(S1757)</f>
        <v>2015</v>
      </c>
      <c r="V1757">
        <f t="shared" si="27"/>
        <v>30</v>
      </c>
    </row>
    <row r="1758" spans="1:22" ht="41.4" x14ac:dyDescent="0.4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ROUND(E1758/D1758*100,0)</f>
        <v>103</v>
      </c>
      <c r="P1758">
        <f>IFERROR(ROUND(E1758/L1758,2),0)</f>
        <v>47.13</v>
      </c>
      <c r="Q1758" s="11" t="s">
        <v>8336</v>
      </c>
      <c r="R1758" t="s">
        <v>8337</v>
      </c>
      <c r="S1758" s="15">
        <f>(((J1758/60)/60)/24)+DATE(1970,1,1)</f>
        <v>42571.167465277773</v>
      </c>
      <c r="T1758" s="15">
        <f>(((I1758/60)/60)/24)+DATE(1970,1,1)</f>
        <v>42611.167465277773</v>
      </c>
      <c r="U1758">
        <f>YEAR(S1758)</f>
        <v>2016</v>
      </c>
      <c r="V1758">
        <f t="shared" si="27"/>
        <v>40</v>
      </c>
    </row>
    <row r="1759" spans="1:22" ht="27.6" x14ac:dyDescent="0.4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ROUND(E1759/D1759*100,0)</f>
        <v>116</v>
      </c>
      <c r="P1759">
        <f>IFERROR(ROUND(E1759/L1759,2),0)</f>
        <v>414.29</v>
      </c>
      <c r="Q1759" s="11" t="s">
        <v>8336</v>
      </c>
      <c r="R1759" t="s">
        <v>8337</v>
      </c>
      <c r="S1759" s="15">
        <f>(((J1759/60)/60)/24)+DATE(1970,1,1)</f>
        <v>42733.827349537038</v>
      </c>
      <c r="T1759" s="15">
        <f>(((I1759/60)/60)/24)+DATE(1970,1,1)</f>
        <v>42763.811805555553</v>
      </c>
      <c r="U1759">
        <f>YEAR(S1759)</f>
        <v>2016</v>
      </c>
      <c r="V1759">
        <f t="shared" si="27"/>
        <v>30</v>
      </c>
    </row>
    <row r="1760" spans="1:22" ht="41.4" x14ac:dyDescent="0.4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ROUND(E1760/D1760*100,0)</f>
        <v>115</v>
      </c>
      <c r="P1760">
        <f>IFERROR(ROUND(E1760/L1760,2),0)</f>
        <v>42.48</v>
      </c>
      <c r="Q1760" s="11" t="s">
        <v>8336</v>
      </c>
      <c r="R1760" t="s">
        <v>8337</v>
      </c>
      <c r="S1760" s="15">
        <f>(((J1760/60)/60)/24)+DATE(1970,1,1)</f>
        <v>42505.955925925926</v>
      </c>
      <c r="T1760" s="15">
        <f>(((I1760/60)/60)/24)+DATE(1970,1,1)</f>
        <v>42565.955925925926</v>
      </c>
      <c r="U1760">
        <f>YEAR(S1760)</f>
        <v>2016</v>
      </c>
      <c r="V1760">
        <f t="shared" si="27"/>
        <v>60</v>
      </c>
    </row>
    <row r="1761" spans="1:22" ht="27.6" x14ac:dyDescent="0.4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ROUND(E1761/D1761*100,0)</f>
        <v>107</v>
      </c>
      <c r="P1761">
        <f>IFERROR(ROUND(E1761/L1761,2),0)</f>
        <v>108.78</v>
      </c>
      <c r="Q1761" s="11" t="s">
        <v>8336</v>
      </c>
      <c r="R1761" t="s">
        <v>8337</v>
      </c>
      <c r="S1761" s="15">
        <f>(((J1761/60)/60)/24)+DATE(1970,1,1)</f>
        <v>42068.829039351855</v>
      </c>
      <c r="T1761" s="15">
        <f>(((I1761/60)/60)/24)+DATE(1970,1,1)</f>
        <v>42088.787372685183</v>
      </c>
      <c r="U1761">
        <f>YEAR(S1761)</f>
        <v>2015</v>
      </c>
      <c r="V1761">
        <f t="shared" si="27"/>
        <v>20</v>
      </c>
    </row>
    <row r="1762" spans="1:22" ht="41.4" x14ac:dyDescent="0.4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ROUND(E1762/D1762*100,0)</f>
        <v>165</v>
      </c>
      <c r="P1762">
        <f>IFERROR(ROUND(E1762/L1762,2),0)</f>
        <v>81.099999999999994</v>
      </c>
      <c r="Q1762" s="11" t="s">
        <v>8336</v>
      </c>
      <c r="R1762" t="s">
        <v>8337</v>
      </c>
      <c r="S1762" s="15">
        <f>(((J1762/60)/60)/24)+DATE(1970,1,1)</f>
        <v>42405.67260416667</v>
      </c>
      <c r="T1762" s="15">
        <f>(((I1762/60)/60)/24)+DATE(1970,1,1)</f>
        <v>42425.67260416667</v>
      </c>
      <c r="U1762">
        <f>YEAR(S1762)</f>
        <v>2016</v>
      </c>
      <c r="V1762">
        <f t="shared" si="27"/>
        <v>20</v>
      </c>
    </row>
    <row r="1763" spans="1:22" ht="27.6" x14ac:dyDescent="0.4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ROUND(E1763/D1763*100,0)</f>
        <v>155</v>
      </c>
      <c r="P1763">
        <f>IFERROR(ROUND(E1763/L1763,2),0)</f>
        <v>51.67</v>
      </c>
      <c r="Q1763" s="11" t="s">
        <v>8336</v>
      </c>
      <c r="R1763" t="s">
        <v>8337</v>
      </c>
      <c r="S1763" s="15">
        <f>(((J1763/60)/60)/24)+DATE(1970,1,1)</f>
        <v>42209.567824074074</v>
      </c>
      <c r="T1763" s="15">
        <f>(((I1763/60)/60)/24)+DATE(1970,1,1)</f>
        <v>42259.567824074074</v>
      </c>
      <c r="U1763">
        <f>YEAR(S1763)</f>
        <v>2015</v>
      </c>
      <c r="V1763">
        <f t="shared" si="27"/>
        <v>50</v>
      </c>
    </row>
    <row r="1764" spans="1:22" x14ac:dyDescent="0.4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ROUND(E1764/D1764*100,0)</f>
        <v>885</v>
      </c>
      <c r="P1764">
        <f>IFERROR(ROUND(E1764/L1764,2),0)</f>
        <v>35.4</v>
      </c>
      <c r="Q1764" s="11" t="s">
        <v>8336</v>
      </c>
      <c r="R1764" t="s">
        <v>8337</v>
      </c>
      <c r="S1764" s="15">
        <f>(((J1764/60)/60)/24)+DATE(1970,1,1)</f>
        <v>42410.982002314813</v>
      </c>
      <c r="T1764" s="15">
        <f>(((I1764/60)/60)/24)+DATE(1970,1,1)</f>
        <v>42440.982002314813</v>
      </c>
      <c r="U1764">
        <f>YEAR(S1764)</f>
        <v>2016</v>
      </c>
      <c r="V1764">
        <f t="shared" si="27"/>
        <v>30</v>
      </c>
    </row>
    <row r="1765" spans="1:22" ht="41.4" x14ac:dyDescent="0.4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ROUND(E1765/D1765*100,0)</f>
        <v>102</v>
      </c>
      <c r="P1765">
        <f>IFERROR(ROUND(E1765/L1765,2),0)</f>
        <v>103.64</v>
      </c>
      <c r="Q1765" s="11" t="s">
        <v>8336</v>
      </c>
      <c r="R1765" t="s">
        <v>8337</v>
      </c>
      <c r="S1765" s="15">
        <f>(((J1765/60)/60)/24)+DATE(1970,1,1)</f>
        <v>42636.868518518517</v>
      </c>
      <c r="T1765" s="15">
        <f>(((I1765/60)/60)/24)+DATE(1970,1,1)</f>
        <v>42666.868518518517</v>
      </c>
      <c r="U1765">
        <f>YEAR(S1765)</f>
        <v>2016</v>
      </c>
      <c r="V1765">
        <f t="shared" si="27"/>
        <v>30</v>
      </c>
    </row>
    <row r="1766" spans="1:22" ht="41.4" x14ac:dyDescent="0.4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ROUND(E1766/D1766*100,0)</f>
        <v>20</v>
      </c>
      <c r="P1766">
        <f>IFERROR(ROUND(E1766/L1766,2),0)</f>
        <v>55.28</v>
      </c>
      <c r="Q1766" s="11" t="s">
        <v>8336</v>
      </c>
      <c r="R1766" t="s">
        <v>8337</v>
      </c>
      <c r="S1766" s="15">
        <f>(((J1766/60)/60)/24)+DATE(1970,1,1)</f>
        <v>41825.485868055555</v>
      </c>
      <c r="T1766" s="15">
        <f>(((I1766/60)/60)/24)+DATE(1970,1,1)</f>
        <v>41854.485868055555</v>
      </c>
      <c r="U1766">
        <f>YEAR(S1766)</f>
        <v>2014</v>
      </c>
      <c r="V1766">
        <f t="shared" si="27"/>
        <v>29</v>
      </c>
    </row>
    <row r="1767" spans="1:22" ht="41.4" x14ac:dyDescent="0.4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ROUND(E1767/D1767*100,0)</f>
        <v>59</v>
      </c>
      <c r="P1767">
        <f>IFERROR(ROUND(E1767/L1767,2),0)</f>
        <v>72.17</v>
      </c>
      <c r="Q1767" s="11" t="s">
        <v>8336</v>
      </c>
      <c r="R1767" t="s">
        <v>8337</v>
      </c>
      <c r="S1767" s="15">
        <f>(((J1767/60)/60)/24)+DATE(1970,1,1)</f>
        <v>41834.980462962965</v>
      </c>
      <c r="T1767" s="15">
        <f>(((I1767/60)/60)/24)+DATE(1970,1,1)</f>
        <v>41864.980462962965</v>
      </c>
      <c r="U1767">
        <f>YEAR(S1767)</f>
        <v>2014</v>
      </c>
      <c r="V1767">
        <f t="shared" si="27"/>
        <v>30</v>
      </c>
    </row>
    <row r="1768" spans="1:22" ht="27.6" x14ac:dyDescent="0.4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ROUND(E1768/D1768*100,0)</f>
        <v>0</v>
      </c>
      <c r="P1768">
        <f>IFERROR(ROUND(E1768/L1768,2),0)</f>
        <v>0</v>
      </c>
      <c r="Q1768" s="11" t="s">
        <v>8336</v>
      </c>
      <c r="R1768" t="s">
        <v>8337</v>
      </c>
      <c r="S1768" s="15">
        <f>(((J1768/60)/60)/24)+DATE(1970,1,1)</f>
        <v>41855.859814814816</v>
      </c>
      <c r="T1768" s="15">
        <f>(((I1768/60)/60)/24)+DATE(1970,1,1)</f>
        <v>41876.859814814816</v>
      </c>
      <c r="U1768">
        <f>YEAR(S1768)</f>
        <v>2014</v>
      </c>
      <c r="V1768">
        <f t="shared" si="27"/>
        <v>21</v>
      </c>
    </row>
    <row r="1769" spans="1:22" ht="27.6" x14ac:dyDescent="0.4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ROUND(E1769/D1769*100,0)</f>
        <v>46</v>
      </c>
      <c r="P1769">
        <f>IFERROR(ROUND(E1769/L1769,2),0)</f>
        <v>58.62</v>
      </c>
      <c r="Q1769" s="11" t="s">
        <v>8336</v>
      </c>
      <c r="R1769" t="s">
        <v>8337</v>
      </c>
      <c r="S1769" s="15">
        <f>(((J1769/60)/60)/24)+DATE(1970,1,1)</f>
        <v>41824.658379629633</v>
      </c>
      <c r="T1769" s="15">
        <f>(((I1769/60)/60)/24)+DATE(1970,1,1)</f>
        <v>41854.658379629633</v>
      </c>
      <c r="U1769">
        <f>YEAR(S1769)</f>
        <v>2014</v>
      </c>
      <c r="V1769">
        <f t="shared" si="27"/>
        <v>30</v>
      </c>
    </row>
    <row r="1770" spans="1:22" ht="41.4" x14ac:dyDescent="0.4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ROUND(E1770/D1770*100,0)</f>
        <v>4</v>
      </c>
      <c r="P1770">
        <f>IFERROR(ROUND(E1770/L1770,2),0)</f>
        <v>12.47</v>
      </c>
      <c r="Q1770" s="11" t="s">
        <v>8336</v>
      </c>
      <c r="R1770" t="s">
        <v>8337</v>
      </c>
      <c r="S1770" s="15">
        <f>(((J1770/60)/60)/24)+DATE(1970,1,1)</f>
        <v>41849.560694444444</v>
      </c>
      <c r="T1770" s="15">
        <f>(((I1770/60)/60)/24)+DATE(1970,1,1)</f>
        <v>41909.560694444444</v>
      </c>
      <c r="U1770">
        <f>YEAR(S1770)</f>
        <v>2014</v>
      </c>
      <c r="V1770">
        <f t="shared" si="27"/>
        <v>60</v>
      </c>
    </row>
    <row r="1771" spans="1:22" ht="41.4" x14ac:dyDescent="0.4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ROUND(E1771/D1771*100,0)</f>
        <v>3</v>
      </c>
      <c r="P1771">
        <f>IFERROR(ROUND(E1771/L1771,2),0)</f>
        <v>49.14</v>
      </c>
      <c r="Q1771" s="11" t="s">
        <v>8336</v>
      </c>
      <c r="R1771" t="s">
        <v>8337</v>
      </c>
      <c r="S1771" s="15">
        <f>(((J1771/60)/60)/24)+DATE(1970,1,1)</f>
        <v>41987.818969907406</v>
      </c>
      <c r="T1771" s="15">
        <f>(((I1771/60)/60)/24)+DATE(1970,1,1)</f>
        <v>42017.818969907406</v>
      </c>
      <c r="U1771">
        <f>YEAR(S1771)</f>
        <v>2014</v>
      </c>
      <c r="V1771">
        <f t="shared" si="27"/>
        <v>30</v>
      </c>
    </row>
    <row r="1772" spans="1:22" ht="41.4" x14ac:dyDescent="0.4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ROUND(E1772/D1772*100,0)</f>
        <v>57</v>
      </c>
      <c r="P1772">
        <f>IFERROR(ROUND(E1772/L1772,2),0)</f>
        <v>150.5</v>
      </c>
      <c r="Q1772" s="11" t="s">
        <v>8336</v>
      </c>
      <c r="R1772" t="s">
        <v>8337</v>
      </c>
      <c r="S1772" s="15">
        <f>(((J1772/60)/60)/24)+DATE(1970,1,1)</f>
        <v>41891.780023148152</v>
      </c>
      <c r="T1772" s="15">
        <f>(((I1772/60)/60)/24)+DATE(1970,1,1)</f>
        <v>41926.780023148152</v>
      </c>
      <c r="U1772">
        <f>YEAR(S1772)</f>
        <v>2014</v>
      </c>
      <c r="V1772">
        <f t="shared" si="27"/>
        <v>35</v>
      </c>
    </row>
    <row r="1773" spans="1:22" ht="41.4" x14ac:dyDescent="0.4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ROUND(E1773/D1773*100,0)</f>
        <v>21</v>
      </c>
      <c r="P1773">
        <f>IFERROR(ROUND(E1773/L1773,2),0)</f>
        <v>35.799999999999997</v>
      </c>
      <c r="Q1773" s="11" t="s">
        <v>8336</v>
      </c>
      <c r="R1773" t="s">
        <v>8337</v>
      </c>
      <c r="S1773" s="15">
        <f>(((J1773/60)/60)/24)+DATE(1970,1,1)</f>
        <v>41905.979629629634</v>
      </c>
      <c r="T1773" s="15">
        <f>(((I1773/60)/60)/24)+DATE(1970,1,1)</f>
        <v>41935.979629629634</v>
      </c>
      <c r="U1773">
        <f>YEAR(S1773)</f>
        <v>2014</v>
      </c>
      <c r="V1773">
        <f t="shared" si="27"/>
        <v>30</v>
      </c>
    </row>
    <row r="1774" spans="1:22" ht="27.6" x14ac:dyDescent="0.4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ROUND(E1774/D1774*100,0)</f>
        <v>16</v>
      </c>
      <c r="P1774">
        <f>IFERROR(ROUND(E1774/L1774,2),0)</f>
        <v>45.16</v>
      </c>
      <c r="Q1774" s="11" t="s">
        <v>8336</v>
      </c>
      <c r="R1774" t="s">
        <v>8337</v>
      </c>
      <c r="S1774" s="15">
        <f>(((J1774/60)/60)/24)+DATE(1970,1,1)</f>
        <v>41766.718009259261</v>
      </c>
      <c r="T1774" s="15">
        <f>(((I1774/60)/60)/24)+DATE(1970,1,1)</f>
        <v>41826.718009259261</v>
      </c>
      <c r="U1774">
        <f>YEAR(S1774)</f>
        <v>2014</v>
      </c>
      <c r="V1774">
        <f t="shared" si="27"/>
        <v>60</v>
      </c>
    </row>
    <row r="1775" spans="1:22" ht="41.4" x14ac:dyDescent="0.4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ROUND(E1775/D1775*100,0)</f>
        <v>6</v>
      </c>
      <c r="P1775">
        <f>IFERROR(ROUND(E1775/L1775,2),0)</f>
        <v>98.79</v>
      </c>
      <c r="Q1775" s="11" t="s">
        <v>8336</v>
      </c>
      <c r="R1775" t="s">
        <v>8337</v>
      </c>
      <c r="S1775" s="15">
        <f>(((J1775/60)/60)/24)+DATE(1970,1,1)</f>
        <v>41978.760393518518</v>
      </c>
      <c r="T1775" s="15">
        <f>(((I1775/60)/60)/24)+DATE(1970,1,1)</f>
        <v>42023.760393518518</v>
      </c>
      <c r="U1775">
        <f>YEAR(S1775)</f>
        <v>2014</v>
      </c>
      <c r="V1775">
        <f t="shared" si="27"/>
        <v>45</v>
      </c>
    </row>
    <row r="1776" spans="1:22" ht="41.4" x14ac:dyDescent="0.4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ROUND(E1776/D1776*100,0)</f>
        <v>46</v>
      </c>
      <c r="P1776">
        <f>IFERROR(ROUND(E1776/L1776,2),0)</f>
        <v>88.31</v>
      </c>
      <c r="Q1776" s="11" t="s">
        <v>8336</v>
      </c>
      <c r="R1776" t="s">
        <v>8337</v>
      </c>
      <c r="S1776" s="15">
        <f>(((J1776/60)/60)/24)+DATE(1970,1,1)</f>
        <v>41930.218657407408</v>
      </c>
      <c r="T1776" s="15">
        <f>(((I1776/60)/60)/24)+DATE(1970,1,1)</f>
        <v>41972.624305555553</v>
      </c>
      <c r="U1776">
        <f>YEAR(S1776)</f>
        <v>2014</v>
      </c>
      <c r="V1776">
        <f t="shared" si="27"/>
        <v>42</v>
      </c>
    </row>
    <row r="1777" spans="1:22" ht="41.4" x14ac:dyDescent="0.4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ROUND(E1777/D1777*100,0)</f>
        <v>65</v>
      </c>
      <c r="P1777">
        <f>IFERROR(ROUND(E1777/L1777,2),0)</f>
        <v>170.63</v>
      </c>
      <c r="Q1777" s="11" t="s">
        <v>8336</v>
      </c>
      <c r="R1777" t="s">
        <v>8337</v>
      </c>
      <c r="S1777" s="15">
        <f>(((J1777/60)/60)/24)+DATE(1970,1,1)</f>
        <v>41891.976388888892</v>
      </c>
      <c r="T1777" s="15">
        <f>(((I1777/60)/60)/24)+DATE(1970,1,1)</f>
        <v>41936.976388888892</v>
      </c>
      <c r="U1777">
        <f>YEAR(S1777)</f>
        <v>2014</v>
      </c>
      <c r="V1777">
        <f t="shared" si="27"/>
        <v>45</v>
      </c>
    </row>
    <row r="1778" spans="1:22" ht="41.4" x14ac:dyDescent="0.4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ROUND(E1778/D1778*100,0)</f>
        <v>7</v>
      </c>
      <c r="P1778">
        <f>IFERROR(ROUND(E1778/L1778,2),0)</f>
        <v>83.75</v>
      </c>
      <c r="Q1778" s="11" t="s">
        <v>8336</v>
      </c>
      <c r="R1778" t="s">
        <v>8337</v>
      </c>
      <c r="S1778" s="15">
        <f>(((J1778/60)/60)/24)+DATE(1970,1,1)</f>
        <v>41905.95684027778</v>
      </c>
      <c r="T1778" s="15">
        <f>(((I1778/60)/60)/24)+DATE(1970,1,1)</f>
        <v>41941.95684027778</v>
      </c>
      <c r="U1778">
        <f>YEAR(S1778)</f>
        <v>2014</v>
      </c>
      <c r="V1778">
        <f t="shared" si="27"/>
        <v>36</v>
      </c>
    </row>
    <row r="1779" spans="1:22" ht="41.4" x14ac:dyDescent="0.4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ROUND(E1779/D1779*100,0)</f>
        <v>14</v>
      </c>
      <c r="P1779">
        <f>IFERROR(ROUND(E1779/L1779,2),0)</f>
        <v>65.099999999999994</v>
      </c>
      <c r="Q1779" s="11" t="s">
        <v>8336</v>
      </c>
      <c r="R1779" t="s">
        <v>8337</v>
      </c>
      <c r="S1779" s="15">
        <f>(((J1779/60)/60)/24)+DATE(1970,1,1)</f>
        <v>42025.357094907406</v>
      </c>
      <c r="T1779" s="15">
        <f>(((I1779/60)/60)/24)+DATE(1970,1,1)</f>
        <v>42055.357094907406</v>
      </c>
      <c r="U1779">
        <f>YEAR(S1779)</f>
        <v>2015</v>
      </c>
      <c r="V1779">
        <f t="shared" si="27"/>
        <v>30</v>
      </c>
    </row>
    <row r="1780" spans="1:22" ht="41.4" x14ac:dyDescent="0.4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ROUND(E1780/D1780*100,0)</f>
        <v>2</v>
      </c>
      <c r="P1780">
        <f>IFERROR(ROUND(E1780/L1780,2),0)</f>
        <v>66.33</v>
      </c>
      <c r="Q1780" s="11" t="s">
        <v>8336</v>
      </c>
      <c r="R1780" t="s">
        <v>8337</v>
      </c>
      <c r="S1780" s="15">
        <f>(((J1780/60)/60)/24)+DATE(1970,1,1)</f>
        <v>42045.86336805555</v>
      </c>
      <c r="T1780" s="15">
        <f>(((I1780/60)/60)/24)+DATE(1970,1,1)</f>
        <v>42090.821701388893</v>
      </c>
      <c r="U1780">
        <f>YEAR(S1780)</f>
        <v>2015</v>
      </c>
      <c r="V1780">
        <f t="shared" si="27"/>
        <v>45</v>
      </c>
    </row>
    <row r="1781" spans="1:22" ht="41.4" x14ac:dyDescent="0.4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ROUND(E1781/D1781*100,0)</f>
        <v>36</v>
      </c>
      <c r="P1781">
        <f>IFERROR(ROUND(E1781/L1781,2),0)</f>
        <v>104.89</v>
      </c>
      <c r="Q1781" s="11" t="s">
        <v>8336</v>
      </c>
      <c r="R1781" t="s">
        <v>8337</v>
      </c>
      <c r="S1781" s="15">
        <f>(((J1781/60)/60)/24)+DATE(1970,1,1)</f>
        <v>42585.691898148143</v>
      </c>
      <c r="T1781" s="15">
        <f>(((I1781/60)/60)/24)+DATE(1970,1,1)</f>
        <v>42615.691898148143</v>
      </c>
      <c r="U1781">
        <f>YEAR(S1781)</f>
        <v>2016</v>
      </c>
      <c r="V1781">
        <f t="shared" si="27"/>
        <v>30</v>
      </c>
    </row>
    <row r="1782" spans="1:22" ht="41.4" x14ac:dyDescent="0.4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ROUND(E1782/D1782*100,0)</f>
        <v>40</v>
      </c>
      <c r="P1782">
        <f>IFERROR(ROUND(E1782/L1782,2),0)</f>
        <v>78.44</v>
      </c>
      <c r="Q1782" s="11" t="s">
        <v>8336</v>
      </c>
      <c r="R1782" t="s">
        <v>8337</v>
      </c>
      <c r="S1782" s="15">
        <f>(((J1782/60)/60)/24)+DATE(1970,1,1)</f>
        <v>42493.600810185191</v>
      </c>
      <c r="T1782" s="15">
        <f>(((I1782/60)/60)/24)+DATE(1970,1,1)</f>
        <v>42553.600810185191</v>
      </c>
      <c r="U1782">
        <f>YEAR(S1782)</f>
        <v>2016</v>
      </c>
      <c r="V1782">
        <f t="shared" si="27"/>
        <v>60</v>
      </c>
    </row>
    <row r="1783" spans="1:22" ht="41.4" x14ac:dyDescent="0.4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ROUND(E1783/D1783*100,0)</f>
        <v>26</v>
      </c>
      <c r="P1783">
        <f>IFERROR(ROUND(E1783/L1783,2),0)</f>
        <v>59.04</v>
      </c>
      <c r="Q1783" s="11" t="s">
        <v>8336</v>
      </c>
      <c r="R1783" t="s">
        <v>8337</v>
      </c>
      <c r="S1783" s="15">
        <f>(((J1783/60)/60)/24)+DATE(1970,1,1)</f>
        <v>42597.617418981477</v>
      </c>
      <c r="T1783" s="15">
        <f>(((I1783/60)/60)/24)+DATE(1970,1,1)</f>
        <v>42628.617418981477</v>
      </c>
      <c r="U1783">
        <f>YEAR(S1783)</f>
        <v>2016</v>
      </c>
      <c r="V1783">
        <f t="shared" si="27"/>
        <v>31</v>
      </c>
    </row>
    <row r="1784" spans="1:22" ht="41.4" x14ac:dyDescent="0.4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ROUND(E1784/D1784*100,0)</f>
        <v>15</v>
      </c>
      <c r="P1784">
        <f>IFERROR(ROUND(E1784/L1784,2),0)</f>
        <v>71.34</v>
      </c>
      <c r="Q1784" s="11" t="s">
        <v>8336</v>
      </c>
      <c r="R1784" t="s">
        <v>8337</v>
      </c>
      <c r="S1784" s="15">
        <f>(((J1784/60)/60)/24)+DATE(1970,1,1)</f>
        <v>42388.575104166666</v>
      </c>
      <c r="T1784" s="15">
        <f>(((I1784/60)/60)/24)+DATE(1970,1,1)</f>
        <v>42421.575104166666</v>
      </c>
      <c r="U1784">
        <f>YEAR(S1784)</f>
        <v>2016</v>
      </c>
      <c r="V1784">
        <f t="shared" si="27"/>
        <v>33</v>
      </c>
    </row>
    <row r="1785" spans="1:22" ht="41.4" x14ac:dyDescent="0.4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ROUND(E1785/D1785*100,0)</f>
        <v>24</v>
      </c>
      <c r="P1785">
        <f>IFERROR(ROUND(E1785/L1785,2),0)</f>
        <v>51.23</v>
      </c>
      <c r="Q1785" s="11" t="s">
        <v>8336</v>
      </c>
      <c r="R1785" t="s">
        <v>8337</v>
      </c>
      <c r="S1785" s="15">
        <f>(((J1785/60)/60)/24)+DATE(1970,1,1)</f>
        <v>42115.949976851851</v>
      </c>
      <c r="T1785" s="15">
        <f>(((I1785/60)/60)/24)+DATE(1970,1,1)</f>
        <v>42145.949976851851</v>
      </c>
      <c r="U1785">
        <f>YEAR(S1785)</f>
        <v>2015</v>
      </c>
      <c r="V1785">
        <f t="shared" si="27"/>
        <v>30</v>
      </c>
    </row>
    <row r="1786" spans="1:22" ht="41.4" x14ac:dyDescent="0.4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ROUND(E1786/D1786*100,0)</f>
        <v>40</v>
      </c>
      <c r="P1786">
        <f>IFERROR(ROUND(E1786/L1786,2),0)</f>
        <v>60.24</v>
      </c>
      <c r="Q1786" s="11" t="s">
        <v>8336</v>
      </c>
      <c r="R1786" t="s">
        <v>8337</v>
      </c>
      <c r="S1786" s="15">
        <f>(((J1786/60)/60)/24)+DATE(1970,1,1)</f>
        <v>42003.655555555553</v>
      </c>
      <c r="T1786" s="15">
        <f>(((I1786/60)/60)/24)+DATE(1970,1,1)</f>
        <v>42035.142361111109</v>
      </c>
      <c r="U1786">
        <f>YEAR(S1786)</f>
        <v>2014</v>
      </c>
      <c r="V1786">
        <f t="shared" si="27"/>
        <v>32</v>
      </c>
    </row>
    <row r="1787" spans="1:22" ht="41.4" x14ac:dyDescent="0.4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ROUND(E1787/D1787*100,0)</f>
        <v>20</v>
      </c>
      <c r="P1787">
        <f>IFERROR(ROUND(E1787/L1787,2),0)</f>
        <v>44.94</v>
      </c>
      <c r="Q1787" s="11" t="s">
        <v>8336</v>
      </c>
      <c r="R1787" t="s">
        <v>8337</v>
      </c>
      <c r="S1787" s="15">
        <f>(((J1787/60)/60)/24)+DATE(1970,1,1)</f>
        <v>41897.134895833333</v>
      </c>
      <c r="T1787" s="15">
        <f>(((I1787/60)/60)/24)+DATE(1970,1,1)</f>
        <v>41928</v>
      </c>
      <c r="U1787">
        <f>YEAR(S1787)</f>
        <v>2014</v>
      </c>
      <c r="V1787">
        <f t="shared" si="27"/>
        <v>31</v>
      </c>
    </row>
    <row r="1788" spans="1:22" ht="41.4" x14ac:dyDescent="0.4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ROUND(E1788/D1788*100,0)</f>
        <v>48</v>
      </c>
      <c r="P1788">
        <f>IFERROR(ROUND(E1788/L1788,2),0)</f>
        <v>31.21</v>
      </c>
      <c r="Q1788" s="11" t="s">
        <v>8336</v>
      </c>
      <c r="R1788" t="s">
        <v>8337</v>
      </c>
      <c r="S1788" s="15">
        <f>(((J1788/60)/60)/24)+DATE(1970,1,1)</f>
        <v>41958.550659722227</v>
      </c>
      <c r="T1788" s="15">
        <f>(((I1788/60)/60)/24)+DATE(1970,1,1)</f>
        <v>41988.550659722227</v>
      </c>
      <c r="U1788">
        <f>YEAR(S1788)</f>
        <v>2014</v>
      </c>
      <c r="V1788">
        <f t="shared" si="27"/>
        <v>30</v>
      </c>
    </row>
    <row r="1789" spans="1:22" ht="41.4" x14ac:dyDescent="0.4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ROUND(E1789/D1789*100,0)</f>
        <v>15</v>
      </c>
      <c r="P1789">
        <f>IFERROR(ROUND(E1789/L1789,2),0)</f>
        <v>63.88</v>
      </c>
      <c r="Q1789" s="11" t="s">
        <v>8336</v>
      </c>
      <c r="R1789" t="s">
        <v>8337</v>
      </c>
      <c r="S1789" s="15">
        <f>(((J1789/60)/60)/24)+DATE(1970,1,1)</f>
        <v>42068.65552083333</v>
      </c>
      <c r="T1789" s="15">
        <f>(((I1789/60)/60)/24)+DATE(1970,1,1)</f>
        <v>42098.613854166666</v>
      </c>
      <c r="U1789">
        <f>YEAR(S1789)</f>
        <v>2015</v>
      </c>
      <c r="V1789">
        <f t="shared" si="27"/>
        <v>30</v>
      </c>
    </row>
    <row r="1790" spans="1:22" ht="41.4" x14ac:dyDescent="0.4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ROUND(E1790/D1790*100,0)</f>
        <v>1</v>
      </c>
      <c r="P1790">
        <f>IFERROR(ROUND(E1790/L1790,2),0)</f>
        <v>19</v>
      </c>
      <c r="Q1790" s="11" t="s">
        <v>8336</v>
      </c>
      <c r="R1790" t="s">
        <v>8337</v>
      </c>
      <c r="S1790" s="15">
        <f>(((J1790/60)/60)/24)+DATE(1970,1,1)</f>
        <v>41913.94840277778</v>
      </c>
      <c r="T1790" s="15">
        <f>(((I1790/60)/60)/24)+DATE(1970,1,1)</f>
        <v>41943.94840277778</v>
      </c>
      <c r="U1790">
        <f>YEAR(S1790)</f>
        <v>2014</v>
      </c>
      <c r="V1790">
        <f t="shared" si="27"/>
        <v>30</v>
      </c>
    </row>
    <row r="1791" spans="1:22" ht="41.4" x14ac:dyDescent="0.4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ROUND(E1791/D1791*100,0)</f>
        <v>1</v>
      </c>
      <c r="P1791">
        <f>IFERROR(ROUND(E1791/L1791,2),0)</f>
        <v>10</v>
      </c>
      <c r="Q1791" s="11" t="s">
        <v>8336</v>
      </c>
      <c r="R1791" t="s">
        <v>8337</v>
      </c>
      <c r="S1791" s="15">
        <f>(((J1791/60)/60)/24)+DATE(1970,1,1)</f>
        <v>41956.250034722223</v>
      </c>
      <c r="T1791" s="15">
        <f>(((I1791/60)/60)/24)+DATE(1970,1,1)</f>
        <v>42016.250034722223</v>
      </c>
      <c r="U1791">
        <f>YEAR(S1791)</f>
        <v>2014</v>
      </c>
      <c r="V1791">
        <f t="shared" si="27"/>
        <v>60</v>
      </c>
    </row>
    <row r="1792" spans="1:22" ht="41.4" x14ac:dyDescent="0.4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ROUND(E1792/D1792*100,0)</f>
        <v>5</v>
      </c>
      <c r="P1792">
        <f>IFERROR(ROUND(E1792/L1792,2),0)</f>
        <v>109.07</v>
      </c>
      <c r="Q1792" s="11" t="s">
        <v>8336</v>
      </c>
      <c r="R1792" t="s">
        <v>8337</v>
      </c>
      <c r="S1792" s="15">
        <f>(((J1792/60)/60)/24)+DATE(1970,1,1)</f>
        <v>42010.674513888895</v>
      </c>
      <c r="T1792" s="15">
        <f>(((I1792/60)/60)/24)+DATE(1970,1,1)</f>
        <v>42040.674513888895</v>
      </c>
      <c r="U1792">
        <f>YEAR(S1792)</f>
        <v>2015</v>
      </c>
      <c r="V1792">
        <f t="shared" si="27"/>
        <v>30</v>
      </c>
    </row>
    <row r="1793" spans="1:22" ht="27.6" x14ac:dyDescent="0.4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ROUND(E1793/D1793*100,0)</f>
        <v>4</v>
      </c>
      <c r="P1793">
        <f>IFERROR(ROUND(E1793/L1793,2),0)</f>
        <v>26.75</v>
      </c>
      <c r="Q1793" s="11" t="s">
        <v>8336</v>
      </c>
      <c r="R1793" t="s">
        <v>8337</v>
      </c>
      <c r="S1793" s="15">
        <f>(((J1793/60)/60)/24)+DATE(1970,1,1)</f>
        <v>41973.740335648152</v>
      </c>
      <c r="T1793" s="15">
        <f>(((I1793/60)/60)/24)+DATE(1970,1,1)</f>
        <v>42033.740335648152</v>
      </c>
      <c r="U1793">
        <f>YEAR(S1793)</f>
        <v>2014</v>
      </c>
      <c r="V1793">
        <f t="shared" si="27"/>
        <v>60</v>
      </c>
    </row>
    <row r="1794" spans="1:22" ht="27.6" x14ac:dyDescent="0.4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ROUND(E1794/D1794*100,0)</f>
        <v>61</v>
      </c>
      <c r="P1794">
        <f>IFERROR(ROUND(E1794/L1794,2),0)</f>
        <v>109.94</v>
      </c>
      <c r="Q1794" s="11" t="s">
        <v>8336</v>
      </c>
      <c r="R1794" t="s">
        <v>8337</v>
      </c>
      <c r="S1794" s="15">
        <f>(((J1794/60)/60)/24)+DATE(1970,1,1)</f>
        <v>42189.031041666662</v>
      </c>
      <c r="T1794" s="15">
        <f>(((I1794/60)/60)/24)+DATE(1970,1,1)</f>
        <v>42226.290972222225</v>
      </c>
      <c r="U1794">
        <f>YEAR(S1794)</f>
        <v>2015</v>
      </c>
      <c r="V1794">
        <f t="shared" si="27"/>
        <v>37</v>
      </c>
    </row>
    <row r="1795" spans="1:22" ht="41.4" x14ac:dyDescent="0.4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ROUND(E1795/D1795*100,0)</f>
        <v>1</v>
      </c>
      <c r="P1795">
        <f>IFERROR(ROUND(E1795/L1795,2),0)</f>
        <v>20</v>
      </c>
      <c r="Q1795" s="11" t="s">
        <v>8336</v>
      </c>
      <c r="R1795" t="s">
        <v>8337</v>
      </c>
      <c r="S1795" s="15">
        <f>(((J1795/60)/60)/24)+DATE(1970,1,1)</f>
        <v>41940.89166666667</v>
      </c>
      <c r="T1795" s="15">
        <f>(((I1795/60)/60)/24)+DATE(1970,1,1)</f>
        <v>41970.933333333334</v>
      </c>
      <c r="U1795">
        <f>YEAR(S1795)</f>
        <v>2014</v>
      </c>
      <c r="V1795">
        <f t="shared" ref="V1795:V1858" si="28">_xlfn.DAYS(T1795,S1795)</f>
        <v>30</v>
      </c>
    </row>
    <row r="1796" spans="1:22" ht="41.4" x14ac:dyDescent="0.4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ROUND(E1796/D1796*100,0)</f>
        <v>11</v>
      </c>
      <c r="P1796">
        <f>IFERROR(ROUND(E1796/L1796,2),0)</f>
        <v>55.39</v>
      </c>
      <c r="Q1796" s="11" t="s">
        <v>8336</v>
      </c>
      <c r="R1796" t="s">
        <v>8337</v>
      </c>
      <c r="S1796" s="15">
        <f>(((J1796/60)/60)/24)+DATE(1970,1,1)</f>
        <v>42011.551180555558</v>
      </c>
      <c r="T1796" s="15">
        <f>(((I1796/60)/60)/24)+DATE(1970,1,1)</f>
        <v>42046.551180555558</v>
      </c>
      <c r="U1796">
        <f>YEAR(S1796)</f>
        <v>2015</v>
      </c>
      <c r="V1796">
        <f t="shared" si="28"/>
        <v>35</v>
      </c>
    </row>
    <row r="1797" spans="1:22" ht="41.4" x14ac:dyDescent="0.4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ROUND(E1797/D1797*100,0)</f>
        <v>39</v>
      </c>
      <c r="P1797">
        <f>IFERROR(ROUND(E1797/L1797,2),0)</f>
        <v>133.9</v>
      </c>
      <c r="Q1797" s="11" t="s">
        <v>8336</v>
      </c>
      <c r="R1797" t="s">
        <v>8337</v>
      </c>
      <c r="S1797" s="15">
        <f>(((J1797/60)/60)/24)+DATE(1970,1,1)</f>
        <v>42628.288668981477</v>
      </c>
      <c r="T1797" s="15">
        <f>(((I1797/60)/60)/24)+DATE(1970,1,1)</f>
        <v>42657.666666666672</v>
      </c>
      <c r="U1797">
        <f>YEAR(S1797)</f>
        <v>2016</v>
      </c>
      <c r="V1797">
        <f t="shared" si="28"/>
        <v>29</v>
      </c>
    </row>
    <row r="1798" spans="1:22" ht="41.4" x14ac:dyDescent="0.4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ROUND(E1798/D1798*100,0)</f>
        <v>22</v>
      </c>
      <c r="P1798">
        <f>IFERROR(ROUND(E1798/L1798,2),0)</f>
        <v>48.72</v>
      </c>
      <c r="Q1798" s="11" t="s">
        <v>8336</v>
      </c>
      <c r="R1798" t="s">
        <v>8337</v>
      </c>
      <c r="S1798" s="15">
        <f>(((J1798/60)/60)/24)+DATE(1970,1,1)</f>
        <v>42515.439421296294</v>
      </c>
      <c r="T1798" s="15">
        <f>(((I1798/60)/60)/24)+DATE(1970,1,1)</f>
        <v>42575.439421296294</v>
      </c>
      <c r="U1798">
        <f>YEAR(S1798)</f>
        <v>2016</v>
      </c>
      <c r="V1798">
        <f t="shared" si="28"/>
        <v>60</v>
      </c>
    </row>
    <row r="1799" spans="1:22" ht="41.4" x14ac:dyDescent="0.4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ROUND(E1799/D1799*100,0)</f>
        <v>68</v>
      </c>
      <c r="P1799">
        <f>IFERROR(ROUND(E1799/L1799,2),0)</f>
        <v>48.25</v>
      </c>
      <c r="Q1799" s="11" t="s">
        <v>8336</v>
      </c>
      <c r="R1799" t="s">
        <v>8337</v>
      </c>
      <c r="S1799" s="15">
        <f>(((J1799/60)/60)/24)+DATE(1970,1,1)</f>
        <v>42689.56931712963</v>
      </c>
      <c r="T1799" s="15">
        <f>(((I1799/60)/60)/24)+DATE(1970,1,1)</f>
        <v>42719.56931712963</v>
      </c>
      <c r="U1799">
        <f>YEAR(S1799)</f>
        <v>2016</v>
      </c>
      <c r="V1799">
        <f t="shared" si="28"/>
        <v>30</v>
      </c>
    </row>
    <row r="1800" spans="1:22" ht="41.4" x14ac:dyDescent="0.4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ROUND(E1800/D1800*100,0)</f>
        <v>14</v>
      </c>
      <c r="P1800">
        <f>IFERROR(ROUND(E1800/L1800,2),0)</f>
        <v>58.97</v>
      </c>
      <c r="Q1800" s="11" t="s">
        <v>8336</v>
      </c>
      <c r="R1800" t="s">
        <v>8337</v>
      </c>
      <c r="S1800" s="15">
        <f>(((J1800/60)/60)/24)+DATE(1970,1,1)</f>
        <v>42344.32677083333</v>
      </c>
      <c r="T1800" s="15">
        <f>(((I1800/60)/60)/24)+DATE(1970,1,1)</f>
        <v>42404.32677083333</v>
      </c>
      <c r="U1800">
        <f>YEAR(S1800)</f>
        <v>2015</v>
      </c>
      <c r="V1800">
        <f t="shared" si="28"/>
        <v>60</v>
      </c>
    </row>
    <row r="1801" spans="1:22" ht="27.6" x14ac:dyDescent="0.4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ROUND(E1801/D1801*100,0)</f>
        <v>2</v>
      </c>
      <c r="P1801">
        <f>IFERROR(ROUND(E1801/L1801,2),0)</f>
        <v>11.64</v>
      </c>
      <c r="Q1801" s="11" t="s">
        <v>8336</v>
      </c>
      <c r="R1801" t="s">
        <v>8337</v>
      </c>
      <c r="S1801" s="15">
        <f>(((J1801/60)/60)/24)+DATE(1970,1,1)</f>
        <v>41934.842685185184</v>
      </c>
      <c r="T1801" s="15">
        <f>(((I1801/60)/60)/24)+DATE(1970,1,1)</f>
        <v>41954.884351851855</v>
      </c>
      <c r="U1801">
        <f>YEAR(S1801)</f>
        <v>2014</v>
      </c>
      <c r="V1801">
        <f t="shared" si="28"/>
        <v>20</v>
      </c>
    </row>
    <row r="1802" spans="1:22" ht="41.4" x14ac:dyDescent="0.4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ROUND(E1802/D1802*100,0)</f>
        <v>20</v>
      </c>
      <c r="P1802">
        <f>IFERROR(ROUND(E1802/L1802,2),0)</f>
        <v>83.72</v>
      </c>
      <c r="Q1802" s="11" t="s">
        <v>8336</v>
      </c>
      <c r="R1802" t="s">
        <v>8337</v>
      </c>
      <c r="S1802" s="15">
        <f>(((J1802/60)/60)/24)+DATE(1970,1,1)</f>
        <v>42623.606134259258</v>
      </c>
      <c r="T1802" s="15">
        <f>(((I1802/60)/60)/24)+DATE(1970,1,1)</f>
        <v>42653.606134259258</v>
      </c>
      <c r="U1802">
        <f>YEAR(S1802)</f>
        <v>2016</v>
      </c>
      <c r="V1802">
        <f t="shared" si="28"/>
        <v>30</v>
      </c>
    </row>
    <row r="1803" spans="1:22" ht="41.4" x14ac:dyDescent="0.4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ROUND(E1803/D1803*100,0)</f>
        <v>14</v>
      </c>
      <c r="P1803">
        <f>IFERROR(ROUND(E1803/L1803,2),0)</f>
        <v>63.65</v>
      </c>
      <c r="Q1803" s="11" t="s">
        <v>8336</v>
      </c>
      <c r="R1803" t="s">
        <v>8337</v>
      </c>
      <c r="S1803" s="15">
        <f>(((J1803/60)/60)/24)+DATE(1970,1,1)</f>
        <v>42321.660509259258</v>
      </c>
      <c r="T1803" s="15">
        <f>(((I1803/60)/60)/24)+DATE(1970,1,1)</f>
        <v>42353.506944444445</v>
      </c>
      <c r="U1803">
        <f>YEAR(S1803)</f>
        <v>2015</v>
      </c>
      <c r="V1803">
        <f t="shared" si="28"/>
        <v>32</v>
      </c>
    </row>
    <row r="1804" spans="1:22" ht="27.6" x14ac:dyDescent="0.4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ROUND(E1804/D1804*100,0)</f>
        <v>48</v>
      </c>
      <c r="P1804">
        <f>IFERROR(ROUND(E1804/L1804,2),0)</f>
        <v>94.28</v>
      </c>
      <c r="Q1804" s="11" t="s">
        <v>8336</v>
      </c>
      <c r="R1804" t="s">
        <v>8337</v>
      </c>
      <c r="S1804" s="15">
        <f>(((J1804/60)/60)/24)+DATE(1970,1,1)</f>
        <v>42159.47256944445</v>
      </c>
      <c r="T1804" s="15">
        <f>(((I1804/60)/60)/24)+DATE(1970,1,1)</f>
        <v>42182.915972222225</v>
      </c>
      <c r="U1804">
        <f>YEAR(S1804)</f>
        <v>2015</v>
      </c>
      <c r="V1804">
        <f t="shared" si="28"/>
        <v>23</v>
      </c>
    </row>
    <row r="1805" spans="1:22" ht="41.4" x14ac:dyDescent="0.4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ROUND(E1805/D1805*100,0)</f>
        <v>31</v>
      </c>
      <c r="P1805">
        <f>IFERROR(ROUND(E1805/L1805,2),0)</f>
        <v>71.87</v>
      </c>
      <c r="Q1805" s="11" t="s">
        <v>8336</v>
      </c>
      <c r="R1805" t="s">
        <v>8337</v>
      </c>
      <c r="S1805" s="15">
        <f>(((J1805/60)/60)/24)+DATE(1970,1,1)</f>
        <v>42018.071550925932</v>
      </c>
      <c r="T1805" s="15">
        <f>(((I1805/60)/60)/24)+DATE(1970,1,1)</f>
        <v>42049.071550925932</v>
      </c>
      <c r="U1805">
        <f>YEAR(S1805)</f>
        <v>2015</v>
      </c>
      <c r="V1805">
        <f t="shared" si="28"/>
        <v>31</v>
      </c>
    </row>
    <row r="1806" spans="1:22" ht="41.4" x14ac:dyDescent="0.4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ROUND(E1806/D1806*100,0)</f>
        <v>35</v>
      </c>
      <c r="P1806">
        <f>IFERROR(ROUND(E1806/L1806,2),0)</f>
        <v>104.85</v>
      </c>
      <c r="Q1806" s="11" t="s">
        <v>8336</v>
      </c>
      <c r="R1806" t="s">
        <v>8337</v>
      </c>
      <c r="S1806" s="15">
        <f>(((J1806/60)/60)/24)+DATE(1970,1,1)</f>
        <v>42282.678287037037</v>
      </c>
      <c r="T1806" s="15">
        <f>(((I1806/60)/60)/24)+DATE(1970,1,1)</f>
        <v>42322.719953703709</v>
      </c>
      <c r="U1806">
        <f>YEAR(S1806)</f>
        <v>2015</v>
      </c>
      <c r="V1806">
        <f t="shared" si="28"/>
        <v>40</v>
      </c>
    </row>
    <row r="1807" spans="1:22" ht="41.4" x14ac:dyDescent="0.4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ROUND(E1807/D1807*100,0)</f>
        <v>36</v>
      </c>
      <c r="P1807">
        <f>IFERROR(ROUND(E1807/L1807,2),0)</f>
        <v>67.14</v>
      </c>
      <c r="Q1807" s="11" t="s">
        <v>8336</v>
      </c>
      <c r="R1807" t="s">
        <v>8337</v>
      </c>
      <c r="S1807" s="15">
        <f>(((J1807/60)/60)/24)+DATE(1970,1,1)</f>
        <v>42247.803912037038</v>
      </c>
      <c r="T1807" s="15">
        <f>(((I1807/60)/60)/24)+DATE(1970,1,1)</f>
        <v>42279.75</v>
      </c>
      <c r="U1807">
        <f>YEAR(S1807)</f>
        <v>2015</v>
      </c>
      <c r="V1807">
        <f t="shared" si="28"/>
        <v>32</v>
      </c>
    </row>
    <row r="1808" spans="1:22" ht="41.4" x14ac:dyDescent="0.4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ROUND(E1808/D1808*100,0)</f>
        <v>3</v>
      </c>
      <c r="P1808">
        <f>IFERROR(ROUND(E1808/L1808,2),0)</f>
        <v>73.88</v>
      </c>
      <c r="Q1808" s="11" t="s">
        <v>8336</v>
      </c>
      <c r="R1808" t="s">
        <v>8337</v>
      </c>
      <c r="S1808" s="15">
        <f>(((J1808/60)/60)/24)+DATE(1970,1,1)</f>
        <v>41877.638298611113</v>
      </c>
      <c r="T1808" s="15">
        <f>(((I1808/60)/60)/24)+DATE(1970,1,1)</f>
        <v>41912.638298611113</v>
      </c>
      <c r="U1808">
        <f>YEAR(S1808)</f>
        <v>2014</v>
      </c>
      <c r="V1808">
        <f t="shared" si="28"/>
        <v>35</v>
      </c>
    </row>
    <row r="1809" spans="1:22" ht="27.6" x14ac:dyDescent="0.4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ROUND(E1809/D1809*100,0)</f>
        <v>11</v>
      </c>
      <c r="P1809">
        <f>IFERROR(ROUND(E1809/L1809,2),0)</f>
        <v>69.13</v>
      </c>
      <c r="Q1809" s="11" t="s">
        <v>8336</v>
      </c>
      <c r="R1809" t="s">
        <v>8337</v>
      </c>
      <c r="S1809" s="15">
        <f>(((J1809/60)/60)/24)+DATE(1970,1,1)</f>
        <v>41880.068437499998</v>
      </c>
      <c r="T1809" s="15">
        <f>(((I1809/60)/60)/24)+DATE(1970,1,1)</f>
        <v>41910.068437499998</v>
      </c>
      <c r="U1809">
        <f>YEAR(S1809)</f>
        <v>2014</v>
      </c>
      <c r="V1809">
        <f t="shared" si="28"/>
        <v>30</v>
      </c>
    </row>
    <row r="1810" spans="1:22" ht="41.4" x14ac:dyDescent="0.4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ROUND(E1810/D1810*100,0)</f>
        <v>41</v>
      </c>
      <c r="P1810">
        <f>IFERROR(ROUND(E1810/L1810,2),0)</f>
        <v>120.77</v>
      </c>
      <c r="Q1810" s="11" t="s">
        <v>8336</v>
      </c>
      <c r="R1810" t="s">
        <v>8337</v>
      </c>
      <c r="S1810" s="15">
        <f>(((J1810/60)/60)/24)+DATE(1970,1,1)</f>
        <v>42742.680902777778</v>
      </c>
      <c r="T1810" s="15">
        <f>(((I1810/60)/60)/24)+DATE(1970,1,1)</f>
        <v>42777.680902777778</v>
      </c>
      <c r="U1810">
        <f>YEAR(S1810)</f>
        <v>2017</v>
      </c>
      <c r="V1810">
        <f t="shared" si="28"/>
        <v>35</v>
      </c>
    </row>
    <row r="1811" spans="1:22" ht="41.4" x14ac:dyDescent="0.4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ROUND(E1811/D1811*100,0)</f>
        <v>11</v>
      </c>
      <c r="P1811">
        <f>IFERROR(ROUND(E1811/L1811,2),0)</f>
        <v>42.22</v>
      </c>
      <c r="Q1811" s="11" t="s">
        <v>8336</v>
      </c>
      <c r="R1811" t="s">
        <v>8337</v>
      </c>
      <c r="S1811" s="15">
        <f>(((J1811/60)/60)/24)+DATE(1970,1,1)</f>
        <v>42029.907858796301</v>
      </c>
      <c r="T1811" s="15">
        <f>(((I1811/60)/60)/24)+DATE(1970,1,1)</f>
        <v>42064.907858796301</v>
      </c>
      <c r="U1811">
        <f>YEAR(S1811)</f>
        <v>2015</v>
      </c>
      <c r="V1811">
        <f t="shared" si="28"/>
        <v>35</v>
      </c>
    </row>
    <row r="1812" spans="1:22" ht="41.4" x14ac:dyDescent="0.4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ROUND(E1812/D1812*100,0)</f>
        <v>3</v>
      </c>
      <c r="P1812">
        <f>IFERROR(ROUND(E1812/L1812,2),0)</f>
        <v>7.5</v>
      </c>
      <c r="Q1812" s="11" t="s">
        <v>8336</v>
      </c>
      <c r="R1812" t="s">
        <v>8337</v>
      </c>
      <c r="S1812" s="15">
        <f>(((J1812/60)/60)/24)+DATE(1970,1,1)</f>
        <v>41860.91002314815</v>
      </c>
      <c r="T1812" s="15">
        <f>(((I1812/60)/60)/24)+DATE(1970,1,1)</f>
        <v>41872.91002314815</v>
      </c>
      <c r="U1812">
        <f>YEAR(S1812)</f>
        <v>2014</v>
      </c>
      <c r="V1812">
        <f t="shared" si="28"/>
        <v>12</v>
      </c>
    </row>
    <row r="1813" spans="1:22" ht="27.6" x14ac:dyDescent="0.4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ROUND(E1813/D1813*100,0)</f>
        <v>0</v>
      </c>
      <c r="P1813">
        <f>IFERROR(ROUND(E1813/L1813,2),0)</f>
        <v>1.54</v>
      </c>
      <c r="Q1813" s="11" t="s">
        <v>8336</v>
      </c>
      <c r="R1813" t="s">
        <v>8337</v>
      </c>
      <c r="S1813" s="15">
        <f>(((J1813/60)/60)/24)+DATE(1970,1,1)</f>
        <v>41876.433680555558</v>
      </c>
      <c r="T1813" s="15">
        <f>(((I1813/60)/60)/24)+DATE(1970,1,1)</f>
        <v>41936.166666666664</v>
      </c>
      <c r="U1813">
        <f>YEAR(S1813)</f>
        <v>2014</v>
      </c>
      <c r="V1813">
        <f t="shared" si="28"/>
        <v>60</v>
      </c>
    </row>
    <row r="1814" spans="1:22" ht="41.4" x14ac:dyDescent="0.4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ROUND(E1814/D1814*100,0)</f>
        <v>13</v>
      </c>
      <c r="P1814">
        <f>IFERROR(ROUND(E1814/L1814,2),0)</f>
        <v>37.61</v>
      </c>
      <c r="Q1814" s="11" t="s">
        <v>8336</v>
      </c>
      <c r="R1814" t="s">
        <v>8337</v>
      </c>
      <c r="S1814" s="15">
        <f>(((J1814/60)/60)/24)+DATE(1970,1,1)</f>
        <v>42524.318703703699</v>
      </c>
      <c r="T1814" s="15">
        <f>(((I1814/60)/60)/24)+DATE(1970,1,1)</f>
        <v>42554.318703703699</v>
      </c>
      <c r="U1814">
        <f>YEAR(S1814)</f>
        <v>2016</v>
      </c>
      <c r="V1814">
        <f t="shared" si="28"/>
        <v>30</v>
      </c>
    </row>
    <row r="1815" spans="1:22" ht="41.4" x14ac:dyDescent="0.4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ROUND(E1815/D1815*100,0)</f>
        <v>0</v>
      </c>
      <c r="P1815">
        <f>IFERROR(ROUND(E1815/L1815,2),0)</f>
        <v>0</v>
      </c>
      <c r="Q1815" s="11" t="s">
        <v>8336</v>
      </c>
      <c r="R1815" t="s">
        <v>8337</v>
      </c>
      <c r="S1815" s="15">
        <f>(((J1815/60)/60)/24)+DATE(1970,1,1)</f>
        <v>41829.889027777775</v>
      </c>
      <c r="T1815" s="15">
        <f>(((I1815/60)/60)/24)+DATE(1970,1,1)</f>
        <v>41859.889027777775</v>
      </c>
      <c r="U1815">
        <f>YEAR(S1815)</f>
        <v>2014</v>
      </c>
      <c r="V1815">
        <f t="shared" si="28"/>
        <v>30</v>
      </c>
    </row>
    <row r="1816" spans="1:22" ht="41.4" x14ac:dyDescent="0.4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ROUND(E1816/D1816*100,0)</f>
        <v>49</v>
      </c>
      <c r="P1816">
        <f>IFERROR(ROUND(E1816/L1816,2),0)</f>
        <v>42.16</v>
      </c>
      <c r="Q1816" s="11" t="s">
        <v>8336</v>
      </c>
      <c r="R1816" t="s">
        <v>8337</v>
      </c>
      <c r="S1816" s="15">
        <f>(((J1816/60)/60)/24)+DATE(1970,1,1)</f>
        <v>42033.314074074078</v>
      </c>
      <c r="T1816" s="15">
        <f>(((I1816/60)/60)/24)+DATE(1970,1,1)</f>
        <v>42063.314074074078</v>
      </c>
      <c r="U1816">
        <f>YEAR(S1816)</f>
        <v>2015</v>
      </c>
      <c r="V1816">
        <f t="shared" si="28"/>
        <v>30</v>
      </c>
    </row>
    <row r="1817" spans="1:22" ht="41.4" x14ac:dyDescent="0.4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ROUND(E1817/D1817*100,0)</f>
        <v>0</v>
      </c>
      <c r="P1817">
        <f>IFERROR(ROUND(E1817/L1817,2),0)</f>
        <v>0</v>
      </c>
      <c r="Q1817" s="11" t="s">
        <v>8336</v>
      </c>
      <c r="R1817" t="s">
        <v>8337</v>
      </c>
      <c r="S1817" s="15">
        <f>(((J1817/60)/60)/24)+DATE(1970,1,1)</f>
        <v>42172.906678240746</v>
      </c>
      <c r="T1817" s="15">
        <f>(((I1817/60)/60)/24)+DATE(1970,1,1)</f>
        <v>42186.906678240746</v>
      </c>
      <c r="U1817">
        <f>YEAR(S1817)</f>
        <v>2015</v>
      </c>
      <c r="V1817">
        <f t="shared" si="28"/>
        <v>14</v>
      </c>
    </row>
    <row r="1818" spans="1:22" ht="41.4" x14ac:dyDescent="0.4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ROUND(E1818/D1818*100,0)</f>
        <v>2</v>
      </c>
      <c r="P1818">
        <f>IFERROR(ROUND(E1818/L1818,2),0)</f>
        <v>84.83</v>
      </c>
      <c r="Q1818" s="11" t="s">
        <v>8336</v>
      </c>
      <c r="R1818" t="s">
        <v>8337</v>
      </c>
      <c r="S1818" s="15">
        <f>(((J1818/60)/60)/24)+DATE(1970,1,1)</f>
        <v>42548.876192129625</v>
      </c>
      <c r="T1818" s="15">
        <f>(((I1818/60)/60)/24)+DATE(1970,1,1)</f>
        <v>42576.791666666672</v>
      </c>
      <c r="U1818">
        <f>YEAR(S1818)</f>
        <v>2016</v>
      </c>
      <c r="V1818">
        <f t="shared" si="28"/>
        <v>28</v>
      </c>
    </row>
    <row r="1819" spans="1:22" ht="27.6" x14ac:dyDescent="0.4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ROUND(E1819/D1819*100,0)</f>
        <v>52</v>
      </c>
      <c r="P1819">
        <f>IFERROR(ROUND(E1819/L1819,2),0)</f>
        <v>94.19</v>
      </c>
      <c r="Q1819" s="11" t="s">
        <v>8336</v>
      </c>
      <c r="R1819" t="s">
        <v>8337</v>
      </c>
      <c r="S1819" s="15">
        <f>(((J1819/60)/60)/24)+DATE(1970,1,1)</f>
        <v>42705.662118055552</v>
      </c>
      <c r="T1819" s="15">
        <f>(((I1819/60)/60)/24)+DATE(1970,1,1)</f>
        <v>42765.290972222225</v>
      </c>
      <c r="U1819">
        <f>YEAR(S1819)</f>
        <v>2016</v>
      </c>
      <c r="V1819">
        <f t="shared" si="28"/>
        <v>60</v>
      </c>
    </row>
    <row r="1820" spans="1:22" ht="27.6" x14ac:dyDescent="0.4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ROUND(E1820/D1820*100,0)</f>
        <v>0</v>
      </c>
      <c r="P1820">
        <f>IFERROR(ROUND(E1820/L1820,2),0)</f>
        <v>0</v>
      </c>
      <c r="Q1820" s="11" t="s">
        <v>8336</v>
      </c>
      <c r="R1820" t="s">
        <v>8337</v>
      </c>
      <c r="S1820" s="15">
        <f>(((J1820/60)/60)/24)+DATE(1970,1,1)</f>
        <v>42067.234375</v>
      </c>
      <c r="T1820" s="15">
        <f>(((I1820/60)/60)/24)+DATE(1970,1,1)</f>
        <v>42097.192708333328</v>
      </c>
      <c r="U1820">
        <f>YEAR(S1820)</f>
        <v>2015</v>
      </c>
      <c r="V1820">
        <f t="shared" si="28"/>
        <v>30</v>
      </c>
    </row>
    <row r="1821" spans="1:22" ht="41.4" x14ac:dyDescent="0.4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ROUND(E1821/D1821*100,0)</f>
        <v>2</v>
      </c>
      <c r="P1821">
        <f>IFERROR(ROUND(E1821/L1821,2),0)</f>
        <v>6.25</v>
      </c>
      <c r="Q1821" s="11" t="s">
        <v>8336</v>
      </c>
      <c r="R1821" t="s">
        <v>8337</v>
      </c>
      <c r="S1821" s="15">
        <f>(((J1821/60)/60)/24)+DATE(1970,1,1)</f>
        <v>41820.752268518518</v>
      </c>
      <c r="T1821" s="15">
        <f>(((I1821/60)/60)/24)+DATE(1970,1,1)</f>
        <v>41850.752268518518</v>
      </c>
      <c r="U1821">
        <f>YEAR(S1821)</f>
        <v>2014</v>
      </c>
      <c r="V1821">
        <f t="shared" si="28"/>
        <v>30</v>
      </c>
    </row>
    <row r="1822" spans="1:22" ht="41.4" x14ac:dyDescent="0.4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ROUND(E1822/D1822*100,0)</f>
        <v>7</v>
      </c>
      <c r="P1822">
        <f>IFERROR(ROUND(E1822/L1822,2),0)</f>
        <v>213.38</v>
      </c>
      <c r="Q1822" s="11" t="s">
        <v>8336</v>
      </c>
      <c r="R1822" t="s">
        <v>8337</v>
      </c>
      <c r="S1822" s="15">
        <f>(((J1822/60)/60)/24)+DATE(1970,1,1)</f>
        <v>42065.084375000006</v>
      </c>
      <c r="T1822" s="15">
        <f>(((I1822/60)/60)/24)+DATE(1970,1,1)</f>
        <v>42095.042708333334</v>
      </c>
      <c r="U1822">
        <f>YEAR(S1822)</f>
        <v>2015</v>
      </c>
      <c r="V1822">
        <f t="shared" si="28"/>
        <v>30</v>
      </c>
    </row>
    <row r="1823" spans="1:22" ht="41.4" x14ac:dyDescent="0.4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ROUND(E1823/D1823*100,0)</f>
        <v>135</v>
      </c>
      <c r="P1823">
        <f>IFERROR(ROUND(E1823/L1823,2),0)</f>
        <v>59.16</v>
      </c>
      <c r="Q1823" s="11" t="s">
        <v>8323</v>
      </c>
      <c r="R1823" t="s">
        <v>8324</v>
      </c>
      <c r="S1823" s="15">
        <f>(((J1823/60)/60)/24)+DATE(1970,1,1)</f>
        <v>40926.319062499999</v>
      </c>
      <c r="T1823" s="15">
        <f>(((I1823/60)/60)/24)+DATE(1970,1,1)</f>
        <v>40971.319062499999</v>
      </c>
      <c r="U1823">
        <f>YEAR(S1823)</f>
        <v>2012</v>
      </c>
      <c r="V1823">
        <f t="shared" si="28"/>
        <v>45</v>
      </c>
    </row>
    <row r="1824" spans="1:22" ht="27.6" x14ac:dyDescent="0.4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ROUND(E1824/D1824*100,0)</f>
        <v>100</v>
      </c>
      <c r="P1824">
        <f>IFERROR(ROUND(E1824/L1824,2),0)</f>
        <v>27.27</v>
      </c>
      <c r="Q1824" s="11" t="s">
        <v>8323</v>
      </c>
      <c r="R1824" t="s">
        <v>8324</v>
      </c>
      <c r="S1824" s="15">
        <f>(((J1824/60)/60)/24)+DATE(1970,1,1)</f>
        <v>41634.797013888885</v>
      </c>
      <c r="T1824" s="15">
        <f>(((I1824/60)/60)/24)+DATE(1970,1,1)</f>
        <v>41670.792361111111</v>
      </c>
      <c r="U1824">
        <f>YEAR(S1824)</f>
        <v>2013</v>
      </c>
      <c r="V1824">
        <f t="shared" si="28"/>
        <v>36</v>
      </c>
    </row>
    <row r="1825" spans="1:22" ht="41.4" x14ac:dyDescent="0.4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ROUND(E1825/D1825*100,0)</f>
        <v>116</v>
      </c>
      <c r="P1825">
        <f>IFERROR(ROUND(E1825/L1825,2),0)</f>
        <v>24.58</v>
      </c>
      <c r="Q1825" s="11" t="s">
        <v>8323</v>
      </c>
      <c r="R1825" t="s">
        <v>8324</v>
      </c>
      <c r="S1825" s="15">
        <f>(((J1825/60)/60)/24)+DATE(1970,1,1)</f>
        <v>41176.684907407405</v>
      </c>
      <c r="T1825" s="15">
        <f>(((I1825/60)/60)/24)+DATE(1970,1,1)</f>
        <v>41206.684907407405</v>
      </c>
      <c r="U1825">
        <f>YEAR(S1825)</f>
        <v>2012</v>
      </c>
      <c r="V1825">
        <f t="shared" si="28"/>
        <v>30</v>
      </c>
    </row>
    <row r="1826" spans="1:22" x14ac:dyDescent="0.4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ROUND(E1826/D1826*100,0)</f>
        <v>100</v>
      </c>
      <c r="P1826">
        <f>IFERROR(ROUND(E1826/L1826,2),0)</f>
        <v>75.05</v>
      </c>
      <c r="Q1826" s="11" t="s">
        <v>8323</v>
      </c>
      <c r="R1826" t="s">
        <v>8324</v>
      </c>
      <c r="S1826" s="15">
        <f>(((J1826/60)/60)/24)+DATE(1970,1,1)</f>
        <v>41626.916284722225</v>
      </c>
      <c r="T1826" s="15">
        <f>(((I1826/60)/60)/24)+DATE(1970,1,1)</f>
        <v>41647.088888888888</v>
      </c>
      <c r="U1826">
        <f>YEAR(S1826)</f>
        <v>2013</v>
      </c>
      <c r="V1826">
        <f t="shared" si="28"/>
        <v>21</v>
      </c>
    </row>
    <row r="1827" spans="1:22" ht="41.4" x14ac:dyDescent="0.4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ROUND(E1827/D1827*100,0)</f>
        <v>105</v>
      </c>
      <c r="P1827">
        <f>IFERROR(ROUND(E1827/L1827,2),0)</f>
        <v>42.02</v>
      </c>
      <c r="Q1827" s="11" t="s">
        <v>8323</v>
      </c>
      <c r="R1827" t="s">
        <v>8324</v>
      </c>
      <c r="S1827" s="15">
        <f>(((J1827/60)/60)/24)+DATE(1970,1,1)</f>
        <v>41443.83452546296</v>
      </c>
      <c r="T1827" s="15">
        <f>(((I1827/60)/60)/24)+DATE(1970,1,1)</f>
        <v>41466.83452546296</v>
      </c>
      <c r="U1827">
        <f>YEAR(S1827)</f>
        <v>2013</v>
      </c>
      <c r="V1827">
        <f t="shared" si="28"/>
        <v>23</v>
      </c>
    </row>
    <row r="1828" spans="1:22" x14ac:dyDescent="0.4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ROUND(E1828/D1828*100,0)</f>
        <v>101</v>
      </c>
      <c r="P1828">
        <f>IFERROR(ROUND(E1828/L1828,2),0)</f>
        <v>53.16</v>
      </c>
      <c r="Q1828" s="11" t="s">
        <v>8323</v>
      </c>
      <c r="R1828" t="s">
        <v>8324</v>
      </c>
      <c r="S1828" s="15">
        <f>(((J1828/60)/60)/24)+DATE(1970,1,1)</f>
        <v>41657.923807870371</v>
      </c>
      <c r="T1828" s="15">
        <f>(((I1828/60)/60)/24)+DATE(1970,1,1)</f>
        <v>41687.923807870371</v>
      </c>
      <c r="U1828">
        <f>YEAR(S1828)</f>
        <v>2014</v>
      </c>
      <c r="V1828">
        <f t="shared" si="28"/>
        <v>30</v>
      </c>
    </row>
    <row r="1829" spans="1:22" ht="41.4" x14ac:dyDescent="0.4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ROUND(E1829/D1829*100,0)</f>
        <v>101</v>
      </c>
      <c r="P1829">
        <f>IFERROR(ROUND(E1829/L1829,2),0)</f>
        <v>83.89</v>
      </c>
      <c r="Q1829" s="11" t="s">
        <v>8323</v>
      </c>
      <c r="R1829" t="s">
        <v>8324</v>
      </c>
      <c r="S1829" s="15">
        <f>(((J1829/60)/60)/24)+DATE(1970,1,1)</f>
        <v>40555.325937499998</v>
      </c>
      <c r="T1829" s="15">
        <f>(((I1829/60)/60)/24)+DATE(1970,1,1)</f>
        <v>40605.325937499998</v>
      </c>
      <c r="U1829">
        <f>YEAR(S1829)</f>
        <v>2011</v>
      </c>
      <c r="V1829">
        <f t="shared" si="28"/>
        <v>50</v>
      </c>
    </row>
    <row r="1830" spans="1:22" ht="41.4" x14ac:dyDescent="0.4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ROUND(E1830/D1830*100,0)</f>
        <v>100</v>
      </c>
      <c r="P1830">
        <f>IFERROR(ROUND(E1830/L1830,2),0)</f>
        <v>417.33</v>
      </c>
      <c r="Q1830" s="11" t="s">
        <v>8323</v>
      </c>
      <c r="R1830" t="s">
        <v>8324</v>
      </c>
      <c r="S1830" s="15">
        <f>(((J1830/60)/60)/24)+DATE(1970,1,1)</f>
        <v>41736.899652777778</v>
      </c>
      <c r="T1830" s="15">
        <f>(((I1830/60)/60)/24)+DATE(1970,1,1)</f>
        <v>41768.916666666664</v>
      </c>
      <c r="U1830">
        <f>YEAR(S1830)</f>
        <v>2014</v>
      </c>
      <c r="V1830">
        <f t="shared" si="28"/>
        <v>32</v>
      </c>
    </row>
    <row r="1831" spans="1:22" ht="41.4" x14ac:dyDescent="0.4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ROUND(E1831/D1831*100,0)</f>
        <v>167</v>
      </c>
      <c r="P1831">
        <f>IFERROR(ROUND(E1831/L1831,2),0)</f>
        <v>75.77</v>
      </c>
      <c r="Q1831" s="11" t="s">
        <v>8323</v>
      </c>
      <c r="R1831" t="s">
        <v>8324</v>
      </c>
      <c r="S1831" s="15">
        <f>(((J1831/60)/60)/24)+DATE(1970,1,1)</f>
        <v>40516.087627314817</v>
      </c>
      <c r="T1831" s="15">
        <f>(((I1831/60)/60)/24)+DATE(1970,1,1)</f>
        <v>40564.916666666664</v>
      </c>
      <c r="U1831">
        <f>YEAR(S1831)</f>
        <v>2010</v>
      </c>
      <c r="V1831">
        <f t="shared" si="28"/>
        <v>48</v>
      </c>
    </row>
    <row r="1832" spans="1:22" ht="41.4" x14ac:dyDescent="0.4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ROUND(E1832/D1832*100,0)</f>
        <v>102</v>
      </c>
      <c r="P1832">
        <f>IFERROR(ROUND(E1832/L1832,2),0)</f>
        <v>67.39</v>
      </c>
      <c r="Q1832" s="11" t="s">
        <v>8323</v>
      </c>
      <c r="R1832" t="s">
        <v>8324</v>
      </c>
      <c r="S1832" s="15">
        <f>(((J1832/60)/60)/24)+DATE(1970,1,1)</f>
        <v>41664.684108796297</v>
      </c>
      <c r="T1832" s="15">
        <f>(((I1832/60)/60)/24)+DATE(1970,1,1)</f>
        <v>41694.684108796297</v>
      </c>
      <c r="U1832">
        <f>YEAR(S1832)</f>
        <v>2014</v>
      </c>
      <c r="V1832">
        <f t="shared" si="28"/>
        <v>30</v>
      </c>
    </row>
    <row r="1833" spans="1:22" ht="41.4" x14ac:dyDescent="0.4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ROUND(E1833/D1833*100,0)</f>
        <v>103</v>
      </c>
      <c r="P1833">
        <f>IFERROR(ROUND(E1833/L1833,2),0)</f>
        <v>73.569999999999993</v>
      </c>
      <c r="Q1833" s="11" t="s">
        <v>8323</v>
      </c>
      <c r="R1833" t="s">
        <v>8324</v>
      </c>
      <c r="S1833" s="15">
        <f>(((J1833/60)/60)/24)+DATE(1970,1,1)</f>
        <v>41026.996099537035</v>
      </c>
      <c r="T1833" s="15">
        <f>(((I1833/60)/60)/24)+DATE(1970,1,1)</f>
        <v>41041.996099537035</v>
      </c>
      <c r="U1833">
        <f>YEAR(S1833)</f>
        <v>2012</v>
      </c>
      <c r="V1833">
        <f t="shared" si="28"/>
        <v>15</v>
      </c>
    </row>
    <row r="1834" spans="1:22" ht="41.4" x14ac:dyDescent="0.4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ROUND(E1834/D1834*100,0)</f>
        <v>143</v>
      </c>
      <c r="P1834">
        <f>IFERROR(ROUND(E1834/L1834,2),0)</f>
        <v>25</v>
      </c>
      <c r="Q1834" s="11" t="s">
        <v>8323</v>
      </c>
      <c r="R1834" t="s">
        <v>8324</v>
      </c>
      <c r="S1834" s="15">
        <f>(((J1834/60)/60)/24)+DATE(1970,1,1)</f>
        <v>40576.539664351854</v>
      </c>
      <c r="T1834" s="15">
        <f>(((I1834/60)/60)/24)+DATE(1970,1,1)</f>
        <v>40606.539664351854</v>
      </c>
      <c r="U1834">
        <f>YEAR(S1834)</f>
        <v>2011</v>
      </c>
      <c r="V1834">
        <f t="shared" si="28"/>
        <v>30</v>
      </c>
    </row>
    <row r="1835" spans="1:22" ht="41.4" x14ac:dyDescent="0.4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ROUND(E1835/D1835*100,0)</f>
        <v>263</v>
      </c>
      <c r="P1835">
        <f>IFERROR(ROUND(E1835/L1835,2),0)</f>
        <v>42</v>
      </c>
      <c r="Q1835" s="11" t="s">
        <v>8323</v>
      </c>
      <c r="R1835" t="s">
        <v>8324</v>
      </c>
      <c r="S1835" s="15">
        <f>(((J1835/60)/60)/24)+DATE(1970,1,1)</f>
        <v>41303.044016203705</v>
      </c>
      <c r="T1835" s="15">
        <f>(((I1835/60)/60)/24)+DATE(1970,1,1)</f>
        <v>41335.332638888889</v>
      </c>
      <c r="U1835">
        <f>YEAR(S1835)</f>
        <v>2013</v>
      </c>
      <c r="V1835">
        <f t="shared" si="28"/>
        <v>32</v>
      </c>
    </row>
    <row r="1836" spans="1:22" ht="27.6" x14ac:dyDescent="0.4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ROUND(E1836/D1836*100,0)</f>
        <v>118</v>
      </c>
      <c r="P1836">
        <f>IFERROR(ROUND(E1836/L1836,2),0)</f>
        <v>131.16999999999999</v>
      </c>
      <c r="Q1836" s="11" t="s">
        <v>8323</v>
      </c>
      <c r="R1836" t="s">
        <v>8324</v>
      </c>
      <c r="S1836" s="15">
        <f>(((J1836/60)/60)/24)+DATE(1970,1,1)</f>
        <v>41988.964062500003</v>
      </c>
      <c r="T1836" s="15">
        <f>(((I1836/60)/60)/24)+DATE(1970,1,1)</f>
        <v>42028.964062500003</v>
      </c>
      <c r="U1836">
        <f>YEAR(S1836)</f>
        <v>2014</v>
      </c>
      <c r="V1836">
        <f t="shared" si="28"/>
        <v>40</v>
      </c>
    </row>
    <row r="1837" spans="1:22" ht="55.2" x14ac:dyDescent="0.4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ROUND(E1837/D1837*100,0)</f>
        <v>104</v>
      </c>
      <c r="P1837">
        <f>IFERROR(ROUND(E1837/L1837,2),0)</f>
        <v>47.27</v>
      </c>
      <c r="Q1837" s="11" t="s">
        <v>8323</v>
      </c>
      <c r="R1837" t="s">
        <v>8324</v>
      </c>
      <c r="S1837" s="15">
        <f>(((J1837/60)/60)/24)+DATE(1970,1,1)</f>
        <v>42430.702210648145</v>
      </c>
      <c r="T1837" s="15">
        <f>(((I1837/60)/60)/24)+DATE(1970,1,1)</f>
        <v>42460.660543981481</v>
      </c>
      <c r="U1837">
        <f>YEAR(S1837)</f>
        <v>2016</v>
      </c>
      <c r="V1837">
        <f t="shared" si="28"/>
        <v>30</v>
      </c>
    </row>
    <row r="1838" spans="1:22" x14ac:dyDescent="0.4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ROUND(E1838/D1838*100,0)</f>
        <v>200</v>
      </c>
      <c r="P1838">
        <f>IFERROR(ROUND(E1838/L1838,2),0)</f>
        <v>182.13</v>
      </c>
      <c r="Q1838" s="11" t="s">
        <v>8323</v>
      </c>
      <c r="R1838" t="s">
        <v>8324</v>
      </c>
      <c r="S1838" s="15">
        <f>(((J1838/60)/60)/24)+DATE(1970,1,1)</f>
        <v>41305.809363425928</v>
      </c>
      <c r="T1838" s="15">
        <f>(((I1838/60)/60)/24)+DATE(1970,1,1)</f>
        <v>41322.809363425928</v>
      </c>
      <c r="U1838">
        <f>YEAR(S1838)</f>
        <v>2013</v>
      </c>
      <c r="V1838">
        <f t="shared" si="28"/>
        <v>17</v>
      </c>
    </row>
    <row r="1839" spans="1:22" ht="41.4" x14ac:dyDescent="0.4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ROUND(E1839/D1839*100,0)</f>
        <v>307</v>
      </c>
      <c r="P1839">
        <f>IFERROR(ROUND(E1839/L1839,2),0)</f>
        <v>61.37</v>
      </c>
      <c r="Q1839" s="11" t="s">
        <v>8323</v>
      </c>
      <c r="R1839" t="s">
        <v>8324</v>
      </c>
      <c r="S1839" s="15">
        <f>(((J1839/60)/60)/24)+DATE(1970,1,1)</f>
        <v>40926.047858796301</v>
      </c>
      <c r="T1839" s="15">
        <f>(((I1839/60)/60)/24)+DATE(1970,1,1)</f>
        <v>40986.006192129629</v>
      </c>
      <c r="U1839">
        <f>YEAR(S1839)</f>
        <v>2012</v>
      </c>
      <c r="V1839">
        <f t="shared" si="28"/>
        <v>60</v>
      </c>
    </row>
    <row r="1840" spans="1:22" ht="41.4" x14ac:dyDescent="0.4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ROUND(E1840/D1840*100,0)</f>
        <v>100</v>
      </c>
      <c r="P1840">
        <f>IFERROR(ROUND(E1840/L1840,2),0)</f>
        <v>35.770000000000003</v>
      </c>
      <c r="Q1840" s="11" t="s">
        <v>8323</v>
      </c>
      <c r="R1840" t="s">
        <v>8324</v>
      </c>
      <c r="S1840" s="15">
        <f>(((J1840/60)/60)/24)+DATE(1970,1,1)</f>
        <v>40788.786539351851</v>
      </c>
      <c r="T1840" s="15">
        <f>(((I1840/60)/60)/24)+DATE(1970,1,1)</f>
        <v>40817.125</v>
      </c>
      <c r="U1840">
        <f>YEAR(S1840)</f>
        <v>2011</v>
      </c>
      <c r="V1840">
        <f t="shared" si="28"/>
        <v>29</v>
      </c>
    </row>
    <row r="1841" spans="1:22" ht="41.4" x14ac:dyDescent="0.4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ROUND(E1841/D1841*100,0)</f>
        <v>205</v>
      </c>
      <c r="P1841">
        <f>IFERROR(ROUND(E1841/L1841,2),0)</f>
        <v>45.62</v>
      </c>
      <c r="Q1841" s="11" t="s">
        <v>8323</v>
      </c>
      <c r="R1841" t="s">
        <v>8324</v>
      </c>
      <c r="S1841" s="15">
        <f>(((J1841/60)/60)/24)+DATE(1970,1,1)</f>
        <v>42614.722013888888</v>
      </c>
      <c r="T1841" s="15">
        <f>(((I1841/60)/60)/24)+DATE(1970,1,1)</f>
        <v>42644.722013888888</v>
      </c>
      <c r="U1841">
        <f>YEAR(S1841)</f>
        <v>2016</v>
      </c>
      <c r="V1841">
        <f t="shared" si="28"/>
        <v>30</v>
      </c>
    </row>
    <row r="1842" spans="1:22" ht="41.4" x14ac:dyDescent="0.4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ROUND(E1842/D1842*100,0)</f>
        <v>109</v>
      </c>
      <c r="P1842">
        <f>IFERROR(ROUND(E1842/L1842,2),0)</f>
        <v>75.38</v>
      </c>
      <c r="Q1842" s="11" t="s">
        <v>8323</v>
      </c>
      <c r="R1842" t="s">
        <v>8324</v>
      </c>
      <c r="S1842" s="15">
        <f>(((J1842/60)/60)/24)+DATE(1970,1,1)</f>
        <v>41382.096180555556</v>
      </c>
      <c r="T1842" s="15">
        <f>(((I1842/60)/60)/24)+DATE(1970,1,1)</f>
        <v>41401.207638888889</v>
      </c>
      <c r="U1842">
        <f>YEAR(S1842)</f>
        <v>2013</v>
      </c>
      <c r="V1842">
        <f t="shared" si="28"/>
        <v>19</v>
      </c>
    </row>
    <row r="1843" spans="1:22" ht="27.6" x14ac:dyDescent="0.4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ROUND(E1843/D1843*100,0)</f>
        <v>102</v>
      </c>
      <c r="P1843">
        <f>IFERROR(ROUND(E1843/L1843,2),0)</f>
        <v>50.88</v>
      </c>
      <c r="Q1843" s="11" t="s">
        <v>8323</v>
      </c>
      <c r="R1843" t="s">
        <v>8324</v>
      </c>
      <c r="S1843" s="15">
        <f>(((J1843/60)/60)/24)+DATE(1970,1,1)</f>
        <v>41745.84542824074</v>
      </c>
      <c r="T1843" s="15">
        <f>(((I1843/60)/60)/24)+DATE(1970,1,1)</f>
        <v>41779.207638888889</v>
      </c>
      <c r="U1843">
        <f>YEAR(S1843)</f>
        <v>2014</v>
      </c>
      <c r="V1843">
        <f t="shared" si="28"/>
        <v>34</v>
      </c>
    </row>
    <row r="1844" spans="1:22" ht="41.4" x14ac:dyDescent="0.4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ROUND(E1844/D1844*100,0)</f>
        <v>125</v>
      </c>
      <c r="P1844">
        <f>IFERROR(ROUND(E1844/L1844,2),0)</f>
        <v>119.29</v>
      </c>
      <c r="Q1844" s="11" t="s">
        <v>8323</v>
      </c>
      <c r="R1844" t="s">
        <v>8324</v>
      </c>
      <c r="S1844" s="15">
        <f>(((J1844/60)/60)/24)+DATE(1970,1,1)</f>
        <v>42031.631724537037</v>
      </c>
      <c r="T1844" s="15">
        <f>(((I1844/60)/60)/24)+DATE(1970,1,1)</f>
        <v>42065.249305555553</v>
      </c>
      <c r="U1844">
        <f>YEAR(S1844)</f>
        <v>2015</v>
      </c>
      <c r="V1844">
        <f t="shared" si="28"/>
        <v>34</v>
      </c>
    </row>
    <row r="1845" spans="1:22" ht="41.4" x14ac:dyDescent="0.4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ROUND(E1845/D1845*100,0)</f>
        <v>124</v>
      </c>
      <c r="P1845">
        <f>IFERROR(ROUND(E1845/L1845,2),0)</f>
        <v>92.54</v>
      </c>
      <c r="Q1845" s="11" t="s">
        <v>8323</v>
      </c>
      <c r="R1845" t="s">
        <v>8324</v>
      </c>
      <c r="S1845" s="15">
        <f>(((J1845/60)/60)/24)+DATE(1970,1,1)</f>
        <v>40564.994837962964</v>
      </c>
      <c r="T1845" s="15">
        <f>(((I1845/60)/60)/24)+DATE(1970,1,1)</f>
        <v>40594.994837962964</v>
      </c>
      <c r="U1845">
        <f>YEAR(S1845)</f>
        <v>2011</v>
      </c>
      <c r="V1845">
        <f t="shared" si="28"/>
        <v>30</v>
      </c>
    </row>
    <row r="1846" spans="1:22" ht="41.4" x14ac:dyDescent="0.4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ROUND(E1846/D1846*100,0)</f>
        <v>101</v>
      </c>
      <c r="P1846">
        <f>IFERROR(ROUND(E1846/L1846,2),0)</f>
        <v>76.05</v>
      </c>
      <c r="Q1846" s="11" t="s">
        <v>8323</v>
      </c>
      <c r="R1846" t="s">
        <v>8324</v>
      </c>
      <c r="S1846" s="15">
        <f>(((J1846/60)/60)/24)+DATE(1970,1,1)</f>
        <v>40666.973541666666</v>
      </c>
      <c r="T1846" s="15">
        <f>(((I1846/60)/60)/24)+DATE(1970,1,1)</f>
        <v>40705.125</v>
      </c>
      <c r="U1846">
        <f>YEAR(S1846)</f>
        <v>2011</v>
      </c>
      <c r="V1846">
        <f t="shared" si="28"/>
        <v>39</v>
      </c>
    </row>
    <row r="1847" spans="1:22" ht="82.8" x14ac:dyDescent="0.4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ROUND(E1847/D1847*100,0)</f>
        <v>100</v>
      </c>
      <c r="P1847">
        <f>IFERROR(ROUND(E1847/L1847,2),0)</f>
        <v>52.63</v>
      </c>
      <c r="Q1847" s="11" t="s">
        <v>8323</v>
      </c>
      <c r="R1847" t="s">
        <v>8324</v>
      </c>
      <c r="S1847" s="15">
        <f>(((J1847/60)/60)/24)+DATE(1970,1,1)</f>
        <v>42523.333310185189</v>
      </c>
      <c r="T1847" s="15">
        <f>(((I1847/60)/60)/24)+DATE(1970,1,1)</f>
        <v>42538.204861111109</v>
      </c>
      <c r="U1847">
        <f>YEAR(S1847)</f>
        <v>2016</v>
      </c>
      <c r="V1847">
        <f t="shared" si="28"/>
        <v>15</v>
      </c>
    </row>
    <row r="1848" spans="1:22" ht="41.4" x14ac:dyDescent="0.4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ROUND(E1848/D1848*100,0)</f>
        <v>138</v>
      </c>
      <c r="P1848">
        <f>IFERROR(ROUND(E1848/L1848,2),0)</f>
        <v>98.99</v>
      </c>
      <c r="Q1848" s="11" t="s">
        <v>8323</v>
      </c>
      <c r="R1848" t="s">
        <v>8324</v>
      </c>
      <c r="S1848" s="15">
        <f>(((J1848/60)/60)/24)+DATE(1970,1,1)</f>
        <v>41228.650196759263</v>
      </c>
      <c r="T1848" s="15">
        <f>(((I1848/60)/60)/24)+DATE(1970,1,1)</f>
        <v>41258.650196759263</v>
      </c>
      <c r="U1848">
        <f>YEAR(S1848)</f>
        <v>2012</v>
      </c>
      <c r="V1848">
        <f t="shared" si="28"/>
        <v>30</v>
      </c>
    </row>
    <row r="1849" spans="1:22" ht="41.4" x14ac:dyDescent="0.4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ROUND(E1849/D1849*100,0)</f>
        <v>121</v>
      </c>
      <c r="P1849">
        <f>IFERROR(ROUND(E1849/L1849,2),0)</f>
        <v>79.53</v>
      </c>
      <c r="Q1849" s="11" t="s">
        <v>8323</v>
      </c>
      <c r="R1849" t="s">
        <v>8324</v>
      </c>
      <c r="S1849" s="15">
        <f>(((J1849/60)/60)/24)+DATE(1970,1,1)</f>
        <v>42094.236481481479</v>
      </c>
      <c r="T1849" s="15">
        <f>(((I1849/60)/60)/24)+DATE(1970,1,1)</f>
        <v>42115.236481481479</v>
      </c>
      <c r="U1849">
        <f>YEAR(S1849)</f>
        <v>2015</v>
      </c>
      <c r="V1849">
        <f t="shared" si="28"/>
        <v>21</v>
      </c>
    </row>
    <row r="1850" spans="1:22" ht="41.4" x14ac:dyDescent="0.4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ROUND(E1850/D1850*100,0)</f>
        <v>107</v>
      </c>
      <c r="P1850">
        <f>IFERROR(ROUND(E1850/L1850,2),0)</f>
        <v>134.21</v>
      </c>
      <c r="Q1850" s="11" t="s">
        <v>8323</v>
      </c>
      <c r="R1850" t="s">
        <v>8324</v>
      </c>
      <c r="S1850" s="15">
        <f>(((J1850/60)/60)/24)+DATE(1970,1,1)</f>
        <v>40691.788055555553</v>
      </c>
      <c r="T1850" s="15">
        <f>(((I1850/60)/60)/24)+DATE(1970,1,1)</f>
        <v>40755.290972222225</v>
      </c>
      <c r="U1850">
        <f>YEAR(S1850)</f>
        <v>2011</v>
      </c>
      <c r="V1850">
        <f t="shared" si="28"/>
        <v>64</v>
      </c>
    </row>
    <row r="1851" spans="1:22" ht="27.6" x14ac:dyDescent="0.4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ROUND(E1851/D1851*100,0)</f>
        <v>100</v>
      </c>
      <c r="P1851">
        <f>IFERROR(ROUND(E1851/L1851,2),0)</f>
        <v>37.630000000000003</v>
      </c>
      <c r="Q1851" s="11" t="s">
        <v>8323</v>
      </c>
      <c r="R1851" t="s">
        <v>8324</v>
      </c>
      <c r="S1851" s="15">
        <f>(((J1851/60)/60)/24)+DATE(1970,1,1)</f>
        <v>41169.845590277779</v>
      </c>
      <c r="T1851" s="15">
        <f>(((I1851/60)/60)/24)+DATE(1970,1,1)</f>
        <v>41199.845590277779</v>
      </c>
      <c r="U1851">
        <f>YEAR(S1851)</f>
        <v>2012</v>
      </c>
      <c r="V1851">
        <f t="shared" si="28"/>
        <v>30</v>
      </c>
    </row>
    <row r="1852" spans="1:22" ht="41.4" x14ac:dyDescent="0.4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ROUND(E1852/D1852*100,0)</f>
        <v>102</v>
      </c>
      <c r="P1852">
        <f>IFERROR(ROUND(E1852/L1852,2),0)</f>
        <v>51.04</v>
      </c>
      <c r="Q1852" s="11" t="s">
        <v>8323</v>
      </c>
      <c r="R1852" t="s">
        <v>8324</v>
      </c>
      <c r="S1852" s="15">
        <f>(((J1852/60)/60)/24)+DATE(1970,1,1)</f>
        <v>41800.959490740745</v>
      </c>
      <c r="T1852" s="15">
        <f>(((I1852/60)/60)/24)+DATE(1970,1,1)</f>
        <v>41830.959490740745</v>
      </c>
      <c r="U1852">
        <f>YEAR(S1852)</f>
        <v>2014</v>
      </c>
      <c r="V1852">
        <f t="shared" si="28"/>
        <v>30</v>
      </c>
    </row>
    <row r="1853" spans="1:22" ht="41.4" x14ac:dyDescent="0.4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ROUND(E1853/D1853*100,0)</f>
        <v>100</v>
      </c>
      <c r="P1853">
        <f>IFERROR(ROUND(E1853/L1853,2),0)</f>
        <v>50.04</v>
      </c>
      <c r="Q1853" s="11" t="s">
        <v>8323</v>
      </c>
      <c r="R1853" t="s">
        <v>8324</v>
      </c>
      <c r="S1853" s="15">
        <f>(((J1853/60)/60)/24)+DATE(1970,1,1)</f>
        <v>41827.906689814816</v>
      </c>
      <c r="T1853" s="15">
        <f>(((I1853/60)/60)/24)+DATE(1970,1,1)</f>
        <v>41848.041666666664</v>
      </c>
      <c r="U1853">
        <f>YEAR(S1853)</f>
        <v>2014</v>
      </c>
      <c r="V1853">
        <f t="shared" si="28"/>
        <v>21</v>
      </c>
    </row>
    <row r="1854" spans="1:22" ht="41.4" x14ac:dyDescent="0.4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ROUND(E1854/D1854*100,0)</f>
        <v>117</v>
      </c>
      <c r="P1854">
        <f>IFERROR(ROUND(E1854/L1854,2),0)</f>
        <v>133.93</v>
      </c>
      <c r="Q1854" s="11" t="s">
        <v>8323</v>
      </c>
      <c r="R1854" t="s">
        <v>8324</v>
      </c>
      <c r="S1854" s="15">
        <f>(((J1854/60)/60)/24)+DATE(1970,1,1)</f>
        <v>42081.77143518519</v>
      </c>
      <c r="T1854" s="15">
        <f>(((I1854/60)/60)/24)+DATE(1970,1,1)</f>
        <v>42119</v>
      </c>
      <c r="U1854">
        <f>YEAR(S1854)</f>
        <v>2015</v>
      </c>
      <c r="V1854">
        <f t="shared" si="28"/>
        <v>38</v>
      </c>
    </row>
    <row r="1855" spans="1:22" ht="41.4" x14ac:dyDescent="0.4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ROUND(E1855/D1855*100,0)</f>
        <v>102</v>
      </c>
      <c r="P1855">
        <f>IFERROR(ROUND(E1855/L1855,2),0)</f>
        <v>58.21</v>
      </c>
      <c r="Q1855" s="11" t="s">
        <v>8323</v>
      </c>
      <c r="R1855" t="s">
        <v>8324</v>
      </c>
      <c r="S1855" s="15">
        <f>(((J1855/60)/60)/24)+DATE(1970,1,1)</f>
        <v>41177.060381944444</v>
      </c>
      <c r="T1855" s="15">
        <f>(((I1855/60)/60)/24)+DATE(1970,1,1)</f>
        <v>41227.102048611108</v>
      </c>
      <c r="U1855">
        <f>YEAR(S1855)</f>
        <v>2012</v>
      </c>
      <c r="V1855">
        <f t="shared" si="28"/>
        <v>50</v>
      </c>
    </row>
    <row r="1856" spans="1:22" ht="41.4" x14ac:dyDescent="0.4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ROUND(E1856/D1856*100,0)</f>
        <v>102</v>
      </c>
      <c r="P1856">
        <f>IFERROR(ROUND(E1856/L1856,2),0)</f>
        <v>88.04</v>
      </c>
      <c r="Q1856" s="11" t="s">
        <v>8323</v>
      </c>
      <c r="R1856" t="s">
        <v>8324</v>
      </c>
      <c r="S1856" s="15">
        <f>(((J1856/60)/60)/24)+DATE(1970,1,1)</f>
        <v>41388.021261574075</v>
      </c>
      <c r="T1856" s="15">
        <f>(((I1856/60)/60)/24)+DATE(1970,1,1)</f>
        <v>41418.021261574075</v>
      </c>
      <c r="U1856">
        <f>YEAR(S1856)</f>
        <v>2013</v>
      </c>
      <c r="V1856">
        <f t="shared" si="28"/>
        <v>30</v>
      </c>
    </row>
    <row r="1857" spans="1:22" ht="41.4" x14ac:dyDescent="0.4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ROUND(E1857/D1857*100,0)</f>
        <v>154</v>
      </c>
      <c r="P1857">
        <f>IFERROR(ROUND(E1857/L1857,2),0)</f>
        <v>70.58</v>
      </c>
      <c r="Q1857" s="11" t="s">
        <v>8323</v>
      </c>
      <c r="R1857" t="s">
        <v>8324</v>
      </c>
      <c r="S1857" s="15">
        <f>(((J1857/60)/60)/24)+DATE(1970,1,1)</f>
        <v>41600.538657407407</v>
      </c>
      <c r="T1857" s="15">
        <f>(((I1857/60)/60)/24)+DATE(1970,1,1)</f>
        <v>41645.538657407407</v>
      </c>
      <c r="U1857">
        <f>YEAR(S1857)</f>
        <v>2013</v>
      </c>
      <c r="V1857">
        <f t="shared" si="28"/>
        <v>45</v>
      </c>
    </row>
    <row r="1858" spans="1:22" ht="41.4" x14ac:dyDescent="0.4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ROUND(E1858/D1858*100,0)</f>
        <v>101</v>
      </c>
      <c r="P1858">
        <f>IFERROR(ROUND(E1858/L1858,2),0)</f>
        <v>53.29</v>
      </c>
      <c r="Q1858" s="11" t="s">
        <v>8323</v>
      </c>
      <c r="R1858" t="s">
        <v>8324</v>
      </c>
      <c r="S1858" s="15">
        <f>(((J1858/60)/60)/24)+DATE(1970,1,1)</f>
        <v>41817.854999999996</v>
      </c>
      <c r="T1858" s="15">
        <f>(((I1858/60)/60)/24)+DATE(1970,1,1)</f>
        <v>41838.854999999996</v>
      </c>
      <c r="U1858">
        <f>YEAR(S1858)</f>
        <v>2014</v>
      </c>
      <c r="V1858">
        <f t="shared" si="28"/>
        <v>21</v>
      </c>
    </row>
    <row r="1859" spans="1:22" ht="41.4" x14ac:dyDescent="0.4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ROUND(E1859/D1859*100,0)</f>
        <v>100</v>
      </c>
      <c r="P1859">
        <f>IFERROR(ROUND(E1859/L1859,2),0)</f>
        <v>136.36000000000001</v>
      </c>
      <c r="Q1859" s="11" t="s">
        <v>8323</v>
      </c>
      <c r="R1859" t="s">
        <v>8324</v>
      </c>
      <c r="S1859" s="15">
        <f>(((J1859/60)/60)/24)+DATE(1970,1,1)</f>
        <v>41864.76866898148</v>
      </c>
      <c r="T1859" s="15">
        <f>(((I1859/60)/60)/24)+DATE(1970,1,1)</f>
        <v>41894.76866898148</v>
      </c>
      <c r="U1859">
        <f>YEAR(S1859)</f>
        <v>2014</v>
      </c>
      <c r="V1859">
        <f t="shared" ref="V1859:V1922" si="29">_xlfn.DAYS(T1859,S1859)</f>
        <v>30</v>
      </c>
    </row>
    <row r="1860" spans="1:22" ht="41.4" x14ac:dyDescent="0.4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ROUND(E1860/D1860*100,0)</f>
        <v>109</v>
      </c>
      <c r="P1860">
        <f>IFERROR(ROUND(E1860/L1860,2),0)</f>
        <v>40.549999999999997</v>
      </c>
      <c r="Q1860" s="11" t="s">
        <v>8323</v>
      </c>
      <c r="R1860" t="s">
        <v>8324</v>
      </c>
      <c r="S1860" s="15">
        <f>(((J1860/60)/60)/24)+DATE(1970,1,1)</f>
        <v>40833.200474537036</v>
      </c>
      <c r="T1860" s="15">
        <f>(((I1860/60)/60)/24)+DATE(1970,1,1)</f>
        <v>40893.242141203707</v>
      </c>
      <c r="U1860">
        <f>YEAR(S1860)</f>
        <v>2011</v>
      </c>
      <c r="V1860">
        <f t="shared" si="29"/>
        <v>60</v>
      </c>
    </row>
    <row r="1861" spans="1:22" ht="27.6" x14ac:dyDescent="0.4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ROUND(E1861/D1861*100,0)</f>
        <v>132</v>
      </c>
      <c r="P1861">
        <f>IFERROR(ROUND(E1861/L1861,2),0)</f>
        <v>70.63</v>
      </c>
      <c r="Q1861" s="11" t="s">
        <v>8323</v>
      </c>
      <c r="R1861" t="s">
        <v>8324</v>
      </c>
      <c r="S1861" s="15">
        <f>(((J1861/60)/60)/24)+DATE(1970,1,1)</f>
        <v>40778.770011574074</v>
      </c>
      <c r="T1861" s="15">
        <f>(((I1861/60)/60)/24)+DATE(1970,1,1)</f>
        <v>40808.770011574074</v>
      </c>
      <c r="U1861">
        <f>YEAR(S1861)</f>
        <v>2011</v>
      </c>
      <c r="V1861">
        <f t="shared" si="29"/>
        <v>30</v>
      </c>
    </row>
    <row r="1862" spans="1:22" ht="41.4" x14ac:dyDescent="0.4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ROUND(E1862/D1862*100,0)</f>
        <v>133</v>
      </c>
      <c r="P1862">
        <f>IFERROR(ROUND(E1862/L1862,2),0)</f>
        <v>52.68</v>
      </c>
      <c r="Q1862" s="11" t="s">
        <v>8323</v>
      </c>
      <c r="R1862" t="s">
        <v>8324</v>
      </c>
      <c r="S1862" s="15">
        <f>(((J1862/60)/60)/24)+DATE(1970,1,1)</f>
        <v>41655.709305555552</v>
      </c>
      <c r="T1862" s="15">
        <f>(((I1862/60)/60)/24)+DATE(1970,1,1)</f>
        <v>41676.709305555552</v>
      </c>
      <c r="U1862">
        <f>YEAR(S1862)</f>
        <v>2014</v>
      </c>
      <c r="V1862">
        <f t="shared" si="29"/>
        <v>21</v>
      </c>
    </row>
    <row r="1863" spans="1:22" ht="41.4" x14ac:dyDescent="0.4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ROUND(E1863/D1863*100,0)</f>
        <v>0</v>
      </c>
      <c r="P1863">
        <f>IFERROR(ROUND(E1863/L1863,2),0)</f>
        <v>0</v>
      </c>
      <c r="Q1863" s="11" t="s">
        <v>8331</v>
      </c>
      <c r="R1863" t="s">
        <v>8333</v>
      </c>
      <c r="S1863" s="15">
        <f>(((J1863/60)/60)/24)+DATE(1970,1,1)</f>
        <v>42000.300243055557</v>
      </c>
      <c r="T1863" s="15">
        <f>(((I1863/60)/60)/24)+DATE(1970,1,1)</f>
        <v>42030.300243055557</v>
      </c>
      <c r="U1863">
        <f>YEAR(S1863)</f>
        <v>2014</v>
      </c>
      <c r="V1863">
        <f t="shared" si="29"/>
        <v>30</v>
      </c>
    </row>
    <row r="1864" spans="1:22" ht="41.4" x14ac:dyDescent="0.4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ROUND(E1864/D1864*100,0)</f>
        <v>8</v>
      </c>
      <c r="P1864">
        <f>IFERROR(ROUND(E1864/L1864,2),0)</f>
        <v>90.94</v>
      </c>
      <c r="Q1864" s="11" t="s">
        <v>8331</v>
      </c>
      <c r="R1864" t="s">
        <v>8333</v>
      </c>
      <c r="S1864" s="15">
        <f>(((J1864/60)/60)/24)+DATE(1970,1,1)</f>
        <v>42755.492754629624</v>
      </c>
      <c r="T1864" s="15">
        <f>(((I1864/60)/60)/24)+DATE(1970,1,1)</f>
        <v>42802.3125</v>
      </c>
      <c r="U1864">
        <f>YEAR(S1864)</f>
        <v>2017</v>
      </c>
      <c r="V1864">
        <f t="shared" si="29"/>
        <v>47</v>
      </c>
    </row>
    <row r="1865" spans="1:22" ht="41.4" x14ac:dyDescent="0.4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ROUND(E1865/D1865*100,0)</f>
        <v>0</v>
      </c>
      <c r="P1865">
        <f>IFERROR(ROUND(E1865/L1865,2),0)</f>
        <v>5</v>
      </c>
      <c r="Q1865" s="11" t="s">
        <v>8331</v>
      </c>
      <c r="R1865" t="s">
        <v>8333</v>
      </c>
      <c r="S1865" s="15">
        <f>(((J1865/60)/60)/24)+DATE(1970,1,1)</f>
        <v>41772.797280092593</v>
      </c>
      <c r="T1865" s="15">
        <f>(((I1865/60)/60)/24)+DATE(1970,1,1)</f>
        <v>41802.797280092593</v>
      </c>
      <c r="U1865">
        <f>YEAR(S1865)</f>
        <v>2014</v>
      </c>
      <c r="V1865">
        <f t="shared" si="29"/>
        <v>30</v>
      </c>
    </row>
    <row r="1866" spans="1:22" ht="55.2" x14ac:dyDescent="0.4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ROUND(E1866/D1866*100,0)</f>
        <v>43</v>
      </c>
      <c r="P1866">
        <f>IFERROR(ROUND(E1866/L1866,2),0)</f>
        <v>58.08</v>
      </c>
      <c r="Q1866" s="11" t="s">
        <v>8331</v>
      </c>
      <c r="R1866" t="s">
        <v>8333</v>
      </c>
      <c r="S1866" s="15">
        <f>(((J1866/60)/60)/24)+DATE(1970,1,1)</f>
        <v>41733.716435185182</v>
      </c>
      <c r="T1866" s="15">
        <f>(((I1866/60)/60)/24)+DATE(1970,1,1)</f>
        <v>41763.716435185182</v>
      </c>
      <c r="U1866">
        <f>YEAR(S1866)</f>
        <v>2014</v>
      </c>
      <c r="V1866">
        <f t="shared" si="29"/>
        <v>30</v>
      </c>
    </row>
    <row r="1867" spans="1:22" ht="41.4" x14ac:dyDescent="0.4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ROUND(E1867/D1867*100,0)</f>
        <v>0</v>
      </c>
      <c r="P1867">
        <f>IFERROR(ROUND(E1867/L1867,2),0)</f>
        <v>2</v>
      </c>
      <c r="Q1867" s="11" t="s">
        <v>8331</v>
      </c>
      <c r="R1867" t="s">
        <v>8333</v>
      </c>
      <c r="S1867" s="15">
        <f>(((J1867/60)/60)/24)+DATE(1970,1,1)</f>
        <v>42645.367442129631</v>
      </c>
      <c r="T1867" s="15">
        <f>(((I1867/60)/60)/24)+DATE(1970,1,1)</f>
        <v>42680.409108796302</v>
      </c>
      <c r="U1867">
        <f>YEAR(S1867)</f>
        <v>2016</v>
      </c>
      <c r="V1867">
        <f t="shared" si="29"/>
        <v>35</v>
      </c>
    </row>
    <row r="1868" spans="1:22" ht="41.4" x14ac:dyDescent="0.4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ROUND(E1868/D1868*100,0)</f>
        <v>1</v>
      </c>
      <c r="P1868">
        <f>IFERROR(ROUND(E1868/L1868,2),0)</f>
        <v>62.5</v>
      </c>
      <c r="Q1868" s="11" t="s">
        <v>8331</v>
      </c>
      <c r="R1868" t="s">
        <v>8333</v>
      </c>
      <c r="S1868" s="15">
        <f>(((J1868/60)/60)/24)+DATE(1970,1,1)</f>
        <v>42742.246493055558</v>
      </c>
      <c r="T1868" s="15">
        <f>(((I1868/60)/60)/24)+DATE(1970,1,1)</f>
        <v>42795.166666666672</v>
      </c>
      <c r="U1868">
        <f>YEAR(S1868)</f>
        <v>2017</v>
      </c>
      <c r="V1868">
        <f t="shared" si="29"/>
        <v>53</v>
      </c>
    </row>
    <row r="1869" spans="1:22" ht="41.4" x14ac:dyDescent="0.4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ROUND(E1869/D1869*100,0)</f>
        <v>0</v>
      </c>
      <c r="P1869">
        <f>IFERROR(ROUND(E1869/L1869,2),0)</f>
        <v>10</v>
      </c>
      <c r="Q1869" s="11" t="s">
        <v>8331</v>
      </c>
      <c r="R1869" t="s">
        <v>8333</v>
      </c>
      <c r="S1869" s="15">
        <f>(((J1869/60)/60)/24)+DATE(1970,1,1)</f>
        <v>42649.924907407403</v>
      </c>
      <c r="T1869" s="15">
        <f>(((I1869/60)/60)/24)+DATE(1970,1,1)</f>
        <v>42679.924907407403</v>
      </c>
      <c r="U1869">
        <f>YEAR(S1869)</f>
        <v>2016</v>
      </c>
      <c r="V1869">
        <f t="shared" si="29"/>
        <v>30</v>
      </c>
    </row>
    <row r="1870" spans="1:22" ht="41.4" x14ac:dyDescent="0.4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ROUND(E1870/D1870*100,0)</f>
        <v>5</v>
      </c>
      <c r="P1870">
        <f>IFERROR(ROUND(E1870/L1870,2),0)</f>
        <v>71.59</v>
      </c>
      <c r="Q1870" s="11" t="s">
        <v>8331</v>
      </c>
      <c r="R1870" t="s">
        <v>8333</v>
      </c>
      <c r="S1870" s="15">
        <f>(((J1870/60)/60)/24)+DATE(1970,1,1)</f>
        <v>42328.779224537036</v>
      </c>
      <c r="T1870" s="15">
        <f>(((I1870/60)/60)/24)+DATE(1970,1,1)</f>
        <v>42353.332638888889</v>
      </c>
      <c r="U1870">
        <f>YEAR(S1870)</f>
        <v>2015</v>
      </c>
      <c r="V1870">
        <f t="shared" si="29"/>
        <v>25</v>
      </c>
    </row>
    <row r="1871" spans="1:22" ht="41.4" x14ac:dyDescent="0.4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ROUND(E1871/D1871*100,0)</f>
        <v>0</v>
      </c>
      <c r="P1871">
        <f>IFERROR(ROUND(E1871/L1871,2),0)</f>
        <v>0</v>
      </c>
      <c r="Q1871" s="11" t="s">
        <v>8331</v>
      </c>
      <c r="R1871" t="s">
        <v>8333</v>
      </c>
      <c r="S1871" s="15">
        <f>(((J1871/60)/60)/24)+DATE(1970,1,1)</f>
        <v>42709.002881944441</v>
      </c>
      <c r="T1871" s="15">
        <f>(((I1871/60)/60)/24)+DATE(1970,1,1)</f>
        <v>42739.002881944441</v>
      </c>
      <c r="U1871">
        <f>YEAR(S1871)</f>
        <v>2016</v>
      </c>
      <c r="V1871">
        <f t="shared" si="29"/>
        <v>30</v>
      </c>
    </row>
    <row r="1872" spans="1:22" ht="41.4" x14ac:dyDescent="0.4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ROUND(E1872/D1872*100,0)</f>
        <v>10</v>
      </c>
      <c r="P1872">
        <f>IFERROR(ROUND(E1872/L1872,2),0)</f>
        <v>32.82</v>
      </c>
      <c r="Q1872" s="11" t="s">
        <v>8331</v>
      </c>
      <c r="R1872" t="s">
        <v>8333</v>
      </c>
      <c r="S1872" s="15">
        <f>(((J1872/60)/60)/24)+DATE(1970,1,1)</f>
        <v>42371.355729166666</v>
      </c>
      <c r="T1872" s="15">
        <f>(((I1872/60)/60)/24)+DATE(1970,1,1)</f>
        <v>42400.178472222222</v>
      </c>
      <c r="U1872">
        <f>YEAR(S1872)</f>
        <v>2016</v>
      </c>
      <c r="V1872">
        <f t="shared" si="29"/>
        <v>29</v>
      </c>
    </row>
    <row r="1873" spans="1:22" ht="41.4" x14ac:dyDescent="0.4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ROUND(E1873/D1873*100,0)</f>
        <v>72</v>
      </c>
      <c r="P1873">
        <f>IFERROR(ROUND(E1873/L1873,2),0)</f>
        <v>49.12</v>
      </c>
      <c r="Q1873" s="11" t="s">
        <v>8331</v>
      </c>
      <c r="R1873" t="s">
        <v>8333</v>
      </c>
      <c r="S1873" s="15">
        <f>(((J1873/60)/60)/24)+DATE(1970,1,1)</f>
        <v>41923.783576388887</v>
      </c>
      <c r="T1873" s="15">
        <f>(((I1873/60)/60)/24)+DATE(1970,1,1)</f>
        <v>41963.825243055559</v>
      </c>
      <c r="U1873">
        <f>YEAR(S1873)</f>
        <v>2014</v>
      </c>
      <c r="V1873">
        <f t="shared" si="29"/>
        <v>40</v>
      </c>
    </row>
    <row r="1874" spans="1:22" ht="41.4" x14ac:dyDescent="0.4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ROUND(E1874/D1874*100,0)</f>
        <v>1</v>
      </c>
      <c r="P1874">
        <f>IFERROR(ROUND(E1874/L1874,2),0)</f>
        <v>16.309999999999999</v>
      </c>
      <c r="Q1874" s="11" t="s">
        <v>8331</v>
      </c>
      <c r="R1874" t="s">
        <v>8333</v>
      </c>
      <c r="S1874" s="15">
        <f>(((J1874/60)/60)/24)+DATE(1970,1,1)</f>
        <v>42155.129652777774</v>
      </c>
      <c r="T1874" s="15">
        <f>(((I1874/60)/60)/24)+DATE(1970,1,1)</f>
        <v>42185.129652777774</v>
      </c>
      <c r="U1874">
        <f>YEAR(S1874)</f>
        <v>2015</v>
      </c>
      <c r="V1874">
        <f t="shared" si="29"/>
        <v>30</v>
      </c>
    </row>
    <row r="1875" spans="1:22" ht="41.4" x14ac:dyDescent="0.4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ROUND(E1875/D1875*100,0)</f>
        <v>0</v>
      </c>
      <c r="P1875">
        <f>IFERROR(ROUND(E1875/L1875,2),0)</f>
        <v>18</v>
      </c>
      <c r="Q1875" s="11" t="s">
        <v>8331</v>
      </c>
      <c r="R1875" t="s">
        <v>8333</v>
      </c>
      <c r="S1875" s="15">
        <f>(((J1875/60)/60)/24)+DATE(1970,1,1)</f>
        <v>42164.615856481483</v>
      </c>
      <c r="T1875" s="15">
        <f>(((I1875/60)/60)/24)+DATE(1970,1,1)</f>
        <v>42193.697916666672</v>
      </c>
      <c r="U1875">
        <f>YEAR(S1875)</f>
        <v>2015</v>
      </c>
      <c r="V1875">
        <f t="shared" si="29"/>
        <v>29</v>
      </c>
    </row>
    <row r="1876" spans="1:22" ht="41.4" x14ac:dyDescent="0.4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ROUND(E1876/D1876*100,0)</f>
        <v>0</v>
      </c>
      <c r="P1876">
        <f>IFERROR(ROUND(E1876/L1876,2),0)</f>
        <v>13</v>
      </c>
      <c r="Q1876" s="11" t="s">
        <v>8331</v>
      </c>
      <c r="R1876" t="s">
        <v>8333</v>
      </c>
      <c r="S1876" s="15">
        <f>(((J1876/60)/60)/24)+DATE(1970,1,1)</f>
        <v>42529.969131944439</v>
      </c>
      <c r="T1876" s="15">
        <f>(((I1876/60)/60)/24)+DATE(1970,1,1)</f>
        <v>42549.969131944439</v>
      </c>
      <c r="U1876">
        <f>YEAR(S1876)</f>
        <v>2016</v>
      </c>
      <c r="V1876">
        <f t="shared" si="29"/>
        <v>20</v>
      </c>
    </row>
    <row r="1877" spans="1:22" ht="27.6" x14ac:dyDescent="0.4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ROUND(E1877/D1877*100,0)</f>
        <v>1</v>
      </c>
      <c r="P1877">
        <f>IFERROR(ROUND(E1877/L1877,2),0)</f>
        <v>17</v>
      </c>
      <c r="Q1877" s="11" t="s">
        <v>8331</v>
      </c>
      <c r="R1877" t="s">
        <v>8333</v>
      </c>
      <c r="S1877" s="15">
        <f>(((J1877/60)/60)/24)+DATE(1970,1,1)</f>
        <v>42528.899398148147</v>
      </c>
      <c r="T1877" s="15">
        <f>(((I1877/60)/60)/24)+DATE(1970,1,1)</f>
        <v>42588.899398148147</v>
      </c>
      <c r="U1877">
        <f>YEAR(S1877)</f>
        <v>2016</v>
      </c>
      <c r="V1877">
        <f t="shared" si="29"/>
        <v>60</v>
      </c>
    </row>
    <row r="1878" spans="1:22" ht="41.4" x14ac:dyDescent="0.4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ROUND(E1878/D1878*100,0)</f>
        <v>0</v>
      </c>
      <c r="P1878">
        <f>IFERROR(ROUND(E1878/L1878,2),0)</f>
        <v>0</v>
      </c>
      <c r="Q1878" s="11" t="s">
        <v>8331</v>
      </c>
      <c r="R1878" t="s">
        <v>8333</v>
      </c>
      <c r="S1878" s="15">
        <f>(((J1878/60)/60)/24)+DATE(1970,1,1)</f>
        <v>41776.284780092588</v>
      </c>
      <c r="T1878" s="15">
        <f>(((I1878/60)/60)/24)+DATE(1970,1,1)</f>
        <v>41806.284780092588</v>
      </c>
      <c r="U1878">
        <f>YEAR(S1878)</f>
        <v>2014</v>
      </c>
      <c r="V1878">
        <f t="shared" si="29"/>
        <v>30</v>
      </c>
    </row>
    <row r="1879" spans="1:22" ht="27.6" x14ac:dyDescent="0.4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ROUND(E1879/D1879*100,0)</f>
        <v>0</v>
      </c>
      <c r="P1879">
        <f>IFERROR(ROUND(E1879/L1879,2),0)</f>
        <v>0</v>
      </c>
      <c r="Q1879" s="11" t="s">
        <v>8331</v>
      </c>
      <c r="R1879" t="s">
        <v>8333</v>
      </c>
      <c r="S1879" s="15">
        <f>(((J1879/60)/60)/24)+DATE(1970,1,1)</f>
        <v>42035.029224537036</v>
      </c>
      <c r="T1879" s="15">
        <f>(((I1879/60)/60)/24)+DATE(1970,1,1)</f>
        <v>42064.029224537036</v>
      </c>
      <c r="U1879">
        <f>YEAR(S1879)</f>
        <v>2015</v>
      </c>
      <c r="V1879">
        <f t="shared" si="29"/>
        <v>29</v>
      </c>
    </row>
    <row r="1880" spans="1:22" ht="41.4" x14ac:dyDescent="0.4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ROUND(E1880/D1880*100,0)</f>
        <v>0</v>
      </c>
      <c r="P1880">
        <f>IFERROR(ROUND(E1880/L1880,2),0)</f>
        <v>0</v>
      </c>
      <c r="Q1880" s="11" t="s">
        <v>8331</v>
      </c>
      <c r="R1880" t="s">
        <v>8333</v>
      </c>
      <c r="S1880" s="15">
        <f>(((J1880/60)/60)/24)+DATE(1970,1,1)</f>
        <v>41773.008738425924</v>
      </c>
      <c r="T1880" s="15">
        <f>(((I1880/60)/60)/24)+DATE(1970,1,1)</f>
        <v>41803.008738425924</v>
      </c>
      <c r="U1880">
        <f>YEAR(S1880)</f>
        <v>2014</v>
      </c>
      <c r="V1880">
        <f t="shared" si="29"/>
        <v>30</v>
      </c>
    </row>
    <row r="1881" spans="1:22" ht="41.4" x14ac:dyDescent="0.4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ROUND(E1881/D1881*100,0)</f>
        <v>0</v>
      </c>
      <c r="P1881">
        <f>IFERROR(ROUND(E1881/L1881,2),0)</f>
        <v>3</v>
      </c>
      <c r="Q1881" s="11" t="s">
        <v>8331</v>
      </c>
      <c r="R1881" t="s">
        <v>8333</v>
      </c>
      <c r="S1881" s="15">
        <f>(((J1881/60)/60)/24)+DATE(1970,1,1)</f>
        <v>42413.649641203709</v>
      </c>
      <c r="T1881" s="15">
        <f>(((I1881/60)/60)/24)+DATE(1970,1,1)</f>
        <v>42443.607974537037</v>
      </c>
      <c r="U1881">
        <f>YEAR(S1881)</f>
        <v>2016</v>
      </c>
      <c r="V1881">
        <f t="shared" si="29"/>
        <v>30</v>
      </c>
    </row>
    <row r="1882" spans="1:22" ht="27.6" x14ac:dyDescent="0.4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ROUND(E1882/D1882*100,0)</f>
        <v>20</v>
      </c>
      <c r="P1882">
        <f>IFERROR(ROUND(E1882/L1882,2),0)</f>
        <v>41.83</v>
      </c>
      <c r="Q1882" s="11" t="s">
        <v>8331</v>
      </c>
      <c r="R1882" t="s">
        <v>8333</v>
      </c>
      <c r="S1882" s="15">
        <f>(((J1882/60)/60)/24)+DATE(1970,1,1)</f>
        <v>42430.566898148143</v>
      </c>
      <c r="T1882" s="15">
        <f>(((I1882/60)/60)/24)+DATE(1970,1,1)</f>
        <v>42459.525231481486</v>
      </c>
      <c r="U1882">
        <f>YEAR(S1882)</f>
        <v>2016</v>
      </c>
      <c r="V1882">
        <f t="shared" si="29"/>
        <v>29</v>
      </c>
    </row>
    <row r="1883" spans="1:22" ht="41.4" x14ac:dyDescent="0.4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ROUND(E1883/D1883*100,0)</f>
        <v>173</v>
      </c>
      <c r="P1883">
        <f>IFERROR(ROUND(E1883/L1883,2),0)</f>
        <v>49.34</v>
      </c>
      <c r="Q1883" s="11" t="s">
        <v>8323</v>
      </c>
      <c r="R1883" t="s">
        <v>8327</v>
      </c>
      <c r="S1883" s="15">
        <f>(((J1883/60)/60)/24)+DATE(1970,1,1)</f>
        <v>42043.152650462958</v>
      </c>
      <c r="T1883" s="15">
        <f>(((I1883/60)/60)/24)+DATE(1970,1,1)</f>
        <v>42073.110983796301</v>
      </c>
      <c r="U1883">
        <f>YEAR(S1883)</f>
        <v>2015</v>
      </c>
      <c r="V1883">
        <f t="shared" si="29"/>
        <v>30</v>
      </c>
    </row>
    <row r="1884" spans="1:22" ht="41.4" x14ac:dyDescent="0.4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ROUND(E1884/D1884*100,0)</f>
        <v>101</v>
      </c>
      <c r="P1884">
        <f>IFERROR(ROUND(E1884/L1884,2),0)</f>
        <v>41.73</v>
      </c>
      <c r="Q1884" s="11" t="s">
        <v>8323</v>
      </c>
      <c r="R1884" t="s">
        <v>8327</v>
      </c>
      <c r="S1884" s="15">
        <f>(((J1884/60)/60)/24)+DATE(1970,1,1)</f>
        <v>41067.949212962965</v>
      </c>
      <c r="T1884" s="15">
        <f>(((I1884/60)/60)/24)+DATE(1970,1,1)</f>
        <v>41100.991666666669</v>
      </c>
      <c r="U1884">
        <f>YEAR(S1884)</f>
        <v>2012</v>
      </c>
      <c r="V1884">
        <f t="shared" si="29"/>
        <v>33</v>
      </c>
    </row>
    <row r="1885" spans="1:22" ht="41.4" x14ac:dyDescent="0.4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ROUND(E1885/D1885*100,0)</f>
        <v>105</v>
      </c>
      <c r="P1885">
        <f>IFERROR(ROUND(E1885/L1885,2),0)</f>
        <v>32.72</v>
      </c>
      <c r="Q1885" s="11" t="s">
        <v>8323</v>
      </c>
      <c r="R1885" t="s">
        <v>8327</v>
      </c>
      <c r="S1885" s="15">
        <f>(((J1885/60)/60)/24)+DATE(1970,1,1)</f>
        <v>40977.948009259257</v>
      </c>
      <c r="T1885" s="15">
        <f>(((I1885/60)/60)/24)+DATE(1970,1,1)</f>
        <v>41007.906342592592</v>
      </c>
      <c r="U1885">
        <f>YEAR(S1885)</f>
        <v>2012</v>
      </c>
      <c r="V1885">
        <f t="shared" si="29"/>
        <v>30</v>
      </c>
    </row>
    <row r="1886" spans="1:22" ht="41.4" x14ac:dyDescent="0.4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ROUND(E1886/D1886*100,0)</f>
        <v>135</v>
      </c>
      <c r="P1886">
        <f>IFERROR(ROUND(E1886/L1886,2),0)</f>
        <v>51.96</v>
      </c>
      <c r="Q1886" s="11" t="s">
        <v>8323</v>
      </c>
      <c r="R1886" t="s">
        <v>8327</v>
      </c>
      <c r="S1886" s="15">
        <f>(((J1886/60)/60)/24)+DATE(1970,1,1)</f>
        <v>41205.198321759257</v>
      </c>
      <c r="T1886" s="15">
        <f>(((I1886/60)/60)/24)+DATE(1970,1,1)</f>
        <v>41240.5</v>
      </c>
      <c r="U1886">
        <f>YEAR(S1886)</f>
        <v>2012</v>
      </c>
      <c r="V1886">
        <f t="shared" si="29"/>
        <v>35</v>
      </c>
    </row>
    <row r="1887" spans="1:22" ht="41.4" x14ac:dyDescent="0.4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ROUND(E1887/D1887*100,0)</f>
        <v>116</v>
      </c>
      <c r="P1887">
        <f>IFERROR(ROUND(E1887/L1887,2),0)</f>
        <v>50.69</v>
      </c>
      <c r="Q1887" s="11" t="s">
        <v>8323</v>
      </c>
      <c r="R1887" t="s">
        <v>8327</v>
      </c>
      <c r="S1887" s="15">
        <f>(((J1887/60)/60)/24)+DATE(1970,1,1)</f>
        <v>41099.093865740739</v>
      </c>
      <c r="T1887" s="15">
        <f>(((I1887/60)/60)/24)+DATE(1970,1,1)</f>
        <v>41131.916666666664</v>
      </c>
      <c r="U1887">
        <f>YEAR(S1887)</f>
        <v>2012</v>
      </c>
      <c r="V1887">
        <f t="shared" si="29"/>
        <v>32</v>
      </c>
    </row>
    <row r="1888" spans="1:22" ht="41.4" x14ac:dyDescent="0.4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ROUND(E1888/D1888*100,0)</f>
        <v>102</v>
      </c>
      <c r="P1888">
        <f>IFERROR(ROUND(E1888/L1888,2),0)</f>
        <v>42.24</v>
      </c>
      <c r="Q1888" s="11" t="s">
        <v>8323</v>
      </c>
      <c r="R1888" t="s">
        <v>8327</v>
      </c>
      <c r="S1888" s="15">
        <f>(((J1888/60)/60)/24)+DATE(1970,1,1)</f>
        <v>41925.906689814816</v>
      </c>
      <c r="T1888" s="15">
        <f>(((I1888/60)/60)/24)+DATE(1970,1,1)</f>
        <v>41955.94835648148</v>
      </c>
      <c r="U1888">
        <f>YEAR(S1888)</f>
        <v>2014</v>
      </c>
      <c r="V1888">
        <f t="shared" si="29"/>
        <v>30</v>
      </c>
    </row>
    <row r="1889" spans="1:22" ht="41.4" x14ac:dyDescent="0.4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ROUND(E1889/D1889*100,0)</f>
        <v>111</v>
      </c>
      <c r="P1889">
        <f>IFERROR(ROUND(E1889/L1889,2),0)</f>
        <v>416.88</v>
      </c>
      <c r="Q1889" s="11" t="s">
        <v>8323</v>
      </c>
      <c r="R1889" t="s">
        <v>8327</v>
      </c>
      <c r="S1889" s="15">
        <f>(((J1889/60)/60)/24)+DATE(1970,1,1)</f>
        <v>42323.800138888888</v>
      </c>
      <c r="T1889" s="15">
        <f>(((I1889/60)/60)/24)+DATE(1970,1,1)</f>
        <v>42341.895833333328</v>
      </c>
      <c r="U1889">
        <f>YEAR(S1889)</f>
        <v>2015</v>
      </c>
      <c r="V1889">
        <f t="shared" si="29"/>
        <v>18</v>
      </c>
    </row>
    <row r="1890" spans="1:22" ht="41.4" x14ac:dyDescent="0.4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ROUND(E1890/D1890*100,0)</f>
        <v>166</v>
      </c>
      <c r="P1890">
        <f>IFERROR(ROUND(E1890/L1890,2),0)</f>
        <v>46.65</v>
      </c>
      <c r="Q1890" s="11" t="s">
        <v>8323</v>
      </c>
      <c r="R1890" t="s">
        <v>8327</v>
      </c>
      <c r="S1890" s="15">
        <f>(((J1890/60)/60)/24)+DATE(1970,1,1)</f>
        <v>40299.239953703705</v>
      </c>
      <c r="T1890" s="15">
        <f>(((I1890/60)/60)/24)+DATE(1970,1,1)</f>
        <v>40330.207638888889</v>
      </c>
      <c r="U1890">
        <f>YEAR(S1890)</f>
        <v>2010</v>
      </c>
      <c r="V1890">
        <f t="shared" si="29"/>
        <v>31</v>
      </c>
    </row>
    <row r="1891" spans="1:22" ht="41.4" x14ac:dyDescent="0.4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ROUND(E1891/D1891*100,0)</f>
        <v>107</v>
      </c>
      <c r="P1891">
        <f>IFERROR(ROUND(E1891/L1891,2),0)</f>
        <v>48.45</v>
      </c>
      <c r="Q1891" s="11" t="s">
        <v>8323</v>
      </c>
      <c r="R1891" t="s">
        <v>8327</v>
      </c>
      <c r="S1891" s="15">
        <f>(((J1891/60)/60)/24)+DATE(1970,1,1)</f>
        <v>41299.793356481481</v>
      </c>
      <c r="T1891" s="15">
        <f>(((I1891/60)/60)/24)+DATE(1970,1,1)</f>
        <v>41344.751689814817</v>
      </c>
      <c r="U1891">
        <f>YEAR(S1891)</f>
        <v>2013</v>
      </c>
      <c r="V1891">
        <f t="shared" si="29"/>
        <v>45</v>
      </c>
    </row>
    <row r="1892" spans="1:22" ht="41.4" x14ac:dyDescent="0.4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ROUND(E1892/D1892*100,0)</f>
        <v>145</v>
      </c>
      <c r="P1892">
        <f>IFERROR(ROUND(E1892/L1892,2),0)</f>
        <v>70.53</v>
      </c>
      <c r="Q1892" s="11" t="s">
        <v>8323</v>
      </c>
      <c r="R1892" t="s">
        <v>8327</v>
      </c>
      <c r="S1892" s="15">
        <f>(((J1892/60)/60)/24)+DATE(1970,1,1)</f>
        <v>41228.786203703705</v>
      </c>
      <c r="T1892" s="15">
        <f>(((I1892/60)/60)/24)+DATE(1970,1,1)</f>
        <v>41258.786203703705</v>
      </c>
      <c r="U1892">
        <f>YEAR(S1892)</f>
        <v>2012</v>
      </c>
      <c r="V1892">
        <f t="shared" si="29"/>
        <v>30</v>
      </c>
    </row>
    <row r="1893" spans="1:22" ht="55.2" x14ac:dyDescent="0.4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ROUND(E1893/D1893*100,0)</f>
        <v>106</v>
      </c>
      <c r="P1893">
        <f>IFERROR(ROUND(E1893/L1893,2),0)</f>
        <v>87.96</v>
      </c>
      <c r="Q1893" s="11" t="s">
        <v>8323</v>
      </c>
      <c r="R1893" t="s">
        <v>8327</v>
      </c>
      <c r="S1893" s="15">
        <f>(((J1893/60)/60)/24)+DATE(1970,1,1)</f>
        <v>40335.798078703701</v>
      </c>
      <c r="T1893" s="15">
        <f>(((I1893/60)/60)/24)+DATE(1970,1,1)</f>
        <v>40381.25</v>
      </c>
      <c r="U1893">
        <f>YEAR(S1893)</f>
        <v>2010</v>
      </c>
      <c r="V1893">
        <f t="shared" si="29"/>
        <v>46</v>
      </c>
    </row>
    <row r="1894" spans="1:22" ht="41.4" x14ac:dyDescent="0.4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ROUND(E1894/D1894*100,0)</f>
        <v>137</v>
      </c>
      <c r="P1894">
        <f>IFERROR(ROUND(E1894/L1894,2),0)</f>
        <v>26.27</v>
      </c>
      <c r="Q1894" s="11" t="s">
        <v>8323</v>
      </c>
      <c r="R1894" t="s">
        <v>8327</v>
      </c>
      <c r="S1894" s="15">
        <f>(((J1894/60)/60)/24)+DATE(1970,1,1)</f>
        <v>40671.637511574074</v>
      </c>
      <c r="T1894" s="15">
        <f>(((I1894/60)/60)/24)+DATE(1970,1,1)</f>
        <v>40701.637511574074</v>
      </c>
      <c r="U1894">
        <f>YEAR(S1894)</f>
        <v>2011</v>
      </c>
      <c r="V1894">
        <f t="shared" si="29"/>
        <v>30</v>
      </c>
    </row>
    <row r="1895" spans="1:22" ht="41.4" x14ac:dyDescent="0.4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ROUND(E1895/D1895*100,0)</f>
        <v>104</v>
      </c>
      <c r="P1895">
        <f>IFERROR(ROUND(E1895/L1895,2),0)</f>
        <v>57.78</v>
      </c>
      <c r="Q1895" s="11" t="s">
        <v>8323</v>
      </c>
      <c r="R1895" t="s">
        <v>8327</v>
      </c>
      <c r="S1895" s="15">
        <f>(((J1895/60)/60)/24)+DATE(1970,1,1)</f>
        <v>40632.94195601852</v>
      </c>
      <c r="T1895" s="15">
        <f>(((I1895/60)/60)/24)+DATE(1970,1,1)</f>
        <v>40649.165972222225</v>
      </c>
      <c r="U1895">
        <f>YEAR(S1895)</f>
        <v>2011</v>
      </c>
      <c r="V1895">
        <f t="shared" si="29"/>
        <v>17</v>
      </c>
    </row>
    <row r="1896" spans="1:22" ht="27.6" x14ac:dyDescent="0.4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ROUND(E1896/D1896*100,0)</f>
        <v>115</v>
      </c>
      <c r="P1896">
        <f>IFERROR(ROUND(E1896/L1896,2),0)</f>
        <v>57.25</v>
      </c>
      <c r="Q1896" s="11" t="s">
        <v>8323</v>
      </c>
      <c r="R1896" t="s">
        <v>8327</v>
      </c>
      <c r="S1896" s="15">
        <f>(((J1896/60)/60)/24)+DATE(1970,1,1)</f>
        <v>40920.904895833337</v>
      </c>
      <c r="T1896" s="15">
        <f>(((I1896/60)/60)/24)+DATE(1970,1,1)</f>
        <v>40951.904895833337</v>
      </c>
      <c r="U1896">
        <f>YEAR(S1896)</f>
        <v>2012</v>
      </c>
      <c r="V1896">
        <f t="shared" si="29"/>
        <v>31</v>
      </c>
    </row>
    <row r="1897" spans="1:22" ht="41.4" x14ac:dyDescent="0.4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ROUND(E1897/D1897*100,0)</f>
        <v>102</v>
      </c>
      <c r="P1897">
        <f>IFERROR(ROUND(E1897/L1897,2),0)</f>
        <v>196.34</v>
      </c>
      <c r="Q1897" s="11" t="s">
        <v>8323</v>
      </c>
      <c r="R1897" t="s">
        <v>8327</v>
      </c>
      <c r="S1897" s="15">
        <f>(((J1897/60)/60)/24)+DATE(1970,1,1)</f>
        <v>42267.746782407412</v>
      </c>
      <c r="T1897" s="15">
        <f>(((I1897/60)/60)/24)+DATE(1970,1,1)</f>
        <v>42297.746782407412</v>
      </c>
      <c r="U1897">
        <f>YEAR(S1897)</f>
        <v>2015</v>
      </c>
      <c r="V1897">
        <f t="shared" si="29"/>
        <v>30</v>
      </c>
    </row>
    <row r="1898" spans="1:22" ht="41.4" x14ac:dyDescent="0.4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ROUND(E1898/D1898*100,0)</f>
        <v>124</v>
      </c>
      <c r="P1898">
        <f>IFERROR(ROUND(E1898/L1898,2),0)</f>
        <v>43</v>
      </c>
      <c r="Q1898" s="11" t="s">
        <v>8323</v>
      </c>
      <c r="R1898" t="s">
        <v>8327</v>
      </c>
      <c r="S1898" s="15">
        <f>(((J1898/60)/60)/24)+DATE(1970,1,1)</f>
        <v>40981.710243055553</v>
      </c>
      <c r="T1898" s="15">
        <f>(((I1898/60)/60)/24)+DATE(1970,1,1)</f>
        <v>41011.710243055553</v>
      </c>
      <c r="U1898">
        <f>YEAR(S1898)</f>
        <v>2012</v>
      </c>
      <c r="V1898">
        <f t="shared" si="29"/>
        <v>30</v>
      </c>
    </row>
    <row r="1899" spans="1:22" ht="41.4" x14ac:dyDescent="0.4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ROUND(E1899/D1899*100,0)</f>
        <v>102</v>
      </c>
      <c r="P1899">
        <f>IFERROR(ROUND(E1899/L1899,2),0)</f>
        <v>35.549999999999997</v>
      </c>
      <c r="Q1899" s="11" t="s">
        <v>8323</v>
      </c>
      <c r="R1899" t="s">
        <v>8327</v>
      </c>
      <c r="S1899" s="15">
        <f>(((J1899/60)/60)/24)+DATE(1970,1,1)</f>
        <v>41680.583402777782</v>
      </c>
      <c r="T1899" s="15">
        <f>(((I1899/60)/60)/24)+DATE(1970,1,1)</f>
        <v>41702.875</v>
      </c>
      <c r="U1899">
        <f>YEAR(S1899)</f>
        <v>2014</v>
      </c>
      <c r="V1899">
        <f t="shared" si="29"/>
        <v>22</v>
      </c>
    </row>
    <row r="1900" spans="1:22" ht="41.4" x14ac:dyDescent="0.4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ROUND(E1900/D1900*100,0)</f>
        <v>145</v>
      </c>
      <c r="P1900">
        <f>IFERROR(ROUND(E1900/L1900,2),0)</f>
        <v>68.81</v>
      </c>
      <c r="Q1900" s="11" t="s">
        <v>8323</v>
      </c>
      <c r="R1900" t="s">
        <v>8327</v>
      </c>
      <c r="S1900" s="15">
        <f>(((J1900/60)/60)/24)+DATE(1970,1,1)</f>
        <v>42366.192974537036</v>
      </c>
      <c r="T1900" s="15">
        <f>(((I1900/60)/60)/24)+DATE(1970,1,1)</f>
        <v>42401.75</v>
      </c>
      <c r="U1900">
        <f>YEAR(S1900)</f>
        <v>2015</v>
      </c>
      <c r="V1900">
        <f t="shared" si="29"/>
        <v>35</v>
      </c>
    </row>
    <row r="1901" spans="1:22" ht="41.4" x14ac:dyDescent="0.4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ROUND(E1901/D1901*100,0)</f>
        <v>133</v>
      </c>
      <c r="P1901">
        <f>IFERROR(ROUND(E1901/L1901,2),0)</f>
        <v>28.57</v>
      </c>
      <c r="Q1901" s="11" t="s">
        <v>8323</v>
      </c>
      <c r="R1901" t="s">
        <v>8327</v>
      </c>
      <c r="S1901" s="15">
        <f>(((J1901/60)/60)/24)+DATE(1970,1,1)</f>
        <v>42058.941736111112</v>
      </c>
      <c r="T1901" s="15">
        <f>(((I1901/60)/60)/24)+DATE(1970,1,1)</f>
        <v>42088.90006944444</v>
      </c>
      <c r="U1901">
        <f>YEAR(S1901)</f>
        <v>2015</v>
      </c>
      <c r="V1901">
        <f t="shared" si="29"/>
        <v>30</v>
      </c>
    </row>
    <row r="1902" spans="1:22" ht="41.4" x14ac:dyDescent="0.4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ROUND(E1902/D1902*100,0)</f>
        <v>109</v>
      </c>
      <c r="P1902">
        <f>IFERROR(ROUND(E1902/L1902,2),0)</f>
        <v>50.63</v>
      </c>
      <c r="Q1902" s="11" t="s">
        <v>8323</v>
      </c>
      <c r="R1902" t="s">
        <v>8327</v>
      </c>
      <c r="S1902" s="15">
        <f>(((J1902/60)/60)/24)+DATE(1970,1,1)</f>
        <v>41160.871886574074</v>
      </c>
      <c r="T1902" s="15">
        <f>(((I1902/60)/60)/24)+DATE(1970,1,1)</f>
        <v>41188.415972222225</v>
      </c>
      <c r="U1902">
        <f>YEAR(S1902)</f>
        <v>2012</v>
      </c>
      <c r="V1902">
        <f t="shared" si="29"/>
        <v>28</v>
      </c>
    </row>
    <row r="1903" spans="1:22" ht="41.4" x14ac:dyDescent="0.4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ROUND(E1903/D1903*100,0)</f>
        <v>3</v>
      </c>
      <c r="P1903">
        <f>IFERROR(ROUND(E1903/L1903,2),0)</f>
        <v>106.8</v>
      </c>
      <c r="Q1903" s="11" t="s">
        <v>8317</v>
      </c>
      <c r="R1903" t="s">
        <v>8346</v>
      </c>
      <c r="S1903" s="15">
        <f>(((J1903/60)/60)/24)+DATE(1970,1,1)</f>
        <v>42116.54315972222</v>
      </c>
      <c r="T1903" s="15">
        <f>(((I1903/60)/60)/24)+DATE(1970,1,1)</f>
        <v>42146.541666666672</v>
      </c>
      <c r="U1903">
        <f>YEAR(S1903)</f>
        <v>2015</v>
      </c>
      <c r="V1903">
        <f t="shared" si="29"/>
        <v>30</v>
      </c>
    </row>
    <row r="1904" spans="1:22" ht="41.4" x14ac:dyDescent="0.4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ROUND(E1904/D1904*100,0)</f>
        <v>1</v>
      </c>
      <c r="P1904">
        <f>IFERROR(ROUND(E1904/L1904,2),0)</f>
        <v>4</v>
      </c>
      <c r="Q1904" s="11" t="s">
        <v>8317</v>
      </c>
      <c r="R1904" t="s">
        <v>8346</v>
      </c>
      <c r="S1904" s="15">
        <f>(((J1904/60)/60)/24)+DATE(1970,1,1)</f>
        <v>42037.789895833332</v>
      </c>
      <c r="T1904" s="15">
        <f>(((I1904/60)/60)/24)+DATE(1970,1,1)</f>
        <v>42067.789895833332</v>
      </c>
      <c r="U1904">
        <f>YEAR(S1904)</f>
        <v>2015</v>
      </c>
      <c r="V1904">
        <f t="shared" si="29"/>
        <v>30</v>
      </c>
    </row>
    <row r="1905" spans="1:22" ht="41.4" x14ac:dyDescent="0.4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ROUND(E1905/D1905*100,0)</f>
        <v>47</v>
      </c>
      <c r="P1905">
        <f>IFERROR(ROUND(E1905/L1905,2),0)</f>
        <v>34.1</v>
      </c>
      <c r="Q1905" s="11" t="s">
        <v>8317</v>
      </c>
      <c r="R1905" t="s">
        <v>8346</v>
      </c>
      <c r="S1905" s="15">
        <f>(((J1905/60)/60)/24)+DATE(1970,1,1)</f>
        <v>42702.770729166667</v>
      </c>
      <c r="T1905" s="15">
        <f>(((I1905/60)/60)/24)+DATE(1970,1,1)</f>
        <v>42762.770729166667</v>
      </c>
      <c r="U1905">
        <f>YEAR(S1905)</f>
        <v>2016</v>
      </c>
      <c r="V1905">
        <f t="shared" si="29"/>
        <v>60</v>
      </c>
    </row>
    <row r="1906" spans="1:22" ht="41.4" x14ac:dyDescent="0.4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ROUND(E1906/D1906*100,0)</f>
        <v>0</v>
      </c>
      <c r="P1906">
        <f>IFERROR(ROUND(E1906/L1906,2),0)</f>
        <v>25</v>
      </c>
      <c r="Q1906" s="11" t="s">
        <v>8317</v>
      </c>
      <c r="R1906" t="s">
        <v>8346</v>
      </c>
      <c r="S1906" s="15">
        <f>(((J1906/60)/60)/24)+DATE(1970,1,1)</f>
        <v>42326.685428240744</v>
      </c>
      <c r="T1906" s="15">
        <f>(((I1906/60)/60)/24)+DATE(1970,1,1)</f>
        <v>42371.685428240744</v>
      </c>
      <c r="U1906">
        <f>YEAR(S1906)</f>
        <v>2015</v>
      </c>
      <c r="V1906">
        <f t="shared" si="29"/>
        <v>45</v>
      </c>
    </row>
    <row r="1907" spans="1:22" ht="41.4" x14ac:dyDescent="0.4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ROUND(E1907/D1907*100,0)</f>
        <v>0</v>
      </c>
      <c r="P1907">
        <f>IFERROR(ROUND(E1907/L1907,2),0)</f>
        <v>10.5</v>
      </c>
      <c r="Q1907" s="11" t="s">
        <v>8317</v>
      </c>
      <c r="R1907" t="s">
        <v>8346</v>
      </c>
      <c r="S1907" s="15">
        <f>(((J1907/60)/60)/24)+DATE(1970,1,1)</f>
        <v>41859.925856481481</v>
      </c>
      <c r="T1907" s="15">
        <f>(((I1907/60)/60)/24)+DATE(1970,1,1)</f>
        <v>41889.925856481481</v>
      </c>
      <c r="U1907">
        <f>YEAR(S1907)</f>
        <v>2014</v>
      </c>
      <c r="V1907">
        <f t="shared" si="29"/>
        <v>30</v>
      </c>
    </row>
    <row r="1908" spans="1:22" ht="41.4" x14ac:dyDescent="0.4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ROUND(E1908/D1908*100,0)</f>
        <v>43</v>
      </c>
      <c r="P1908">
        <f>IFERROR(ROUND(E1908/L1908,2),0)</f>
        <v>215.96</v>
      </c>
      <c r="Q1908" s="11" t="s">
        <v>8317</v>
      </c>
      <c r="R1908" t="s">
        <v>8346</v>
      </c>
      <c r="S1908" s="15">
        <f>(((J1908/60)/60)/24)+DATE(1970,1,1)</f>
        <v>42514.671099537038</v>
      </c>
      <c r="T1908" s="15">
        <f>(((I1908/60)/60)/24)+DATE(1970,1,1)</f>
        <v>42544.671099537038</v>
      </c>
      <c r="U1908">
        <f>YEAR(S1908)</f>
        <v>2016</v>
      </c>
      <c r="V1908">
        <f t="shared" si="29"/>
        <v>30</v>
      </c>
    </row>
    <row r="1909" spans="1:22" ht="41.4" x14ac:dyDescent="0.4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ROUND(E1909/D1909*100,0)</f>
        <v>0</v>
      </c>
      <c r="P1909">
        <f>IFERROR(ROUND(E1909/L1909,2),0)</f>
        <v>21.25</v>
      </c>
      <c r="Q1909" s="11" t="s">
        <v>8317</v>
      </c>
      <c r="R1909" t="s">
        <v>8346</v>
      </c>
      <c r="S1909" s="15">
        <f>(((J1909/60)/60)/24)+DATE(1970,1,1)</f>
        <v>41767.587094907409</v>
      </c>
      <c r="T1909" s="15">
        <f>(((I1909/60)/60)/24)+DATE(1970,1,1)</f>
        <v>41782.587094907409</v>
      </c>
      <c r="U1909">
        <f>YEAR(S1909)</f>
        <v>2014</v>
      </c>
      <c r="V1909">
        <f t="shared" si="29"/>
        <v>15</v>
      </c>
    </row>
    <row r="1910" spans="1:22" ht="41.4" x14ac:dyDescent="0.4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ROUND(E1910/D1910*100,0)</f>
        <v>2</v>
      </c>
      <c r="P1910">
        <f>IFERROR(ROUND(E1910/L1910,2),0)</f>
        <v>108.25</v>
      </c>
      <c r="Q1910" s="11" t="s">
        <v>8317</v>
      </c>
      <c r="R1910" t="s">
        <v>8346</v>
      </c>
      <c r="S1910" s="15">
        <f>(((J1910/60)/60)/24)+DATE(1970,1,1)</f>
        <v>42703.917824074073</v>
      </c>
      <c r="T1910" s="15">
        <f>(((I1910/60)/60)/24)+DATE(1970,1,1)</f>
        <v>42733.917824074073</v>
      </c>
      <c r="U1910">
        <f>YEAR(S1910)</f>
        <v>2016</v>
      </c>
      <c r="V1910">
        <f t="shared" si="29"/>
        <v>30</v>
      </c>
    </row>
    <row r="1911" spans="1:22" ht="41.4" x14ac:dyDescent="0.4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ROUND(E1911/D1911*100,0)</f>
        <v>14</v>
      </c>
      <c r="P1911">
        <f>IFERROR(ROUND(E1911/L1911,2),0)</f>
        <v>129.97</v>
      </c>
      <c r="Q1911" s="11" t="s">
        <v>8317</v>
      </c>
      <c r="R1911" t="s">
        <v>8346</v>
      </c>
      <c r="S1911" s="15">
        <f>(((J1911/60)/60)/24)+DATE(1970,1,1)</f>
        <v>41905.429155092592</v>
      </c>
      <c r="T1911" s="15">
        <f>(((I1911/60)/60)/24)+DATE(1970,1,1)</f>
        <v>41935.429155092592</v>
      </c>
      <c r="U1911">
        <f>YEAR(S1911)</f>
        <v>2014</v>
      </c>
      <c r="V1911">
        <f t="shared" si="29"/>
        <v>30</v>
      </c>
    </row>
    <row r="1912" spans="1:22" ht="41.4" x14ac:dyDescent="0.4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ROUND(E1912/D1912*100,0)</f>
        <v>39</v>
      </c>
      <c r="P1912">
        <f>IFERROR(ROUND(E1912/L1912,2),0)</f>
        <v>117.49</v>
      </c>
      <c r="Q1912" s="11" t="s">
        <v>8317</v>
      </c>
      <c r="R1912" t="s">
        <v>8346</v>
      </c>
      <c r="S1912" s="15">
        <f>(((J1912/60)/60)/24)+DATE(1970,1,1)</f>
        <v>42264.963159722218</v>
      </c>
      <c r="T1912" s="15">
        <f>(((I1912/60)/60)/24)+DATE(1970,1,1)</f>
        <v>42308.947916666672</v>
      </c>
      <c r="U1912">
        <f>YEAR(S1912)</f>
        <v>2015</v>
      </c>
      <c r="V1912">
        <f t="shared" si="29"/>
        <v>44</v>
      </c>
    </row>
    <row r="1913" spans="1:22" ht="41.4" x14ac:dyDescent="0.4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ROUND(E1913/D1913*100,0)</f>
        <v>0</v>
      </c>
      <c r="P1913">
        <f>IFERROR(ROUND(E1913/L1913,2),0)</f>
        <v>10</v>
      </c>
      <c r="Q1913" s="11" t="s">
        <v>8317</v>
      </c>
      <c r="R1913" t="s">
        <v>8346</v>
      </c>
      <c r="S1913" s="15">
        <f>(((J1913/60)/60)/24)+DATE(1970,1,1)</f>
        <v>41830.033958333333</v>
      </c>
      <c r="T1913" s="15">
        <f>(((I1913/60)/60)/24)+DATE(1970,1,1)</f>
        <v>41860.033958333333</v>
      </c>
      <c r="U1913">
        <f>YEAR(S1913)</f>
        <v>2014</v>
      </c>
      <c r="V1913">
        <f t="shared" si="29"/>
        <v>30</v>
      </c>
    </row>
    <row r="1914" spans="1:22" ht="41.4" x14ac:dyDescent="0.4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ROUND(E1914/D1914*100,0)</f>
        <v>59</v>
      </c>
      <c r="P1914">
        <f>IFERROR(ROUND(E1914/L1914,2),0)</f>
        <v>70.599999999999994</v>
      </c>
      <c r="Q1914" s="11" t="s">
        <v>8317</v>
      </c>
      <c r="R1914" t="s">
        <v>8346</v>
      </c>
      <c r="S1914" s="15">
        <f>(((J1914/60)/60)/24)+DATE(1970,1,1)</f>
        <v>42129.226388888885</v>
      </c>
      <c r="T1914" s="15">
        <f>(((I1914/60)/60)/24)+DATE(1970,1,1)</f>
        <v>42159.226388888885</v>
      </c>
      <c r="U1914">
        <f>YEAR(S1914)</f>
        <v>2015</v>
      </c>
      <c r="V1914">
        <f t="shared" si="29"/>
        <v>30</v>
      </c>
    </row>
    <row r="1915" spans="1:22" ht="27.6" x14ac:dyDescent="0.4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ROUND(E1915/D1915*100,0)</f>
        <v>1</v>
      </c>
      <c r="P1915">
        <f>IFERROR(ROUND(E1915/L1915,2),0)</f>
        <v>24.5</v>
      </c>
      <c r="Q1915" s="11" t="s">
        <v>8317</v>
      </c>
      <c r="R1915" t="s">
        <v>8346</v>
      </c>
      <c r="S1915" s="15">
        <f>(((J1915/60)/60)/24)+DATE(1970,1,1)</f>
        <v>41890.511319444442</v>
      </c>
      <c r="T1915" s="15">
        <f>(((I1915/60)/60)/24)+DATE(1970,1,1)</f>
        <v>41920.511319444442</v>
      </c>
      <c r="U1915">
        <f>YEAR(S1915)</f>
        <v>2014</v>
      </c>
      <c r="V1915">
        <f t="shared" si="29"/>
        <v>30</v>
      </c>
    </row>
    <row r="1916" spans="1:22" ht="41.4" x14ac:dyDescent="0.4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ROUND(E1916/D1916*100,0)</f>
        <v>9</v>
      </c>
      <c r="P1916">
        <f>IFERROR(ROUND(E1916/L1916,2),0)</f>
        <v>30</v>
      </c>
      <c r="Q1916" s="11" t="s">
        <v>8317</v>
      </c>
      <c r="R1916" t="s">
        <v>8346</v>
      </c>
      <c r="S1916" s="15">
        <f>(((J1916/60)/60)/24)+DATE(1970,1,1)</f>
        <v>41929.174456018518</v>
      </c>
      <c r="T1916" s="15">
        <f>(((I1916/60)/60)/24)+DATE(1970,1,1)</f>
        <v>41944.165972222225</v>
      </c>
      <c r="U1916">
        <f>YEAR(S1916)</f>
        <v>2014</v>
      </c>
      <c r="V1916">
        <f t="shared" si="29"/>
        <v>15</v>
      </c>
    </row>
    <row r="1917" spans="1:22" ht="41.4" x14ac:dyDescent="0.4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ROUND(E1917/D1917*100,0)</f>
        <v>2</v>
      </c>
      <c r="P1917">
        <f>IFERROR(ROUND(E1917/L1917,2),0)</f>
        <v>2</v>
      </c>
      <c r="Q1917" s="11" t="s">
        <v>8317</v>
      </c>
      <c r="R1917" t="s">
        <v>8346</v>
      </c>
      <c r="S1917" s="15">
        <f>(((J1917/60)/60)/24)+DATE(1970,1,1)</f>
        <v>41864.04886574074</v>
      </c>
      <c r="T1917" s="15">
        <f>(((I1917/60)/60)/24)+DATE(1970,1,1)</f>
        <v>41884.04886574074</v>
      </c>
      <c r="U1917">
        <f>YEAR(S1917)</f>
        <v>2014</v>
      </c>
      <c r="V1917">
        <f t="shared" si="29"/>
        <v>20</v>
      </c>
    </row>
    <row r="1918" spans="1:22" ht="27.6" x14ac:dyDescent="0.4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ROUND(E1918/D1918*100,0)</f>
        <v>1</v>
      </c>
      <c r="P1918">
        <f>IFERROR(ROUND(E1918/L1918,2),0)</f>
        <v>17</v>
      </c>
      <c r="Q1918" s="11" t="s">
        <v>8317</v>
      </c>
      <c r="R1918" t="s">
        <v>8346</v>
      </c>
      <c r="S1918" s="15">
        <f>(((J1918/60)/60)/24)+DATE(1970,1,1)</f>
        <v>42656.717303240745</v>
      </c>
      <c r="T1918" s="15">
        <f>(((I1918/60)/60)/24)+DATE(1970,1,1)</f>
        <v>42681.758969907409</v>
      </c>
      <c r="U1918">
        <f>YEAR(S1918)</f>
        <v>2016</v>
      </c>
      <c r="V1918">
        <f t="shared" si="29"/>
        <v>25</v>
      </c>
    </row>
    <row r="1919" spans="1:22" ht="27.6" x14ac:dyDescent="0.4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ROUND(E1919/D1919*100,0)</f>
        <v>53</v>
      </c>
      <c r="P1919">
        <f>IFERROR(ROUND(E1919/L1919,2),0)</f>
        <v>2928.93</v>
      </c>
      <c r="Q1919" s="11" t="s">
        <v>8317</v>
      </c>
      <c r="R1919" t="s">
        <v>8346</v>
      </c>
      <c r="S1919" s="15">
        <f>(((J1919/60)/60)/24)+DATE(1970,1,1)</f>
        <v>42746.270057870366</v>
      </c>
      <c r="T1919" s="15">
        <f>(((I1919/60)/60)/24)+DATE(1970,1,1)</f>
        <v>42776.270057870366</v>
      </c>
      <c r="U1919">
        <f>YEAR(S1919)</f>
        <v>2017</v>
      </c>
      <c r="V1919">
        <f t="shared" si="29"/>
        <v>30</v>
      </c>
    </row>
    <row r="1920" spans="1:22" ht="41.4" x14ac:dyDescent="0.4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ROUND(E1920/D1920*100,0)</f>
        <v>1</v>
      </c>
      <c r="P1920">
        <f>IFERROR(ROUND(E1920/L1920,2),0)</f>
        <v>28.89</v>
      </c>
      <c r="Q1920" s="11" t="s">
        <v>8317</v>
      </c>
      <c r="R1920" t="s">
        <v>8346</v>
      </c>
      <c r="S1920" s="15">
        <f>(((J1920/60)/60)/24)+DATE(1970,1,1)</f>
        <v>41828.789942129632</v>
      </c>
      <c r="T1920" s="15">
        <f>(((I1920/60)/60)/24)+DATE(1970,1,1)</f>
        <v>41863.789942129632</v>
      </c>
      <c r="U1920">
        <f>YEAR(S1920)</f>
        <v>2014</v>
      </c>
      <c r="V1920">
        <f t="shared" si="29"/>
        <v>35</v>
      </c>
    </row>
    <row r="1921" spans="1:22" ht="41.4" x14ac:dyDescent="0.4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ROUND(E1921/D1921*100,0)</f>
        <v>47</v>
      </c>
      <c r="P1921">
        <f>IFERROR(ROUND(E1921/L1921,2),0)</f>
        <v>29.63</v>
      </c>
      <c r="Q1921" s="11" t="s">
        <v>8317</v>
      </c>
      <c r="R1921" t="s">
        <v>8346</v>
      </c>
      <c r="S1921" s="15">
        <f>(((J1921/60)/60)/24)+DATE(1970,1,1)</f>
        <v>42113.875567129624</v>
      </c>
      <c r="T1921" s="15">
        <f>(((I1921/60)/60)/24)+DATE(1970,1,1)</f>
        <v>42143.875567129624</v>
      </c>
      <c r="U1921">
        <f>YEAR(S1921)</f>
        <v>2015</v>
      </c>
      <c r="V1921">
        <f t="shared" si="29"/>
        <v>30</v>
      </c>
    </row>
    <row r="1922" spans="1:22" ht="41.4" x14ac:dyDescent="0.4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ROUND(E1922/D1922*100,0)</f>
        <v>43</v>
      </c>
      <c r="P1922">
        <f>IFERROR(ROUND(E1922/L1922,2),0)</f>
        <v>40.98</v>
      </c>
      <c r="Q1922" s="11" t="s">
        <v>8317</v>
      </c>
      <c r="R1922" t="s">
        <v>8346</v>
      </c>
      <c r="S1922" s="15">
        <f>(((J1922/60)/60)/24)+DATE(1970,1,1)</f>
        <v>42270.875706018516</v>
      </c>
      <c r="T1922" s="15">
        <f>(((I1922/60)/60)/24)+DATE(1970,1,1)</f>
        <v>42298.958333333328</v>
      </c>
      <c r="U1922">
        <f>YEAR(S1922)</f>
        <v>2015</v>
      </c>
      <c r="V1922">
        <f t="shared" si="29"/>
        <v>28</v>
      </c>
    </row>
    <row r="1923" spans="1:22" ht="27.6" x14ac:dyDescent="0.4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ROUND(E1923/D1923*100,0)</f>
        <v>137</v>
      </c>
      <c r="P1923">
        <f>IFERROR(ROUND(E1923/L1923,2),0)</f>
        <v>54</v>
      </c>
      <c r="Q1923" s="11" t="s">
        <v>8323</v>
      </c>
      <c r="R1923" t="s">
        <v>8327</v>
      </c>
      <c r="S1923" s="15">
        <f>(((J1923/60)/60)/24)+DATE(1970,1,1)</f>
        <v>41074.221562500003</v>
      </c>
      <c r="T1923" s="15">
        <f>(((I1923/60)/60)/24)+DATE(1970,1,1)</f>
        <v>41104.221562500003</v>
      </c>
      <c r="U1923">
        <f>YEAR(S1923)</f>
        <v>2012</v>
      </c>
      <c r="V1923">
        <f t="shared" ref="V1923:V1986" si="30">_xlfn.DAYS(T1923,S1923)</f>
        <v>30</v>
      </c>
    </row>
    <row r="1924" spans="1:22" ht="41.4" x14ac:dyDescent="0.4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ROUND(E1924/D1924*100,0)</f>
        <v>116</v>
      </c>
      <c r="P1924">
        <f>IFERROR(ROUND(E1924/L1924,2),0)</f>
        <v>36.11</v>
      </c>
      <c r="Q1924" s="11" t="s">
        <v>8323</v>
      </c>
      <c r="R1924" t="s">
        <v>8327</v>
      </c>
      <c r="S1924" s="15">
        <f>(((J1924/60)/60)/24)+DATE(1970,1,1)</f>
        <v>41590.255868055552</v>
      </c>
      <c r="T1924" s="15">
        <f>(((I1924/60)/60)/24)+DATE(1970,1,1)</f>
        <v>41620.255868055552</v>
      </c>
      <c r="U1924">
        <f>YEAR(S1924)</f>
        <v>2013</v>
      </c>
      <c r="V1924">
        <f t="shared" si="30"/>
        <v>30</v>
      </c>
    </row>
    <row r="1925" spans="1:22" ht="27.6" x14ac:dyDescent="0.4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ROUND(E1925/D1925*100,0)</f>
        <v>241</v>
      </c>
      <c r="P1925">
        <f>IFERROR(ROUND(E1925/L1925,2),0)</f>
        <v>23.15</v>
      </c>
      <c r="Q1925" s="11" t="s">
        <v>8323</v>
      </c>
      <c r="R1925" t="s">
        <v>8327</v>
      </c>
      <c r="S1925" s="15">
        <f>(((J1925/60)/60)/24)+DATE(1970,1,1)</f>
        <v>40772.848749999997</v>
      </c>
      <c r="T1925" s="15">
        <f>(((I1925/60)/60)/24)+DATE(1970,1,1)</f>
        <v>40813.207638888889</v>
      </c>
      <c r="U1925">
        <f>YEAR(S1925)</f>
        <v>2011</v>
      </c>
      <c r="V1925">
        <f t="shared" si="30"/>
        <v>41</v>
      </c>
    </row>
    <row r="1926" spans="1:22" ht="55.2" x14ac:dyDescent="0.4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ROUND(E1926/D1926*100,0)</f>
        <v>114</v>
      </c>
      <c r="P1926">
        <f>IFERROR(ROUND(E1926/L1926,2),0)</f>
        <v>104</v>
      </c>
      <c r="Q1926" s="11" t="s">
        <v>8323</v>
      </c>
      <c r="R1926" t="s">
        <v>8327</v>
      </c>
      <c r="S1926" s="15">
        <f>(((J1926/60)/60)/24)+DATE(1970,1,1)</f>
        <v>41626.761053240742</v>
      </c>
      <c r="T1926" s="15">
        <f>(((I1926/60)/60)/24)+DATE(1970,1,1)</f>
        <v>41654.814583333333</v>
      </c>
      <c r="U1926">
        <f>YEAR(S1926)</f>
        <v>2013</v>
      </c>
      <c r="V1926">
        <f t="shared" si="30"/>
        <v>28</v>
      </c>
    </row>
    <row r="1927" spans="1:22" ht="27.6" x14ac:dyDescent="0.4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ROUND(E1927/D1927*100,0)</f>
        <v>110</v>
      </c>
      <c r="P1927">
        <f>IFERROR(ROUND(E1927/L1927,2),0)</f>
        <v>31.83</v>
      </c>
      <c r="Q1927" s="11" t="s">
        <v>8323</v>
      </c>
      <c r="R1927" t="s">
        <v>8327</v>
      </c>
      <c r="S1927" s="15">
        <f>(((J1927/60)/60)/24)+DATE(1970,1,1)</f>
        <v>41535.90148148148</v>
      </c>
      <c r="T1927" s="15">
        <f>(((I1927/60)/60)/24)+DATE(1970,1,1)</f>
        <v>41558</v>
      </c>
      <c r="U1927">
        <f>YEAR(S1927)</f>
        <v>2013</v>
      </c>
      <c r="V1927">
        <f t="shared" si="30"/>
        <v>23</v>
      </c>
    </row>
    <row r="1928" spans="1:22" ht="55.2" x14ac:dyDescent="0.4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ROUND(E1928/D1928*100,0)</f>
        <v>195</v>
      </c>
      <c r="P1928">
        <f>IFERROR(ROUND(E1928/L1928,2),0)</f>
        <v>27.39</v>
      </c>
      <c r="Q1928" s="11" t="s">
        <v>8323</v>
      </c>
      <c r="R1928" t="s">
        <v>8327</v>
      </c>
      <c r="S1928" s="15">
        <f>(((J1928/60)/60)/24)+DATE(1970,1,1)</f>
        <v>40456.954351851848</v>
      </c>
      <c r="T1928" s="15">
        <f>(((I1928/60)/60)/24)+DATE(1970,1,1)</f>
        <v>40484.018055555556</v>
      </c>
      <c r="U1928">
        <f>YEAR(S1928)</f>
        <v>2010</v>
      </c>
      <c r="V1928">
        <f t="shared" si="30"/>
        <v>28</v>
      </c>
    </row>
    <row r="1929" spans="1:22" x14ac:dyDescent="0.4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ROUND(E1929/D1929*100,0)</f>
        <v>103</v>
      </c>
      <c r="P1929">
        <f>IFERROR(ROUND(E1929/L1929,2),0)</f>
        <v>56.36</v>
      </c>
      <c r="Q1929" s="11" t="s">
        <v>8323</v>
      </c>
      <c r="R1929" t="s">
        <v>8327</v>
      </c>
      <c r="S1929" s="15">
        <f>(((J1929/60)/60)/24)+DATE(1970,1,1)</f>
        <v>40960.861562500002</v>
      </c>
      <c r="T1929" s="15">
        <f>(((I1929/60)/60)/24)+DATE(1970,1,1)</f>
        <v>40976.207638888889</v>
      </c>
      <c r="U1929">
        <f>YEAR(S1929)</f>
        <v>2012</v>
      </c>
      <c r="V1929">
        <f t="shared" si="30"/>
        <v>16</v>
      </c>
    </row>
    <row r="1930" spans="1:22" ht="27.6" x14ac:dyDescent="0.4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ROUND(E1930/D1930*100,0)</f>
        <v>103</v>
      </c>
      <c r="P1930">
        <f>IFERROR(ROUND(E1930/L1930,2),0)</f>
        <v>77.349999999999994</v>
      </c>
      <c r="Q1930" s="11" t="s">
        <v>8323</v>
      </c>
      <c r="R1930" t="s">
        <v>8327</v>
      </c>
      <c r="S1930" s="15">
        <f>(((J1930/60)/60)/24)+DATE(1970,1,1)</f>
        <v>41371.648078703707</v>
      </c>
      <c r="T1930" s="15">
        <f>(((I1930/60)/60)/24)+DATE(1970,1,1)</f>
        <v>41401.648078703707</v>
      </c>
      <c r="U1930">
        <f>YEAR(S1930)</f>
        <v>2013</v>
      </c>
      <c r="V1930">
        <f t="shared" si="30"/>
        <v>30</v>
      </c>
    </row>
    <row r="1931" spans="1:22" ht="41.4" x14ac:dyDescent="0.4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ROUND(E1931/D1931*100,0)</f>
        <v>100</v>
      </c>
      <c r="P1931">
        <f>IFERROR(ROUND(E1931/L1931,2),0)</f>
        <v>42.8</v>
      </c>
      <c r="Q1931" s="11" t="s">
        <v>8323</v>
      </c>
      <c r="R1931" t="s">
        <v>8327</v>
      </c>
      <c r="S1931" s="15">
        <f>(((J1931/60)/60)/24)+DATE(1970,1,1)</f>
        <v>40687.021597222221</v>
      </c>
      <c r="T1931" s="15">
        <f>(((I1931/60)/60)/24)+DATE(1970,1,1)</f>
        <v>40729.021597222221</v>
      </c>
      <c r="U1931">
        <f>YEAR(S1931)</f>
        <v>2011</v>
      </c>
      <c r="V1931">
        <f t="shared" si="30"/>
        <v>42</v>
      </c>
    </row>
    <row r="1932" spans="1:22" ht="27.6" x14ac:dyDescent="0.4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ROUND(E1932/D1932*100,0)</f>
        <v>127</v>
      </c>
      <c r="P1932">
        <f>IFERROR(ROUND(E1932/L1932,2),0)</f>
        <v>48.85</v>
      </c>
      <c r="Q1932" s="11" t="s">
        <v>8323</v>
      </c>
      <c r="R1932" t="s">
        <v>8327</v>
      </c>
      <c r="S1932" s="15">
        <f>(((J1932/60)/60)/24)+DATE(1970,1,1)</f>
        <v>41402.558819444443</v>
      </c>
      <c r="T1932" s="15">
        <f>(((I1932/60)/60)/24)+DATE(1970,1,1)</f>
        <v>41462.558819444443</v>
      </c>
      <c r="U1932">
        <f>YEAR(S1932)</f>
        <v>2013</v>
      </c>
      <c r="V1932">
        <f t="shared" si="30"/>
        <v>60</v>
      </c>
    </row>
    <row r="1933" spans="1:22" ht="27.6" x14ac:dyDescent="0.4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ROUND(E1933/D1933*100,0)</f>
        <v>121</v>
      </c>
      <c r="P1933">
        <f>IFERROR(ROUND(E1933/L1933,2),0)</f>
        <v>48.24</v>
      </c>
      <c r="Q1933" s="11" t="s">
        <v>8323</v>
      </c>
      <c r="R1933" t="s">
        <v>8327</v>
      </c>
      <c r="S1933" s="15">
        <f>(((J1933/60)/60)/24)+DATE(1970,1,1)</f>
        <v>41037.892465277779</v>
      </c>
      <c r="T1933" s="15">
        <f>(((I1933/60)/60)/24)+DATE(1970,1,1)</f>
        <v>41051.145833333336</v>
      </c>
      <c r="U1933">
        <f>YEAR(S1933)</f>
        <v>2012</v>
      </c>
      <c r="V1933">
        <f t="shared" si="30"/>
        <v>14</v>
      </c>
    </row>
    <row r="1934" spans="1:22" ht="41.4" x14ac:dyDescent="0.4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ROUND(E1934/D1934*100,0)</f>
        <v>107</v>
      </c>
      <c r="P1934">
        <f>IFERROR(ROUND(E1934/L1934,2),0)</f>
        <v>70.209999999999994</v>
      </c>
      <c r="Q1934" s="11" t="s">
        <v>8323</v>
      </c>
      <c r="R1934" t="s">
        <v>8327</v>
      </c>
      <c r="S1934" s="15">
        <f>(((J1934/60)/60)/24)+DATE(1970,1,1)</f>
        <v>40911.809872685182</v>
      </c>
      <c r="T1934" s="15">
        <f>(((I1934/60)/60)/24)+DATE(1970,1,1)</f>
        <v>40932.809872685182</v>
      </c>
      <c r="U1934">
        <f>YEAR(S1934)</f>
        <v>2012</v>
      </c>
      <c r="V1934">
        <f t="shared" si="30"/>
        <v>21</v>
      </c>
    </row>
    <row r="1935" spans="1:22" ht="41.4" x14ac:dyDescent="0.4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ROUND(E1935/D1935*100,0)</f>
        <v>172</v>
      </c>
      <c r="P1935">
        <f>IFERROR(ROUND(E1935/L1935,2),0)</f>
        <v>94.05</v>
      </c>
      <c r="Q1935" s="11" t="s">
        <v>8323</v>
      </c>
      <c r="R1935" t="s">
        <v>8327</v>
      </c>
      <c r="S1935" s="15">
        <f>(((J1935/60)/60)/24)+DATE(1970,1,1)</f>
        <v>41879.130868055552</v>
      </c>
      <c r="T1935" s="15">
        <f>(((I1935/60)/60)/24)+DATE(1970,1,1)</f>
        <v>41909.130868055552</v>
      </c>
      <c r="U1935">
        <f>YEAR(S1935)</f>
        <v>2014</v>
      </c>
      <c r="V1935">
        <f t="shared" si="30"/>
        <v>30</v>
      </c>
    </row>
    <row r="1936" spans="1:22" ht="41.4" x14ac:dyDescent="0.4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ROUND(E1936/D1936*100,0)</f>
        <v>124</v>
      </c>
      <c r="P1936">
        <f>IFERROR(ROUND(E1936/L1936,2),0)</f>
        <v>80.27</v>
      </c>
      <c r="Q1936" s="11" t="s">
        <v>8323</v>
      </c>
      <c r="R1936" t="s">
        <v>8327</v>
      </c>
      <c r="S1936" s="15">
        <f>(((J1936/60)/60)/24)+DATE(1970,1,1)</f>
        <v>40865.867141203707</v>
      </c>
      <c r="T1936" s="15">
        <f>(((I1936/60)/60)/24)+DATE(1970,1,1)</f>
        <v>40902.208333333336</v>
      </c>
      <c r="U1936">
        <f>YEAR(S1936)</f>
        <v>2011</v>
      </c>
      <c r="V1936">
        <f t="shared" si="30"/>
        <v>37</v>
      </c>
    </row>
    <row r="1937" spans="1:22" ht="41.4" x14ac:dyDescent="0.4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ROUND(E1937/D1937*100,0)</f>
        <v>108</v>
      </c>
      <c r="P1937">
        <f>IFERROR(ROUND(E1937/L1937,2),0)</f>
        <v>54.2</v>
      </c>
      <c r="Q1937" s="11" t="s">
        <v>8323</v>
      </c>
      <c r="R1937" t="s">
        <v>8327</v>
      </c>
      <c r="S1937" s="15">
        <f>(((J1937/60)/60)/24)+DATE(1970,1,1)</f>
        <v>41773.932534722226</v>
      </c>
      <c r="T1937" s="15">
        <f>(((I1937/60)/60)/24)+DATE(1970,1,1)</f>
        <v>41811.207638888889</v>
      </c>
      <c r="U1937">
        <f>YEAR(S1937)</f>
        <v>2014</v>
      </c>
      <c r="V1937">
        <f t="shared" si="30"/>
        <v>38</v>
      </c>
    </row>
    <row r="1938" spans="1:22" ht="41.4" x14ac:dyDescent="0.4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ROUND(E1938/D1938*100,0)</f>
        <v>117</v>
      </c>
      <c r="P1938">
        <f>IFERROR(ROUND(E1938/L1938,2),0)</f>
        <v>60.27</v>
      </c>
      <c r="Q1938" s="11" t="s">
        <v>8323</v>
      </c>
      <c r="R1938" t="s">
        <v>8327</v>
      </c>
      <c r="S1938" s="15">
        <f>(((J1938/60)/60)/24)+DATE(1970,1,1)</f>
        <v>40852.889699074076</v>
      </c>
      <c r="T1938" s="15">
        <f>(((I1938/60)/60)/24)+DATE(1970,1,1)</f>
        <v>40883.249305555553</v>
      </c>
      <c r="U1938">
        <f>YEAR(S1938)</f>
        <v>2011</v>
      </c>
      <c r="V1938">
        <f t="shared" si="30"/>
        <v>31</v>
      </c>
    </row>
    <row r="1939" spans="1:22" ht="41.4" x14ac:dyDescent="0.4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ROUND(E1939/D1939*100,0)</f>
        <v>187</v>
      </c>
      <c r="P1939">
        <f>IFERROR(ROUND(E1939/L1939,2),0)</f>
        <v>38.74</v>
      </c>
      <c r="Q1939" s="11" t="s">
        <v>8323</v>
      </c>
      <c r="R1939" t="s">
        <v>8327</v>
      </c>
      <c r="S1939" s="15">
        <f>(((J1939/60)/60)/24)+DATE(1970,1,1)</f>
        <v>41059.118993055556</v>
      </c>
      <c r="T1939" s="15">
        <f>(((I1939/60)/60)/24)+DATE(1970,1,1)</f>
        <v>41075.165972222225</v>
      </c>
      <c r="U1939">
        <f>YEAR(S1939)</f>
        <v>2012</v>
      </c>
      <c r="V1939">
        <f t="shared" si="30"/>
        <v>16</v>
      </c>
    </row>
    <row r="1940" spans="1:22" ht="41.4" x14ac:dyDescent="0.4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ROUND(E1940/D1940*100,0)</f>
        <v>116</v>
      </c>
      <c r="P1940">
        <f>IFERROR(ROUND(E1940/L1940,2),0)</f>
        <v>152.54</v>
      </c>
      <c r="Q1940" s="11" t="s">
        <v>8323</v>
      </c>
      <c r="R1940" t="s">
        <v>8327</v>
      </c>
      <c r="S1940" s="15">
        <f>(((J1940/60)/60)/24)+DATE(1970,1,1)</f>
        <v>41426.259618055556</v>
      </c>
      <c r="T1940" s="15">
        <f>(((I1940/60)/60)/24)+DATE(1970,1,1)</f>
        <v>41457.208333333336</v>
      </c>
      <c r="U1940">
        <f>YEAR(S1940)</f>
        <v>2013</v>
      </c>
      <c r="V1940">
        <f t="shared" si="30"/>
        <v>31</v>
      </c>
    </row>
    <row r="1941" spans="1:22" ht="41.4" x14ac:dyDescent="0.4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ROUND(E1941/D1941*100,0)</f>
        <v>111</v>
      </c>
      <c r="P1941">
        <f>IFERROR(ROUND(E1941/L1941,2),0)</f>
        <v>115.31</v>
      </c>
      <c r="Q1941" s="11" t="s">
        <v>8323</v>
      </c>
      <c r="R1941" t="s">
        <v>8327</v>
      </c>
      <c r="S1941" s="15">
        <f>(((J1941/60)/60)/24)+DATE(1970,1,1)</f>
        <v>41313.985046296293</v>
      </c>
      <c r="T1941" s="15">
        <f>(((I1941/60)/60)/24)+DATE(1970,1,1)</f>
        <v>41343.943379629629</v>
      </c>
      <c r="U1941">
        <f>YEAR(S1941)</f>
        <v>2013</v>
      </c>
      <c r="V1941">
        <f t="shared" si="30"/>
        <v>30</v>
      </c>
    </row>
    <row r="1942" spans="1:22" ht="41.4" x14ac:dyDescent="0.4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ROUND(E1942/D1942*100,0)</f>
        <v>171</v>
      </c>
      <c r="P1942">
        <f>IFERROR(ROUND(E1942/L1942,2),0)</f>
        <v>35.840000000000003</v>
      </c>
      <c r="Q1942" s="11" t="s">
        <v>8323</v>
      </c>
      <c r="R1942" t="s">
        <v>8327</v>
      </c>
      <c r="S1942" s="15">
        <f>(((J1942/60)/60)/24)+DATE(1970,1,1)</f>
        <v>40670.507326388892</v>
      </c>
      <c r="T1942" s="15">
        <f>(((I1942/60)/60)/24)+DATE(1970,1,1)</f>
        <v>40709.165972222225</v>
      </c>
      <c r="U1942">
        <f>YEAR(S1942)</f>
        <v>2011</v>
      </c>
      <c r="V1942">
        <f t="shared" si="30"/>
        <v>39</v>
      </c>
    </row>
    <row r="1943" spans="1:22" ht="41.4" x14ac:dyDescent="0.4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ROUND(E1943/D1943*100,0)</f>
        <v>126</v>
      </c>
      <c r="P1943">
        <f>IFERROR(ROUND(E1943/L1943,2),0)</f>
        <v>64.569999999999993</v>
      </c>
      <c r="Q1943" s="11" t="s">
        <v>8317</v>
      </c>
      <c r="R1943" t="s">
        <v>8347</v>
      </c>
      <c r="S1943" s="15">
        <f>(((J1943/60)/60)/24)+DATE(1970,1,1)</f>
        <v>41744.290868055556</v>
      </c>
      <c r="T1943" s="15">
        <f>(((I1943/60)/60)/24)+DATE(1970,1,1)</f>
        <v>41774.290868055556</v>
      </c>
      <c r="U1943">
        <f>YEAR(S1943)</f>
        <v>2014</v>
      </c>
      <c r="V1943">
        <f t="shared" si="30"/>
        <v>30</v>
      </c>
    </row>
    <row r="1944" spans="1:22" ht="41.4" x14ac:dyDescent="0.4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ROUND(E1944/D1944*100,0)</f>
        <v>138</v>
      </c>
      <c r="P1944">
        <f>IFERROR(ROUND(E1944/L1944,2),0)</f>
        <v>87.44</v>
      </c>
      <c r="Q1944" s="11" t="s">
        <v>8317</v>
      </c>
      <c r="R1944" t="s">
        <v>8347</v>
      </c>
      <c r="S1944" s="15">
        <f>(((J1944/60)/60)/24)+DATE(1970,1,1)</f>
        <v>40638.828009259261</v>
      </c>
      <c r="T1944" s="15">
        <f>(((I1944/60)/60)/24)+DATE(1970,1,1)</f>
        <v>40728.828009259261</v>
      </c>
      <c r="U1944">
        <f>YEAR(S1944)</f>
        <v>2011</v>
      </c>
      <c r="V1944">
        <f t="shared" si="30"/>
        <v>90</v>
      </c>
    </row>
    <row r="1945" spans="1:22" ht="41.4" x14ac:dyDescent="0.4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ROUND(E1945/D1945*100,0)</f>
        <v>1705</v>
      </c>
      <c r="P1945">
        <f>IFERROR(ROUND(E1945/L1945,2),0)</f>
        <v>68.819999999999993</v>
      </c>
      <c r="Q1945" s="11" t="s">
        <v>8317</v>
      </c>
      <c r="R1945" t="s">
        <v>8347</v>
      </c>
      <c r="S1945" s="15">
        <f>(((J1945/60)/60)/24)+DATE(1970,1,1)</f>
        <v>42548.269861111112</v>
      </c>
      <c r="T1945" s="15">
        <f>(((I1945/60)/60)/24)+DATE(1970,1,1)</f>
        <v>42593.269861111112</v>
      </c>
      <c r="U1945">
        <f>YEAR(S1945)</f>
        <v>2016</v>
      </c>
      <c r="V1945">
        <f t="shared" si="30"/>
        <v>45</v>
      </c>
    </row>
    <row r="1946" spans="1:22" ht="41.4" x14ac:dyDescent="0.4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ROUND(E1946/D1946*100,0)</f>
        <v>788</v>
      </c>
      <c r="P1946">
        <f>IFERROR(ROUND(E1946/L1946,2),0)</f>
        <v>176.2</v>
      </c>
      <c r="Q1946" s="11" t="s">
        <v>8317</v>
      </c>
      <c r="R1946" t="s">
        <v>8347</v>
      </c>
      <c r="S1946" s="15">
        <f>(((J1946/60)/60)/24)+DATE(1970,1,1)</f>
        <v>41730.584374999999</v>
      </c>
      <c r="T1946" s="15">
        <f>(((I1946/60)/60)/24)+DATE(1970,1,1)</f>
        <v>41760.584374999999</v>
      </c>
      <c r="U1946">
        <f>YEAR(S1946)</f>
        <v>2014</v>
      </c>
      <c r="V1946">
        <f t="shared" si="30"/>
        <v>30</v>
      </c>
    </row>
    <row r="1947" spans="1:22" ht="41.4" x14ac:dyDescent="0.4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ROUND(E1947/D1947*100,0)</f>
        <v>348</v>
      </c>
      <c r="P1947">
        <f>IFERROR(ROUND(E1947/L1947,2),0)</f>
        <v>511.79</v>
      </c>
      <c r="Q1947" s="11" t="s">
        <v>8317</v>
      </c>
      <c r="R1947" t="s">
        <v>8347</v>
      </c>
      <c r="S1947" s="15">
        <f>(((J1947/60)/60)/24)+DATE(1970,1,1)</f>
        <v>42157.251828703709</v>
      </c>
      <c r="T1947" s="15">
        <f>(((I1947/60)/60)/24)+DATE(1970,1,1)</f>
        <v>42197.251828703709</v>
      </c>
      <c r="U1947">
        <f>YEAR(S1947)</f>
        <v>2015</v>
      </c>
      <c r="V1947">
        <f t="shared" si="30"/>
        <v>40</v>
      </c>
    </row>
    <row r="1948" spans="1:22" ht="41.4" x14ac:dyDescent="0.4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ROUND(E1948/D1948*100,0)</f>
        <v>150</v>
      </c>
      <c r="P1948">
        <f>IFERROR(ROUND(E1948/L1948,2),0)</f>
        <v>160.44</v>
      </c>
      <c r="Q1948" s="11" t="s">
        <v>8317</v>
      </c>
      <c r="R1948" t="s">
        <v>8347</v>
      </c>
      <c r="S1948" s="15">
        <f>(((J1948/60)/60)/24)+DATE(1970,1,1)</f>
        <v>41689.150011574071</v>
      </c>
      <c r="T1948" s="15">
        <f>(((I1948/60)/60)/24)+DATE(1970,1,1)</f>
        <v>41749.108344907407</v>
      </c>
      <c r="U1948">
        <f>YEAR(S1948)</f>
        <v>2014</v>
      </c>
      <c r="V1948">
        <f t="shared" si="30"/>
        <v>60</v>
      </c>
    </row>
    <row r="1949" spans="1:22" ht="41.4" x14ac:dyDescent="0.4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ROUND(E1949/D1949*100,0)</f>
        <v>101</v>
      </c>
      <c r="P1949">
        <f>IFERROR(ROUND(E1949/L1949,2),0)</f>
        <v>35</v>
      </c>
      <c r="Q1949" s="11" t="s">
        <v>8317</v>
      </c>
      <c r="R1949" t="s">
        <v>8347</v>
      </c>
      <c r="S1949" s="15">
        <f>(((J1949/60)/60)/24)+DATE(1970,1,1)</f>
        <v>40102.918055555558</v>
      </c>
      <c r="T1949" s="15">
        <f>(((I1949/60)/60)/24)+DATE(1970,1,1)</f>
        <v>40140.249305555553</v>
      </c>
      <c r="U1949">
        <f>YEAR(S1949)</f>
        <v>2009</v>
      </c>
      <c r="V1949">
        <f t="shared" si="30"/>
        <v>38</v>
      </c>
    </row>
    <row r="1950" spans="1:22" ht="27.6" x14ac:dyDescent="0.4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ROUND(E1950/D1950*100,0)</f>
        <v>800</v>
      </c>
      <c r="P1950">
        <f>IFERROR(ROUND(E1950/L1950,2),0)</f>
        <v>188.51</v>
      </c>
      <c r="Q1950" s="11" t="s">
        <v>8317</v>
      </c>
      <c r="R1950" t="s">
        <v>8347</v>
      </c>
      <c r="S1950" s="15">
        <f>(((J1950/60)/60)/24)+DATE(1970,1,1)</f>
        <v>42473.604270833333</v>
      </c>
      <c r="T1950" s="15">
        <f>(((I1950/60)/60)/24)+DATE(1970,1,1)</f>
        <v>42527.709722222222</v>
      </c>
      <c r="U1950">
        <f>YEAR(S1950)</f>
        <v>2016</v>
      </c>
      <c r="V1950">
        <f t="shared" si="30"/>
        <v>54</v>
      </c>
    </row>
    <row r="1951" spans="1:22" ht="41.4" x14ac:dyDescent="0.4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ROUND(E1951/D1951*100,0)</f>
        <v>106</v>
      </c>
      <c r="P1951">
        <f>IFERROR(ROUND(E1951/L1951,2),0)</f>
        <v>56.2</v>
      </c>
      <c r="Q1951" s="11" t="s">
        <v>8317</v>
      </c>
      <c r="R1951" t="s">
        <v>8347</v>
      </c>
      <c r="S1951" s="15">
        <f>(((J1951/60)/60)/24)+DATE(1970,1,1)</f>
        <v>41800.423043981478</v>
      </c>
      <c r="T1951" s="15">
        <f>(((I1951/60)/60)/24)+DATE(1970,1,1)</f>
        <v>41830.423043981478</v>
      </c>
      <c r="U1951">
        <f>YEAR(S1951)</f>
        <v>2014</v>
      </c>
      <c r="V1951">
        <f t="shared" si="30"/>
        <v>30</v>
      </c>
    </row>
    <row r="1952" spans="1:22" ht="41.4" x14ac:dyDescent="0.4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ROUND(E1952/D1952*100,0)</f>
        <v>201</v>
      </c>
      <c r="P1952">
        <f>IFERROR(ROUND(E1952/L1952,2),0)</f>
        <v>51.31</v>
      </c>
      <c r="Q1952" s="11" t="s">
        <v>8317</v>
      </c>
      <c r="R1952" t="s">
        <v>8347</v>
      </c>
      <c r="S1952" s="15">
        <f>(((J1952/60)/60)/24)+DATE(1970,1,1)</f>
        <v>40624.181400462963</v>
      </c>
      <c r="T1952" s="15">
        <f>(((I1952/60)/60)/24)+DATE(1970,1,1)</f>
        <v>40655.181400462963</v>
      </c>
      <c r="U1952">
        <f>YEAR(S1952)</f>
        <v>2011</v>
      </c>
      <c r="V1952">
        <f t="shared" si="30"/>
        <v>31</v>
      </c>
    </row>
    <row r="1953" spans="1:22" ht="41.4" x14ac:dyDescent="0.4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ROUND(E1953/D1953*100,0)</f>
        <v>212</v>
      </c>
      <c r="P1953">
        <f>IFERROR(ROUND(E1953/L1953,2),0)</f>
        <v>127.36</v>
      </c>
      <c r="Q1953" s="11" t="s">
        <v>8317</v>
      </c>
      <c r="R1953" t="s">
        <v>8347</v>
      </c>
      <c r="S1953" s="15">
        <f>(((J1953/60)/60)/24)+DATE(1970,1,1)</f>
        <v>42651.420567129629</v>
      </c>
      <c r="T1953" s="15">
        <f>(((I1953/60)/60)/24)+DATE(1970,1,1)</f>
        <v>42681.462233796294</v>
      </c>
      <c r="U1953">
        <f>YEAR(S1953)</f>
        <v>2016</v>
      </c>
      <c r="V1953">
        <f t="shared" si="30"/>
        <v>30</v>
      </c>
    </row>
    <row r="1954" spans="1:22" ht="41.4" x14ac:dyDescent="0.4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ROUND(E1954/D1954*100,0)</f>
        <v>198</v>
      </c>
      <c r="P1954">
        <f>IFERROR(ROUND(E1954/L1954,2),0)</f>
        <v>101.86</v>
      </c>
      <c r="Q1954" s="11" t="s">
        <v>8317</v>
      </c>
      <c r="R1954" t="s">
        <v>8347</v>
      </c>
      <c r="S1954" s="15">
        <f>(((J1954/60)/60)/24)+DATE(1970,1,1)</f>
        <v>41526.60665509259</v>
      </c>
      <c r="T1954" s="15">
        <f>(((I1954/60)/60)/24)+DATE(1970,1,1)</f>
        <v>41563.60665509259</v>
      </c>
      <c r="U1954">
        <f>YEAR(S1954)</f>
        <v>2013</v>
      </c>
      <c r="V1954">
        <f t="shared" si="30"/>
        <v>37</v>
      </c>
    </row>
    <row r="1955" spans="1:22" ht="41.4" x14ac:dyDescent="0.4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ROUND(E1955/D1955*100,0)</f>
        <v>226</v>
      </c>
      <c r="P1955">
        <f>IFERROR(ROUND(E1955/L1955,2),0)</f>
        <v>230.56</v>
      </c>
      <c r="Q1955" s="11" t="s">
        <v>8317</v>
      </c>
      <c r="R1955" t="s">
        <v>8347</v>
      </c>
      <c r="S1955" s="15">
        <f>(((J1955/60)/60)/24)+DATE(1970,1,1)</f>
        <v>40941.199826388889</v>
      </c>
      <c r="T1955" s="15">
        <f>(((I1955/60)/60)/24)+DATE(1970,1,1)</f>
        <v>40970.125</v>
      </c>
      <c r="U1955">
        <f>YEAR(S1955)</f>
        <v>2012</v>
      </c>
      <c r="V1955">
        <f t="shared" si="30"/>
        <v>29</v>
      </c>
    </row>
    <row r="1956" spans="1:22" ht="27.6" x14ac:dyDescent="0.4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ROUND(E1956/D1956*100,0)</f>
        <v>699</v>
      </c>
      <c r="P1956">
        <f>IFERROR(ROUND(E1956/L1956,2),0)</f>
        <v>842.11</v>
      </c>
      <c r="Q1956" s="11" t="s">
        <v>8317</v>
      </c>
      <c r="R1956" t="s">
        <v>8347</v>
      </c>
      <c r="S1956" s="15">
        <f>(((J1956/60)/60)/24)+DATE(1970,1,1)</f>
        <v>42394.580740740741</v>
      </c>
      <c r="T1956" s="15">
        <f>(((I1956/60)/60)/24)+DATE(1970,1,1)</f>
        <v>42441.208333333328</v>
      </c>
      <c r="U1956">
        <f>YEAR(S1956)</f>
        <v>2016</v>
      </c>
      <c r="V1956">
        <f t="shared" si="30"/>
        <v>47</v>
      </c>
    </row>
    <row r="1957" spans="1:22" ht="41.4" x14ac:dyDescent="0.4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ROUND(E1957/D1957*100,0)</f>
        <v>399</v>
      </c>
      <c r="P1957">
        <f>IFERROR(ROUND(E1957/L1957,2),0)</f>
        <v>577.28</v>
      </c>
      <c r="Q1957" s="11" t="s">
        <v>8317</v>
      </c>
      <c r="R1957" t="s">
        <v>8347</v>
      </c>
      <c r="S1957" s="15">
        <f>(((J1957/60)/60)/24)+DATE(1970,1,1)</f>
        <v>41020.271770833337</v>
      </c>
      <c r="T1957" s="15">
        <f>(((I1957/60)/60)/24)+DATE(1970,1,1)</f>
        <v>41052.791666666664</v>
      </c>
      <c r="U1957">
        <f>YEAR(S1957)</f>
        <v>2012</v>
      </c>
      <c r="V1957">
        <f t="shared" si="30"/>
        <v>32</v>
      </c>
    </row>
    <row r="1958" spans="1:22" ht="41.4" x14ac:dyDescent="0.4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ROUND(E1958/D1958*100,0)</f>
        <v>294</v>
      </c>
      <c r="P1958">
        <f>IFERROR(ROUND(E1958/L1958,2),0)</f>
        <v>483.34</v>
      </c>
      <c r="Q1958" s="11" t="s">
        <v>8317</v>
      </c>
      <c r="R1958" t="s">
        <v>8347</v>
      </c>
      <c r="S1958" s="15">
        <f>(((J1958/60)/60)/24)+DATE(1970,1,1)</f>
        <v>42067.923668981486</v>
      </c>
      <c r="T1958" s="15">
        <f>(((I1958/60)/60)/24)+DATE(1970,1,1)</f>
        <v>42112.882002314815</v>
      </c>
      <c r="U1958">
        <f>YEAR(S1958)</f>
        <v>2015</v>
      </c>
      <c r="V1958">
        <f t="shared" si="30"/>
        <v>45</v>
      </c>
    </row>
    <row r="1959" spans="1:22" ht="27.6" x14ac:dyDescent="0.4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ROUND(E1959/D1959*100,0)</f>
        <v>168</v>
      </c>
      <c r="P1959">
        <f>IFERROR(ROUND(E1959/L1959,2),0)</f>
        <v>76.14</v>
      </c>
      <c r="Q1959" s="11" t="s">
        <v>8317</v>
      </c>
      <c r="R1959" t="s">
        <v>8347</v>
      </c>
      <c r="S1959" s="15">
        <f>(((J1959/60)/60)/24)+DATE(1970,1,1)</f>
        <v>41179.098530092589</v>
      </c>
      <c r="T1959" s="15">
        <f>(((I1959/60)/60)/24)+DATE(1970,1,1)</f>
        <v>41209.098530092589</v>
      </c>
      <c r="U1959">
        <f>YEAR(S1959)</f>
        <v>2012</v>
      </c>
      <c r="V1959">
        <f t="shared" si="30"/>
        <v>30</v>
      </c>
    </row>
    <row r="1960" spans="1:22" ht="41.4" x14ac:dyDescent="0.4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ROUND(E1960/D1960*100,0)</f>
        <v>1436</v>
      </c>
      <c r="P1960">
        <f>IFERROR(ROUND(E1960/L1960,2),0)</f>
        <v>74.11</v>
      </c>
      <c r="Q1960" s="11" t="s">
        <v>8317</v>
      </c>
      <c r="R1960" t="s">
        <v>8347</v>
      </c>
      <c r="S1960" s="15">
        <f>(((J1960/60)/60)/24)+DATE(1970,1,1)</f>
        <v>41326.987974537034</v>
      </c>
      <c r="T1960" s="15">
        <f>(((I1960/60)/60)/24)+DATE(1970,1,1)</f>
        <v>41356.94630787037</v>
      </c>
      <c r="U1960">
        <f>YEAR(S1960)</f>
        <v>2013</v>
      </c>
      <c r="V1960">
        <f t="shared" si="30"/>
        <v>30</v>
      </c>
    </row>
    <row r="1961" spans="1:22" ht="41.4" x14ac:dyDescent="0.4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ROUND(E1961/D1961*100,0)</f>
        <v>157</v>
      </c>
      <c r="P1961">
        <f>IFERROR(ROUND(E1961/L1961,2),0)</f>
        <v>36.97</v>
      </c>
      <c r="Q1961" s="11" t="s">
        <v>8317</v>
      </c>
      <c r="R1961" t="s">
        <v>8347</v>
      </c>
      <c r="S1961" s="15">
        <f>(((J1961/60)/60)/24)+DATE(1970,1,1)</f>
        <v>41871.845601851855</v>
      </c>
      <c r="T1961" s="15">
        <f>(((I1961/60)/60)/24)+DATE(1970,1,1)</f>
        <v>41913</v>
      </c>
      <c r="U1961">
        <f>YEAR(S1961)</f>
        <v>2014</v>
      </c>
      <c r="V1961">
        <f t="shared" si="30"/>
        <v>42</v>
      </c>
    </row>
    <row r="1962" spans="1:22" ht="41.4" x14ac:dyDescent="0.4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ROUND(E1962/D1962*100,0)</f>
        <v>118</v>
      </c>
      <c r="P1962">
        <f>IFERROR(ROUND(E1962/L1962,2),0)</f>
        <v>2500.9699999999998</v>
      </c>
      <c r="Q1962" s="11" t="s">
        <v>8317</v>
      </c>
      <c r="R1962" t="s">
        <v>8347</v>
      </c>
      <c r="S1962" s="15">
        <f>(((J1962/60)/60)/24)+DATE(1970,1,1)</f>
        <v>41964.362743055557</v>
      </c>
      <c r="T1962" s="15">
        <f>(((I1962/60)/60)/24)+DATE(1970,1,1)</f>
        <v>41994.362743055557</v>
      </c>
      <c r="U1962">
        <f>YEAR(S1962)</f>
        <v>2014</v>
      </c>
      <c r="V1962">
        <f t="shared" si="30"/>
        <v>30</v>
      </c>
    </row>
    <row r="1963" spans="1:22" ht="41.4" x14ac:dyDescent="0.4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ROUND(E1963/D1963*100,0)</f>
        <v>1105</v>
      </c>
      <c r="P1963">
        <f>IFERROR(ROUND(E1963/L1963,2),0)</f>
        <v>67.69</v>
      </c>
      <c r="Q1963" s="11" t="s">
        <v>8317</v>
      </c>
      <c r="R1963" t="s">
        <v>8347</v>
      </c>
      <c r="S1963" s="15">
        <f>(((J1963/60)/60)/24)+DATE(1970,1,1)</f>
        <v>41148.194641203707</v>
      </c>
      <c r="T1963" s="15">
        <f>(((I1963/60)/60)/24)+DATE(1970,1,1)</f>
        <v>41188.165972222225</v>
      </c>
      <c r="U1963">
        <f>YEAR(S1963)</f>
        <v>2012</v>
      </c>
      <c r="V1963">
        <f t="shared" si="30"/>
        <v>40</v>
      </c>
    </row>
    <row r="1964" spans="1:22" ht="41.4" x14ac:dyDescent="0.4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ROUND(E1964/D1964*100,0)</f>
        <v>193</v>
      </c>
      <c r="P1964">
        <f>IFERROR(ROUND(E1964/L1964,2),0)</f>
        <v>63.05</v>
      </c>
      <c r="Q1964" s="11" t="s">
        <v>8317</v>
      </c>
      <c r="R1964" t="s">
        <v>8347</v>
      </c>
      <c r="S1964" s="15">
        <f>(((J1964/60)/60)/24)+DATE(1970,1,1)</f>
        <v>41742.780509259261</v>
      </c>
      <c r="T1964" s="15">
        <f>(((I1964/60)/60)/24)+DATE(1970,1,1)</f>
        <v>41772.780509259261</v>
      </c>
      <c r="U1964">
        <f>YEAR(S1964)</f>
        <v>2014</v>
      </c>
      <c r="V1964">
        <f t="shared" si="30"/>
        <v>30</v>
      </c>
    </row>
    <row r="1965" spans="1:22" ht="41.4" x14ac:dyDescent="0.4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ROUND(E1965/D1965*100,0)</f>
        <v>127</v>
      </c>
      <c r="P1965">
        <f>IFERROR(ROUND(E1965/L1965,2),0)</f>
        <v>117.6</v>
      </c>
      <c r="Q1965" s="11" t="s">
        <v>8317</v>
      </c>
      <c r="R1965" t="s">
        <v>8347</v>
      </c>
      <c r="S1965" s="15">
        <f>(((J1965/60)/60)/24)+DATE(1970,1,1)</f>
        <v>41863.429791666669</v>
      </c>
      <c r="T1965" s="15">
        <f>(((I1965/60)/60)/24)+DATE(1970,1,1)</f>
        <v>41898.429791666669</v>
      </c>
      <c r="U1965">
        <f>YEAR(S1965)</f>
        <v>2014</v>
      </c>
      <c r="V1965">
        <f t="shared" si="30"/>
        <v>35</v>
      </c>
    </row>
    <row r="1966" spans="1:22" ht="41.4" x14ac:dyDescent="0.4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ROUND(E1966/D1966*100,0)</f>
        <v>260</v>
      </c>
      <c r="P1966">
        <f>IFERROR(ROUND(E1966/L1966,2),0)</f>
        <v>180.75</v>
      </c>
      <c r="Q1966" s="11" t="s">
        <v>8317</v>
      </c>
      <c r="R1966" t="s">
        <v>8347</v>
      </c>
      <c r="S1966" s="15">
        <f>(((J1966/60)/60)/24)+DATE(1970,1,1)</f>
        <v>42452.272824074069</v>
      </c>
      <c r="T1966" s="15">
        <f>(((I1966/60)/60)/24)+DATE(1970,1,1)</f>
        <v>42482.272824074069</v>
      </c>
      <c r="U1966">
        <f>YEAR(S1966)</f>
        <v>2016</v>
      </c>
      <c r="V1966">
        <f t="shared" si="30"/>
        <v>30</v>
      </c>
    </row>
    <row r="1967" spans="1:22" ht="41.4" x14ac:dyDescent="0.4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ROUND(E1967/D1967*100,0)</f>
        <v>262</v>
      </c>
      <c r="P1967">
        <f>IFERROR(ROUND(E1967/L1967,2),0)</f>
        <v>127.32</v>
      </c>
      <c r="Q1967" s="11" t="s">
        <v>8317</v>
      </c>
      <c r="R1967" t="s">
        <v>8347</v>
      </c>
      <c r="S1967" s="15">
        <f>(((J1967/60)/60)/24)+DATE(1970,1,1)</f>
        <v>40898.089236111111</v>
      </c>
      <c r="T1967" s="15">
        <f>(((I1967/60)/60)/24)+DATE(1970,1,1)</f>
        <v>40920.041666666664</v>
      </c>
      <c r="U1967">
        <f>YEAR(S1967)</f>
        <v>2011</v>
      </c>
      <c r="V1967">
        <f t="shared" si="30"/>
        <v>22</v>
      </c>
    </row>
    <row r="1968" spans="1:22" ht="41.4" x14ac:dyDescent="0.4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ROUND(E1968/D1968*100,0)</f>
        <v>207</v>
      </c>
      <c r="P1968">
        <f>IFERROR(ROUND(E1968/L1968,2),0)</f>
        <v>136.63999999999999</v>
      </c>
      <c r="Q1968" s="11" t="s">
        <v>8317</v>
      </c>
      <c r="R1968" t="s">
        <v>8347</v>
      </c>
      <c r="S1968" s="15">
        <f>(((J1968/60)/60)/24)+DATE(1970,1,1)</f>
        <v>41835.540486111109</v>
      </c>
      <c r="T1968" s="15">
        <f>(((I1968/60)/60)/24)+DATE(1970,1,1)</f>
        <v>41865.540486111109</v>
      </c>
      <c r="U1968">
        <f>YEAR(S1968)</f>
        <v>2014</v>
      </c>
      <c r="V1968">
        <f t="shared" si="30"/>
        <v>30</v>
      </c>
    </row>
    <row r="1969" spans="1:22" ht="41.4" x14ac:dyDescent="0.4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ROUND(E1969/D1969*100,0)</f>
        <v>370</v>
      </c>
      <c r="P1969">
        <f>IFERROR(ROUND(E1969/L1969,2),0)</f>
        <v>182.78</v>
      </c>
      <c r="Q1969" s="11" t="s">
        <v>8317</v>
      </c>
      <c r="R1969" t="s">
        <v>8347</v>
      </c>
      <c r="S1969" s="15">
        <f>(((J1969/60)/60)/24)+DATE(1970,1,1)</f>
        <v>41730.663530092592</v>
      </c>
      <c r="T1969" s="15">
        <f>(((I1969/60)/60)/24)+DATE(1970,1,1)</f>
        <v>41760.663530092592</v>
      </c>
      <c r="U1969">
        <f>YEAR(S1969)</f>
        <v>2014</v>
      </c>
      <c r="V1969">
        <f t="shared" si="30"/>
        <v>30</v>
      </c>
    </row>
    <row r="1970" spans="1:22" ht="27.6" x14ac:dyDescent="0.4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ROUND(E1970/D1970*100,0)</f>
        <v>285</v>
      </c>
      <c r="P1970">
        <f>IFERROR(ROUND(E1970/L1970,2),0)</f>
        <v>279.38</v>
      </c>
      <c r="Q1970" s="11" t="s">
        <v>8317</v>
      </c>
      <c r="R1970" t="s">
        <v>8347</v>
      </c>
      <c r="S1970" s="15">
        <f>(((J1970/60)/60)/24)+DATE(1970,1,1)</f>
        <v>42676.586979166663</v>
      </c>
      <c r="T1970" s="15">
        <f>(((I1970/60)/60)/24)+DATE(1970,1,1)</f>
        <v>42707.628645833334</v>
      </c>
      <c r="U1970">
        <f>YEAR(S1970)</f>
        <v>2016</v>
      </c>
      <c r="V1970">
        <f t="shared" si="30"/>
        <v>31</v>
      </c>
    </row>
    <row r="1971" spans="1:22" ht="41.4" x14ac:dyDescent="0.4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ROUND(E1971/D1971*100,0)</f>
        <v>579</v>
      </c>
      <c r="P1971">
        <f>IFERROR(ROUND(E1971/L1971,2),0)</f>
        <v>61.38</v>
      </c>
      <c r="Q1971" s="11" t="s">
        <v>8317</v>
      </c>
      <c r="R1971" t="s">
        <v>8347</v>
      </c>
      <c r="S1971" s="15">
        <f>(((J1971/60)/60)/24)+DATE(1970,1,1)</f>
        <v>42557.792453703703</v>
      </c>
      <c r="T1971" s="15">
        <f>(((I1971/60)/60)/24)+DATE(1970,1,1)</f>
        <v>42587.792453703703</v>
      </c>
      <c r="U1971">
        <f>YEAR(S1971)</f>
        <v>2016</v>
      </c>
      <c r="V1971">
        <f t="shared" si="30"/>
        <v>30</v>
      </c>
    </row>
    <row r="1972" spans="1:22" ht="41.4" x14ac:dyDescent="0.4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ROUND(E1972/D1972*100,0)</f>
        <v>1132</v>
      </c>
      <c r="P1972">
        <f>IFERROR(ROUND(E1972/L1972,2),0)</f>
        <v>80.73</v>
      </c>
      <c r="Q1972" s="11" t="s">
        <v>8317</v>
      </c>
      <c r="R1972" t="s">
        <v>8347</v>
      </c>
      <c r="S1972" s="15">
        <f>(((J1972/60)/60)/24)+DATE(1970,1,1)</f>
        <v>41324.193298611113</v>
      </c>
      <c r="T1972" s="15">
        <f>(((I1972/60)/60)/24)+DATE(1970,1,1)</f>
        <v>41384.151631944449</v>
      </c>
      <c r="U1972">
        <f>YEAR(S1972)</f>
        <v>2013</v>
      </c>
      <c r="V1972">
        <f t="shared" si="30"/>
        <v>60</v>
      </c>
    </row>
    <row r="1973" spans="1:22" ht="41.4" x14ac:dyDescent="0.4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ROUND(E1973/D1973*100,0)</f>
        <v>263</v>
      </c>
      <c r="P1973">
        <f>IFERROR(ROUND(E1973/L1973,2),0)</f>
        <v>272.36</v>
      </c>
      <c r="Q1973" s="11" t="s">
        <v>8317</v>
      </c>
      <c r="R1973" t="s">
        <v>8347</v>
      </c>
      <c r="S1973" s="15">
        <f>(((J1973/60)/60)/24)+DATE(1970,1,1)</f>
        <v>41561.500706018516</v>
      </c>
      <c r="T1973" s="15">
        <f>(((I1973/60)/60)/24)+DATE(1970,1,1)</f>
        <v>41593.166666666664</v>
      </c>
      <c r="U1973">
        <f>YEAR(S1973)</f>
        <v>2013</v>
      </c>
      <c r="V1973">
        <f t="shared" si="30"/>
        <v>32</v>
      </c>
    </row>
    <row r="1974" spans="1:22" ht="41.4" x14ac:dyDescent="0.4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ROUND(E1974/D1974*100,0)</f>
        <v>674</v>
      </c>
      <c r="P1974">
        <f>IFERROR(ROUND(E1974/L1974,2),0)</f>
        <v>70.849999999999994</v>
      </c>
      <c r="Q1974" s="11" t="s">
        <v>8317</v>
      </c>
      <c r="R1974" t="s">
        <v>8347</v>
      </c>
      <c r="S1974" s="15">
        <f>(((J1974/60)/60)/24)+DATE(1970,1,1)</f>
        <v>41201.012083333335</v>
      </c>
      <c r="T1974" s="15">
        <f>(((I1974/60)/60)/24)+DATE(1970,1,1)</f>
        <v>41231.053749999999</v>
      </c>
      <c r="U1974">
        <f>YEAR(S1974)</f>
        <v>2012</v>
      </c>
      <c r="V1974">
        <f t="shared" si="30"/>
        <v>30</v>
      </c>
    </row>
    <row r="1975" spans="1:22" ht="41.4" x14ac:dyDescent="0.4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ROUND(E1975/D1975*100,0)</f>
        <v>257</v>
      </c>
      <c r="P1975">
        <f>IFERROR(ROUND(E1975/L1975,2),0)</f>
        <v>247.94</v>
      </c>
      <c r="Q1975" s="11" t="s">
        <v>8317</v>
      </c>
      <c r="R1975" t="s">
        <v>8347</v>
      </c>
      <c r="S1975" s="15">
        <f>(((J1975/60)/60)/24)+DATE(1970,1,1)</f>
        <v>42549.722962962958</v>
      </c>
      <c r="T1975" s="15">
        <f>(((I1975/60)/60)/24)+DATE(1970,1,1)</f>
        <v>42588.291666666672</v>
      </c>
      <c r="U1975">
        <f>YEAR(S1975)</f>
        <v>2016</v>
      </c>
      <c r="V1975">
        <f t="shared" si="30"/>
        <v>39</v>
      </c>
    </row>
    <row r="1976" spans="1:22" ht="41.4" x14ac:dyDescent="0.4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ROUND(E1976/D1976*100,0)</f>
        <v>375</v>
      </c>
      <c r="P1976">
        <f>IFERROR(ROUND(E1976/L1976,2),0)</f>
        <v>186.81</v>
      </c>
      <c r="Q1976" s="11" t="s">
        <v>8317</v>
      </c>
      <c r="R1976" t="s">
        <v>8347</v>
      </c>
      <c r="S1976" s="15">
        <f>(((J1976/60)/60)/24)+DATE(1970,1,1)</f>
        <v>41445.334131944444</v>
      </c>
      <c r="T1976" s="15">
        <f>(((I1976/60)/60)/24)+DATE(1970,1,1)</f>
        <v>41505.334131944444</v>
      </c>
      <c r="U1976">
        <f>YEAR(S1976)</f>
        <v>2013</v>
      </c>
      <c r="V1976">
        <f t="shared" si="30"/>
        <v>60</v>
      </c>
    </row>
    <row r="1977" spans="1:22" ht="27.6" x14ac:dyDescent="0.4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ROUND(E1977/D1977*100,0)</f>
        <v>209</v>
      </c>
      <c r="P1977">
        <f>IFERROR(ROUND(E1977/L1977,2),0)</f>
        <v>131.99</v>
      </c>
      <c r="Q1977" s="11" t="s">
        <v>8317</v>
      </c>
      <c r="R1977" t="s">
        <v>8347</v>
      </c>
      <c r="S1977" s="15">
        <f>(((J1977/60)/60)/24)+DATE(1970,1,1)</f>
        <v>41313.755219907405</v>
      </c>
      <c r="T1977" s="15">
        <f>(((I1977/60)/60)/24)+DATE(1970,1,1)</f>
        <v>41343.755219907405</v>
      </c>
      <c r="U1977">
        <f>YEAR(S1977)</f>
        <v>2013</v>
      </c>
      <c r="V1977">
        <f t="shared" si="30"/>
        <v>30</v>
      </c>
    </row>
    <row r="1978" spans="1:22" ht="27.6" x14ac:dyDescent="0.4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ROUND(E1978/D1978*100,0)</f>
        <v>347</v>
      </c>
      <c r="P1978">
        <f>IFERROR(ROUND(E1978/L1978,2),0)</f>
        <v>29.31</v>
      </c>
      <c r="Q1978" s="11" t="s">
        <v>8317</v>
      </c>
      <c r="R1978" t="s">
        <v>8347</v>
      </c>
      <c r="S1978" s="15">
        <f>(((J1978/60)/60)/24)+DATE(1970,1,1)</f>
        <v>41438.899594907409</v>
      </c>
      <c r="T1978" s="15">
        <f>(((I1978/60)/60)/24)+DATE(1970,1,1)</f>
        <v>41468.899594907409</v>
      </c>
      <c r="U1978">
        <f>YEAR(S1978)</f>
        <v>2013</v>
      </c>
      <c r="V1978">
        <f t="shared" si="30"/>
        <v>30</v>
      </c>
    </row>
    <row r="1979" spans="1:22" ht="41.4" x14ac:dyDescent="0.4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ROUND(E1979/D1979*100,0)</f>
        <v>402</v>
      </c>
      <c r="P1979">
        <f>IFERROR(ROUND(E1979/L1979,2),0)</f>
        <v>245.02</v>
      </c>
      <c r="Q1979" s="11" t="s">
        <v>8317</v>
      </c>
      <c r="R1979" t="s">
        <v>8347</v>
      </c>
      <c r="S1979" s="15">
        <f>(((J1979/60)/60)/24)+DATE(1970,1,1)</f>
        <v>42311.216898148152</v>
      </c>
      <c r="T1979" s="15">
        <f>(((I1979/60)/60)/24)+DATE(1970,1,1)</f>
        <v>42357.332638888889</v>
      </c>
      <c r="U1979">
        <f>YEAR(S1979)</f>
        <v>2015</v>
      </c>
      <c r="V1979">
        <f t="shared" si="30"/>
        <v>46</v>
      </c>
    </row>
    <row r="1980" spans="1:22" ht="41.4" x14ac:dyDescent="0.4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ROUND(E1980/D1980*100,0)</f>
        <v>1027</v>
      </c>
      <c r="P1980">
        <f>IFERROR(ROUND(E1980/L1980,2),0)</f>
        <v>1323.25</v>
      </c>
      <c r="Q1980" s="11" t="s">
        <v>8317</v>
      </c>
      <c r="R1980" t="s">
        <v>8347</v>
      </c>
      <c r="S1980" s="15">
        <f>(((J1980/60)/60)/24)+DATE(1970,1,1)</f>
        <v>41039.225601851853</v>
      </c>
      <c r="T1980" s="15">
        <f>(((I1980/60)/60)/24)+DATE(1970,1,1)</f>
        <v>41072.291666666664</v>
      </c>
      <c r="U1980">
        <f>YEAR(S1980)</f>
        <v>2012</v>
      </c>
      <c r="V1980">
        <f t="shared" si="30"/>
        <v>33</v>
      </c>
    </row>
    <row r="1981" spans="1:22" ht="41.4" x14ac:dyDescent="0.4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ROUND(E1981/D1981*100,0)</f>
        <v>115</v>
      </c>
      <c r="P1981">
        <f>IFERROR(ROUND(E1981/L1981,2),0)</f>
        <v>282.66000000000003</v>
      </c>
      <c r="Q1981" s="11" t="s">
        <v>8317</v>
      </c>
      <c r="R1981" t="s">
        <v>8347</v>
      </c>
      <c r="S1981" s="15">
        <f>(((J1981/60)/60)/24)+DATE(1970,1,1)</f>
        <v>42290.460023148145</v>
      </c>
      <c r="T1981" s="15">
        <f>(((I1981/60)/60)/24)+DATE(1970,1,1)</f>
        <v>42327.207638888889</v>
      </c>
      <c r="U1981">
        <f>YEAR(S1981)</f>
        <v>2015</v>
      </c>
      <c r="V1981">
        <f t="shared" si="30"/>
        <v>37</v>
      </c>
    </row>
    <row r="1982" spans="1:22" ht="27.6" x14ac:dyDescent="0.4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ROUND(E1982/D1982*100,0)</f>
        <v>355</v>
      </c>
      <c r="P1982">
        <f>IFERROR(ROUND(E1982/L1982,2),0)</f>
        <v>91.21</v>
      </c>
      <c r="Q1982" s="11" t="s">
        <v>8317</v>
      </c>
      <c r="R1982" t="s">
        <v>8347</v>
      </c>
      <c r="S1982" s="15">
        <f>(((J1982/60)/60)/24)+DATE(1970,1,1)</f>
        <v>42423.542384259257</v>
      </c>
      <c r="T1982" s="15">
        <f>(((I1982/60)/60)/24)+DATE(1970,1,1)</f>
        <v>42463.500717592593</v>
      </c>
      <c r="U1982">
        <f>YEAR(S1982)</f>
        <v>2016</v>
      </c>
      <c r="V1982">
        <f t="shared" si="30"/>
        <v>40</v>
      </c>
    </row>
    <row r="1983" spans="1:22" ht="41.4" x14ac:dyDescent="0.4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ROUND(E1983/D1983*100,0)</f>
        <v>5</v>
      </c>
      <c r="P1983">
        <f>IFERROR(ROUND(E1983/L1983,2),0)</f>
        <v>31.75</v>
      </c>
      <c r="Q1983" s="11" t="s">
        <v>8336</v>
      </c>
      <c r="R1983" t="s">
        <v>8348</v>
      </c>
      <c r="S1983" s="15">
        <f>(((J1983/60)/60)/24)+DATE(1970,1,1)</f>
        <v>41799.725289351853</v>
      </c>
      <c r="T1983" s="15">
        <f>(((I1983/60)/60)/24)+DATE(1970,1,1)</f>
        <v>41829.725289351853</v>
      </c>
      <c r="U1983">
        <f>YEAR(S1983)</f>
        <v>2014</v>
      </c>
      <c r="V1983">
        <f t="shared" si="30"/>
        <v>30</v>
      </c>
    </row>
    <row r="1984" spans="1:22" ht="41.4" x14ac:dyDescent="0.4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ROUND(E1984/D1984*100,0)</f>
        <v>0</v>
      </c>
      <c r="P1984">
        <f>IFERROR(ROUND(E1984/L1984,2),0)</f>
        <v>0</v>
      </c>
      <c r="Q1984" s="11" t="s">
        <v>8336</v>
      </c>
      <c r="R1984" t="s">
        <v>8348</v>
      </c>
      <c r="S1984" s="15">
        <f>(((J1984/60)/60)/24)+DATE(1970,1,1)</f>
        <v>42678.586655092593</v>
      </c>
      <c r="T1984" s="15">
        <f>(((I1984/60)/60)/24)+DATE(1970,1,1)</f>
        <v>42708.628321759257</v>
      </c>
      <c r="U1984">
        <f>YEAR(S1984)</f>
        <v>2016</v>
      </c>
      <c r="V1984">
        <f t="shared" si="30"/>
        <v>30</v>
      </c>
    </row>
    <row r="1985" spans="1:22" ht="41.4" x14ac:dyDescent="0.4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ROUND(E1985/D1985*100,0)</f>
        <v>4</v>
      </c>
      <c r="P1985">
        <f>IFERROR(ROUND(E1985/L1985,2),0)</f>
        <v>88.69</v>
      </c>
      <c r="Q1985" s="11" t="s">
        <v>8336</v>
      </c>
      <c r="R1985" t="s">
        <v>8348</v>
      </c>
      <c r="S1985" s="15">
        <f>(((J1985/60)/60)/24)+DATE(1970,1,1)</f>
        <v>42593.011782407411</v>
      </c>
      <c r="T1985" s="15">
        <f>(((I1985/60)/60)/24)+DATE(1970,1,1)</f>
        <v>42615.291666666672</v>
      </c>
      <c r="U1985">
        <f>YEAR(S1985)</f>
        <v>2016</v>
      </c>
      <c r="V1985">
        <f t="shared" si="30"/>
        <v>22</v>
      </c>
    </row>
    <row r="1986" spans="1:22" ht="55.2" x14ac:dyDescent="0.4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ROUND(E1986/D1986*100,0)</f>
        <v>21</v>
      </c>
      <c r="P1986">
        <f>IFERROR(ROUND(E1986/L1986,2),0)</f>
        <v>453.14</v>
      </c>
      <c r="Q1986" s="11" t="s">
        <v>8336</v>
      </c>
      <c r="R1986" t="s">
        <v>8348</v>
      </c>
      <c r="S1986" s="15">
        <f>(((J1986/60)/60)/24)+DATE(1970,1,1)</f>
        <v>41913.790289351848</v>
      </c>
      <c r="T1986" s="15">
        <f>(((I1986/60)/60)/24)+DATE(1970,1,1)</f>
        <v>41973.831956018519</v>
      </c>
      <c r="U1986">
        <f>YEAR(S1986)</f>
        <v>2014</v>
      </c>
      <c r="V1986">
        <f t="shared" si="30"/>
        <v>60</v>
      </c>
    </row>
    <row r="1987" spans="1:22" ht="41.4" x14ac:dyDescent="0.4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ROUND(E1987/D1987*100,0)</f>
        <v>3</v>
      </c>
      <c r="P1987">
        <f>IFERROR(ROUND(E1987/L1987,2),0)</f>
        <v>12.75</v>
      </c>
      <c r="Q1987" s="11" t="s">
        <v>8336</v>
      </c>
      <c r="R1987" t="s">
        <v>8348</v>
      </c>
      <c r="S1987" s="15">
        <f>(((J1987/60)/60)/24)+DATE(1970,1,1)</f>
        <v>42555.698738425926</v>
      </c>
      <c r="T1987" s="15">
        <f>(((I1987/60)/60)/24)+DATE(1970,1,1)</f>
        <v>42584.958333333328</v>
      </c>
      <c r="U1987">
        <f>YEAR(S1987)</f>
        <v>2016</v>
      </c>
      <c r="V1987">
        <f t="shared" ref="V1987:V2050" si="31">_xlfn.DAYS(T1987,S1987)</f>
        <v>29</v>
      </c>
    </row>
    <row r="1988" spans="1:22" ht="41.4" x14ac:dyDescent="0.4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ROUND(E1988/D1988*100,0)</f>
        <v>0</v>
      </c>
      <c r="P1988">
        <f>IFERROR(ROUND(E1988/L1988,2),0)</f>
        <v>1</v>
      </c>
      <c r="Q1988" s="11" t="s">
        <v>8336</v>
      </c>
      <c r="R1988" t="s">
        <v>8348</v>
      </c>
      <c r="S1988" s="15">
        <f>(((J1988/60)/60)/24)+DATE(1970,1,1)</f>
        <v>42413.433831018512</v>
      </c>
      <c r="T1988" s="15">
        <f>(((I1988/60)/60)/24)+DATE(1970,1,1)</f>
        <v>42443.392164351855</v>
      </c>
      <c r="U1988">
        <f>YEAR(S1988)</f>
        <v>2016</v>
      </c>
      <c r="V1988">
        <f t="shared" si="31"/>
        <v>30</v>
      </c>
    </row>
    <row r="1989" spans="1:22" ht="27.6" x14ac:dyDescent="0.4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ROUND(E1989/D1989*100,0)</f>
        <v>42</v>
      </c>
      <c r="P1989">
        <f>IFERROR(ROUND(E1989/L1989,2),0)</f>
        <v>83.43</v>
      </c>
      <c r="Q1989" s="11" t="s">
        <v>8336</v>
      </c>
      <c r="R1989" t="s">
        <v>8348</v>
      </c>
      <c r="S1989" s="15">
        <f>(((J1989/60)/60)/24)+DATE(1970,1,1)</f>
        <v>42034.639768518522</v>
      </c>
      <c r="T1989" s="15">
        <f>(((I1989/60)/60)/24)+DATE(1970,1,1)</f>
        <v>42064.639768518522</v>
      </c>
      <c r="U1989">
        <f>YEAR(S1989)</f>
        <v>2015</v>
      </c>
      <c r="V1989">
        <f t="shared" si="31"/>
        <v>30</v>
      </c>
    </row>
    <row r="1990" spans="1:22" x14ac:dyDescent="0.4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ROUND(E1990/D1990*100,0)</f>
        <v>0</v>
      </c>
      <c r="P1990">
        <f>IFERROR(ROUND(E1990/L1990,2),0)</f>
        <v>25</v>
      </c>
      <c r="Q1990" s="11" t="s">
        <v>8336</v>
      </c>
      <c r="R1990" t="s">
        <v>8348</v>
      </c>
      <c r="S1990" s="15">
        <f>(((J1990/60)/60)/24)+DATE(1970,1,1)</f>
        <v>42206.763217592597</v>
      </c>
      <c r="T1990" s="15">
        <f>(((I1990/60)/60)/24)+DATE(1970,1,1)</f>
        <v>42236.763217592597</v>
      </c>
      <c r="U1990">
        <f>YEAR(S1990)</f>
        <v>2015</v>
      </c>
      <c r="V1990">
        <f t="shared" si="31"/>
        <v>30</v>
      </c>
    </row>
    <row r="1991" spans="1:22" ht="41.4" x14ac:dyDescent="0.4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ROUND(E1991/D1991*100,0)</f>
        <v>1</v>
      </c>
      <c r="P1991">
        <f>IFERROR(ROUND(E1991/L1991,2),0)</f>
        <v>50</v>
      </c>
      <c r="Q1991" s="11" t="s">
        <v>8336</v>
      </c>
      <c r="R1991" t="s">
        <v>8348</v>
      </c>
      <c r="S1991" s="15">
        <f>(((J1991/60)/60)/24)+DATE(1970,1,1)</f>
        <v>42685.680648148147</v>
      </c>
      <c r="T1991" s="15">
        <f>(((I1991/60)/60)/24)+DATE(1970,1,1)</f>
        <v>42715.680648148147</v>
      </c>
      <c r="U1991">
        <f>YEAR(S1991)</f>
        <v>2016</v>
      </c>
      <c r="V1991">
        <f t="shared" si="31"/>
        <v>30</v>
      </c>
    </row>
    <row r="1992" spans="1:22" ht="41.4" x14ac:dyDescent="0.4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ROUND(E1992/D1992*100,0)</f>
        <v>17</v>
      </c>
      <c r="P1992">
        <f>IFERROR(ROUND(E1992/L1992,2),0)</f>
        <v>101.8</v>
      </c>
      <c r="Q1992" s="11" t="s">
        <v>8336</v>
      </c>
      <c r="R1992" t="s">
        <v>8348</v>
      </c>
      <c r="S1992" s="15">
        <f>(((J1992/60)/60)/24)+DATE(1970,1,1)</f>
        <v>42398.195972222224</v>
      </c>
      <c r="T1992" s="15">
        <f>(((I1992/60)/60)/24)+DATE(1970,1,1)</f>
        <v>42413.195972222224</v>
      </c>
      <c r="U1992">
        <f>YEAR(S1992)</f>
        <v>2016</v>
      </c>
      <c r="V1992">
        <f t="shared" si="31"/>
        <v>15</v>
      </c>
    </row>
    <row r="1993" spans="1:22" ht="27.6" x14ac:dyDescent="0.4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ROUND(E1993/D1993*100,0)</f>
        <v>7</v>
      </c>
      <c r="P1993">
        <f>IFERROR(ROUND(E1993/L1993,2),0)</f>
        <v>46.67</v>
      </c>
      <c r="Q1993" s="11" t="s">
        <v>8336</v>
      </c>
      <c r="R1993" t="s">
        <v>8348</v>
      </c>
      <c r="S1993" s="15">
        <f>(((J1993/60)/60)/24)+DATE(1970,1,1)</f>
        <v>42167.89335648148</v>
      </c>
      <c r="T1993" s="15">
        <f>(((I1993/60)/60)/24)+DATE(1970,1,1)</f>
        <v>42188.89335648148</v>
      </c>
      <c r="U1993">
        <f>YEAR(S1993)</f>
        <v>2015</v>
      </c>
      <c r="V1993">
        <f t="shared" si="31"/>
        <v>21</v>
      </c>
    </row>
    <row r="1994" spans="1:22" ht="27.6" x14ac:dyDescent="0.4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ROUND(E1994/D1994*100,0)</f>
        <v>0</v>
      </c>
      <c r="P1994">
        <f>IFERROR(ROUND(E1994/L1994,2),0)</f>
        <v>1</v>
      </c>
      <c r="Q1994" s="11" t="s">
        <v>8336</v>
      </c>
      <c r="R1994" t="s">
        <v>8348</v>
      </c>
      <c r="S1994" s="15">
        <f>(((J1994/60)/60)/24)+DATE(1970,1,1)</f>
        <v>42023.143414351856</v>
      </c>
      <c r="T1994" s="15">
        <f>(((I1994/60)/60)/24)+DATE(1970,1,1)</f>
        <v>42053.143414351856</v>
      </c>
      <c r="U1994">
        <f>YEAR(S1994)</f>
        <v>2015</v>
      </c>
      <c r="V1994">
        <f t="shared" si="31"/>
        <v>30</v>
      </c>
    </row>
    <row r="1995" spans="1:22" ht="41.4" x14ac:dyDescent="0.4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ROUND(E1995/D1995*100,0)</f>
        <v>0</v>
      </c>
      <c r="P1995">
        <f>IFERROR(ROUND(E1995/L1995,2),0)</f>
        <v>0</v>
      </c>
      <c r="Q1995" s="11" t="s">
        <v>8336</v>
      </c>
      <c r="R1995" t="s">
        <v>8348</v>
      </c>
      <c r="S1995" s="15">
        <f>(((J1995/60)/60)/24)+DATE(1970,1,1)</f>
        <v>42329.58839120371</v>
      </c>
      <c r="T1995" s="15">
        <f>(((I1995/60)/60)/24)+DATE(1970,1,1)</f>
        <v>42359.58839120371</v>
      </c>
      <c r="U1995">
        <f>YEAR(S1995)</f>
        <v>2015</v>
      </c>
      <c r="V1995">
        <f t="shared" si="31"/>
        <v>30</v>
      </c>
    </row>
    <row r="1996" spans="1:22" ht="41.4" x14ac:dyDescent="0.4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ROUND(E1996/D1996*100,0)</f>
        <v>0</v>
      </c>
      <c r="P1996">
        <f>IFERROR(ROUND(E1996/L1996,2),0)</f>
        <v>0</v>
      </c>
      <c r="Q1996" s="11" t="s">
        <v>8336</v>
      </c>
      <c r="R1996" t="s">
        <v>8348</v>
      </c>
      <c r="S1996" s="15">
        <f>(((J1996/60)/60)/24)+DATE(1970,1,1)</f>
        <v>42651.006273148145</v>
      </c>
      <c r="T1996" s="15">
        <f>(((I1996/60)/60)/24)+DATE(1970,1,1)</f>
        <v>42711.047939814816</v>
      </c>
      <c r="U1996">
        <f>YEAR(S1996)</f>
        <v>2016</v>
      </c>
      <c r="V1996">
        <f t="shared" si="31"/>
        <v>60</v>
      </c>
    </row>
    <row r="1997" spans="1:22" ht="41.4" x14ac:dyDescent="0.4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ROUND(E1997/D1997*100,0)</f>
        <v>8</v>
      </c>
      <c r="P1997">
        <f>IFERROR(ROUND(E1997/L1997,2),0)</f>
        <v>26</v>
      </c>
      <c r="Q1997" s="11" t="s">
        <v>8336</v>
      </c>
      <c r="R1997" t="s">
        <v>8348</v>
      </c>
      <c r="S1997" s="15">
        <f>(((J1997/60)/60)/24)+DATE(1970,1,1)</f>
        <v>42181.902037037042</v>
      </c>
      <c r="T1997" s="15">
        <f>(((I1997/60)/60)/24)+DATE(1970,1,1)</f>
        <v>42201.902037037042</v>
      </c>
      <c r="U1997">
        <f>YEAR(S1997)</f>
        <v>2015</v>
      </c>
      <c r="V1997">
        <f t="shared" si="31"/>
        <v>20</v>
      </c>
    </row>
    <row r="1998" spans="1:22" ht="41.4" x14ac:dyDescent="0.4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ROUND(E1998/D1998*100,0)</f>
        <v>0</v>
      </c>
      <c r="P1998">
        <f>IFERROR(ROUND(E1998/L1998,2),0)</f>
        <v>0</v>
      </c>
      <c r="Q1998" s="11" t="s">
        <v>8336</v>
      </c>
      <c r="R1998" t="s">
        <v>8348</v>
      </c>
      <c r="S1998" s="15">
        <f>(((J1998/60)/60)/24)+DATE(1970,1,1)</f>
        <v>41800.819571759261</v>
      </c>
      <c r="T1998" s="15">
        <f>(((I1998/60)/60)/24)+DATE(1970,1,1)</f>
        <v>41830.819571759261</v>
      </c>
      <c r="U1998">
        <f>YEAR(S1998)</f>
        <v>2014</v>
      </c>
      <c r="V1998">
        <f t="shared" si="31"/>
        <v>30</v>
      </c>
    </row>
    <row r="1999" spans="1:22" ht="41.4" x14ac:dyDescent="0.4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ROUND(E1999/D1999*100,0)</f>
        <v>0</v>
      </c>
      <c r="P1999">
        <f>IFERROR(ROUND(E1999/L1999,2),0)</f>
        <v>0</v>
      </c>
      <c r="Q1999" s="11" t="s">
        <v>8336</v>
      </c>
      <c r="R1999" t="s">
        <v>8348</v>
      </c>
      <c r="S1999" s="15">
        <f>(((J1999/60)/60)/24)+DATE(1970,1,1)</f>
        <v>41847.930694444447</v>
      </c>
      <c r="T1999" s="15">
        <f>(((I1999/60)/60)/24)+DATE(1970,1,1)</f>
        <v>41877.930694444447</v>
      </c>
      <c r="U1999">
        <f>YEAR(S1999)</f>
        <v>2014</v>
      </c>
      <c r="V1999">
        <f t="shared" si="31"/>
        <v>30</v>
      </c>
    </row>
    <row r="2000" spans="1:22" ht="41.4" x14ac:dyDescent="0.4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ROUND(E2000/D2000*100,0)</f>
        <v>26</v>
      </c>
      <c r="P2000">
        <f>IFERROR(ROUND(E2000/L2000,2),0)</f>
        <v>218.33</v>
      </c>
      <c r="Q2000" s="11" t="s">
        <v>8336</v>
      </c>
      <c r="R2000" t="s">
        <v>8348</v>
      </c>
      <c r="S2000" s="15">
        <f>(((J2000/60)/60)/24)+DATE(1970,1,1)</f>
        <v>41807.118495370371</v>
      </c>
      <c r="T2000" s="15">
        <f>(((I2000/60)/60)/24)+DATE(1970,1,1)</f>
        <v>41852.118495370371</v>
      </c>
      <c r="U2000">
        <f>YEAR(S2000)</f>
        <v>2014</v>
      </c>
      <c r="V2000">
        <f t="shared" si="31"/>
        <v>45</v>
      </c>
    </row>
    <row r="2001" spans="1:22" ht="41.4" x14ac:dyDescent="0.4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ROUND(E2001/D2001*100,0)</f>
        <v>1</v>
      </c>
      <c r="P2001">
        <f>IFERROR(ROUND(E2001/L2001,2),0)</f>
        <v>33.71</v>
      </c>
      <c r="Q2001" s="11" t="s">
        <v>8336</v>
      </c>
      <c r="R2001" t="s">
        <v>8348</v>
      </c>
      <c r="S2001" s="15">
        <f>(((J2001/60)/60)/24)+DATE(1970,1,1)</f>
        <v>41926.482731481483</v>
      </c>
      <c r="T2001" s="15">
        <f>(((I2001/60)/60)/24)+DATE(1970,1,1)</f>
        <v>41956.524398148147</v>
      </c>
      <c r="U2001">
        <f>YEAR(S2001)</f>
        <v>2014</v>
      </c>
      <c r="V2001">
        <f t="shared" si="31"/>
        <v>30</v>
      </c>
    </row>
    <row r="2002" spans="1:22" ht="41.4" x14ac:dyDescent="0.4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ROUND(E2002/D2002*100,0)</f>
        <v>13</v>
      </c>
      <c r="P2002">
        <f>IFERROR(ROUND(E2002/L2002,2),0)</f>
        <v>25</v>
      </c>
      <c r="Q2002" s="11" t="s">
        <v>8336</v>
      </c>
      <c r="R2002" t="s">
        <v>8348</v>
      </c>
      <c r="S2002" s="15">
        <f>(((J2002/60)/60)/24)+DATE(1970,1,1)</f>
        <v>42345.951539351852</v>
      </c>
      <c r="T2002" s="15">
        <f>(((I2002/60)/60)/24)+DATE(1970,1,1)</f>
        <v>42375.951539351852</v>
      </c>
      <c r="U2002">
        <f>YEAR(S2002)</f>
        <v>2015</v>
      </c>
      <c r="V2002">
        <f t="shared" si="31"/>
        <v>30</v>
      </c>
    </row>
    <row r="2003" spans="1:22" ht="27.6" x14ac:dyDescent="0.4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ROUND(E2003/D2003*100,0)</f>
        <v>382</v>
      </c>
      <c r="P2003">
        <f>IFERROR(ROUND(E2003/L2003,2),0)</f>
        <v>128.38999999999999</v>
      </c>
      <c r="Q2003" s="11" t="s">
        <v>8317</v>
      </c>
      <c r="R2003" t="s">
        <v>8347</v>
      </c>
      <c r="S2003" s="15">
        <f>(((J2003/60)/60)/24)+DATE(1970,1,1)</f>
        <v>42136.209675925929</v>
      </c>
      <c r="T2003" s="15">
        <f>(((I2003/60)/60)/24)+DATE(1970,1,1)</f>
        <v>42167.833333333328</v>
      </c>
      <c r="U2003">
        <f>YEAR(S2003)</f>
        <v>2015</v>
      </c>
      <c r="V2003">
        <f t="shared" si="31"/>
        <v>31</v>
      </c>
    </row>
    <row r="2004" spans="1:22" ht="41.4" x14ac:dyDescent="0.4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ROUND(E2004/D2004*100,0)</f>
        <v>217</v>
      </c>
      <c r="P2004">
        <f>IFERROR(ROUND(E2004/L2004,2),0)</f>
        <v>78.83</v>
      </c>
      <c r="Q2004" s="11" t="s">
        <v>8317</v>
      </c>
      <c r="R2004" t="s">
        <v>8347</v>
      </c>
      <c r="S2004" s="15">
        <f>(((J2004/60)/60)/24)+DATE(1970,1,1)</f>
        <v>42728.71230324074</v>
      </c>
      <c r="T2004" s="15">
        <f>(((I2004/60)/60)/24)+DATE(1970,1,1)</f>
        <v>42758.71230324074</v>
      </c>
      <c r="U2004">
        <f>YEAR(S2004)</f>
        <v>2016</v>
      </c>
      <c r="V2004">
        <f t="shared" si="31"/>
        <v>30</v>
      </c>
    </row>
    <row r="2005" spans="1:22" ht="55.2" x14ac:dyDescent="0.4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ROUND(E2005/D2005*100,0)</f>
        <v>312</v>
      </c>
      <c r="P2005">
        <f>IFERROR(ROUND(E2005/L2005,2),0)</f>
        <v>91.76</v>
      </c>
      <c r="Q2005" s="11" t="s">
        <v>8317</v>
      </c>
      <c r="R2005" t="s">
        <v>8347</v>
      </c>
      <c r="S2005" s="15">
        <f>(((J2005/60)/60)/24)+DATE(1970,1,1)</f>
        <v>40347.125601851854</v>
      </c>
      <c r="T2005" s="15">
        <f>(((I2005/60)/60)/24)+DATE(1970,1,1)</f>
        <v>40361.958333333336</v>
      </c>
      <c r="U2005">
        <f>YEAR(S2005)</f>
        <v>2010</v>
      </c>
      <c r="V2005">
        <f t="shared" si="31"/>
        <v>14</v>
      </c>
    </row>
    <row r="2006" spans="1:22" ht="41.4" x14ac:dyDescent="0.4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ROUND(E2006/D2006*100,0)</f>
        <v>234</v>
      </c>
      <c r="P2006">
        <f>IFERROR(ROUND(E2006/L2006,2),0)</f>
        <v>331.1</v>
      </c>
      <c r="Q2006" s="11" t="s">
        <v>8317</v>
      </c>
      <c r="R2006" t="s">
        <v>8347</v>
      </c>
      <c r="S2006" s="15">
        <f>(((J2006/60)/60)/24)+DATE(1970,1,1)</f>
        <v>41800.604895833334</v>
      </c>
      <c r="T2006" s="15">
        <f>(((I2006/60)/60)/24)+DATE(1970,1,1)</f>
        <v>41830.604895833334</v>
      </c>
      <c r="U2006">
        <f>YEAR(S2006)</f>
        <v>2014</v>
      </c>
      <c r="V2006">
        <f t="shared" si="31"/>
        <v>30</v>
      </c>
    </row>
    <row r="2007" spans="1:22" ht="41.4" x14ac:dyDescent="0.4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ROUND(E2007/D2007*100,0)</f>
        <v>124</v>
      </c>
      <c r="P2007">
        <f>IFERROR(ROUND(E2007/L2007,2),0)</f>
        <v>194.26</v>
      </c>
      <c r="Q2007" s="11" t="s">
        <v>8317</v>
      </c>
      <c r="R2007" t="s">
        <v>8347</v>
      </c>
      <c r="S2007" s="15">
        <f>(((J2007/60)/60)/24)+DATE(1970,1,1)</f>
        <v>41535.812708333331</v>
      </c>
      <c r="T2007" s="15">
        <f>(((I2007/60)/60)/24)+DATE(1970,1,1)</f>
        <v>41563.165972222225</v>
      </c>
      <c r="U2007">
        <f>YEAR(S2007)</f>
        <v>2013</v>
      </c>
      <c r="V2007">
        <f t="shared" si="31"/>
        <v>28</v>
      </c>
    </row>
    <row r="2008" spans="1:22" ht="55.2" x14ac:dyDescent="0.4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ROUND(E2008/D2008*100,0)</f>
        <v>248</v>
      </c>
      <c r="P2008">
        <f>IFERROR(ROUND(E2008/L2008,2),0)</f>
        <v>408.98</v>
      </c>
      <c r="Q2008" s="11" t="s">
        <v>8317</v>
      </c>
      <c r="R2008" t="s">
        <v>8347</v>
      </c>
      <c r="S2008" s="15">
        <f>(((J2008/60)/60)/24)+DATE(1970,1,1)</f>
        <v>41941.500520833331</v>
      </c>
      <c r="T2008" s="15">
        <f>(((I2008/60)/60)/24)+DATE(1970,1,1)</f>
        <v>41976.542187500003</v>
      </c>
      <c r="U2008">
        <f>YEAR(S2008)</f>
        <v>2014</v>
      </c>
      <c r="V2008">
        <f t="shared" si="31"/>
        <v>35</v>
      </c>
    </row>
    <row r="2009" spans="1:22" ht="41.4" x14ac:dyDescent="0.4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ROUND(E2009/D2009*100,0)</f>
        <v>116</v>
      </c>
      <c r="P2009">
        <f>IFERROR(ROUND(E2009/L2009,2),0)</f>
        <v>84.46</v>
      </c>
      <c r="Q2009" s="11" t="s">
        <v>8317</v>
      </c>
      <c r="R2009" t="s">
        <v>8347</v>
      </c>
      <c r="S2009" s="15">
        <f>(((J2009/60)/60)/24)+DATE(1970,1,1)</f>
        <v>40347.837800925925</v>
      </c>
      <c r="T2009" s="15">
        <f>(((I2009/60)/60)/24)+DATE(1970,1,1)</f>
        <v>40414.166666666664</v>
      </c>
      <c r="U2009">
        <f>YEAR(S2009)</f>
        <v>2010</v>
      </c>
      <c r="V2009">
        <f t="shared" si="31"/>
        <v>67</v>
      </c>
    </row>
    <row r="2010" spans="1:22" ht="41.4" x14ac:dyDescent="0.4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ROUND(E2010/D2010*100,0)</f>
        <v>117</v>
      </c>
      <c r="P2010">
        <f>IFERROR(ROUND(E2010/L2010,2),0)</f>
        <v>44.85</v>
      </c>
      <c r="Q2010" s="11" t="s">
        <v>8317</v>
      </c>
      <c r="R2010" t="s">
        <v>8347</v>
      </c>
      <c r="S2010" s="15">
        <f>(((J2010/60)/60)/24)+DATE(1970,1,1)</f>
        <v>40761.604421296295</v>
      </c>
      <c r="T2010" s="15">
        <f>(((I2010/60)/60)/24)+DATE(1970,1,1)</f>
        <v>40805.604421296295</v>
      </c>
      <c r="U2010">
        <f>YEAR(S2010)</f>
        <v>2011</v>
      </c>
      <c r="V2010">
        <f t="shared" si="31"/>
        <v>44</v>
      </c>
    </row>
    <row r="2011" spans="1:22" ht="41.4" x14ac:dyDescent="0.4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ROUND(E2011/D2011*100,0)</f>
        <v>305</v>
      </c>
      <c r="P2011">
        <f>IFERROR(ROUND(E2011/L2011,2),0)</f>
        <v>383.36</v>
      </c>
      <c r="Q2011" s="11" t="s">
        <v>8317</v>
      </c>
      <c r="R2011" t="s">
        <v>8347</v>
      </c>
      <c r="S2011" s="15">
        <f>(((J2011/60)/60)/24)+DATE(1970,1,1)</f>
        <v>42661.323414351849</v>
      </c>
      <c r="T2011" s="15">
        <f>(((I2011/60)/60)/24)+DATE(1970,1,1)</f>
        <v>42697.365081018521</v>
      </c>
      <c r="U2011">
        <f>YEAR(S2011)</f>
        <v>2016</v>
      </c>
      <c r="V2011">
        <f t="shared" si="31"/>
        <v>36</v>
      </c>
    </row>
    <row r="2012" spans="1:22" ht="27.6" x14ac:dyDescent="0.4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ROUND(E2012/D2012*100,0)</f>
        <v>320</v>
      </c>
      <c r="P2012">
        <f>IFERROR(ROUND(E2012/L2012,2),0)</f>
        <v>55.28</v>
      </c>
      <c r="Q2012" s="11" t="s">
        <v>8317</v>
      </c>
      <c r="R2012" t="s">
        <v>8347</v>
      </c>
      <c r="S2012" s="15">
        <f>(((J2012/60)/60)/24)+DATE(1970,1,1)</f>
        <v>42570.996423611112</v>
      </c>
      <c r="T2012" s="15">
        <f>(((I2012/60)/60)/24)+DATE(1970,1,1)</f>
        <v>42600.996423611112</v>
      </c>
      <c r="U2012">
        <f>YEAR(S2012)</f>
        <v>2016</v>
      </c>
      <c r="V2012">
        <f t="shared" si="31"/>
        <v>30</v>
      </c>
    </row>
    <row r="2013" spans="1:22" ht="41.4" x14ac:dyDescent="0.4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ROUND(E2013/D2013*100,0)</f>
        <v>820</v>
      </c>
      <c r="P2013">
        <f>IFERROR(ROUND(E2013/L2013,2),0)</f>
        <v>422.02</v>
      </c>
      <c r="Q2013" s="11" t="s">
        <v>8317</v>
      </c>
      <c r="R2013" t="s">
        <v>8347</v>
      </c>
      <c r="S2013" s="15">
        <f>(((J2013/60)/60)/24)+DATE(1970,1,1)</f>
        <v>42347.358483796299</v>
      </c>
      <c r="T2013" s="15">
        <f>(((I2013/60)/60)/24)+DATE(1970,1,1)</f>
        <v>42380.958333333328</v>
      </c>
      <c r="U2013">
        <f>YEAR(S2013)</f>
        <v>2015</v>
      </c>
      <c r="V2013">
        <f t="shared" si="31"/>
        <v>33</v>
      </c>
    </row>
    <row r="2014" spans="1:22" ht="41.4" x14ac:dyDescent="0.4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ROUND(E2014/D2014*100,0)</f>
        <v>235</v>
      </c>
      <c r="P2014">
        <f>IFERROR(ROUND(E2014/L2014,2),0)</f>
        <v>64.180000000000007</v>
      </c>
      <c r="Q2014" s="11" t="s">
        <v>8317</v>
      </c>
      <c r="R2014" t="s">
        <v>8347</v>
      </c>
      <c r="S2014" s="15">
        <f>(((J2014/60)/60)/24)+DATE(1970,1,1)</f>
        <v>42010.822233796294</v>
      </c>
      <c r="T2014" s="15">
        <f>(((I2014/60)/60)/24)+DATE(1970,1,1)</f>
        <v>42040.822233796294</v>
      </c>
      <c r="U2014">
        <f>YEAR(S2014)</f>
        <v>2015</v>
      </c>
      <c r="V2014">
        <f t="shared" si="31"/>
        <v>30</v>
      </c>
    </row>
    <row r="2015" spans="1:22" ht="41.4" x14ac:dyDescent="0.4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ROUND(E2015/D2015*100,0)</f>
        <v>495</v>
      </c>
      <c r="P2015">
        <f>IFERROR(ROUND(E2015/L2015,2),0)</f>
        <v>173.58</v>
      </c>
      <c r="Q2015" s="11" t="s">
        <v>8317</v>
      </c>
      <c r="R2015" t="s">
        <v>8347</v>
      </c>
      <c r="S2015" s="15">
        <f>(((J2015/60)/60)/24)+DATE(1970,1,1)</f>
        <v>42499.960810185185</v>
      </c>
      <c r="T2015" s="15">
        <f>(((I2015/60)/60)/24)+DATE(1970,1,1)</f>
        <v>42559.960810185185</v>
      </c>
      <c r="U2015">
        <f>YEAR(S2015)</f>
        <v>2016</v>
      </c>
      <c r="V2015">
        <f t="shared" si="31"/>
        <v>60</v>
      </c>
    </row>
    <row r="2016" spans="1:22" ht="41.4" x14ac:dyDescent="0.4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ROUND(E2016/D2016*100,0)</f>
        <v>7814</v>
      </c>
      <c r="P2016">
        <f>IFERROR(ROUND(E2016/L2016,2),0)</f>
        <v>88.6</v>
      </c>
      <c r="Q2016" s="11" t="s">
        <v>8317</v>
      </c>
      <c r="R2016" t="s">
        <v>8347</v>
      </c>
      <c r="S2016" s="15">
        <f>(((J2016/60)/60)/24)+DATE(1970,1,1)</f>
        <v>41324.214571759258</v>
      </c>
      <c r="T2016" s="15">
        <f>(((I2016/60)/60)/24)+DATE(1970,1,1)</f>
        <v>41358.172905092593</v>
      </c>
      <c r="U2016">
        <f>YEAR(S2016)</f>
        <v>2013</v>
      </c>
      <c r="V2016">
        <f t="shared" si="31"/>
        <v>34</v>
      </c>
    </row>
    <row r="2017" spans="1:22" ht="41.4" x14ac:dyDescent="0.4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ROUND(E2017/D2017*100,0)</f>
        <v>113</v>
      </c>
      <c r="P2017">
        <f>IFERROR(ROUND(E2017/L2017,2),0)</f>
        <v>50.22</v>
      </c>
      <c r="Q2017" s="11" t="s">
        <v>8317</v>
      </c>
      <c r="R2017" t="s">
        <v>8347</v>
      </c>
      <c r="S2017" s="15">
        <f>(((J2017/60)/60)/24)+DATE(1970,1,1)</f>
        <v>40765.876886574071</v>
      </c>
      <c r="T2017" s="15">
        <f>(((I2017/60)/60)/24)+DATE(1970,1,1)</f>
        <v>40795.876886574071</v>
      </c>
      <c r="U2017">
        <f>YEAR(S2017)</f>
        <v>2011</v>
      </c>
      <c r="V2017">
        <f t="shared" si="31"/>
        <v>30</v>
      </c>
    </row>
    <row r="2018" spans="1:22" ht="27.6" x14ac:dyDescent="0.4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ROUND(E2018/D2018*100,0)</f>
        <v>922</v>
      </c>
      <c r="P2018">
        <f>IFERROR(ROUND(E2018/L2018,2),0)</f>
        <v>192.39</v>
      </c>
      <c r="Q2018" s="11" t="s">
        <v>8317</v>
      </c>
      <c r="R2018" t="s">
        <v>8347</v>
      </c>
      <c r="S2018" s="15">
        <f>(((J2018/60)/60)/24)+DATE(1970,1,1)</f>
        <v>41312.88077546296</v>
      </c>
      <c r="T2018" s="15">
        <f>(((I2018/60)/60)/24)+DATE(1970,1,1)</f>
        <v>41342.88077546296</v>
      </c>
      <c r="U2018">
        <f>YEAR(S2018)</f>
        <v>2013</v>
      </c>
      <c r="V2018">
        <f t="shared" si="31"/>
        <v>30</v>
      </c>
    </row>
    <row r="2019" spans="1:22" ht="41.4" x14ac:dyDescent="0.4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ROUND(E2019/D2019*100,0)</f>
        <v>125</v>
      </c>
      <c r="P2019">
        <f>IFERROR(ROUND(E2019/L2019,2),0)</f>
        <v>73.42</v>
      </c>
      <c r="Q2019" s="11" t="s">
        <v>8317</v>
      </c>
      <c r="R2019" t="s">
        <v>8347</v>
      </c>
      <c r="S2019" s="15">
        <f>(((J2019/60)/60)/24)+DATE(1970,1,1)</f>
        <v>40961.057349537034</v>
      </c>
      <c r="T2019" s="15">
        <f>(((I2019/60)/60)/24)+DATE(1970,1,1)</f>
        <v>40992.166666666664</v>
      </c>
      <c r="U2019">
        <f>YEAR(S2019)</f>
        <v>2012</v>
      </c>
      <c r="V2019">
        <f t="shared" si="31"/>
        <v>31</v>
      </c>
    </row>
    <row r="2020" spans="1:22" ht="41.4" x14ac:dyDescent="0.4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ROUND(E2020/D2020*100,0)</f>
        <v>102</v>
      </c>
      <c r="P2020">
        <f>IFERROR(ROUND(E2020/L2020,2),0)</f>
        <v>147.68</v>
      </c>
      <c r="Q2020" s="11" t="s">
        <v>8317</v>
      </c>
      <c r="R2020" t="s">
        <v>8347</v>
      </c>
      <c r="S2020" s="15">
        <f>(((J2020/60)/60)/24)+DATE(1970,1,1)</f>
        <v>42199.365844907406</v>
      </c>
      <c r="T2020" s="15">
        <f>(((I2020/60)/60)/24)+DATE(1970,1,1)</f>
        <v>42229.365844907406</v>
      </c>
      <c r="U2020">
        <f>YEAR(S2020)</f>
        <v>2015</v>
      </c>
      <c r="V2020">
        <f t="shared" si="31"/>
        <v>30</v>
      </c>
    </row>
    <row r="2021" spans="1:22" ht="41.4" x14ac:dyDescent="0.4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ROUND(E2021/D2021*100,0)</f>
        <v>485</v>
      </c>
      <c r="P2021">
        <f>IFERROR(ROUND(E2021/L2021,2),0)</f>
        <v>108.97</v>
      </c>
      <c r="Q2021" s="11" t="s">
        <v>8317</v>
      </c>
      <c r="R2021" t="s">
        <v>8347</v>
      </c>
      <c r="S2021" s="15">
        <f>(((J2021/60)/60)/24)+DATE(1970,1,1)</f>
        <v>42605.70857638889</v>
      </c>
      <c r="T2021" s="15">
        <f>(((I2021/60)/60)/24)+DATE(1970,1,1)</f>
        <v>42635.70857638889</v>
      </c>
      <c r="U2021">
        <f>YEAR(S2021)</f>
        <v>2016</v>
      </c>
      <c r="V2021">
        <f t="shared" si="31"/>
        <v>30</v>
      </c>
    </row>
    <row r="2022" spans="1:22" ht="41.4" x14ac:dyDescent="0.4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ROUND(E2022/D2022*100,0)</f>
        <v>192</v>
      </c>
      <c r="P2022">
        <f>IFERROR(ROUND(E2022/L2022,2),0)</f>
        <v>23.65</v>
      </c>
      <c r="Q2022" s="11" t="s">
        <v>8317</v>
      </c>
      <c r="R2022" t="s">
        <v>8347</v>
      </c>
      <c r="S2022" s="15">
        <f>(((J2022/60)/60)/24)+DATE(1970,1,1)</f>
        <v>41737.097499999996</v>
      </c>
      <c r="T2022" s="15">
        <f>(((I2022/60)/60)/24)+DATE(1970,1,1)</f>
        <v>41773.961111111108</v>
      </c>
      <c r="U2022">
        <f>YEAR(S2022)</f>
        <v>2014</v>
      </c>
      <c r="V2022">
        <f t="shared" si="31"/>
        <v>36</v>
      </c>
    </row>
    <row r="2023" spans="1:22" ht="41.4" x14ac:dyDescent="0.4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ROUND(E2023/D2023*100,0)</f>
        <v>281</v>
      </c>
      <c r="P2023">
        <f>IFERROR(ROUND(E2023/L2023,2),0)</f>
        <v>147.94999999999999</v>
      </c>
      <c r="Q2023" s="11" t="s">
        <v>8317</v>
      </c>
      <c r="R2023" t="s">
        <v>8347</v>
      </c>
      <c r="S2023" s="15">
        <f>(((J2023/60)/60)/24)+DATE(1970,1,1)</f>
        <v>41861.070567129631</v>
      </c>
      <c r="T2023" s="15">
        <f>(((I2023/60)/60)/24)+DATE(1970,1,1)</f>
        <v>41906.070567129631</v>
      </c>
      <c r="U2023">
        <f>YEAR(S2023)</f>
        <v>2014</v>
      </c>
      <c r="V2023">
        <f t="shared" si="31"/>
        <v>45</v>
      </c>
    </row>
    <row r="2024" spans="1:22" ht="41.4" x14ac:dyDescent="0.4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ROUND(E2024/D2024*100,0)</f>
        <v>125</v>
      </c>
      <c r="P2024">
        <f>IFERROR(ROUND(E2024/L2024,2),0)</f>
        <v>385.04</v>
      </c>
      <c r="Q2024" s="11" t="s">
        <v>8317</v>
      </c>
      <c r="R2024" t="s">
        <v>8347</v>
      </c>
      <c r="S2024" s="15">
        <f>(((J2024/60)/60)/24)+DATE(1970,1,1)</f>
        <v>42502.569120370375</v>
      </c>
      <c r="T2024" s="15">
        <f>(((I2024/60)/60)/24)+DATE(1970,1,1)</f>
        <v>42532.569120370375</v>
      </c>
      <c r="U2024">
        <f>YEAR(S2024)</f>
        <v>2016</v>
      </c>
      <c r="V2024">
        <f t="shared" si="31"/>
        <v>30</v>
      </c>
    </row>
    <row r="2025" spans="1:22" ht="41.4" x14ac:dyDescent="0.4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ROUND(E2025/D2025*100,0)</f>
        <v>161</v>
      </c>
      <c r="P2025">
        <f>IFERROR(ROUND(E2025/L2025,2),0)</f>
        <v>457.39</v>
      </c>
      <c r="Q2025" s="11" t="s">
        <v>8317</v>
      </c>
      <c r="R2025" t="s">
        <v>8347</v>
      </c>
      <c r="S2025" s="15">
        <f>(((J2025/60)/60)/24)+DATE(1970,1,1)</f>
        <v>42136.420752314814</v>
      </c>
      <c r="T2025" s="15">
        <f>(((I2025/60)/60)/24)+DATE(1970,1,1)</f>
        <v>42166.420752314814</v>
      </c>
      <c r="U2025">
        <f>YEAR(S2025)</f>
        <v>2015</v>
      </c>
      <c r="V2025">
        <f t="shared" si="31"/>
        <v>30</v>
      </c>
    </row>
    <row r="2026" spans="1:22" ht="41.4" x14ac:dyDescent="0.4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ROUND(E2026/D2026*100,0)</f>
        <v>585</v>
      </c>
      <c r="P2026">
        <f>IFERROR(ROUND(E2026/L2026,2),0)</f>
        <v>222.99</v>
      </c>
      <c r="Q2026" s="11" t="s">
        <v>8317</v>
      </c>
      <c r="R2026" t="s">
        <v>8347</v>
      </c>
      <c r="S2026" s="15">
        <f>(((J2026/60)/60)/24)+DATE(1970,1,1)</f>
        <v>41099.966944444444</v>
      </c>
      <c r="T2026" s="15">
        <f>(((I2026/60)/60)/24)+DATE(1970,1,1)</f>
        <v>41134.125</v>
      </c>
      <c r="U2026">
        <f>YEAR(S2026)</f>
        <v>2012</v>
      </c>
      <c r="V2026">
        <f t="shared" si="31"/>
        <v>35</v>
      </c>
    </row>
    <row r="2027" spans="1:22" ht="41.4" x14ac:dyDescent="0.4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ROUND(E2027/D2027*100,0)</f>
        <v>201</v>
      </c>
      <c r="P2027">
        <f>IFERROR(ROUND(E2027/L2027,2),0)</f>
        <v>220.74</v>
      </c>
      <c r="Q2027" s="11" t="s">
        <v>8317</v>
      </c>
      <c r="R2027" t="s">
        <v>8347</v>
      </c>
      <c r="S2027" s="15">
        <f>(((J2027/60)/60)/24)+DATE(1970,1,1)</f>
        <v>42136.184560185182</v>
      </c>
      <c r="T2027" s="15">
        <f>(((I2027/60)/60)/24)+DATE(1970,1,1)</f>
        <v>42166.184560185182</v>
      </c>
      <c r="U2027">
        <f>YEAR(S2027)</f>
        <v>2015</v>
      </c>
      <c r="V2027">
        <f t="shared" si="31"/>
        <v>30</v>
      </c>
    </row>
    <row r="2028" spans="1:22" ht="27.6" x14ac:dyDescent="0.4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ROUND(E2028/D2028*100,0)</f>
        <v>133</v>
      </c>
      <c r="P2028">
        <f>IFERROR(ROUND(E2028/L2028,2),0)</f>
        <v>73.5</v>
      </c>
      <c r="Q2028" s="11" t="s">
        <v>8317</v>
      </c>
      <c r="R2028" t="s">
        <v>8347</v>
      </c>
      <c r="S2028" s="15">
        <f>(((J2028/60)/60)/24)+DATE(1970,1,1)</f>
        <v>41704.735937500001</v>
      </c>
      <c r="T2028" s="15">
        <f>(((I2028/60)/60)/24)+DATE(1970,1,1)</f>
        <v>41750.165972222225</v>
      </c>
      <c r="U2028">
        <f>YEAR(S2028)</f>
        <v>2014</v>
      </c>
      <c r="V2028">
        <f t="shared" si="31"/>
        <v>46</v>
      </c>
    </row>
    <row r="2029" spans="1:22" ht="41.4" x14ac:dyDescent="0.4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ROUND(E2029/D2029*100,0)</f>
        <v>120</v>
      </c>
      <c r="P2029">
        <f>IFERROR(ROUND(E2029/L2029,2),0)</f>
        <v>223.1</v>
      </c>
      <c r="Q2029" s="11" t="s">
        <v>8317</v>
      </c>
      <c r="R2029" t="s">
        <v>8347</v>
      </c>
      <c r="S2029" s="15">
        <f>(((J2029/60)/60)/24)+DATE(1970,1,1)</f>
        <v>42048.813877314817</v>
      </c>
      <c r="T2029" s="15">
        <f>(((I2029/60)/60)/24)+DATE(1970,1,1)</f>
        <v>42093.772210648152</v>
      </c>
      <c r="U2029">
        <f>YEAR(S2029)</f>
        <v>2015</v>
      </c>
      <c r="V2029">
        <f t="shared" si="31"/>
        <v>45</v>
      </c>
    </row>
    <row r="2030" spans="1:22" ht="27.6" x14ac:dyDescent="0.4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ROUND(E2030/D2030*100,0)</f>
        <v>126</v>
      </c>
      <c r="P2030">
        <f>IFERROR(ROUND(E2030/L2030,2),0)</f>
        <v>47.91</v>
      </c>
      <c r="Q2030" s="11" t="s">
        <v>8317</v>
      </c>
      <c r="R2030" t="s">
        <v>8347</v>
      </c>
      <c r="S2030" s="15">
        <f>(((J2030/60)/60)/24)+DATE(1970,1,1)</f>
        <v>40215.919050925928</v>
      </c>
      <c r="T2030" s="15">
        <f>(((I2030/60)/60)/24)+DATE(1970,1,1)</f>
        <v>40252.913194444445</v>
      </c>
      <c r="U2030">
        <f>YEAR(S2030)</f>
        <v>2010</v>
      </c>
      <c r="V2030">
        <f t="shared" si="31"/>
        <v>37</v>
      </c>
    </row>
    <row r="2031" spans="1:22" ht="27.6" x14ac:dyDescent="0.4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ROUND(E2031/D2031*100,0)</f>
        <v>361</v>
      </c>
      <c r="P2031">
        <f>IFERROR(ROUND(E2031/L2031,2),0)</f>
        <v>96.06</v>
      </c>
      <c r="Q2031" s="11" t="s">
        <v>8317</v>
      </c>
      <c r="R2031" t="s">
        <v>8347</v>
      </c>
      <c r="S2031" s="15">
        <f>(((J2031/60)/60)/24)+DATE(1970,1,1)</f>
        <v>41848.021770833337</v>
      </c>
      <c r="T2031" s="15">
        <f>(((I2031/60)/60)/24)+DATE(1970,1,1)</f>
        <v>41878.021770833337</v>
      </c>
      <c r="U2031">
        <f>YEAR(S2031)</f>
        <v>2014</v>
      </c>
      <c r="V2031">
        <f t="shared" si="31"/>
        <v>30</v>
      </c>
    </row>
    <row r="2032" spans="1:22" ht="41.4" x14ac:dyDescent="0.4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ROUND(E2032/D2032*100,0)</f>
        <v>226</v>
      </c>
      <c r="P2032">
        <f>IFERROR(ROUND(E2032/L2032,2),0)</f>
        <v>118.61</v>
      </c>
      <c r="Q2032" s="11" t="s">
        <v>8317</v>
      </c>
      <c r="R2032" t="s">
        <v>8347</v>
      </c>
      <c r="S2032" s="15">
        <f>(((J2032/60)/60)/24)+DATE(1970,1,1)</f>
        <v>41212.996481481481</v>
      </c>
      <c r="T2032" s="15">
        <f>(((I2032/60)/60)/24)+DATE(1970,1,1)</f>
        <v>41242.996481481481</v>
      </c>
      <c r="U2032">
        <f>YEAR(S2032)</f>
        <v>2012</v>
      </c>
      <c r="V2032">
        <f t="shared" si="31"/>
        <v>30</v>
      </c>
    </row>
    <row r="2033" spans="1:22" ht="27.6" x14ac:dyDescent="0.4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ROUND(E2033/D2033*100,0)</f>
        <v>120</v>
      </c>
      <c r="P2033">
        <f>IFERROR(ROUND(E2033/L2033,2),0)</f>
        <v>118.45</v>
      </c>
      <c r="Q2033" s="11" t="s">
        <v>8317</v>
      </c>
      <c r="R2033" t="s">
        <v>8347</v>
      </c>
      <c r="S2033" s="15">
        <f>(((J2033/60)/60)/24)+DATE(1970,1,1)</f>
        <v>41975.329317129625</v>
      </c>
      <c r="T2033" s="15">
        <f>(((I2033/60)/60)/24)+DATE(1970,1,1)</f>
        <v>42013.041666666672</v>
      </c>
      <c r="U2033">
        <f>YEAR(S2033)</f>
        <v>2014</v>
      </c>
      <c r="V2033">
        <f t="shared" si="31"/>
        <v>38</v>
      </c>
    </row>
    <row r="2034" spans="1:22" ht="41.4" x14ac:dyDescent="0.4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ROUND(E2034/D2034*100,0)</f>
        <v>304</v>
      </c>
      <c r="P2034">
        <f>IFERROR(ROUND(E2034/L2034,2),0)</f>
        <v>143.21</v>
      </c>
      <c r="Q2034" s="11" t="s">
        <v>8317</v>
      </c>
      <c r="R2034" t="s">
        <v>8347</v>
      </c>
      <c r="S2034" s="15">
        <f>(((J2034/60)/60)/24)+DATE(1970,1,1)</f>
        <v>42689.565671296295</v>
      </c>
      <c r="T2034" s="15">
        <f>(((I2034/60)/60)/24)+DATE(1970,1,1)</f>
        <v>42719.208333333328</v>
      </c>
      <c r="U2034">
        <f>YEAR(S2034)</f>
        <v>2016</v>
      </c>
      <c r="V2034">
        <f t="shared" si="31"/>
        <v>30</v>
      </c>
    </row>
    <row r="2035" spans="1:22" ht="41.4" x14ac:dyDescent="0.4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ROUND(E2035/D2035*100,0)</f>
        <v>179</v>
      </c>
      <c r="P2035">
        <f>IFERROR(ROUND(E2035/L2035,2),0)</f>
        <v>282.72000000000003</v>
      </c>
      <c r="Q2035" s="11" t="s">
        <v>8317</v>
      </c>
      <c r="R2035" t="s">
        <v>8347</v>
      </c>
      <c r="S2035" s="15">
        <f>(((J2035/60)/60)/24)+DATE(1970,1,1)</f>
        <v>41725.082384259258</v>
      </c>
      <c r="T2035" s="15">
        <f>(((I2035/60)/60)/24)+DATE(1970,1,1)</f>
        <v>41755.082384259258</v>
      </c>
      <c r="U2035">
        <f>YEAR(S2035)</f>
        <v>2014</v>
      </c>
      <c r="V2035">
        <f t="shared" si="31"/>
        <v>30</v>
      </c>
    </row>
    <row r="2036" spans="1:22" ht="41.4" x14ac:dyDescent="0.4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ROUND(E2036/D2036*100,0)</f>
        <v>387</v>
      </c>
      <c r="P2036">
        <f>IFERROR(ROUND(E2036/L2036,2),0)</f>
        <v>593.94000000000005</v>
      </c>
      <c r="Q2036" s="11" t="s">
        <v>8317</v>
      </c>
      <c r="R2036" t="s">
        <v>8347</v>
      </c>
      <c r="S2036" s="15">
        <f>(((J2036/60)/60)/24)+DATE(1970,1,1)</f>
        <v>42076.130011574074</v>
      </c>
      <c r="T2036" s="15">
        <f>(((I2036/60)/60)/24)+DATE(1970,1,1)</f>
        <v>42131.290277777778</v>
      </c>
      <c r="U2036">
        <f>YEAR(S2036)</f>
        <v>2015</v>
      </c>
      <c r="V2036">
        <f t="shared" si="31"/>
        <v>55</v>
      </c>
    </row>
    <row r="2037" spans="1:22" ht="41.4" x14ac:dyDescent="0.4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ROUND(E2037/D2037*100,0)</f>
        <v>211</v>
      </c>
      <c r="P2037">
        <f>IFERROR(ROUND(E2037/L2037,2),0)</f>
        <v>262.16000000000003</v>
      </c>
      <c r="Q2037" s="11" t="s">
        <v>8317</v>
      </c>
      <c r="R2037" t="s">
        <v>8347</v>
      </c>
      <c r="S2037" s="15">
        <f>(((J2037/60)/60)/24)+DATE(1970,1,1)</f>
        <v>42311.625081018516</v>
      </c>
      <c r="T2037" s="15">
        <f>(((I2037/60)/60)/24)+DATE(1970,1,1)</f>
        <v>42357.041666666672</v>
      </c>
      <c r="U2037">
        <f>YEAR(S2037)</f>
        <v>2015</v>
      </c>
      <c r="V2037">
        <f t="shared" si="31"/>
        <v>46</v>
      </c>
    </row>
    <row r="2038" spans="1:22" ht="41.4" x14ac:dyDescent="0.4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ROUND(E2038/D2038*100,0)</f>
        <v>132</v>
      </c>
      <c r="P2038">
        <f>IFERROR(ROUND(E2038/L2038,2),0)</f>
        <v>46.58</v>
      </c>
      <c r="Q2038" s="11" t="s">
        <v>8317</v>
      </c>
      <c r="R2038" t="s">
        <v>8347</v>
      </c>
      <c r="S2038" s="15">
        <f>(((J2038/60)/60)/24)+DATE(1970,1,1)</f>
        <v>41738.864803240744</v>
      </c>
      <c r="T2038" s="15">
        <f>(((I2038/60)/60)/24)+DATE(1970,1,1)</f>
        <v>41768.864803240744</v>
      </c>
      <c r="U2038">
        <f>YEAR(S2038)</f>
        <v>2014</v>
      </c>
      <c r="V2038">
        <f t="shared" si="31"/>
        <v>30</v>
      </c>
    </row>
    <row r="2039" spans="1:22" ht="41.4" x14ac:dyDescent="0.4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ROUND(E2039/D2039*100,0)</f>
        <v>300</v>
      </c>
      <c r="P2039">
        <f>IFERROR(ROUND(E2039/L2039,2),0)</f>
        <v>70.040000000000006</v>
      </c>
      <c r="Q2039" s="11" t="s">
        <v>8317</v>
      </c>
      <c r="R2039" t="s">
        <v>8347</v>
      </c>
      <c r="S2039" s="15">
        <f>(((J2039/60)/60)/24)+DATE(1970,1,1)</f>
        <v>41578.210104166668</v>
      </c>
      <c r="T2039" s="15">
        <f>(((I2039/60)/60)/24)+DATE(1970,1,1)</f>
        <v>41638.251770833333</v>
      </c>
      <c r="U2039">
        <f>YEAR(S2039)</f>
        <v>2013</v>
      </c>
      <c r="V2039">
        <f t="shared" si="31"/>
        <v>60</v>
      </c>
    </row>
    <row r="2040" spans="1:22" ht="41.4" x14ac:dyDescent="0.4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ROUND(E2040/D2040*100,0)</f>
        <v>421</v>
      </c>
      <c r="P2040">
        <f>IFERROR(ROUND(E2040/L2040,2),0)</f>
        <v>164.91</v>
      </c>
      <c r="Q2040" s="11" t="s">
        <v>8317</v>
      </c>
      <c r="R2040" t="s">
        <v>8347</v>
      </c>
      <c r="S2040" s="15">
        <f>(((J2040/60)/60)/24)+DATE(1970,1,1)</f>
        <v>41424.27107638889</v>
      </c>
      <c r="T2040" s="15">
        <f>(((I2040/60)/60)/24)+DATE(1970,1,1)</f>
        <v>41456.75</v>
      </c>
      <c r="U2040">
        <f>YEAR(S2040)</f>
        <v>2013</v>
      </c>
      <c r="V2040">
        <f t="shared" si="31"/>
        <v>32</v>
      </c>
    </row>
    <row r="2041" spans="1:22" ht="27.6" x14ac:dyDescent="0.4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ROUND(E2041/D2041*100,0)</f>
        <v>136</v>
      </c>
      <c r="P2041">
        <f>IFERROR(ROUND(E2041/L2041,2),0)</f>
        <v>449.26</v>
      </c>
      <c r="Q2041" s="11" t="s">
        <v>8317</v>
      </c>
      <c r="R2041" t="s">
        <v>8347</v>
      </c>
      <c r="S2041" s="15">
        <f>(((J2041/60)/60)/24)+DATE(1970,1,1)</f>
        <v>42675.438946759255</v>
      </c>
      <c r="T2041" s="15">
        <f>(((I2041/60)/60)/24)+DATE(1970,1,1)</f>
        <v>42705.207638888889</v>
      </c>
      <c r="U2041">
        <f>YEAR(S2041)</f>
        <v>2016</v>
      </c>
      <c r="V2041">
        <f t="shared" si="31"/>
        <v>30</v>
      </c>
    </row>
    <row r="2042" spans="1:22" ht="27.6" x14ac:dyDescent="0.4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ROUND(E2042/D2042*100,0)</f>
        <v>248</v>
      </c>
      <c r="P2042">
        <f>IFERROR(ROUND(E2042/L2042,2),0)</f>
        <v>27.47</v>
      </c>
      <c r="Q2042" s="11" t="s">
        <v>8317</v>
      </c>
      <c r="R2042" t="s">
        <v>8347</v>
      </c>
      <c r="S2042" s="15">
        <f>(((J2042/60)/60)/24)+DATE(1970,1,1)</f>
        <v>41578.927118055559</v>
      </c>
      <c r="T2042" s="15">
        <f>(((I2042/60)/60)/24)+DATE(1970,1,1)</f>
        <v>41593.968784722223</v>
      </c>
      <c r="U2042">
        <f>YEAR(S2042)</f>
        <v>2013</v>
      </c>
      <c r="V2042">
        <f t="shared" si="31"/>
        <v>15</v>
      </c>
    </row>
    <row r="2043" spans="1:22" ht="41.4" x14ac:dyDescent="0.4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ROUND(E2043/D2043*100,0)</f>
        <v>182</v>
      </c>
      <c r="P2043">
        <f>IFERROR(ROUND(E2043/L2043,2),0)</f>
        <v>143.97999999999999</v>
      </c>
      <c r="Q2043" s="11" t="s">
        <v>8317</v>
      </c>
      <c r="R2043" t="s">
        <v>8347</v>
      </c>
      <c r="S2043" s="15">
        <f>(((J2043/60)/60)/24)+DATE(1970,1,1)</f>
        <v>42654.525775462964</v>
      </c>
      <c r="T2043" s="15">
        <f>(((I2043/60)/60)/24)+DATE(1970,1,1)</f>
        <v>42684.567442129628</v>
      </c>
      <c r="U2043">
        <f>YEAR(S2043)</f>
        <v>2016</v>
      </c>
      <c r="V2043">
        <f t="shared" si="31"/>
        <v>30</v>
      </c>
    </row>
    <row r="2044" spans="1:22" ht="41.4" x14ac:dyDescent="0.4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ROUND(E2044/D2044*100,0)</f>
        <v>124</v>
      </c>
      <c r="P2044">
        <f>IFERROR(ROUND(E2044/L2044,2),0)</f>
        <v>88.24</v>
      </c>
      <c r="Q2044" s="11" t="s">
        <v>8317</v>
      </c>
      <c r="R2044" t="s">
        <v>8347</v>
      </c>
      <c r="S2044" s="15">
        <f>(((J2044/60)/60)/24)+DATE(1970,1,1)</f>
        <v>42331.708032407405</v>
      </c>
      <c r="T2044" s="15">
        <f>(((I2044/60)/60)/24)+DATE(1970,1,1)</f>
        <v>42391.708032407405</v>
      </c>
      <c r="U2044">
        <f>YEAR(S2044)</f>
        <v>2015</v>
      </c>
      <c r="V2044">
        <f t="shared" si="31"/>
        <v>60</v>
      </c>
    </row>
    <row r="2045" spans="1:22" ht="41.4" x14ac:dyDescent="0.4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ROUND(E2045/D2045*100,0)</f>
        <v>506</v>
      </c>
      <c r="P2045">
        <f>IFERROR(ROUND(E2045/L2045,2),0)</f>
        <v>36.33</v>
      </c>
      <c r="Q2045" s="11" t="s">
        <v>8317</v>
      </c>
      <c r="R2045" t="s">
        <v>8347</v>
      </c>
      <c r="S2045" s="15">
        <f>(((J2045/60)/60)/24)+DATE(1970,1,1)</f>
        <v>42661.176817129628</v>
      </c>
      <c r="T2045" s="15">
        <f>(((I2045/60)/60)/24)+DATE(1970,1,1)</f>
        <v>42715.207638888889</v>
      </c>
      <c r="U2045">
        <f>YEAR(S2045)</f>
        <v>2016</v>
      </c>
      <c r="V2045">
        <f t="shared" si="31"/>
        <v>54</v>
      </c>
    </row>
    <row r="2046" spans="1:22" ht="41.4" x14ac:dyDescent="0.4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ROUND(E2046/D2046*100,0)</f>
        <v>108</v>
      </c>
      <c r="P2046">
        <f>IFERROR(ROUND(E2046/L2046,2),0)</f>
        <v>90.18</v>
      </c>
      <c r="Q2046" s="11" t="s">
        <v>8317</v>
      </c>
      <c r="R2046" t="s">
        <v>8347</v>
      </c>
      <c r="S2046" s="15">
        <f>(((J2046/60)/60)/24)+DATE(1970,1,1)</f>
        <v>42138.684189814812</v>
      </c>
      <c r="T2046" s="15">
        <f>(((I2046/60)/60)/24)+DATE(1970,1,1)</f>
        <v>42168.684189814812</v>
      </c>
      <c r="U2046">
        <f>YEAR(S2046)</f>
        <v>2015</v>
      </c>
      <c r="V2046">
        <f t="shared" si="31"/>
        <v>30</v>
      </c>
    </row>
    <row r="2047" spans="1:22" ht="41.4" x14ac:dyDescent="0.4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ROUND(E2047/D2047*100,0)</f>
        <v>819</v>
      </c>
      <c r="P2047">
        <f>IFERROR(ROUND(E2047/L2047,2),0)</f>
        <v>152.62</v>
      </c>
      <c r="Q2047" s="11" t="s">
        <v>8317</v>
      </c>
      <c r="R2047" t="s">
        <v>8347</v>
      </c>
      <c r="S2047" s="15">
        <f>(((J2047/60)/60)/24)+DATE(1970,1,1)</f>
        <v>41069.088506944441</v>
      </c>
      <c r="T2047" s="15">
        <f>(((I2047/60)/60)/24)+DATE(1970,1,1)</f>
        <v>41099.088506944441</v>
      </c>
      <c r="U2047">
        <f>YEAR(S2047)</f>
        <v>2012</v>
      </c>
      <c r="V2047">
        <f t="shared" si="31"/>
        <v>30</v>
      </c>
    </row>
    <row r="2048" spans="1:22" ht="41.4" x14ac:dyDescent="0.4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ROUND(E2048/D2048*100,0)</f>
        <v>121</v>
      </c>
      <c r="P2048">
        <f>IFERROR(ROUND(E2048/L2048,2),0)</f>
        <v>55.81</v>
      </c>
      <c r="Q2048" s="11" t="s">
        <v>8317</v>
      </c>
      <c r="R2048" t="s">
        <v>8347</v>
      </c>
      <c r="S2048" s="15">
        <f>(((J2048/60)/60)/24)+DATE(1970,1,1)</f>
        <v>41387.171805555554</v>
      </c>
      <c r="T2048" s="15">
        <f>(((I2048/60)/60)/24)+DATE(1970,1,1)</f>
        <v>41417.171805555554</v>
      </c>
      <c r="U2048">
        <f>YEAR(S2048)</f>
        <v>2013</v>
      </c>
      <c r="V2048">
        <f t="shared" si="31"/>
        <v>30</v>
      </c>
    </row>
    <row r="2049" spans="1:22" ht="41.4" x14ac:dyDescent="0.4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ROUND(E2049/D2049*100,0)</f>
        <v>103</v>
      </c>
      <c r="P2049">
        <f>IFERROR(ROUND(E2049/L2049,2),0)</f>
        <v>227.85</v>
      </c>
      <c r="Q2049" s="11" t="s">
        <v>8317</v>
      </c>
      <c r="R2049" t="s">
        <v>8347</v>
      </c>
      <c r="S2049" s="15">
        <f>(((J2049/60)/60)/24)+DATE(1970,1,1)</f>
        <v>42081.903587962966</v>
      </c>
      <c r="T2049" s="15">
        <f>(((I2049/60)/60)/24)+DATE(1970,1,1)</f>
        <v>42111</v>
      </c>
      <c r="U2049">
        <f>YEAR(S2049)</f>
        <v>2015</v>
      </c>
      <c r="V2049">
        <f t="shared" si="31"/>
        <v>30</v>
      </c>
    </row>
    <row r="2050" spans="1:22" ht="41.4" x14ac:dyDescent="0.4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ROUND(E2050/D2050*100,0)</f>
        <v>148</v>
      </c>
      <c r="P2050">
        <f>IFERROR(ROUND(E2050/L2050,2),0)</f>
        <v>91.83</v>
      </c>
      <c r="Q2050" s="11" t="s">
        <v>8317</v>
      </c>
      <c r="R2050" t="s">
        <v>8347</v>
      </c>
      <c r="S2050" s="15">
        <f>(((J2050/60)/60)/24)+DATE(1970,1,1)</f>
        <v>41387.651516203703</v>
      </c>
      <c r="T2050" s="15">
        <f>(((I2050/60)/60)/24)+DATE(1970,1,1)</f>
        <v>41417.651516203703</v>
      </c>
      <c r="U2050">
        <f>YEAR(S2050)</f>
        <v>2013</v>
      </c>
      <c r="V2050">
        <f t="shared" si="31"/>
        <v>30</v>
      </c>
    </row>
    <row r="2051" spans="1:22" x14ac:dyDescent="0.4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ROUND(E2051/D2051*100,0)</f>
        <v>120</v>
      </c>
      <c r="P2051">
        <f>IFERROR(ROUND(E2051/L2051,2),0)</f>
        <v>80.989999999999995</v>
      </c>
      <c r="Q2051" s="11" t="s">
        <v>8317</v>
      </c>
      <c r="R2051" t="s">
        <v>8347</v>
      </c>
      <c r="S2051" s="15">
        <f>(((J2051/60)/60)/24)+DATE(1970,1,1)</f>
        <v>41575.527349537035</v>
      </c>
      <c r="T2051" s="15">
        <f>(((I2051/60)/60)/24)+DATE(1970,1,1)</f>
        <v>41610.957638888889</v>
      </c>
      <c r="U2051">
        <f>YEAR(S2051)</f>
        <v>2013</v>
      </c>
      <c r="V2051">
        <f t="shared" ref="V2051:V2114" si="32">_xlfn.DAYS(T2051,S2051)</f>
        <v>35</v>
      </c>
    </row>
    <row r="2052" spans="1:22" ht="41.4" x14ac:dyDescent="0.4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ROUND(E2052/D2052*100,0)</f>
        <v>473</v>
      </c>
      <c r="P2052">
        <f>IFERROR(ROUND(E2052/L2052,2),0)</f>
        <v>278.39</v>
      </c>
      <c r="Q2052" s="11" t="s">
        <v>8317</v>
      </c>
      <c r="R2052" t="s">
        <v>8347</v>
      </c>
      <c r="S2052" s="15">
        <f>(((J2052/60)/60)/24)+DATE(1970,1,1)</f>
        <v>42115.071504629625</v>
      </c>
      <c r="T2052" s="15">
        <f>(((I2052/60)/60)/24)+DATE(1970,1,1)</f>
        <v>42155.071504629625</v>
      </c>
      <c r="U2052">
        <f>YEAR(S2052)</f>
        <v>2015</v>
      </c>
      <c r="V2052">
        <f t="shared" si="32"/>
        <v>40</v>
      </c>
    </row>
    <row r="2053" spans="1:22" ht="41.4" x14ac:dyDescent="0.4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ROUND(E2053/D2053*100,0)</f>
        <v>130</v>
      </c>
      <c r="P2053">
        <f>IFERROR(ROUND(E2053/L2053,2),0)</f>
        <v>43.1</v>
      </c>
      <c r="Q2053" s="11" t="s">
        <v>8317</v>
      </c>
      <c r="R2053" t="s">
        <v>8347</v>
      </c>
      <c r="S2053" s="15">
        <f>(((J2053/60)/60)/24)+DATE(1970,1,1)</f>
        <v>41604.022418981483</v>
      </c>
      <c r="T2053" s="15">
        <f>(((I2053/60)/60)/24)+DATE(1970,1,1)</f>
        <v>41634.022418981483</v>
      </c>
      <c r="U2053">
        <f>YEAR(S2053)</f>
        <v>2013</v>
      </c>
      <c r="V2053">
        <f t="shared" si="32"/>
        <v>30</v>
      </c>
    </row>
    <row r="2054" spans="1:22" ht="41.4" x14ac:dyDescent="0.4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ROUND(E2054/D2054*100,0)</f>
        <v>353</v>
      </c>
      <c r="P2054">
        <f>IFERROR(ROUND(E2054/L2054,2),0)</f>
        <v>326.29000000000002</v>
      </c>
      <c r="Q2054" s="11" t="s">
        <v>8317</v>
      </c>
      <c r="R2054" t="s">
        <v>8347</v>
      </c>
      <c r="S2054" s="15">
        <f>(((J2054/60)/60)/24)+DATE(1970,1,1)</f>
        <v>42375.08394675926</v>
      </c>
      <c r="T2054" s="15">
        <f>(((I2054/60)/60)/24)+DATE(1970,1,1)</f>
        <v>42420.08394675926</v>
      </c>
      <c r="U2054">
        <f>YEAR(S2054)</f>
        <v>2016</v>
      </c>
      <c r="V2054">
        <f t="shared" si="32"/>
        <v>45</v>
      </c>
    </row>
    <row r="2055" spans="1:22" ht="41.4" x14ac:dyDescent="0.4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ROUND(E2055/D2055*100,0)</f>
        <v>101</v>
      </c>
      <c r="P2055">
        <f>IFERROR(ROUND(E2055/L2055,2),0)</f>
        <v>41.74</v>
      </c>
      <c r="Q2055" s="11" t="s">
        <v>8317</v>
      </c>
      <c r="R2055" t="s">
        <v>8347</v>
      </c>
      <c r="S2055" s="15">
        <f>(((J2055/60)/60)/24)+DATE(1970,1,1)</f>
        <v>42303.617488425924</v>
      </c>
      <c r="T2055" s="15">
        <f>(((I2055/60)/60)/24)+DATE(1970,1,1)</f>
        <v>42333.659155092595</v>
      </c>
      <c r="U2055">
        <f>YEAR(S2055)</f>
        <v>2015</v>
      </c>
      <c r="V2055">
        <f t="shared" si="32"/>
        <v>30</v>
      </c>
    </row>
    <row r="2056" spans="1:22" ht="41.4" x14ac:dyDescent="0.4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ROUND(E2056/D2056*100,0)</f>
        <v>114</v>
      </c>
      <c r="P2056">
        <f>IFERROR(ROUND(E2056/L2056,2),0)</f>
        <v>64.02</v>
      </c>
      <c r="Q2056" s="11" t="s">
        <v>8317</v>
      </c>
      <c r="R2056" t="s">
        <v>8347</v>
      </c>
      <c r="S2056" s="15">
        <f>(((J2056/60)/60)/24)+DATE(1970,1,1)</f>
        <v>41731.520949074074</v>
      </c>
      <c r="T2056" s="15">
        <f>(((I2056/60)/60)/24)+DATE(1970,1,1)</f>
        <v>41761.520949074074</v>
      </c>
      <c r="U2056">
        <f>YEAR(S2056)</f>
        <v>2014</v>
      </c>
      <c r="V2056">
        <f t="shared" si="32"/>
        <v>30</v>
      </c>
    </row>
    <row r="2057" spans="1:22" ht="41.4" x14ac:dyDescent="0.4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ROUND(E2057/D2057*100,0)</f>
        <v>167</v>
      </c>
      <c r="P2057">
        <f>IFERROR(ROUND(E2057/L2057,2),0)</f>
        <v>99.46</v>
      </c>
      <c r="Q2057" s="11" t="s">
        <v>8317</v>
      </c>
      <c r="R2057" t="s">
        <v>8347</v>
      </c>
      <c r="S2057" s="15">
        <f>(((J2057/60)/60)/24)+DATE(1970,1,1)</f>
        <v>41946.674108796295</v>
      </c>
      <c r="T2057" s="15">
        <f>(((I2057/60)/60)/24)+DATE(1970,1,1)</f>
        <v>41976.166666666672</v>
      </c>
      <c r="U2057">
        <f>YEAR(S2057)</f>
        <v>2014</v>
      </c>
      <c r="V2057">
        <f t="shared" si="32"/>
        <v>30</v>
      </c>
    </row>
    <row r="2058" spans="1:22" ht="41.4" x14ac:dyDescent="0.4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ROUND(E2058/D2058*100,0)</f>
        <v>153</v>
      </c>
      <c r="P2058">
        <f>IFERROR(ROUND(E2058/L2058,2),0)</f>
        <v>138.49</v>
      </c>
      <c r="Q2058" s="11" t="s">
        <v>8317</v>
      </c>
      <c r="R2058" t="s">
        <v>8347</v>
      </c>
      <c r="S2058" s="15">
        <f>(((J2058/60)/60)/24)+DATE(1970,1,1)</f>
        <v>41351.76090277778</v>
      </c>
      <c r="T2058" s="15">
        <f>(((I2058/60)/60)/24)+DATE(1970,1,1)</f>
        <v>41381.76090277778</v>
      </c>
      <c r="U2058">
        <f>YEAR(S2058)</f>
        <v>2013</v>
      </c>
      <c r="V2058">
        <f t="shared" si="32"/>
        <v>30</v>
      </c>
    </row>
    <row r="2059" spans="1:22" ht="41.4" x14ac:dyDescent="0.4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ROUND(E2059/D2059*100,0)</f>
        <v>202</v>
      </c>
      <c r="P2059">
        <f>IFERROR(ROUND(E2059/L2059,2),0)</f>
        <v>45.55</v>
      </c>
      <c r="Q2059" s="11" t="s">
        <v>8317</v>
      </c>
      <c r="R2059" t="s">
        <v>8347</v>
      </c>
      <c r="S2059" s="15">
        <f>(((J2059/60)/60)/24)+DATE(1970,1,1)</f>
        <v>42396.494583333333</v>
      </c>
      <c r="T2059" s="15">
        <f>(((I2059/60)/60)/24)+DATE(1970,1,1)</f>
        <v>42426.494583333333</v>
      </c>
      <c r="U2059">
        <f>YEAR(S2059)</f>
        <v>2016</v>
      </c>
      <c r="V2059">
        <f t="shared" si="32"/>
        <v>30</v>
      </c>
    </row>
    <row r="2060" spans="1:22" ht="27.6" x14ac:dyDescent="0.4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ROUND(E2060/D2060*100,0)</f>
        <v>168</v>
      </c>
      <c r="P2060">
        <f>IFERROR(ROUND(E2060/L2060,2),0)</f>
        <v>10.51</v>
      </c>
      <c r="Q2060" s="11" t="s">
        <v>8317</v>
      </c>
      <c r="R2060" t="s">
        <v>8347</v>
      </c>
      <c r="S2060" s="15">
        <f>(((J2060/60)/60)/24)+DATE(1970,1,1)</f>
        <v>42026.370717592596</v>
      </c>
      <c r="T2060" s="15">
        <f>(((I2060/60)/60)/24)+DATE(1970,1,1)</f>
        <v>42065.833333333328</v>
      </c>
      <c r="U2060">
        <f>YEAR(S2060)</f>
        <v>2015</v>
      </c>
      <c r="V2060">
        <f t="shared" si="32"/>
        <v>39</v>
      </c>
    </row>
    <row r="2061" spans="1:22" ht="41.4" x14ac:dyDescent="0.4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ROUND(E2061/D2061*100,0)</f>
        <v>143</v>
      </c>
      <c r="P2061">
        <f>IFERROR(ROUND(E2061/L2061,2),0)</f>
        <v>114.77</v>
      </c>
      <c r="Q2061" s="11" t="s">
        <v>8317</v>
      </c>
      <c r="R2061" t="s">
        <v>8347</v>
      </c>
      <c r="S2061" s="15">
        <f>(((J2061/60)/60)/24)+DATE(1970,1,1)</f>
        <v>42361.602476851855</v>
      </c>
      <c r="T2061" s="15">
        <f>(((I2061/60)/60)/24)+DATE(1970,1,1)</f>
        <v>42400.915972222225</v>
      </c>
      <c r="U2061">
        <f>YEAR(S2061)</f>
        <v>2015</v>
      </c>
      <c r="V2061">
        <f t="shared" si="32"/>
        <v>39</v>
      </c>
    </row>
    <row r="2062" spans="1:22" ht="41.4" x14ac:dyDescent="0.4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ROUND(E2062/D2062*100,0)</f>
        <v>196</v>
      </c>
      <c r="P2062">
        <f>IFERROR(ROUND(E2062/L2062,2),0)</f>
        <v>36</v>
      </c>
      <c r="Q2062" s="11" t="s">
        <v>8317</v>
      </c>
      <c r="R2062" t="s">
        <v>8347</v>
      </c>
      <c r="S2062" s="15">
        <f>(((J2062/60)/60)/24)+DATE(1970,1,1)</f>
        <v>41783.642939814818</v>
      </c>
      <c r="T2062" s="15">
        <f>(((I2062/60)/60)/24)+DATE(1970,1,1)</f>
        <v>41843.642939814818</v>
      </c>
      <c r="U2062">
        <f>YEAR(S2062)</f>
        <v>2014</v>
      </c>
      <c r="V2062">
        <f t="shared" si="32"/>
        <v>60</v>
      </c>
    </row>
    <row r="2063" spans="1:22" ht="41.4" x14ac:dyDescent="0.4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ROUND(E2063/D2063*100,0)</f>
        <v>108</v>
      </c>
      <c r="P2063">
        <f>IFERROR(ROUND(E2063/L2063,2),0)</f>
        <v>154.16999999999999</v>
      </c>
      <c r="Q2063" s="11" t="s">
        <v>8317</v>
      </c>
      <c r="R2063" t="s">
        <v>8347</v>
      </c>
      <c r="S2063" s="15">
        <f>(((J2063/60)/60)/24)+DATE(1970,1,1)</f>
        <v>42705.764513888891</v>
      </c>
      <c r="T2063" s="15">
        <f>(((I2063/60)/60)/24)+DATE(1970,1,1)</f>
        <v>42735.764513888891</v>
      </c>
      <c r="U2063">
        <f>YEAR(S2063)</f>
        <v>2016</v>
      </c>
      <c r="V2063">
        <f t="shared" si="32"/>
        <v>30</v>
      </c>
    </row>
    <row r="2064" spans="1:22" ht="41.4" x14ac:dyDescent="0.4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ROUND(E2064/D2064*100,0)</f>
        <v>115</v>
      </c>
      <c r="P2064">
        <f>IFERROR(ROUND(E2064/L2064,2),0)</f>
        <v>566.39</v>
      </c>
      <c r="Q2064" s="11" t="s">
        <v>8317</v>
      </c>
      <c r="R2064" t="s">
        <v>8347</v>
      </c>
      <c r="S2064" s="15">
        <f>(((J2064/60)/60)/24)+DATE(1970,1,1)</f>
        <v>42423.3830787037</v>
      </c>
      <c r="T2064" s="15">
        <f>(((I2064/60)/60)/24)+DATE(1970,1,1)</f>
        <v>42453.341412037036</v>
      </c>
      <c r="U2064">
        <f>YEAR(S2064)</f>
        <v>2016</v>
      </c>
      <c r="V2064">
        <f t="shared" si="32"/>
        <v>30</v>
      </c>
    </row>
    <row r="2065" spans="1:22" ht="27.6" x14ac:dyDescent="0.4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ROUND(E2065/D2065*100,0)</f>
        <v>148</v>
      </c>
      <c r="P2065">
        <f>IFERROR(ROUND(E2065/L2065,2),0)</f>
        <v>120.86</v>
      </c>
      <c r="Q2065" s="11" t="s">
        <v>8317</v>
      </c>
      <c r="R2065" t="s">
        <v>8347</v>
      </c>
      <c r="S2065" s="15">
        <f>(((J2065/60)/60)/24)+DATE(1970,1,1)</f>
        <v>42472.73265046296</v>
      </c>
      <c r="T2065" s="15">
        <f>(((I2065/60)/60)/24)+DATE(1970,1,1)</f>
        <v>42505.73265046296</v>
      </c>
      <c r="U2065">
        <f>YEAR(S2065)</f>
        <v>2016</v>
      </c>
      <c r="V2065">
        <f t="shared" si="32"/>
        <v>33</v>
      </c>
    </row>
    <row r="2066" spans="1:22" ht="41.4" x14ac:dyDescent="0.4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ROUND(E2066/D2066*100,0)</f>
        <v>191</v>
      </c>
      <c r="P2066">
        <f>IFERROR(ROUND(E2066/L2066,2),0)</f>
        <v>86.16</v>
      </c>
      <c r="Q2066" s="11" t="s">
        <v>8317</v>
      </c>
      <c r="R2066" t="s">
        <v>8347</v>
      </c>
      <c r="S2066" s="15">
        <f>(((J2066/60)/60)/24)+DATE(1970,1,1)</f>
        <v>41389.364849537036</v>
      </c>
      <c r="T2066" s="15">
        <f>(((I2066/60)/60)/24)+DATE(1970,1,1)</f>
        <v>41425.5</v>
      </c>
      <c r="U2066">
        <f>YEAR(S2066)</f>
        <v>2013</v>
      </c>
      <c r="V2066">
        <f t="shared" si="32"/>
        <v>36</v>
      </c>
    </row>
    <row r="2067" spans="1:22" ht="41.4" x14ac:dyDescent="0.4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ROUND(E2067/D2067*100,0)</f>
        <v>199</v>
      </c>
      <c r="P2067">
        <f>IFERROR(ROUND(E2067/L2067,2),0)</f>
        <v>51.21</v>
      </c>
      <c r="Q2067" s="11" t="s">
        <v>8317</v>
      </c>
      <c r="R2067" t="s">
        <v>8347</v>
      </c>
      <c r="S2067" s="15">
        <f>(((J2067/60)/60)/24)+DATE(1970,1,1)</f>
        <v>41603.333668981482</v>
      </c>
      <c r="T2067" s="15">
        <f>(((I2067/60)/60)/24)+DATE(1970,1,1)</f>
        <v>41633.333668981482</v>
      </c>
      <c r="U2067">
        <f>YEAR(S2067)</f>
        <v>2013</v>
      </c>
      <c r="V2067">
        <f t="shared" si="32"/>
        <v>30</v>
      </c>
    </row>
    <row r="2068" spans="1:22" ht="41.4" x14ac:dyDescent="0.4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ROUND(E2068/D2068*100,0)</f>
        <v>219</v>
      </c>
      <c r="P2068">
        <f>IFERROR(ROUND(E2068/L2068,2),0)</f>
        <v>67.260000000000005</v>
      </c>
      <c r="Q2068" s="11" t="s">
        <v>8317</v>
      </c>
      <c r="R2068" t="s">
        <v>8347</v>
      </c>
      <c r="S2068" s="15">
        <f>(((J2068/60)/60)/24)+DATE(1970,1,1)</f>
        <v>41844.771793981483</v>
      </c>
      <c r="T2068" s="15">
        <f>(((I2068/60)/60)/24)+DATE(1970,1,1)</f>
        <v>41874.771793981483</v>
      </c>
      <c r="U2068">
        <f>YEAR(S2068)</f>
        <v>2014</v>
      </c>
      <c r="V2068">
        <f t="shared" si="32"/>
        <v>30</v>
      </c>
    </row>
    <row r="2069" spans="1:22" ht="41.4" x14ac:dyDescent="0.4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ROUND(E2069/D2069*100,0)</f>
        <v>127</v>
      </c>
      <c r="P2069">
        <f>IFERROR(ROUND(E2069/L2069,2),0)</f>
        <v>62.8</v>
      </c>
      <c r="Q2069" s="11" t="s">
        <v>8317</v>
      </c>
      <c r="R2069" t="s">
        <v>8347</v>
      </c>
      <c r="S2069" s="15">
        <f>(((J2069/60)/60)/24)+DATE(1970,1,1)</f>
        <v>42115.853888888887</v>
      </c>
      <c r="T2069" s="15">
        <f>(((I2069/60)/60)/24)+DATE(1970,1,1)</f>
        <v>42148.853888888887</v>
      </c>
      <c r="U2069">
        <f>YEAR(S2069)</f>
        <v>2015</v>
      </c>
      <c r="V2069">
        <f t="shared" si="32"/>
        <v>33</v>
      </c>
    </row>
    <row r="2070" spans="1:22" ht="41.4" x14ac:dyDescent="0.4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ROUND(E2070/D2070*100,0)</f>
        <v>105</v>
      </c>
      <c r="P2070">
        <f>IFERROR(ROUND(E2070/L2070,2),0)</f>
        <v>346.13</v>
      </c>
      <c r="Q2070" s="11" t="s">
        <v>8317</v>
      </c>
      <c r="R2070" t="s">
        <v>8347</v>
      </c>
      <c r="S2070" s="15">
        <f>(((J2070/60)/60)/24)+DATE(1970,1,1)</f>
        <v>42633.841608796298</v>
      </c>
      <c r="T2070" s="15">
        <f>(((I2070/60)/60)/24)+DATE(1970,1,1)</f>
        <v>42663.841608796298</v>
      </c>
      <c r="U2070">
        <f>YEAR(S2070)</f>
        <v>2016</v>
      </c>
      <c r="V2070">
        <f t="shared" si="32"/>
        <v>30</v>
      </c>
    </row>
    <row r="2071" spans="1:22" ht="41.4" x14ac:dyDescent="0.4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ROUND(E2071/D2071*100,0)</f>
        <v>128</v>
      </c>
      <c r="P2071">
        <f>IFERROR(ROUND(E2071/L2071,2),0)</f>
        <v>244.12</v>
      </c>
      <c r="Q2071" s="11" t="s">
        <v>8317</v>
      </c>
      <c r="R2071" t="s">
        <v>8347</v>
      </c>
      <c r="S2071" s="15">
        <f>(((J2071/60)/60)/24)+DATE(1970,1,1)</f>
        <v>42340.972118055557</v>
      </c>
      <c r="T2071" s="15">
        <f>(((I2071/60)/60)/24)+DATE(1970,1,1)</f>
        <v>42371.972118055557</v>
      </c>
      <c r="U2071">
        <f>YEAR(S2071)</f>
        <v>2015</v>
      </c>
      <c r="V2071">
        <f t="shared" si="32"/>
        <v>31</v>
      </c>
    </row>
    <row r="2072" spans="1:22" ht="41.4" x14ac:dyDescent="0.4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ROUND(E2072/D2072*100,0)</f>
        <v>317</v>
      </c>
      <c r="P2072">
        <f>IFERROR(ROUND(E2072/L2072,2),0)</f>
        <v>259.25</v>
      </c>
      <c r="Q2072" s="11" t="s">
        <v>8317</v>
      </c>
      <c r="R2072" t="s">
        <v>8347</v>
      </c>
      <c r="S2072" s="15">
        <f>(((J2072/60)/60)/24)+DATE(1970,1,1)</f>
        <v>42519.6565162037</v>
      </c>
      <c r="T2072" s="15">
        <f>(((I2072/60)/60)/24)+DATE(1970,1,1)</f>
        <v>42549.6565162037</v>
      </c>
      <c r="U2072">
        <f>YEAR(S2072)</f>
        <v>2016</v>
      </c>
      <c r="V2072">
        <f t="shared" si="32"/>
        <v>30</v>
      </c>
    </row>
    <row r="2073" spans="1:22" ht="41.4" x14ac:dyDescent="0.4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ROUND(E2073/D2073*100,0)</f>
        <v>281</v>
      </c>
      <c r="P2073">
        <f>IFERROR(ROUND(E2073/L2073,2),0)</f>
        <v>201.96</v>
      </c>
      <c r="Q2073" s="11" t="s">
        <v>8317</v>
      </c>
      <c r="R2073" t="s">
        <v>8347</v>
      </c>
      <c r="S2073" s="15">
        <f>(((J2073/60)/60)/24)+DATE(1970,1,1)</f>
        <v>42600.278749999998</v>
      </c>
      <c r="T2073" s="15">
        <f>(((I2073/60)/60)/24)+DATE(1970,1,1)</f>
        <v>42645.278749999998</v>
      </c>
      <c r="U2073">
        <f>YEAR(S2073)</f>
        <v>2016</v>
      </c>
      <c r="V2073">
        <f t="shared" si="32"/>
        <v>45</v>
      </c>
    </row>
    <row r="2074" spans="1:22" ht="41.4" x14ac:dyDescent="0.4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ROUND(E2074/D2074*100,0)</f>
        <v>111</v>
      </c>
      <c r="P2074">
        <f>IFERROR(ROUND(E2074/L2074,2),0)</f>
        <v>226.21</v>
      </c>
      <c r="Q2074" s="11" t="s">
        <v>8317</v>
      </c>
      <c r="R2074" t="s">
        <v>8347</v>
      </c>
      <c r="S2074" s="15">
        <f>(((J2074/60)/60)/24)+DATE(1970,1,1)</f>
        <v>42467.581388888888</v>
      </c>
      <c r="T2074" s="15">
        <f>(((I2074/60)/60)/24)+DATE(1970,1,1)</f>
        <v>42497.581388888888</v>
      </c>
      <c r="U2074">
        <f>YEAR(S2074)</f>
        <v>2016</v>
      </c>
      <c r="V2074">
        <f t="shared" si="32"/>
        <v>30</v>
      </c>
    </row>
    <row r="2075" spans="1:22" ht="41.4" x14ac:dyDescent="0.4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ROUND(E2075/D2075*100,0)</f>
        <v>153</v>
      </c>
      <c r="P2075">
        <f>IFERROR(ROUND(E2075/L2075,2),0)</f>
        <v>324.69</v>
      </c>
      <c r="Q2075" s="11" t="s">
        <v>8317</v>
      </c>
      <c r="R2075" t="s">
        <v>8347</v>
      </c>
      <c r="S2075" s="15">
        <f>(((J2075/60)/60)/24)+DATE(1970,1,1)</f>
        <v>42087.668032407411</v>
      </c>
      <c r="T2075" s="15">
        <f>(((I2075/60)/60)/24)+DATE(1970,1,1)</f>
        <v>42132.668032407411</v>
      </c>
      <c r="U2075">
        <f>YEAR(S2075)</f>
        <v>2015</v>
      </c>
      <c r="V2075">
        <f t="shared" si="32"/>
        <v>45</v>
      </c>
    </row>
    <row r="2076" spans="1:22" ht="27.6" x14ac:dyDescent="0.4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ROUND(E2076/D2076*100,0)</f>
        <v>103</v>
      </c>
      <c r="P2076">
        <f>IFERROR(ROUND(E2076/L2076,2),0)</f>
        <v>205</v>
      </c>
      <c r="Q2076" s="11" t="s">
        <v>8317</v>
      </c>
      <c r="R2076" t="s">
        <v>8347</v>
      </c>
      <c r="S2076" s="15">
        <f>(((J2076/60)/60)/24)+DATE(1970,1,1)</f>
        <v>42466.826180555552</v>
      </c>
      <c r="T2076" s="15">
        <f>(((I2076/60)/60)/24)+DATE(1970,1,1)</f>
        <v>42496.826180555552</v>
      </c>
      <c r="U2076">
        <f>YEAR(S2076)</f>
        <v>2016</v>
      </c>
      <c r="V2076">
        <f t="shared" si="32"/>
        <v>30</v>
      </c>
    </row>
    <row r="2077" spans="1:22" ht="41.4" x14ac:dyDescent="0.4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ROUND(E2077/D2077*100,0)</f>
        <v>1678</v>
      </c>
      <c r="P2077">
        <f>IFERROR(ROUND(E2077/L2077,2),0)</f>
        <v>20.47</v>
      </c>
      <c r="Q2077" s="11" t="s">
        <v>8317</v>
      </c>
      <c r="R2077" t="s">
        <v>8347</v>
      </c>
      <c r="S2077" s="15">
        <f>(((J2077/60)/60)/24)+DATE(1970,1,1)</f>
        <v>41450.681574074071</v>
      </c>
      <c r="T2077" s="15">
        <f>(((I2077/60)/60)/24)+DATE(1970,1,1)</f>
        <v>41480.681574074071</v>
      </c>
      <c r="U2077">
        <f>YEAR(S2077)</f>
        <v>2013</v>
      </c>
      <c r="V2077">
        <f t="shared" si="32"/>
        <v>30</v>
      </c>
    </row>
    <row r="2078" spans="1:22" ht="27.6" x14ac:dyDescent="0.4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ROUND(E2078/D2078*100,0)</f>
        <v>543</v>
      </c>
      <c r="P2078">
        <f>IFERROR(ROUND(E2078/L2078,2),0)</f>
        <v>116.35</v>
      </c>
      <c r="Q2078" s="11" t="s">
        <v>8317</v>
      </c>
      <c r="R2078" t="s">
        <v>8347</v>
      </c>
      <c r="S2078" s="15">
        <f>(((J2078/60)/60)/24)+DATE(1970,1,1)</f>
        <v>41803.880659722221</v>
      </c>
      <c r="T2078" s="15">
        <f>(((I2078/60)/60)/24)+DATE(1970,1,1)</f>
        <v>41843.880659722221</v>
      </c>
      <c r="U2078">
        <f>YEAR(S2078)</f>
        <v>2014</v>
      </c>
      <c r="V2078">
        <f t="shared" si="32"/>
        <v>40</v>
      </c>
    </row>
    <row r="2079" spans="1:22" ht="41.4" x14ac:dyDescent="0.4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ROUND(E2079/D2079*100,0)</f>
        <v>116</v>
      </c>
      <c r="P2079">
        <f>IFERROR(ROUND(E2079/L2079,2),0)</f>
        <v>307.2</v>
      </c>
      <c r="Q2079" s="11" t="s">
        <v>8317</v>
      </c>
      <c r="R2079" t="s">
        <v>8347</v>
      </c>
      <c r="S2079" s="15">
        <f>(((J2079/60)/60)/24)+DATE(1970,1,1)</f>
        <v>42103.042546296296</v>
      </c>
      <c r="T2079" s="15">
        <f>(((I2079/60)/60)/24)+DATE(1970,1,1)</f>
        <v>42160.875</v>
      </c>
      <c r="U2079">
        <f>YEAR(S2079)</f>
        <v>2015</v>
      </c>
      <c r="V2079">
        <f t="shared" si="32"/>
        <v>57</v>
      </c>
    </row>
    <row r="2080" spans="1:22" ht="41.4" x14ac:dyDescent="0.4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ROUND(E2080/D2080*100,0)</f>
        <v>131</v>
      </c>
      <c r="P2080">
        <f>IFERROR(ROUND(E2080/L2080,2),0)</f>
        <v>546.69000000000005</v>
      </c>
      <c r="Q2080" s="11" t="s">
        <v>8317</v>
      </c>
      <c r="R2080" t="s">
        <v>8347</v>
      </c>
      <c r="S2080" s="15">
        <f>(((J2080/60)/60)/24)+DATE(1970,1,1)</f>
        <v>42692.771493055552</v>
      </c>
      <c r="T2080" s="15">
        <f>(((I2080/60)/60)/24)+DATE(1970,1,1)</f>
        <v>42722.771493055552</v>
      </c>
      <c r="U2080">
        <f>YEAR(S2080)</f>
        <v>2016</v>
      </c>
      <c r="V2080">
        <f t="shared" si="32"/>
        <v>30</v>
      </c>
    </row>
    <row r="2081" spans="1:22" ht="41.4" x14ac:dyDescent="0.4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ROUND(E2081/D2081*100,0)</f>
        <v>288</v>
      </c>
      <c r="P2081">
        <f>IFERROR(ROUND(E2081/L2081,2),0)</f>
        <v>47.47</v>
      </c>
      <c r="Q2081" s="11" t="s">
        <v>8317</v>
      </c>
      <c r="R2081" t="s">
        <v>8347</v>
      </c>
      <c r="S2081" s="15">
        <f>(((J2081/60)/60)/24)+DATE(1970,1,1)</f>
        <v>42150.71056712963</v>
      </c>
      <c r="T2081" s="15">
        <f>(((I2081/60)/60)/24)+DATE(1970,1,1)</f>
        <v>42180.791666666672</v>
      </c>
      <c r="U2081">
        <f>YEAR(S2081)</f>
        <v>2015</v>
      </c>
      <c r="V2081">
        <f t="shared" si="32"/>
        <v>30</v>
      </c>
    </row>
    <row r="2082" spans="1:22" ht="41.4" x14ac:dyDescent="0.4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ROUND(E2082/D2082*100,0)</f>
        <v>508</v>
      </c>
      <c r="P2082">
        <f>IFERROR(ROUND(E2082/L2082,2),0)</f>
        <v>101.56</v>
      </c>
      <c r="Q2082" s="11" t="s">
        <v>8317</v>
      </c>
      <c r="R2082" t="s">
        <v>8347</v>
      </c>
      <c r="S2082" s="15">
        <f>(((J2082/60)/60)/24)+DATE(1970,1,1)</f>
        <v>42289.957175925927</v>
      </c>
      <c r="T2082" s="15">
        <f>(((I2082/60)/60)/24)+DATE(1970,1,1)</f>
        <v>42319.998842592591</v>
      </c>
      <c r="U2082">
        <f>YEAR(S2082)</f>
        <v>2015</v>
      </c>
      <c r="V2082">
        <f t="shared" si="32"/>
        <v>30</v>
      </c>
    </row>
    <row r="2083" spans="1:22" ht="41.4" x14ac:dyDescent="0.4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ROUND(E2083/D2083*100,0)</f>
        <v>115</v>
      </c>
      <c r="P2083">
        <f>IFERROR(ROUND(E2083/L2083,2),0)</f>
        <v>72.91</v>
      </c>
      <c r="Q2083" s="11" t="s">
        <v>8323</v>
      </c>
      <c r="R2083" t="s">
        <v>8327</v>
      </c>
      <c r="S2083" s="15">
        <f>(((J2083/60)/60)/24)+DATE(1970,1,1)</f>
        <v>41004.156886574077</v>
      </c>
      <c r="T2083" s="15">
        <f>(((I2083/60)/60)/24)+DATE(1970,1,1)</f>
        <v>41045.207638888889</v>
      </c>
      <c r="U2083">
        <f>YEAR(S2083)</f>
        <v>2012</v>
      </c>
      <c r="V2083">
        <f t="shared" si="32"/>
        <v>41</v>
      </c>
    </row>
    <row r="2084" spans="1:22" ht="41.4" x14ac:dyDescent="0.4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ROUND(E2084/D2084*100,0)</f>
        <v>111</v>
      </c>
      <c r="P2084">
        <f>IFERROR(ROUND(E2084/L2084,2),0)</f>
        <v>43.71</v>
      </c>
      <c r="Q2084" s="11" t="s">
        <v>8323</v>
      </c>
      <c r="R2084" t="s">
        <v>8327</v>
      </c>
      <c r="S2084" s="15">
        <f>(((J2084/60)/60)/24)+DATE(1970,1,1)</f>
        <v>40811.120324074072</v>
      </c>
      <c r="T2084" s="15">
        <f>(((I2084/60)/60)/24)+DATE(1970,1,1)</f>
        <v>40871.161990740737</v>
      </c>
      <c r="U2084">
        <f>YEAR(S2084)</f>
        <v>2011</v>
      </c>
      <c r="V2084">
        <f t="shared" si="32"/>
        <v>60</v>
      </c>
    </row>
    <row r="2085" spans="1:22" ht="41.4" x14ac:dyDescent="0.4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ROUND(E2085/D2085*100,0)</f>
        <v>113</v>
      </c>
      <c r="P2085">
        <f>IFERROR(ROUND(E2085/L2085,2),0)</f>
        <v>34</v>
      </c>
      <c r="Q2085" s="11" t="s">
        <v>8323</v>
      </c>
      <c r="R2085" t="s">
        <v>8327</v>
      </c>
      <c r="S2085" s="15">
        <f>(((J2085/60)/60)/24)+DATE(1970,1,1)</f>
        <v>41034.72216435185</v>
      </c>
      <c r="T2085" s="15">
        <f>(((I2085/60)/60)/24)+DATE(1970,1,1)</f>
        <v>41064.72216435185</v>
      </c>
      <c r="U2085">
        <f>YEAR(S2085)</f>
        <v>2012</v>
      </c>
      <c r="V2085">
        <f t="shared" si="32"/>
        <v>30</v>
      </c>
    </row>
    <row r="2086" spans="1:22" ht="41.4" x14ac:dyDescent="0.4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ROUND(E2086/D2086*100,0)</f>
        <v>108</v>
      </c>
      <c r="P2086">
        <f>IFERROR(ROUND(E2086/L2086,2),0)</f>
        <v>70.650000000000006</v>
      </c>
      <c r="Q2086" s="11" t="s">
        <v>8323</v>
      </c>
      <c r="R2086" t="s">
        <v>8327</v>
      </c>
      <c r="S2086" s="15">
        <f>(((J2086/60)/60)/24)+DATE(1970,1,1)</f>
        <v>41731.833124999997</v>
      </c>
      <c r="T2086" s="15">
        <f>(((I2086/60)/60)/24)+DATE(1970,1,1)</f>
        <v>41763.290972222225</v>
      </c>
      <c r="U2086">
        <f>YEAR(S2086)</f>
        <v>2014</v>
      </c>
      <c r="V2086">
        <f t="shared" si="32"/>
        <v>32</v>
      </c>
    </row>
    <row r="2087" spans="1:22" ht="41.4" x14ac:dyDescent="0.4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ROUND(E2087/D2087*100,0)</f>
        <v>124</v>
      </c>
      <c r="P2087">
        <f>IFERROR(ROUND(E2087/L2087,2),0)</f>
        <v>89.3</v>
      </c>
      <c r="Q2087" s="11" t="s">
        <v>8323</v>
      </c>
      <c r="R2087" t="s">
        <v>8327</v>
      </c>
      <c r="S2087" s="15">
        <f>(((J2087/60)/60)/24)+DATE(1970,1,1)</f>
        <v>41075.835497685184</v>
      </c>
      <c r="T2087" s="15">
        <f>(((I2087/60)/60)/24)+DATE(1970,1,1)</f>
        <v>41105.835497685184</v>
      </c>
      <c r="U2087">
        <f>YEAR(S2087)</f>
        <v>2012</v>
      </c>
      <c r="V2087">
        <f t="shared" si="32"/>
        <v>30</v>
      </c>
    </row>
    <row r="2088" spans="1:22" ht="41.4" x14ac:dyDescent="0.4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ROUND(E2088/D2088*100,0)</f>
        <v>101</v>
      </c>
      <c r="P2088">
        <f>IFERROR(ROUND(E2088/L2088,2),0)</f>
        <v>115.09</v>
      </c>
      <c r="Q2088" s="11" t="s">
        <v>8323</v>
      </c>
      <c r="R2088" t="s">
        <v>8327</v>
      </c>
      <c r="S2088" s="15">
        <f>(((J2088/60)/60)/24)+DATE(1970,1,1)</f>
        <v>40860.67050925926</v>
      </c>
      <c r="T2088" s="15">
        <f>(((I2088/60)/60)/24)+DATE(1970,1,1)</f>
        <v>40891.207638888889</v>
      </c>
      <c r="U2088">
        <f>YEAR(S2088)</f>
        <v>2011</v>
      </c>
      <c r="V2088">
        <f t="shared" si="32"/>
        <v>31</v>
      </c>
    </row>
    <row r="2089" spans="1:22" ht="41.4" x14ac:dyDescent="0.4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ROUND(E2089/D2089*100,0)</f>
        <v>104</v>
      </c>
      <c r="P2089">
        <f>IFERROR(ROUND(E2089/L2089,2),0)</f>
        <v>62.12</v>
      </c>
      <c r="Q2089" s="11" t="s">
        <v>8323</v>
      </c>
      <c r="R2089" t="s">
        <v>8327</v>
      </c>
      <c r="S2089" s="15">
        <f>(((J2089/60)/60)/24)+DATE(1970,1,1)</f>
        <v>40764.204375000001</v>
      </c>
      <c r="T2089" s="15">
        <f>(((I2089/60)/60)/24)+DATE(1970,1,1)</f>
        <v>40794.204375000001</v>
      </c>
      <c r="U2089">
        <f>YEAR(S2089)</f>
        <v>2011</v>
      </c>
      <c r="V2089">
        <f t="shared" si="32"/>
        <v>30</v>
      </c>
    </row>
    <row r="2090" spans="1:22" ht="41.4" x14ac:dyDescent="0.4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ROUND(E2090/D2090*100,0)</f>
        <v>116</v>
      </c>
      <c r="P2090">
        <f>IFERROR(ROUND(E2090/L2090,2),0)</f>
        <v>46.2</v>
      </c>
      <c r="Q2090" s="11" t="s">
        <v>8323</v>
      </c>
      <c r="R2090" t="s">
        <v>8327</v>
      </c>
      <c r="S2090" s="15">
        <f>(((J2090/60)/60)/24)+DATE(1970,1,1)</f>
        <v>40395.714722222219</v>
      </c>
      <c r="T2090" s="15">
        <f>(((I2090/60)/60)/24)+DATE(1970,1,1)</f>
        <v>40432.165972222225</v>
      </c>
      <c r="U2090">
        <f>YEAR(S2090)</f>
        <v>2010</v>
      </c>
      <c r="V2090">
        <f t="shared" si="32"/>
        <v>37</v>
      </c>
    </row>
    <row r="2091" spans="1:22" ht="27.6" x14ac:dyDescent="0.4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ROUND(E2091/D2091*100,0)</f>
        <v>120</v>
      </c>
      <c r="P2091">
        <f>IFERROR(ROUND(E2091/L2091,2),0)</f>
        <v>48.55</v>
      </c>
      <c r="Q2091" s="11" t="s">
        <v>8323</v>
      </c>
      <c r="R2091" t="s">
        <v>8327</v>
      </c>
      <c r="S2091" s="15">
        <f>(((J2091/60)/60)/24)+DATE(1970,1,1)</f>
        <v>41453.076319444444</v>
      </c>
      <c r="T2091" s="15">
        <f>(((I2091/60)/60)/24)+DATE(1970,1,1)</f>
        <v>41488.076319444444</v>
      </c>
      <c r="U2091">
        <f>YEAR(S2091)</f>
        <v>2013</v>
      </c>
      <c r="V2091">
        <f t="shared" si="32"/>
        <v>35</v>
      </c>
    </row>
    <row r="2092" spans="1:22" ht="41.4" x14ac:dyDescent="0.4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ROUND(E2092/D2092*100,0)</f>
        <v>115</v>
      </c>
      <c r="P2092">
        <f>IFERROR(ROUND(E2092/L2092,2),0)</f>
        <v>57.52</v>
      </c>
      <c r="Q2092" s="11" t="s">
        <v>8323</v>
      </c>
      <c r="R2092" t="s">
        <v>8327</v>
      </c>
      <c r="S2092" s="15">
        <f>(((J2092/60)/60)/24)+DATE(1970,1,1)</f>
        <v>41299.381423611114</v>
      </c>
      <c r="T2092" s="15">
        <f>(((I2092/60)/60)/24)+DATE(1970,1,1)</f>
        <v>41329.381423611114</v>
      </c>
      <c r="U2092">
        <f>YEAR(S2092)</f>
        <v>2013</v>
      </c>
      <c r="V2092">
        <f t="shared" si="32"/>
        <v>30</v>
      </c>
    </row>
    <row r="2093" spans="1:22" ht="41.4" x14ac:dyDescent="0.4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ROUND(E2093/D2093*100,0)</f>
        <v>120</v>
      </c>
      <c r="P2093">
        <f>IFERROR(ROUND(E2093/L2093,2),0)</f>
        <v>88.15</v>
      </c>
      <c r="Q2093" s="11" t="s">
        <v>8323</v>
      </c>
      <c r="R2093" t="s">
        <v>8327</v>
      </c>
      <c r="S2093" s="15">
        <f>(((J2093/60)/60)/24)+DATE(1970,1,1)</f>
        <v>40555.322662037033</v>
      </c>
      <c r="T2093" s="15">
        <f>(((I2093/60)/60)/24)+DATE(1970,1,1)</f>
        <v>40603.833333333336</v>
      </c>
      <c r="U2093">
        <f>YEAR(S2093)</f>
        <v>2011</v>
      </c>
      <c r="V2093">
        <f t="shared" si="32"/>
        <v>48</v>
      </c>
    </row>
    <row r="2094" spans="1:22" ht="41.4" x14ac:dyDescent="0.4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ROUND(E2094/D2094*100,0)</f>
        <v>101</v>
      </c>
      <c r="P2094">
        <f>IFERROR(ROUND(E2094/L2094,2),0)</f>
        <v>110.49</v>
      </c>
      <c r="Q2094" s="11" t="s">
        <v>8323</v>
      </c>
      <c r="R2094" t="s">
        <v>8327</v>
      </c>
      <c r="S2094" s="15">
        <f>(((J2094/60)/60)/24)+DATE(1970,1,1)</f>
        <v>40763.707546296297</v>
      </c>
      <c r="T2094" s="15">
        <f>(((I2094/60)/60)/24)+DATE(1970,1,1)</f>
        <v>40823.707546296297</v>
      </c>
      <c r="U2094">
        <f>YEAR(S2094)</f>
        <v>2011</v>
      </c>
      <c r="V2094">
        <f t="shared" si="32"/>
        <v>60</v>
      </c>
    </row>
    <row r="2095" spans="1:22" ht="41.4" x14ac:dyDescent="0.4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ROUND(E2095/D2095*100,0)</f>
        <v>102</v>
      </c>
      <c r="P2095">
        <f>IFERROR(ROUND(E2095/L2095,2),0)</f>
        <v>66.83</v>
      </c>
      <c r="Q2095" s="11" t="s">
        <v>8323</v>
      </c>
      <c r="R2095" t="s">
        <v>8327</v>
      </c>
      <c r="S2095" s="15">
        <f>(((J2095/60)/60)/24)+DATE(1970,1,1)</f>
        <v>41205.854537037041</v>
      </c>
      <c r="T2095" s="15">
        <f>(((I2095/60)/60)/24)+DATE(1970,1,1)</f>
        <v>41265.896203703705</v>
      </c>
      <c r="U2095">
        <f>YEAR(S2095)</f>
        <v>2012</v>
      </c>
      <c r="V2095">
        <f t="shared" si="32"/>
        <v>60</v>
      </c>
    </row>
    <row r="2096" spans="1:22" ht="41.4" x14ac:dyDescent="0.4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ROUND(E2096/D2096*100,0)</f>
        <v>121</v>
      </c>
      <c r="P2096">
        <f>IFERROR(ROUND(E2096/L2096,2),0)</f>
        <v>58.6</v>
      </c>
      <c r="Q2096" s="11" t="s">
        <v>8323</v>
      </c>
      <c r="R2096" t="s">
        <v>8327</v>
      </c>
      <c r="S2096" s="15">
        <f>(((J2096/60)/60)/24)+DATE(1970,1,1)</f>
        <v>40939.02002314815</v>
      </c>
      <c r="T2096" s="15">
        <f>(((I2096/60)/60)/24)+DATE(1970,1,1)</f>
        <v>40973.125</v>
      </c>
      <c r="U2096">
        <f>YEAR(S2096)</f>
        <v>2012</v>
      </c>
      <c r="V2096">
        <f t="shared" si="32"/>
        <v>34</v>
      </c>
    </row>
    <row r="2097" spans="1:22" ht="41.4" x14ac:dyDescent="0.4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ROUND(E2097/D2097*100,0)</f>
        <v>100</v>
      </c>
      <c r="P2097">
        <f>IFERROR(ROUND(E2097/L2097,2),0)</f>
        <v>113.64</v>
      </c>
      <c r="Q2097" s="11" t="s">
        <v>8323</v>
      </c>
      <c r="R2097" t="s">
        <v>8327</v>
      </c>
      <c r="S2097" s="15">
        <f>(((J2097/60)/60)/24)+DATE(1970,1,1)</f>
        <v>40758.733483796292</v>
      </c>
      <c r="T2097" s="15">
        <f>(((I2097/60)/60)/24)+DATE(1970,1,1)</f>
        <v>40818.733483796292</v>
      </c>
      <c r="U2097">
        <f>YEAR(S2097)</f>
        <v>2011</v>
      </c>
      <c r="V2097">
        <f t="shared" si="32"/>
        <v>60</v>
      </c>
    </row>
    <row r="2098" spans="1:22" ht="41.4" x14ac:dyDescent="0.4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ROUND(E2098/D2098*100,0)</f>
        <v>102</v>
      </c>
      <c r="P2098">
        <f>IFERROR(ROUND(E2098/L2098,2),0)</f>
        <v>43.57</v>
      </c>
      <c r="Q2098" s="11" t="s">
        <v>8323</v>
      </c>
      <c r="R2098" t="s">
        <v>8327</v>
      </c>
      <c r="S2098" s="15">
        <f>(((J2098/60)/60)/24)+DATE(1970,1,1)</f>
        <v>41192.758506944447</v>
      </c>
      <c r="T2098" s="15">
        <f>(((I2098/60)/60)/24)+DATE(1970,1,1)</f>
        <v>41208.165972222225</v>
      </c>
      <c r="U2098">
        <f>YEAR(S2098)</f>
        <v>2012</v>
      </c>
      <c r="V2098">
        <f t="shared" si="32"/>
        <v>16</v>
      </c>
    </row>
    <row r="2099" spans="1:22" ht="41.4" x14ac:dyDescent="0.4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ROUND(E2099/D2099*100,0)</f>
        <v>100</v>
      </c>
      <c r="P2099">
        <f>IFERROR(ROUND(E2099/L2099,2),0)</f>
        <v>78.95</v>
      </c>
      <c r="Q2099" s="11" t="s">
        <v>8323</v>
      </c>
      <c r="R2099" t="s">
        <v>8327</v>
      </c>
      <c r="S2099" s="15">
        <f>(((J2099/60)/60)/24)+DATE(1970,1,1)</f>
        <v>40818.58489583333</v>
      </c>
      <c r="T2099" s="15">
        <f>(((I2099/60)/60)/24)+DATE(1970,1,1)</f>
        <v>40878.626562500001</v>
      </c>
      <c r="U2099">
        <f>YEAR(S2099)</f>
        <v>2011</v>
      </c>
      <c r="V2099">
        <f t="shared" si="32"/>
        <v>60</v>
      </c>
    </row>
    <row r="2100" spans="1:22" ht="41.4" x14ac:dyDescent="0.4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ROUND(E2100/D2100*100,0)</f>
        <v>100</v>
      </c>
      <c r="P2100">
        <f>IFERROR(ROUND(E2100/L2100,2),0)</f>
        <v>188.13</v>
      </c>
      <c r="Q2100" s="11" t="s">
        <v>8323</v>
      </c>
      <c r="R2100" t="s">
        <v>8327</v>
      </c>
      <c r="S2100" s="15">
        <f>(((J2100/60)/60)/24)+DATE(1970,1,1)</f>
        <v>40946.11383101852</v>
      </c>
      <c r="T2100" s="15">
        <f>(((I2100/60)/60)/24)+DATE(1970,1,1)</f>
        <v>40976.11383101852</v>
      </c>
      <c r="U2100">
        <f>YEAR(S2100)</f>
        <v>2012</v>
      </c>
      <c r="V2100">
        <f t="shared" si="32"/>
        <v>30</v>
      </c>
    </row>
    <row r="2101" spans="1:22" x14ac:dyDescent="0.4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ROUND(E2101/D2101*100,0)</f>
        <v>132</v>
      </c>
      <c r="P2101">
        <f>IFERROR(ROUND(E2101/L2101,2),0)</f>
        <v>63.03</v>
      </c>
      <c r="Q2101" s="11" t="s">
        <v>8323</v>
      </c>
      <c r="R2101" t="s">
        <v>8327</v>
      </c>
      <c r="S2101" s="15">
        <f>(((J2101/60)/60)/24)+DATE(1970,1,1)</f>
        <v>42173.746342592596</v>
      </c>
      <c r="T2101" s="15">
        <f>(((I2101/60)/60)/24)+DATE(1970,1,1)</f>
        <v>42187.152777777781</v>
      </c>
      <c r="U2101">
        <f>YEAR(S2101)</f>
        <v>2015</v>
      </c>
      <c r="V2101">
        <f t="shared" si="32"/>
        <v>14</v>
      </c>
    </row>
    <row r="2102" spans="1:22" ht="41.4" x14ac:dyDescent="0.4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ROUND(E2102/D2102*100,0)</f>
        <v>137</v>
      </c>
      <c r="P2102">
        <f>IFERROR(ROUND(E2102/L2102,2),0)</f>
        <v>30.37</v>
      </c>
      <c r="Q2102" s="11" t="s">
        <v>8323</v>
      </c>
      <c r="R2102" t="s">
        <v>8327</v>
      </c>
      <c r="S2102" s="15">
        <f>(((J2102/60)/60)/24)+DATE(1970,1,1)</f>
        <v>41074.834965277776</v>
      </c>
      <c r="T2102" s="15">
        <f>(((I2102/60)/60)/24)+DATE(1970,1,1)</f>
        <v>41090.165972222225</v>
      </c>
      <c r="U2102">
        <f>YEAR(S2102)</f>
        <v>2012</v>
      </c>
      <c r="V2102">
        <f t="shared" si="32"/>
        <v>16</v>
      </c>
    </row>
    <row r="2103" spans="1:22" ht="41.4" x14ac:dyDescent="0.4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ROUND(E2103/D2103*100,0)</f>
        <v>113</v>
      </c>
      <c r="P2103">
        <f>IFERROR(ROUND(E2103/L2103,2),0)</f>
        <v>51.48</v>
      </c>
      <c r="Q2103" s="11" t="s">
        <v>8323</v>
      </c>
      <c r="R2103" t="s">
        <v>8327</v>
      </c>
      <c r="S2103" s="15">
        <f>(((J2103/60)/60)/24)+DATE(1970,1,1)</f>
        <v>40892.149467592593</v>
      </c>
      <c r="T2103" s="15">
        <f>(((I2103/60)/60)/24)+DATE(1970,1,1)</f>
        <v>40952.149467592593</v>
      </c>
      <c r="U2103">
        <f>YEAR(S2103)</f>
        <v>2011</v>
      </c>
      <c r="V2103">
        <f t="shared" si="32"/>
        <v>60</v>
      </c>
    </row>
    <row r="2104" spans="1:22" ht="41.4" x14ac:dyDescent="0.4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ROUND(E2104/D2104*100,0)</f>
        <v>136</v>
      </c>
      <c r="P2104">
        <f>IFERROR(ROUND(E2104/L2104,2),0)</f>
        <v>35.79</v>
      </c>
      <c r="Q2104" s="11" t="s">
        <v>8323</v>
      </c>
      <c r="R2104" t="s">
        <v>8327</v>
      </c>
      <c r="S2104" s="15">
        <f>(((J2104/60)/60)/24)+DATE(1970,1,1)</f>
        <v>40638.868611111109</v>
      </c>
      <c r="T2104" s="15">
        <f>(((I2104/60)/60)/24)+DATE(1970,1,1)</f>
        <v>40668.868611111109</v>
      </c>
      <c r="U2104">
        <f>YEAR(S2104)</f>
        <v>2011</v>
      </c>
      <c r="V2104">
        <f t="shared" si="32"/>
        <v>30</v>
      </c>
    </row>
    <row r="2105" spans="1:22" ht="27.6" x14ac:dyDescent="0.4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ROUND(E2105/D2105*100,0)</f>
        <v>146</v>
      </c>
      <c r="P2105">
        <f>IFERROR(ROUND(E2105/L2105,2),0)</f>
        <v>98.82</v>
      </c>
      <c r="Q2105" s="11" t="s">
        <v>8323</v>
      </c>
      <c r="R2105" t="s">
        <v>8327</v>
      </c>
      <c r="S2105" s="15">
        <f>(((J2105/60)/60)/24)+DATE(1970,1,1)</f>
        <v>41192.754942129628</v>
      </c>
      <c r="T2105" s="15">
        <f>(((I2105/60)/60)/24)+DATE(1970,1,1)</f>
        <v>41222.7966087963</v>
      </c>
      <c r="U2105">
        <f>YEAR(S2105)</f>
        <v>2012</v>
      </c>
      <c r="V2105">
        <f t="shared" si="32"/>
        <v>30</v>
      </c>
    </row>
    <row r="2106" spans="1:22" ht="41.4" x14ac:dyDescent="0.4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ROUND(E2106/D2106*100,0)</f>
        <v>130</v>
      </c>
      <c r="P2106">
        <f>IFERROR(ROUND(E2106/L2106,2),0)</f>
        <v>28</v>
      </c>
      <c r="Q2106" s="11" t="s">
        <v>8323</v>
      </c>
      <c r="R2106" t="s">
        <v>8327</v>
      </c>
      <c r="S2106" s="15">
        <f>(((J2106/60)/60)/24)+DATE(1970,1,1)</f>
        <v>41394.074467592596</v>
      </c>
      <c r="T2106" s="15">
        <f>(((I2106/60)/60)/24)+DATE(1970,1,1)</f>
        <v>41425</v>
      </c>
      <c r="U2106">
        <f>YEAR(S2106)</f>
        <v>2013</v>
      </c>
      <c r="V2106">
        <f t="shared" si="32"/>
        <v>31</v>
      </c>
    </row>
    <row r="2107" spans="1:22" ht="27.6" x14ac:dyDescent="0.4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ROUND(E2107/D2107*100,0)</f>
        <v>254</v>
      </c>
      <c r="P2107">
        <f>IFERROR(ROUND(E2107/L2107,2),0)</f>
        <v>51.31</v>
      </c>
      <c r="Q2107" s="11" t="s">
        <v>8323</v>
      </c>
      <c r="R2107" t="s">
        <v>8327</v>
      </c>
      <c r="S2107" s="15">
        <f>(((J2107/60)/60)/24)+DATE(1970,1,1)</f>
        <v>41951.788807870369</v>
      </c>
      <c r="T2107" s="15">
        <f>(((I2107/60)/60)/24)+DATE(1970,1,1)</f>
        <v>41964.166666666672</v>
      </c>
      <c r="U2107">
        <f>YEAR(S2107)</f>
        <v>2014</v>
      </c>
      <c r="V2107">
        <f t="shared" si="32"/>
        <v>13</v>
      </c>
    </row>
    <row r="2108" spans="1:22" ht="41.4" x14ac:dyDescent="0.4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ROUND(E2108/D2108*100,0)</f>
        <v>107</v>
      </c>
      <c r="P2108">
        <f>IFERROR(ROUND(E2108/L2108,2),0)</f>
        <v>53.52</v>
      </c>
      <c r="Q2108" s="11" t="s">
        <v>8323</v>
      </c>
      <c r="R2108" t="s">
        <v>8327</v>
      </c>
      <c r="S2108" s="15">
        <f>(((J2108/60)/60)/24)+DATE(1970,1,1)</f>
        <v>41270.21497685185</v>
      </c>
      <c r="T2108" s="15">
        <f>(((I2108/60)/60)/24)+DATE(1970,1,1)</f>
        <v>41300.21497685185</v>
      </c>
      <c r="U2108">
        <f>YEAR(S2108)</f>
        <v>2012</v>
      </c>
      <c r="V2108">
        <f t="shared" si="32"/>
        <v>30</v>
      </c>
    </row>
    <row r="2109" spans="1:22" ht="41.4" x14ac:dyDescent="0.4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ROUND(E2109/D2109*100,0)</f>
        <v>108</v>
      </c>
      <c r="P2109">
        <f>IFERROR(ROUND(E2109/L2109,2),0)</f>
        <v>37.15</v>
      </c>
      <c r="Q2109" s="11" t="s">
        <v>8323</v>
      </c>
      <c r="R2109" t="s">
        <v>8327</v>
      </c>
      <c r="S2109" s="15">
        <f>(((J2109/60)/60)/24)+DATE(1970,1,1)</f>
        <v>41934.71056712963</v>
      </c>
      <c r="T2109" s="15">
        <f>(((I2109/60)/60)/24)+DATE(1970,1,1)</f>
        <v>41955.752233796295</v>
      </c>
      <c r="U2109">
        <f>YEAR(S2109)</f>
        <v>2014</v>
      </c>
      <c r="V2109">
        <f t="shared" si="32"/>
        <v>21</v>
      </c>
    </row>
    <row r="2110" spans="1:22" ht="41.4" x14ac:dyDescent="0.4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ROUND(E2110/D2110*100,0)</f>
        <v>107</v>
      </c>
      <c r="P2110">
        <f>IFERROR(ROUND(E2110/L2110,2),0)</f>
        <v>89.9</v>
      </c>
      <c r="Q2110" s="11" t="s">
        <v>8323</v>
      </c>
      <c r="R2110" t="s">
        <v>8327</v>
      </c>
      <c r="S2110" s="15">
        <f>(((J2110/60)/60)/24)+DATE(1970,1,1)</f>
        <v>41135.175694444442</v>
      </c>
      <c r="T2110" s="15">
        <f>(((I2110/60)/60)/24)+DATE(1970,1,1)</f>
        <v>41162.163194444445</v>
      </c>
      <c r="U2110">
        <f>YEAR(S2110)</f>
        <v>2012</v>
      </c>
      <c r="V2110">
        <f t="shared" si="32"/>
        <v>27</v>
      </c>
    </row>
    <row r="2111" spans="1:22" ht="27.6" x14ac:dyDescent="0.4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ROUND(E2111/D2111*100,0)</f>
        <v>107</v>
      </c>
      <c r="P2111">
        <f>IFERROR(ROUND(E2111/L2111,2),0)</f>
        <v>106.53</v>
      </c>
      <c r="Q2111" s="11" t="s">
        <v>8323</v>
      </c>
      <c r="R2111" t="s">
        <v>8327</v>
      </c>
      <c r="S2111" s="15">
        <f>(((J2111/60)/60)/24)+DATE(1970,1,1)</f>
        <v>42160.708530092597</v>
      </c>
      <c r="T2111" s="15">
        <f>(((I2111/60)/60)/24)+DATE(1970,1,1)</f>
        <v>42190.708530092597</v>
      </c>
      <c r="U2111">
        <f>YEAR(S2111)</f>
        <v>2015</v>
      </c>
      <c r="V2111">
        <f t="shared" si="32"/>
        <v>30</v>
      </c>
    </row>
    <row r="2112" spans="1:22" ht="27.6" x14ac:dyDescent="0.4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ROUND(E2112/D2112*100,0)</f>
        <v>100</v>
      </c>
      <c r="P2112">
        <f>IFERROR(ROUND(E2112/L2112,2),0)</f>
        <v>52.82</v>
      </c>
      <c r="Q2112" s="11" t="s">
        <v>8323</v>
      </c>
      <c r="R2112" t="s">
        <v>8327</v>
      </c>
      <c r="S2112" s="15">
        <f>(((J2112/60)/60)/24)+DATE(1970,1,1)</f>
        <v>41759.670937499999</v>
      </c>
      <c r="T2112" s="15">
        <f>(((I2112/60)/60)/24)+DATE(1970,1,1)</f>
        <v>41787.207638888889</v>
      </c>
      <c r="U2112">
        <f>YEAR(S2112)</f>
        <v>2014</v>
      </c>
      <c r="V2112">
        <f t="shared" si="32"/>
        <v>28</v>
      </c>
    </row>
    <row r="2113" spans="1:22" ht="41.4" x14ac:dyDescent="0.4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ROUND(E2113/D2113*100,0)</f>
        <v>107</v>
      </c>
      <c r="P2113">
        <f>IFERROR(ROUND(E2113/L2113,2),0)</f>
        <v>54.62</v>
      </c>
      <c r="Q2113" s="11" t="s">
        <v>8323</v>
      </c>
      <c r="R2113" t="s">
        <v>8327</v>
      </c>
      <c r="S2113" s="15">
        <f>(((J2113/60)/60)/24)+DATE(1970,1,1)</f>
        <v>40703.197048611109</v>
      </c>
      <c r="T2113" s="15">
        <f>(((I2113/60)/60)/24)+DATE(1970,1,1)</f>
        <v>40770.041666666664</v>
      </c>
      <c r="U2113">
        <f>YEAR(S2113)</f>
        <v>2011</v>
      </c>
      <c r="V2113">
        <f t="shared" si="32"/>
        <v>67</v>
      </c>
    </row>
    <row r="2114" spans="1:22" ht="41.4" x14ac:dyDescent="0.4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ROUND(E2114/D2114*100,0)</f>
        <v>100</v>
      </c>
      <c r="P2114">
        <f>IFERROR(ROUND(E2114/L2114,2),0)</f>
        <v>27.27</v>
      </c>
      <c r="Q2114" s="11" t="s">
        <v>8323</v>
      </c>
      <c r="R2114" t="s">
        <v>8327</v>
      </c>
      <c r="S2114" s="15">
        <f>(((J2114/60)/60)/24)+DATE(1970,1,1)</f>
        <v>41365.928159722222</v>
      </c>
      <c r="T2114" s="15">
        <f>(((I2114/60)/60)/24)+DATE(1970,1,1)</f>
        <v>41379.928159722222</v>
      </c>
      <c r="U2114">
        <f>YEAR(S2114)</f>
        <v>2013</v>
      </c>
      <c r="V2114">
        <f t="shared" si="32"/>
        <v>14</v>
      </c>
    </row>
    <row r="2115" spans="1:22" ht="27.6" x14ac:dyDescent="0.4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ROUND(E2115/D2115*100,0)</f>
        <v>105</v>
      </c>
      <c r="P2115">
        <f>IFERROR(ROUND(E2115/L2115,2),0)</f>
        <v>68.599999999999994</v>
      </c>
      <c r="Q2115" s="11" t="s">
        <v>8323</v>
      </c>
      <c r="R2115" t="s">
        <v>8327</v>
      </c>
      <c r="S2115" s="15">
        <f>(((J2115/60)/60)/24)+DATE(1970,1,1)</f>
        <v>41870.86546296296</v>
      </c>
      <c r="T2115" s="15">
        <f>(((I2115/60)/60)/24)+DATE(1970,1,1)</f>
        <v>41905.86546296296</v>
      </c>
      <c r="U2115">
        <f>YEAR(S2115)</f>
        <v>2014</v>
      </c>
      <c r="V2115">
        <f t="shared" ref="V2115:V2178" si="33">_xlfn.DAYS(T2115,S2115)</f>
        <v>35</v>
      </c>
    </row>
    <row r="2116" spans="1:22" ht="41.4" x14ac:dyDescent="0.4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ROUND(E2116/D2116*100,0)</f>
        <v>105</v>
      </c>
      <c r="P2116">
        <f>IFERROR(ROUND(E2116/L2116,2),0)</f>
        <v>35.61</v>
      </c>
      <c r="Q2116" s="11" t="s">
        <v>8323</v>
      </c>
      <c r="R2116" t="s">
        <v>8327</v>
      </c>
      <c r="S2116" s="15">
        <f>(((J2116/60)/60)/24)+DATE(1970,1,1)</f>
        <v>40458.815625000003</v>
      </c>
      <c r="T2116" s="15">
        <f>(((I2116/60)/60)/24)+DATE(1970,1,1)</f>
        <v>40521.207638888889</v>
      </c>
      <c r="U2116">
        <f>YEAR(S2116)</f>
        <v>2010</v>
      </c>
      <c r="V2116">
        <f t="shared" si="33"/>
        <v>63</v>
      </c>
    </row>
    <row r="2117" spans="1:22" ht="41.4" x14ac:dyDescent="0.4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ROUND(E2117/D2117*100,0)</f>
        <v>226</v>
      </c>
      <c r="P2117">
        <f>IFERROR(ROUND(E2117/L2117,2),0)</f>
        <v>94.03</v>
      </c>
      <c r="Q2117" s="11" t="s">
        <v>8323</v>
      </c>
      <c r="R2117" t="s">
        <v>8327</v>
      </c>
      <c r="S2117" s="15">
        <f>(((J2117/60)/60)/24)+DATE(1970,1,1)</f>
        <v>40564.081030092595</v>
      </c>
      <c r="T2117" s="15">
        <f>(((I2117/60)/60)/24)+DATE(1970,1,1)</f>
        <v>40594.081030092595</v>
      </c>
      <c r="U2117">
        <f>YEAR(S2117)</f>
        <v>2011</v>
      </c>
      <c r="V2117">
        <f t="shared" si="33"/>
        <v>30</v>
      </c>
    </row>
    <row r="2118" spans="1:22" ht="41.4" x14ac:dyDescent="0.4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ROUND(E2118/D2118*100,0)</f>
        <v>101</v>
      </c>
      <c r="P2118">
        <f>IFERROR(ROUND(E2118/L2118,2),0)</f>
        <v>526.46</v>
      </c>
      <c r="Q2118" s="11" t="s">
        <v>8323</v>
      </c>
      <c r="R2118" t="s">
        <v>8327</v>
      </c>
      <c r="S2118" s="15">
        <f>(((J2118/60)/60)/24)+DATE(1970,1,1)</f>
        <v>41136.777812500004</v>
      </c>
      <c r="T2118" s="15">
        <f>(((I2118/60)/60)/24)+DATE(1970,1,1)</f>
        <v>41184.777812500004</v>
      </c>
      <c r="U2118">
        <f>YEAR(S2118)</f>
        <v>2012</v>
      </c>
      <c r="V2118">
        <f t="shared" si="33"/>
        <v>48</v>
      </c>
    </row>
    <row r="2119" spans="1:22" ht="41.4" x14ac:dyDescent="0.4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ROUND(E2119/D2119*100,0)</f>
        <v>148</v>
      </c>
      <c r="P2119">
        <f>IFERROR(ROUND(E2119/L2119,2),0)</f>
        <v>50.66</v>
      </c>
      <c r="Q2119" s="11" t="s">
        <v>8323</v>
      </c>
      <c r="R2119" t="s">
        <v>8327</v>
      </c>
      <c r="S2119" s="15">
        <f>(((J2119/60)/60)/24)+DATE(1970,1,1)</f>
        <v>42290.059594907405</v>
      </c>
      <c r="T2119" s="15">
        <f>(((I2119/60)/60)/24)+DATE(1970,1,1)</f>
        <v>42304.207638888889</v>
      </c>
      <c r="U2119">
        <f>YEAR(S2119)</f>
        <v>2015</v>
      </c>
      <c r="V2119">
        <f t="shared" si="33"/>
        <v>14</v>
      </c>
    </row>
    <row r="2120" spans="1:22" ht="27.6" x14ac:dyDescent="0.4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ROUND(E2120/D2120*100,0)</f>
        <v>135</v>
      </c>
      <c r="P2120">
        <f>IFERROR(ROUND(E2120/L2120,2),0)</f>
        <v>79.180000000000007</v>
      </c>
      <c r="Q2120" s="11" t="s">
        <v>8323</v>
      </c>
      <c r="R2120" t="s">
        <v>8327</v>
      </c>
      <c r="S2120" s="15">
        <f>(((J2120/60)/60)/24)+DATE(1970,1,1)</f>
        <v>40718.839537037034</v>
      </c>
      <c r="T2120" s="15">
        <f>(((I2120/60)/60)/24)+DATE(1970,1,1)</f>
        <v>40748.839537037034</v>
      </c>
      <c r="U2120">
        <f>YEAR(S2120)</f>
        <v>2011</v>
      </c>
      <c r="V2120">
        <f t="shared" si="33"/>
        <v>30</v>
      </c>
    </row>
    <row r="2121" spans="1:22" ht="41.4" x14ac:dyDescent="0.4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ROUND(E2121/D2121*100,0)</f>
        <v>101</v>
      </c>
      <c r="P2121">
        <f>IFERROR(ROUND(E2121/L2121,2),0)</f>
        <v>91.59</v>
      </c>
      <c r="Q2121" s="11" t="s">
        <v>8323</v>
      </c>
      <c r="R2121" t="s">
        <v>8327</v>
      </c>
      <c r="S2121" s="15">
        <f>(((J2121/60)/60)/24)+DATE(1970,1,1)</f>
        <v>41107.130150462966</v>
      </c>
      <c r="T2121" s="15">
        <f>(((I2121/60)/60)/24)+DATE(1970,1,1)</f>
        <v>41137.130150462966</v>
      </c>
      <c r="U2121">
        <f>YEAR(S2121)</f>
        <v>2012</v>
      </c>
      <c r="V2121">
        <f t="shared" si="33"/>
        <v>30</v>
      </c>
    </row>
    <row r="2122" spans="1:22" ht="41.4" x14ac:dyDescent="0.4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ROUND(E2122/D2122*100,0)</f>
        <v>101</v>
      </c>
      <c r="P2122">
        <f>IFERROR(ROUND(E2122/L2122,2),0)</f>
        <v>116.96</v>
      </c>
      <c r="Q2122" s="11" t="s">
        <v>8323</v>
      </c>
      <c r="R2122" t="s">
        <v>8327</v>
      </c>
      <c r="S2122" s="15">
        <f>(((J2122/60)/60)/24)+DATE(1970,1,1)</f>
        <v>41591.964537037034</v>
      </c>
      <c r="T2122" s="15">
        <f>(((I2122/60)/60)/24)+DATE(1970,1,1)</f>
        <v>41640.964537037034</v>
      </c>
      <c r="U2122">
        <f>YEAR(S2122)</f>
        <v>2013</v>
      </c>
      <c r="V2122">
        <f t="shared" si="33"/>
        <v>49</v>
      </c>
    </row>
    <row r="2123" spans="1:22" ht="27.6" x14ac:dyDescent="0.4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ROUND(E2123/D2123*100,0)</f>
        <v>1</v>
      </c>
      <c r="P2123">
        <f>IFERROR(ROUND(E2123/L2123,2),0)</f>
        <v>28.4</v>
      </c>
      <c r="Q2123" s="11" t="s">
        <v>8331</v>
      </c>
      <c r="R2123" t="s">
        <v>8332</v>
      </c>
      <c r="S2123" s="15">
        <f>(((J2123/60)/60)/24)+DATE(1970,1,1)</f>
        <v>42716.7424537037</v>
      </c>
      <c r="T2123" s="15">
        <f>(((I2123/60)/60)/24)+DATE(1970,1,1)</f>
        <v>42746.7424537037</v>
      </c>
      <c r="U2123">
        <f>YEAR(S2123)</f>
        <v>2016</v>
      </c>
      <c r="V2123">
        <f t="shared" si="33"/>
        <v>30</v>
      </c>
    </row>
    <row r="2124" spans="1:22" ht="27.6" x14ac:dyDescent="0.4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ROUND(E2124/D2124*100,0)</f>
        <v>0</v>
      </c>
      <c r="P2124">
        <f>IFERROR(ROUND(E2124/L2124,2),0)</f>
        <v>103.33</v>
      </c>
      <c r="Q2124" s="11" t="s">
        <v>8331</v>
      </c>
      <c r="R2124" t="s">
        <v>8332</v>
      </c>
      <c r="S2124" s="15">
        <f>(((J2124/60)/60)/24)+DATE(1970,1,1)</f>
        <v>42712.300567129627</v>
      </c>
      <c r="T2124" s="15">
        <f>(((I2124/60)/60)/24)+DATE(1970,1,1)</f>
        <v>42742.300567129627</v>
      </c>
      <c r="U2124">
        <f>YEAR(S2124)</f>
        <v>2016</v>
      </c>
      <c r="V2124">
        <f t="shared" si="33"/>
        <v>30</v>
      </c>
    </row>
    <row r="2125" spans="1:22" ht="55.2" x14ac:dyDescent="0.4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ROUND(E2125/D2125*100,0)</f>
        <v>10</v>
      </c>
      <c r="P2125">
        <f>IFERROR(ROUND(E2125/L2125,2),0)</f>
        <v>10</v>
      </c>
      <c r="Q2125" s="11" t="s">
        <v>8331</v>
      </c>
      <c r="R2125" t="s">
        <v>8332</v>
      </c>
      <c r="S2125" s="15">
        <f>(((J2125/60)/60)/24)+DATE(1970,1,1)</f>
        <v>40198.424849537041</v>
      </c>
      <c r="T2125" s="15">
        <f>(((I2125/60)/60)/24)+DATE(1970,1,1)</f>
        <v>40252.290972222225</v>
      </c>
      <c r="U2125">
        <f>YEAR(S2125)</f>
        <v>2010</v>
      </c>
      <c r="V2125">
        <f t="shared" si="33"/>
        <v>54</v>
      </c>
    </row>
    <row r="2126" spans="1:22" ht="55.2" x14ac:dyDescent="0.4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ROUND(E2126/D2126*100,0)</f>
        <v>10</v>
      </c>
      <c r="P2126">
        <f>IFERROR(ROUND(E2126/L2126,2),0)</f>
        <v>23</v>
      </c>
      <c r="Q2126" s="11" t="s">
        <v>8331</v>
      </c>
      <c r="R2126" t="s">
        <v>8332</v>
      </c>
      <c r="S2126" s="15">
        <f>(((J2126/60)/60)/24)+DATE(1970,1,1)</f>
        <v>40464.028182870366</v>
      </c>
      <c r="T2126" s="15">
        <f>(((I2126/60)/60)/24)+DATE(1970,1,1)</f>
        <v>40512.208333333336</v>
      </c>
      <c r="U2126">
        <f>YEAR(S2126)</f>
        <v>2010</v>
      </c>
      <c r="V2126">
        <f t="shared" si="33"/>
        <v>48</v>
      </c>
    </row>
    <row r="2127" spans="1:22" ht="41.4" x14ac:dyDescent="0.4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ROUND(E2127/D2127*100,0)</f>
        <v>1</v>
      </c>
      <c r="P2127">
        <f>IFERROR(ROUND(E2127/L2127,2),0)</f>
        <v>31.56</v>
      </c>
      <c r="Q2127" s="11" t="s">
        <v>8331</v>
      </c>
      <c r="R2127" t="s">
        <v>8332</v>
      </c>
      <c r="S2127" s="15">
        <f>(((J2127/60)/60)/24)+DATE(1970,1,1)</f>
        <v>42191.023530092592</v>
      </c>
      <c r="T2127" s="15">
        <f>(((I2127/60)/60)/24)+DATE(1970,1,1)</f>
        <v>42221.023530092592</v>
      </c>
      <c r="U2127">
        <f>YEAR(S2127)</f>
        <v>2015</v>
      </c>
      <c r="V2127">
        <f t="shared" si="33"/>
        <v>30</v>
      </c>
    </row>
    <row r="2128" spans="1:22" ht="41.4" x14ac:dyDescent="0.4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ROUND(E2128/D2128*100,0)</f>
        <v>0</v>
      </c>
      <c r="P2128">
        <f>IFERROR(ROUND(E2128/L2128,2),0)</f>
        <v>5</v>
      </c>
      <c r="Q2128" s="11" t="s">
        <v>8331</v>
      </c>
      <c r="R2128" t="s">
        <v>8332</v>
      </c>
      <c r="S2128" s="15">
        <f>(((J2128/60)/60)/24)+DATE(1970,1,1)</f>
        <v>41951.973229166666</v>
      </c>
      <c r="T2128" s="15">
        <f>(((I2128/60)/60)/24)+DATE(1970,1,1)</f>
        <v>41981.973229166666</v>
      </c>
      <c r="U2128">
        <f>YEAR(S2128)</f>
        <v>2014</v>
      </c>
      <c r="V2128">
        <f t="shared" si="33"/>
        <v>30</v>
      </c>
    </row>
    <row r="2129" spans="1:22" ht="27.6" x14ac:dyDescent="0.4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ROUND(E2129/D2129*100,0)</f>
        <v>29</v>
      </c>
      <c r="P2129">
        <f>IFERROR(ROUND(E2129/L2129,2),0)</f>
        <v>34.22</v>
      </c>
      <c r="Q2129" s="11" t="s">
        <v>8331</v>
      </c>
      <c r="R2129" t="s">
        <v>8332</v>
      </c>
      <c r="S2129" s="15">
        <f>(((J2129/60)/60)/24)+DATE(1970,1,1)</f>
        <v>42045.50535879629</v>
      </c>
      <c r="T2129" s="15">
        <f>(((I2129/60)/60)/24)+DATE(1970,1,1)</f>
        <v>42075.463692129633</v>
      </c>
      <c r="U2129">
        <f>YEAR(S2129)</f>
        <v>2015</v>
      </c>
      <c r="V2129">
        <f t="shared" si="33"/>
        <v>30</v>
      </c>
    </row>
    <row r="2130" spans="1:22" ht="41.4" x14ac:dyDescent="0.4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ROUND(E2130/D2130*100,0)</f>
        <v>0</v>
      </c>
      <c r="P2130">
        <f>IFERROR(ROUND(E2130/L2130,2),0)</f>
        <v>25</v>
      </c>
      <c r="Q2130" s="11" t="s">
        <v>8331</v>
      </c>
      <c r="R2130" t="s">
        <v>8332</v>
      </c>
      <c r="S2130" s="15">
        <f>(((J2130/60)/60)/24)+DATE(1970,1,1)</f>
        <v>41843.772789351853</v>
      </c>
      <c r="T2130" s="15">
        <f>(((I2130/60)/60)/24)+DATE(1970,1,1)</f>
        <v>41903.772789351853</v>
      </c>
      <c r="U2130">
        <f>YEAR(S2130)</f>
        <v>2014</v>
      </c>
      <c r="V2130">
        <f t="shared" si="33"/>
        <v>60</v>
      </c>
    </row>
    <row r="2131" spans="1:22" ht="41.4" x14ac:dyDescent="0.4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ROUND(E2131/D2131*100,0)</f>
        <v>12</v>
      </c>
      <c r="P2131">
        <f>IFERROR(ROUND(E2131/L2131,2),0)</f>
        <v>19.670000000000002</v>
      </c>
      <c r="Q2131" s="11" t="s">
        <v>8331</v>
      </c>
      <c r="R2131" t="s">
        <v>8332</v>
      </c>
      <c r="S2131" s="15">
        <f>(((J2131/60)/60)/24)+DATE(1970,1,1)</f>
        <v>42409.024305555555</v>
      </c>
      <c r="T2131" s="15">
        <f>(((I2131/60)/60)/24)+DATE(1970,1,1)</f>
        <v>42439.024305555555</v>
      </c>
      <c r="U2131">
        <f>YEAR(S2131)</f>
        <v>2016</v>
      </c>
      <c r="V2131">
        <f t="shared" si="33"/>
        <v>30</v>
      </c>
    </row>
    <row r="2132" spans="1:22" ht="27.6" x14ac:dyDescent="0.4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ROUND(E2132/D2132*100,0)</f>
        <v>0</v>
      </c>
      <c r="P2132">
        <f>IFERROR(ROUND(E2132/L2132,2),0)</f>
        <v>21.25</v>
      </c>
      <c r="Q2132" s="11" t="s">
        <v>8331</v>
      </c>
      <c r="R2132" t="s">
        <v>8332</v>
      </c>
      <c r="S2132" s="15">
        <f>(((J2132/60)/60)/24)+DATE(1970,1,1)</f>
        <v>41832.086377314816</v>
      </c>
      <c r="T2132" s="15">
        <f>(((I2132/60)/60)/24)+DATE(1970,1,1)</f>
        <v>41867.086377314816</v>
      </c>
      <c r="U2132">
        <f>YEAR(S2132)</f>
        <v>2014</v>
      </c>
      <c r="V2132">
        <f t="shared" si="33"/>
        <v>35</v>
      </c>
    </row>
    <row r="2133" spans="1:22" ht="41.4" x14ac:dyDescent="0.4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ROUND(E2133/D2133*100,0)</f>
        <v>5</v>
      </c>
      <c r="P2133">
        <f>IFERROR(ROUND(E2133/L2133,2),0)</f>
        <v>8.33</v>
      </c>
      <c r="Q2133" s="11" t="s">
        <v>8331</v>
      </c>
      <c r="R2133" t="s">
        <v>8332</v>
      </c>
      <c r="S2133" s="15">
        <f>(((J2133/60)/60)/24)+DATE(1970,1,1)</f>
        <v>42167.207071759258</v>
      </c>
      <c r="T2133" s="15">
        <f>(((I2133/60)/60)/24)+DATE(1970,1,1)</f>
        <v>42197.207071759258</v>
      </c>
      <c r="U2133">
        <f>YEAR(S2133)</f>
        <v>2015</v>
      </c>
      <c r="V2133">
        <f t="shared" si="33"/>
        <v>30</v>
      </c>
    </row>
    <row r="2134" spans="1:22" ht="41.4" x14ac:dyDescent="0.4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ROUND(E2134/D2134*100,0)</f>
        <v>2</v>
      </c>
      <c r="P2134">
        <f>IFERROR(ROUND(E2134/L2134,2),0)</f>
        <v>21.34</v>
      </c>
      <c r="Q2134" s="11" t="s">
        <v>8331</v>
      </c>
      <c r="R2134" t="s">
        <v>8332</v>
      </c>
      <c r="S2134" s="15">
        <f>(((J2134/60)/60)/24)+DATE(1970,1,1)</f>
        <v>41643.487175925926</v>
      </c>
      <c r="T2134" s="15">
        <f>(((I2134/60)/60)/24)+DATE(1970,1,1)</f>
        <v>41673.487175925926</v>
      </c>
      <c r="U2134">
        <f>YEAR(S2134)</f>
        <v>2014</v>
      </c>
      <c r="V2134">
        <f t="shared" si="33"/>
        <v>30</v>
      </c>
    </row>
    <row r="2135" spans="1:22" ht="41.4" x14ac:dyDescent="0.4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ROUND(E2135/D2135*100,0)</f>
        <v>2</v>
      </c>
      <c r="P2135">
        <f>IFERROR(ROUND(E2135/L2135,2),0)</f>
        <v>5.33</v>
      </c>
      <c r="Q2135" s="11" t="s">
        <v>8331</v>
      </c>
      <c r="R2135" t="s">
        <v>8332</v>
      </c>
      <c r="S2135" s="15">
        <f>(((J2135/60)/60)/24)+DATE(1970,1,1)</f>
        <v>40619.097210648149</v>
      </c>
      <c r="T2135" s="15">
        <f>(((I2135/60)/60)/24)+DATE(1970,1,1)</f>
        <v>40657.290972222225</v>
      </c>
      <c r="U2135">
        <f>YEAR(S2135)</f>
        <v>2011</v>
      </c>
      <c r="V2135">
        <f t="shared" si="33"/>
        <v>38</v>
      </c>
    </row>
    <row r="2136" spans="1:22" ht="41.4" x14ac:dyDescent="0.4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ROUND(E2136/D2136*100,0)</f>
        <v>2</v>
      </c>
      <c r="P2136">
        <f>IFERROR(ROUND(E2136/L2136,2),0)</f>
        <v>34.67</v>
      </c>
      <c r="Q2136" s="11" t="s">
        <v>8331</v>
      </c>
      <c r="R2136" t="s">
        <v>8332</v>
      </c>
      <c r="S2136" s="15">
        <f>(((J2136/60)/60)/24)+DATE(1970,1,1)</f>
        <v>41361.886469907404</v>
      </c>
      <c r="T2136" s="15">
        <f>(((I2136/60)/60)/24)+DATE(1970,1,1)</f>
        <v>41391.886469907404</v>
      </c>
      <c r="U2136">
        <f>YEAR(S2136)</f>
        <v>2013</v>
      </c>
      <c r="V2136">
        <f t="shared" si="33"/>
        <v>30</v>
      </c>
    </row>
    <row r="2137" spans="1:22" ht="41.4" x14ac:dyDescent="0.4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ROUND(E2137/D2137*100,0)</f>
        <v>10</v>
      </c>
      <c r="P2137">
        <f>IFERROR(ROUND(E2137/L2137,2),0)</f>
        <v>21.73</v>
      </c>
      <c r="Q2137" s="11" t="s">
        <v>8331</v>
      </c>
      <c r="R2137" t="s">
        <v>8332</v>
      </c>
      <c r="S2137" s="15">
        <f>(((J2137/60)/60)/24)+DATE(1970,1,1)</f>
        <v>41156.963344907403</v>
      </c>
      <c r="T2137" s="15">
        <f>(((I2137/60)/60)/24)+DATE(1970,1,1)</f>
        <v>41186.963344907403</v>
      </c>
      <c r="U2137">
        <f>YEAR(S2137)</f>
        <v>2012</v>
      </c>
      <c r="V2137">
        <f t="shared" si="33"/>
        <v>30</v>
      </c>
    </row>
    <row r="2138" spans="1:22" ht="41.4" x14ac:dyDescent="0.4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ROUND(E2138/D2138*100,0)</f>
        <v>0</v>
      </c>
      <c r="P2138">
        <f>IFERROR(ROUND(E2138/L2138,2),0)</f>
        <v>11.92</v>
      </c>
      <c r="Q2138" s="11" t="s">
        <v>8331</v>
      </c>
      <c r="R2138" t="s">
        <v>8332</v>
      </c>
      <c r="S2138" s="15">
        <f>(((J2138/60)/60)/24)+DATE(1970,1,1)</f>
        <v>41536.509097222224</v>
      </c>
      <c r="T2138" s="15">
        <f>(((I2138/60)/60)/24)+DATE(1970,1,1)</f>
        <v>41566.509097222224</v>
      </c>
      <c r="U2138">
        <f>YEAR(S2138)</f>
        <v>2013</v>
      </c>
      <c r="V2138">
        <f t="shared" si="33"/>
        <v>30</v>
      </c>
    </row>
    <row r="2139" spans="1:22" ht="41.4" x14ac:dyDescent="0.4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ROUND(E2139/D2139*100,0)</f>
        <v>28</v>
      </c>
      <c r="P2139">
        <f>IFERROR(ROUND(E2139/L2139,2),0)</f>
        <v>26.6</v>
      </c>
      <c r="Q2139" s="11" t="s">
        <v>8331</v>
      </c>
      <c r="R2139" t="s">
        <v>8332</v>
      </c>
      <c r="S2139" s="15">
        <f>(((J2139/60)/60)/24)+DATE(1970,1,1)</f>
        <v>41948.771168981482</v>
      </c>
      <c r="T2139" s="15">
        <f>(((I2139/60)/60)/24)+DATE(1970,1,1)</f>
        <v>41978.771168981482</v>
      </c>
      <c r="U2139">
        <f>YEAR(S2139)</f>
        <v>2014</v>
      </c>
      <c r="V2139">
        <f t="shared" si="33"/>
        <v>30</v>
      </c>
    </row>
    <row r="2140" spans="1:22" ht="27.6" x14ac:dyDescent="0.4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ROUND(E2140/D2140*100,0)</f>
        <v>13</v>
      </c>
      <c r="P2140">
        <f>IFERROR(ROUND(E2140/L2140,2),0)</f>
        <v>10.67</v>
      </c>
      <c r="Q2140" s="11" t="s">
        <v>8331</v>
      </c>
      <c r="R2140" t="s">
        <v>8332</v>
      </c>
      <c r="S2140" s="15">
        <f>(((J2140/60)/60)/24)+DATE(1970,1,1)</f>
        <v>41557.013182870374</v>
      </c>
      <c r="T2140" s="15">
        <f>(((I2140/60)/60)/24)+DATE(1970,1,1)</f>
        <v>41587.054849537039</v>
      </c>
      <c r="U2140">
        <f>YEAR(S2140)</f>
        <v>2013</v>
      </c>
      <c r="V2140">
        <f t="shared" si="33"/>
        <v>30</v>
      </c>
    </row>
    <row r="2141" spans="1:22" ht="41.4" x14ac:dyDescent="0.4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ROUND(E2141/D2141*100,0)</f>
        <v>5</v>
      </c>
      <c r="P2141">
        <f>IFERROR(ROUND(E2141/L2141,2),0)</f>
        <v>29.04</v>
      </c>
      <c r="Q2141" s="11" t="s">
        <v>8331</v>
      </c>
      <c r="R2141" t="s">
        <v>8332</v>
      </c>
      <c r="S2141" s="15">
        <f>(((J2141/60)/60)/24)+DATE(1970,1,1)</f>
        <v>42647.750092592592</v>
      </c>
      <c r="T2141" s="15">
        <f>(((I2141/60)/60)/24)+DATE(1970,1,1)</f>
        <v>42677.750092592592</v>
      </c>
      <c r="U2141">
        <f>YEAR(S2141)</f>
        <v>2016</v>
      </c>
      <c r="V2141">
        <f t="shared" si="33"/>
        <v>30</v>
      </c>
    </row>
    <row r="2142" spans="1:22" ht="41.4" x14ac:dyDescent="0.4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ROUND(E2142/D2142*100,0)</f>
        <v>0</v>
      </c>
      <c r="P2142">
        <f>IFERROR(ROUND(E2142/L2142,2),0)</f>
        <v>50.91</v>
      </c>
      <c r="Q2142" s="11" t="s">
        <v>8331</v>
      </c>
      <c r="R2142" t="s">
        <v>8332</v>
      </c>
      <c r="S2142" s="15">
        <f>(((J2142/60)/60)/24)+DATE(1970,1,1)</f>
        <v>41255.833611111113</v>
      </c>
      <c r="T2142" s="15">
        <f>(((I2142/60)/60)/24)+DATE(1970,1,1)</f>
        <v>41285.833611111113</v>
      </c>
      <c r="U2142">
        <f>YEAR(S2142)</f>
        <v>2012</v>
      </c>
      <c r="V2142">
        <f t="shared" si="33"/>
        <v>30</v>
      </c>
    </row>
    <row r="2143" spans="1:22" ht="41.4" x14ac:dyDescent="0.4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ROUND(E2143/D2143*100,0)</f>
        <v>0</v>
      </c>
      <c r="P2143">
        <f>IFERROR(ROUND(E2143/L2143,2),0)</f>
        <v>0</v>
      </c>
      <c r="Q2143" s="11" t="s">
        <v>8331</v>
      </c>
      <c r="R2143" t="s">
        <v>8332</v>
      </c>
      <c r="S2143" s="15">
        <f>(((J2143/60)/60)/24)+DATE(1970,1,1)</f>
        <v>41927.235636574071</v>
      </c>
      <c r="T2143" s="15">
        <f>(((I2143/60)/60)/24)+DATE(1970,1,1)</f>
        <v>41957.277303240742</v>
      </c>
      <c r="U2143">
        <f>YEAR(S2143)</f>
        <v>2014</v>
      </c>
      <c r="V2143">
        <f t="shared" si="33"/>
        <v>30</v>
      </c>
    </row>
    <row r="2144" spans="1:22" ht="41.4" x14ac:dyDescent="0.4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ROUND(E2144/D2144*100,0)</f>
        <v>6</v>
      </c>
      <c r="P2144">
        <f>IFERROR(ROUND(E2144/L2144,2),0)</f>
        <v>50.08</v>
      </c>
      <c r="Q2144" s="11" t="s">
        <v>8331</v>
      </c>
      <c r="R2144" t="s">
        <v>8332</v>
      </c>
      <c r="S2144" s="15">
        <f>(((J2144/60)/60)/24)+DATE(1970,1,1)</f>
        <v>42340.701504629629</v>
      </c>
      <c r="T2144" s="15">
        <f>(((I2144/60)/60)/24)+DATE(1970,1,1)</f>
        <v>42368.701504629629</v>
      </c>
      <c r="U2144">
        <f>YEAR(S2144)</f>
        <v>2015</v>
      </c>
      <c r="V2144">
        <f t="shared" si="33"/>
        <v>28</v>
      </c>
    </row>
    <row r="2145" spans="1:22" ht="41.4" x14ac:dyDescent="0.4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ROUND(E2145/D2145*100,0)</f>
        <v>11</v>
      </c>
      <c r="P2145">
        <f>IFERROR(ROUND(E2145/L2145,2),0)</f>
        <v>45</v>
      </c>
      <c r="Q2145" s="11" t="s">
        <v>8331</v>
      </c>
      <c r="R2145" t="s">
        <v>8332</v>
      </c>
      <c r="S2145" s="15">
        <f>(((J2145/60)/60)/24)+DATE(1970,1,1)</f>
        <v>40332.886712962965</v>
      </c>
      <c r="T2145" s="15">
        <f>(((I2145/60)/60)/24)+DATE(1970,1,1)</f>
        <v>40380.791666666664</v>
      </c>
      <c r="U2145">
        <f>YEAR(S2145)</f>
        <v>2010</v>
      </c>
      <c r="V2145">
        <f t="shared" si="33"/>
        <v>48</v>
      </c>
    </row>
    <row r="2146" spans="1:22" ht="27.6" x14ac:dyDescent="0.4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ROUND(E2146/D2146*100,0)</f>
        <v>2</v>
      </c>
      <c r="P2146">
        <f>IFERROR(ROUND(E2146/L2146,2),0)</f>
        <v>25.29</v>
      </c>
      <c r="Q2146" s="11" t="s">
        <v>8331</v>
      </c>
      <c r="R2146" t="s">
        <v>8332</v>
      </c>
      <c r="S2146" s="15">
        <f>(((J2146/60)/60)/24)+DATE(1970,1,1)</f>
        <v>41499.546759259261</v>
      </c>
      <c r="T2146" s="15">
        <f>(((I2146/60)/60)/24)+DATE(1970,1,1)</f>
        <v>41531.546759259261</v>
      </c>
      <c r="U2146">
        <f>YEAR(S2146)</f>
        <v>2013</v>
      </c>
      <c r="V2146">
        <f t="shared" si="33"/>
        <v>32</v>
      </c>
    </row>
    <row r="2147" spans="1:22" ht="41.4" x14ac:dyDescent="0.4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ROUND(E2147/D2147*100,0)</f>
        <v>30</v>
      </c>
      <c r="P2147">
        <f>IFERROR(ROUND(E2147/L2147,2),0)</f>
        <v>51.29</v>
      </c>
      <c r="Q2147" s="11" t="s">
        <v>8331</v>
      </c>
      <c r="R2147" t="s">
        <v>8332</v>
      </c>
      <c r="S2147" s="15">
        <f>(((J2147/60)/60)/24)+DATE(1970,1,1)</f>
        <v>41575.237430555557</v>
      </c>
      <c r="T2147" s="15">
        <f>(((I2147/60)/60)/24)+DATE(1970,1,1)</f>
        <v>41605.279097222221</v>
      </c>
      <c r="U2147">
        <f>YEAR(S2147)</f>
        <v>2013</v>
      </c>
      <c r="V2147">
        <f t="shared" si="33"/>
        <v>30</v>
      </c>
    </row>
    <row r="2148" spans="1:22" ht="41.4" x14ac:dyDescent="0.4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ROUND(E2148/D2148*100,0)</f>
        <v>0</v>
      </c>
      <c r="P2148">
        <f>IFERROR(ROUND(E2148/L2148,2),0)</f>
        <v>1</v>
      </c>
      <c r="Q2148" s="11" t="s">
        <v>8331</v>
      </c>
      <c r="R2148" t="s">
        <v>8332</v>
      </c>
      <c r="S2148" s="15">
        <f>(((J2148/60)/60)/24)+DATE(1970,1,1)</f>
        <v>42397.679513888885</v>
      </c>
      <c r="T2148" s="15">
        <f>(((I2148/60)/60)/24)+DATE(1970,1,1)</f>
        <v>42411.679513888885</v>
      </c>
      <c r="U2148">
        <f>YEAR(S2148)</f>
        <v>2016</v>
      </c>
      <c r="V2148">
        <f t="shared" si="33"/>
        <v>14</v>
      </c>
    </row>
    <row r="2149" spans="1:22" x14ac:dyDescent="0.4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ROUND(E2149/D2149*100,0)</f>
        <v>1</v>
      </c>
      <c r="P2149">
        <f>IFERROR(ROUND(E2149/L2149,2),0)</f>
        <v>49.38</v>
      </c>
      <c r="Q2149" s="11" t="s">
        <v>8331</v>
      </c>
      <c r="R2149" t="s">
        <v>8332</v>
      </c>
      <c r="S2149" s="15">
        <f>(((J2149/60)/60)/24)+DATE(1970,1,1)</f>
        <v>41927.295694444445</v>
      </c>
      <c r="T2149" s="15">
        <f>(((I2149/60)/60)/24)+DATE(1970,1,1)</f>
        <v>41959.337361111116</v>
      </c>
      <c r="U2149">
        <f>YEAR(S2149)</f>
        <v>2014</v>
      </c>
      <c r="V2149">
        <f t="shared" si="33"/>
        <v>32</v>
      </c>
    </row>
    <row r="2150" spans="1:22" ht="41.4" x14ac:dyDescent="0.4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ROUND(E2150/D2150*100,0)</f>
        <v>2</v>
      </c>
      <c r="P2150">
        <f>IFERROR(ROUND(E2150/L2150,2),0)</f>
        <v>1</v>
      </c>
      <c r="Q2150" s="11" t="s">
        <v>8331</v>
      </c>
      <c r="R2150" t="s">
        <v>8332</v>
      </c>
      <c r="S2150" s="15">
        <f>(((J2150/60)/60)/24)+DATE(1970,1,1)</f>
        <v>42066.733587962968</v>
      </c>
      <c r="T2150" s="15">
        <f>(((I2150/60)/60)/24)+DATE(1970,1,1)</f>
        <v>42096.691921296297</v>
      </c>
      <c r="U2150">
        <f>YEAR(S2150)</f>
        <v>2015</v>
      </c>
      <c r="V2150">
        <f t="shared" si="33"/>
        <v>30</v>
      </c>
    </row>
    <row r="2151" spans="1:22" ht="41.4" x14ac:dyDescent="0.4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ROUND(E2151/D2151*100,0)</f>
        <v>0</v>
      </c>
      <c r="P2151">
        <f>IFERROR(ROUND(E2151/L2151,2),0)</f>
        <v>0</v>
      </c>
      <c r="Q2151" s="11" t="s">
        <v>8331</v>
      </c>
      <c r="R2151" t="s">
        <v>8332</v>
      </c>
      <c r="S2151" s="15">
        <f>(((J2151/60)/60)/24)+DATE(1970,1,1)</f>
        <v>40355.024953703702</v>
      </c>
      <c r="T2151" s="15">
        <f>(((I2151/60)/60)/24)+DATE(1970,1,1)</f>
        <v>40390</v>
      </c>
      <c r="U2151">
        <f>YEAR(S2151)</f>
        <v>2010</v>
      </c>
      <c r="V2151">
        <f t="shared" si="33"/>
        <v>35</v>
      </c>
    </row>
    <row r="2152" spans="1:22" x14ac:dyDescent="0.4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ROUND(E2152/D2152*100,0)</f>
        <v>1</v>
      </c>
      <c r="P2152">
        <f>IFERROR(ROUND(E2152/L2152,2),0)</f>
        <v>101.25</v>
      </c>
      <c r="Q2152" s="11" t="s">
        <v>8331</v>
      </c>
      <c r="R2152" t="s">
        <v>8332</v>
      </c>
      <c r="S2152" s="15">
        <f>(((J2152/60)/60)/24)+DATE(1970,1,1)</f>
        <v>42534.284710648149</v>
      </c>
      <c r="T2152" s="15">
        <f>(((I2152/60)/60)/24)+DATE(1970,1,1)</f>
        <v>42564.284710648149</v>
      </c>
      <c r="U2152">
        <f>YEAR(S2152)</f>
        <v>2016</v>
      </c>
      <c r="V2152">
        <f t="shared" si="33"/>
        <v>30</v>
      </c>
    </row>
    <row r="2153" spans="1:22" ht="41.4" x14ac:dyDescent="0.4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ROUND(E2153/D2153*100,0)</f>
        <v>0</v>
      </c>
      <c r="P2153">
        <f>IFERROR(ROUND(E2153/L2153,2),0)</f>
        <v>19.670000000000002</v>
      </c>
      <c r="Q2153" s="11" t="s">
        <v>8331</v>
      </c>
      <c r="R2153" t="s">
        <v>8332</v>
      </c>
      <c r="S2153" s="15">
        <f>(((J2153/60)/60)/24)+DATE(1970,1,1)</f>
        <v>42520.847384259265</v>
      </c>
      <c r="T2153" s="15">
        <f>(((I2153/60)/60)/24)+DATE(1970,1,1)</f>
        <v>42550.847384259265</v>
      </c>
      <c r="U2153">
        <f>YEAR(S2153)</f>
        <v>2016</v>
      </c>
      <c r="V2153">
        <f t="shared" si="33"/>
        <v>30</v>
      </c>
    </row>
    <row r="2154" spans="1:22" ht="41.4" x14ac:dyDescent="0.4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ROUND(E2154/D2154*100,0)</f>
        <v>0</v>
      </c>
      <c r="P2154">
        <f>IFERROR(ROUND(E2154/L2154,2),0)</f>
        <v>12.5</v>
      </c>
      <c r="Q2154" s="11" t="s">
        <v>8331</v>
      </c>
      <c r="R2154" t="s">
        <v>8332</v>
      </c>
      <c r="S2154" s="15">
        <f>(((J2154/60)/60)/24)+DATE(1970,1,1)</f>
        <v>41683.832280092596</v>
      </c>
      <c r="T2154" s="15">
        <f>(((I2154/60)/60)/24)+DATE(1970,1,1)</f>
        <v>41713.790613425925</v>
      </c>
      <c r="U2154">
        <f>YEAR(S2154)</f>
        <v>2014</v>
      </c>
      <c r="V2154">
        <f t="shared" si="33"/>
        <v>30</v>
      </c>
    </row>
    <row r="2155" spans="1:22" ht="41.4" x14ac:dyDescent="0.4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ROUND(E2155/D2155*100,0)</f>
        <v>0</v>
      </c>
      <c r="P2155">
        <f>IFERROR(ROUND(E2155/L2155,2),0)</f>
        <v>8.5</v>
      </c>
      <c r="Q2155" s="11" t="s">
        <v>8331</v>
      </c>
      <c r="R2155" t="s">
        <v>8332</v>
      </c>
      <c r="S2155" s="15">
        <f>(((J2155/60)/60)/24)+DATE(1970,1,1)</f>
        <v>41974.911087962959</v>
      </c>
      <c r="T2155" s="15">
        <f>(((I2155/60)/60)/24)+DATE(1970,1,1)</f>
        <v>42014.332638888889</v>
      </c>
      <c r="U2155">
        <f>YEAR(S2155)</f>
        <v>2014</v>
      </c>
      <c r="V2155">
        <f t="shared" si="33"/>
        <v>40</v>
      </c>
    </row>
    <row r="2156" spans="1:22" ht="27.6" x14ac:dyDescent="0.4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ROUND(E2156/D2156*100,0)</f>
        <v>1</v>
      </c>
      <c r="P2156">
        <f>IFERROR(ROUND(E2156/L2156,2),0)</f>
        <v>1</v>
      </c>
      <c r="Q2156" s="11" t="s">
        <v>8331</v>
      </c>
      <c r="R2156" t="s">
        <v>8332</v>
      </c>
      <c r="S2156" s="15">
        <f>(((J2156/60)/60)/24)+DATE(1970,1,1)</f>
        <v>41647.632256944446</v>
      </c>
      <c r="T2156" s="15">
        <f>(((I2156/60)/60)/24)+DATE(1970,1,1)</f>
        <v>41667.632256944446</v>
      </c>
      <c r="U2156">
        <f>YEAR(S2156)</f>
        <v>2014</v>
      </c>
      <c r="V2156">
        <f t="shared" si="33"/>
        <v>20</v>
      </c>
    </row>
    <row r="2157" spans="1:22" ht="41.4" x14ac:dyDescent="0.4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ROUND(E2157/D2157*100,0)</f>
        <v>2</v>
      </c>
      <c r="P2157">
        <f>IFERROR(ROUND(E2157/L2157,2),0)</f>
        <v>23</v>
      </c>
      <c r="Q2157" s="11" t="s">
        <v>8331</v>
      </c>
      <c r="R2157" t="s">
        <v>8332</v>
      </c>
      <c r="S2157" s="15">
        <f>(((J2157/60)/60)/24)+DATE(1970,1,1)</f>
        <v>42430.747511574074</v>
      </c>
      <c r="T2157" s="15">
        <f>(((I2157/60)/60)/24)+DATE(1970,1,1)</f>
        <v>42460.70584490741</v>
      </c>
      <c r="U2157">
        <f>YEAR(S2157)</f>
        <v>2016</v>
      </c>
      <c r="V2157">
        <f t="shared" si="33"/>
        <v>30</v>
      </c>
    </row>
    <row r="2158" spans="1:22" ht="41.4" x14ac:dyDescent="0.4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ROUND(E2158/D2158*100,0)</f>
        <v>3</v>
      </c>
      <c r="P2158">
        <f>IFERROR(ROUND(E2158/L2158,2),0)</f>
        <v>17.989999999999998</v>
      </c>
      <c r="Q2158" s="11" t="s">
        <v>8331</v>
      </c>
      <c r="R2158" t="s">
        <v>8332</v>
      </c>
      <c r="S2158" s="15">
        <f>(((J2158/60)/60)/24)+DATE(1970,1,1)</f>
        <v>41488.85423611111</v>
      </c>
      <c r="T2158" s="15">
        <f>(((I2158/60)/60)/24)+DATE(1970,1,1)</f>
        <v>41533.85423611111</v>
      </c>
      <c r="U2158">
        <f>YEAR(S2158)</f>
        <v>2013</v>
      </c>
      <c r="V2158">
        <f t="shared" si="33"/>
        <v>45</v>
      </c>
    </row>
    <row r="2159" spans="1:22" ht="27.6" x14ac:dyDescent="0.4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ROUND(E2159/D2159*100,0)</f>
        <v>28</v>
      </c>
      <c r="P2159">
        <f>IFERROR(ROUND(E2159/L2159,2),0)</f>
        <v>370.95</v>
      </c>
      <c r="Q2159" s="11" t="s">
        <v>8331</v>
      </c>
      <c r="R2159" t="s">
        <v>8332</v>
      </c>
      <c r="S2159" s="15">
        <f>(((J2159/60)/60)/24)+DATE(1970,1,1)</f>
        <v>42694.98128472222</v>
      </c>
      <c r="T2159" s="15">
        <f>(((I2159/60)/60)/24)+DATE(1970,1,1)</f>
        <v>42727.332638888889</v>
      </c>
      <c r="U2159">
        <f>YEAR(S2159)</f>
        <v>2016</v>
      </c>
      <c r="V2159">
        <f t="shared" si="33"/>
        <v>33</v>
      </c>
    </row>
    <row r="2160" spans="1:22" ht="41.4" x14ac:dyDescent="0.4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ROUND(E2160/D2160*100,0)</f>
        <v>7</v>
      </c>
      <c r="P2160">
        <f>IFERROR(ROUND(E2160/L2160,2),0)</f>
        <v>63.57</v>
      </c>
      <c r="Q2160" s="11" t="s">
        <v>8331</v>
      </c>
      <c r="R2160" t="s">
        <v>8332</v>
      </c>
      <c r="S2160" s="15">
        <f>(((J2160/60)/60)/24)+DATE(1970,1,1)</f>
        <v>41264.853865740741</v>
      </c>
      <c r="T2160" s="15">
        <f>(((I2160/60)/60)/24)+DATE(1970,1,1)</f>
        <v>41309.853865740741</v>
      </c>
      <c r="U2160">
        <f>YEAR(S2160)</f>
        <v>2012</v>
      </c>
      <c r="V2160">
        <f t="shared" si="33"/>
        <v>45</v>
      </c>
    </row>
    <row r="2161" spans="1:22" ht="55.2" x14ac:dyDescent="0.4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ROUND(E2161/D2161*100,0)</f>
        <v>1</v>
      </c>
      <c r="P2161">
        <f>IFERROR(ROUND(E2161/L2161,2),0)</f>
        <v>13</v>
      </c>
      <c r="Q2161" s="11" t="s">
        <v>8331</v>
      </c>
      <c r="R2161" t="s">
        <v>8332</v>
      </c>
      <c r="S2161" s="15">
        <f>(((J2161/60)/60)/24)+DATE(1970,1,1)</f>
        <v>40710.731180555551</v>
      </c>
      <c r="T2161" s="15">
        <f>(((I2161/60)/60)/24)+DATE(1970,1,1)</f>
        <v>40740.731180555551</v>
      </c>
      <c r="U2161">
        <f>YEAR(S2161)</f>
        <v>2011</v>
      </c>
      <c r="V2161">
        <f t="shared" si="33"/>
        <v>30</v>
      </c>
    </row>
    <row r="2162" spans="1:22" ht="41.4" x14ac:dyDescent="0.4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ROUND(E2162/D2162*100,0)</f>
        <v>1</v>
      </c>
      <c r="P2162">
        <f>IFERROR(ROUND(E2162/L2162,2),0)</f>
        <v>5.31</v>
      </c>
      <c r="Q2162" s="11" t="s">
        <v>8331</v>
      </c>
      <c r="R2162" t="s">
        <v>8332</v>
      </c>
      <c r="S2162" s="15">
        <f>(((J2162/60)/60)/24)+DATE(1970,1,1)</f>
        <v>41018.711863425924</v>
      </c>
      <c r="T2162" s="15">
        <f>(((I2162/60)/60)/24)+DATE(1970,1,1)</f>
        <v>41048.711863425924</v>
      </c>
      <c r="U2162">
        <f>YEAR(S2162)</f>
        <v>2012</v>
      </c>
      <c r="V2162">
        <f t="shared" si="33"/>
        <v>30</v>
      </c>
    </row>
    <row r="2163" spans="1:22" ht="27.6" x14ac:dyDescent="0.4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ROUND(E2163/D2163*100,0)</f>
        <v>116</v>
      </c>
      <c r="P2163">
        <f>IFERROR(ROUND(E2163/L2163,2),0)</f>
        <v>35.619999999999997</v>
      </c>
      <c r="Q2163" s="11" t="s">
        <v>8323</v>
      </c>
      <c r="R2163" t="s">
        <v>8324</v>
      </c>
      <c r="S2163" s="15">
        <f>(((J2163/60)/60)/24)+DATE(1970,1,1)</f>
        <v>42240.852534722217</v>
      </c>
      <c r="T2163" s="15">
        <f>(((I2163/60)/60)/24)+DATE(1970,1,1)</f>
        <v>42270.852534722217</v>
      </c>
      <c r="U2163">
        <f>YEAR(S2163)</f>
        <v>2015</v>
      </c>
      <c r="V2163">
        <f t="shared" si="33"/>
        <v>30</v>
      </c>
    </row>
    <row r="2164" spans="1:22" ht="41.4" x14ac:dyDescent="0.4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ROUND(E2164/D2164*100,0)</f>
        <v>112</v>
      </c>
      <c r="P2164">
        <f>IFERROR(ROUND(E2164/L2164,2),0)</f>
        <v>87.1</v>
      </c>
      <c r="Q2164" s="11" t="s">
        <v>8323</v>
      </c>
      <c r="R2164" t="s">
        <v>8324</v>
      </c>
      <c r="S2164" s="15">
        <f>(((J2164/60)/60)/24)+DATE(1970,1,1)</f>
        <v>41813.766099537039</v>
      </c>
      <c r="T2164" s="15">
        <f>(((I2164/60)/60)/24)+DATE(1970,1,1)</f>
        <v>41844.766099537039</v>
      </c>
      <c r="U2164">
        <f>YEAR(S2164)</f>
        <v>2014</v>
      </c>
      <c r="V2164">
        <f t="shared" si="33"/>
        <v>31</v>
      </c>
    </row>
    <row r="2165" spans="1:22" ht="41.4" x14ac:dyDescent="0.4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ROUND(E2165/D2165*100,0)</f>
        <v>132</v>
      </c>
      <c r="P2165">
        <f>IFERROR(ROUND(E2165/L2165,2),0)</f>
        <v>75.11</v>
      </c>
      <c r="Q2165" s="11" t="s">
        <v>8323</v>
      </c>
      <c r="R2165" t="s">
        <v>8324</v>
      </c>
      <c r="S2165" s="15">
        <f>(((J2165/60)/60)/24)+DATE(1970,1,1)</f>
        <v>42111.899537037039</v>
      </c>
      <c r="T2165" s="15">
        <f>(((I2165/60)/60)/24)+DATE(1970,1,1)</f>
        <v>42163.159722222219</v>
      </c>
      <c r="U2165">
        <f>YEAR(S2165)</f>
        <v>2015</v>
      </c>
      <c r="V2165">
        <f t="shared" si="33"/>
        <v>52</v>
      </c>
    </row>
    <row r="2166" spans="1:22" ht="27.6" x14ac:dyDescent="0.4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ROUND(E2166/D2166*100,0)</f>
        <v>103</v>
      </c>
      <c r="P2166">
        <f>IFERROR(ROUND(E2166/L2166,2),0)</f>
        <v>68.010000000000005</v>
      </c>
      <c r="Q2166" s="11" t="s">
        <v>8323</v>
      </c>
      <c r="R2166" t="s">
        <v>8324</v>
      </c>
      <c r="S2166" s="15">
        <f>(((J2166/60)/60)/24)+DATE(1970,1,1)</f>
        <v>42515.71775462963</v>
      </c>
      <c r="T2166" s="15">
        <f>(((I2166/60)/60)/24)+DATE(1970,1,1)</f>
        <v>42546.165972222225</v>
      </c>
      <c r="U2166">
        <f>YEAR(S2166)</f>
        <v>2016</v>
      </c>
      <c r="V2166">
        <f t="shared" si="33"/>
        <v>31</v>
      </c>
    </row>
    <row r="2167" spans="1:22" ht="41.4" x14ac:dyDescent="0.4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ROUND(E2167/D2167*100,0)</f>
        <v>139</v>
      </c>
      <c r="P2167">
        <f>IFERROR(ROUND(E2167/L2167,2),0)</f>
        <v>29.62</v>
      </c>
      <c r="Q2167" s="11" t="s">
        <v>8323</v>
      </c>
      <c r="R2167" t="s">
        <v>8324</v>
      </c>
      <c r="S2167" s="15">
        <f>(((J2167/60)/60)/24)+DATE(1970,1,1)</f>
        <v>42438.667071759264</v>
      </c>
      <c r="T2167" s="15">
        <f>(((I2167/60)/60)/24)+DATE(1970,1,1)</f>
        <v>42468.625405092593</v>
      </c>
      <c r="U2167">
        <f>YEAR(S2167)</f>
        <v>2016</v>
      </c>
      <c r="V2167">
        <f t="shared" si="33"/>
        <v>30</v>
      </c>
    </row>
    <row r="2168" spans="1:22" ht="55.2" x14ac:dyDescent="0.4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ROUND(E2168/D2168*100,0)</f>
        <v>147</v>
      </c>
      <c r="P2168">
        <f>IFERROR(ROUND(E2168/L2168,2),0)</f>
        <v>91.63</v>
      </c>
      <c r="Q2168" s="11" t="s">
        <v>8323</v>
      </c>
      <c r="R2168" t="s">
        <v>8324</v>
      </c>
      <c r="S2168" s="15">
        <f>(((J2168/60)/60)/24)+DATE(1970,1,1)</f>
        <v>41933.838171296295</v>
      </c>
      <c r="T2168" s="15">
        <f>(((I2168/60)/60)/24)+DATE(1970,1,1)</f>
        <v>41978.879837962959</v>
      </c>
      <c r="U2168">
        <f>YEAR(S2168)</f>
        <v>2014</v>
      </c>
      <c r="V2168">
        <f t="shared" si="33"/>
        <v>45</v>
      </c>
    </row>
    <row r="2169" spans="1:22" ht="27.6" x14ac:dyDescent="0.4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ROUND(E2169/D2169*100,0)</f>
        <v>120</v>
      </c>
      <c r="P2169">
        <f>IFERROR(ROUND(E2169/L2169,2),0)</f>
        <v>22.5</v>
      </c>
      <c r="Q2169" s="11" t="s">
        <v>8323</v>
      </c>
      <c r="R2169" t="s">
        <v>8324</v>
      </c>
      <c r="S2169" s="15">
        <f>(((J2169/60)/60)/24)+DATE(1970,1,1)</f>
        <v>41153.066400462965</v>
      </c>
      <c r="T2169" s="15">
        <f>(((I2169/60)/60)/24)+DATE(1970,1,1)</f>
        <v>41167.066400462965</v>
      </c>
      <c r="U2169">
        <f>YEAR(S2169)</f>
        <v>2012</v>
      </c>
      <c r="V2169">
        <f t="shared" si="33"/>
        <v>14</v>
      </c>
    </row>
    <row r="2170" spans="1:22" ht="27.6" x14ac:dyDescent="0.4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ROUND(E2170/D2170*100,0)</f>
        <v>122</v>
      </c>
      <c r="P2170">
        <f>IFERROR(ROUND(E2170/L2170,2),0)</f>
        <v>64.37</v>
      </c>
      <c r="Q2170" s="11" t="s">
        <v>8323</v>
      </c>
      <c r="R2170" t="s">
        <v>8324</v>
      </c>
      <c r="S2170" s="15">
        <f>(((J2170/60)/60)/24)+DATE(1970,1,1)</f>
        <v>42745.600243055553</v>
      </c>
      <c r="T2170" s="15">
        <f>(((I2170/60)/60)/24)+DATE(1970,1,1)</f>
        <v>42776.208333333328</v>
      </c>
      <c r="U2170">
        <f>YEAR(S2170)</f>
        <v>2017</v>
      </c>
      <c r="V2170">
        <f t="shared" si="33"/>
        <v>31</v>
      </c>
    </row>
    <row r="2171" spans="1:22" ht="41.4" x14ac:dyDescent="0.4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ROUND(E2171/D2171*100,0)</f>
        <v>100</v>
      </c>
      <c r="P2171">
        <f>IFERROR(ROUND(E2171/L2171,2),0)</f>
        <v>21.86</v>
      </c>
      <c r="Q2171" s="11" t="s">
        <v>8323</v>
      </c>
      <c r="R2171" t="s">
        <v>8324</v>
      </c>
      <c r="S2171" s="15">
        <f>(((J2171/60)/60)/24)+DATE(1970,1,1)</f>
        <v>42793.700821759259</v>
      </c>
      <c r="T2171" s="15">
        <f>(((I2171/60)/60)/24)+DATE(1970,1,1)</f>
        <v>42796.700821759259</v>
      </c>
      <c r="U2171">
        <f>YEAR(S2171)</f>
        <v>2017</v>
      </c>
      <c r="V2171">
        <f t="shared" si="33"/>
        <v>3</v>
      </c>
    </row>
    <row r="2172" spans="1:22" ht="41.4" x14ac:dyDescent="0.4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ROUND(E2172/D2172*100,0)</f>
        <v>181</v>
      </c>
      <c r="P2172">
        <f>IFERROR(ROUND(E2172/L2172,2),0)</f>
        <v>33.32</v>
      </c>
      <c r="Q2172" s="11" t="s">
        <v>8323</v>
      </c>
      <c r="R2172" t="s">
        <v>8324</v>
      </c>
      <c r="S2172" s="15">
        <f>(((J2172/60)/60)/24)+DATE(1970,1,1)</f>
        <v>42198.750254629631</v>
      </c>
      <c r="T2172" s="15">
        <f>(((I2172/60)/60)/24)+DATE(1970,1,1)</f>
        <v>42238.750254629631</v>
      </c>
      <c r="U2172">
        <f>YEAR(S2172)</f>
        <v>2015</v>
      </c>
      <c r="V2172">
        <f t="shared" si="33"/>
        <v>40</v>
      </c>
    </row>
    <row r="2173" spans="1:22" ht="41.4" x14ac:dyDescent="0.4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ROUND(E2173/D2173*100,0)</f>
        <v>106</v>
      </c>
      <c r="P2173">
        <f>IFERROR(ROUND(E2173/L2173,2),0)</f>
        <v>90.28</v>
      </c>
      <c r="Q2173" s="11" t="s">
        <v>8323</v>
      </c>
      <c r="R2173" t="s">
        <v>8324</v>
      </c>
      <c r="S2173" s="15">
        <f>(((J2173/60)/60)/24)+DATE(1970,1,1)</f>
        <v>42141.95711805555</v>
      </c>
      <c r="T2173" s="15">
        <f>(((I2173/60)/60)/24)+DATE(1970,1,1)</f>
        <v>42177.208333333328</v>
      </c>
      <c r="U2173">
        <f>YEAR(S2173)</f>
        <v>2015</v>
      </c>
      <c r="V2173">
        <f t="shared" si="33"/>
        <v>36</v>
      </c>
    </row>
    <row r="2174" spans="1:22" ht="41.4" x14ac:dyDescent="0.4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ROUND(E2174/D2174*100,0)</f>
        <v>100</v>
      </c>
      <c r="P2174">
        <f>IFERROR(ROUND(E2174/L2174,2),0)</f>
        <v>76.92</v>
      </c>
      <c r="Q2174" s="11" t="s">
        <v>8323</v>
      </c>
      <c r="R2174" t="s">
        <v>8324</v>
      </c>
      <c r="S2174" s="15">
        <f>(((J2174/60)/60)/24)+DATE(1970,1,1)</f>
        <v>42082.580092592587</v>
      </c>
      <c r="T2174" s="15">
        <f>(((I2174/60)/60)/24)+DATE(1970,1,1)</f>
        <v>42112.580092592587</v>
      </c>
      <c r="U2174">
        <f>YEAR(S2174)</f>
        <v>2015</v>
      </c>
      <c r="V2174">
        <f t="shared" si="33"/>
        <v>30</v>
      </c>
    </row>
    <row r="2175" spans="1:22" ht="41.4" x14ac:dyDescent="0.4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ROUND(E2175/D2175*100,0)</f>
        <v>127</v>
      </c>
      <c r="P2175">
        <f>IFERROR(ROUND(E2175/L2175,2),0)</f>
        <v>59.23</v>
      </c>
      <c r="Q2175" s="11" t="s">
        <v>8323</v>
      </c>
      <c r="R2175" t="s">
        <v>8324</v>
      </c>
      <c r="S2175" s="15">
        <f>(((J2175/60)/60)/24)+DATE(1970,1,1)</f>
        <v>41495.692627314813</v>
      </c>
      <c r="T2175" s="15">
        <f>(((I2175/60)/60)/24)+DATE(1970,1,1)</f>
        <v>41527.165972222225</v>
      </c>
      <c r="U2175">
        <f>YEAR(S2175)</f>
        <v>2013</v>
      </c>
      <c r="V2175">
        <f t="shared" si="33"/>
        <v>32</v>
      </c>
    </row>
    <row r="2176" spans="1:22" ht="41.4" x14ac:dyDescent="0.4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ROUND(E2176/D2176*100,0)</f>
        <v>103</v>
      </c>
      <c r="P2176">
        <f>IFERROR(ROUND(E2176/L2176,2),0)</f>
        <v>65.38</v>
      </c>
      <c r="Q2176" s="11" t="s">
        <v>8323</v>
      </c>
      <c r="R2176" t="s">
        <v>8324</v>
      </c>
      <c r="S2176" s="15">
        <f>(((J2176/60)/60)/24)+DATE(1970,1,1)</f>
        <v>42465.542905092589</v>
      </c>
      <c r="T2176" s="15">
        <f>(((I2176/60)/60)/24)+DATE(1970,1,1)</f>
        <v>42495.542905092589</v>
      </c>
      <c r="U2176">
        <f>YEAR(S2176)</f>
        <v>2016</v>
      </c>
      <c r="V2176">
        <f t="shared" si="33"/>
        <v>30</v>
      </c>
    </row>
    <row r="2177" spans="1:22" ht="41.4" x14ac:dyDescent="0.4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ROUND(E2177/D2177*100,0)</f>
        <v>250</v>
      </c>
      <c r="P2177">
        <f>IFERROR(ROUND(E2177/L2177,2),0)</f>
        <v>67.31</v>
      </c>
      <c r="Q2177" s="11" t="s">
        <v>8323</v>
      </c>
      <c r="R2177" t="s">
        <v>8324</v>
      </c>
      <c r="S2177" s="15">
        <f>(((J2177/60)/60)/24)+DATE(1970,1,1)</f>
        <v>42565.009097222224</v>
      </c>
      <c r="T2177" s="15">
        <f>(((I2177/60)/60)/24)+DATE(1970,1,1)</f>
        <v>42572.009097222224</v>
      </c>
      <c r="U2177">
        <f>YEAR(S2177)</f>
        <v>2016</v>
      </c>
      <c r="V2177">
        <f t="shared" si="33"/>
        <v>7</v>
      </c>
    </row>
    <row r="2178" spans="1:22" ht="41.4" x14ac:dyDescent="0.4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ROUND(E2178/D2178*100,0)</f>
        <v>126</v>
      </c>
      <c r="P2178">
        <f>IFERROR(ROUND(E2178/L2178,2),0)</f>
        <v>88.75</v>
      </c>
      <c r="Q2178" s="11" t="s">
        <v>8323</v>
      </c>
      <c r="R2178" t="s">
        <v>8324</v>
      </c>
      <c r="S2178" s="15">
        <f>(((J2178/60)/60)/24)+DATE(1970,1,1)</f>
        <v>42096.633206018523</v>
      </c>
      <c r="T2178" s="15">
        <f>(((I2178/60)/60)/24)+DATE(1970,1,1)</f>
        <v>42126.633206018523</v>
      </c>
      <c r="U2178">
        <f>YEAR(S2178)</f>
        <v>2015</v>
      </c>
      <c r="V2178">
        <f t="shared" si="33"/>
        <v>30</v>
      </c>
    </row>
    <row r="2179" spans="1:22" ht="55.2" x14ac:dyDescent="0.4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ROUND(E2179/D2179*100,0)</f>
        <v>100</v>
      </c>
      <c r="P2179">
        <f>IFERROR(ROUND(E2179/L2179,2),0)</f>
        <v>65.87</v>
      </c>
      <c r="Q2179" s="11" t="s">
        <v>8323</v>
      </c>
      <c r="R2179" t="s">
        <v>8324</v>
      </c>
      <c r="S2179" s="15">
        <f>(((J2179/60)/60)/24)+DATE(1970,1,1)</f>
        <v>42502.250775462962</v>
      </c>
      <c r="T2179" s="15">
        <f>(((I2179/60)/60)/24)+DATE(1970,1,1)</f>
        <v>42527.250775462962</v>
      </c>
      <c r="U2179">
        <f>YEAR(S2179)</f>
        <v>2016</v>
      </c>
      <c r="V2179">
        <f t="shared" ref="V2179:V2242" si="34">_xlfn.DAYS(T2179,S2179)</f>
        <v>25</v>
      </c>
    </row>
    <row r="2180" spans="1:22" ht="41.4" x14ac:dyDescent="0.4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ROUND(E2180/D2180*100,0)</f>
        <v>139</v>
      </c>
      <c r="P2180">
        <f>IFERROR(ROUND(E2180/L2180,2),0)</f>
        <v>40.35</v>
      </c>
      <c r="Q2180" s="11" t="s">
        <v>8323</v>
      </c>
      <c r="R2180" t="s">
        <v>8324</v>
      </c>
      <c r="S2180" s="15">
        <f>(((J2180/60)/60)/24)+DATE(1970,1,1)</f>
        <v>42723.63653935185</v>
      </c>
      <c r="T2180" s="15">
        <f>(((I2180/60)/60)/24)+DATE(1970,1,1)</f>
        <v>42753.63653935185</v>
      </c>
      <c r="U2180">
        <f>YEAR(S2180)</f>
        <v>2016</v>
      </c>
      <c r="V2180">
        <f t="shared" si="34"/>
        <v>30</v>
      </c>
    </row>
    <row r="2181" spans="1:22" ht="27.6" x14ac:dyDescent="0.4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ROUND(E2181/D2181*100,0)</f>
        <v>161</v>
      </c>
      <c r="P2181">
        <f>IFERROR(ROUND(E2181/L2181,2),0)</f>
        <v>76.86</v>
      </c>
      <c r="Q2181" s="11" t="s">
        <v>8323</v>
      </c>
      <c r="R2181" t="s">
        <v>8324</v>
      </c>
      <c r="S2181" s="15">
        <f>(((J2181/60)/60)/24)+DATE(1970,1,1)</f>
        <v>42075.171203703707</v>
      </c>
      <c r="T2181" s="15">
        <f>(((I2181/60)/60)/24)+DATE(1970,1,1)</f>
        <v>42105.171203703707</v>
      </c>
      <c r="U2181">
        <f>YEAR(S2181)</f>
        <v>2015</v>
      </c>
      <c r="V2181">
        <f t="shared" si="34"/>
        <v>30</v>
      </c>
    </row>
    <row r="2182" spans="1:22" ht="27.6" x14ac:dyDescent="0.4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ROUND(E2182/D2182*100,0)</f>
        <v>107</v>
      </c>
      <c r="P2182">
        <f>IFERROR(ROUND(E2182/L2182,2),0)</f>
        <v>68.709999999999994</v>
      </c>
      <c r="Q2182" s="11" t="s">
        <v>8323</v>
      </c>
      <c r="R2182" t="s">
        <v>8324</v>
      </c>
      <c r="S2182" s="15">
        <f>(((J2182/60)/60)/24)+DATE(1970,1,1)</f>
        <v>42279.669768518521</v>
      </c>
      <c r="T2182" s="15">
        <f>(((I2182/60)/60)/24)+DATE(1970,1,1)</f>
        <v>42321.711435185185</v>
      </c>
      <c r="U2182">
        <f>YEAR(S2182)</f>
        <v>2015</v>
      </c>
      <c r="V2182">
        <f t="shared" si="34"/>
        <v>42</v>
      </c>
    </row>
    <row r="2183" spans="1:22" ht="41.4" x14ac:dyDescent="0.4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ROUND(E2183/D2183*100,0)</f>
        <v>153</v>
      </c>
      <c r="P2183">
        <f>IFERROR(ROUND(E2183/L2183,2),0)</f>
        <v>57.77</v>
      </c>
      <c r="Q2183" s="11" t="s">
        <v>8331</v>
      </c>
      <c r="R2183" t="s">
        <v>8349</v>
      </c>
      <c r="S2183" s="15">
        <f>(((J2183/60)/60)/24)+DATE(1970,1,1)</f>
        <v>42773.005243055552</v>
      </c>
      <c r="T2183" s="15">
        <f>(((I2183/60)/60)/24)+DATE(1970,1,1)</f>
        <v>42787.005243055552</v>
      </c>
      <c r="U2183">
        <f>YEAR(S2183)</f>
        <v>2017</v>
      </c>
      <c r="V2183">
        <f t="shared" si="34"/>
        <v>14</v>
      </c>
    </row>
    <row r="2184" spans="1:22" ht="27.6" x14ac:dyDescent="0.4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ROUND(E2184/D2184*100,0)</f>
        <v>524</v>
      </c>
      <c r="P2184">
        <f>IFERROR(ROUND(E2184/L2184,2),0)</f>
        <v>44.17</v>
      </c>
      <c r="Q2184" s="11" t="s">
        <v>8331</v>
      </c>
      <c r="R2184" t="s">
        <v>8349</v>
      </c>
      <c r="S2184" s="15">
        <f>(((J2184/60)/60)/24)+DATE(1970,1,1)</f>
        <v>41879.900752314818</v>
      </c>
      <c r="T2184" s="15">
        <f>(((I2184/60)/60)/24)+DATE(1970,1,1)</f>
        <v>41914.900752314818</v>
      </c>
      <c r="U2184">
        <f>YEAR(S2184)</f>
        <v>2014</v>
      </c>
      <c r="V2184">
        <f t="shared" si="34"/>
        <v>35</v>
      </c>
    </row>
    <row r="2185" spans="1:22" ht="41.4" x14ac:dyDescent="0.4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ROUND(E2185/D2185*100,0)</f>
        <v>489</v>
      </c>
      <c r="P2185">
        <f>IFERROR(ROUND(E2185/L2185,2),0)</f>
        <v>31.57</v>
      </c>
      <c r="Q2185" s="11" t="s">
        <v>8331</v>
      </c>
      <c r="R2185" t="s">
        <v>8349</v>
      </c>
      <c r="S2185" s="15">
        <f>(((J2185/60)/60)/24)+DATE(1970,1,1)</f>
        <v>42745.365474537044</v>
      </c>
      <c r="T2185" s="15">
        <f>(((I2185/60)/60)/24)+DATE(1970,1,1)</f>
        <v>42775.208333333328</v>
      </c>
      <c r="U2185">
        <f>YEAR(S2185)</f>
        <v>2017</v>
      </c>
      <c r="V2185">
        <f t="shared" si="34"/>
        <v>30</v>
      </c>
    </row>
    <row r="2186" spans="1:22" ht="41.4" x14ac:dyDescent="0.4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ROUND(E2186/D2186*100,0)</f>
        <v>285</v>
      </c>
      <c r="P2186">
        <f>IFERROR(ROUND(E2186/L2186,2),0)</f>
        <v>107.05</v>
      </c>
      <c r="Q2186" s="11" t="s">
        <v>8331</v>
      </c>
      <c r="R2186" t="s">
        <v>8349</v>
      </c>
      <c r="S2186" s="15">
        <f>(((J2186/60)/60)/24)+DATE(1970,1,1)</f>
        <v>42380.690289351856</v>
      </c>
      <c r="T2186" s="15">
        <f>(((I2186/60)/60)/24)+DATE(1970,1,1)</f>
        <v>42394.666666666672</v>
      </c>
      <c r="U2186">
        <f>YEAR(S2186)</f>
        <v>2016</v>
      </c>
      <c r="V2186">
        <f t="shared" si="34"/>
        <v>14</v>
      </c>
    </row>
    <row r="2187" spans="1:22" ht="41.4" x14ac:dyDescent="0.4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ROUND(E2187/D2187*100,0)</f>
        <v>1857</v>
      </c>
      <c r="P2187">
        <f>IFERROR(ROUND(E2187/L2187,2),0)</f>
        <v>149.03</v>
      </c>
      <c r="Q2187" s="11" t="s">
        <v>8331</v>
      </c>
      <c r="R2187" t="s">
        <v>8349</v>
      </c>
      <c r="S2187" s="15">
        <f>(((J2187/60)/60)/24)+DATE(1970,1,1)</f>
        <v>41319.349988425929</v>
      </c>
      <c r="T2187" s="15">
        <f>(((I2187/60)/60)/24)+DATE(1970,1,1)</f>
        <v>41359.349988425929</v>
      </c>
      <c r="U2187">
        <f>YEAR(S2187)</f>
        <v>2013</v>
      </c>
      <c r="V2187">
        <f t="shared" si="34"/>
        <v>40</v>
      </c>
    </row>
    <row r="2188" spans="1:22" ht="27.6" x14ac:dyDescent="0.4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ROUND(E2188/D2188*100,0)</f>
        <v>110</v>
      </c>
      <c r="P2188">
        <f>IFERROR(ROUND(E2188/L2188,2),0)</f>
        <v>55.96</v>
      </c>
      <c r="Q2188" s="11" t="s">
        <v>8331</v>
      </c>
      <c r="R2188" t="s">
        <v>8349</v>
      </c>
      <c r="S2188" s="15">
        <f>(((J2188/60)/60)/24)+DATE(1970,1,1)</f>
        <v>42583.615081018521</v>
      </c>
      <c r="T2188" s="15">
        <f>(((I2188/60)/60)/24)+DATE(1970,1,1)</f>
        <v>42620.083333333328</v>
      </c>
      <c r="U2188">
        <f>YEAR(S2188)</f>
        <v>2016</v>
      </c>
      <c r="V2188">
        <f t="shared" si="34"/>
        <v>37</v>
      </c>
    </row>
    <row r="2189" spans="1:22" ht="41.4" x14ac:dyDescent="0.4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ROUND(E2189/D2189*100,0)</f>
        <v>1015</v>
      </c>
      <c r="P2189">
        <f>IFERROR(ROUND(E2189/L2189,2),0)</f>
        <v>56.97</v>
      </c>
      <c r="Q2189" s="11" t="s">
        <v>8331</v>
      </c>
      <c r="R2189" t="s">
        <v>8349</v>
      </c>
      <c r="S2189" s="15">
        <f>(((J2189/60)/60)/24)+DATE(1970,1,1)</f>
        <v>42068.209097222221</v>
      </c>
      <c r="T2189" s="15">
        <f>(((I2189/60)/60)/24)+DATE(1970,1,1)</f>
        <v>42097.165972222225</v>
      </c>
      <c r="U2189">
        <f>YEAR(S2189)</f>
        <v>2015</v>
      </c>
      <c r="V2189">
        <f t="shared" si="34"/>
        <v>29</v>
      </c>
    </row>
    <row r="2190" spans="1:22" ht="41.4" x14ac:dyDescent="0.4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ROUND(E2190/D2190*100,0)</f>
        <v>412</v>
      </c>
      <c r="P2190">
        <f>IFERROR(ROUND(E2190/L2190,2),0)</f>
        <v>44.06</v>
      </c>
      <c r="Q2190" s="11" t="s">
        <v>8331</v>
      </c>
      <c r="R2190" t="s">
        <v>8349</v>
      </c>
      <c r="S2190" s="15">
        <f>(((J2190/60)/60)/24)+DATE(1970,1,1)</f>
        <v>42633.586122685185</v>
      </c>
      <c r="T2190" s="15">
        <f>(((I2190/60)/60)/24)+DATE(1970,1,1)</f>
        <v>42668.708333333328</v>
      </c>
      <c r="U2190">
        <f>YEAR(S2190)</f>
        <v>2016</v>
      </c>
      <c r="V2190">
        <f t="shared" si="34"/>
        <v>35</v>
      </c>
    </row>
    <row r="2191" spans="1:22" ht="41.4" x14ac:dyDescent="0.4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ROUND(E2191/D2191*100,0)</f>
        <v>503</v>
      </c>
      <c r="P2191">
        <f>IFERROR(ROUND(E2191/L2191,2),0)</f>
        <v>68.63</v>
      </c>
      <c r="Q2191" s="11" t="s">
        <v>8331</v>
      </c>
      <c r="R2191" t="s">
        <v>8349</v>
      </c>
      <c r="S2191" s="15">
        <f>(((J2191/60)/60)/24)+DATE(1970,1,1)</f>
        <v>42467.788194444445</v>
      </c>
      <c r="T2191" s="15">
        <f>(((I2191/60)/60)/24)+DATE(1970,1,1)</f>
        <v>42481.916666666672</v>
      </c>
      <c r="U2191">
        <f>YEAR(S2191)</f>
        <v>2016</v>
      </c>
      <c r="V2191">
        <f t="shared" si="34"/>
        <v>14</v>
      </c>
    </row>
    <row r="2192" spans="1:22" ht="41.4" x14ac:dyDescent="0.4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ROUND(E2192/D2192*100,0)</f>
        <v>185</v>
      </c>
      <c r="P2192">
        <f>IFERROR(ROUND(E2192/L2192,2),0)</f>
        <v>65.319999999999993</v>
      </c>
      <c r="Q2192" s="11" t="s">
        <v>8331</v>
      </c>
      <c r="R2192" t="s">
        <v>8349</v>
      </c>
      <c r="S2192" s="15">
        <f>(((J2192/60)/60)/24)+DATE(1970,1,1)</f>
        <v>42417.625046296293</v>
      </c>
      <c r="T2192" s="15">
        <f>(((I2192/60)/60)/24)+DATE(1970,1,1)</f>
        <v>42452.290972222225</v>
      </c>
      <c r="U2192">
        <f>YEAR(S2192)</f>
        <v>2016</v>
      </c>
      <c r="V2192">
        <f t="shared" si="34"/>
        <v>35</v>
      </c>
    </row>
    <row r="2193" spans="1:22" ht="41.4" x14ac:dyDescent="0.4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ROUND(E2193/D2193*100,0)</f>
        <v>120</v>
      </c>
      <c r="P2193">
        <f>IFERROR(ROUND(E2193/L2193,2),0)</f>
        <v>35.92</v>
      </c>
      <c r="Q2193" s="11" t="s">
        <v>8331</v>
      </c>
      <c r="R2193" t="s">
        <v>8349</v>
      </c>
      <c r="S2193" s="15">
        <f>(((J2193/60)/60)/24)+DATE(1970,1,1)</f>
        <v>42768.833645833336</v>
      </c>
      <c r="T2193" s="15">
        <f>(((I2193/60)/60)/24)+DATE(1970,1,1)</f>
        <v>42780.833645833336</v>
      </c>
      <c r="U2193">
        <f>YEAR(S2193)</f>
        <v>2017</v>
      </c>
      <c r="V2193">
        <f t="shared" si="34"/>
        <v>12</v>
      </c>
    </row>
    <row r="2194" spans="1:22" ht="41.4" x14ac:dyDescent="0.4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ROUND(E2194/D2194*100,0)</f>
        <v>1081</v>
      </c>
      <c r="P2194">
        <f>IFERROR(ROUND(E2194/L2194,2),0)</f>
        <v>40.07</v>
      </c>
      <c r="Q2194" s="11" t="s">
        <v>8331</v>
      </c>
      <c r="R2194" t="s">
        <v>8349</v>
      </c>
      <c r="S2194" s="15">
        <f>(((J2194/60)/60)/24)+DATE(1970,1,1)</f>
        <v>42691.8512037037</v>
      </c>
      <c r="T2194" s="15">
        <f>(((I2194/60)/60)/24)+DATE(1970,1,1)</f>
        <v>42719.958333333328</v>
      </c>
      <c r="U2194">
        <f>YEAR(S2194)</f>
        <v>2016</v>
      </c>
      <c r="V2194">
        <f t="shared" si="34"/>
        <v>28</v>
      </c>
    </row>
    <row r="2195" spans="1:22" ht="41.4" x14ac:dyDescent="0.4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ROUND(E2195/D2195*100,0)</f>
        <v>452</v>
      </c>
      <c r="P2195">
        <f>IFERROR(ROUND(E2195/L2195,2),0)</f>
        <v>75.650000000000006</v>
      </c>
      <c r="Q2195" s="11" t="s">
        <v>8331</v>
      </c>
      <c r="R2195" t="s">
        <v>8349</v>
      </c>
      <c r="S2195" s="15">
        <f>(((J2195/60)/60)/24)+DATE(1970,1,1)</f>
        <v>42664.405925925923</v>
      </c>
      <c r="T2195" s="15">
        <f>(((I2195/60)/60)/24)+DATE(1970,1,1)</f>
        <v>42695.207638888889</v>
      </c>
      <c r="U2195">
        <f>YEAR(S2195)</f>
        <v>2016</v>
      </c>
      <c r="V2195">
        <f t="shared" si="34"/>
        <v>31</v>
      </c>
    </row>
    <row r="2196" spans="1:22" ht="55.2" x14ac:dyDescent="0.4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ROUND(E2196/D2196*100,0)</f>
        <v>537</v>
      </c>
      <c r="P2196">
        <f>IFERROR(ROUND(E2196/L2196,2),0)</f>
        <v>61.2</v>
      </c>
      <c r="Q2196" s="11" t="s">
        <v>8331</v>
      </c>
      <c r="R2196" t="s">
        <v>8349</v>
      </c>
      <c r="S2196" s="15">
        <f>(((J2196/60)/60)/24)+DATE(1970,1,1)</f>
        <v>42425.757986111115</v>
      </c>
      <c r="T2196" s="15">
        <f>(((I2196/60)/60)/24)+DATE(1970,1,1)</f>
        <v>42455.716319444444</v>
      </c>
      <c r="U2196">
        <f>YEAR(S2196)</f>
        <v>2016</v>
      </c>
      <c r="V2196">
        <f t="shared" si="34"/>
        <v>30</v>
      </c>
    </row>
    <row r="2197" spans="1:22" ht="27.6" x14ac:dyDescent="0.4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ROUND(E2197/D2197*100,0)</f>
        <v>120</v>
      </c>
      <c r="P2197">
        <f>IFERROR(ROUND(E2197/L2197,2),0)</f>
        <v>48.13</v>
      </c>
      <c r="Q2197" s="11" t="s">
        <v>8331</v>
      </c>
      <c r="R2197" t="s">
        <v>8349</v>
      </c>
      <c r="S2197" s="15">
        <f>(((J2197/60)/60)/24)+DATE(1970,1,1)</f>
        <v>42197.771990740745</v>
      </c>
      <c r="T2197" s="15">
        <f>(((I2197/60)/60)/24)+DATE(1970,1,1)</f>
        <v>42227.771990740745</v>
      </c>
      <c r="U2197">
        <f>YEAR(S2197)</f>
        <v>2015</v>
      </c>
      <c r="V2197">
        <f t="shared" si="34"/>
        <v>30</v>
      </c>
    </row>
    <row r="2198" spans="1:22" ht="27.6" x14ac:dyDescent="0.4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ROUND(E2198/D2198*100,0)</f>
        <v>114</v>
      </c>
      <c r="P2198">
        <f>IFERROR(ROUND(E2198/L2198,2),0)</f>
        <v>68.11</v>
      </c>
      <c r="Q2198" s="11" t="s">
        <v>8331</v>
      </c>
      <c r="R2198" t="s">
        <v>8349</v>
      </c>
      <c r="S2198" s="15">
        <f>(((J2198/60)/60)/24)+DATE(1970,1,1)</f>
        <v>42675.487291666665</v>
      </c>
      <c r="T2198" s="15">
        <f>(((I2198/60)/60)/24)+DATE(1970,1,1)</f>
        <v>42706.291666666672</v>
      </c>
      <c r="U2198">
        <f>YEAR(S2198)</f>
        <v>2016</v>
      </c>
      <c r="V2198">
        <f t="shared" si="34"/>
        <v>31</v>
      </c>
    </row>
    <row r="2199" spans="1:22" ht="41.4" x14ac:dyDescent="0.4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ROUND(E2199/D2199*100,0)</f>
        <v>951</v>
      </c>
      <c r="P2199">
        <f>IFERROR(ROUND(E2199/L2199,2),0)</f>
        <v>65.89</v>
      </c>
      <c r="Q2199" s="11" t="s">
        <v>8331</v>
      </c>
      <c r="R2199" t="s">
        <v>8349</v>
      </c>
      <c r="S2199" s="15">
        <f>(((J2199/60)/60)/24)+DATE(1970,1,1)</f>
        <v>42033.584016203706</v>
      </c>
      <c r="T2199" s="15">
        <f>(((I2199/60)/60)/24)+DATE(1970,1,1)</f>
        <v>42063.584016203706</v>
      </c>
      <c r="U2199">
        <f>YEAR(S2199)</f>
        <v>2015</v>
      </c>
      <c r="V2199">
        <f t="shared" si="34"/>
        <v>30</v>
      </c>
    </row>
    <row r="2200" spans="1:22" ht="41.4" x14ac:dyDescent="0.4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ROUND(E2200/D2200*100,0)</f>
        <v>133</v>
      </c>
      <c r="P2200">
        <f>IFERROR(ROUND(E2200/L2200,2),0)</f>
        <v>81.650000000000006</v>
      </c>
      <c r="Q2200" s="11" t="s">
        <v>8331</v>
      </c>
      <c r="R2200" t="s">
        <v>8349</v>
      </c>
      <c r="S2200" s="15">
        <f>(((J2200/60)/60)/24)+DATE(1970,1,1)</f>
        <v>42292.513888888891</v>
      </c>
      <c r="T2200" s="15">
        <f>(((I2200/60)/60)/24)+DATE(1970,1,1)</f>
        <v>42322.555555555555</v>
      </c>
      <c r="U2200">
        <f>YEAR(S2200)</f>
        <v>2015</v>
      </c>
      <c r="V2200">
        <f t="shared" si="34"/>
        <v>30</v>
      </c>
    </row>
    <row r="2201" spans="1:22" ht="27.6" x14ac:dyDescent="0.4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ROUND(E2201/D2201*100,0)</f>
        <v>147</v>
      </c>
      <c r="P2201">
        <f>IFERROR(ROUND(E2201/L2201,2),0)</f>
        <v>52.7</v>
      </c>
      <c r="Q2201" s="11" t="s">
        <v>8331</v>
      </c>
      <c r="R2201" t="s">
        <v>8349</v>
      </c>
      <c r="S2201" s="15">
        <f>(((J2201/60)/60)/24)+DATE(1970,1,1)</f>
        <v>42262.416643518518</v>
      </c>
      <c r="T2201" s="15">
        <f>(((I2201/60)/60)/24)+DATE(1970,1,1)</f>
        <v>42292.416643518518</v>
      </c>
      <c r="U2201">
        <f>YEAR(S2201)</f>
        <v>2015</v>
      </c>
      <c r="V2201">
        <f t="shared" si="34"/>
        <v>30</v>
      </c>
    </row>
    <row r="2202" spans="1:22" ht="41.4" x14ac:dyDescent="0.4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ROUND(E2202/D2202*100,0)</f>
        <v>542</v>
      </c>
      <c r="P2202">
        <f>IFERROR(ROUND(E2202/L2202,2),0)</f>
        <v>41.23</v>
      </c>
      <c r="Q2202" s="11" t="s">
        <v>8331</v>
      </c>
      <c r="R2202" t="s">
        <v>8349</v>
      </c>
      <c r="S2202" s="15">
        <f>(((J2202/60)/60)/24)+DATE(1970,1,1)</f>
        <v>42163.625787037032</v>
      </c>
      <c r="T2202" s="15">
        <f>(((I2202/60)/60)/24)+DATE(1970,1,1)</f>
        <v>42191.125</v>
      </c>
      <c r="U2202">
        <f>YEAR(S2202)</f>
        <v>2015</v>
      </c>
      <c r="V2202">
        <f t="shared" si="34"/>
        <v>28</v>
      </c>
    </row>
    <row r="2203" spans="1:22" ht="41.4" x14ac:dyDescent="0.4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ROUND(E2203/D2203*100,0)</f>
        <v>383</v>
      </c>
      <c r="P2203">
        <f>IFERROR(ROUND(E2203/L2203,2),0)</f>
        <v>15.04</v>
      </c>
      <c r="Q2203" s="11" t="s">
        <v>8323</v>
      </c>
      <c r="R2203" t="s">
        <v>8328</v>
      </c>
      <c r="S2203" s="15">
        <f>(((J2203/60)/60)/24)+DATE(1970,1,1)</f>
        <v>41276.846817129634</v>
      </c>
      <c r="T2203" s="15">
        <f>(((I2203/60)/60)/24)+DATE(1970,1,1)</f>
        <v>41290.846817129634</v>
      </c>
      <c r="U2203">
        <f>YEAR(S2203)</f>
        <v>2013</v>
      </c>
      <c r="V2203">
        <f t="shared" si="34"/>
        <v>14</v>
      </c>
    </row>
    <row r="2204" spans="1:22" ht="27.6" x14ac:dyDescent="0.4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ROUND(E2204/D2204*100,0)</f>
        <v>704</v>
      </c>
      <c r="P2204">
        <f>IFERROR(ROUND(E2204/L2204,2),0)</f>
        <v>39.07</v>
      </c>
      <c r="Q2204" s="11" t="s">
        <v>8323</v>
      </c>
      <c r="R2204" t="s">
        <v>8328</v>
      </c>
      <c r="S2204" s="15">
        <f>(((J2204/60)/60)/24)+DATE(1970,1,1)</f>
        <v>41184.849166666667</v>
      </c>
      <c r="T2204" s="15">
        <f>(((I2204/60)/60)/24)+DATE(1970,1,1)</f>
        <v>41214.849166666667</v>
      </c>
      <c r="U2204">
        <f>YEAR(S2204)</f>
        <v>2012</v>
      </c>
      <c r="V2204">
        <f t="shared" si="34"/>
        <v>30</v>
      </c>
    </row>
    <row r="2205" spans="1:22" ht="41.4" x14ac:dyDescent="0.4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ROUND(E2205/D2205*100,0)</f>
        <v>110</v>
      </c>
      <c r="P2205">
        <f>IFERROR(ROUND(E2205/L2205,2),0)</f>
        <v>43.82</v>
      </c>
      <c r="Q2205" s="11" t="s">
        <v>8323</v>
      </c>
      <c r="R2205" t="s">
        <v>8328</v>
      </c>
      <c r="S2205" s="15">
        <f>(((J2205/60)/60)/24)+DATE(1970,1,1)</f>
        <v>42241.85974537037</v>
      </c>
      <c r="T2205" s="15">
        <f>(((I2205/60)/60)/24)+DATE(1970,1,1)</f>
        <v>42271.85974537037</v>
      </c>
      <c r="U2205">
        <f>YEAR(S2205)</f>
        <v>2015</v>
      </c>
      <c r="V2205">
        <f t="shared" si="34"/>
        <v>30</v>
      </c>
    </row>
    <row r="2206" spans="1:22" ht="41.4" x14ac:dyDescent="0.4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ROUND(E2206/D2206*100,0)</f>
        <v>133</v>
      </c>
      <c r="P2206">
        <f>IFERROR(ROUND(E2206/L2206,2),0)</f>
        <v>27.3</v>
      </c>
      <c r="Q2206" s="11" t="s">
        <v>8323</v>
      </c>
      <c r="R2206" t="s">
        <v>8328</v>
      </c>
      <c r="S2206" s="15">
        <f>(((J2206/60)/60)/24)+DATE(1970,1,1)</f>
        <v>41312.311562499999</v>
      </c>
      <c r="T2206" s="15">
        <f>(((I2206/60)/60)/24)+DATE(1970,1,1)</f>
        <v>41342.311562499999</v>
      </c>
      <c r="U2206">
        <f>YEAR(S2206)</f>
        <v>2013</v>
      </c>
      <c r="V2206">
        <f t="shared" si="34"/>
        <v>30</v>
      </c>
    </row>
    <row r="2207" spans="1:22" ht="41.4" x14ac:dyDescent="0.4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ROUND(E2207/D2207*100,0)</f>
        <v>152</v>
      </c>
      <c r="P2207">
        <f>IFERROR(ROUND(E2207/L2207,2),0)</f>
        <v>42.22</v>
      </c>
      <c r="Q2207" s="11" t="s">
        <v>8323</v>
      </c>
      <c r="R2207" t="s">
        <v>8328</v>
      </c>
      <c r="S2207" s="15">
        <f>(((J2207/60)/60)/24)+DATE(1970,1,1)</f>
        <v>41031.82163194444</v>
      </c>
      <c r="T2207" s="15">
        <f>(((I2207/60)/60)/24)+DATE(1970,1,1)</f>
        <v>41061.82163194444</v>
      </c>
      <c r="U2207">
        <f>YEAR(S2207)</f>
        <v>2012</v>
      </c>
      <c r="V2207">
        <f t="shared" si="34"/>
        <v>30</v>
      </c>
    </row>
    <row r="2208" spans="1:22" ht="41.4" x14ac:dyDescent="0.4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ROUND(E2208/D2208*100,0)</f>
        <v>103</v>
      </c>
      <c r="P2208">
        <f>IFERROR(ROUND(E2208/L2208,2),0)</f>
        <v>33.24</v>
      </c>
      <c r="Q2208" s="11" t="s">
        <v>8323</v>
      </c>
      <c r="R2208" t="s">
        <v>8328</v>
      </c>
      <c r="S2208" s="15">
        <f>(((J2208/60)/60)/24)+DATE(1970,1,1)</f>
        <v>40997.257222222222</v>
      </c>
      <c r="T2208" s="15">
        <f>(((I2208/60)/60)/24)+DATE(1970,1,1)</f>
        <v>41015.257222222222</v>
      </c>
      <c r="U2208">
        <f>YEAR(S2208)</f>
        <v>2012</v>
      </c>
      <c r="V2208">
        <f t="shared" si="34"/>
        <v>18</v>
      </c>
    </row>
    <row r="2209" spans="1:22" ht="41.4" x14ac:dyDescent="0.4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ROUND(E2209/D2209*100,0)</f>
        <v>100</v>
      </c>
      <c r="P2209">
        <f>IFERROR(ROUND(E2209/L2209,2),0)</f>
        <v>285.70999999999998</v>
      </c>
      <c r="Q2209" s="11" t="s">
        <v>8323</v>
      </c>
      <c r="R2209" t="s">
        <v>8328</v>
      </c>
      <c r="S2209" s="15">
        <f>(((J2209/60)/60)/24)+DATE(1970,1,1)</f>
        <v>41564.194131944445</v>
      </c>
      <c r="T2209" s="15">
        <f>(((I2209/60)/60)/24)+DATE(1970,1,1)</f>
        <v>41594.235798611109</v>
      </c>
      <c r="U2209">
        <f>YEAR(S2209)</f>
        <v>2013</v>
      </c>
      <c r="V2209">
        <f t="shared" si="34"/>
        <v>30</v>
      </c>
    </row>
    <row r="2210" spans="1:22" ht="41.4" x14ac:dyDescent="0.4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ROUND(E2210/D2210*100,0)</f>
        <v>102</v>
      </c>
      <c r="P2210">
        <f>IFERROR(ROUND(E2210/L2210,2),0)</f>
        <v>42.33</v>
      </c>
      <c r="Q2210" s="11" t="s">
        <v>8323</v>
      </c>
      <c r="R2210" t="s">
        <v>8328</v>
      </c>
      <c r="S2210" s="15">
        <f>(((J2210/60)/60)/24)+DATE(1970,1,1)</f>
        <v>40946.882245370369</v>
      </c>
      <c r="T2210" s="15">
        <f>(((I2210/60)/60)/24)+DATE(1970,1,1)</f>
        <v>41006.166666666664</v>
      </c>
      <c r="U2210">
        <f>YEAR(S2210)</f>
        <v>2012</v>
      </c>
      <c r="V2210">
        <f t="shared" si="34"/>
        <v>60</v>
      </c>
    </row>
    <row r="2211" spans="1:22" ht="27.6" x14ac:dyDescent="0.4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ROUND(E2211/D2211*100,0)</f>
        <v>151</v>
      </c>
      <c r="P2211">
        <f>IFERROR(ROUND(E2211/L2211,2),0)</f>
        <v>50.27</v>
      </c>
      <c r="Q2211" s="11" t="s">
        <v>8323</v>
      </c>
      <c r="R2211" t="s">
        <v>8328</v>
      </c>
      <c r="S2211" s="15">
        <f>(((J2211/60)/60)/24)+DATE(1970,1,1)</f>
        <v>41732.479675925926</v>
      </c>
      <c r="T2211" s="15">
        <f>(((I2211/60)/60)/24)+DATE(1970,1,1)</f>
        <v>41743.958333333336</v>
      </c>
      <c r="U2211">
        <f>YEAR(S2211)</f>
        <v>2014</v>
      </c>
      <c r="V2211">
        <f t="shared" si="34"/>
        <v>11</v>
      </c>
    </row>
    <row r="2212" spans="1:22" ht="41.4" x14ac:dyDescent="0.4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ROUND(E2212/D2212*100,0)</f>
        <v>111</v>
      </c>
      <c r="P2212">
        <f>IFERROR(ROUND(E2212/L2212,2),0)</f>
        <v>61.9</v>
      </c>
      <c r="Q2212" s="11" t="s">
        <v>8323</v>
      </c>
      <c r="R2212" t="s">
        <v>8328</v>
      </c>
      <c r="S2212" s="15">
        <f>(((J2212/60)/60)/24)+DATE(1970,1,1)</f>
        <v>40956.066087962965</v>
      </c>
      <c r="T2212" s="15">
        <f>(((I2212/60)/60)/24)+DATE(1970,1,1)</f>
        <v>41013.73333333333</v>
      </c>
      <c r="U2212">
        <f>YEAR(S2212)</f>
        <v>2012</v>
      </c>
      <c r="V2212">
        <f t="shared" si="34"/>
        <v>57</v>
      </c>
    </row>
    <row r="2213" spans="1:22" ht="41.4" x14ac:dyDescent="0.4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ROUND(E2213/D2213*100,0)</f>
        <v>196</v>
      </c>
      <c r="P2213">
        <f>IFERROR(ROUND(E2213/L2213,2),0)</f>
        <v>40.75</v>
      </c>
      <c r="Q2213" s="11" t="s">
        <v>8323</v>
      </c>
      <c r="R2213" t="s">
        <v>8328</v>
      </c>
      <c r="S2213" s="15">
        <f>(((J2213/60)/60)/24)+DATE(1970,1,1)</f>
        <v>41716.785011574073</v>
      </c>
      <c r="T2213" s="15">
        <f>(((I2213/60)/60)/24)+DATE(1970,1,1)</f>
        <v>41739.290972222225</v>
      </c>
      <c r="U2213">
        <f>YEAR(S2213)</f>
        <v>2014</v>
      </c>
      <c r="V2213">
        <f t="shared" si="34"/>
        <v>23</v>
      </c>
    </row>
    <row r="2214" spans="1:22" ht="41.4" x14ac:dyDescent="0.4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ROUND(E2214/D2214*100,0)</f>
        <v>114</v>
      </c>
      <c r="P2214">
        <f>IFERROR(ROUND(E2214/L2214,2),0)</f>
        <v>55.8</v>
      </c>
      <c r="Q2214" s="11" t="s">
        <v>8323</v>
      </c>
      <c r="R2214" t="s">
        <v>8328</v>
      </c>
      <c r="S2214" s="15">
        <f>(((J2214/60)/60)/24)+DATE(1970,1,1)</f>
        <v>41548.747418981482</v>
      </c>
      <c r="T2214" s="15">
        <f>(((I2214/60)/60)/24)+DATE(1970,1,1)</f>
        <v>41582.041666666664</v>
      </c>
      <c r="U2214">
        <f>YEAR(S2214)</f>
        <v>2013</v>
      </c>
      <c r="V2214">
        <f t="shared" si="34"/>
        <v>34</v>
      </c>
    </row>
    <row r="2215" spans="1:22" ht="55.2" x14ac:dyDescent="0.4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ROUND(E2215/D2215*100,0)</f>
        <v>200</v>
      </c>
      <c r="P2215">
        <f>IFERROR(ROUND(E2215/L2215,2),0)</f>
        <v>10</v>
      </c>
      <c r="Q2215" s="11" t="s">
        <v>8323</v>
      </c>
      <c r="R2215" t="s">
        <v>8328</v>
      </c>
      <c r="S2215" s="15">
        <f>(((J2215/60)/60)/24)+DATE(1970,1,1)</f>
        <v>42109.826145833329</v>
      </c>
      <c r="T2215" s="15">
        <f>(((I2215/60)/60)/24)+DATE(1970,1,1)</f>
        <v>42139.826145833329</v>
      </c>
      <c r="U2215">
        <f>YEAR(S2215)</f>
        <v>2015</v>
      </c>
      <c r="V2215">
        <f t="shared" si="34"/>
        <v>30</v>
      </c>
    </row>
    <row r="2216" spans="1:22" ht="41.4" x14ac:dyDescent="0.4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ROUND(E2216/D2216*100,0)</f>
        <v>293</v>
      </c>
      <c r="P2216">
        <f>IFERROR(ROUND(E2216/L2216,2),0)</f>
        <v>73.13</v>
      </c>
      <c r="Q2216" s="11" t="s">
        <v>8323</v>
      </c>
      <c r="R2216" t="s">
        <v>8328</v>
      </c>
      <c r="S2216" s="15">
        <f>(((J2216/60)/60)/24)+DATE(1970,1,1)</f>
        <v>41646.792222222226</v>
      </c>
      <c r="T2216" s="15">
        <f>(((I2216/60)/60)/24)+DATE(1970,1,1)</f>
        <v>41676.792222222226</v>
      </c>
      <c r="U2216">
        <f>YEAR(S2216)</f>
        <v>2014</v>
      </c>
      <c r="V2216">
        <f t="shared" si="34"/>
        <v>30</v>
      </c>
    </row>
    <row r="2217" spans="1:22" ht="27.6" x14ac:dyDescent="0.4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ROUND(E2217/D2217*100,0)</f>
        <v>156</v>
      </c>
      <c r="P2217">
        <f>IFERROR(ROUND(E2217/L2217,2),0)</f>
        <v>26.06</v>
      </c>
      <c r="Q2217" s="11" t="s">
        <v>8323</v>
      </c>
      <c r="R2217" t="s">
        <v>8328</v>
      </c>
      <c r="S2217" s="15">
        <f>(((J2217/60)/60)/24)+DATE(1970,1,1)</f>
        <v>40958.717268518521</v>
      </c>
      <c r="T2217" s="15">
        <f>(((I2217/60)/60)/24)+DATE(1970,1,1)</f>
        <v>40981.290972222225</v>
      </c>
      <c r="U2217">
        <f>YEAR(S2217)</f>
        <v>2012</v>
      </c>
      <c r="V2217">
        <f t="shared" si="34"/>
        <v>23</v>
      </c>
    </row>
    <row r="2218" spans="1:22" ht="41.4" x14ac:dyDescent="0.4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ROUND(E2218/D2218*100,0)</f>
        <v>106</v>
      </c>
      <c r="P2218">
        <f>IFERROR(ROUND(E2218/L2218,2),0)</f>
        <v>22.64</v>
      </c>
      <c r="Q2218" s="11" t="s">
        <v>8323</v>
      </c>
      <c r="R2218" t="s">
        <v>8328</v>
      </c>
      <c r="S2218" s="15">
        <f>(((J2218/60)/60)/24)+DATE(1970,1,1)</f>
        <v>42194.751678240747</v>
      </c>
      <c r="T2218" s="15">
        <f>(((I2218/60)/60)/24)+DATE(1970,1,1)</f>
        <v>42208.751678240747</v>
      </c>
      <c r="U2218">
        <f>YEAR(S2218)</f>
        <v>2015</v>
      </c>
      <c r="V2218">
        <f t="shared" si="34"/>
        <v>14</v>
      </c>
    </row>
    <row r="2219" spans="1:22" ht="41.4" x14ac:dyDescent="0.4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ROUND(E2219/D2219*100,0)</f>
        <v>101</v>
      </c>
      <c r="P2219">
        <f>IFERROR(ROUND(E2219/L2219,2),0)</f>
        <v>47.22</v>
      </c>
      <c r="Q2219" s="11" t="s">
        <v>8323</v>
      </c>
      <c r="R2219" t="s">
        <v>8328</v>
      </c>
      <c r="S2219" s="15">
        <f>(((J2219/60)/60)/24)+DATE(1970,1,1)</f>
        <v>42299.776770833334</v>
      </c>
      <c r="T2219" s="15">
        <f>(((I2219/60)/60)/24)+DATE(1970,1,1)</f>
        <v>42310.333333333328</v>
      </c>
      <c r="U2219">
        <f>YEAR(S2219)</f>
        <v>2015</v>
      </c>
      <c r="V2219">
        <f t="shared" si="34"/>
        <v>11</v>
      </c>
    </row>
    <row r="2220" spans="1:22" ht="41.4" x14ac:dyDescent="0.4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ROUND(E2220/D2220*100,0)</f>
        <v>123</v>
      </c>
      <c r="P2220">
        <f>IFERROR(ROUND(E2220/L2220,2),0)</f>
        <v>32.32</v>
      </c>
      <c r="Q2220" s="11" t="s">
        <v>8323</v>
      </c>
      <c r="R2220" t="s">
        <v>8328</v>
      </c>
      <c r="S2220" s="15">
        <f>(((J2220/60)/60)/24)+DATE(1970,1,1)</f>
        <v>41127.812303240738</v>
      </c>
      <c r="T2220" s="15">
        <f>(((I2220/60)/60)/24)+DATE(1970,1,1)</f>
        <v>41150</v>
      </c>
      <c r="U2220">
        <f>YEAR(S2220)</f>
        <v>2012</v>
      </c>
      <c r="V2220">
        <f t="shared" si="34"/>
        <v>23</v>
      </c>
    </row>
    <row r="2221" spans="1:22" ht="41.4" x14ac:dyDescent="0.4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ROUND(E2221/D2221*100,0)</f>
        <v>102</v>
      </c>
      <c r="P2221">
        <f>IFERROR(ROUND(E2221/L2221,2),0)</f>
        <v>53.42</v>
      </c>
      <c r="Q2221" s="11" t="s">
        <v>8323</v>
      </c>
      <c r="R2221" t="s">
        <v>8328</v>
      </c>
      <c r="S2221" s="15">
        <f>(((J2221/60)/60)/24)+DATE(1970,1,1)</f>
        <v>42205.718888888892</v>
      </c>
      <c r="T2221" s="15">
        <f>(((I2221/60)/60)/24)+DATE(1970,1,1)</f>
        <v>42235.718888888892</v>
      </c>
      <c r="U2221">
        <f>YEAR(S2221)</f>
        <v>2015</v>
      </c>
      <c r="V2221">
        <f t="shared" si="34"/>
        <v>30</v>
      </c>
    </row>
    <row r="2222" spans="1:22" ht="41.4" x14ac:dyDescent="0.4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ROUND(E2222/D2222*100,0)</f>
        <v>101</v>
      </c>
      <c r="P2222">
        <f>IFERROR(ROUND(E2222/L2222,2),0)</f>
        <v>51.3</v>
      </c>
      <c r="Q2222" s="11" t="s">
        <v>8323</v>
      </c>
      <c r="R2222" t="s">
        <v>8328</v>
      </c>
      <c r="S2222" s="15">
        <f>(((J2222/60)/60)/24)+DATE(1970,1,1)</f>
        <v>41452.060601851852</v>
      </c>
      <c r="T2222" s="15">
        <f>(((I2222/60)/60)/24)+DATE(1970,1,1)</f>
        <v>41482.060601851852</v>
      </c>
      <c r="U2222">
        <f>YEAR(S2222)</f>
        <v>2013</v>
      </c>
      <c r="V2222">
        <f t="shared" si="34"/>
        <v>30</v>
      </c>
    </row>
    <row r="2223" spans="1:22" ht="41.4" x14ac:dyDescent="0.4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ROUND(E2223/D2223*100,0)</f>
        <v>108</v>
      </c>
      <c r="P2223">
        <f>IFERROR(ROUND(E2223/L2223,2),0)</f>
        <v>37.200000000000003</v>
      </c>
      <c r="Q2223" s="11" t="s">
        <v>8331</v>
      </c>
      <c r="R2223" t="s">
        <v>8349</v>
      </c>
      <c r="S2223" s="15">
        <f>(((J2223/60)/60)/24)+DATE(1970,1,1)</f>
        <v>42452.666770833333</v>
      </c>
      <c r="T2223" s="15">
        <f>(((I2223/60)/60)/24)+DATE(1970,1,1)</f>
        <v>42483</v>
      </c>
      <c r="U2223">
        <f>YEAR(S2223)</f>
        <v>2016</v>
      </c>
      <c r="V2223">
        <f t="shared" si="34"/>
        <v>31</v>
      </c>
    </row>
    <row r="2224" spans="1:22" ht="41.4" x14ac:dyDescent="0.4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ROUND(E2224/D2224*100,0)</f>
        <v>163</v>
      </c>
      <c r="P2224">
        <f>IFERROR(ROUND(E2224/L2224,2),0)</f>
        <v>27.1</v>
      </c>
      <c r="Q2224" s="11" t="s">
        <v>8331</v>
      </c>
      <c r="R2224" t="s">
        <v>8349</v>
      </c>
      <c r="S2224" s="15">
        <f>(((J2224/60)/60)/24)+DATE(1970,1,1)</f>
        <v>40906.787581018521</v>
      </c>
      <c r="T2224" s="15">
        <f>(((I2224/60)/60)/24)+DATE(1970,1,1)</f>
        <v>40936.787581018521</v>
      </c>
      <c r="U2224">
        <f>YEAR(S2224)</f>
        <v>2011</v>
      </c>
      <c r="V2224">
        <f t="shared" si="34"/>
        <v>30</v>
      </c>
    </row>
    <row r="2225" spans="1:22" ht="41.4" x14ac:dyDescent="0.4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ROUND(E2225/D2225*100,0)</f>
        <v>106</v>
      </c>
      <c r="P2225">
        <f>IFERROR(ROUND(E2225/L2225,2),0)</f>
        <v>206.31</v>
      </c>
      <c r="Q2225" s="11" t="s">
        <v>8331</v>
      </c>
      <c r="R2225" t="s">
        <v>8349</v>
      </c>
      <c r="S2225" s="15">
        <f>(((J2225/60)/60)/24)+DATE(1970,1,1)</f>
        <v>42152.640833333338</v>
      </c>
      <c r="T2225" s="15">
        <f>(((I2225/60)/60)/24)+DATE(1970,1,1)</f>
        <v>42182.640833333338</v>
      </c>
      <c r="U2225">
        <f>YEAR(S2225)</f>
        <v>2015</v>
      </c>
      <c r="V2225">
        <f t="shared" si="34"/>
        <v>30</v>
      </c>
    </row>
    <row r="2226" spans="1:22" ht="41.4" x14ac:dyDescent="0.4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ROUND(E2226/D2226*100,0)</f>
        <v>243</v>
      </c>
      <c r="P2226">
        <f>IFERROR(ROUND(E2226/L2226,2),0)</f>
        <v>82.15</v>
      </c>
      <c r="Q2226" s="11" t="s">
        <v>8331</v>
      </c>
      <c r="R2226" t="s">
        <v>8349</v>
      </c>
      <c r="S2226" s="15">
        <f>(((J2226/60)/60)/24)+DATE(1970,1,1)</f>
        <v>42644.667534722219</v>
      </c>
      <c r="T2226" s="15">
        <f>(((I2226/60)/60)/24)+DATE(1970,1,1)</f>
        <v>42672.791666666672</v>
      </c>
      <c r="U2226">
        <f>YEAR(S2226)</f>
        <v>2016</v>
      </c>
      <c r="V2226">
        <f t="shared" si="34"/>
        <v>28</v>
      </c>
    </row>
    <row r="2227" spans="1:22" ht="41.4" x14ac:dyDescent="0.4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ROUND(E2227/D2227*100,0)</f>
        <v>945</v>
      </c>
      <c r="P2227">
        <f>IFERROR(ROUND(E2227/L2227,2),0)</f>
        <v>164.8</v>
      </c>
      <c r="Q2227" s="11" t="s">
        <v>8331</v>
      </c>
      <c r="R2227" t="s">
        <v>8349</v>
      </c>
      <c r="S2227" s="15">
        <f>(((J2227/60)/60)/24)+DATE(1970,1,1)</f>
        <v>41873.79184027778</v>
      </c>
      <c r="T2227" s="15">
        <f>(((I2227/60)/60)/24)+DATE(1970,1,1)</f>
        <v>41903.79184027778</v>
      </c>
      <c r="U2227">
        <f>YEAR(S2227)</f>
        <v>2014</v>
      </c>
      <c r="V2227">
        <f t="shared" si="34"/>
        <v>30</v>
      </c>
    </row>
    <row r="2228" spans="1:22" ht="41.4" x14ac:dyDescent="0.4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ROUND(E2228/D2228*100,0)</f>
        <v>108</v>
      </c>
      <c r="P2228">
        <f>IFERROR(ROUND(E2228/L2228,2),0)</f>
        <v>60.82</v>
      </c>
      <c r="Q2228" s="11" t="s">
        <v>8331</v>
      </c>
      <c r="R2228" t="s">
        <v>8349</v>
      </c>
      <c r="S2228" s="15">
        <f>(((J2228/60)/60)/24)+DATE(1970,1,1)</f>
        <v>42381.79886574074</v>
      </c>
      <c r="T2228" s="15">
        <f>(((I2228/60)/60)/24)+DATE(1970,1,1)</f>
        <v>42412.207638888889</v>
      </c>
      <c r="U2228">
        <f>YEAR(S2228)</f>
        <v>2016</v>
      </c>
      <c r="V2228">
        <f t="shared" si="34"/>
        <v>31</v>
      </c>
    </row>
    <row r="2229" spans="1:22" ht="41.4" x14ac:dyDescent="0.4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ROUND(E2229/D2229*100,0)</f>
        <v>157</v>
      </c>
      <c r="P2229">
        <f>IFERROR(ROUND(E2229/L2229,2),0)</f>
        <v>67.97</v>
      </c>
      <c r="Q2229" s="11" t="s">
        <v>8331</v>
      </c>
      <c r="R2229" t="s">
        <v>8349</v>
      </c>
      <c r="S2229" s="15">
        <f>(((J2229/60)/60)/24)+DATE(1970,1,1)</f>
        <v>41561.807349537034</v>
      </c>
      <c r="T2229" s="15">
        <f>(((I2229/60)/60)/24)+DATE(1970,1,1)</f>
        <v>41591.849016203705</v>
      </c>
      <c r="U2229">
        <f>YEAR(S2229)</f>
        <v>2013</v>
      </c>
      <c r="V2229">
        <f t="shared" si="34"/>
        <v>30</v>
      </c>
    </row>
    <row r="2230" spans="1:22" ht="41.4" x14ac:dyDescent="0.4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ROUND(E2230/D2230*100,0)</f>
        <v>1174</v>
      </c>
      <c r="P2230">
        <f>IFERROR(ROUND(E2230/L2230,2),0)</f>
        <v>81.56</v>
      </c>
      <c r="Q2230" s="11" t="s">
        <v>8331</v>
      </c>
      <c r="R2230" t="s">
        <v>8349</v>
      </c>
      <c r="S2230" s="15">
        <f>(((J2230/60)/60)/24)+DATE(1970,1,1)</f>
        <v>42202.278194444443</v>
      </c>
      <c r="T2230" s="15">
        <f>(((I2230/60)/60)/24)+DATE(1970,1,1)</f>
        <v>42232.278194444443</v>
      </c>
      <c r="U2230">
        <f>YEAR(S2230)</f>
        <v>2015</v>
      </c>
      <c r="V2230">
        <f t="shared" si="34"/>
        <v>30</v>
      </c>
    </row>
    <row r="2231" spans="1:22" ht="41.4" x14ac:dyDescent="0.4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ROUND(E2231/D2231*100,0)</f>
        <v>171</v>
      </c>
      <c r="P2231">
        <f>IFERROR(ROUND(E2231/L2231,2),0)</f>
        <v>25.43</v>
      </c>
      <c r="Q2231" s="11" t="s">
        <v>8331</v>
      </c>
      <c r="R2231" t="s">
        <v>8349</v>
      </c>
      <c r="S2231" s="15">
        <f>(((J2231/60)/60)/24)+DATE(1970,1,1)</f>
        <v>41484.664247685185</v>
      </c>
      <c r="T2231" s="15">
        <f>(((I2231/60)/60)/24)+DATE(1970,1,1)</f>
        <v>41520.166666666664</v>
      </c>
      <c r="U2231">
        <f>YEAR(S2231)</f>
        <v>2013</v>
      </c>
      <c r="V2231">
        <f t="shared" si="34"/>
        <v>36</v>
      </c>
    </row>
    <row r="2232" spans="1:22" ht="41.4" x14ac:dyDescent="0.4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ROUND(E2232/D2232*100,0)</f>
        <v>126</v>
      </c>
      <c r="P2232">
        <f>IFERROR(ROUND(E2232/L2232,2),0)</f>
        <v>21.5</v>
      </c>
      <c r="Q2232" s="11" t="s">
        <v>8331</v>
      </c>
      <c r="R2232" t="s">
        <v>8349</v>
      </c>
      <c r="S2232" s="15">
        <f>(((J2232/60)/60)/24)+DATE(1970,1,1)</f>
        <v>41724.881099537037</v>
      </c>
      <c r="T2232" s="15">
        <f>(((I2232/60)/60)/24)+DATE(1970,1,1)</f>
        <v>41754.881099537037</v>
      </c>
      <c r="U2232">
        <f>YEAR(S2232)</f>
        <v>2014</v>
      </c>
      <c r="V2232">
        <f t="shared" si="34"/>
        <v>30</v>
      </c>
    </row>
    <row r="2233" spans="1:22" ht="41.4" x14ac:dyDescent="0.4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ROUND(E2233/D2233*100,0)</f>
        <v>1212</v>
      </c>
      <c r="P2233">
        <f>IFERROR(ROUND(E2233/L2233,2),0)</f>
        <v>27.23</v>
      </c>
      <c r="Q2233" s="11" t="s">
        <v>8331</v>
      </c>
      <c r="R2233" t="s">
        <v>8349</v>
      </c>
      <c r="S2233" s="15">
        <f>(((J2233/60)/60)/24)+DATE(1970,1,1)</f>
        <v>41423.910891203705</v>
      </c>
      <c r="T2233" s="15">
        <f>(((I2233/60)/60)/24)+DATE(1970,1,1)</f>
        <v>41450.208333333336</v>
      </c>
      <c r="U2233">
        <f>YEAR(S2233)</f>
        <v>2013</v>
      </c>
      <c r="V2233">
        <f t="shared" si="34"/>
        <v>27</v>
      </c>
    </row>
    <row r="2234" spans="1:22" ht="41.4" x14ac:dyDescent="0.4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ROUND(E2234/D2234*100,0)</f>
        <v>496</v>
      </c>
      <c r="P2234">
        <f>IFERROR(ROUND(E2234/L2234,2),0)</f>
        <v>25.09</v>
      </c>
      <c r="Q2234" s="11" t="s">
        <v>8331</v>
      </c>
      <c r="R2234" t="s">
        <v>8349</v>
      </c>
      <c r="S2234" s="15">
        <f>(((J2234/60)/60)/24)+DATE(1970,1,1)</f>
        <v>41806.794074074074</v>
      </c>
      <c r="T2234" s="15">
        <f>(((I2234/60)/60)/24)+DATE(1970,1,1)</f>
        <v>41839.125</v>
      </c>
      <c r="U2234">
        <f>YEAR(S2234)</f>
        <v>2014</v>
      </c>
      <c r="V2234">
        <f t="shared" si="34"/>
        <v>33</v>
      </c>
    </row>
    <row r="2235" spans="1:22" ht="41.4" x14ac:dyDescent="0.4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ROUND(E2235/D2235*100,0)</f>
        <v>332</v>
      </c>
      <c r="P2235">
        <f>IFERROR(ROUND(E2235/L2235,2),0)</f>
        <v>21.23</v>
      </c>
      <c r="Q2235" s="11" t="s">
        <v>8331</v>
      </c>
      <c r="R2235" t="s">
        <v>8349</v>
      </c>
      <c r="S2235" s="15">
        <f>(((J2235/60)/60)/24)+DATE(1970,1,1)</f>
        <v>42331.378923611104</v>
      </c>
      <c r="T2235" s="15">
        <f>(((I2235/60)/60)/24)+DATE(1970,1,1)</f>
        <v>42352</v>
      </c>
      <c r="U2235">
        <f>YEAR(S2235)</f>
        <v>2015</v>
      </c>
      <c r="V2235">
        <f t="shared" si="34"/>
        <v>21</v>
      </c>
    </row>
    <row r="2236" spans="1:22" ht="41.4" x14ac:dyDescent="0.4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ROUND(E2236/D2236*100,0)</f>
        <v>1165</v>
      </c>
      <c r="P2236">
        <f>IFERROR(ROUND(E2236/L2236,2),0)</f>
        <v>41.61</v>
      </c>
      <c r="Q2236" s="11" t="s">
        <v>8331</v>
      </c>
      <c r="R2236" t="s">
        <v>8349</v>
      </c>
      <c r="S2236" s="15">
        <f>(((J2236/60)/60)/24)+DATE(1970,1,1)</f>
        <v>42710.824618055558</v>
      </c>
      <c r="T2236" s="15">
        <f>(((I2236/60)/60)/24)+DATE(1970,1,1)</f>
        <v>42740.824618055558</v>
      </c>
      <c r="U2236">
        <f>YEAR(S2236)</f>
        <v>2016</v>
      </c>
      <c r="V2236">
        <f t="shared" si="34"/>
        <v>30</v>
      </c>
    </row>
    <row r="2237" spans="1:22" ht="27.6" x14ac:dyDescent="0.4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ROUND(E2237/D2237*100,0)</f>
        <v>153</v>
      </c>
      <c r="P2237">
        <f>IFERROR(ROUND(E2237/L2237,2),0)</f>
        <v>135.59</v>
      </c>
      <c r="Q2237" s="11" t="s">
        <v>8331</v>
      </c>
      <c r="R2237" t="s">
        <v>8349</v>
      </c>
      <c r="S2237" s="15">
        <f>(((J2237/60)/60)/24)+DATE(1970,1,1)</f>
        <v>42062.022118055553</v>
      </c>
      <c r="T2237" s="15">
        <f>(((I2237/60)/60)/24)+DATE(1970,1,1)</f>
        <v>42091.980451388896</v>
      </c>
      <c r="U2237">
        <f>YEAR(S2237)</f>
        <v>2015</v>
      </c>
      <c r="V2237">
        <f t="shared" si="34"/>
        <v>29</v>
      </c>
    </row>
    <row r="2238" spans="1:22" ht="41.4" x14ac:dyDescent="0.4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ROUND(E2238/D2238*100,0)</f>
        <v>537</v>
      </c>
      <c r="P2238">
        <f>IFERROR(ROUND(E2238/L2238,2),0)</f>
        <v>22.12</v>
      </c>
      <c r="Q2238" s="11" t="s">
        <v>8331</v>
      </c>
      <c r="R2238" t="s">
        <v>8349</v>
      </c>
      <c r="S2238" s="15">
        <f>(((J2238/60)/60)/24)+DATE(1970,1,1)</f>
        <v>42371.617164351846</v>
      </c>
      <c r="T2238" s="15">
        <f>(((I2238/60)/60)/24)+DATE(1970,1,1)</f>
        <v>42401.617164351846</v>
      </c>
      <c r="U2238">
        <f>YEAR(S2238)</f>
        <v>2016</v>
      </c>
      <c r="V2238">
        <f t="shared" si="34"/>
        <v>30</v>
      </c>
    </row>
    <row r="2239" spans="1:22" ht="41.4" x14ac:dyDescent="0.4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ROUND(E2239/D2239*100,0)</f>
        <v>353</v>
      </c>
      <c r="P2239">
        <f>IFERROR(ROUND(E2239/L2239,2),0)</f>
        <v>64.63</v>
      </c>
      <c r="Q2239" s="11" t="s">
        <v>8331</v>
      </c>
      <c r="R2239" t="s">
        <v>8349</v>
      </c>
      <c r="S2239" s="15">
        <f>(((J2239/60)/60)/24)+DATE(1970,1,1)</f>
        <v>41915.003275462965</v>
      </c>
      <c r="T2239" s="15">
        <f>(((I2239/60)/60)/24)+DATE(1970,1,1)</f>
        <v>41955.332638888889</v>
      </c>
      <c r="U2239">
        <f>YEAR(S2239)</f>
        <v>2014</v>
      </c>
      <c r="V2239">
        <f t="shared" si="34"/>
        <v>40</v>
      </c>
    </row>
    <row r="2240" spans="1:22" ht="27.6" x14ac:dyDescent="0.4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ROUND(E2240/D2240*100,0)</f>
        <v>137</v>
      </c>
      <c r="P2240">
        <f>IFERROR(ROUND(E2240/L2240,2),0)</f>
        <v>69.569999999999993</v>
      </c>
      <c r="Q2240" s="11" t="s">
        <v>8331</v>
      </c>
      <c r="R2240" t="s">
        <v>8349</v>
      </c>
      <c r="S2240" s="15">
        <f>(((J2240/60)/60)/24)+DATE(1970,1,1)</f>
        <v>42774.621712962966</v>
      </c>
      <c r="T2240" s="15">
        <f>(((I2240/60)/60)/24)+DATE(1970,1,1)</f>
        <v>42804.621712962966</v>
      </c>
      <c r="U2240">
        <f>YEAR(S2240)</f>
        <v>2017</v>
      </c>
      <c r="V2240">
        <f t="shared" si="34"/>
        <v>30</v>
      </c>
    </row>
    <row r="2241" spans="1:22" ht="27.6" x14ac:dyDescent="0.4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ROUND(E2241/D2241*100,0)</f>
        <v>128</v>
      </c>
      <c r="P2241">
        <f>IFERROR(ROUND(E2241/L2241,2),0)</f>
        <v>75.13</v>
      </c>
      <c r="Q2241" s="11" t="s">
        <v>8331</v>
      </c>
      <c r="R2241" t="s">
        <v>8349</v>
      </c>
      <c r="S2241" s="15">
        <f>(((J2241/60)/60)/24)+DATE(1970,1,1)</f>
        <v>41572.958495370374</v>
      </c>
      <c r="T2241" s="15">
        <f>(((I2241/60)/60)/24)+DATE(1970,1,1)</f>
        <v>41609.168055555558</v>
      </c>
      <c r="U2241">
        <f>YEAR(S2241)</f>
        <v>2013</v>
      </c>
      <c r="V2241">
        <f t="shared" si="34"/>
        <v>37</v>
      </c>
    </row>
    <row r="2242" spans="1:22" ht="41.4" x14ac:dyDescent="0.4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ROUND(E2242/D2242*100,0)</f>
        <v>271</v>
      </c>
      <c r="P2242">
        <f>IFERROR(ROUND(E2242/L2242,2),0)</f>
        <v>140.97999999999999</v>
      </c>
      <c r="Q2242" s="11" t="s">
        <v>8331</v>
      </c>
      <c r="R2242" t="s">
        <v>8349</v>
      </c>
      <c r="S2242" s="15">
        <f>(((J2242/60)/60)/24)+DATE(1970,1,1)</f>
        <v>42452.825740740736</v>
      </c>
      <c r="T2242" s="15">
        <f>(((I2242/60)/60)/24)+DATE(1970,1,1)</f>
        <v>42482.825740740736</v>
      </c>
      <c r="U2242">
        <f>YEAR(S2242)</f>
        <v>2016</v>
      </c>
      <c r="V2242">
        <f t="shared" si="34"/>
        <v>30</v>
      </c>
    </row>
    <row r="2243" spans="1:22" ht="41.4" x14ac:dyDescent="0.4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ROUND(E2243/D2243*100,0)</f>
        <v>806</v>
      </c>
      <c r="P2243">
        <f>IFERROR(ROUND(E2243/L2243,2),0)</f>
        <v>49.47</v>
      </c>
      <c r="Q2243" s="11" t="s">
        <v>8331</v>
      </c>
      <c r="R2243" t="s">
        <v>8349</v>
      </c>
      <c r="S2243" s="15">
        <f>(((J2243/60)/60)/24)+DATE(1970,1,1)</f>
        <v>42766.827546296292</v>
      </c>
      <c r="T2243" s="15">
        <f>(((I2243/60)/60)/24)+DATE(1970,1,1)</f>
        <v>42796.827546296292</v>
      </c>
      <c r="U2243">
        <f>YEAR(S2243)</f>
        <v>2017</v>
      </c>
      <c r="V2243">
        <f t="shared" ref="V2243:V2306" si="35">_xlfn.DAYS(T2243,S2243)</f>
        <v>30</v>
      </c>
    </row>
    <row r="2244" spans="1:22" ht="27.6" x14ac:dyDescent="0.4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ROUND(E2244/D2244*100,0)</f>
        <v>1360</v>
      </c>
      <c r="P2244">
        <f>IFERROR(ROUND(E2244/L2244,2),0)</f>
        <v>53.87</v>
      </c>
      <c r="Q2244" s="11" t="s">
        <v>8331</v>
      </c>
      <c r="R2244" t="s">
        <v>8349</v>
      </c>
      <c r="S2244" s="15">
        <f>(((J2244/60)/60)/24)+DATE(1970,1,1)</f>
        <v>41569.575613425928</v>
      </c>
      <c r="T2244" s="15">
        <f>(((I2244/60)/60)/24)+DATE(1970,1,1)</f>
        <v>41605.126388888886</v>
      </c>
      <c r="U2244">
        <f>YEAR(S2244)</f>
        <v>2013</v>
      </c>
      <c r="V2244">
        <f t="shared" si="35"/>
        <v>36</v>
      </c>
    </row>
    <row r="2245" spans="1:22" ht="41.4" x14ac:dyDescent="0.4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ROUND(E2245/D2245*100,0)</f>
        <v>930250</v>
      </c>
      <c r="P2245">
        <f>IFERROR(ROUND(E2245/L2245,2),0)</f>
        <v>4.57</v>
      </c>
      <c r="Q2245" s="11" t="s">
        <v>8331</v>
      </c>
      <c r="R2245" t="s">
        <v>8349</v>
      </c>
      <c r="S2245" s="15">
        <f>(((J2245/60)/60)/24)+DATE(1970,1,1)</f>
        <v>42800.751041666663</v>
      </c>
      <c r="T2245" s="15">
        <f>(((I2245/60)/60)/24)+DATE(1970,1,1)</f>
        <v>42807.125</v>
      </c>
      <c r="U2245">
        <f>YEAR(S2245)</f>
        <v>2017</v>
      </c>
      <c r="V2245">
        <f t="shared" si="35"/>
        <v>7</v>
      </c>
    </row>
    <row r="2246" spans="1:22" ht="41.4" x14ac:dyDescent="0.4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ROUND(E2246/D2246*100,0)</f>
        <v>377</v>
      </c>
      <c r="P2246">
        <f>IFERROR(ROUND(E2246/L2246,2),0)</f>
        <v>65</v>
      </c>
      <c r="Q2246" s="11" t="s">
        <v>8331</v>
      </c>
      <c r="R2246" t="s">
        <v>8349</v>
      </c>
      <c r="S2246" s="15">
        <f>(((J2246/60)/60)/24)+DATE(1970,1,1)</f>
        <v>42647.818819444445</v>
      </c>
      <c r="T2246" s="15">
        <f>(((I2246/60)/60)/24)+DATE(1970,1,1)</f>
        <v>42659.854166666672</v>
      </c>
      <c r="U2246">
        <f>YEAR(S2246)</f>
        <v>2016</v>
      </c>
      <c r="V2246">
        <f t="shared" si="35"/>
        <v>12</v>
      </c>
    </row>
    <row r="2247" spans="1:22" ht="41.4" x14ac:dyDescent="0.4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ROUND(E2247/D2247*100,0)</f>
        <v>2647</v>
      </c>
      <c r="P2247">
        <f>IFERROR(ROUND(E2247/L2247,2),0)</f>
        <v>53.48</v>
      </c>
      <c r="Q2247" s="11" t="s">
        <v>8331</v>
      </c>
      <c r="R2247" t="s">
        <v>8349</v>
      </c>
      <c r="S2247" s="15">
        <f>(((J2247/60)/60)/24)+DATE(1970,1,1)</f>
        <v>41660.708530092597</v>
      </c>
      <c r="T2247" s="15">
        <f>(((I2247/60)/60)/24)+DATE(1970,1,1)</f>
        <v>41691.75</v>
      </c>
      <c r="U2247">
        <f>YEAR(S2247)</f>
        <v>2014</v>
      </c>
      <c r="V2247">
        <f t="shared" si="35"/>
        <v>31</v>
      </c>
    </row>
    <row r="2248" spans="1:22" ht="41.4" x14ac:dyDescent="0.4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ROUND(E2248/D2248*100,0)</f>
        <v>100</v>
      </c>
      <c r="P2248">
        <f>IFERROR(ROUND(E2248/L2248,2),0)</f>
        <v>43.91</v>
      </c>
      <c r="Q2248" s="11" t="s">
        <v>8331</v>
      </c>
      <c r="R2248" t="s">
        <v>8349</v>
      </c>
      <c r="S2248" s="15">
        <f>(((J2248/60)/60)/24)+DATE(1970,1,1)</f>
        <v>42221.79178240741</v>
      </c>
      <c r="T2248" s="15">
        <f>(((I2248/60)/60)/24)+DATE(1970,1,1)</f>
        <v>42251.79178240741</v>
      </c>
      <c r="U2248">
        <f>YEAR(S2248)</f>
        <v>2015</v>
      </c>
      <c r="V2248">
        <f t="shared" si="35"/>
        <v>30</v>
      </c>
    </row>
    <row r="2249" spans="1:22" ht="27.6" x14ac:dyDescent="0.4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ROUND(E2249/D2249*100,0)</f>
        <v>104</v>
      </c>
      <c r="P2249">
        <f>IFERROR(ROUND(E2249/L2249,2),0)</f>
        <v>50.85</v>
      </c>
      <c r="Q2249" s="11" t="s">
        <v>8331</v>
      </c>
      <c r="R2249" t="s">
        <v>8349</v>
      </c>
      <c r="S2249" s="15">
        <f>(((J2249/60)/60)/24)+DATE(1970,1,1)</f>
        <v>42200.666261574079</v>
      </c>
      <c r="T2249" s="15">
        <f>(((I2249/60)/60)/24)+DATE(1970,1,1)</f>
        <v>42214.666261574079</v>
      </c>
      <c r="U2249">
        <f>YEAR(S2249)</f>
        <v>2015</v>
      </c>
      <c r="V2249">
        <f t="shared" si="35"/>
        <v>14</v>
      </c>
    </row>
    <row r="2250" spans="1:22" ht="41.4" x14ac:dyDescent="0.4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ROUND(E2250/D2250*100,0)</f>
        <v>107</v>
      </c>
      <c r="P2250">
        <f>IFERROR(ROUND(E2250/L2250,2),0)</f>
        <v>58.63</v>
      </c>
      <c r="Q2250" s="11" t="s">
        <v>8331</v>
      </c>
      <c r="R2250" t="s">
        <v>8349</v>
      </c>
      <c r="S2250" s="15">
        <f>(((J2250/60)/60)/24)+DATE(1970,1,1)</f>
        <v>42688.875902777778</v>
      </c>
      <c r="T2250" s="15">
        <f>(((I2250/60)/60)/24)+DATE(1970,1,1)</f>
        <v>42718.875902777778</v>
      </c>
      <c r="U2250">
        <f>YEAR(S2250)</f>
        <v>2016</v>
      </c>
      <c r="V2250">
        <f t="shared" si="35"/>
        <v>30</v>
      </c>
    </row>
    <row r="2251" spans="1:22" ht="41.4" x14ac:dyDescent="0.4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ROUND(E2251/D2251*100,0)</f>
        <v>169</v>
      </c>
      <c r="P2251">
        <f>IFERROR(ROUND(E2251/L2251,2),0)</f>
        <v>32.82</v>
      </c>
      <c r="Q2251" s="11" t="s">
        <v>8331</v>
      </c>
      <c r="R2251" t="s">
        <v>8349</v>
      </c>
      <c r="S2251" s="15">
        <f>(((J2251/60)/60)/24)+DATE(1970,1,1)</f>
        <v>41336.703298611108</v>
      </c>
      <c r="T2251" s="15">
        <f>(((I2251/60)/60)/24)+DATE(1970,1,1)</f>
        <v>41366.661631944444</v>
      </c>
      <c r="U2251">
        <f>YEAR(S2251)</f>
        <v>2013</v>
      </c>
      <c r="V2251">
        <f t="shared" si="35"/>
        <v>30</v>
      </c>
    </row>
    <row r="2252" spans="1:22" ht="41.4" x14ac:dyDescent="0.4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ROUND(E2252/D2252*100,0)</f>
        <v>975</v>
      </c>
      <c r="P2252">
        <f>IFERROR(ROUND(E2252/L2252,2),0)</f>
        <v>426.93</v>
      </c>
      <c r="Q2252" s="11" t="s">
        <v>8331</v>
      </c>
      <c r="R2252" t="s">
        <v>8349</v>
      </c>
      <c r="S2252" s="15">
        <f>(((J2252/60)/60)/24)+DATE(1970,1,1)</f>
        <v>42677.005474537036</v>
      </c>
      <c r="T2252" s="15">
        <f>(((I2252/60)/60)/24)+DATE(1970,1,1)</f>
        <v>42707.0471412037</v>
      </c>
      <c r="U2252">
        <f>YEAR(S2252)</f>
        <v>2016</v>
      </c>
      <c r="V2252">
        <f t="shared" si="35"/>
        <v>30</v>
      </c>
    </row>
    <row r="2253" spans="1:22" ht="41.4" x14ac:dyDescent="0.4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ROUND(E2253/D2253*100,0)</f>
        <v>134</v>
      </c>
      <c r="P2253">
        <f>IFERROR(ROUND(E2253/L2253,2),0)</f>
        <v>23.81</v>
      </c>
      <c r="Q2253" s="11" t="s">
        <v>8331</v>
      </c>
      <c r="R2253" t="s">
        <v>8349</v>
      </c>
      <c r="S2253" s="15">
        <f>(((J2253/60)/60)/24)+DATE(1970,1,1)</f>
        <v>41846.34579861111</v>
      </c>
      <c r="T2253" s="15">
        <f>(((I2253/60)/60)/24)+DATE(1970,1,1)</f>
        <v>41867.34579861111</v>
      </c>
      <c r="U2253">
        <f>YEAR(S2253)</f>
        <v>2014</v>
      </c>
      <c r="V2253">
        <f t="shared" si="35"/>
        <v>21</v>
      </c>
    </row>
    <row r="2254" spans="1:22" ht="41.4" x14ac:dyDescent="0.4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ROUND(E2254/D2254*100,0)</f>
        <v>272</v>
      </c>
      <c r="P2254">
        <f>IFERROR(ROUND(E2254/L2254,2),0)</f>
        <v>98.41</v>
      </c>
      <c r="Q2254" s="11" t="s">
        <v>8331</v>
      </c>
      <c r="R2254" t="s">
        <v>8349</v>
      </c>
      <c r="S2254" s="15">
        <f>(((J2254/60)/60)/24)+DATE(1970,1,1)</f>
        <v>42573.327986111108</v>
      </c>
      <c r="T2254" s="15">
        <f>(((I2254/60)/60)/24)+DATE(1970,1,1)</f>
        <v>42588.327986111108</v>
      </c>
      <c r="U2254">
        <f>YEAR(S2254)</f>
        <v>2016</v>
      </c>
      <c r="V2254">
        <f t="shared" si="35"/>
        <v>15</v>
      </c>
    </row>
    <row r="2255" spans="1:22" ht="41.4" x14ac:dyDescent="0.4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ROUND(E2255/D2255*100,0)</f>
        <v>113</v>
      </c>
      <c r="P2255">
        <f>IFERROR(ROUND(E2255/L2255,2),0)</f>
        <v>107.32</v>
      </c>
      <c r="Q2255" s="11" t="s">
        <v>8331</v>
      </c>
      <c r="R2255" t="s">
        <v>8349</v>
      </c>
      <c r="S2255" s="15">
        <f>(((J2255/60)/60)/24)+DATE(1970,1,1)</f>
        <v>42296.631331018521</v>
      </c>
      <c r="T2255" s="15">
        <f>(((I2255/60)/60)/24)+DATE(1970,1,1)</f>
        <v>42326.672997685186</v>
      </c>
      <c r="U2255">
        <f>YEAR(S2255)</f>
        <v>2015</v>
      </c>
      <c r="V2255">
        <f t="shared" si="35"/>
        <v>30</v>
      </c>
    </row>
    <row r="2256" spans="1:22" ht="27.6" x14ac:dyDescent="0.4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ROUND(E2256/D2256*100,0)</f>
        <v>460</v>
      </c>
      <c r="P2256">
        <f>IFERROR(ROUND(E2256/L2256,2),0)</f>
        <v>11.67</v>
      </c>
      <c r="Q2256" s="11" t="s">
        <v>8331</v>
      </c>
      <c r="R2256" t="s">
        <v>8349</v>
      </c>
      <c r="S2256" s="15">
        <f>(((J2256/60)/60)/24)+DATE(1970,1,1)</f>
        <v>42752.647777777776</v>
      </c>
      <c r="T2256" s="15">
        <f>(((I2256/60)/60)/24)+DATE(1970,1,1)</f>
        <v>42759.647777777776</v>
      </c>
      <c r="U2256">
        <f>YEAR(S2256)</f>
        <v>2017</v>
      </c>
      <c r="V2256">
        <f t="shared" si="35"/>
        <v>7</v>
      </c>
    </row>
    <row r="2257" spans="1:22" ht="27.6" x14ac:dyDescent="0.4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ROUND(E2257/D2257*100,0)</f>
        <v>287</v>
      </c>
      <c r="P2257">
        <f>IFERROR(ROUND(E2257/L2257,2),0)</f>
        <v>41.78</v>
      </c>
      <c r="Q2257" s="11" t="s">
        <v>8331</v>
      </c>
      <c r="R2257" t="s">
        <v>8349</v>
      </c>
      <c r="S2257" s="15">
        <f>(((J2257/60)/60)/24)+DATE(1970,1,1)</f>
        <v>42467.951979166668</v>
      </c>
      <c r="T2257" s="15">
        <f>(((I2257/60)/60)/24)+DATE(1970,1,1)</f>
        <v>42497.951979166668</v>
      </c>
      <c r="U2257">
        <f>YEAR(S2257)</f>
        <v>2016</v>
      </c>
      <c r="V2257">
        <f t="shared" si="35"/>
        <v>30</v>
      </c>
    </row>
    <row r="2258" spans="1:22" ht="41.4" x14ac:dyDescent="0.4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ROUND(E2258/D2258*100,0)</f>
        <v>223</v>
      </c>
      <c r="P2258">
        <f>IFERROR(ROUND(E2258/L2258,2),0)</f>
        <v>21.38</v>
      </c>
      <c r="Q2258" s="11" t="s">
        <v>8331</v>
      </c>
      <c r="R2258" t="s">
        <v>8349</v>
      </c>
      <c r="S2258" s="15">
        <f>(((J2258/60)/60)/24)+DATE(1970,1,1)</f>
        <v>42682.451921296291</v>
      </c>
      <c r="T2258" s="15">
        <f>(((I2258/60)/60)/24)+DATE(1970,1,1)</f>
        <v>42696.451921296291</v>
      </c>
      <c r="U2258">
        <f>YEAR(S2258)</f>
        <v>2016</v>
      </c>
      <c r="V2258">
        <f t="shared" si="35"/>
        <v>14</v>
      </c>
    </row>
    <row r="2259" spans="1:22" ht="41.4" x14ac:dyDescent="0.4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ROUND(E2259/D2259*100,0)</f>
        <v>636</v>
      </c>
      <c r="P2259">
        <f>IFERROR(ROUND(E2259/L2259,2),0)</f>
        <v>94.1</v>
      </c>
      <c r="Q2259" s="11" t="s">
        <v>8331</v>
      </c>
      <c r="R2259" t="s">
        <v>8349</v>
      </c>
      <c r="S2259" s="15">
        <f>(((J2259/60)/60)/24)+DATE(1970,1,1)</f>
        <v>42505.936678240745</v>
      </c>
      <c r="T2259" s="15">
        <f>(((I2259/60)/60)/24)+DATE(1970,1,1)</f>
        <v>42540.958333333328</v>
      </c>
      <c r="U2259">
        <f>YEAR(S2259)</f>
        <v>2016</v>
      </c>
      <c r="V2259">
        <f t="shared" si="35"/>
        <v>35</v>
      </c>
    </row>
    <row r="2260" spans="1:22" ht="27.6" x14ac:dyDescent="0.4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ROUND(E2260/D2260*100,0)</f>
        <v>147</v>
      </c>
      <c r="P2260">
        <f>IFERROR(ROUND(E2260/L2260,2),0)</f>
        <v>15.72</v>
      </c>
      <c r="Q2260" s="11" t="s">
        <v>8331</v>
      </c>
      <c r="R2260" t="s">
        <v>8349</v>
      </c>
      <c r="S2260" s="15">
        <f>(((J2260/60)/60)/24)+DATE(1970,1,1)</f>
        <v>42136.75100694444</v>
      </c>
      <c r="T2260" s="15">
        <f>(((I2260/60)/60)/24)+DATE(1970,1,1)</f>
        <v>42166.75100694444</v>
      </c>
      <c r="U2260">
        <f>YEAR(S2260)</f>
        <v>2015</v>
      </c>
      <c r="V2260">
        <f t="shared" si="35"/>
        <v>30</v>
      </c>
    </row>
    <row r="2261" spans="1:22" ht="41.4" x14ac:dyDescent="0.4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ROUND(E2261/D2261*100,0)</f>
        <v>1867</v>
      </c>
      <c r="P2261">
        <f>IFERROR(ROUND(E2261/L2261,2),0)</f>
        <v>90.64</v>
      </c>
      <c r="Q2261" s="11" t="s">
        <v>8331</v>
      </c>
      <c r="R2261" t="s">
        <v>8349</v>
      </c>
      <c r="S2261" s="15">
        <f>(((J2261/60)/60)/24)+DATE(1970,1,1)</f>
        <v>42702.804814814815</v>
      </c>
      <c r="T2261" s="15">
        <f>(((I2261/60)/60)/24)+DATE(1970,1,1)</f>
        <v>42712.804814814815</v>
      </c>
      <c r="U2261">
        <f>YEAR(S2261)</f>
        <v>2016</v>
      </c>
      <c r="V2261">
        <f t="shared" si="35"/>
        <v>10</v>
      </c>
    </row>
    <row r="2262" spans="1:22" ht="41.4" x14ac:dyDescent="0.4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ROUND(E2262/D2262*100,0)</f>
        <v>327</v>
      </c>
      <c r="P2262">
        <f>IFERROR(ROUND(E2262/L2262,2),0)</f>
        <v>97.3</v>
      </c>
      <c r="Q2262" s="11" t="s">
        <v>8331</v>
      </c>
      <c r="R2262" t="s">
        <v>8349</v>
      </c>
      <c r="S2262" s="15">
        <f>(((J2262/60)/60)/24)+DATE(1970,1,1)</f>
        <v>41695.016782407409</v>
      </c>
      <c r="T2262" s="15">
        <f>(((I2262/60)/60)/24)+DATE(1970,1,1)</f>
        <v>41724.975115740745</v>
      </c>
      <c r="U2262">
        <f>YEAR(S2262)</f>
        <v>2014</v>
      </c>
      <c r="V2262">
        <f t="shared" si="35"/>
        <v>29</v>
      </c>
    </row>
    <row r="2263" spans="1:22" ht="41.4" x14ac:dyDescent="0.4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ROUND(E2263/D2263*100,0)</f>
        <v>780</v>
      </c>
      <c r="P2263">
        <f>IFERROR(ROUND(E2263/L2263,2),0)</f>
        <v>37.119999999999997</v>
      </c>
      <c r="Q2263" s="11" t="s">
        <v>8331</v>
      </c>
      <c r="R2263" t="s">
        <v>8349</v>
      </c>
      <c r="S2263" s="15">
        <f>(((J2263/60)/60)/24)+DATE(1970,1,1)</f>
        <v>42759.724768518514</v>
      </c>
      <c r="T2263" s="15">
        <f>(((I2263/60)/60)/24)+DATE(1970,1,1)</f>
        <v>42780.724768518514</v>
      </c>
      <c r="U2263">
        <f>YEAR(S2263)</f>
        <v>2017</v>
      </c>
      <c r="V2263">
        <f t="shared" si="35"/>
        <v>21</v>
      </c>
    </row>
    <row r="2264" spans="1:22" ht="27.6" x14ac:dyDescent="0.4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ROUND(E2264/D2264*100,0)</f>
        <v>154</v>
      </c>
      <c r="P2264">
        <f>IFERROR(ROUND(E2264/L2264,2),0)</f>
        <v>28.1</v>
      </c>
      <c r="Q2264" s="11" t="s">
        <v>8331</v>
      </c>
      <c r="R2264" t="s">
        <v>8349</v>
      </c>
      <c r="S2264" s="15">
        <f>(((J2264/60)/60)/24)+DATE(1970,1,1)</f>
        <v>41926.585162037038</v>
      </c>
      <c r="T2264" s="15">
        <f>(((I2264/60)/60)/24)+DATE(1970,1,1)</f>
        <v>41961</v>
      </c>
      <c r="U2264">
        <f>YEAR(S2264)</f>
        <v>2014</v>
      </c>
      <c r="V2264">
        <f t="shared" si="35"/>
        <v>35</v>
      </c>
    </row>
    <row r="2265" spans="1:22" ht="41.4" x14ac:dyDescent="0.4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ROUND(E2265/D2265*100,0)</f>
        <v>116</v>
      </c>
      <c r="P2265">
        <f>IFERROR(ROUND(E2265/L2265,2),0)</f>
        <v>144.43</v>
      </c>
      <c r="Q2265" s="11" t="s">
        <v>8331</v>
      </c>
      <c r="R2265" t="s">
        <v>8349</v>
      </c>
      <c r="S2265" s="15">
        <f>(((J2265/60)/60)/24)+DATE(1970,1,1)</f>
        <v>42014.832326388889</v>
      </c>
      <c r="T2265" s="15">
        <f>(((I2265/60)/60)/24)+DATE(1970,1,1)</f>
        <v>42035.832326388889</v>
      </c>
      <c r="U2265">
        <f>YEAR(S2265)</f>
        <v>2015</v>
      </c>
      <c r="V2265">
        <f t="shared" si="35"/>
        <v>21</v>
      </c>
    </row>
    <row r="2266" spans="1:22" ht="41.4" x14ac:dyDescent="0.4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ROUND(E2266/D2266*100,0)</f>
        <v>180</v>
      </c>
      <c r="P2266">
        <f>IFERROR(ROUND(E2266/L2266,2),0)</f>
        <v>24.27</v>
      </c>
      <c r="Q2266" s="11" t="s">
        <v>8331</v>
      </c>
      <c r="R2266" t="s">
        <v>8349</v>
      </c>
      <c r="S2266" s="15">
        <f>(((J2266/60)/60)/24)+DATE(1970,1,1)</f>
        <v>42496.582337962958</v>
      </c>
      <c r="T2266" s="15">
        <f>(((I2266/60)/60)/24)+DATE(1970,1,1)</f>
        <v>42513.125</v>
      </c>
      <c r="U2266">
        <f>YEAR(S2266)</f>
        <v>2016</v>
      </c>
      <c r="V2266">
        <f t="shared" si="35"/>
        <v>17</v>
      </c>
    </row>
    <row r="2267" spans="1:22" ht="41.4" x14ac:dyDescent="0.4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ROUND(E2267/D2267*100,0)</f>
        <v>299</v>
      </c>
      <c r="P2267">
        <f>IFERROR(ROUND(E2267/L2267,2),0)</f>
        <v>35.119999999999997</v>
      </c>
      <c r="Q2267" s="11" t="s">
        <v>8331</v>
      </c>
      <c r="R2267" t="s">
        <v>8349</v>
      </c>
      <c r="S2267" s="15">
        <f>(((J2267/60)/60)/24)+DATE(1970,1,1)</f>
        <v>42689.853090277778</v>
      </c>
      <c r="T2267" s="15">
        <f>(((I2267/60)/60)/24)+DATE(1970,1,1)</f>
        <v>42696.853090277778</v>
      </c>
      <c r="U2267">
        <f>YEAR(S2267)</f>
        <v>2016</v>
      </c>
      <c r="V2267">
        <f t="shared" si="35"/>
        <v>7</v>
      </c>
    </row>
    <row r="2268" spans="1:22" ht="41.4" x14ac:dyDescent="0.4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ROUND(E2268/D2268*100,0)</f>
        <v>320</v>
      </c>
      <c r="P2268">
        <f>IFERROR(ROUND(E2268/L2268,2),0)</f>
        <v>24.76</v>
      </c>
      <c r="Q2268" s="11" t="s">
        <v>8331</v>
      </c>
      <c r="R2268" t="s">
        <v>8349</v>
      </c>
      <c r="S2268" s="15">
        <f>(((J2268/60)/60)/24)+DATE(1970,1,1)</f>
        <v>42469.874907407408</v>
      </c>
      <c r="T2268" s="15">
        <f>(((I2268/60)/60)/24)+DATE(1970,1,1)</f>
        <v>42487.083333333328</v>
      </c>
      <c r="U2268">
        <f>YEAR(S2268)</f>
        <v>2016</v>
      </c>
      <c r="V2268">
        <f t="shared" si="35"/>
        <v>18</v>
      </c>
    </row>
    <row r="2269" spans="1:22" ht="41.4" x14ac:dyDescent="0.4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ROUND(E2269/D2269*100,0)</f>
        <v>381</v>
      </c>
      <c r="P2269">
        <f>IFERROR(ROUND(E2269/L2269,2),0)</f>
        <v>188.38</v>
      </c>
      <c r="Q2269" s="11" t="s">
        <v>8331</v>
      </c>
      <c r="R2269" t="s">
        <v>8349</v>
      </c>
      <c r="S2269" s="15">
        <f>(((J2269/60)/60)/24)+DATE(1970,1,1)</f>
        <v>41968.829826388886</v>
      </c>
      <c r="T2269" s="15">
        <f>(((I2269/60)/60)/24)+DATE(1970,1,1)</f>
        <v>41994.041666666672</v>
      </c>
      <c r="U2269">
        <f>YEAR(S2269)</f>
        <v>2014</v>
      </c>
      <c r="V2269">
        <f t="shared" si="35"/>
        <v>26</v>
      </c>
    </row>
    <row r="2270" spans="1:22" ht="41.4" x14ac:dyDescent="0.4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ROUND(E2270/D2270*100,0)</f>
        <v>103</v>
      </c>
      <c r="P2270">
        <f>IFERROR(ROUND(E2270/L2270,2),0)</f>
        <v>148.08000000000001</v>
      </c>
      <c r="Q2270" s="11" t="s">
        <v>8331</v>
      </c>
      <c r="R2270" t="s">
        <v>8349</v>
      </c>
      <c r="S2270" s="15">
        <f>(((J2270/60)/60)/24)+DATE(1970,1,1)</f>
        <v>42776.082349537035</v>
      </c>
      <c r="T2270" s="15">
        <f>(((I2270/60)/60)/24)+DATE(1970,1,1)</f>
        <v>42806.082349537035</v>
      </c>
      <c r="U2270">
        <f>YEAR(S2270)</f>
        <v>2017</v>
      </c>
      <c r="V2270">
        <f t="shared" si="35"/>
        <v>30</v>
      </c>
    </row>
    <row r="2271" spans="1:22" ht="41.4" x14ac:dyDescent="0.4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ROUND(E2271/D2271*100,0)</f>
        <v>1802</v>
      </c>
      <c r="P2271">
        <f>IFERROR(ROUND(E2271/L2271,2),0)</f>
        <v>49.93</v>
      </c>
      <c r="Q2271" s="11" t="s">
        <v>8331</v>
      </c>
      <c r="R2271" t="s">
        <v>8349</v>
      </c>
      <c r="S2271" s="15">
        <f>(((J2271/60)/60)/24)+DATE(1970,1,1)</f>
        <v>42776.704432870371</v>
      </c>
      <c r="T2271" s="15">
        <f>(((I2271/60)/60)/24)+DATE(1970,1,1)</f>
        <v>42801.208333333328</v>
      </c>
      <c r="U2271">
        <f>YEAR(S2271)</f>
        <v>2017</v>
      </c>
      <c r="V2271">
        <f t="shared" si="35"/>
        <v>25</v>
      </c>
    </row>
    <row r="2272" spans="1:22" ht="41.4" x14ac:dyDescent="0.4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ROUND(E2272/D2272*100,0)</f>
        <v>720</v>
      </c>
      <c r="P2272">
        <f>IFERROR(ROUND(E2272/L2272,2),0)</f>
        <v>107.82</v>
      </c>
      <c r="Q2272" s="11" t="s">
        <v>8331</v>
      </c>
      <c r="R2272" t="s">
        <v>8349</v>
      </c>
      <c r="S2272" s="15">
        <f>(((J2272/60)/60)/24)+DATE(1970,1,1)</f>
        <v>42725.869363425925</v>
      </c>
      <c r="T2272" s="15">
        <f>(((I2272/60)/60)/24)+DATE(1970,1,1)</f>
        <v>42745.915972222225</v>
      </c>
      <c r="U2272">
        <f>YEAR(S2272)</f>
        <v>2016</v>
      </c>
      <c r="V2272">
        <f t="shared" si="35"/>
        <v>20</v>
      </c>
    </row>
    <row r="2273" spans="1:22" ht="41.4" x14ac:dyDescent="0.4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ROUND(E2273/D2273*100,0)</f>
        <v>283</v>
      </c>
      <c r="P2273">
        <f>IFERROR(ROUND(E2273/L2273,2),0)</f>
        <v>42.63</v>
      </c>
      <c r="Q2273" s="11" t="s">
        <v>8331</v>
      </c>
      <c r="R2273" t="s">
        <v>8349</v>
      </c>
      <c r="S2273" s="15">
        <f>(((J2273/60)/60)/24)+DATE(1970,1,1)</f>
        <v>42684.000046296293</v>
      </c>
      <c r="T2273" s="15">
        <f>(((I2273/60)/60)/24)+DATE(1970,1,1)</f>
        <v>42714.000046296293</v>
      </c>
      <c r="U2273">
        <f>YEAR(S2273)</f>
        <v>2016</v>
      </c>
      <c r="V2273">
        <f t="shared" si="35"/>
        <v>30</v>
      </c>
    </row>
    <row r="2274" spans="1:22" ht="41.4" x14ac:dyDescent="0.4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ROUND(E2274/D2274*100,0)</f>
        <v>1357</v>
      </c>
      <c r="P2274">
        <f>IFERROR(ROUND(E2274/L2274,2),0)</f>
        <v>14.37</v>
      </c>
      <c r="Q2274" s="11" t="s">
        <v>8331</v>
      </c>
      <c r="R2274" t="s">
        <v>8349</v>
      </c>
      <c r="S2274" s="15">
        <f>(((J2274/60)/60)/24)+DATE(1970,1,1)</f>
        <v>42315.699490740735</v>
      </c>
      <c r="T2274" s="15">
        <f>(((I2274/60)/60)/24)+DATE(1970,1,1)</f>
        <v>42345.699490740735</v>
      </c>
      <c r="U2274">
        <f>YEAR(S2274)</f>
        <v>2015</v>
      </c>
      <c r="V2274">
        <f t="shared" si="35"/>
        <v>30</v>
      </c>
    </row>
    <row r="2275" spans="1:22" ht="41.4" x14ac:dyDescent="0.4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ROUND(E2275/D2275*100,0)</f>
        <v>220</v>
      </c>
      <c r="P2275">
        <f>IFERROR(ROUND(E2275/L2275,2),0)</f>
        <v>37.479999999999997</v>
      </c>
      <c r="Q2275" s="11" t="s">
        <v>8331</v>
      </c>
      <c r="R2275" t="s">
        <v>8349</v>
      </c>
      <c r="S2275" s="15">
        <f>(((J2275/60)/60)/24)+DATE(1970,1,1)</f>
        <v>42781.549097222218</v>
      </c>
      <c r="T2275" s="15">
        <f>(((I2275/60)/60)/24)+DATE(1970,1,1)</f>
        <v>42806.507430555561</v>
      </c>
      <c r="U2275">
        <f>YEAR(S2275)</f>
        <v>2017</v>
      </c>
      <c r="V2275">
        <f t="shared" si="35"/>
        <v>25</v>
      </c>
    </row>
    <row r="2276" spans="1:22" ht="55.2" x14ac:dyDescent="0.4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ROUND(E2276/D2276*100,0)</f>
        <v>120</v>
      </c>
      <c r="P2276">
        <f>IFERROR(ROUND(E2276/L2276,2),0)</f>
        <v>30.2</v>
      </c>
      <c r="Q2276" s="11" t="s">
        <v>8331</v>
      </c>
      <c r="R2276" t="s">
        <v>8349</v>
      </c>
      <c r="S2276" s="15">
        <f>(((J2276/60)/60)/24)+DATE(1970,1,1)</f>
        <v>41663.500659722224</v>
      </c>
      <c r="T2276" s="15">
        <f>(((I2276/60)/60)/24)+DATE(1970,1,1)</f>
        <v>41693.500659722224</v>
      </c>
      <c r="U2276">
        <f>YEAR(S2276)</f>
        <v>2014</v>
      </c>
      <c r="V2276">
        <f t="shared" si="35"/>
        <v>30</v>
      </c>
    </row>
    <row r="2277" spans="1:22" ht="41.4" x14ac:dyDescent="0.4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ROUND(E2277/D2277*100,0)</f>
        <v>408</v>
      </c>
      <c r="P2277">
        <f>IFERROR(ROUND(E2277/L2277,2),0)</f>
        <v>33.549999999999997</v>
      </c>
      <c r="Q2277" s="11" t="s">
        <v>8331</v>
      </c>
      <c r="R2277" t="s">
        <v>8349</v>
      </c>
      <c r="S2277" s="15">
        <f>(((J2277/60)/60)/24)+DATE(1970,1,1)</f>
        <v>41965.616655092599</v>
      </c>
      <c r="T2277" s="15">
        <f>(((I2277/60)/60)/24)+DATE(1970,1,1)</f>
        <v>41995.616655092599</v>
      </c>
      <c r="U2277">
        <f>YEAR(S2277)</f>
        <v>2014</v>
      </c>
      <c r="V2277">
        <f t="shared" si="35"/>
        <v>30</v>
      </c>
    </row>
    <row r="2278" spans="1:22" ht="41.4" x14ac:dyDescent="0.4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ROUND(E2278/D2278*100,0)</f>
        <v>106</v>
      </c>
      <c r="P2278">
        <f>IFERROR(ROUND(E2278/L2278,2),0)</f>
        <v>64.75</v>
      </c>
      <c r="Q2278" s="11" t="s">
        <v>8331</v>
      </c>
      <c r="R2278" t="s">
        <v>8349</v>
      </c>
      <c r="S2278" s="15">
        <f>(((J2278/60)/60)/24)+DATE(1970,1,1)</f>
        <v>41614.651493055557</v>
      </c>
      <c r="T2278" s="15">
        <f>(((I2278/60)/60)/24)+DATE(1970,1,1)</f>
        <v>41644.651493055557</v>
      </c>
      <c r="U2278">
        <f>YEAR(S2278)</f>
        <v>2013</v>
      </c>
      <c r="V2278">
        <f t="shared" si="35"/>
        <v>30</v>
      </c>
    </row>
    <row r="2279" spans="1:22" ht="41.4" x14ac:dyDescent="0.4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ROUND(E2279/D2279*100,0)</f>
        <v>141</v>
      </c>
      <c r="P2279">
        <f>IFERROR(ROUND(E2279/L2279,2),0)</f>
        <v>57.93</v>
      </c>
      <c r="Q2279" s="11" t="s">
        <v>8331</v>
      </c>
      <c r="R2279" t="s">
        <v>8349</v>
      </c>
      <c r="S2279" s="15">
        <f>(((J2279/60)/60)/24)+DATE(1970,1,1)</f>
        <v>40936.678506944445</v>
      </c>
      <c r="T2279" s="15">
        <f>(((I2279/60)/60)/24)+DATE(1970,1,1)</f>
        <v>40966.678506944445</v>
      </c>
      <c r="U2279">
        <f>YEAR(S2279)</f>
        <v>2012</v>
      </c>
      <c r="V2279">
        <f t="shared" si="35"/>
        <v>30</v>
      </c>
    </row>
    <row r="2280" spans="1:22" ht="27.6" x14ac:dyDescent="0.4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ROUND(E2280/D2280*100,0)</f>
        <v>271</v>
      </c>
      <c r="P2280">
        <f>IFERROR(ROUND(E2280/L2280,2),0)</f>
        <v>53.08</v>
      </c>
      <c r="Q2280" s="11" t="s">
        <v>8331</v>
      </c>
      <c r="R2280" t="s">
        <v>8349</v>
      </c>
      <c r="S2280" s="15">
        <f>(((J2280/60)/60)/24)+DATE(1970,1,1)</f>
        <v>42338.709108796291</v>
      </c>
      <c r="T2280" s="15">
        <f>(((I2280/60)/60)/24)+DATE(1970,1,1)</f>
        <v>42372.957638888889</v>
      </c>
      <c r="U2280">
        <f>YEAR(S2280)</f>
        <v>2015</v>
      </c>
      <c r="V2280">
        <f t="shared" si="35"/>
        <v>34</v>
      </c>
    </row>
    <row r="2281" spans="1:22" ht="41.4" x14ac:dyDescent="0.4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ROUND(E2281/D2281*100,0)</f>
        <v>154</v>
      </c>
      <c r="P2281">
        <f>IFERROR(ROUND(E2281/L2281,2),0)</f>
        <v>48.06</v>
      </c>
      <c r="Q2281" s="11" t="s">
        <v>8331</v>
      </c>
      <c r="R2281" t="s">
        <v>8349</v>
      </c>
      <c r="S2281" s="15">
        <f>(((J2281/60)/60)/24)+DATE(1970,1,1)</f>
        <v>42020.806701388887</v>
      </c>
      <c r="T2281" s="15">
        <f>(((I2281/60)/60)/24)+DATE(1970,1,1)</f>
        <v>42039.166666666672</v>
      </c>
      <c r="U2281">
        <f>YEAR(S2281)</f>
        <v>2015</v>
      </c>
      <c r="V2281">
        <f t="shared" si="35"/>
        <v>19</v>
      </c>
    </row>
    <row r="2282" spans="1:22" ht="41.4" x14ac:dyDescent="0.4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ROUND(E2282/D2282*100,0)</f>
        <v>404</v>
      </c>
      <c r="P2282">
        <f>IFERROR(ROUND(E2282/L2282,2),0)</f>
        <v>82.4</v>
      </c>
      <c r="Q2282" s="11" t="s">
        <v>8331</v>
      </c>
      <c r="R2282" t="s">
        <v>8349</v>
      </c>
      <c r="S2282" s="15">
        <f>(((J2282/60)/60)/24)+DATE(1970,1,1)</f>
        <v>42234.624895833331</v>
      </c>
      <c r="T2282" s="15">
        <f>(((I2282/60)/60)/24)+DATE(1970,1,1)</f>
        <v>42264.624895833331</v>
      </c>
      <c r="U2282">
        <f>YEAR(S2282)</f>
        <v>2015</v>
      </c>
      <c r="V2282">
        <f t="shared" si="35"/>
        <v>30</v>
      </c>
    </row>
    <row r="2283" spans="1:22" ht="41.4" x14ac:dyDescent="0.4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ROUND(E2283/D2283*100,0)</f>
        <v>185</v>
      </c>
      <c r="P2283">
        <f>IFERROR(ROUND(E2283/L2283,2),0)</f>
        <v>50.45</v>
      </c>
      <c r="Q2283" s="11" t="s">
        <v>8323</v>
      </c>
      <c r="R2283" t="s">
        <v>8324</v>
      </c>
      <c r="S2283" s="15">
        <f>(((J2283/60)/60)/24)+DATE(1970,1,1)</f>
        <v>40687.285844907405</v>
      </c>
      <c r="T2283" s="15">
        <f>(((I2283/60)/60)/24)+DATE(1970,1,1)</f>
        <v>40749.284722222219</v>
      </c>
      <c r="U2283">
        <f>YEAR(S2283)</f>
        <v>2011</v>
      </c>
      <c r="V2283">
        <f t="shared" si="35"/>
        <v>62</v>
      </c>
    </row>
    <row r="2284" spans="1:22" ht="27.6" x14ac:dyDescent="0.4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ROUND(E2284/D2284*100,0)</f>
        <v>185</v>
      </c>
      <c r="P2284">
        <f>IFERROR(ROUND(E2284/L2284,2),0)</f>
        <v>115.83</v>
      </c>
      <c r="Q2284" s="11" t="s">
        <v>8323</v>
      </c>
      <c r="R2284" t="s">
        <v>8324</v>
      </c>
      <c r="S2284" s="15">
        <f>(((J2284/60)/60)/24)+DATE(1970,1,1)</f>
        <v>42323.17460648148</v>
      </c>
      <c r="T2284" s="15">
        <f>(((I2284/60)/60)/24)+DATE(1970,1,1)</f>
        <v>42383.17460648148</v>
      </c>
      <c r="U2284">
        <f>YEAR(S2284)</f>
        <v>2015</v>
      </c>
      <c r="V2284">
        <f t="shared" si="35"/>
        <v>60</v>
      </c>
    </row>
    <row r="2285" spans="1:22" ht="41.4" x14ac:dyDescent="0.4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ROUND(E2285/D2285*100,0)</f>
        <v>101</v>
      </c>
      <c r="P2285">
        <f>IFERROR(ROUND(E2285/L2285,2),0)</f>
        <v>63.03</v>
      </c>
      <c r="Q2285" s="11" t="s">
        <v>8323</v>
      </c>
      <c r="R2285" t="s">
        <v>8324</v>
      </c>
      <c r="S2285" s="15">
        <f>(((J2285/60)/60)/24)+DATE(1970,1,1)</f>
        <v>40978.125046296293</v>
      </c>
      <c r="T2285" s="15">
        <f>(((I2285/60)/60)/24)+DATE(1970,1,1)</f>
        <v>41038.083379629628</v>
      </c>
      <c r="U2285">
        <f>YEAR(S2285)</f>
        <v>2012</v>
      </c>
      <c r="V2285">
        <f t="shared" si="35"/>
        <v>60</v>
      </c>
    </row>
    <row r="2286" spans="1:22" ht="27.6" x14ac:dyDescent="0.4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ROUND(E2286/D2286*100,0)</f>
        <v>106</v>
      </c>
      <c r="P2286">
        <f>IFERROR(ROUND(E2286/L2286,2),0)</f>
        <v>108.02</v>
      </c>
      <c r="Q2286" s="11" t="s">
        <v>8323</v>
      </c>
      <c r="R2286" t="s">
        <v>8324</v>
      </c>
      <c r="S2286" s="15">
        <f>(((J2286/60)/60)/24)+DATE(1970,1,1)</f>
        <v>40585.796817129631</v>
      </c>
      <c r="T2286" s="15">
        <f>(((I2286/60)/60)/24)+DATE(1970,1,1)</f>
        <v>40614.166666666664</v>
      </c>
      <c r="U2286">
        <f>YEAR(S2286)</f>
        <v>2011</v>
      </c>
      <c r="V2286">
        <f t="shared" si="35"/>
        <v>29</v>
      </c>
    </row>
    <row r="2287" spans="1:22" ht="41.4" x14ac:dyDescent="0.4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ROUND(E2287/D2287*100,0)</f>
        <v>121</v>
      </c>
      <c r="P2287">
        <f>IFERROR(ROUND(E2287/L2287,2),0)</f>
        <v>46.09</v>
      </c>
      <c r="Q2287" s="11" t="s">
        <v>8323</v>
      </c>
      <c r="R2287" t="s">
        <v>8324</v>
      </c>
      <c r="S2287" s="15">
        <f>(((J2287/60)/60)/24)+DATE(1970,1,1)</f>
        <v>41059.185682870368</v>
      </c>
      <c r="T2287" s="15">
        <f>(((I2287/60)/60)/24)+DATE(1970,1,1)</f>
        <v>41089.185682870368</v>
      </c>
      <c r="U2287">
        <f>YEAR(S2287)</f>
        <v>2012</v>
      </c>
      <c r="V2287">
        <f t="shared" si="35"/>
        <v>30</v>
      </c>
    </row>
    <row r="2288" spans="1:22" ht="41.4" x14ac:dyDescent="0.4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ROUND(E2288/D2288*100,0)</f>
        <v>100</v>
      </c>
      <c r="P2288">
        <f>IFERROR(ROUND(E2288/L2288,2),0)</f>
        <v>107.21</v>
      </c>
      <c r="Q2288" s="11" t="s">
        <v>8323</v>
      </c>
      <c r="R2288" t="s">
        <v>8324</v>
      </c>
      <c r="S2288" s="15">
        <f>(((J2288/60)/60)/24)+DATE(1970,1,1)</f>
        <v>41494.963587962964</v>
      </c>
      <c r="T2288" s="15">
        <f>(((I2288/60)/60)/24)+DATE(1970,1,1)</f>
        <v>41523.165972222225</v>
      </c>
      <c r="U2288">
        <f>YEAR(S2288)</f>
        <v>2013</v>
      </c>
      <c r="V2288">
        <f t="shared" si="35"/>
        <v>29</v>
      </c>
    </row>
    <row r="2289" spans="1:22" ht="41.4" x14ac:dyDescent="0.4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ROUND(E2289/D2289*100,0)</f>
        <v>120</v>
      </c>
      <c r="P2289">
        <f>IFERROR(ROUND(E2289/L2289,2),0)</f>
        <v>50.93</v>
      </c>
      <c r="Q2289" s="11" t="s">
        <v>8323</v>
      </c>
      <c r="R2289" t="s">
        <v>8324</v>
      </c>
      <c r="S2289" s="15">
        <f>(((J2289/60)/60)/24)+DATE(1970,1,1)</f>
        <v>41792.667361111111</v>
      </c>
      <c r="T2289" s="15">
        <f>(((I2289/60)/60)/24)+DATE(1970,1,1)</f>
        <v>41813.667361111111</v>
      </c>
      <c r="U2289">
        <f>YEAR(S2289)</f>
        <v>2014</v>
      </c>
      <c r="V2289">
        <f t="shared" si="35"/>
        <v>21</v>
      </c>
    </row>
    <row r="2290" spans="1:22" ht="41.4" x14ac:dyDescent="0.4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ROUND(E2290/D2290*100,0)</f>
        <v>100</v>
      </c>
      <c r="P2290">
        <f>IFERROR(ROUND(E2290/L2290,2),0)</f>
        <v>40.04</v>
      </c>
      <c r="Q2290" s="11" t="s">
        <v>8323</v>
      </c>
      <c r="R2290" t="s">
        <v>8324</v>
      </c>
      <c r="S2290" s="15">
        <f>(((J2290/60)/60)/24)+DATE(1970,1,1)</f>
        <v>41067.827418981484</v>
      </c>
      <c r="T2290" s="15">
        <f>(((I2290/60)/60)/24)+DATE(1970,1,1)</f>
        <v>41086.75</v>
      </c>
      <c r="U2290">
        <f>YEAR(S2290)</f>
        <v>2012</v>
      </c>
      <c r="V2290">
        <f t="shared" si="35"/>
        <v>19</v>
      </c>
    </row>
    <row r="2291" spans="1:22" ht="41.4" x14ac:dyDescent="0.4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ROUND(E2291/D2291*100,0)</f>
        <v>107</v>
      </c>
      <c r="P2291">
        <f>IFERROR(ROUND(E2291/L2291,2),0)</f>
        <v>64.44</v>
      </c>
      <c r="Q2291" s="11" t="s">
        <v>8323</v>
      </c>
      <c r="R2291" t="s">
        <v>8324</v>
      </c>
      <c r="S2291" s="15">
        <f>(((J2291/60)/60)/24)+DATE(1970,1,1)</f>
        <v>41571.998379629629</v>
      </c>
      <c r="T2291" s="15">
        <f>(((I2291/60)/60)/24)+DATE(1970,1,1)</f>
        <v>41614.973611111112</v>
      </c>
      <c r="U2291">
        <f>YEAR(S2291)</f>
        <v>2013</v>
      </c>
      <c r="V2291">
        <f t="shared" si="35"/>
        <v>43</v>
      </c>
    </row>
    <row r="2292" spans="1:22" ht="41.4" x14ac:dyDescent="0.4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ROUND(E2292/D2292*100,0)</f>
        <v>104</v>
      </c>
      <c r="P2292">
        <f>IFERROR(ROUND(E2292/L2292,2),0)</f>
        <v>53.83</v>
      </c>
      <c r="Q2292" s="11" t="s">
        <v>8323</v>
      </c>
      <c r="R2292" t="s">
        <v>8324</v>
      </c>
      <c r="S2292" s="15">
        <f>(((J2292/60)/60)/24)+DATE(1970,1,1)</f>
        <v>40070.253819444442</v>
      </c>
      <c r="T2292" s="15">
        <f>(((I2292/60)/60)/24)+DATE(1970,1,1)</f>
        <v>40148.708333333336</v>
      </c>
      <c r="U2292">
        <f>YEAR(S2292)</f>
        <v>2009</v>
      </c>
      <c r="V2292">
        <f t="shared" si="35"/>
        <v>78</v>
      </c>
    </row>
    <row r="2293" spans="1:22" ht="41.4" x14ac:dyDescent="0.4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ROUND(E2293/D2293*100,0)</f>
        <v>173</v>
      </c>
      <c r="P2293">
        <f>IFERROR(ROUND(E2293/L2293,2),0)</f>
        <v>100.47</v>
      </c>
      <c r="Q2293" s="11" t="s">
        <v>8323</v>
      </c>
      <c r="R2293" t="s">
        <v>8324</v>
      </c>
      <c r="S2293" s="15">
        <f>(((J2293/60)/60)/24)+DATE(1970,1,1)</f>
        <v>40987.977060185185</v>
      </c>
      <c r="T2293" s="15">
        <f>(((I2293/60)/60)/24)+DATE(1970,1,1)</f>
        <v>41022.166666666664</v>
      </c>
      <c r="U2293">
        <f>YEAR(S2293)</f>
        <v>2012</v>
      </c>
      <c r="V2293">
        <f t="shared" si="35"/>
        <v>35</v>
      </c>
    </row>
    <row r="2294" spans="1:22" ht="41.4" x14ac:dyDescent="0.4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ROUND(E2294/D2294*100,0)</f>
        <v>107</v>
      </c>
      <c r="P2294">
        <f>IFERROR(ROUND(E2294/L2294,2),0)</f>
        <v>46.63</v>
      </c>
      <c r="Q2294" s="11" t="s">
        <v>8323</v>
      </c>
      <c r="R2294" t="s">
        <v>8324</v>
      </c>
      <c r="S2294" s="15">
        <f>(((J2294/60)/60)/24)+DATE(1970,1,1)</f>
        <v>40987.697638888887</v>
      </c>
      <c r="T2294" s="15">
        <f>(((I2294/60)/60)/24)+DATE(1970,1,1)</f>
        <v>41017.697638888887</v>
      </c>
      <c r="U2294">
        <f>YEAR(S2294)</f>
        <v>2012</v>
      </c>
      <c r="V2294">
        <f t="shared" si="35"/>
        <v>30</v>
      </c>
    </row>
    <row r="2295" spans="1:22" ht="27.6" x14ac:dyDescent="0.4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ROUND(E2295/D2295*100,0)</f>
        <v>108</v>
      </c>
      <c r="P2295">
        <f>IFERROR(ROUND(E2295/L2295,2),0)</f>
        <v>34.07</v>
      </c>
      <c r="Q2295" s="11" t="s">
        <v>8323</v>
      </c>
      <c r="R2295" t="s">
        <v>8324</v>
      </c>
      <c r="S2295" s="15">
        <f>(((J2295/60)/60)/24)+DATE(1970,1,1)</f>
        <v>41151.708321759259</v>
      </c>
      <c r="T2295" s="15">
        <f>(((I2295/60)/60)/24)+DATE(1970,1,1)</f>
        <v>41177.165972222225</v>
      </c>
      <c r="U2295">
        <f>YEAR(S2295)</f>
        <v>2012</v>
      </c>
      <c r="V2295">
        <f t="shared" si="35"/>
        <v>26</v>
      </c>
    </row>
    <row r="2296" spans="1:22" ht="41.4" x14ac:dyDescent="0.4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ROUND(E2296/D2296*100,0)</f>
        <v>146</v>
      </c>
      <c r="P2296">
        <f>IFERROR(ROUND(E2296/L2296,2),0)</f>
        <v>65.209999999999994</v>
      </c>
      <c r="Q2296" s="11" t="s">
        <v>8323</v>
      </c>
      <c r="R2296" t="s">
        <v>8324</v>
      </c>
      <c r="S2296" s="15">
        <f>(((J2296/60)/60)/24)+DATE(1970,1,1)</f>
        <v>41264.72314814815</v>
      </c>
      <c r="T2296" s="15">
        <f>(((I2296/60)/60)/24)+DATE(1970,1,1)</f>
        <v>41294.72314814815</v>
      </c>
      <c r="U2296">
        <f>YEAR(S2296)</f>
        <v>2012</v>
      </c>
      <c r="V2296">
        <f t="shared" si="35"/>
        <v>30</v>
      </c>
    </row>
    <row r="2297" spans="1:22" ht="41.4" x14ac:dyDescent="0.4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ROUND(E2297/D2297*100,0)</f>
        <v>125</v>
      </c>
      <c r="P2297">
        <f>IFERROR(ROUND(E2297/L2297,2),0)</f>
        <v>44.21</v>
      </c>
      <c r="Q2297" s="11" t="s">
        <v>8323</v>
      </c>
      <c r="R2297" t="s">
        <v>8324</v>
      </c>
      <c r="S2297" s="15">
        <f>(((J2297/60)/60)/24)+DATE(1970,1,1)</f>
        <v>41270.954351851848</v>
      </c>
      <c r="T2297" s="15">
        <f>(((I2297/60)/60)/24)+DATE(1970,1,1)</f>
        <v>41300.954351851848</v>
      </c>
      <c r="U2297">
        <f>YEAR(S2297)</f>
        <v>2012</v>
      </c>
      <c r="V2297">
        <f t="shared" si="35"/>
        <v>30</v>
      </c>
    </row>
    <row r="2298" spans="1:22" ht="41.4" x14ac:dyDescent="0.4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ROUND(E2298/D2298*100,0)</f>
        <v>149</v>
      </c>
      <c r="P2298">
        <f>IFERROR(ROUND(E2298/L2298,2),0)</f>
        <v>71.97</v>
      </c>
      <c r="Q2298" s="11" t="s">
        <v>8323</v>
      </c>
      <c r="R2298" t="s">
        <v>8324</v>
      </c>
      <c r="S2298" s="15">
        <f>(((J2298/60)/60)/24)+DATE(1970,1,1)</f>
        <v>40927.731782407405</v>
      </c>
      <c r="T2298" s="15">
        <f>(((I2298/60)/60)/24)+DATE(1970,1,1)</f>
        <v>40962.731782407405</v>
      </c>
      <c r="U2298">
        <f>YEAR(S2298)</f>
        <v>2012</v>
      </c>
      <c r="V2298">
        <f t="shared" si="35"/>
        <v>35</v>
      </c>
    </row>
    <row r="2299" spans="1:22" ht="27.6" x14ac:dyDescent="0.4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ROUND(E2299/D2299*100,0)</f>
        <v>101</v>
      </c>
      <c r="P2299">
        <f>IFERROR(ROUND(E2299/L2299,2),0)</f>
        <v>52.95</v>
      </c>
      <c r="Q2299" s="11" t="s">
        <v>8323</v>
      </c>
      <c r="R2299" t="s">
        <v>8324</v>
      </c>
      <c r="S2299" s="15">
        <f>(((J2299/60)/60)/24)+DATE(1970,1,1)</f>
        <v>40948.042233796295</v>
      </c>
      <c r="T2299" s="15">
        <f>(((I2299/60)/60)/24)+DATE(1970,1,1)</f>
        <v>40982.165972222225</v>
      </c>
      <c r="U2299">
        <f>YEAR(S2299)</f>
        <v>2012</v>
      </c>
      <c r="V2299">
        <f t="shared" si="35"/>
        <v>34</v>
      </c>
    </row>
    <row r="2300" spans="1:22" ht="27.6" x14ac:dyDescent="0.4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ROUND(E2300/D2300*100,0)</f>
        <v>105</v>
      </c>
      <c r="P2300">
        <f>IFERROR(ROUND(E2300/L2300,2),0)</f>
        <v>109.45</v>
      </c>
      <c r="Q2300" s="11" t="s">
        <v>8323</v>
      </c>
      <c r="R2300" t="s">
        <v>8324</v>
      </c>
      <c r="S2300" s="15">
        <f>(((J2300/60)/60)/24)+DATE(1970,1,1)</f>
        <v>41694.84065972222</v>
      </c>
      <c r="T2300" s="15">
        <f>(((I2300/60)/60)/24)+DATE(1970,1,1)</f>
        <v>41724.798993055556</v>
      </c>
      <c r="U2300">
        <f>YEAR(S2300)</f>
        <v>2014</v>
      </c>
      <c r="V2300">
        <f t="shared" si="35"/>
        <v>30</v>
      </c>
    </row>
    <row r="2301" spans="1:22" ht="27.6" x14ac:dyDescent="0.4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ROUND(E2301/D2301*100,0)</f>
        <v>350</v>
      </c>
      <c r="P2301">
        <f>IFERROR(ROUND(E2301/L2301,2),0)</f>
        <v>75.040000000000006</v>
      </c>
      <c r="Q2301" s="11" t="s">
        <v>8323</v>
      </c>
      <c r="R2301" t="s">
        <v>8324</v>
      </c>
      <c r="S2301" s="15">
        <f>(((J2301/60)/60)/24)+DATE(1970,1,1)</f>
        <v>40565.032511574071</v>
      </c>
      <c r="T2301" s="15">
        <f>(((I2301/60)/60)/24)+DATE(1970,1,1)</f>
        <v>40580.032511574071</v>
      </c>
      <c r="U2301">
        <f>YEAR(S2301)</f>
        <v>2011</v>
      </c>
      <c r="V2301">
        <f t="shared" si="35"/>
        <v>15</v>
      </c>
    </row>
    <row r="2302" spans="1:22" ht="41.4" x14ac:dyDescent="0.4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ROUND(E2302/D2302*100,0)</f>
        <v>101</v>
      </c>
      <c r="P2302">
        <f>IFERROR(ROUND(E2302/L2302,2),0)</f>
        <v>115.71</v>
      </c>
      <c r="Q2302" s="11" t="s">
        <v>8323</v>
      </c>
      <c r="R2302" t="s">
        <v>8324</v>
      </c>
      <c r="S2302" s="15">
        <f>(((J2302/60)/60)/24)+DATE(1970,1,1)</f>
        <v>41074.727037037039</v>
      </c>
      <c r="T2302" s="15">
        <f>(((I2302/60)/60)/24)+DATE(1970,1,1)</f>
        <v>41088.727037037039</v>
      </c>
      <c r="U2302">
        <f>YEAR(S2302)</f>
        <v>2012</v>
      </c>
      <c r="V2302">
        <f t="shared" si="35"/>
        <v>14</v>
      </c>
    </row>
    <row r="2303" spans="1:22" ht="27.6" x14ac:dyDescent="0.4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ROUND(E2303/D2303*100,0)</f>
        <v>134</v>
      </c>
      <c r="P2303">
        <f>IFERROR(ROUND(E2303/L2303,2),0)</f>
        <v>31.66</v>
      </c>
      <c r="Q2303" s="11" t="s">
        <v>8323</v>
      </c>
      <c r="R2303" t="s">
        <v>8327</v>
      </c>
      <c r="S2303" s="15">
        <f>(((J2303/60)/60)/24)+DATE(1970,1,1)</f>
        <v>41416.146944444445</v>
      </c>
      <c r="T2303" s="15">
        <f>(((I2303/60)/60)/24)+DATE(1970,1,1)</f>
        <v>41446.146944444445</v>
      </c>
      <c r="U2303">
        <f>YEAR(S2303)</f>
        <v>2013</v>
      </c>
      <c r="V2303">
        <f t="shared" si="35"/>
        <v>30</v>
      </c>
    </row>
    <row r="2304" spans="1:22" ht="41.4" x14ac:dyDescent="0.4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ROUND(E2304/D2304*100,0)</f>
        <v>171</v>
      </c>
      <c r="P2304">
        <f>IFERROR(ROUND(E2304/L2304,2),0)</f>
        <v>46.18</v>
      </c>
      <c r="Q2304" s="11" t="s">
        <v>8323</v>
      </c>
      <c r="R2304" t="s">
        <v>8327</v>
      </c>
      <c r="S2304" s="15">
        <f>(((J2304/60)/60)/24)+DATE(1970,1,1)</f>
        <v>41605.868449074071</v>
      </c>
      <c r="T2304" s="15">
        <f>(((I2304/60)/60)/24)+DATE(1970,1,1)</f>
        <v>41639.291666666664</v>
      </c>
      <c r="U2304">
        <f>YEAR(S2304)</f>
        <v>2013</v>
      </c>
      <c r="V2304">
        <f t="shared" si="35"/>
        <v>34</v>
      </c>
    </row>
    <row r="2305" spans="1:22" ht="41.4" x14ac:dyDescent="0.4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ROUND(E2305/D2305*100,0)</f>
        <v>109</v>
      </c>
      <c r="P2305">
        <f>IFERROR(ROUND(E2305/L2305,2),0)</f>
        <v>68.48</v>
      </c>
      <c r="Q2305" s="11" t="s">
        <v>8323</v>
      </c>
      <c r="R2305" t="s">
        <v>8327</v>
      </c>
      <c r="S2305" s="15">
        <f>(((J2305/60)/60)/24)+DATE(1970,1,1)</f>
        <v>40850.111064814817</v>
      </c>
      <c r="T2305" s="15">
        <f>(((I2305/60)/60)/24)+DATE(1970,1,1)</f>
        <v>40890.152731481481</v>
      </c>
      <c r="U2305">
        <f>YEAR(S2305)</f>
        <v>2011</v>
      </c>
      <c r="V2305">
        <f t="shared" si="35"/>
        <v>40</v>
      </c>
    </row>
    <row r="2306" spans="1:22" ht="41.4" x14ac:dyDescent="0.4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ROUND(E2306/D2306*100,0)</f>
        <v>101</v>
      </c>
      <c r="P2306">
        <f>IFERROR(ROUND(E2306/L2306,2),0)</f>
        <v>53.47</v>
      </c>
      <c r="Q2306" s="11" t="s">
        <v>8323</v>
      </c>
      <c r="R2306" t="s">
        <v>8327</v>
      </c>
      <c r="S2306" s="15">
        <f>(((J2306/60)/60)/24)+DATE(1970,1,1)</f>
        <v>40502.815868055557</v>
      </c>
      <c r="T2306" s="15">
        <f>(((I2306/60)/60)/24)+DATE(1970,1,1)</f>
        <v>40544.207638888889</v>
      </c>
      <c r="U2306">
        <f>YEAR(S2306)</f>
        <v>2010</v>
      </c>
      <c r="V2306">
        <f t="shared" si="35"/>
        <v>42</v>
      </c>
    </row>
    <row r="2307" spans="1:22" ht="41.4" x14ac:dyDescent="0.4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ROUND(E2307/D2307*100,0)</f>
        <v>101</v>
      </c>
      <c r="P2307">
        <f>IFERROR(ROUND(E2307/L2307,2),0)</f>
        <v>109.11</v>
      </c>
      <c r="Q2307" s="11" t="s">
        <v>8323</v>
      </c>
      <c r="R2307" t="s">
        <v>8327</v>
      </c>
      <c r="S2307" s="15">
        <f>(((J2307/60)/60)/24)+DATE(1970,1,1)</f>
        <v>41834.695277777777</v>
      </c>
      <c r="T2307" s="15">
        <f>(((I2307/60)/60)/24)+DATE(1970,1,1)</f>
        <v>41859.75</v>
      </c>
      <c r="U2307">
        <f>YEAR(S2307)</f>
        <v>2014</v>
      </c>
      <c r="V2307">
        <f t="shared" ref="V2307:V2370" si="36">_xlfn.DAYS(T2307,S2307)</f>
        <v>25</v>
      </c>
    </row>
    <row r="2308" spans="1:22" ht="41.4" x14ac:dyDescent="0.4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ROUND(E2308/D2308*100,0)</f>
        <v>107</v>
      </c>
      <c r="P2308">
        <f>IFERROR(ROUND(E2308/L2308,2),0)</f>
        <v>51.19</v>
      </c>
      <c r="Q2308" s="11" t="s">
        <v>8323</v>
      </c>
      <c r="R2308" t="s">
        <v>8327</v>
      </c>
      <c r="S2308" s="15">
        <f>(((J2308/60)/60)/24)+DATE(1970,1,1)</f>
        <v>40948.16815972222</v>
      </c>
      <c r="T2308" s="15">
        <f>(((I2308/60)/60)/24)+DATE(1970,1,1)</f>
        <v>40978.16815972222</v>
      </c>
      <c r="U2308">
        <f>YEAR(S2308)</f>
        <v>2012</v>
      </c>
      <c r="V2308">
        <f t="shared" si="36"/>
        <v>30</v>
      </c>
    </row>
    <row r="2309" spans="1:22" ht="41.4" x14ac:dyDescent="0.4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ROUND(E2309/D2309*100,0)</f>
        <v>107</v>
      </c>
      <c r="P2309">
        <f>IFERROR(ROUND(E2309/L2309,2),0)</f>
        <v>27.94</v>
      </c>
      <c r="Q2309" s="11" t="s">
        <v>8323</v>
      </c>
      <c r="R2309" t="s">
        <v>8327</v>
      </c>
      <c r="S2309" s="15">
        <f>(((J2309/60)/60)/24)+DATE(1970,1,1)</f>
        <v>41004.802465277775</v>
      </c>
      <c r="T2309" s="15">
        <f>(((I2309/60)/60)/24)+DATE(1970,1,1)</f>
        <v>41034.802407407406</v>
      </c>
      <c r="U2309">
        <f>YEAR(S2309)</f>
        <v>2012</v>
      </c>
      <c r="V2309">
        <f t="shared" si="36"/>
        <v>30</v>
      </c>
    </row>
    <row r="2310" spans="1:22" ht="41.4" x14ac:dyDescent="0.4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ROUND(E2310/D2310*100,0)</f>
        <v>101</v>
      </c>
      <c r="P2310">
        <f>IFERROR(ROUND(E2310/L2310,2),0)</f>
        <v>82.5</v>
      </c>
      <c r="Q2310" s="11" t="s">
        <v>8323</v>
      </c>
      <c r="R2310" t="s">
        <v>8327</v>
      </c>
      <c r="S2310" s="15">
        <f>(((J2310/60)/60)/24)+DATE(1970,1,1)</f>
        <v>41851.962916666671</v>
      </c>
      <c r="T2310" s="15">
        <f>(((I2310/60)/60)/24)+DATE(1970,1,1)</f>
        <v>41880.041666666664</v>
      </c>
      <c r="U2310">
        <f>YEAR(S2310)</f>
        <v>2014</v>
      </c>
      <c r="V2310">
        <f t="shared" si="36"/>
        <v>29</v>
      </c>
    </row>
    <row r="2311" spans="1:22" ht="41.4" x14ac:dyDescent="0.4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ROUND(E2311/D2311*100,0)</f>
        <v>107</v>
      </c>
      <c r="P2311">
        <f>IFERROR(ROUND(E2311/L2311,2),0)</f>
        <v>59.82</v>
      </c>
      <c r="Q2311" s="11" t="s">
        <v>8323</v>
      </c>
      <c r="R2311" t="s">
        <v>8327</v>
      </c>
      <c r="S2311" s="15">
        <f>(((J2311/60)/60)/24)+DATE(1970,1,1)</f>
        <v>41307.987696759257</v>
      </c>
      <c r="T2311" s="15">
        <f>(((I2311/60)/60)/24)+DATE(1970,1,1)</f>
        <v>41342.987696759257</v>
      </c>
      <c r="U2311">
        <f>YEAR(S2311)</f>
        <v>2013</v>
      </c>
      <c r="V2311">
        <f t="shared" si="36"/>
        <v>35</v>
      </c>
    </row>
    <row r="2312" spans="1:22" ht="41.4" x14ac:dyDescent="0.4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ROUND(E2312/D2312*100,0)</f>
        <v>429</v>
      </c>
      <c r="P2312">
        <f>IFERROR(ROUND(E2312/L2312,2),0)</f>
        <v>64.819999999999993</v>
      </c>
      <c r="Q2312" s="11" t="s">
        <v>8323</v>
      </c>
      <c r="R2312" t="s">
        <v>8327</v>
      </c>
      <c r="S2312" s="15">
        <f>(((J2312/60)/60)/24)+DATE(1970,1,1)</f>
        <v>41324.79415509259</v>
      </c>
      <c r="T2312" s="15">
        <f>(((I2312/60)/60)/24)+DATE(1970,1,1)</f>
        <v>41354.752488425926</v>
      </c>
      <c r="U2312">
        <f>YEAR(S2312)</f>
        <v>2013</v>
      </c>
      <c r="V2312">
        <f t="shared" si="36"/>
        <v>30</v>
      </c>
    </row>
    <row r="2313" spans="1:22" ht="41.4" x14ac:dyDescent="0.4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ROUND(E2313/D2313*100,0)</f>
        <v>104</v>
      </c>
      <c r="P2313">
        <f>IFERROR(ROUND(E2313/L2313,2),0)</f>
        <v>90.1</v>
      </c>
      <c r="Q2313" s="11" t="s">
        <v>8323</v>
      </c>
      <c r="R2313" t="s">
        <v>8327</v>
      </c>
      <c r="S2313" s="15">
        <f>(((J2313/60)/60)/24)+DATE(1970,1,1)</f>
        <v>41736.004502314812</v>
      </c>
      <c r="T2313" s="15">
        <f>(((I2313/60)/60)/24)+DATE(1970,1,1)</f>
        <v>41766.004502314812</v>
      </c>
      <c r="U2313">
        <f>YEAR(S2313)</f>
        <v>2014</v>
      </c>
      <c r="V2313">
        <f t="shared" si="36"/>
        <v>30</v>
      </c>
    </row>
    <row r="2314" spans="1:22" ht="41.4" x14ac:dyDescent="0.4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ROUND(E2314/D2314*100,0)</f>
        <v>108</v>
      </c>
      <c r="P2314">
        <f>IFERROR(ROUND(E2314/L2314,2),0)</f>
        <v>40.96</v>
      </c>
      <c r="Q2314" s="11" t="s">
        <v>8323</v>
      </c>
      <c r="R2314" t="s">
        <v>8327</v>
      </c>
      <c r="S2314" s="15">
        <f>(((J2314/60)/60)/24)+DATE(1970,1,1)</f>
        <v>41716.632847222223</v>
      </c>
      <c r="T2314" s="15">
        <f>(((I2314/60)/60)/24)+DATE(1970,1,1)</f>
        <v>41747.958333333336</v>
      </c>
      <c r="U2314">
        <f>YEAR(S2314)</f>
        <v>2014</v>
      </c>
      <c r="V2314">
        <f t="shared" si="36"/>
        <v>31</v>
      </c>
    </row>
    <row r="2315" spans="1:22" ht="27.6" x14ac:dyDescent="0.4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ROUND(E2315/D2315*100,0)</f>
        <v>176</v>
      </c>
      <c r="P2315">
        <f>IFERROR(ROUND(E2315/L2315,2),0)</f>
        <v>56</v>
      </c>
      <c r="Q2315" s="11" t="s">
        <v>8323</v>
      </c>
      <c r="R2315" t="s">
        <v>8327</v>
      </c>
      <c r="S2315" s="15">
        <f>(((J2315/60)/60)/24)+DATE(1970,1,1)</f>
        <v>41002.958634259259</v>
      </c>
      <c r="T2315" s="15">
        <f>(((I2315/60)/60)/24)+DATE(1970,1,1)</f>
        <v>41032.958634259259</v>
      </c>
      <c r="U2315">
        <f>YEAR(S2315)</f>
        <v>2012</v>
      </c>
      <c r="V2315">
        <f t="shared" si="36"/>
        <v>30</v>
      </c>
    </row>
    <row r="2316" spans="1:22" ht="41.4" x14ac:dyDescent="0.4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ROUND(E2316/D2316*100,0)</f>
        <v>157</v>
      </c>
      <c r="P2316">
        <f>IFERROR(ROUND(E2316/L2316,2),0)</f>
        <v>37.67</v>
      </c>
      <c r="Q2316" s="11" t="s">
        <v>8323</v>
      </c>
      <c r="R2316" t="s">
        <v>8327</v>
      </c>
      <c r="S2316" s="15">
        <f>(((J2316/60)/60)/24)+DATE(1970,1,1)</f>
        <v>41037.551585648151</v>
      </c>
      <c r="T2316" s="15">
        <f>(((I2316/60)/60)/24)+DATE(1970,1,1)</f>
        <v>41067.551585648151</v>
      </c>
      <c r="U2316">
        <f>YEAR(S2316)</f>
        <v>2012</v>
      </c>
      <c r="V2316">
        <f t="shared" si="36"/>
        <v>30</v>
      </c>
    </row>
    <row r="2317" spans="1:22" ht="27.6" x14ac:dyDescent="0.4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ROUND(E2317/D2317*100,0)</f>
        <v>103</v>
      </c>
      <c r="P2317">
        <f>IFERROR(ROUND(E2317/L2317,2),0)</f>
        <v>40.08</v>
      </c>
      <c r="Q2317" s="11" t="s">
        <v>8323</v>
      </c>
      <c r="R2317" t="s">
        <v>8327</v>
      </c>
      <c r="S2317" s="15">
        <f>(((J2317/60)/60)/24)+DATE(1970,1,1)</f>
        <v>41004.72619212963</v>
      </c>
      <c r="T2317" s="15">
        <f>(((I2317/60)/60)/24)+DATE(1970,1,1)</f>
        <v>41034.72619212963</v>
      </c>
      <c r="U2317">
        <f>YEAR(S2317)</f>
        <v>2012</v>
      </c>
      <c r="V2317">
        <f t="shared" si="36"/>
        <v>30</v>
      </c>
    </row>
    <row r="2318" spans="1:22" ht="55.2" x14ac:dyDescent="0.4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ROUND(E2318/D2318*100,0)</f>
        <v>104</v>
      </c>
      <c r="P2318">
        <f>IFERROR(ROUND(E2318/L2318,2),0)</f>
        <v>78.03</v>
      </c>
      <c r="Q2318" s="11" t="s">
        <v>8323</v>
      </c>
      <c r="R2318" t="s">
        <v>8327</v>
      </c>
      <c r="S2318" s="15">
        <f>(((J2318/60)/60)/24)+DATE(1970,1,1)</f>
        <v>40079.725115740745</v>
      </c>
      <c r="T2318" s="15">
        <f>(((I2318/60)/60)/24)+DATE(1970,1,1)</f>
        <v>40156.76666666667</v>
      </c>
      <c r="U2318">
        <f>YEAR(S2318)</f>
        <v>2009</v>
      </c>
      <c r="V2318">
        <f t="shared" si="36"/>
        <v>77</v>
      </c>
    </row>
    <row r="2319" spans="1:22" ht="41.4" x14ac:dyDescent="0.4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ROUND(E2319/D2319*100,0)</f>
        <v>104</v>
      </c>
      <c r="P2319">
        <f>IFERROR(ROUND(E2319/L2319,2),0)</f>
        <v>18.91</v>
      </c>
      <c r="Q2319" s="11" t="s">
        <v>8323</v>
      </c>
      <c r="R2319" t="s">
        <v>8327</v>
      </c>
      <c r="S2319" s="15">
        <f>(((J2319/60)/60)/24)+DATE(1970,1,1)</f>
        <v>40192.542233796295</v>
      </c>
      <c r="T2319" s="15">
        <f>(((I2319/60)/60)/24)+DATE(1970,1,1)</f>
        <v>40224.208333333336</v>
      </c>
      <c r="U2319">
        <f>YEAR(S2319)</f>
        <v>2010</v>
      </c>
      <c r="V2319">
        <f t="shared" si="36"/>
        <v>32</v>
      </c>
    </row>
    <row r="2320" spans="1:22" ht="55.2" x14ac:dyDescent="0.4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ROUND(E2320/D2320*100,0)</f>
        <v>121</v>
      </c>
      <c r="P2320">
        <f>IFERROR(ROUND(E2320/L2320,2),0)</f>
        <v>37.130000000000003</v>
      </c>
      <c r="Q2320" s="11" t="s">
        <v>8323</v>
      </c>
      <c r="R2320" t="s">
        <v>8327</v>
      </c>
      <c r="S2320" s="15">
        <f>(((J2320/60)/60)/24)+DATE(1970,1,1)</f>
        <v>40050.643680555557</v>
      </c>
      <c r="T2320" s="15">
        <f>(((I2320/60)/60)/24)+DATE(1970,1,1)</f>
        <v>40082.165972222225</v>
      </c>
      <c r="U2320">
        <f>YEAR(S2320)</f>
        <v>2009</v>
      </c>
      <c r="V2320">
        <f t="shared" si="36"/>
        <v>32</v>
      </c>
    </row>
    <row r="2321" spans="1:22" ht="41.4" x14ac:dyDescent="0.4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ROUND(E2321/D2321*100,0)</f>
        <v>108</v>
      </c>
      <c r="P2321">
        <f>IFERROR(ROUND(E2321/L2321,2),0)</f>
        <v>41.96</v>
      </c>
      <c r="Q2321" s="11" t="s">
        <v>8323</v>
      </c>
      <c r="R2321" t="s">
        <v>8327</v>
      </c>
      <c r="S2321" s="15">
        <f>(((J2321/60)/60)/24)+DATE(1970,1,1)</f>
        <v>41593.082002314812</v>
      </c>
      <c r="T2321" s="15">
        <f>(((I2321/60)/60)/24)+DATE(1970,1,1)</f>
        <v>41623.082002314812</v>
      </c>
      <c r="U2321">
        <f>YEAR(S2321)</f>
        <v>2013</v>
      </c>
      <c r="V2321">
        <f t="shared" si="36"/>
        <v>30</v>
      </c>
    </row>
    <row r="2322" spans="1:22" ht="41.4" x14ac:dyDescent="0.4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ROUND(E2322/D2322*100,0)</f>
        <v>109</v>
      </c>
      <c r="P2322">
        <f>IFERROR(ROUND(E2322/L2322,2),0)</f>
        <v>61.04</v>
      </c>
      <c r="Q2322" s="11" t="s">
        <v>8323</v>
      </c>
      <c r="R2322" t="s">
        <v>8327</v>
      </c>
      <c r="S2322" s="15">
        <f>(((J2322/60)/60)/24)+DATE(1970,1,1)</f>
        <v>41696.817129629628</v>
      </c>
      <c r="T2322" s="15">
        <f>(((I2322/60)/60)/24)+DATE(1970,1,1)</f>
        <v>41731.775462962964</v>
      </c>
      <c r="U2322">
        <f>YEAR(S2322)</f>
        <v>2014</v>
      </c>
      <c r="V2322">
        <f t="shared" si="36"/>
        <v>35</v>
      </c>
    </row>
    <row r="2323" spans="1:22" ht="41.4" x14ac:dyDescent="0.4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ROUND(E2323/D2323*100,0)</f>
        <v>39</v>
      </c>
      <c r="P2323">
        <f>IFERROR(ROUND(E2323/L2323,2),0)</f>
        <v>64.53</v>
      </c>
      <c r="Q2323" s="11" t="s">
        <v>8334</v>
      </c>
      <c r="R2323" t="s">
        <v>8350</v>
      </c>
      <c r="S2323" s="15">
        <f>(((J2323/60)/60)/24)+DATE(1970,1,1)</f>
        <v>42799.260428240741</v>
      </c>
      <c r="T2323" s="15">
        <f>(((I2323/60)/60)/24)+DATE(1970,1,1)</f>
        <v>42829.21876157407</v>
      </c>
      <c r="U2323">
        <f>YEAR(S2323)</f>
        <v>2017</v>
      </c>
      <c r="V2323">
        <f t="shared" si="36"/>
        <v>30</v>
      </c>
    </row>
    <row r="2324" spans="1:22" ht="41.4" x14ac:dyDescent="0.4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ROUND(E2324/D2324*100,0)</f>
        <v>3</v>
      </c>
      <c r="P2324">
        <f>IFERROR(ROUND(E2324/L2324,2),0)</f>
        <v>21.25</v>
      </c>
      <c r="Q2324" s="11" t="s">
        <v>8334</v>
      </c>
      <c r="R2324" t="s">
        <v>8350</v>
      </c>
      <c r="S2324" s="15">
        <f>(((J2324/60)/60)/24)+DATE(1970,1,1)</f>
        <v>42804.895474537043</v>
      </c>
      <c r="T2324" s="15">
        <f>(((I2324/60)/60)/24)+DATE(1970,1,1)</f>
        <v>42834.853807870371</v>
      </c>
      <c r="U2324">
        <f>YEAR(S2324)</f>
        <v>2017</v>
      </c>
      <c r="V2324">
        <f t="shared" si="36"/>
        <v>30</v>
      </c>
    </row>
    <row r="2325" spans="1:22" ht="41.4" x14ac:dyDescent="0.4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ROUND(E2325/D2325*100,0)</f>
        <v>48</v>
      </c>
      <c r="P2325">
        <f>IFERROR(ROUND(E2325/L2325,2),0)</f>
        <v>30</v>
      </c>
      <c r="Q2325" s="11" t="s">
        <v>8334</v>
      </c>
      <c r="R2325" t="s">
        <v>8350</v>
      </c>
      <c r="S2325" s="15">
        <f>(((J2325/60)/60)/24)+DATE(1970,1,1)</f>
        <v>42807.755173611105</v>
      </c>
      <c r="T2325" s="15">
        <f>(((I2325/60)/60)/24)+DATE(1970,1,1)</f>
        <v>42814.755173611105</v>
      </c>
      <c r="U2325">
        <f>YEAR(S2325)</f>
        <v>2017</v>
      </c>
      <c r="V2325">
        <f t="shared" si="36"/>
        <v>7</v>
      </c>
    </row>
    <row r="2326" spans="1:22" ht="27.6" x14ac:dyDescent="0.4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ROUND(E2326/D2326*100,0)</f>
        <v>21</v>
      </c>
      <c r="P2326">
        <f>IFERROR(ROUND(E2326/L2326,2),0)</f>
        <v>25.49</v>
      </c>
      <c r="Q2326" s="11" t="s">
        <v>8334</v>
      </c>
      <c r="R2326" t="s">
        <v>8350</v>
      </c>
      <c r="S2326" s="15">
        <f>(((J2326/60)/60)/24)+DATE(1970,1,1)</f>
        <v>42790.885243055556</v>
      </c>
      <c r="T2326" s="15">
        <f>(((I2326/60)/60)/24)+DATE(1970,1,1)</f>
        <v>42820.843576388885</v>
      </c>
      <c r="U2326">
        <f>YEAR(S2326)</f>
        <v>2017</v>
      </c>
      <c r="V2326">
        <f t="shared" si="36"/>
        <v>30</v>
      </c>
    </row>
    <row r="2327" spans="1:22" ht="41.4" x14ac:dyDescent="0.4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ROUND(E2327/D2327*100,0)</f>
        <v>8</v>
      </c>
      <c r="P2327">
        <f>IFERROR(ROUND(E2327/L2327,2),0)</f>
        <v>11.43</v>
      </c>
      <c r="Q2327" s="11" t="s">
        <v>8334</v>
      </c>
      <c r="R2327" t="s">
        <v>8350</v>
      </c>
      <c r="S2327" s="15">
        <f>(((J2327/60)/60)/24)+DATE(1970,1,1)</f>
        <v>42794.022349537037</v>
      </c>
      <c r="T2327" s="15">
        <f>(((I2327/60)/60)/24)+DATE(1970,1,1)</f>
        <v>42823.980682870373</v>
      </c>
      <c r="U2327">
        <f>YEAR(S2327)</f>
        <v>2017</v>
      </c>
      <c r="V2327">
        <f t="shared" si="36"/>
        <v>29</v>
      </c>
    </row>
    <row r="2328" spans="1:22" ht="41.4" x14ac:dyDescent="0.4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ROUND(E2328/D2328*100,0)</f>
        <v>1</v>
      </c>
      <c r="P2328">
        <f>IFERROR(ROUND(E2328/L2328,2),0)</f>
        <v>108</v>
      </c>
      <c r="Q2328" s="11" t="s">
        <v>8334</v>
      </c>
      <c r="R2328" t="s">
        <v>8350</v>
      </c>
      <c r="S2328" s="15">
        <f>(((J2328/60)/60)/24)+DATE(1970,1,1)</f>
        <v>42804.034120370372</v>
      </c>
      <c r="T2328" s="15">
        <f>(((I2328/60)/60)/24)+DATE(1970,1,1)</f>
        <v>42855.708333333328</v>
      </c>
      <c r="U2328">
        <f>YEAR(S2328)</f>
        <v>2017</v>
      </c>
      <c r="V2328">
        <f t="shared" si="36"/>
        <v>51</v>
      </c>
    </row>
    <row r="2329" spans="1:22" ht="27.6" x14ac:dyDescent="0.4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ROUND(E2329/D2329*100,0)</f>
        <v>526</v>
      </c>
      <c r="P2329">
        <f>IFERROR(ROUND(E2329/L2329,2),0)</f>
        <v>54.88</v>
      </c>
      <c r="Q2329" s="11" t="s">
        <v>8334</v>
      </c>
      <c r="R2329" t="s">
        <v>8350</v>
      </c>
      <c r="S2329" s="15">
        <f>(((J2329/60)/60)/24)+DATE(1970,1,1)</f>
        <v>41842.917129629634</v>
      </c>
      <c r="T2329" s="15">
        <f>(((I2329/60)/60)/24)+DATE(1970,1,1)</f>
        <v>41877.917129629634</v>
      </c>
      <c r="U2329">
        <f>YEAR(S2329)</f>
        <v>2014</v>
      </c>
      <c r="V2329">
        <f t="shared" si="36"/>
        <v>35</v>
      </c>
    </row>
    <row r="2330" spans="1:22" ht="55.2" x14ac:dyDescent="0.4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ROUND(E2330/D2330*100,0)</f>
        <v>254</v>
      </c>
      <c r="P2330">
        <f>IFERROR(ROUND(E2330/L2330,2),0)</f>
        <v>47.38</v>
      </c>
      <c r="Q2330" s="11" t="s">
        <v>8334</v>
      </c>
      <c r="R2330" t="s">
        <v>8350</v>
      </c>
      <c r="S2330" s="15">
        <f>(((J2330/60)/60)/24)+DATE(1970,1,1)</f>
        <v>42139.781678240746</v>
      </c>
      <c r="T2330" s="15">
        <f>(((I2330/60)/60)/24)+DATE(1970,1,1)</f>
        <v>42169.781678240746</v>
      </c>
      <c r="U2330">
        <f>YEAR(S2330)</f>
        <v>2015</v>
      </c>
      <c r="V2330">
        <f t="shared" si="36"/>
        <v>30</v>
      </c>
    </row>
    <row r="2331" spans="1:22" ht="41.4" x14ac:dyDescent="0.4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ROUND(E2331/D2331*100,0)</f>
        <v>106</v>
      </c>
      <c r="P2331">
        <f>IFERROR(ROUND(E2331/L2331,2),0)</f>
        <v>211.84</v>
      </c>
      <c r="Q2331" s="11" t="s">
        <v>8334</v>
      </c>
      <c r="R2331" t="s">
        <v>8350</v>
      </c>
      <c r="S2331" s="15">
        <f>(((J2331/60)/60)/24)+DATE(1970,1,1)</f>
        <v>41807.624374999999</v>
      </c>
      <c r="T2331" s="15">
        <f>(((I2331/60)/60)/24)+DATE(1970,1,1)</f>
        <v>41837.624374999999</v>
      </c>
      <c r="U2331">
        <f>YEAR(S2331)</f>
        <v>2014</v>
      </c>
      <c r="V2331">
        <f t="shared" si="36"/>
        <v>30</v>
      </c>
    </row>
    <row r="2332" spans="1:22" ht="41.4" x14ac:dyDescent="0.4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ROUND(E2332/D2332*100,0)</f>
        <v>102</v>
      </c>
      <c r="P2332">
        <f>IFERROR(ROUND(E2332/L2332,2),0)</f>
        <v>219.93</v>
      </c>
      <c r="Q2332" s="11" t="s">
        <v>8334</v>
      </c>
      <c r="R2332" t="s">
        <v>8350</v>
      </c>
      <c r="S2332" s="15">
        <f>(((J2332/60)/60)/24)+DATE(1970,1,1)</f>
        <v>42332.89980324074</v>
      </c>
      <c r="T2332" s="15">
        <f>(((I2332/60)/60)/24)+DATE(1970,1,1)</f>
        <v>42363</v>
      </c>
      <c r="U2332">
        <f>YEAR(S2332)</f>
        <v>2015</v>
      </c>
      <c r="V2332">
        <f t="shared" si="36"/>
        <v>31</v>
      </c>
    </row>
    <row r="2333" spans="1:22" ht="41.4" x14ac:dyDescent="0.4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ROUND(E2333/D2333*100,0)</f>
        <v>144</v>
      </c>
      <c r="P2333">
        <f>IFERROR(ROUND(E2333/L2333,2),0)</f>
        <v>40.799999999999997</v>
      </c>
      <c r="Q2333" s="11" t="s">
        <v>8334</v>
      </c>
      <c r="R2333" t="s">
        <v>8350</v>
      </c>
      <c r="S2333" s="15">
        <f>(((J2333/60)/60)/24)+DATE(1970,1,1)</f>
        <v>41839.005671296298</v>
      </c>
      <c r="T2333" s="15">
        <f>(((I2333/60)/60)/24)+DATE(1970,1,1)</f>
        <v>41869.005671296298</v>
      </c>
      <c r="U2333">
        <f>YEAR(S2333)</f>
        <v>2014</v>
      </c>
      <c r="V2333">
        <f t="shared" si="36"/>
        <v>30</v>
      </c>
    </row>
    <row r="2334" spans="1:22" ht="41.4" x14ac:dyDescent="0.4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ROUND(E2334/D2334*100,0)</f>
        <v>106</v>
      </c>
      <c r="P2334">
        <f>IFERROR(ROUND(E2334/L2334,2),0)</f>
        <v>75.5</v>
      </c>
      <c r="Q2334" s="11" t="s">
        <v>8334</v>
      </c>
      <c r="R2334" t="s">
        <v>8350</v>
      </c>
      <c r="S2334" s="15">
        <f>(((J2334/60)/60)/24)+DATE(1970,1,1)</f>
        <v>42011.628136574072</v>
      </c>
      <c r="T2334" s="15">
        <f>(((I2334/60)/60)/24)+DATE(1970,1,1)</f>
        <v>42041.628136574072</v>
      </c>
      <c r="U2334">
        <f>YEAR(S2334)</f>
        <v>2015</v>
      </c>
      <c r="V2334">
        <f t="shared" si="36"/>
        <v>30</v>
      </c>
    </row>
    <row r="2335" spans="1:22" ht="41.4" x14ac:dyDescent="0.4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ROUND(E2335/D2335*100,0)</f>
        <v>212</v>
      </c>
      <c r="P2335">
        <f>IFERROR(ROUND(E2335/L2335,2),0)</f>
        <v>13.54</v>
      </c>
      <c r="Q2335" s="11" t="s">
        <v>8334</v>
      </c>
      <c r="R2335" t="s">
        <v>8350</v>
      </c>
      <c r="S2335" s="15">
        <f>(((J2335/60)/60)/24)+DATE(1970,1,1)</f>
        <v>41767.650347222225</v>
      </c>
      <c r="T2335" s="15">
        <f>(((I2335/60)/60)/24)+DATE(1970,1,1)</f>
        <v>41788.743055555555</v>
      </c>
      <c r="U2335">
        <f>YEAR(S2335)</f>
        <v>2014</v>
      </c>
      <c r="V2335">
        <f t="shared" si="36"/>
        <v>21</v>
      </c>
    </row>
    <row r="2336" spans="1:22" ht="41.4" x14ac:dyDescent="0.4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ROUND(E2336/D2336*100,0)</f>
        <v>102</v>
      </c>
      <c r="P2336">
        <f>IFERROR(ROUND(E2336/L2336,2),0)</f>
        <v>60.87</v>
      </c>
      <c r="Q2336" s="11" t="s">
        <v>8334</v>
      </c>
      <c r="R2336" t="s">
        <v>8350</v>
      </c>
      <c r="S2336" s="15">
        <f>(((J2336/60)/60)/24)+DATE(1970,1,1)</f>
        <v>41918.670115740737</v>
      </c>
      <c r="T2336" s="15">
        <f>(((I2336/60)/60)/24)+DATE(1970,1,1)</f>
        <v>41948.731944444444</v>
      </c>
      <c r="U2336">
        <f>YEAR(S2336)</f>
        <v>2014</v>
      </c>
      <c r="V2336">
        <f t="shared" si="36"/>
        <v>30</v>
      </c>
    </row>
    <row r="2337" spans="1:22" ht="41.4" x14ac:dyDescent="0.4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ROUND(E2337/D2337*100,0)</f>
        <v>102</v>
      </c>
      <c r="P2337">
        <f>IFERROR(ROUND(E2337/L2337,2),0)</f>
        <v>115.69</v>
      </c>
      <c r="Q2337" s="11" t="s">
        <v>8334</v>
      </c>
      <c r="R2337" t="s">
        <v>8350</v>
      </c>
      <c r="S2337" s="15">
        <f>(((J2337/60)/60)/24)+DATE(1970,1,1)</f>
        <v>41771.572256944448</v>
      </c>
      <c r="T2337" s="15">
        <f>(((I2337/60)/60)/24)+DATE(1970,1,1)</f>
        <v>41801.572256944448</v>
      </c>
      <c r="U2337">
        <f>YEAR(S2337)</f>
        <v>2014</v>
      </c>
      <c r="V2337">
        <f t="shared" si="36"/>
        <v>30</v>
      </c>
    </row>
    <row r="2338" spans="1:22" ht="41.4" x14ac:dyDescent="0.4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ROUND(E2338/D2338*100,0)</f>
        <v>521</v>
      </c>
      <c r="P2338">
        <f>IFERROR(ROUND(E2338/L2338,2),0)</f>
        <v>48.1</v>
      </c>
      <c r="Q2338" s="11" t="s">
        <v>8334</v>
      </c>
      <c r="R2338" t="s">
        <v>8350</v>
      </c>
      <c r="S2338" s="15">
        <f>(((J2338/60)/60)/24)+DATE(1970,1,1)</f>
        <v>41666.924710648149</v>
      </c>
      <c r="T2338" s="15">
        <f>(((I2338/60)/60)/24)+DATE(1970,1,1)</f>
        <v>41706.924710648149</v>
      </c>
      <c r="U2338">
        <f>YEAR(S2338)</f>
        <v>2014</v>
      </c>
      <c r="V2338">
        <f t="shared" si="36"/>
        <v>40</v>
      </c>
    </row>
    <row r="2339" spans="1:22" ht="27.6" x14ac:dyDescent="0.4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ROUND(E2339/D2339*100,0)</f>
        <v>111</v>
      </c>
      <c r="P2339">
        <f>IFERROR(ROUND(E2339/L2339,2),0)</f>
        <v>74.180000000000007</v>
      </c>
      <c r="Q2339" s="11" t="s">
        <v>8334</v>
      </c>
      <c r="R2339" t="s">
        <v>8350</v>
      </c>
      <c r="S2339" s="15">
        <f>(((J2339/60)/60)/24)+DATE(1970,1,1)</f>
        <v>41786.640543981484</v>
      </c>
      <c r="T2339" s="15">
        <f>(((I2339/60)/60)/24)+DATE(1970,1,1)</f>
        <v>41816.640543981484</v>
      </c>
      <c r="U2339">
        <f>YEAR(S2339)</f>
        <v>2014</v>
      </c>
      <c r="V2339">
        <f t="shared" si="36"/>
        <v>30</v>
      </c>
    </row>
    <row r="2340" spans="1:22" ht="41.4" x14ac:dyDescent="0.4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ROUND(E2340/D2340*100,0)</f>
        <v>101</v>
      </c>
      <c r="P2340">
        <f>IFERROR(ROUND(E2340/L2340,2),0)</f>
        <v>123.35</v>
      </c>
      <c r="Q2340" s="11" t="s">
        <v>8334</v>
      </c>
      <c r="R2340" t="s">
        <v>8350</v>
      </c>
      <c r="S2340" s="15">
        <f>(((J2340/60)/60)/24)+DATE(1970,1,1)</f>
        <v>41789.896805555552</v>
      </c>
      <c r="T2340" s="15">
        <f>(((I2340/60)/60)/24)+DATE(1970,1,1)</f>
        <v>41819.896805555552</v>
      </c>
      <c r="U2340">
        <f>YEAR(S2340)</f>
        <v>2014</v>
      </c>
      <c r="V2340">
        <f t="shared" si="36"/>
        <v>30</v>
      </c>
    </row>
    <row r="2341" spans="1:22" ht="41.4" x14ac:dyDescent="0.4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ROUND(E2341/D2341*100,0)</f>
        <v>294</v>
      </c>
      <c r="P2341">
        <f>IFERROR(ROUND(E2341/L2341,2),0)</f>
        <v>66.62</v>
      </c>
      <c r="Q2341" s="11" t="s">
        <v>8334</v>
      </c>
      <c r="R2341" t="s">
        <v>8350</v>
      </c>
      <c r="S2341" s="15">
        <f>(((J2341/60)/60)/24)+DATE(1970,1,1)</f>
        <v>42692.79987268518</v>
      </c>
      <c r="T2341" s="15">
        <f>(((I2341/60)/60)/24)+DATE(1970,1,1)</f>
        <v>42723.332638888889</v>
      </c>
      <c r="U2341">
        <f>YEAR(S2341)</f>
        <v>2016</v>
      </c>
      <c r="V2341">
        <f t="shared" si="36"/>
        <v>31</v>
      </c>
    </row>
    <row r="2342" spans="1:22" ht="41.4" x14ac:dyDescent="0.4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ROUND(E2342/D2342*100,0)</f>
        <v>106</v>
      </c>
      <c r="P2342">
        <f>IFERROR(ROUND(E2342/L2342,2),0)</f>
        <v>104.99</v>
      </c>
      <c r="Q2342" s="11" t="s">
        <v>8334</v>
      </c>
      <c r="R2342" t="s">
        <v>8350</v>
      </c>
      <c r="S2342" s="15">
        <f>(((J2342/60)/60)/24)+DATE(1970,1,1)</f>
        <v>42643.642800925925</v>
      </c>
      <c r="T2342" s="15">
        <f>(((I2342/60)/60)/24)+DATE(1970,1,1)</f>
        <v>42673.642800925925</v>
      </c>
      <c r="U2342">
        <f>YEAR(S2342)</f>
        <v>2016</v>
      </c>
      <c r="V2342">
        <f t="shared" si="36"/>
        <v>30</v>
      </c>
    </row>
    <row r="2343" spans="1:22" ht="41.4" x14ac:dyDescent="0.4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ROUND(E2343/D2343*100,0)</f>
        <v>0</v>
      </c>
      <c r="P2343">
        <f>IFERROR(ROUND(E2343/L2343,2),0)</f>
        <v>0</v>
      </c>
      <c r="Q2343" s="11" t="s">
        <v>8317</v>
      </c>
      <c r="R2343" t="s">
        <v>8318</v>
      </c>
      <c r="S2343" s="15">
        <f>(((J2343/60)/60)/24)+DATE(1970,1,1)</f>
        <v>42167.813703703709</v>
      </c>
      <c r="T2343" s="15">
        <f>(((I2343/60)/60)/24)+DATE(1970,1,1)</f>
        <v>42197.813703703709</v>
      </c>
      <c r="U2343">
        <f>YEAR(S2343)</f>
        <v>2015</v>
      </c>
      <c r="V2343">
        <f t="shared" si="36"/>
        <v>30</v>
      </c>
    </row>
    <row r="2344" spans="1:22" ht="41.4" x14ac:dyDescent="0.4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ROUND(E2344/D2344*100,0)</f>
        <v>0</v>
      </c>
      <c r="P2344">
        <f>IFERROR(ROUND(E2344/L2344,2),0)</f>
        <v>0</v>
      </c>
      <c r="Q2344" s="11" t="s">
        <v>8317</v>
      </c>
      <c r="R2344" t="s">
        <v>8318</v>
      </c>
      <c r="S2344" s="15">
        <f>(((J2344/60)/60)/24)+DATE(1970,1,1)</f>
        <v>41897.702199074076</v>
      </c>
      <c r="T2344" s="15">
        <f>(((I2344/60)/60)/24)+DATE(1970,1,1)</f>
        <v>41918.208333333336</v>
      </c>
      <c r="U2344">
        <f>YEAR(S2344)</f>
        <v>2014</v>
      </c>
      <c r="V2344">
        <f t="shared" si="36"/>
        <v>21</v>
      </c>
    </row>
    <row r="2345" spans="1:22" ht="41.4" x14ac:dyDescent="0.4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ROUND(E2345/D2345*100,0)</f>
        <v>3</v>
      </c>
      <c r="P2345">
        <f>IFERROR(ROUND(E2345/L2345,2),0)</f>
        <v>300</v>
      </c>
      <c r="Q2345" s="11" t="s">
        <v>8317</v>
      </c>
      <c r="R2345" t="s">
        <v>8318</v>
      </c>
      <c r="S2345" s="15">
        <f>(((J2345/60)/60)/24)+DATE(1970,1,1)</f>
        <v>42327.825289351851</v>
      </c>
      <c r="T2345" s="15">
        <f>(((I2345/60)/60)/24)+DATE(1970,1,1)</f>
        <v>42377.82430555555</v>
      </c>
      <c r="U2345">
        <f>YEAR(S2345)</f>
        <v>2015</v>
      </c>
      <c r="V2345">
        <f t="shared" si="36"/>
        <v>50</v>
      </c>
    </row>
    <row r="2346" spans="1:22" ht="41.4" x14ac:dyDescent="0.4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ROUND(E2346/D2346*100,0)</f>
        <v>0</v>
      </c>
      <c r="P2346">
        <f>IFERROR(ROUND(E2346/L2346,2),0)</f>
        <v>1</v>
      </c>
      <c r="Q2346" s="11" t="s">
        <v>8317</v>
      </c>
      <c r="R2346" t="s">
        <v>8318</v>
      </c>
      <c r="S2346" s="15">
        <f>(((J2346/60)/60)/24)+DATE(1970,1,1)</f>
        <v>42515.727650462963</v>
      </c>
      <c r="T2346" s="15">
        <f>(((I2346/60)/60)/24)+DATE(1970,1,1)</f>
        <v>42545.727650462963</v>
      </c>
      <c r="U2346">
        <f>YEAR(S2346)</f>
        <v>2016</v>
      </c>
      <c r="V2346">
        <f t="shared" si="36"/>
        <v>30</v>
      </c>
    </row>
    <row r="2347" spans="1:22" ht="41.4" x14ac:dyDescent="0.4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ROUND(E2347/D2347*100,0)</f>
        <v>0</v>
      </c>
      <c r="P2347">
        <f>IFERROR(ROUND(E2347/L2347,2),0)</f>
        <v>0</v>
      </c>
      <c r="Q2347" s="11" t="s">
        <v>8317</v>
      </c>
      <c r="R2347" t="s">
        <v>8318</v>
      </c>
      <c r="S2347" s="15">
        <f>(((J2347/60)/60)/24)+DATE(1970,1,1)</f>
        <v>42060.001805555556</v>
      </c>
      <c r="T2347" s="15">
        <f>(((I2347/60)/60)/24)+DATE(1970,1,1)</f>
        <v>42094.985416666663</v>
      </c>
      <c r="U2347">
        <f>YEAR(S2347)</f>
        <v>2015</v>
      </c>
      <c r="V2347">
        <f t="shared" si="36"/>
        <v>34</v>
      </c>
    </row>
    <row r="2348" spans="1:22" ht="41.4" x14ac:dyDescent="0.4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ROUND(E2348/D2348*100,0)</f>
        <v>0</v>
      </c>
      <c r="P2348">
        <f>IFERROR(ROUND(E2348/L2348,2),0)</f>
        <v>13</v>
      </c>
      <c r="Q2348" s="11" t="s">
        <v>8317</v>
      </c>
      <c r="R2348" t="s">
        <v>8318</v>
      </c>
      <c r="S2348" s="15">
        <f>(((J2348/60)/60)/24)+DATE(1970,1,1)</f>
        <v>42615.79896990741</v>
      </c>
      <c r="T2348" s="15">
        <f>(((I2348/60)/60)/24)+DATE(1970,1,1)</f>
        <v>42660.79896990741</v>
      </c>
      <c r="U2348">
        <f>YEAR(S2348)</f>
        <v>2016</v>
      </c>
      <c r="V2348">
        <f t="shared" si="36"/>
        <v>45</v>
      </c>
    </row>
    <row r="2349" spans="1:22" ht="41.4" x14ac:dyDescent="0.4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ROUND(E2349/D2349*100,0)</f>
        <v>2</v>
      </c>
      <c r="P2349">
        <f>IFERROR(ROUND(E2349/L2349,2),0)</f>
        <v>15</v>
      </c>
      <c r="Q2349" s="11" t="s">
        <v>8317</v>
      </c>
      <c r="R2349" t="s">
        <v>8318</v>
      </c>
      <c r="S2349" s="15">
        <f>(((J2349/60)/60)/24)+DATE(1970,1,1)</f>
        <v>42577.607361111113</v>
      </c>
      <c r="T2349" s="15">
        <f>(((I2349/60)/60)/24)+DATE(1970,1,1)</f>
        <v>42607.607361111113</v>
      </c>
      <c r="U2349">
        <f>YEAR(S2349)</f>
        <v>2016</v>
      </c>
      <c r="V2349">
        <f t="shared" si="36"/>
        <v>30</v>
      </c>
    </row>
    <row r="2350" spans="1:22" ht="41.4" x14ac:dyDescent="0.4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ROUND(E2350/D2350*100,0)</f>
        <v>0</v>
      </c>
      <c r="P2350">
        <f>IFERROR(ROUND(E2350/L2350,2),0)</f>
        <v>54</v>
      </c>
      <c r="Q2350" s="11" t="s">
        <v>8317</v>
      </c>
      <c r="R2350" t="s">
        <v>8318</v>
      </c>
      <c r="S2350" s="15">
        <f>(((J2350/60)/60)/24)+DATE(1970,1,1)</f>
        <v>42360.932152777779</v>
      </c>
      <c r="T2350" s="15">
        <f>(((I2350/60)/60)/24)+DATE(1970,1,1)</f>
        <v>42420.932152777779</v>
      </c>
      <c r="U2350">
        <f>YEAR(S2350)</f>
        <v>2015</v>
      </c>
      <c r="V2350">
        <f t="shared" si="36"/>
        <v>60</v>
      </c>
    </row>
    <row r="2351" spans="1:22" ht="41.4" x14ac:dyDescent="0.4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ROUND(E2351/D2351*100,0)</f>
        <v>0</v>
      </c>
      <c r="P2351">
        <f>IFERROR(ROUND(E2351/L2351,2),0)</f>
        <v>0</v>
      </c>
      <c r="Q2351" s="11" t="s">
        <v>8317</v>
      </c>
      <c r="R2351" t="s">
        <v>8318</v>
      </c>
      <c r="S2351" s="15">
        <f>(((J2351/60)/60)/24)+DATE(1970,1,1)</f>
        <v>42198.775787037041</v>
      </c>
      <c r="T2351" s="15">
        <f>(((I2351/60)/60)/24)+DATE(1970,1,1)</f>
        <v>42227.775787037041</v>
      </c>
      <c r="U2351">
        <f>YEAR(S2351)</f>
        <v>2015</v>
      </c>
      <c r="V2351">
        <f t="shared" si="36"/>
        <v>29</v>
      </c>
    </row>
    <row r="2352" spans="1:22" ht="27.6" x14ac:dyDescent="0.4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ROUND(E2352/D2352*100,0)</f>
        <v>0</v>
      </c>
      <c r="P2352">
        <f>IFERROR(ROUND(E2352/L2352,2),0)</f>
        <v>0</v>
      </c>
      <c r="Q2352" s="11" t="s">
        <v>8317</v>
      </c>
      <c r="R2352" t="s">
        <v>8318</v>
      </c>
      <c r="S2352" s="15">
        <f>(((J2352/60)/60)/24)+DATE(1970,1,1)</f>
        <v>42708.842245370368</v>
      </c>
      <c r="T2352" s="15">
        <f>(((I2352/60)/60)/24)+DATE(1970,1,1)</f>
        <v>42738.842245370368</v>
      </c>
      <c r="U2352">
        <f>YEAR(S2352)</f>
        <v>2016</v>
      </c>
      <c r="V2352">
        <f t="shared" si="36"/>
        <v>30</v>
      </c>
    </row>
    <row r="2353" spans="1:22" ht="27.6" x14ac:dyDescent="0.4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ROUND(E2353/D2353*100,0)</f>
        <v>1</v>
      </c>
      <c r="P2353">
        <f>IFERROR(ROUND(E2353/L2353,2),0)</f>
        <v>15.43</v>
      </c>
      <c r="Q2353" s="11" t="s">
        <v>8317</v>
      </c>
      <c r="R2353" t="s">
        <v>8318</v>
      </c>
      <c r="S2353" s="15">
        <f>(((J2353/60)/60)/24)+DATE(1970,1,1)</f>
        <v>42094.101145833338</v>
      </c>
      <c r="T2353" s="15">
        <f>(((I2353/60)/60)/24)+DATE(1970,1,1)</f>
        <v>42124.101145833338</v>
      </c>
      <c r="U2353">
        <f>YEAR(S2353)</f>
        <v>2015</v>
      </c>
      <c r="V2353">
        <f t="shared" si="36"/>
        <v>30</v>
      </c>
    </row>
    <row r="2354" spans="1:22" ht="41.4" x14ac:dyDescent="0.4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ROUND(E2354/D2354*100,0)</f>
        <v>0</v>
      </c>
      <c r="P2354">
        <f>IFERROR(ROUND(E2354/L2354,2),0)</f>
        <v>0</v>
      </c>
      <c r="Q2354" s="11" t="s">
        <v>8317</v>
      </c>
      <c r="R2354" t="s">
        <v>8318</v>
      </c>
      <c r="S2354" s="15">
        <f>(((J2354/60)/60)/24)+DATE(1970,1,1)</f>
        <v>42101.633703703701</v>
      </c>
      <c r="T2354" s="15">
        <f>(((I2354/60)/60)/24)+DATE(1970,1,1)</f>
        <v>42161.633703703701</v>
      </c>
      <c r="U2354">
        <f>YEAR(S2354)</f>
        <v>2015</v>
      </c>
      <c r="V2354">
        <f t="shared" si="36"/>
        <v>60</v>
      </c>
    </row>
    <row r="2355" spans="1:22" ht="41.4" x14ac:dyDescent="0.4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ROUND(E2355/D2355*100,0)</f>
        <v>0</v>
      </c>
      <c r="P2355">
        <f>IFERROR(ROUND(E2355/L2355,2),0)</f>
        <v>0</v>
      </c>
      <c r="Q2355" s="11" t="s">
        <v>8317</v>
      </c>
      <c r="R2355" t="s">
        <v>8318</v>
      </c>
      <c r="S2355" s="15">
        <f>(((J2355/60)/60)/24)+DATE(1970,1,1)</f>
        <v>42103.676180555558</v>
      </c>
      <c r="T2355" s="15">
        <f>(((I2355/60)/60)/24)+DATE(1970,1,1)</f>
        <v>42115.676180555558</v>
      </c>
      <c r="U2355">
        <f>YEAR(S2355)</f>
        <v>2015</v>
      </c>
      <c r="V2355">
        <f t="shared" si="36"/>
        <v>12</v>
      </c>
    </row>
    <row r="2356" spans="1:22" ht="41.4" x14ac:dyDescent="0.4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ROUND(E2356/D2356*100,0)</f>
        <v>0</v>
      </c>
      <c r="P2356">
        <f>IFERROR(ROUND(E2356/L2356,2),0)</f>
        <v>25</v>
      </c>
      <c r="Q2356" s="11" t="s">
        <v>8317</v>
      </c>
      <c r="R2356" t="s">
        <v>8318</v>
      </c>
      <c r="S2356" s="15">
        <f>(((J2356/60)/60)/24)+DATE(1970,1,1)</f>
        <v>41954.722916666666</v>
      </c>
      <c r="T2356" s="15">
        <f>(((I2356/60)/60)/24)+DATE(1970,1,1)</f>
        <v>42014.722916666666</v>
      </c>
      <c r="U2356">
        <f>YEAR(S2356)</f>
        <v>2014</v>
      </c>
      <c r="V2356">
        <f t="shared" si="36"/>
        <v>60</v>
      </c>
    </row>
    <row r="2357" spans="1:22" ht="41.4" x14ac:dyDescent="0.4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ROUND(E2357/D2357*100,0)</f>
        <v>1</v>
      </c>
      <c r="P2357">
        <f>IFERROR(ROUND(E2357/L2357,2),0)</f>
        <v>27.5</v>
      </c>
      <c r="Q2357" s="11" t="s">
        <v>8317</v>
      </c>
      <c r="R2357" t="s">
        <v>8318</v>
      </c>
      <c r="S2357" s="15">
        <f>(((J2357/60)/60)/24)+DATE(1970,1,1)</f>
        <v>42096.918240740735</v>
      </c>
      <c r="T2357" s="15">
        <f>(((I2357/60)/60)/24)+DATE(1970,1,1)</f>
        <v>42126.918240740735</v>
      </c>
      <c r="U2357">
        <f>YEAR(S2357)</f>
        <v>2015</v>
      </c>
      <c r="V2357">
        <f t="shared" si="36"/>
        <v>30</v>
      </c>
    </row>
    <row r="2358" spans="1:22" ht="27.6" x14ac:dyDescent="0.4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ROUND(E2358/D2358*100,0)</f>
        <v>0</v>
      </c>
      <c r="P2358">
        <f>IFERROR(ROUND(E2358/L2358,2),0)</f>
        <v>0</v>
      </c>
      <c r="Q2358" s="11" t="s">
        <v>8317</v>
      </c>
      <c r="R2358" t="s">
        <v>8318</v>
      </c>
      <c r="S2358" s="15">
        <f>(((J2358/60)/60)/24)+DATE(1970,1,1)</f>
        <v>42130.78361111111</v>
      </c>
      <c r="T2358" s="15">
        <f>(((I2358/60)/60)/24)+DATE(1970,1,1)</f>
        <v>42160.78361111111</v>
      </c>
      <c r="U2358">
        <f>YEAR(S2358)</f>
        <v>2015</v>
      </c>
      <c r="V2358">
        <f t="shared" si="36"/>
        <v>30</v>
      </c>
    </row>
    <row r="2359" spans="1:22" ht="27.6" x14ac:dyDescent="0.4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ROUND(E2359/D2359*100,0)</f>
        <v>0</v>
      </c>
      <c r="P2359">
        <f>IFERROR(ROUND(E2359/L2359,2),0)</f>
        <v>0</v>
      </c>
      <c r="Q2359" s="11" t="s">
        <v>8317</v>
      </c>
      <c r="R2359" t="s">
        <v>8318</v>
      </c>
      <c r="S2359" s="15">
        <f>(((J2359/60)/60)/24)+DATE(1970,1,1)</f>
        <v>42264.620115740734</v>
      </c>
      <c r="T2359" s="15">
        <f>(((I2359/60)/60)/24)+DATE(1970,1,1)</f>
        <v>42294.620115740734</v>
      </c>
      <c r="U2359">
        <f>YEAR(S2359)</f>
        <v>2015</v>
      </c>
      <c r="V2359">
        <f t="shared" si="36"/>
        <v>30</v>
      </c>
    </row>
    <row r="2360" spans="1:22" ht="41.4" x14ac:dyDescent="0.4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ROUND(E2360/D2360*100,0)</f>
        <v>0</v>
      </c>
      <c r="P2360">
        <f>IFERROR(ROUND(E2360/L2360,2),0)</f>
        <v>0</v>
      </c>
      <c r="Q2360" s="11" t="s">
        <v>8317</v>
      </c>
      <c r="R2360" t="s">
        <v>8318</v>
      </c>
      <c r="S2360" s="15">
        <f>(((J2360/60)/60)/24)+DATE(1970,1,1)</f>
        <v>41978.930972222224</v>
      </c>
      <c r="T2360" s="15">
        <f>(((I2360/60)/60)/24)+DATE(1970,1,1)</f>
        <v>42035.027083333334</v>
      </c>
      <c r="U2360">
        <f>YEAR(S2360)</f>
        <v>2014</v>
      </c>
      <c r="V2360">
        <f t="shared" si="36"/>
        <v>57</v>
      </c>
    </row>
    <row r="2361" spans="1:22" ht="41.4" x14ac:dyDescent="0.4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ROUND(E2361/D2361*100,0)</f>
        <v>15</v>
      </c>
      <c r="P2361">
        <f>IFERROR(ROUND(E2361/L2361,2),0)</f>
        <v>367</v>
      </c>
      <c r="Q2361" s="11" t="s">
        <v>8317</v>
      </c>
      <c r="R2361" t="s">
        <v>8318</v>
      </c>
      <c r="S2361" s="15">
        <f>(((J2361/60)/60)/24)+DATE(1970,1,1)</f>
        <v>42159.649583333332</v>
      </c>
      <c r="T2361" s="15">
        <f>(((I2361/60)/60)/24)+DATE(1970,1,1)</f>
        <v>42219.649583333332</v>
      </c>
      <c r="U2361">
        <f>YEAR(S2361)</f>
        <v>2015</v>
      </c>
      <c r="V2361">
        <f t="shared" si="36"/>
        <v>60</v>
      </c>
    </row>
    <row r="2362" spans="1:22" ht="41.4" x14ac:dyDescent="0.4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ROUND(E2362/D2362*100,0)</f>
        <v>0</v>
      </c>
      <c r="P2362">
        <f>IFERROR(ROUND(E2362/L2362,2),0)</f>
        <v>2</v>
      </c>
      <c r="Q2362" s="11" t="s">
        <v>8317</v>
      </c>
      <c r="R2362" t="s">
        <v>8318</v>
      </c>
      <c r="S2362" s="15">
        <f>(((J2362/60)/60)/24)+DATE(1970,1,1)</f>
        <v>42377.70694444445</v>
      </c>
      <c r="T2362" s="15">
        <f>(((I2362/60)/60)/24)+DATE(1970,1,1)</f>
        <v>42407.70694444445</v>
      </c>
      <c r="U2362">
        <f>YEAR(S2362)</f>
        <v>2016</v>
      </c>
      <c r="V2362">
        <f t="shared" si="36"/>
        <v>30</v>
      </c>
    </row>
    <row r="2363" spans="1:22" ht="41.4" x14ac:dyDescent="0.4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ROUND(E2363/D2363*100,0)</f>
        <v>0</v>
      </c>
      <c r="P2363">
        <f>IFERROR(ROUND(E2363/L2363,2),0)</f>
        <v>0</v>
      </c>
      <c r="Q2363" s="11" t="s">
        <v>8317</v>
      </c>
      <c r="R2363" t="s">
        <v>8318</v>
      </c>
      <c r="S2363" s="15">
        <f>(((J2363/60)/60)/24)+DATE(1970,1,1)</f>
        <v>42466.858888888892</v>
      </c>
      <c r="T2363" s="15">
        <f>(((I2363/60)/60)/24)+DATE(1970,1,1)</f>
        <v>42490.916666666672</v>
      </c>
      <c r="U2363">
        <f>YEAR(S2363)</f>
        <v>2016</v>
      </c>
      <c r="V2363">
        <f t="shared" si="36"/>
        <v>24</v>
      </c>
    </row>
    <row r="2364" spans="1:22" ht="27.6" x14ac:dyDescent="0.4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ROUND(E2364/D2364*100,0)</f>
        <v>29</v>
      </c>
      <c r="P2364">
        <f>IFERROR(ROUND(E2364/L2364,2),0)</f>
        <v>60</v>
      </c>
      <c r="Q2364" s="11" t="s">
        <v>8317</v>
      </c>
      <c r="R2364" t="s">
        <v>8318</v>
      </c>
      <c r="S2364" s="15">
        <f>(((J2364/60)/60)/24)+DATE(1970,1,1)</f>
        <v>41954.688310185185</v>
      </c>
      <c r="T2364" s="15">
        <f>(((I2364/60)/60)/24)+DATE(1970,1,1)</f>
        <v>41984.688310185185</v>
      </c>
      <c r="U2364">
        <f>YEAR(S2364)</f>
        <v>2014</v>
      </c>
      <c r="V2364">
        <f t="shared" si="36"/>
        <v>30</v>
      </c>
    </row>
    <row r="2365" spans="1:22" ht="41.4" x14ac:dyDescent="0.4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ROUND(E2365/D2365*100,0)</f>
        <v>0</v>
      </c>
      <c r="P2365">
        <f>IFERROR(ROUND(E2365/L2365,2),0)</f>
        <v>0</v>
      </c>
      <c r="Q2365" s="11" t="s">
        <v>8317</v>
      </c>
      <c r="R2365" t="s">
        <v>8318</v>
      </c>
      <c r="S2365" s="15">
        <f>(((J2365/60)/60)/24)+DATE(1970,1,1)</f>
        <v>42322.011574074073</v>
      </c>
      <c r="T2365" s="15">
        <f>(((I2365/60)/60)/24)+DATE(1970,1,1)</f>
        <v>42367.011574074073</v>
      </c>
      <c r="U2365">
        <f>YEAR(S2365)</f>
        <v>2015</v>
      </c>
      <c r="V2365">
        <f t="shared" si="36"/>
        <v>45</v>
      </c>
    </row>
    <row r="2366" spans="1:22" ht="27.6" x14ac:dyDescent="0.4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ROUND(E2366/D2366*100,0)</f>
        <v>0</v>
      </c>
      <c r="P2366">
        <f>IFERROR(ROUND(E2366/L2366,2),0)</f>
        <v>0</v>
      </c>
      <c r="Q2366" s="11" t="s">
        <v>8317</v>
      </c>
      <c r="R2366" t="s">
        <v>8318</v>
      </c>
      <c r="S2366" s="15">
        <f>(((J2366/60)/60)/24)+DATE(1970,1,1)</f>
        <v>42248.934675925921</v>
      </c>
      <c r="T2366" s="15">
        <f>(((I2366/60)/60)/24)+DATE(1970,1,1)</f>
        <v>42303.934675925921</v>
      </c>
      <c r="U2366">
        <f>YEAR(S2366)</f>
        <v>2015</v>
      </c>
      <c r="V2366">
        <f t="shared" si="36"/>
        <v>55</v>
      </c>
    </row>
    <row r="2367" spans="1:22" ht="41.4" x14ac:dyDescent="0.4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ROUND(E2367/D2367*100,0)</f>
        <v>0</v>
      </c>
      <c r="P2367">
        <f>IFERROR(ROUND(E2367/L2367,2),0)</f>
        <v>0</v>
      </c>
      <c r="Q2367" s="11" t="s">
        <v>8317</v>
      </c>
      <c r="R2367" t="s">
        <v>8318</v>
      </c>
      <c r="S2367" s="15">
        <f>(((J2367/60)/60)/24)+DATE(1970,1,1)</f>
        <v>42346.736400462964</v>
      </c>
      <c r="T2367" s="15">
        <f>(((I2367/60)/60)/24)+DATE(1970,1,1)</f>
        <v>42386.958333333328</v>
      </c>
      <c r="U2367">
        <f>YEAR(S2367)</f>
        <v>2015</v>
      </c>
      <c r="V2367">
        <f t="shared" si="36"/>
        <v>40</v>
      </c>
    </row>
    <row r="2368" spans="1:22" ht="41.4" x14ac:dyDescent="0.4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ROUND(E2368/D2368*100,0)</f>
        <v>11</v>
      </c>
      <c r="P2368">
        <f>IFERROR(ROUND(E2368/L2368,2),0)</f>
        <v>97.41</v>
      </c>
      <c r="Q2368" s="11" t="s">
        <v>8317</v>
      </c>
      <c r="R2368" t="s">
        <v>8318</v>
      </c>
      <c r="S2368" s="15">
        <f>(((J2368/60)/60)/24)+DATE(1970,1,1)</f>
        <v>42268.531631944439</v>
      </c>
      <c r="T2368" s="15">
        <f>(((I2368/60)/60)/24)+DATE(1970,1,1)</f>
        <v>42298.531631944439</v>
      </c>
      <c r="U2368">
        <f>YEAR(S2368)</f>
        <v>2015</v>
      </c>
      <c r="V2368">
        <f t="shared" si="36"/>
        <v>30</v>
      </c>
    </row>
    <row r="2369" spans="1:22" ht="41.4" x14ac:dyDescent="0.4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ROUND(E2369/D2369*100,0)</f>
        <v>1</v>
      </c>
      <c r="P2369">
        <f>IFERROR(ROUND(E2369/L2369,2),0)</f>
        <v>47.86</v>
      </c>
      <c r="Q2369" s="11" t="s">
        <v>8317</v>
      </c>
      <c r="R2369" t="s">
        <v>8318</v>
      </c>
      <c r="S2369" s="15">
        <f>(((J2369/60)/60)/24)+DATE(1970,1,1)</f>
        <v>42425.970092592594</v>
      </c>
      <c r="T2369" s="15">
        <f>(((I2369/60)/60)/24)+DATE(1970,1,1)</f>
        <v>42485.928425925929</v>
      </c>
      <c r="U2369">
        <f>YEAR(S2369)</f>
        <v>2016</v>
      </c>
      <c r="V2369">
        <f t="shared" si="36"/>
        <v>60</v>
      </c>
    </row>
    <row r="2370" spans="1:22" ht="41.4" x14ac:dyDescent="0.4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ROUND(E2370/D2370*100,0)</f>
        <v>0</v>
      </c>
      <c r="P2370">
        <f>IFERROR(ROUND(E2370/L2370,2),0)</f>
        <v>50</v>
      </c>
      <c r="Q2370" s="11" t="s">
        <v>8317</v>
      </c>
      <c r="R2370" t="s">
        <v>8318</v>
      </c>
      <c r="S2370" s="15">
        <f>(((J2370/60)/60)/24)+DATE(1970,1,1)</f>
        <v>42063.721817129626</v>
      </c>
      <c r="T2370" s="15">
        <f>(((I2370/60)/60)/24)+DATE(1970,1,1)</f>
        <v>42108.680150462969</v>
      </c>
      <c r="U2370">
        <f>YEAR(S2370)</f>
        <v>2015</v>
      </c>
      <c r="V2370">
        <f t="shared" si="36"/>
        <v>45</v>
      </c>
    </row>
    <row r="2371" spans="1:22" ht="41.4" x14ac:dyDescent="0.4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ROUND(E2371/D2371*100,0)</f>
        <v>0</v>
      </c>
      <c r="P2371">
        <f>IFERROR(ROUND(E2371/L2371,2),0)</f>
        <v>0</v>
      </c>
      <c r="Q2371" s="11" t="s">
        <v>8317</v>
      </c>
      <c r="R2371" t="s">
        <v>8318</v>
      </c>
      <c r="S2371" s="15">
        <f>(((J2371/60)/60)/24)+DATE(1970,1,1)</f>
        <v>42380.812627314815</v>
      </c>
      <c r="T2371" s="15">
        <f>(((I2371/60)/60)/24)+DATE(1970,1,1)</f>
        <v>42410.812627314815</v>
      </c>
      <c r="U2371">
        <f>YEAR(S2371)</f>
        <v>2016</v>
      </c>
      <c r="V2371">
        <f t="shared" ref="V2371:V2434" si="37">_xlfn.DAYS(T2371,S2371)</f>
        <v>30</v>
      </c>
    </row>
    <row r="2372" spans="1:22" ht="41.4" x14ac:dyDescent="0.4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ROUND(E2372/D2372*100,0)</f>
        <v>0</v>
      </c>
      <c r="P2372">
        <f>IFERROR(ROUND(E2372/L2372,2),0)</f>
        <v>20.5</v>
      </c>
      <c r="Q2372" s="11" t="s">
        <v>8317</v>
      </c>
      <c r="R2372" t="s">
        <v>8318</v>
      </c>
      <c r="S2372" s="15">
        <f>(((J2372/60)/60)/24)+DATE(1970,1,1)</f>
        <v>41961.18913194444</v>
      </c>
      <c r="T2372" s="15">
        <f>(((I2372/60)/60)/24)+DATE(1970,1,1)</f>
        <v>41991.18913194444</v>
      </c>
      <c r="U2372">
        <f>YEAR(S2372)</f>
        <v>2014</v>
      </c>
      <c r="V2372">
        <f t="shared" si="37"/>
        <v>30</v>
      </c>
    </row>
    <row r="2373" spans="1:22" ht="41.4" x14ac:dyDescent="0.4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ROUND(E2373/D2373*100,0)</f>
        <v>0</v>
      </c>
      <c r="P2373">
        <f>IFERROR(ROUND(E2373/L2373,2),0)</f>
        <v>0</v>
      </c>
      <c r="Q2373" s="11" t="s">
        <v>8317</v>
      </c>
      <c r="R2373" t="s">
        <v>8318</v>
      </c>
      <c r="S2373" s="15">
        <f>(((J2373/60)/60)/24)+DATE(1970,1,1)</f>
        <v>42150.777731481481</v>
      </c>
      <c r="T2373" s="15">
        <f>(((I2373/60)/60)/24)+DATE(1970,1,1)</f>
        <v>42180.777731481481</v>
      </c>
      <c r="U2373">
        <f>YEAR(S2373)</f>
        <v>2015</v>
      </c>
      <c r="V2373">
        <f t="shared" si="37"/>
        <v>30</v>
      </c>
    </row>
    <row r="2374" spans="1:22" ht="41.4" x14ac:dyDescent="0.4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ROUND(E2374/D2374*100,0)</f>
        <v>3</v>
      </c>
      <c r="P2374">
        <f>IFERROR(ROUND(E2374/L2374,2),0)</f>
        <v>30</v>
      </c>
      <c r="Q2374" s="11" t="s">
        <v>8317</v>
      </c>
      <c r="R2374" t="s">
        <v>8318</v>
      </c>
      <c r="S2374" s="15">
        <f>(((J2374/60)/60)/24)+DATE(1970,1,1)</f>
        <v>42088.069108796291</v>
      </c>
      <c r="T2374" s="15">
        <f>(((I2374/60)/60)/24)+DATE(1970,1,1)</f>
        <v>42118.069108796291</v>
      </c>
      <c r="U2374">
        <f>YEAR(S2374)</f>
        <v>2015</v>
      </c>
      <c r="V2374">
        <f t="shared" si="37"/>
        <v>30</v>
      </c>
    </row>
    <row r="2375" spans="1:22" ht="27.6" x14ac:dyDescent="0.4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ROUND(E2375/D2375*100,0)</f>
        <v>0</v>
      </c>
      <c r="P2375">
        <f>IFERROR(ROUND(E2375/L2375,2),0)</f>
        <v>50</v>
      </c>
      <c r="Q2375" s="11" t="s">
        <v>8317</v>
      </c>
      <c r="R2375" t="s">
        <v>8318</v>
      </c>
      <c r="S2375" s="15">
        <f>(((J2375/60)/60)/24)+DATE(1970,1,1)</f>
        <v>42215.662314814821</v>
      </c>
      <c r="T2375" s="15">
        <f>(((I2375/60)/60)/24)+DATE(1970,1,1)</f>
        <v>42245.662314814821</v>
      </c>
      <c r="U2375">
        <f>YEAR(S2375)</f>
        <v>2015</v>
      </c>
      <c r="V2375">
        <f t="shared" si="37"/>
        <v>30</v>
      </c>
    </row>
    <row r="2376" spans="1:22" ht="41.4" x14ac:dyDescent="0.4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ROUND(E2376/D2376*100,0)</f>
        <v>0</v>
      </c>
      <c r="P2376">
        <f>IFERROR(ROUND(E2376/L2376,2),0)</f>
        <v>10</v>
      </c>
      <c r="Q2376" s="11" t="s">
        <v>8317</v>
      </c>
      <c r="R2376" t="s">
        <v>8318</v>
      </c>
      <c r="S2376" s="15">
        <f>(((J2376/60)/60)/24)+DATE(1970,1,1)</f>
        <v>42017.843287037031</v>
      </c>
      <c r="T2376" s="15">
        <f>(((I2376/60)/60)/24)+DATE(1970,1,1)</f>
        <v>42047.843287037031</v>
      </c>
      <c r="U2376">
        <f>YEAR(S2376)</f>
        <v>2015</v>
      </c>
      <c r="V2376">
        <f t="shared" si="37"/>
        <v>30</v>
      </c>
    </row>
    <row r="2377" spans="1:22" ht="41.4" x14ac:dyDescent="0.4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ROUND(E2377/D2377*100,0)</f>
        <v>0</v>
      </c>
      <c r="P2377">
        <f>IFERROR(ROUND(E2377/L2377,2),0)</f>
        <v>0</v>
      </c>
      <c r="Q2377" s="11" t="s">
        <v>8317</v>
      </c>
      <c r="R2377" t="s">
        <v>8318</v>
      </c>
      <c r="S2377" s="15">
        <f>(((J2377/60)/60)/24)+DATE(1970,1,1)</f>
        <v>42592.836076388892</v>
      </c>
      <c r="T2377" s="15">
        <f>(((I2377/60)/60)/24)+DATE(1970,1,1)</f>
        <v>42622.836076388892</v>
      </c>
      <c r="U2377">
        <f>YEAR(S2377)</f>
        <v>2016</v>
      </c>
      <c r="V2377">
        <f t="shared" si="37"/>
        <v>30</v>
      </c>
    </row>
    <row r="2378" spans="1:22" ht="41.4" x14ac:dyDescent="0.4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ROUND(E2378/D2378*100,0)</f>
        <v>11</v>
      </c>
      <c r="P2378">
        <f>IFERROR(ROUND(E2378/L2378,2),0)</f>
        <v>81.58</v>
      </c>
      <c r="Q2378" s="11" t="s">
        <v>8317</v>
      </c>
      <c r="R2378" t="s">
        <v>8318</v>
      </c>
      <c r="S2378" s="15">
        <f>(((J2378/60)/60)/24)+DATE(1970,1,1)</f>
        <v>42318.925532407404</v>
      </c>
      <c r="T2378" s="15">
        <f>(((I2378/60)/60)/24)+DATE(1970,1,1)</f>
        <v>42348.925532407404</v>
      </c>
      <c r="U2378">
        <f>YEAR(S2378)</f>
        <v>2015</v>
      </c>
      <c r="V2378">
        <f t="shared" si="37"/>
        <v>30</v>
      </c>
    </row>
    <row r="2379" spans="1:22" ht="41.4" x14ac:dyDescent="0.4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ROUND(E2379/D2379*100,0)</f>
        <v>0</v>
      </c>
      <c r="P2379">
        <f>IFERROR(ROUND(E2379/L2379,2),0)</f>
        <v>0</v>
      </c>
      <c r="Q2379" s="11" t="s">
        <v>8317</v>
      </c>
      <c r="R2379" t="s">
        <v>8318</v>
      </c>
      <c r="S2379" s="15">
        <f>(((J2379/60)/60)/24)+DATE(1970,1,1)</f>
        <v>42669.870173611111</v>
      </c>
      <c r="T2379" s="15">
        <f>(((I2379/60)/60)/24)+DATE(1970,1,1)</f>
        <v>42699.911840277782</v>
      </c>
      <c r="U2379">
        <f>YEAR(S2379)</f>
        <v>2016</v>
      </c>
      <c r="V2379">
        <f t="shared" si="37"/>
        <v>30</v>
      </c>
    </row>
    <row r="2380" spans="1:22" ht="27.6" x14ac:dyDescent="0.4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ROUND(E2380/D2380*100,0)</f>
        <v>0</v>
      </c>
      <c r="P2380">
        <f>IFERROR(ROUND(E2380/L2380,2),0)</f>
        <v>0</v>
      </c>
      <c r="Q2380" s="11" t="s">
        <v>8317</v>
      </c>
      <c r="R2380" t="s">
        <v>8318</v>
      </c>
      <c r="S2380" s="15">
        <f>(((J2380/60)/60)/24)+DATE(1970,1,1)</f>
        <v>42213.013078703705</v>
      </c>
      <c r="T2380" s="15">
        <f>(((I2380/60)/60)/24)+DATE(1970,1,1)</f>
        <v>42242.013078703705</v>
      </c>
      <c r="U2380">
        <f>YEAR(S2380)</f>
        <v>2015</v>
      </c>
      <c r="V2380">
        <f t="shared" si="37"/>
        <v>29</v>
      </c>
    </row>
    <row r="2381" spans="1:22" ht="27.6" x14ac:dyDescent="0.4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ROUND(E2381/D2381*100,0)</f>
        <v>0</v>
      </c>
      <c r="P2381">
        <f>IFERROR(ROUND(E2381/L2381,2),0)</f>
        <v>0</v>
      </c>
      <c r="Q2381" s="11" t="s">
        <v>8317</v>
      </c>
      <c r="R2381" t="s">
        <v>8318</v>
      </c>
      <c r="S2381" s="15">
        <f>(((J2381/60)/60)/24)+DATE(1970,1,1)</f>
        <v>42237.016388888893</v>
      </c>
      <c r="T2381" s="15">
        <f>(((I2381/60)/60)/24)+DATE(1970,1,1)</f>
        <v>42282.016388888893</v>
      </c>
      <c r="U2381">
        <f>YEAR(S2381)</f>
        <v>2015</v>
      </c>
      <c r="V2381">
        <f t="shared" si="37"/>
        <v>45</v>
      </c>
    </row>
    <row r="2382" spans="1:22" ht="41.4" x14ac:dyDescent="0.4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ROUND(E2382/D2382*100,0)</f>
        <v>0</v>
      </c>
      <c r="P2382">
        <f>IFERROR(ROUND(E2382/L2382,2),0)</f>
        <v>18.329999999999998</v>
      </c>
      <c r="Q2382" s="11" t="s">
        <v>8317</v>
      </c>
      <c r="R2382" t="s">
        <v>8318</v>
      </c>
      <c r="S2382" s="15">
        <f>(((J2382/60)/60)/24)+DATE(1970,1,1)</f>
        <v>42248.793310185181</v>
      </c>
      <c r="T2382" s="15">
        <f>(((I2382/60)/60)/24)+DATE(1970,1,1)</f>
        <v>42278.793310185181</v>
      </c>
      <c r="U2382">
        <f>YEAR(S2382)</f>
        <v>2015</v>
      </c>
      <c r="V2382">
        <f t="shared" si="37"/>
        <v>30</v>
      </c>
    </row>
    <row r="2383" spans="1:22" ht="27.6" x14ac:dyDescent="0.4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ROUND(E2383/D2383*100,0)</f>
        <v>2</v>
      </c>
      <c r="P2383">
        <f>IFERROR(ROUND(E2383/L2383,2),0)</f>
        <v>224.43</v>
      </c>
      <c r="Q2383" s="11" t="s">
        <v>8317</v>
      </c>
      <c r="R2383" t="s">
        <v>8318</v>
      </c>
      <c r="S2383" s="15">
        <f>(((J2383/60)/60)/24)+DATE(1970,1,1)</f>
        <v>42074.935740740737</v>
      </c>
      <c r="T2383" s="15">
        <f>(((I2383/60)/60)/24)+DATE(1970,1,1)</f>
        <v>42104.935740740737</v>
      </c>
      <c r="U2383">
        <f>YEAR(S2383)</f>
        <v>2015</v>
      </c>
      <c r="V2383">
        <f t="shared" si="37"/>
        <v>30</v>
      </c>
    </row>
    <row r="2384" spans="1:22" ht="41.4" x14ac:dyDescent="0.4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ROUND(E2384/D2384*100,0)</f>
        <v>3</v>
      </c>
      <c r="P2384">
        <f>IFERROR(ROUND(E2384/L2384,2),0)</f>
        <v>37.5</v>
      </c>
      <c r="Q2384" s="11" t="s">
        <v>8317</v>
      </c>
      <c r="R2384" t="s">
        <v>8318</v>
      </c>
      <c r="S2384" s="15">
        <f>(((J2384/60)/60)/24)+DATE(1970,1,1)</f>
        <v>42195.187534722223</v>
      </c>
      <c r="T2384" s="15">
        <f>(((I2384/60)/60)/24)+DATE(1970,1,1)</f>
        <v>42220.187534722223</v>
      </c>
      <c r="U2384">
        <f>YEAR(S2384)</f>
        <v>2015</v>
      </c>
      <c r="V2384">
        <f t="shared" si="37"/>
        <v>25</v>
      </c>
    </row>
    <row r="2385" spans="1:22" ht="41.4" x14ac:dyDescent="0.4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ROUND(E2385/D2385*100,0)</f>
        <v>4</v>
      </c>
      <c r="P2385">
        <f>IFERROR(ROUND(E2385/L2385,2),0)</f>
        <v>145</v>
      </c>
      <c r="Q2385" s="11" t="s">
        <v>8317</v>
      </c>
      <c r="R2385" t="s">
        <v>8318</v>
      </c>
      <c r="S2385" s="15">
        <f>(((J2385/60)/60)/24)+DATE(1970,1,1)</f>
        <v>42027.056793981479</v>
      </c>
      <c r="T2385" s="15">
        <f>(((I2385/60)/60)/24)+DATE(1970,1,1)</f>
        <v>42057.056793981479</v>
      </c>
      <c r="U2385">
        <f>YEAR(S2385)</f>
        <v>2015</v>
      </c>
      <c r="V2385">
        <f t="shared" si="37"/>
        <v>30</v>
      </c>
    </row>
    <row r="2386" spans="1:22" ht="41.4" x14ac:dyDescent="0.4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ROUND(E2386/D2386*100,0)</f>
        <v>1</v>
      </c>
      <c r="P2386">
        <f>IFERROR(ROUND(E2386/L2386,2),0)</f>
        <v>1</v>
      </c>
      <c r="Q2386" s="11" t="s">
        <v>8317</v>
      </c>
      <c r="R2386" t="s">
        <v>8318</v>
      </c>
      <c r="S2386" s="15">
        <f>(((J2386/60)/60)/24)+DATE(1970,1,1)</f>
        <v>41927.067627314813</v>
      </c>
      <c r="T2386" s="15">
        <f>(((I2386/60)/60)/24)+DATE(1970,1,1)</f>
        <v>41957.109293981484</v>
      </c>
      <c r="U2386">
        <f>YEAR(S2386)</f>
        <v>2014</v>
      </c>
      <c r="V2386">
        <f t="shared" si="37"/>
        <v>30</v>
      </c>
    </row>
    <row r="2387" spans="1:22" ht="41.4" x14ac:dyDescent="0.4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ROUND(E2387/D2387*100,0)</f>
        <v>1</v>
      </c>
      <c r="P2387">
        <f>IFERROR(ROUND(E2387/L2387,2),0)</f>
        <v>112.57</v>
      </c>
      <c r="Q2387" s="11" t="s">
        <v>8317</v>
      </c>
      <c r="R2387" t="s">
        <v>8318</v>
      </c>
      <c r="S2387" s="15">
        <f>(((J2387/60)/60)/24)+DATE(1970,1,1)</f>
        <v>42191.70175925926</v>
      </c>
      <c r="T2387" s="15">
        <f>(((I2387/60)/60)/24)+DATE(1970,1,1)</f>
        <v>42221.70175925926</v>
      </c>
      <c r="U2387">
        <f>YEAR(S2387)</f>
        <v>2015</v>
      </c>
      <c r="V2387">
        <f t="shared" si="37"/>
        <v>30</v>
      </c>
    </row>
    <row r="2388" spans="1:22" ht="41.4" x14ac:dyDescent="0.4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ROUND(E2388/D2388*100,0)</f>
        <v>0</v>
      </c>
      <c r="P2388">
        <f>IFERROR(ROUND(E2388/L2388,2),0)</f>
        <v>0</v>
      </c>
      <c r="Q2388" s="11" t="s">
        <v>8317</v>
      </c>
      <c r="R2388" t="s">
        <v>8318</v>
      </c>
      <c r="S2388" s="15">
        <f>(((J2388/60)/60)/24)+DATE(1970,1,1)</f>
        <v>41954.838240740741</v>
      </c>
      <c r="T2388" s="15">
        <f>(((I2388/60)/60)/24)+DATE(1970,1,1)</f>
        <v>42014.838240740741</v>
      </c>
      <c r="U2388">
        <f>YEAR(S2388)</f>
        <v>2014</v>
      </c>
      <c r="V2388">
        <f t="shared" si="37"/>
        <v>60</v>
      </c>
    </row>
    <row r="2389" spans="1:22" ht="41.4" x14ac:dyDescent="0.4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ROUND(E2389/D2389*100,0)</f>
        <v>1</v>
      </c>
      <c r="P2389">
        <f>IFERROR(ROUND(E2389/L2389,2),0)</f>
        <v>342</v>
      </c>
      <c r="Q2389" s="11" t="s">
        <v>8317</v>
      </c>
      <c r="R2389" t="s">
        <v>8318</v>
      </c>
      <c r="S2389" s="15">
        <f>(((J2389/60)/60)/24)+DATE(1970,1,1)</f>
        <v>42528.626620370371</v>
      </c>
      <c r="T2389" s="15">
        <f>(((I2389/60)/60)/24)+DATE(1970,1,1)</f>
        <v>42573.626620370371</v>
      </c>
      <c r="U2389">
        <f>YEAR(S2389)</f>
        <v>2016</v>
      </c>
      <c r="V2389">
        <f t="shared" si="37"/>
        <v>45</v>
      </c>
    </row>
    <row r="2390" spans="1:22" ht="41.4" x14ac:dyDescent="0.4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ROUND(E2390/D2390*100,0)</f>
        <v>1</v>
      </c>
      <c r="P2390">
        <f>IFERROR(ROUND(E2390/L2390,2),0)</f>
        <v>57.88</v>
      </c>
      <c r="Q2390" s="11" t="s">
        <v>8317</v>
      </c>
      <c r="R2390" t="s">
        <v>8318</v>
      </c>
      <c r="S2390" s="15">
        <f>(((J2390/60)/60)/24)+DATE(1970,1,1)</f>
        <v>41989.853692129633</v>
      </c>
      <c r="T2390" s="15">
        <f>(((I2390/60)/60)/24)+DATE(1970,1,1)</f>
        <v>42019.811805555553</v>
      </c>
      <c r="U2390">
        <f>YEAR(S2390)</f>
        <v>2014</v>
      </c>
      <c r="V2390">
        <f t="shared" si="37"/>
        <v>30</v>
      </c>
    </row>
    <row r="2391" spans="1:22" ht="41.4" x14ac:dyDescent="0.4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ROUND(E2391/D2391*100,0)</f>
        <v>0</v>
      </c>
      <c r="P2391">
        <f>IFERROR(ROUND(E2391/L2391,2),0)</f>
        <v>30</v>
      </c>
      <c r="Q2391" s="11" t="s">
        <v>8317</v>
      </c>
      <c r="R2391" t="s">
        <v>8318</v>
      </c>
      <c r="S2391" s="15">
        <f>(((J2391/60)/60)/24)+DATE(1970,1,1)</f>
        <v>42179.653379629628</v>
      </c>
      <c r="T2391" s="15">
        <f>(((I2391/60)/60)/24)+DATE(1970,1,1)</f>
        <v>42210.915972222225</v>
      </c>
      <c r="U2391">
        <f>YEAR(S2391)</f>
        <v>2015</v>
      </c>
      <c r="V2391">
        <f t="shared" si="37"/>
        <v>31</v>
      </c>
    </row>
    <row r="2392" spans="1:22" ht="41.4" x14ac:dyDescent="0.4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ROUND(E2392/D2392*100,0)</f>
        <v>0</v>
      </c>
      <c r="P2392">
        <f>IFERROR(ROUND(E2392/L2392,2),0)</f>
        <v>0</v>
      </c>
      <c r="Q2392" s="11" t="s">
        <v>8317</v>
      </c>
      <c r="R2392" t="s">
        <v>8318</v>
      </c>
      <c r="S2392" s="15">
        <f>(((J2392/60)/60)/24)+DATE(1970,1,1)</f>
        <v>41968.262314814812</v>
      </c>
      <c r="T2392" s="15">
        <f>(((I2392/60)/60)/24)+DATE(1970,1,1)</f>
        <v>42008.262314814812</v>
      </c>
      <c r="U2392">
        <f>YEAR(S2392)</f>
        <v>2014</v>
      </c>
      <c r="V2392">
        <f t="shared" si="37"/>
        <v>40</v>
      </c>
    </row>
    <row r="2393" spans="1:22" ht="27.6" x14ac:dyDescent="0.4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ROUND(E2393/D2393*100,0)</f>
        <v>0</v>
      </c>
      <c r="P2393">
        <f>IFERROR(ROUND(E2393/L2393,2),0)</f>
        <v>25</v>
      </c>
      <c r="Q2393" s="11" t="s">
        <v>8317</v>
      </c>
      <c r="R2393" t="s">
        <v>8318</v>
      </c>
      <c r="S2393" s="15">
        <f>(((J2393/60)/60)/24)+DATE(1970,1,1)</f>
        <v>42064.794490740736</v>
      </c>
      <c r="T2393" s="15">
        <f>(((I2393/60)/60)/24)+DATE(1970,1,1)</f>
        <v>42094.752824074079</v>
      </c>
      <c r="U2393">
        <f>YEAR(S2393)</f>
        <v>2015</v>
      </c>
      <c r="V2393">
        <f t="shared" si="37"/>
        <v>30</v>
      </c>
    </row>
    <row r="2394" spans="1:22" ht="41.4" x14ac:dyDescent="0.4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ROUND(E2394/D2394*100,0)</f>
        <v>0</v>
      </c>
      <c r="P2394">
        <f>IFERROR(ROUND(E2394/L2394,2),0)</f>
        <v>0</v>
      </c>
      <c r="Q2394" s="11" t="s">
        <v>8317</v>
      </c>
      <c r="R2394" t="s">
        <v>8318</v>
      </c>
      <c r="S2394" s="15">
        <f>(((J2394/60)/60)/24)+DATE(1970,1,1)</f>
        <v>42276.120636574073</v>
      </c>
      <c r="T2394" s="15">
        <f>(((I2394/60)/60)/24)+DATE(1970,1,1)</f>
        <v>42306.120636574073</v>
      </c>
      <c r="U2394">
        <f>YEAR(S2394)</f>
        <v>2015</v>
      </c>
      <c r="V2394">
        <f t="shared" si="37"/>
        <v>30</v>
      </c>
    </row>
    <row r="2395" spans="1:22" ht="41.4" x14ac:dyDescent="0.4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ROUND(E2395/D2395*100,0)</f>
        <v>0</v>
      </c>
      <c r="P2395">
        <f>IFERROR(ROUND(E2395/L2395,2),0)</f>
        <v>50</v>
      </c>
      <c r="Q2395" s="11" t="s">
        <v>8317</v>
      </c>
      <c r="R2395" t="s">
        <v>8318</v>
      </c>
      <c r="S2395" s="15">
        <f>(((J2395/60)/60)/24)+DATE(1970,1,1)</f>
        <v>42194.648344907408</v>
      </c>
      <c r="T2395" s="15">
        <f>(((I2395/60)/60)/24)+DATE(1970,1,1)</f>
        <v>42224.648344907408</v>
      </c>
      <c r="U2395">
        <f>YEAR(S2395)</f>
        <v>2015</v>
      </c>
      <c r="V2395">
        <f t="shared" si="37"/>
        <v>30</v>
      </c>
    </row>
    <row r="2396" spans="1:22" ht="41.4" x14ac:dyDescent="0.4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ROUND(E2396/D2396*100,0)</f>
        <v>0</v>
      </c>
      <c r="P2396">
        <f>IFERROR(ROUND(E2396/L2396,2),0)</f>
        <v>1.5</v>
      </c>
      <c r="Q2396" s="11" t="s">
        <v>8317</v>
      </c>
      <c r="R2396" t="s">
        <v>8318</v>
      </c>
      <c r="S2396" s="15">
        <f>(((J2396/60)/60)/24)+DATE(1970,1,1)</f>
        <v>42031.362187499995</v>
      </c>
      <c r="T2396" s="15">
        <f>(((I2396/60)/60)/24)+DATE(1970,1,1)</f>
        <v>42061.362187499995</v>
      </c>
      <c r="U2396">
        <f>YEAR(S2396)</f>
        <v>2015</v>
      </c>
      <c r="V2396">
        <f t="shared" si="37"/>
        <v>30</v>
      </c>
    </row>
    <row r="2397" spans="1:22" ht="41.4" x14ac:dyDescent="0.4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ROUND(E2397/D2397*100,0)</f>
        <v>0</v>
      </c>
      <c r="P2397">
        <f>IFERROR(ROUND(E2397/L2397,2),0)</f>
        <v>0</v>
      </c>
      <c r="Q2397" s="11" t="s">
        <v>8317</v>
      </c>
      <c r="R2397" t="s">
        <v>8318</v>
      </c>
      <c r="S2397" s="15">
        <f>(((J2397/60)/60)/24)+DATE(1970,1,1)</f>
        <v>42717.121377314819</v>
      </c>
      <c r="T2397" s="15">
        <f>(((I2397/60)/60)/24)+DATE(1970,1,1)</f>
        <v>42745.372916666667</v>
      </c>
      <c r="U2397">
        <f>YEAR(S2397)</f>
        <v>2016</v>
      </c>
      <c r="V2397">
        <f t="shared" si="37"/>
        <v>28</v>
      </c>
    </row>
    <row r="2398" spans="1:22" ht="41.4" x14ac:dyDescent="0.4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ROUND(E2398/D2398*100,0)</f>
        <v>0</v>
      </c>
      <c r="P2398">
        <f>IFERROR(ROUND(E2398/L2398,2),0)</f>
        <v>10</v>
      </c>
      <c r="Q2398" s="11" t="s">
        <v>8317</v>
      </c>
      <c r="R2398" t="s">
        <v>8318</v>
      </c>
      <c r="S2398" s="15">
        <f>(((J2398/60)/60)/24)+DATE(1970,1,1)</f>
        <v>42262.849050925928</v>
      </c>
      <c r="T2398" s="15">
        <f>(((I2398/60)/60)/24)+DATE(1970,1,1)</f>
        <v>42292.849050925928</v>
      </c>
      <c r="U2398">
        <f>YEAR(S2398)</f>
        <v>2015</v>
      </c>
      <c r="V2398">
        <f t="shared" si="37"/>
        <v>30</v>
      </c>
    </row>
    <row r="2399" spans="1:22" ht="41.4" x14ac:dyDescent="0.4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ROUND(E2399/D2399*100,0)</f>
        <v>0</v>
      </c>
      <c r="P2399">
        <f>IFERROR(ROUND(E2399/L2399,2),0)</f>
        <v>0</v>
      </c>
      <c r="Q2399" s="11" t="s">
        <v>8317</v>
      </c>
      <c r="R2399" t="s">
        <v>8318</v>
      </c>
      <c r="S2399" s="15">
        <f>(((J2399/60)/60)/24)+DATE(1970,1,1)</f>
        <v>41976.88490740741</v>
      </c>
      <c r="T2399" s="15">
        <f>(((I2399/60)/60)/24)+DATE(1970,1,1)</f>
        <v>42006.88490740741</v>
      </c>
      <c r="U2399">
        <f>YEAR(S2399)</f>
        <v>2014</v>
      </c>
      <c r="V2399">
        <f t="shared" si="37"/>
        <v>30</v>
      </c>
    </row>
    <row r="2400" spans="1:22" ht="41.4" x14ac:dyDescent="0.4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ROUND(E2400/D2400*100,0)</f>
        <v>0</v>
      </c>
      <c r="P2400">
        <f>IFERROR(ROUND(E2400/L2400,2),0)</f>
        <v>0</v>
      </c>
      <c r="Q2400" s="11" t="s">
        <v>8317</v>
      </c>
      <c r="R2400" t="s">
        <v>8318</v>
      </c>
      <c r="S2400" s="15">
        <f>(((J2400/60)/60)/24)+DATE(1970,1,1)</f>
        <v>42157.916481481487</v>
      </c>
      <c r="T2400" s="15">
        <f>(((I2400/60)/60)/24)+DATE(1970,1,1)</f>
        <v>42187.916481481487</v>
      </c>
      <c r="U2400">
        <f>YEAR(S2400)</f>
        <v>2015</v>
      </c>
      <c r="V2400">
        <f t="shared" si="37"/>
        <v>30</v>
      </c>
    </row>
    <row r="2401" spans="1:22" ht="41.4" x14ac:dyDescent="0.4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ROUND(E2401/D2401*100,0)</f>
        <v>0</v>
      </c>
      <c r="P2401">
        <f>IFERROR(ROUND(E2401/L2401,2),0)</f>
        <v>0</v>
      </c>
      <c r="Q2401" s="11" t="s">
        <v>8317</v>
      </c>
      <c r="R2401" t="s">
        <v>8318</v>
      </c>
      <c r="S2401" s="15">
        <f>(((J2401/60)/60)/24)+DATE(1970,1,1)</f>
        <v>41956.853078703702</v>
      </c>
      <c r="T2401" s="15">
        <f>(((I2401/60)/60)/24)+DATE(1970,1,1)</f>
        <v>41991.853078703702</v>
      </c>
      <c r="U2401">
        <f>YEAR(S2401)</f>
        <v>2014</v>
      </c>
      <c r="V2401">
        <f t="shared" si="37"/>
        <v>35</v>
      </c>
    </row>
    <row r="2402" spans="1:22" ht="41.4" x14ac:dyDescent="0.4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ROUND(E2402/D2402*100,0)</f>
        <v>0</v>
      </c>
      <c r="P2402">
        <f>IFERROR(ROUND(E2402/L2402,2),0)</f>
        <v>0</v>
      </c>
      <c r="Q2402" s="11" t="s">
        <v>8317</v>
      </c>
      <c r="R2402" t="s">
        <v>8318</v>
      </c>
      <c r="S2402" s="15">
        <f>(((J2402/60)/60)/24)+DATE(1970,1,1)</f>
        <v>42444.268101851849</v>
      </c>
      <c r="T2402" s="15">
        <f>(((I2402/60)/60)/24)+DATE(1970,1,1)</f>
        <v>42474.268101851849</v>
      </c>
      <c r="U2402">
        <f>YEAR(S2402)</f>
        <v>2016</v>
      </c>
      <c r="V2402">
        <f t="shared" si="37"/>
        <v>30</v>
      </c>
    </row>
    <row r="2403" spans="1:22" ht="41.4" x14ac:dyDescent="0.4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ROUND(E2403/D2403*100,0)</f>
        <v>1</v>
      </c>
      <c r="P2403">
        <f>IFERROR(ROUND(E2403/L2403,2),0)</f>
        <v>22.33</v>
      </c>
      <c r="Q2403" s="11" t="s">
        <v>8334</v>
      </c>
      <c r="R2403" t="s">
        <v>8335</v>
      </c>
      <c r="S2403" s="15">
        <f>(((J2403/60)/60)/24)+DATE(1970,1,1)</f>
        <v>42374.822870370372</v>
      </c>
      <c r="T2403" s="15">
        <f>(((I2403/60)/60)/24)+DATE(1970,1,1)</f>
        <v>42434.822870370372</v>
      </c>
      <c r="U2403">
        <f>YEAR(S2403)</f>
        <v>2016</v>
      </c>
      <c r="V2403">
        <f t="shared" si="37"/>
        <v>60</v>
      </c>
    </row>
    <row r="2404" spans="1:22" x14ac:dyDescent="0.4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ROUND(E2404/D2404*100,0)</f>
        <v>0</v>
      </c>
      <c r="P2404">
        <f>IFERROR(ROUND(E2404/L2404,2),0)</f>
        <v>52</v>
      </c>
      <c r="Q2404" s="11" t="s">
        <v>8334</v>
      </c>
      <c r="R2404" t="s">
        <v>8335</v>
      </c>
      <c r="S2404" s="15">
        <f>(((J2404/60)/60)/24)+DATE(1970,1,1)</f>
        <v>42107.679756944446</v>
      </c>
      <c r="T2404" s="15">
        <f>(((I2404/60)/60)/24)+DATE(1970,1,1)</f>
        <v>42137.679756944446</v>
      </c>
      <c r="U2404">
        <f>YEAR(S2404)</f>
        <v>2015</v>
      </c>
      <c r="V2404">
        <f t="shared" si="37"/>
        <v>30</v>
      </c>
    </row>
    <row r="2405" spans="1:22" ht="41.4" x14ac:dyDescent="0.4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ROUND(E2405/D2405*100,0)</f>
        <v>17</v>
      </c>
      <c r="P2405">
        <f>IFERROR(ROUND(E2405/L2405,2),0)</f>
        <v>16.829999999999998</v>
      </c>
      <c r="Q2405" s="11" t="s">
        <v>8334</v>
      </c>
      <c r="R2405" t="s">
        <v>8335</v>
      </c>
      <c r="S2405" s="15">
        <f>(((J2405/60)/60)/24)+DATE(1970,1,1)</f>
        <v>42399.882615740738</v>
      </c>
      <c r="T2405" s="15">
        <f>(((I2405/60)/60)/24)+DATE(1970,1,1)</f>
        <v>42459.840949074074</v>
      </c>
      <c r="U2405">
        <f>YEAR(S2405)</f>
        <v>2016</v>
      </c>
      <c r="V2405">
        <f t="shared" si="37"/>
        <v>60</v>
      </c>
    </row>
    <row r="2406" spans="1:22" ht="41.4" x14ac:dyDescent="0.4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ROUND(E2406/D2406*100,0)</f>
        <v>0</v>
      </c>
      <c r="P2406">
        <f>IFERROR(ROUND(E2406/L2406,2),0)</f>
        <v>0</v>
      </c>
      <c r="Q2406" s="11" t="s">
        <v>8334</v>
      </c>
      <c r="R2406" t="s">
        <v>8335</v>
      </c>
      <c r="S2406" s="15">
        <f>(((J2406/60)/60)/24)+DATE(1970,1,1)</f>
        <v>42342.03943287037</v>
      </c>
      <c r="T2406" s="15">
        <f>(((I2406/60)/60)/24)+DATE(1970,1,1)</f>
        <v>42372.03943287037</v>
      </c>
      <c r="U2406">
        <f>YEAR(S2406)</f>
        <v>2015</v>
      </c>
      <c r="V2406">
        <f t="shared" si="37"/>
        <v>30</v>
      </c>
    </row>
    <row r="2407" spans="1:22" ht="27.6" x14ac:dyDescent="0.4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ROUND(E2407/D2407*100,0)</f>
        <v>23</v>
      </c>
      <c r="P2407">
        <f>IFERROR(ROUND(E2407/L2407,2),0)</f>
        <v>56.3</v>
      </c>
      <c r="Q2407" s="11" t="s">
        <v>8334</v>
      </c>
      <c r="R2407" t="s">
        <v>8335</v>
      </c>
      <c r="S2407" s="15">
        <f>(((J2407/60)/60)/24)+DATE(1970,1,1)</f>
        <v>42595.585358796292</v>
      </c>
      <c r="T2407" s="15">
        <f>(((I2407/60)/60)/24)+DATE(1970,1,1)</f>
        <v>42616.585358796292</v>
      </c>
      <c r="U2407">
        <f>YEAR(S2407)</f>
        <v>2016</v>
      </c>
      <c r="V2407">
        <f t="shared" si="37"/>
        <v>21</v>
      </c>
    </row>
    <row r="2408" spans="1:22" ht="41.4" x14ac:dyDescent="0.4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ROUND(E2408/D2408*100,0)</f>
        <v>41</v>
      </c>
      <c r="P2408">
        <f>IFERROR(ROUND(E2408/L2408,2),0)</f>
        <v>84.06</v>
      </c>
      <c r="Q2408" s="11" t="s">
        <v>8334</v>
      </c>
      <c r="R2408" t="s">
        <v>8335</v>
      </c>
      <c r="S2408" s="15">
        <f>(((J2408/60)/60)/24)+DATE(1970,1,1)</f>
        <v>41983.110995370371</v>
      </c>
      <c r="T2408" s="15">
        <f>(((I2408/60)/60)/24)+DATE(1970,1,1)</f>
        <v>42023.110995370371</v>
      </c>
      <c r="U2408">
        <f>YEAR(S2408)</f>
        <v>2014</v>
      </c>
      <c r="V2408">
        <f t="shared" si="37"/>
        <v>40</v>
      </c>
    </row>
    <row r="2409" spans="1:22" ht="55.2" x14ac:dyDescent="0.4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ROUND(E2409/D2409*100,0)</f>
        <v>25</v>
      </c>
      <c r="P2409">
        <f>IFERROR(ROUND(E2409/L2409,2),0)</f>
        <v>168.39</v>
      </c>
      <c r="Q2409" s="11" t="s">
        <v>8334</v>
      </c>
      <c r="R2409" t="s">
        <v>8335</v>
      </c>
      <c r="S2409" s="15">
        <f>(((J2409/60)/60)/24)+DATE(1970,1,1)</f>
        <v>42082.575555555552</v>
      </c>
      <c r="T2409" s="15">
        <f>(((I2409/60)/60)/24)+DATE(1970,1,1)</f>
        <v>42105.25</v>
      </c>
      <c r="U2409">
        <f>YEAR(S2409)</f>
        <v>2015</v>
      </c>
      <c r="V2409">
        <f t="shared" si="37"/>
        <v>23</v>
      </c>
    </row>
    <row r="2410" spans="1:22" ht="27.6" x14ac:dyDescent="0.4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ROUND(E2410/D2410*100,0)</f>
        <v>0</v>
      </c>
      <c r="P2410">
        <f>IFERROR(ROUND(E2410/L2410,2),0)</f>
        <v>15</v>
      </c>
      <c r="Q2410" s="11" t="s">
        <v>8334</v>
      </c>
      <c r="R2410" t="s">
        <v>8335</v>
      </c>
      <c r="S2410" s="15">
        <f>(((J2410/60)/60)/24)+DATE(1970,1,1)</f>
        <v>41919.140706018516</v>
      </c>
      <c r="T2410" s="15">
        <f>(((I2410/60)/60)/24)+DATE(1970,1,1)</f>
        <v>41949.182372685187</v>
      </c>
      <c r="U2410">
        <f>YEAR(S2410)</f>
        <v>2014</v>
      </c>
      <c r="V2410">
        <f t="shared" si="37"/>
        <v>30</v>
      </c>
    </row>
    <row r="2411" spans="1:22" ht="27.6" x14ac:dyDescent="0.4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ROUND(E2411/D2411*100,0)</f>
        <v>2</v>
      </c>
      <c r="P2411">
        <f>IFERROR(ROUND(E2411/L2411,2),0)</f>
        <v>76.67</v>
      </c>
      <c r="Q2411" s="11" t="s">
        <v>8334</v>
      </c>
      <c r="R2411" t="s">
        <v>8335</v>
      </c>
      <c r="S2411" s="15">
        <f>(((J2411/60)/60)/24)+DATE(1970,1,1)</f>
        <v>42204.875868055555</v>
      </c>
      <c r="T2411" s="15">
        <f>(((I2411/60)/60)/24)+DATE(1970,1,1)</f>
        <v>42234.875868055555</v>
      </c>
      <c r="U2411">
        <f>YEAR(S2411)</f>
        <v>2015</v>
      </c>
      <c r="V2411">
        <f t="shared" si="37"/>
        <v>30</v>
      </c>
    </row>
    <row r="2412" spans="1:22" ht="55.2" x14ac:dyDescent="0.4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ROUND(E2412/D2412*100,0)</f>
        <v>0</v>
      </c>
      <c r="P2412">
        <f>IFERROR(ROUND(E2412/L2412,2),0)</f>
        <v>0</v>
      </c>
      <c r="Q2412" s="11" t="s">
        <v>8334</v>
      </c>
      <c r="R2412" t="s">
        <v>8335</v>
      </c>
      <c r="S2412" s="15">
        <f>(((J2412/60)/60)/24)+DATE(1970,1,1)</f>
        <v>42224.408275462964</v>
      </c>
      <c r="T2412" s="15">
        <f>(((I2412/60)/60)/24)+DATE(1970,1,1)</f>
        <v>42254.408275462964</v>
      </c>
      <c r="U2412">
        <f>YEAR(S2412)</f>
        <v>2015</v>
      </c>
      <c r="V2412">
        <f t="shared" si="37"/>
        <v>30</v>
      </c>
    </row>
    <row r="2413" spans="1:22" ht="41.4" x14ac:dyDescent="0.4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ROUND(E2413/D2413*100,0)</f>
        <v>1</v>
      </c>
      <c r="P2413">
        <f>IFERROR(ROUND(E2413/L2413,2),0)</f>
        <v>50.33</v>
      </c>
      <c r="Q2413" s="11" t="s">
        <v>8334</v>
      </c>
      <c r="R2413" t="s">
        <v>8335</v>
      </c>
      <c r="S2413" s="15">
        <f>(((J2413/60)/60)/24)+DATE(1970,1,1)</f>
        <v>42211.732430555552</v>
      </c>
      <c r="T2413" s="15">
        <f>(((I2413/60)/60)/24)+DATE(1970,1,1)</f>
        <v>42241.732430555552</v>
      </c>
      <c r="U2413">
        <f>YEAR(S2413)</f>
        <v>2015</v>
      </c>
      <c r="V2413">
        <f t="shared" si="37"/>
        <v>30</v>
      </c>
    </row>
    <row r="2414" spans="1:22" ht="41.4" x14ac:dyDescent="0.4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ROUND(E2414/D2414*100,0)</f>
        <v>0</v>
      </c>
      <c r="P2414">
        <f>IFERROR(ROUND(E2414/L2414,2),0)</f>
        <v>0</v>
      </c>
      <c r="Q2414" s="11" t="s">
        <v>8334</v>
      </c>
      <c r="R2414" t="s">
        <v>8335</v>
      </c>
      <c r="S2414" s="15">
        <f>(((J2414/60)/60)/24)+DATE(1970,1,1)</f>
        <v>42655.736956018518</v>
      </c>
      <c r="T2414" s="15">
        <f>(((I2414/60)/60)/24)+DATE(1970,1,1)</f>
        <v>42700.778622685189</v>
      </c>
      <c r="U2414">
        <f>YEAR(S2414)</f>
        <v>2016</v>
      </c>
      <c r="V2414">
        <f t="shared" si="37"/>
        <v>45</v>
      </c>
    </row>
    <row r="2415" spans="1:22" ht="41.4" x14ac:dyDescent="0.4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ROUND(E2415/D2415*100,0)</f>
        <v>1</v>
      </c>
      <c r="P2415">
        <f>IFERROR(ROUND(E2415/L2415,2),0)</f>
        <v>8.33</v>
      </c>
      <c r="Q2415" s="11" t="s">
        <v>8334</v>
      </c>
      <c r="R2415" t="s">
        <v>8335</v>
      </c>
      <c r="S2415" s="15">
        <f>(((J2415/60)/60)/24)+DATE(1970,1,1)</f>
        <v>41760.10974537037</v>
      </c>
      <c r="T2415" s="15">
        <f>(((I2415/60)/60)/24)+DATE(1970,1,1)</f>
        <v>41790.979166666664</v>
      </c>
      <c r="U2415">
        <f>YEAR(S2415)</f>
        <v>2014</v>
      </c>
      <c r="V2415">
        <f t="shared" si="37"/>
        <v>30</v>
      </c>
    </row>
    <row r="2416" spans="1:22" ht="41.4" x14ac:dyDescent="0.4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ROUND(E2416/D2416*100,0)</f>
        <v>3</v>
      </c>
      <c r="P2416">
        <f>IFERROR(ROUND(E2416/L2416,2),0)</f>
        <v>35.380000000000003</v>
      </c>
      <c r="Q2416" s="11" t="s">
        <v>8334</v>
      </c>
      <c r="R2416" t="s">
        <v>8335</v>
      </c>
      <c r="S2416" s="15">
        <f>(((J2416/60)/60)/24)+DATE(1970,1,1)</f>
        <v>42198.695138888885</v>
      </c>
      <c r="T2416" s="15">
        <f>(((I2416/60)/60)/24)+DATE(1970,1,1)</f>
        <v>42238.165972222225</v>
      </c>
      <c r="U2416">
        <f>YEAR(S2416)</f>
        <v>2015</v>
      </c>
      <c r="V2416">
        <f t="shared" si="37"/>
        <v>40</v>
      </c>
    </row>
    <row r="2417" spans="1:22" ht="41.4" x14ac:dyDescent="0.4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ROUND(E2417/D2417*100,0)</f>
        <v>1</v>
      </c>
      <c r="P2417">
        <f>IFERROR(ROUND(E2417/L2417,2),0)</f>
        <v>55.83</v>
      </c>
      <c r="Q2417" s="11" t="s">
        <v>8334</v>
      </c>
      <c r="R2417" t="s">
        <v>8335</v>
      </c>
      <c r="S2417" s="15">
        <f>(((J2417/60)/60)/24)+DATE(1970,1,1)</f>
        <v>42536.862800925926</v>
      </c>
      <c r="T2417" s="15">
        <f>(((I2417/60)/60)/24)+DATE(1970,1,1)</f>
        <v>42566.862800925926</v>
      </c>
      <c r="U2417">
        <f>YEAR(S2417)</f>
        <v>2016</v>
      </c>
      <c r="V2417">
        <f t="shared" si="37"/>
        <v>30</v>
      </c>
    </row>
    <row r="2418" spans="1:22" ht="41.4" x14ac:dyDescent="0.4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ROUND(E2418/D2418*100,0)</f>
        <v>0</v>
      </c>
      <c r="P2418">
        <f>IFERROR(ROUND(E2418/L2418,2),0)</f>
        <v>5</v>
      </c>
      <c r="Q2418" s="11" t="s">
        <v>8334</v>
      </c>
      <c r="R2418" t="s">
        <v>8335</v>
      </c>
      <c r="S2418" s="15">
        <f>(((J2418/60)/60)/24)+DATE(1970,1,1)</f>
        <v>42019.737766203703</v>
      </c>
      <c r="T2418" s="15">
        <f>(((I2418/60)/60)/24)+DATE(1970,1,1)</f>
        <v>42077.625</v>
      </c>
      <c r="U2418">
        <f>YEAR(S2418)</f>
        <v>2015</v>
      </c>
      <c r="V2418">
        <f t="shared" si="37"/>
        <v>58</v>
      </c>
    </row>
    <row r="2419" spans="1:22" ht="41.4" x14ac:dyDescent="0.4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ROUND(E2419/D2419*100,0)</f>
        <v>0</v>
      </c>
      <c r="P2419">
        <f>IFERROR(ROUND(E2419/L2419,2),0)</f>
        <v>0</v>
      </c>
      <c r="Q2419" s="11" t="s">
        <v>8334</v>
      </c>
      <c r="R2419" t="s">
        <v>8335</v>
      </c>
      <c r="S2419" s="15">
        <f>(((J2419/60)/60)/24)+DATE(1970,1,1)</f>
        <v>41831.884108796294</v>
      </c>
      <c r="T2419" s="15">
        <f>(((I2419/60)/60)/24)+DATE(1970,1,1)</f>
        <v>41861.884108796294</v>
      </c>
      <c r="U2419">
        <f>YEAR(S2419)</f>
        <v>2014</v>
      </c>
      <c r="V2419">
        <f t="shared" si="37"/>
        <v>30</v>
      </c>
    </row>
    <row r="2420" spans="1:22" x14ac:dyDescent="0.4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ROUND(E2420/D2420*100,0)</f>
        <v>0</v>
      </c>
      <c r="P2420">
        <f>IFERROR(ROUND(E2420/L2420,2),0)</f>
        <v>1</v>
      </c>
      <c r="Q2420" s="11" t="s">
        <v>8334</v>
      </c>
      <c r="R2420" t="s">
        <v>8335</v>
      </c>
      <c r="S2420" s="15">
        <f>(((J2420/60)/60)/24)+DATE(1970,1,1)</f>
        <v>42027.856990740736</v>
      </c>
      <c r="T2420" s="15">
        <f>(((I2420/60)/60)/24)+DATE(1970,1,1)</f>
        <v>42087.815324074079</v>
      </c>
      <c r="U2420">
        <f>YEAR(S2420)</f>
        <v>2015</v>
      </c>
      <c r="V2420">
        <f t="shared" si="37"/>
        <v>60</v>
      </c>
    </row>
    <row r="2421" spans="1:22" ht="41.4" x14ac:dyDescent="0.4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ROUND(E2421/D2421*100,0)</f>
        <v>0</v>
      </c>
      <c r="P2421">
        <f>IFERROR(ROUND(E2421/L2421,2),0)</f>
        <v>0</v>
      </c>
      <c r="Q2421" s="11" t="s">
        <v>8334</v>
      </c>
      <c r="R2421" t="s">
        <v>8335</v>
      </c>
      <c r="S2421" s="15">
        <f>(((J2421/60)/60)/24)+DATE(1970,1,1)</f>
        <v>41993.738298611104</v>
      </c>
      <c r="T2421" s="15">
        <f>(((I2421/60)/60)/24)+DATE(1970,1,1)</f>
        <v>42053.738298611104</v>
      </c>
      <c r="U2421">
        <f>YEAR(S2421)</f>
        <v>2014</v>
      </c>
      <c r="V2421">
        <f t="shared" si="37"/>
        <v>60</v>
      </c>
    </row>
    <row r="2422" spans="1:22" ht="41.4" x14ac:dyDescent="0.4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ROUND(E2422/D2422*100,0)</f>
        <v>15</v>
      </c>
      <c r="P2422">
        <f>IFERROR(ROUND(E2422/L2422,2),0)</f>
        <v>69.47</v>
      </c>
      <c r="Q2422" s="11" t="s">
        <v>8334</v>
      </c>
      <c r="R2422" t="s">
        <v>8335</v>
      </c>
      <c r="S2422" s="15">
        <f>(((J2422/60)/60)/24)+DATE(1970,1,1)</f>
        <v>41893.028877314813</v>
      </c>
      <c r="T2422" s="15">
        <f>(((I2422/60)/60)/24)+DATE(1970,1,1)</f>
        <v>41953.070543981477</v>
      </c>
      <c r="U2422">
        <f>YEAR(S2422)</f>
        <v>2014</v>
      </c>
      <c r="V2422">
        <f t="shared" si="37"/>
        <v>60</v>
      </c>
    </row>
    <row r="2423" spans="1:22" ht="27.6" x14ac:dyDescent="0.4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ROUND(E2423/D2423*100,0)</f>
        <v>0</v>
      </c>
      <c r="P2423">
        <f>IFERROR(ROUND(E2423/L2423,2),0)</f>
        <v>1</v>
      </c>
      <c r="Q2423" s="11" t="s">
        <v>8334</v>
      </c>
      <c r="R2423" t="s">
        <v>8335</v>
      </c>
      <c r="S2423" s="15">
        <f>(((J2423/60)/60)/24)+DATE(1970,1,1)</f>
        <v>42026.687453703707</v>
      </c>
      <c r="T2423" s="15">
        <f>(((I2423/60)/60)/24)+DATE(1970,1,1)</f>
        <v>42056.687453703707</v>
      </c>
      <c r="U2423">
        <f>YEAR(S2423)</f>
        <v>2015</v>
      </c>
      <c r="V2423">
        <f t="shared" si="37"/>
        <v>30</v>
      </c>
    </row>
    <row r="2424" spans="1:22" ht="27.6" x14ac:dyDescent="0.4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ROUND(E2424/D2424*100,0)</f>
        <v>0</v>
      </c>
      <c r="P2424">
        <f>IFERROR(ROUND(E2424/L2424,2),0)</f>
        <v>1</v>
      </c>
      <c r="Q2424" s="11" t="s">
        <v>8334</v>
      </c>
      <c r="R2424" t="s">
        <v>8335</v>
      </c>
      <c r="S2424" s="15">
        <f>(((J2424/60)/60)/24)+DATE(1970,1,1)</f>
        <v>42044.724953703699</v>
      </c>
      <c r="T2424" s="15">
        <f>(((I2424/60)/60)/24)+DATE(1970,1,1)</f>
        <v>42074.683287037042</v>
      </c>
      <c r="U2424">
        <f>YEAR(S2424)</f>
        <v>2015</v>
      </c>
      <c r="V2424">
        <f t="shared" si="37"/>
        <v>30</v>
      </c>
    </row>
    <row r="2425" spans="1:22" ht="41.4" x14ac:dyDescent="0.4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ROUND(E2425/D2425*100,0)</f>
        <v>0</v>
      </c>
      <c r="P2425">
        <f>IFERROR(ROUND(E2425/L2425,2),0)</f>
        <v>8</v>
      </c>
      <c r="Q2425" s="11" t="s">
        <v>8334</v>
      </c>
      <c r="R2425" t="s">
        <v>8335</v>
      </c>
      <c r="S2425" s="15">
        <f>(((J2425/60)/60)/24)+DATE(1970,1,1)</f>
        <v>41974.704745370371</v>
      </c>
      <c r="T2425" s="15">
        <f>(((I2425/60)/60)/24)+DATE(1970,1,1)</f>
        <v>42004.704745370371</v>
      </c>
      <c r="U2425">
        <f>YEAR(S2425)</f>
        <v>2014</v>
      </c>
      <c r="V2425">
        <f t="shared" si="37"/>
        <v>30</v>
      </c>
    </row>
    <row r="2426" spans="1:22" ht="27.6" x14ac:dyDescent="0.4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ROUND(E2426/D2426*100,0)</f>
        <v>1</v>
      </c>
      <c r="P2426">
        <f>IFERROR(ROUND(E2426/L2426,2),0)</f>
        <v>34.44</v>
      </c>
      <c r="Q2426" s="11" t="s">
        <v>8334</v>
      </c>
      <c r="R2426" t="s">
        <v>8335</v>
      </c>
      <c r="S2426" s="15">
        <f>(((J2426/60)/60)/24)+DATE(1970,1,1)</f>
        <v>41909.892453703702</v>
      </c>
      <c r="T2426" s="15">
        <f>(((I2426/60)/60)/24)+DATE(1970,1,1)</f>
        <v>41939.892453703702</v>
      </c>
      <c r="U2426">
        <f>YEAR(S2426)</f>
        <v>2014</v>
      </c>
      <c r="V2426">
        <f t="shared" si="37"/>
        <v>30</v>
      </c>
    </row>
    <row r="2427" spans="1:22" ht="41.4" x14ac:dyDescent="0.4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ROUND(E2427/D2427*100,0)</f>
        <v>0</v>
      </c>
      <c r="P2427">
        <f>IFERROR(ROUND(E2427/L2427,2),0)</f>
        <v>1</v>
      </c>
      <c r="Q2427" s="11" t="s">
        <v>8334</v>
      </c>
      <c r="R2427" t="s">
        <v>8335</v>
      </c>
      <c r="S2427" s="15">
        <f>(((J2427/60)/60)/24)+DATE(1970,1,1)</f>
        <v>42502.913761574076</v>
      </c>
      <c r="T2427" s="15">
        <f>(((I2427/60)/60)/24)+DATE(1970,1,1)</f>
        <v>42517.919444444444</v>
      </c>
      <c r="U2427">
        <f>YEAR(S2427)</f>
        <v>2016</v>
      </c>
      <c r="V2427">
        <f t="shared" si="37"/>
        <v>15</v>
      </c>
    </row>
    <row r="2428" spans="1:22" ht="41.4" x14ac:dyDescent="0.4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ROUND(E2428/D2428*100,0)</f>
        <v>0</v>
      </c>
      <c r="P2428">
        <f>IFERROR(ROUND(E2428/L2428,2),0)</f>
        <v>0</v>
      </c>
      <c r="Q2428" s="11" t="s">
        <v>8334</v>
      </c>
      <c r="R2428" t="s">
        <v>8335</v>
      </c>
      <c r="S2428" s="15">
        <f>(((J2428/60)/60)/24)+DATE(1970,1,1)</f>
        <v>42164.170046296291</v>
      </c>
      <c r="T2428" s="15">
        <f>(((I2428/60)/60)/24)+DATE(1970,1,1)</f>
        <v>42224.170046296291</v>
      </c>
      <c r="U2428">
        <f>YEAR(S2428)</f>
        <v>2015</v>
      </c>
      <c r="V2428">
        <f t="shared" si="37"/>
        <v>60</v>
      </c>
    </row>
    <row r="2429" spans="1:22" ht="27.6" x14ac:dyDescent="0.4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ROUND(E2429/D2429*100,0)</f>
        <v>0</v>
      </c>
      <c r="P2429">
        <f>IFERROR(ROUND(E2429/L2429,2),0)</f>
        <v>1</v>
      </c>
      <c r="Q2429" s="11" t="s">
        <v>8334</v>
      </c>
      <c r="R2429" t="s">
        <v>8335</v>
      </c>
      <c r="S2429" s="15">
        <f>(((J2429/60)/60)/24)+DATE(1970,1,1)</f>
        <v>42412.318668981476</v>
      </c>
      <c r="T2429" s="15">
        <f>(((I2429/60)/60)/24)+DATE(1970,1,1)</f>
        <v>42452.277002314819</v>
      </c>
      <c r="U2429">
        <f>YEAR(S2429)</f>
        <v>2016</v>
      </c>
      <c r="V2429">
        <f t="shared" si="37"/>
        <v>40</v>
      </c>
    </row>
    <row r="2430" spans="1:22" ht="27.6" x14ac:dyDescent="0.4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ROUND(E2430/D2430*100,0)</f>
        <v>0</v>
      </c>
      <c r="P2430">
        <f>IFERROR(ROUND(E2430/L2430,2),0)</f>
        <v>1</v>
      </c>
      <c r="Q2430" s="11" t="s">
        <v>8334</v>
      </c>
      <c r="R2430" t="s">
        <v>8335</v>
      </c>
      <c r="S2430" s="15">
        <f>(((J2430/60)/60)/24)+DATE(1970,1,1)</f>
        <v>42045.784155092595</v>
      </c>
      <c r="T2430" s="15">
        <f>(((I2430/60)/60)/24)+DATE(1970,1,1)</f>
        <v>42075.742488425924</v>
      </c>
      <c r="U2430">
        <f>YEAR(S2430)</f>
        <v>2015</v>
      </c>
      <c r="V2430">
        <f t="shared" si="37"/>
        <v>30</v>
      </c>
    </row>
    <row r="2431" spans="1:22" ht="41.4" x14ac:dyDescent="0.4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ROUND(E2431/D2431*100,0)</f>
        <v>1</v>
      </c>
      <c r="P2431">
        <f>IFERROR(ROUND(E2431/L2431,2),0)</f>
        <v>501.25</v>
      </c>
      <c r="Q2431" s="11" t="s">
        <v>8334</v>
      </c>
      <c r="R2431" t="s">
        <v>8335</v>
      </c>
      <c r="S2431" s="15">
        <f>(((J2431/60)/60)/24)+DATE(1970,1,1)</f>
        <v>42734.879236111112</v>
      </c>
      <c r="T2431" s="15">
        <f>(((I2431/60)/60)/24)+DATE(1970,1,1)</f>
        <v>42771.697222222225</v>
      </c>
      <c r="U2431">
        <f>YEAR(S2431)</f>
        <v>2016</v>
      </c>
      <c r="V2431">
        <f t="shared" si="37"/>
        <v>37</v>
      </c>
    </row>
    <row r="2432" spans="1:22" ht="41.4" x14ac:dyDescent="0.4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ROUND(E2432/D2432*100,0)</f>
        <v>1</v>
      </c>
      <c r="P2432">
        <f>IFERROR(ROUND(E2432/L2432,2),0)</f>
        <v>10.5</v>
      </c>
      <c r="Q2432" s="11" t="s">
        <v>8334</v>
      </c>
      <c r="R2432" t="s">
        <v>8335</v>
      </c>
      <c r="S2432" s="15">
        <f>(((J2432/60)/60)/24)+DATE(1970,1,1)</f>
        <v>42382.130833333329</v>
      </c>
      <c r="T2432" s="15">
        <f>(((I2432/60)/60)/24)+DATE(1970,1,1)</f>
        <v>42412.130833333329</v>
      </c>
      <c r="U2432">
        <f>YEAR(S2432)</f>
        <v>2016</v>
      </c>
      <c r="V2432">
        <f t="shared" si="37"/>
        <v>30</v>
      </c>
    </row>
    <row r="2433" spans="1:22" ht="27.6" x14ac:dyDescent="0.4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ROUND(E2433/D2433*100,0)</f>
        <v>0</v>
      </c>
      <c r="P2433">
        <f>IFERROR(ROUND(E2433/L2433,2),0)</f>
        <v>1</v>
      </c>
      <c r="Q2433" s="11" t="s">
        <v>8334</v>
      </c>
      <c r="R2433" t="s">
        <v>8335</v>
      </c>
      <c r="S2433" s="15">
        <f>(((J2433/60)/60)/24)+DATE(1970,1,1)</f>
        <v>42489.099687499998</v>
      </c>
      <c r="T2433" s="15">
        <f>(((I2433/60)/60)/24)+DATE(1970,1,1)</f>
        <v>42549.099687499998</v>
      </c>
      <c r="U2433">
        <f>YEAR(S2433)</f>
        <v>2016</v>
      </c>
      <c r="V2433">
        <f t="shared" si="37"/>
        <v>60</v>
      </c>
    </row>
    <row r="2434" spans="1:22" ht="41.4" x14ac:dyDescent="0.4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ROUND(E2434/D2434*100,0)</f>
        <v>0</v>
      </c>
      <c r="P2434">
        <f>IFERROR(ROUND(E2434/L2434,2),0)</f>
        <v>1</v>
      </c>
      <c r="Q2434" s="11" t="s">
        <v>8334</v>
      </c>
      <c r="R2434" t="s">
        <v>8335</v>
      </c>
      <c r="S2434" s="15">
        <f>(((J2434/60)/60)/24)+DATE(1970,1,1)</f>
        <v>42041.218715277777</v>
      </c>
      <c r="T2434" s="15">
        <f>(((I2434/60)/60)/24)+DATE(1970,1,1)</f>
        <v>42071.218715277777</v>
      </c>
      <c r="U2434">
        <f>YEAR(S2434)</f>
        <v>2015</v>
      </c>
      <c r="V2434">
        <f t="shared" si="37"/>
        <v>30</v>
      </c>
    </row>
    <row r="2435" spans="1:22" ht="41.4" x14ac:dyDescent="0.4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ROUND(E2435/D2435*100,0)</f>
        <v>0</v>
      </c>
      <c r="P2435">
        <f>IFERROR(ROUND(E2435/L2435,2),0)</f>
        <v>0</v>
      </c>
      <c r="Q2435" s="11" t="s">
        <v>8334</v>
      </c>
      <c r="R2435" t="s">
        <v>8335</v>
      </c>
      <c r="S2435" s="15">
        <f>(((J2435/60)/60)/24)+DATE(1970,1,1)</f>
        <v>42397.89980324074</v>
      </c>
      <c r="T2435" s="15">
        <f>(((I2435/60)/60)/24)+DATE(1970,1,1)</f>
        <v>42427.89980324074</v>
      </c>
      <c r="U2435">
        <f>YEAR(S2435)</f>
        <v>2016</v>
      </c>
      <c r="V2435">
        <f t="shared" ref="V2435:V2498" si="38">_xlfn.DAYS(T2435,S2435)</f>
        <v>30</v>
      </c>
    </row>
    <row r="2436" spans="1:22" ht="41.4" x14ac:dyDescent="0.4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ROUND(E2436/D2436*100,0)</f>
        <v>0</v>
      </c>
      <c r="P2436">
        <f>IFERROR(ROUND(E2436/L2436,2),0)</f>
        <v>13</v>
      </c>
      <c r="Q2436" s="11" t="s">
        <v>8334</v>
      </c>
      <c r="R2436" t="s">
        <v>8335</v>
      </c>
      <c r="S2436" s="15">
        <f>(((J2436/60)/60)/24)+DATE(1970,1,1)</f>
        <v>42180.18604166666</v>
      </c>
      <c r="T2436" s="15">
        <f>(((I2436/60)/60)/24)+DATE(1970,1,1)</f>
        <v>42220.18604166666</v>
      </c>
      <c r="U2436">
        <f>YEAR(S2436)</f>
        <v>2015</v>
      </c>
      <c r="V2436">
        <f t="shared" si="38"/>
        <v>40</v>
      </c>
    </row>
    <row r="2437" spans="1:22" ht="41.4" x14ac:dyDescent="0.4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ROUND(E2437/D2437*100,0)</f>
        <v>0</v>
      </c>
      <c r="P2437">
        <f>IFERROR(ROUND(E2437/L2437,2),0)</f>
        <v>306</v>
      </c>
      <c r="Q2437" s="11" t="s">
        <v>8334</v>
      </c>
      <c r="R2437" t="s">
        <v>8335</v>
      </c>
      <c r="S2437" s="15">
        <f>(((J2437/60)/60)/24)+DATE(1970,1,1)</f>
        <v>42252.277615740735</v>
      </c>
      <c r="T2437" s="15">
        <f>(((I2437/60)/60)/24)+DATE(1970,1,1)</f>
        <v>42282.277615740735</v>
      </c>
      <c r="U2437">
        <f>YEAR(S2437)</f>
        <v>2015</v>
      </c>
      <c r="V2437">
        <f t="shared" si="38"/>
        <v>30</v>
      </c>
    </row>
    <row r="2438" spans="1:22" ht="41.4" x14ac:dyDescent="0.4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ROUND(E2438/D2438*100,0)</f>
        <v>0</v>
      </c>
      <c r="P2438">
        <f>IFERROR(ROUND(E2438/L2438,2),0)</f>
        <v>22.5</v>
      </c>
      <c r="Q2438" s="11" t="s">
        <v>8334</v>
      </c>
      <c r="R2438" t="s">
        <v>8335</v>
      </c>
      <c r="S2438" s="15">
        <f>(((J2438/60)/60)/24)+DATE(1970,1,1)</f>
        <v>42338.615393518514</v>
      </c>
      <c r="T2438" s="15">
        <f>(((I2438/60)/60)/24)+DATE(1970,1,1)</f>
        <v>42398.615393518514</v>
      </c>
      <c r="U2438">
        <f>YEAR(S2438)</f>
        <v>2015</v>
      </c>
      <c r="V2438">
        <f t="shared" si="38"/>
        <v>60</v>
      </c>
    </row>
    <row r="2439" spans="1:22" ht="41.4" x14ac:dyDescent="0.4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ROUND(E2439/D2439*100,0)</f>
        <v>0</v>
      </c>
      <c r="P2439">
        <f>IFERROR(ROUND(E2439/L2439,2),0)</f>
        <v>0</v>
      </c>
      <c r="Q2439" s="11" t="s">
        <v>8334</v>
      </c>
      <c r="R2439" t="s">
        <v>8335</v>
      </c>
      <c r="S2439" s="15">
        <f>(((J2439/60)/60)/24)+DATE(1970,1,1)</f>
        <v>42031.965138888889</v>
      </c>
      <c r="T2439" s="15">
        <f>(((I2439/60)/60)/24)+DATE(1970,1,1)</f>
        <v>42080.75</v>
      </c>
      <c r="U2439">
        <f>YEAR(S2439)</f>
        <v>2015</v>
      </c>
      <c r="V2439">
        <f t="shared" si="38"/>
        <v>49</v>
      </c>
    </row>
    <row r="2440" spans="1:22" ht="41.4" x14ac:dyDescent="0.4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ROUND(E2440/D2440*100,0)</f>
        <v>0</v>
      </c>
      <c r="P2440">
        <f>IFERROR(ROUND(E2440/L2440,2),0)</f>
        <v>50</v>
      </c>
      <c r="Q2440" s="11" t="s">
        <v>8334</v>
      </c>
      <c r="R2440" t="s">
        <v>8335</v>
      </c>
      <c r="S2440" s="15">
        <f>(((J2440/60)/60)/24)+DATE(1970,1,1)</f>
        <v>42285.91506944444</v>
      </c>
      <c r="T2440" s="15">
        <f>(((I2440/60)/60)/24)+DATE(1970,1,1)</f>
        <v>42345.956736111111</v>
      </c>
      <c r="U2440">
        <f>YEAR(S2440)</f>
        <v>2015</v>
      </c>
      <c r="V2440">
        <f t="shared" si="38"/>
        <v>60</v>
      </c>
    </row>
    <row r="2441" spans="1:22" ht="41.4" x14ac:dyDescent="0.4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ROUND(E2441/D2441*100,0)</f>
        <v>0</v>
      </c>
      <c r="P2441">
        <f>IFERROR(ROUND(E2441/L2441,2),0)</f>
        <v>0</v>
      </c>
      <c r="Q2441" s="11" t="s">
        <v>8334</v>
      </c>
      <c r="R2441" t="s">
        <v>8335</v>
      </c>
      <c r="S2441" s="15">
        <f>(((J2441/60)/60)/24)+DATE(1970,1,1)</f>
        <v>42265.818622685183</v>
      </c>
      <c r="T2441" s="15">
        <f>(((I2441/60)/60)/24)+DATE(1970,1,1)</f>
        <v>42295.818622685183</v>
      </c>
      <c r="U2441">
        <f>YEAR(S2441)</f>
        <v>2015</v>
      </c>
      <c r="V2441">
        <f t="shared" si="38"/>
        <v>30</v>
      </c>
    </row>
    <row r="2442" spans="1:22" ht="27.6" x14ac:dyDescent="0.4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ROUND(E2442/D2442*100,0)</f>
        <v>0</v>
      </c>
      <c r="P2442">
        <f>IFERROR(ROUND(E2442/L2442,2),0)</f>
        <v>5</v>
      </c>
      <c r="Q2442" s="11" t="s">
        <v>8334</v>
      </c>
      <c r="R2442" t="s">
        <v>8335</v>
      </c>
      <c r="S2442" s="15">
        <f>(((J2442/60)/60)/24)+DATE(1970,1,1)</f>
        <v>42383.899456018517</v>
      </c>
      <c r="T2442" s="15">
        <f>(((I2442/60)/60)/24)+DATE(1970,1,1)</f>
        <v>42413.899456018517</v>
      </c>
      <c r="U2442">
        <f>YEAR(S2442)</f>
        <v>2016</v>
      </c>
      <c r="V2442">
        <f t="shared" si="38"/>
        <v>30</v>
      </c>
    </row>
    <row r="2443" spans="1:22" ht="27.6" x14ac:dyDescent="0.4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ROUND(E2443/D2443*100,0)</f>
        <v>108</v>
      </c>
      <c r="P2443">
        <f>IFERROR(ROUND(E2443/L2443,2),0)</f>
        <v>74.23</v>
      </c>
      <c r="Q2443" s="11" t="s">
        <v>8334</v>
      </c>
      <c r="R2443" t="s">
        <v>8350</v>
      </c>
      <c r="S2443" s="15">
        <f>(((J2443/60)/60)/24)+DATE(1970,1,1)</f>
        <v>42187.125625000001</v>
      </c>
      <c r="T2443" s="15">
        <f>(((I2443/60)/60)/24)+DATE(1970,1,1)</f>
        <v>42208.207638888889</v>
      </c>
      <c r="U2443">
        <f>YEAR(S2443)</f>
        <v>2015</v>
      </c>
      <c r="V2443">
        <f t="shared" si="38"/>
        <v>21</v>
      </c>
    </row>
    <row r="2444" spans="1:22" ht="27.6" x14ac:dyDescent="0.4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ROUND(E2444/D2444*100,0)</f>
        <v>126</v>
      </c>
      <c r="P2444">
        <f>IFERROR(ROUND(E2444/L2444,2),0)</f>
        <v>81.25</v>
      </c>
      <c r="Q2444" s="11" t="s">
        <v>8334</v>
      </c>
      <c r="R2444" t="s">
        <v>8350</v>
      </c>
      <c r="S2444" s="15">
        <f>(((J2444/60)/60)/24)+DATE(1970,1,1)</f>
        <v>42052.666990740734</v>
      </c>
      <c r="T2444" s="15">
        <f>(((I2444/60)/60)/24)+DATE(1970,1,1)</f>
        <v>42082.625324074077</v>
      </c>
      <c r="U2444">
        <f>YEAR(S2444)</f>
        <v>2015</v>
      </c>
      <c r="V2444">
        <f t="shared" si="38"/>
        <v>30</v>
      </c>
    </row>
    <row r="2445" spans="1:22" ht="41.4" x14ac:dyDescent="0.4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ROUND(E2445/D2445*100,0)</f>
        <v>203</v>
      </c>
      <c r="P2445">
        <f>IFERROR(ROUND(E2445/L2445,2),0)</f>
        <v>130.22999999999999</v>
      </c>
      <c r="Q2445" s="11" t="s">
        <v>8334</v>
      </c>
      <c r="R2445" t="s">
        <v>8350</v>
      </c>
      <c r="S2445" s="15">
        <f>(((J2445/60)/60)/24)+DATE(1970,1,1)</f>
        <v>41836.625254629631</v>
      </c>
      <c r="T2445" s="15">
        <f>(((I2445/60)/60)/24)+DATE(1970,1,1)</f>
        <v>41866.625254629631</v>
      </c>
      <c r="U2445">
        <f>YEAR(S2445)</f>
        <v>2014</v>
      </c>
      <c r="V2445">
        <f t="shared" si="38"/>
        <v>30</v>
      </c>
    </row>
    <row r="2446" spans="1:22" ht="41.4" x14ac:dyDescent="0.4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ROUND(E2446/D2446*100,0)</f>
        <v>109</v>
      </c>
      <c r="P2446">
        <f>IFERROR(ROUND(E2446/L2446,2),0)</f>
        <v>53.41</v>
      </c>
      <c r="Q2446" s="11" t="s">
        <v>8334</v>
      </c>
      <c r="R2446" t="s">
        <v>8350</v>
      </c>
      <c r="S2446" s="15">
        <f>(((J2446/60)/60)/24)+DATE(1970,1,1)</f>
        <v>42485.754525462966</v>
      </c>
      <c r="T2446" s="15">
        <f>(((I2446/60)/60)/24)+DATE(1970,1,1)</f>
        <v>42515.754525462966</v>
      </c>
      <c r="U2446">
        <f>YEAR(S2446)</f>
        <v>2016</v>
      </c>
      <c r="V2446">
        <f t="shared" si="38"/>
        <v>30</v>
      </c>
    </row>
    <row r="2447" spans="1:22" ht="55.2" x14ac:dyDescent="0.4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ROUND(E2447/D2447*100,0)</f>
        <v>173</v>
      </c>
      <c r="P2447">
        <f>IFERROR(ROUND(E2447/L2447,2),0)</f>
        <v>75.13</v>
      </c>
      <c r="Q2447" s="11" t="s">
        <v>8334</v>
      </c>
      <c r="R2447" t="s">
        <v>8350</v>
      </c>
      <c r="S2447" s="15">
        <f>(((J2447/60)/60)/24)+DATE(1970,1,1)</f>
        <v>42243.190057870372</v>
      </c>
      <c r="T2447" s="15">
        <f>(((I2447/60)/60)/24)+DATE(1970,1,1)</f>
        <v>42273.190057870372</v>
      </c>
      <c r="U2447">
        <f>YEAR(S2447)</f>
        <v>2015</v>
      </c>
      <c r="V2447">
        <f t="shared" si="38"/>
        <v>30</v>
      </c>
    </row>
    <row r="2448" spans="1:22" ht="41.4" x14ac:dyDescent="0.4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ROUND(E2448/D2448*100,0)</f>
        <v>168</v>
      </c>
      <c r="P2448">
        <f>IFERROR(ROUND(E2448/L2448,2),0)</f>
        <v>75.67</v>
      </c>
      <c r="Q2448" s="11" t="s">
        <v>8334</v>
      </c>
      <c r="R2448" t="s">
        <v>8350</v>
      </c>
      <c r="S2448" s="15">
        <f>(((J2448/60)/60)/24)+DATE(1970,1,1)</f>
        <v>42670.602673611109</v>
      </c>
      <c r="T2448" s="15">
        <f>(((I2448/60)/60)/24)+DATE(1970,1,1)</f>
        <v>42700.64434027778</v>
      </c>
      <c r="U2448">
        <f>YEAR(S2448)</f>
        <v>2016</v>
      </c>
      <c r="V2448">
        <f t="shared" si="38"/>
        <v>30</v>
      </c>
    </row>
    <row r="2449" spans="1:22" ht="41.4" x14ac:dyDescent="0.4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ROUND(E2449/D2449*100,0)</f>
        <v>427</v>
      </c>
      <c r="P2449">
        <f>IFERROR(ROUND(E2449/L2449,2),0)</f>
        <v>31.69</v>
      </c>
      <c r="Q2449" s="11" t="s">
        <v>8334</v>
      </c>
      <c r="R2449" t="s">
        <v>8350</v>
      </c>
      <c r="S2449" s="15">
        <f>(((J2449/60)/60)/24)+DATE(1970,1,1)</f>
        <v>42654.469826388886</v>
      </c>
      <c r="T2449" s="15">
        <f>(((I2449/60)/60)/24)+DATE(1970,1,1)</f>
        <v>42686.166666666672</v>
      </c>
      <c r="U2449">
        <f>YEAR(S2449)</f>
        <v>2016</v>
      </c>
      <c r="V2449">
        <f t="shared" si="38"/>
        <v>32</v>
      </c>
    </row>
    <row r="2450" spans="1:22" ht="41.4" x14ac:dyDescent="0.4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ROUND(E2450/D2450*100,0)</f>
        <v>108</v>
      </c>
      <c r="P2450">
        <f>IFERROR(ROUND(E2450/L2450,2),0)</f>
        <v>47.78</v>
      </c>
      <c r="Q2450" s="11" t="s">
        <v>8334</v>
      </c>
      <c r="R2450" t="s">
        <v>8350</v>
      </c>
      <c r="S2450" s="15">
        <f>(((J2450/60)/60)/24)+DATE(1970,1,1)</f>
        <v>42607.316122685181</v>
      </c>
      <c r="T2450" s="15">
        <f>(((I2450/60)/60)/24)+DATE(1970,1,1)</f>
        <v>42613.233333333337</v>
      </c>
      <c r="U2450">
        <f>YEAR(S2450)</f>
        <v>2016</v>
      </c>
      <c r="V2450">
        <f t="shared" si="38"/>
        <v>6</v>
      </c>
    </row>
    <row r="2451" spans="1:22" ht="41.4" x14ac:dyDescent="0.4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ROUND(E2451/D2451*100,0)</f>
        <v>108</v>
      </c>
      <c r="P2451">
        <f>IFERROR(ROUND(E2451/L2451,2),0)</f>
        <v>90</v>
      </c>
      <c r="Q2451" s="11" t="s">
        <v>8334</v>
      </c>
      <c r="R2451" t="s">
        <v>8350</v>
      </c>
      <c r="S2451" s="15">
        <f>(((J2451/60)/60)/24)+DATE(1970,1,1)</f>
        <v>41943.142534722225</v>
      </c>
      <c r="T2451" s="15">
        <f>(((I2451/60)/60)/24)+DATE(1970,1,1)</f>
        <v>41973.184201388889</v>
      </c>
      <c r="U2451">
        <f>YEAR(S2451)</f>
        <v>2014</v>
      </c>
      <c r="V2451">
        <f t="shared" si="38"/>
        <v>30</v>
      </c>
    </row>
    <row r="2452" spans="1:22" ht="41.4" x14ac:dyDescent="0.4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ROUND(E2452/D2452*100,0)</f>
        <v>102</v>
      </c>
      <c r="P2452">
        <f>IFERROR(ROUND(E2452/L2452,2),0)</f>
        <v>149.31</v>
      </c>
      <c r="Q2452" s="11" t="s">
        <v>8334</v>
      </c>
      <c r="R2452" t="s">
        <v>8350</v>
      </c>
      <c r="S2452" s="15">
        <f>(((J2452/60)/60)/24)+DATE(1970,1,1)</f>
        <v>41902.07240740741</v>
      </c>
      <c r="T2452" s="15">
        <f>(((I2452/60)/60)/24)+DATE(1970,1,1)</f>
        <v>41940.132638888892</v>
      </c>
      <c r="U2452">
        <f>YEAR(S2452)</f>
        <v>2014</v>
      </c>
      <c r="V2452">
        <f t="shared" si="38"/>
        <v>38</v>
      </c>
    </row>
    <row r="2453" spans="1:22" ht="41.4" x14ac:dyDescent="0.4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ROUND(E2453/D2453*100,0)</f>
        <v>115</v>
      </c>
      <c r="P2453">
        <f>IFERROR(ROUND(E2453/L2453,2),0)</f>
        <v>62.07</v>
      </c>
      <c r="Q2453" s="11" t="s">
        <v>8334</v>
      </c>
      <c r="R2453" t="s">
        <v>8350</v>
      </c>
      <c r="S2453" s="15">
        <f>(((J2453/60)/60)/24)+DATE(1970,1,1)</f>
        <v>42779.908449074079</v>
      </c>
      <c r="T2453" s="15">
        <f>(((I2453/60)/60)/24)+DATE(1970,1,1)</f>
        <v>42799.908449074079</v>
      </c>
      <c r="U2453">
        <f>YEAR(S2453)</f>
        <v>2017</v>
      </c>
      <c r="V2453">
        <f t="shared" si="38"/>
        <v>20</v>
      </c>
    </row>
    <row r="2454" spans="1:22" ht="41.4" x14ac:dyDescent="0.4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ROUND(E2454/D2454*100,0)</f>
        <v>134</v>
      </c>
      <c r="P2454">
        <f>IFERROR(ROUND(E2454/L2454,2),0)</f>
        <v>53.4</v>
      </c>
      <c r="Q2454" s="11" t="s">
        <v>8334</v>
      </c>
      <c r="R2454" t="s">
        <v>8350</v>
      </c>
      <c r="S2454" s="15">
        <f>(((J2454/60)/60)/24)+DATE(1970,1,1)</f>
        <v>42338.84375</v>
      </c>
      <c r="T2454" s="15">
        <f>(((I2454/60)/60)/24)+DATE(1970,1,1)</f>
        <v>42367.958333333328</v>
      </c>
      <c r="U2454">
        <f>YEAR(S2454)</f>
        <v>2015</v>
      </c>
      <c r="V2454">
        <f t="shared" si="38"/>
        <v>29</v>
      </c>
    </row>
    <row r="2455" spans="1:22" ht="41.4" x14ac:dyDescent="0.4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ROUND(E2455/D2455*100,0)</f>
        <v>155</v>
      </c>
      <c r="P2455">
        <f>IFERROR(ROUND(E2455/L2455,2),0)</f>
        <v>69.27</v>
      </c>
      <c r="Q2455" s="11" t="s">
        <v>8334</v>
      </c>
      <c r="R2455" t="s">
        <v>8350</v>
      </c>
      <c r="S2455" s="15">
        <f>(((J2455/60)/60)/24)+DATE(1970,1,1)</f>
        <v>42738.692233796297</v>
      </c>
      <c r="T2455" s="15">
        <f>(((I2455/60)/60)/24)+DATE(1970,1,1)</f>
        <v>42768.692233796297</v>
      </c>
      <c r="U2455">
        <f>YEAR(S2455)</f>
        <v>2017</v>
      </c>
      <c r="V2455">
        <f t="shared" si="38"/>
        <v>30</v>
      </c>
    </row>
    <row r="2456" spans="1:22" ht="41.4" x14ac:dyDescent="0.4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ROUND(E2456/D2456*100,0)</f>
        <v>101</v>
      </c>
      <c r="P2456">
        <f>IFERROR(ROUND(E2456/L2456,2),0)</f>
        <v>271.51</v>
      </c>
      <c r="Q2456" s="11" t="s">
        <v>8334</v>
      </c>
      <c r="R2456" t="s">
        <v>8350</v>
      </c>
      <c r="S2456" s="15">
        <f>(((J2456/60)/60)/24)+DATE(1970,1,1)</f>
        <v>42770.201481481476</v>
      </c>
      <c r="T2456" s="15">
        <f>(((I2456/60)/60)/24)+DATE(1970,1,1)</f>
        <v>42805.201481481476</v>
      </c>
      <c r="U2456">
        <f>YEAR(S2456)</f>
        <v>2017</v>
      </c>
      <c r="V2456">
        <f t="shared" si="38"/>
        <v>35</v>
      </c>
    </row>
    <row r="2457" spans="1:22" ht="41.4" x14ac:dyDescent="0.4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ROUND(E2457/D2457*100,0)</f>
        <v>182</v>
      </c>
      <c r="P2457">
        <f>IFERROR(ROUND(E2457/L2457,2),0)</f>
        <v>34.130000000000003</v>
      </c>
      <c r="Q2457" s="11" t="s">
        <v>8334</v>
      </c>
      <c r="R2457" t="s">
        <v>8350</v>
      </c>
      <c r="S2457" s="15">
        <f>(((J2457/60)/60)/24)+DATE(1970,1,1)</f>
        <v>42452.781828703708</v>
      </c>
      <c r="T2457" s="15">
        <f>(((I2457/60)/60)/24)+DATE(1970,1,1)</f>
        <v>42480.781828703708</v>
      </c>
      <c r="U2457">
        <f>YEAR(S2457)</f>
        <v>2016</v>
      </c>
      <c r="V2457">
        <f t="shared" si="38"/>
        <v>28</v>
      </c>
    </row>
    <row r="2458" spans="1:22" ht="41.4" x14ac:dyDescent="0.4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ROUND(E2458/D2458*100,0)</f>
        <v>181</v>
      </c>
      <c r="P2458">
        <f>IFERROR(ROUND(E2458/L2458,2),0)</f>
        <v>40.49</v>
      </c>
      <c r="Q2458" s="11" t="s">
        <v>8334</v>
      </c>
      <c r="R2458" t="s">
        <v>8350</v>
      </c>
      <c r="S2458" s="15">
        <f>(((J2458/60)/60)/24)+DATE(1970,1,1)</f>
        <v>42761.961099537039</v>
      </c>
      <c r="T2458" s="15">
        <f>(((I2458/60)/60)/24)+DATE(1970,1,1)</f>
        <v>42791.961099537039</v>
      </c>
      <c r="U2458">
        <f>YEAR(S2458)</f>
        <v>2017</v>
      </c>
      <c r="V2458">
        <f t="shared" si="38"/>
        <v>30</v>
      </c>
    </row>
    <row r="2459" spans="1:22" ht="41.4" x14ac:dyDescent="0.4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ROUND(E2459/D2459*100,0)</f>
        <v>102</v>
      </c>
      <c r="P2459">
        <f>IFERROR(ROUND(E2459/L2459,2),0)</f>
        <v>189.76</v>
      </c>
      <c r="Q2459" s="11" t="s">
        <v>8334</v>
      </c>
      <c r="R2459" t="s">
        <v>8350</v>
      </c>
      <c r="S2459" s="15">
        <f>(((J2459/60)/60)/24)+DATE(1970,1,1)</f>
        <v>42423.602500000001</v>
      </c>
      <c r="T2459" s="15">
        <f>(((I2459/60)/60)/24)+DATE(1970,1,1)</f>
        <v>42453.560833333337</v>
      </c>
      <c r="U2459">
        <f>YEAR(S2459)</f>
        <v>2016</v>
      </c>
      <c r="V2459">
        <f t="shared" si="38"/>
        <v>30</v>
      </c>
    </row>
    <row r="2460" spans="1:22" ht="41.4" x14ac:dyDescent="0.4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ROUND(E2460/D2460*100,0)</f>
        <v>110</v>
      </c>
      <c r="P2460">
        <f>IFERROR(ROUND(E2460/L2460,2),0)</f>
        <v>68.86</v>
      </c>
      <c r="Q2460" s="11" t="s">
        <v>8334</v>
      </c>
      <c r="R2460" t="s">
        <v>8350</v>
      </c>
      <c r="S2460" s="15">
        <f>(((J2460/60)/60)/24)+DATE(1970,1,1)</f>
        <v>42495.871736111112</v>
      </c>
      <c r="T2460" s="15">
        <f>(((I2460/60)/60)/24)+DATE(1970,1,1)</f>
        <v>42530.791666666672</v>
      </c>
      <c r="U2460">
        <f>YEAR(S2460)</f>
        <v>2016</v>
      </c>
      <c r="V2460">
        <f t="shared" si="38"/>
        <v>35</v>
      </c>
    </row>
    <row r="2461" spans="1:22" ht="41.4" x14ac:dyDescent="0.4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ROUND(E2461/D2461*100,0)</f>
        <v>102</v>
      </c>
      <c r="P2461">
        <f>IFERROR(ROUND(E2461/L2461,2),0)</f>
        <v>108.78</v>
      </c>
      <c r="Q2461" s="11" t="s">
        <v>8334</v>
      </c>
      <c r="R2461" t="s">
        <v>8350</v>
      </c>
      <c r="S2461" s="15">
        <f>(((J2461/60)/60)/24)+DATE(1970,1,1)</f>
        <v>42407.637557870374</v>
      </c>
      <c r="T2461" s="15">
        <f>(((I2461/60)/60)/24)+DATE(1970,1,1)</f>
        <v>42452.595891203702</v>
      </c>
      <c r="U2461">
        <f>YEAR(S2461)</f>
        <v>2016</v>
      </c>
      <c r="V2461">
        <f t="shared" si="38"/>
        <v>45</v>
      </c>
    </row>
    <row r="2462" spans="1:22" ht="41.4" x14ac:dyDescent="0.4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ROUND(E2462/D2462*100,0)</f>
        <v>101</v>
      </c>
      <c r="P2462">
        <f>IFERROR(ROUND(E2462/L2462,2),0)</f>
        <v>125.99</v>
      </c>
      <c r="Q2462" s="11" t="s">
        <v>8334</v>
      </c>
      <c r="R2462" t="s">
        <v>8350</v>
      </c>
      <c r="S2462" s="15">
        <f>(((J2462/60)/60)/24)+DATE(1970,1,1)</f>
        <v>42704.187118055561</v>
      </c>
      <c r="T2462" s="15">
        <f>(((I2462/60)/60)/24)+DATE(1970,1,1)</f>
        <v>42738.178472222222</v>
      </c>
      <c r="U2462">
        <f>YEAR(S2462)</f>
        <v>2016</v>
      </c>
      <c r="V2462">
        <f t="shared" si="38"/>
        <v>34</v>
      </c>
    </row>
    <row r="2463" spans="1:22" ht="41.4" x14ac:dyDescent="0.4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ROUND(E2463/D2463*100,0)</f>
        <v>104</v>
      </c>
      <c r="P2463">
        <f>IFERROR(ROUND(E2463/L2463,2),0)</f>
        <v>90.52</v>
      </c>
      <c r="Q2463" s="11" t="s">
        <v>8323</v>
      </c>
      <c r="R2463" t="s">
        <v>8327</v>
      </c>
      <c r="S2463" s="15">
        <f>(((J2463/60)/60)/24)+DATE(1970,1,1)</f>
        <v>40784.012696759259</v>
      </c>
      <c r="T2463" s="15">
        <f>(((I2463/60)/60)/24)+DATE(1970,1,1)</f>
        <v>40817.125</v>
      </c>
      <c r="U2463">
        <f>YEAR(S2463)</f>
        <v>2011</v>
      </c>
      <c r="V2463">
        <f t="shared" si="38"/>
        <v>33</v>
      </c>
    </row>
    <row r="2464" spans="1:22" ht="41.4" x14ac:dyDescent="0.4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ROUND(E2464/D2464*100,0)</f>
        <v>111</v>
      </c>
      <c r="P2464">
        <f>IFERROR(ROUND(E2464/L2464,2),0)</f>
        <v>28.88</v>
      </c>
      <c r="Q2464" s="11" t="s">
        <v>8323</v>
      </c>
      <c r="R2464" t="s">
        <v>8327</v>
      </c>
      <c r="S2464" s="15">
        <f>(((J2464/60)/60)/24)+DATE(1970,1,1)</f>
        <v>41089.186296296299</v>
      </c>
      <c r="T2464" s="15">
        <f>(((I2464/60)/60)/24)+DATE(1970,1,1)</f>
        <v>41109.186296296299</v>
      </c>
      <c r="U2464">
        <f>YEAR(S2464)</f>
        <v>2012</v>
      </c>
      <c r="V2464">
        <f t="shared" si="38"/>
        <v>20</v>
      </c>
    </row>
    <row r="2465" spans="1:22" x14ac:dyDescent="0.4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ROUND(E2465/D2465*100,0)</f>
        <v>116</v>
      </c>
      <c r="P2465">
        <f>IFERROR(ROUND(E2465/L2465,2),0)</f>
        <v>31</v>
      </c>
      <c r="Q2465" s="11" t="s">
        <v>8323</v>
      </c>
      <c r="R2465" t="s">
        <v>8327</v>
      </c>
      <c r="S2465" s="15">
        <f>(((J2465/60)/60)/24)+DATE(1970,1,1)</f>
        <v>41341.111400462964</v>
      </c>
      <c r="T2465" s="15">
        <f>(((I2465/60)/60)/24)+DATE(1970,1,1)</f>
        <v>41380.791666666664</v>
      </c>
      <c r="U2465">
        <f>YEAR(S2465)</f>
        <v>2013</v>
      </c>
      <c r="V2465">
        <f t="shared" si="38"/>
        <v>39</v>
      </c>
    </row>
    <row r="2466" spans="1:22" ht="41.4" x14ac:dyDescent="0.4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ROUND(E2466/D2466*100,0)</f>
        <v>111</v>
      </c>
      <c r="P2466">
        <f>IFERROR(ROUND(E2466/L2466,2),0)</f>
        <v>51.67</v>
      </c>
      <c r="Q2466" s="11" t="s">
        <v>8323</v>
      </c>
      <c r="R2466" t="s">
        <v>8327</v>
      </c>
      <c r="S2466" s="15">
        <f>(((J2466/60)/60)/24)+DATE(1970,1,1)</f>
        <v>42248.90042824074</v>
      </c>
      <c r="T2466" s="15">
        <f>(((I2466/60)/60)/24)+DATE(1970,1,1)</f>
        <v>42277.811805555553</v>
      </c>
      <c r="U2466">
        <f>YEAR(S2466)</f>
        <v>2015</v>
      </c>
      <c r="V2466">
        <f t="shared" si="38"/>
        <v>29</v>
      </c>
    </row>
    <row r="2467" spans="1:22" ht="27.6" x14ac:dyDescent="0.4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ROUND(E2467/D2467*100,0)</f>
        <v>180</v>
      </c>
      <c r="P2467">
        <f>IFERROR(ROUND(E2467/L2467,2),0)</f>
        <v>26.27</v>
      </c>
      <c r="Q2467" s="11" t="s">
        <v>8323</v>
      </c>
      <c r="R2467" t="s">
        <v>8327</v>
      </c>
      <c r="S2467" s="15">
        <f>(((J2467/60)/60)/24)+DATE(1970,1,1)</f>
        <v>41145.719305555554</v>
      </c>
      <c r="T2467" s="15">
        <f>(((I2467/60)/60)/24)+DATE(1970,1,1)</f>
        <v>41175.719305555554</v>
      </c>
      <c r="U2467">
        <f>YEAR(S2467)</f>
        <v>2012</v>
      </c>
      <c r="V2467">
        <f t="shared" si="38"/>
        <v>30</v>
      </c>
    </row>
    <row r="2468" spans="1:22" ht="41.4" x14ac:dyDescent="0.4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ROUND(E2468/D2468*100,0)</f>
        <v>100</v>
      </c>
      <c r="P2468">
        <f>IFERROR(ROUND(E2468/L2468,2),0)</f>
        <v>48.08</v>
      </c>
      <c r="Q2468" s="11" t="s">
        <v>8323</v>
      </c>
      <c r="R2468" t="s">
        <v>8327</v>
      </c>
      <c r="S2468" s="15">
        <f>(((J2468/60)/60)/24)+DATE(1970,1,1)</f>
        <v>41373.102465277778</v>
      </c>
      <c r="T2468" s="15">
        <f>(((I2468/60)/60)/24)+DATE(1970,1,1)</f>
        <v>41403.102465277778</v>
      </c>
      <c r="U2468">
        <f>YEAR(S2468)</f>
        <v>2013</v>
      </c>
      <c r="V2468">
        <f t="shared" si="38"/>
        <v>30</v>
      </c>
    </row>
    <row r="2469" spans="1:22" ht="41.4" x14ac:dyDescent="0.4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ROUND(E2469/D2469*100,0)</f>
        <v>119</v>
      </c>
      <c r="P2469">
        <f>IFERROR(ROUND(E2469/L2469,2),0)</f>
        <v>27.56</v>
      </c>
      <c r="Q2469" s="11" t="s">
        <v>8323</v>
      </c>
      <c r="R2469" t="s">
        <v>8327</v>
      </c>
      <c r="S2469" s="15">
        <f>(((J2469/60)/60)/24)+DATE(1970,1,1)</f>
        <v>41025.874201388891</v>
      </c>
      <c r="T2469" s="15">
        <f>(((I2469/60)/60)/24)+DATE(1970,1,1)</f>
        <v>41039.708333333336</v>
      </c>
      <c r="U2469">
        <f>YEAR(S2469)</f>
        <v>2012</v>
      </c>
      <c r="V2469">
        <f t="shared" si="38"/>
        <v>14</v>
      </c>
    </row>
    <row r="2470" spans="1:22" ht="27.6" x14ac:dyDescent="0.4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ROUND(E2470/D2470*100,0)</f>
        <v>107</v>
      </c>
      <c r="P2470">
        <f>IFERROR(ROUND(E2470/L2470,2),0)</f>
        <v>36.97</v>
      </c>
      <c r="Q2470" s="11" t="s">
        <v>8323</v>
      </c>
      <c r="R2470" t="s">
        <v>8327</v>
      </c>
      <c r="S2470" s="15">
        <f>(((J2470/60)/60)/24)+DATE(1970,1,1)</f>
        <v>41174.154178240737</v>
      </c>
      <c r="T2470" s="15">
        <f>(((I2470/60)/60)/24)+DATE(1970,1,1)</f>
        <v>41210.208333333336</v>
      </c>
      <c r="U2470">
        <f>YEAR(S2470)</f>
        <v>2012</v>
      </c>
      <c r="V2470">
        <f t="shared" si="38"/>
        <v>36</v>
      </c>
    </row>
    <row r="2471" spans="1:22" ht="41.4" x14ac:dyDescent="0.4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ROUND(E2471/D2471*100,0)</f>
        <v>114</v>
      </c>
      <c r="P2471">
        <f>IFERROR(ROUND(E2471/L2471,2),0)</f>
        <v>29.02</v>
      </c>
      <c r="Q2471" s="11" t="s">
        <v>8323</v>
      </c>
      <c r="R2471" t="s">
        <v>8327</v>
      </c>
      <c r="S2471" s="15">
        <f>(((J2471/60)/60)/24)+DATE(1970,1,1)</f>
        <v>40557.429733796293</v>
      </c>
      <c r="T2471" s="15">
        <f>(((I2471/60)/60)/24)+DATE(1970,1,1)</f>
        <v>40582.429733796293</v>
      </c>
      <c r="U2471">
        <f>YEAR(S2471)</f>
        <v>2011</v>
      </c>
      <c r="V2471">
        <f t="shared" si="38"/>
        <v>25</v>
      </c>
    </row>
    <row r="2472" spans="1:22" ht="41.4" x14ac:dyDescent="0.4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ROUND(E2472/D2472*100,0)</f>
        <v>103</v>
      </c>
      <c r="P2472">
        <f>IFERROR(ROUND(E2472/L2472,2),0)</f>
        <v>28.66</v>
      </c>
      <c r="Q2472" s="11" t="s">
        <v>8323</v>
      </c>
      <c r="R2472" t="s">
        <v>8327</v>
      </c>
      <c r="S2472" s="15">
        <f>(((J2472/60)/60)/24)+DATE(1970,1,1)</f>
        <v>41023.07471064815</v>
      </c>
      <c r="T2472" s="15">
        <f>(((I2472/60)/60)/24)+DATE(1970,1,1)</f>
        <v>41053.07471064815</v>
      </c>
      <c r="U2472">
        <f>YEAR(S2472)</f>
        <v>2012</v>
      </c>
      <c r="V2472">
        <f t="shared" si="38"/>
        <v>30</v>
      </c>
    </row>
    <row r="2473" spans="1:22" ht="41.4" x14ac:dyDescent="0.4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ROUND(E2473/D2473*100,0)</f>
        <v>128</v>
      </c>
      <c r="P2473">
        <f>IFERROR(ROUND(E2473/L2473,2),0)</f>
        <v>37.65</v>
      </c>
      <c r="Q2473" s="11" t="s">
        <v>8323</v>
      </c>
      <c r="R2473" t="s">
        <v>8327</v>
      </c>
      <c r="S2473" s="15">
        <f>(((J2473/60)/60)/24)+DATE(1970,1,1)</f>
        <v>40893.992962962962</v>
      </c>
      <c r="T2473" s="15">
        <f>(((I2473/60)/60)/24)+DATE(1970,1,1)</f>
        <v>40933.992962962962</v>
      </c>
      <c r="U2473">
        <f>YEAR(S2473)</f>
        <v>2011</v>
      </c>
      <c r="V2473">
        <f t="shared" si="38"/>
        <v>40</v>
      </c>
    </row>
    <row r="2474" spans="1:22" ht="55.2" x14ac:dyDescent="0.4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ROUND(E2474/D2474*100,0)</f>
        <v>136</v>
      </c>
      <c r="P2474">
        <f>IFERROR(ROUND(E2474/L2474,2),0)</f>
        <v>97.9</v>
      </c>
      <c r="Q2474" s="11" t="s">
        <v>8323</v>
      </c>
      <c r="R2474" t="s">
        <v>8327</v>
      </c>
      <c r="S2474" s="15">
        <f>(((J2474/60)/60)/24)+DATE(1970,1,1)</f>
        <v>40354.11550925926</v>
      </c>
      <c r="T2474" s="15">
        <f>(((I2474/60)/60)/24)+DATE(1970,1,1)</f>
        <v>40425.043749999997</v>
      </c>
      <c r="U2474">
        <f>YEAR(S2474)</f>
        <v>2010</v>
      </c>
      <c r="V2474">
        <f t="shared" si="38"/>
        <v>71</v>
      </c>
    </row>
    <row r="2475" spans="1:22" ht="41.4" x14ac:dyDescent="0.4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ROUND(E2475/D2475*100,0)</f>
        <v>100</v>
      </c>
      <c r="P2475">
        <f>IFERROR(ROUND(E2475/L2475,2),0)</f>
        <v>42.55</v>
      </c>
      <c r="Q2475" s="11" t="s">
        <v>8323</v>
      </c>
      <c r="R2475" t="s">
        <v>8327</v>
      </c>
      <c r="S2475" s="15">
        <f>(((J2475/60)/60)/24)+DATE(1970,1,1)</f>
        <v>41193.748483796298</v>
      </c>
      <c r="T2475" s="15">
        <f>(((I2475/60)/60)/24)+DATE(1970,1,1)</f>
        <v>41223.790150462963</v>
      </c>
      <c r="U2475">
        <f>YEAR(S2475)</f>
        <v>2012</v>
      </c>
      <c r="V2475">
        <f t="shared" si="38"/>
        <v>30</v>
      </c>
    </row>
    <row r="2476" spans="1:22" ht="41.4" x14ac:dyDescent="0.4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ROUND(E2476/D2476*100,0)</f>
        <v>100</v>
      </c>
      <c r="P2476">
        <f>IFERROR(ROUND(E2476/L2476,2),0)</f>
        <v>131.58000000000001</v>
      </c>
      <c r="Q2476" s="11" t="s">
        <v>8323</v>
      </c>
      <c r="R2476" t="s">
        <v>8327</v>
      </c>
      <c r="S2476" s="15">
        <f>(((J2476/60)/60)/24)+DATE(1970,1,1)</f>
        <v>40417.011296296296</v>
      </c>
      <c r="T2476" s="15">
        <f>(((I2476/60)/60)/24)+DATE(1970,1,1)</f>
        <v>40462.011296296296</v>
      </c>
      <c r="U2476">
        <f>YEAR(S2476)</f>
        <v>2010</v>
      </c>
      <c r="V2476">
        <f t="shared" si="38"/>
        <v>45</v>
      </c>
    </row>
    <row r="2477" spans="1:22" ht="27.6" x14ac:dyDescent="0.4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ROUND(E2477/D2477*100,0)</f>
        <v>105</v>
      </c>
      <c r="P2477">
        <f>IFERROR(ROUND(E2477/L2477,2),0)</f>
        <v>32.32</v>
      </c>
      <c r="Q2477" s="11" t="s">
        <v>8323</v>
      </c>
      <c r="R2477" t="s">
        <v>8327</v>
      </c>
      <c r="S2477" s="15">
        <f>(((J2477/60)/60)/24)+DATE(1970,1,1)</f>
        <v>40310.287673611114</v>
      </c>
      <c r="T2477" s="15">
        <f>(((I2477/60)/60)/24)+DATE(1970,1,1)</f>
        <v>40369.916666666664</v>
      </c>
      <c r="U2477">
        <f>YEAR(S2477)</f>
        <v>2010</v>
      </c>
      <c r="V2477">
        <f t="shared" si="38"/>
        <v>59</v>
      </c>
    </row>
    <row r="2478" spans="1:22" ht="41.4" x14ac:dyDescent="0.4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ROUND(E2478/D2478*100,0)</f>
        <v>105</v>
      </c>
      <c r="P2478">
        <f>IFERROR(ROUND(E2478/L2478,2),0)</f>
        <v>61.1</v>
      </c>
      <c r="Q2478" s="11" t="s">
        <v>8323</v>
      </c>
      <c r="R2478" t="s">
        <v>8327</v>
      </c>
      <c r="S2478" s="15">
        <f>(((J2478/60)/60)/24)+DATE(1970,1,1)</f>
        <v>41913.328356481477</v>
      </c>
      <c r="T2478" s="15">
        <f>(((I2478/60)/60)/24)+DATE(1970,1,1)</f>
        <v>41946.370023148149</v>
      </c>
      <c r="U2478">
        <f>YEAR(S2478)</f>
        <v>2014</v>
      </c>
      <c r="V2478">
        <f t="shared" si="38"/>
        <v>33</v>
      </c>
    </row>
    <row r="2479" spans="1:22" ht="27.6" x14ac:dyDescent="0.4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ROUND(E2479/D2479*100,0)</f>
        <v>171</v>
      </c>
      <c r="P2479">
        <f>IFERROR(ROUND(E2479/L2479,2),0)</f>
        <v>31.34</v>
      </c>
      <c r="Q2479" s="11" t="s">
        <v>8323</v>
      </c>
      <c r="R2479" t="s">
        <v>8327</v>
      </c>
      <c r="S2479" s="15">
        <f>(((J2479/60)/60)/24)+DATE(1970,1,1)</f>
        <v>41088.691493055558</v>
      </c>
      <c r="T2479" s="15">
        <f>(((I2479/60)/60)/24)+DATE(1970,1,1)</f>
        <v>41133.691493055558</v>
      </c>
      <c r="U2479">
        <f>YEAR(S2479)</f>
        <v>2012</v>
      </c>
      <c r="V2479">
        <f t="shared" si="38"/>
        <v>45</v>
      </c>
    </row>
    <row r="2480" spans="1:22" ht="41.4" x14ac:dyDescent="0.4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ROUND(E2480/D2480*100,0)</f>
        <v>128</v>
      </c>
      <c r="P2480">
        <f>IFERROR(ROUND(E2480/L2480,2),0)</f>
        <v>129.11000000000001</v>
      </c>
      <c r="Q2480" s="11" t="s">
        <v>8323</v>
      </c>
      <c r="R2480" t="s">
        <v>8327</v>
      </c>
      <c r="S2480" s="15">
        <f>(((J2480/60)/60)/24)+DATE(1970,1,1)</f>
        <v>41257.950381944444</v>
      </c>
      <c r="T2480" s="15">
        <f>(((I2480/60)/60)/24)+DATE(1970,1,1)</f>
        <v>41287.950381944444</v>
      </c>
      <c r="U2480">
        <f>YEAR(S2480)</f>
        <v>2012</v>
      </c>
      <c r="V2480">
        <f t="shared" si="38"/>
        <v>30</v>
      </c>
    </row>
    <row r="2481" spans="1:22" ht="27.6" x14ac:dyDescent="0.4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ROUND(E2481/D2481*100,0)</f>
        <v>133</v>
      </c>
      <c r="P2481">
        <f>IFERROR(ROUND(E2481/L2481,2),0)</f>
        <v>25.02</v>
      </c>
      <c r="Q2481" s="11" t="s">
        <v>8323</v>
      </c>
      <c r="R2481" t="s">
        <v>8327</v>
      </c>
      <c r="S2481" s="15">
        <f>(((J2481/60)/60)/24)+DATE(1970,1,1)</f>
        <v>41107.726782407408</v>
      </c>
      <c r="T2481" s="15">
        <f>(((I2481/60)/60)/24)+DATE(1970,1,1)</f>
        <v>41118.083333333336</v>
      </c>
      <c r="U2481">
        <f>YEAR(S2481)</f>
        <v>2012</v>
      </c>
      <c r="V2481">
        <f t="shared" si="38"/>
        <v>11</v>
      </c>
    </row>
    <row r="2482" spans="1:22" ht="41.4" x14ac:dyDescent="0.4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ROUND(E2482/D2482*100,0)</f>
        <v>100</v>
      </c>
      <c r="P2482">
        <f>IFERROR(ROUND(E2482/L2482,2),0)</f>
        <v>250</v>
      </c>
      <c r="Q2482" s="11" t="s">
        <v>8323</v>
      </c>
      <c r="R2482" t="s">
        <v>8327</v>
      </c>
      <c r="S2482" s="15">
        <f>(((J2482/60)/60)/24)+DATE(1970,1,1)</f>
        <v>42227.936157407406</v>
      </c>
      <c r="T2482" s="15">
        <f>(((I2482/60)/60)/24)+DATE(1970,1,1)</f>
        <v>42287.936157407406</v>
      </c>
      <c r="U2482">
        <f>YEAR(S2482)</f>
        <v>2015</v>
      </c>
      <c r="V2482">
        <f t="shared" si="38"/>
        <v>60</v>
      </c>
    </row>
    <row r="2483" spans="1:22" ht="41.4" x14ac:dyDescent="0.4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ROUND(E2483/D2483*100,0)</f>
        <v>113</v>
      </c>
      <c r="P2483">
        <f>IFERROR(ROUND(E2483/L2483,2),0)</f>
        <v>47.54</v>
      </c>
      <c r="Q2483" s="11" t="s">
        <v>8323</v>
      </c>
      <c r="R2483" t="s">
        <v>8327</v>
      </c>
      <c r="S2483" s="15">
        <f>(((J2483/60)/60)/24)+DATE(1970,1,1)</f>
        <v>40999.645925925928</v>
      </c>
      <c r="T2483" s="15">
        <f>(((I2483/60)/60)/24)+DATE(1970,1,1)</f>
        <v>41029.645925925928</v>
      </c>
      <c r="U2483">
        <f>YEAR(S2483)</f>
        <v>2012</v>
      </c>
      <c r="V2483">
        <f t="shared" si="38"/>
        <v>30</v>
      </c>
    </row>
    <row r="2484" spans="1:22" ht="41.4" x14ac:dyDescent="0.4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ROUND(E2484/D2484*100,0)</f>
        <v>100</v>
      </c>
      <c r="P2484">
        <f>IFERROR(ROUND(E2484/L2484,2),0)</f>
        <v>40.04</v>
      </c>
      <c r="Q2484" s="11" t="s">
        <v>8323</v>
      </c>
      <c r="R2484" t="s">
        <v>8327</v>
      </c>
      <c r="S2484" s="15">
        <f>(((J2484/60)/60)/24)+DATE(1970,1,1)</f>
        <v>40711.782210648147</v>
      </c>
      <c r="T2484" s="15">
        <f>(((I2484/60)/60)/24)+DATE(1970,1,1)</f>
        <v>40756.782210648147</v>
      </c>
      <c r="U2484">
        <f>YEAR(S2484)</f>
        <v>2011</v>
      </c>
      <c r="V2484">
        <f t="shared" si="38"/>
        <v>45</v>
      </c>
    </row>
    <row r="2485" spans="1:22" ht="27.6" x14ac:dyDescent="0.4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ROUND(E2485/D2485*100,0)</f>
        <v>114</v>
      </c>
      <c r="P2485">
        <f>IFERROR(ROUND(E2485/L2485,2),0)</f>
        <v>65.84</v>
      </c>
      <c r="Q2485" s="11" t="s">
        <v>8323</v>
      </c>
      <c r="R2485" t="s">
        <v>8327</v>
      </c>
      <c r="S2485" s="15">
        <f>(((J2485/60)/60)/24)+DATE(1970,1,1)</f>
        <v>40970.750034722223</v>
      </c>
      <c r="T2485" s="15">
        <f>(((I2485/60)/60)/24)+DATE(1970,1,1)</f>
        <v>41030.708368055559</v>
      </c>
      <c r="U2485">
        <f>YEAR(S2485)</f>
        <v>2012</v>
      </c>
      <c r="V2485">
        <f t="shared" si="38"/>
        <v>60</v>
      </c>
    </row>
    <row r="2486" spans="1:22" ht="41.4" x14ac:dyDescent="0.4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ROUND(E2486/D2486*100,0)</f>
        <v>119</v>
      </c>
      <c r="P2486">
        <f>IFERROR(ROUND(E2486/L2486,2),0)</f>
        <v>46.4</v>
      </c>
      <c r="Q2486" s="11" t="s">
        <v>8323</v>
      </c>
      <c r="R2486" t="s">
        <v>8327</v>
      </c>
      <c r="S2486" s="15">
        <f>(((J2486/60)/60)/24)+DATE(1970,1,1)</f>
        <v>40771.916701388887</v>
      </c>
      <c r="T2486" s="15">
        <f>(((I2486/60)/60)/24)+DATE(1970,1,1)</f>
        <v>40801.916701388887</v>
      </c>
      <c r="U2486">
        <f>YEAR(S2486)</f>
        <v>2011</v>
      </c>
      <c r="V2486">
        <f t="shared" si="38"/>
        <v>30</v>
      </c>
    </row>
    <row r="2487" spans="1:22" ht="41.4" x14ac:dyDescent="0.4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ROUND(E2487/D2487*100,0)</f>
        <v>103</v>
      </c>
      <c r="P2487">
        <f>IFERROR(ROUND(E2487/L2487,2),0)</f>
        <v>50.37</v>
      </c>
      <c r="Q2487" s="11" t="s">
        <v>8323</v>
      </c>
      <c r="R2487" t="s">
        <v>8327</v>
      </c>
      <c r="S2487" s="15">
        <f>(((J2487/60)/60)/24)+DATE(1970,1,1)</f>
        <v>40793.998599537037</v>
      </c>
      <c r="T2487" s="15">
        <f>(((I2487/60)/60)/24)+DATE(1970,1,1)</f>
        <v>40828.998599537037</v>
      </c>
      <c r="U2487">
        <f>YEAR(S2487)</f>
        <v>2011</v>
      </c>
      <c r="V2487">
        <f t="shared" si="38"/>
        <v>35</v>
      </c>
    </row>
    <row r="2488" spans="1:22" ht="41.4" x14ac:dyDescent="0.4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ROUND(E2488/D2488*100,0)</f>
        <v>266</v>
      </c>
      <c r="P2488">
        <f>IFERROR(ROUND(E2488/L2488,2),0)</f>
        <v>26.57</v>
      </c>
      <c r="Q2488" s="11" t="s">
        <v>8323</v>
      </c>
      <c r="R2488" t="s">
        <v>8327</v>
      </c>
      <c r="S2488" s="15">
        <f>(((J2488/60)/60)/24)+DATE(1970,1,1)</f>
        <v>40991.708055555559</v>
      </c>
      <c r="T2488" s="15">
        <f>(((I2488/60)/60)/24)+DATE(1970,1,1)</f>
        <v>41021.708055555559</v>
      </c>
      <c r="U2488">
        <f>YEAR(S2488)</f>
        <v>2012</v>
      </c>
      <c r="V2488">
        <f t="shared" si="38"/>
        <v>30</v>
      </c>
    </row>
    <row r="2489" spans="1:22" ht="41.4" x14ac:dyDescent="0.4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ROUND(E2489/D2489*100,0)</f>
        <v>100</v>
      </c>
      <c r="P2489">
        <f>IFERROR(ROUND(E2489/L2489,2),0)</f>
        <v>39.49</v>
      </c>
      <c r="Q2489" s="11" t="s">
        <v>8323</v>
      </c>
      <c r="R2489" t="s">
        <v>8327</v>
      </c>
      <c r="S2489" s="15">
        <f>(((J2489/60)/60)/24)+DATE(1970,1,1)</f>
        <v>41026.083298611113</v>
      </c>
      <c r="T2489" s="15">
        <f>(((I2489/60)/60)/24)+DATE(1970,1,1)</f>
        <v>41056.083298611113</v>
      </c>
      <c r="U2489">
        <f>YEAR(S2489)</f>
        <v>2012</v>
      </c>
      <c r="V2489">
        <f t="shared" si="38"/>
        <v>30</v>
      </c>
    </row>
    <row r="2490" spans="1:22" ht="41.4" x14ac:dyDescent="0.4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ROUND(E2490/D2490*100,0)</f>
        <v>107</v>
      </c>
      <c r="P2490">
        <f>IFERROR(ROUND(E2490/L2490,2),0)</f>
        <v>49.25</v>
      </c>
      <c r="Q2490" s="11" t="s">
        <v>8323</v>
      </c>
      <c r="R2490" t="s">
        <v>8327</v>
      </c>
      <c r="S2490" s="15">
        <f>(((J2490/60)/60)/24)+DATE(1970,1,1)</f>
        <v>40833.633194444446</v>
      </c>
      <c r="T2490" s="15">
        <f>(((I2490/60)/60)/24)+DATE(1970,1,1)</f>
        <v>40863.674861111111</v>
      </c>
      <c r="U2490">
        <f>YEAR(S2490)</f>
        <v>2011</v>
      </c>
      <c r="V2490">
        <f t="shared" si="38"/>
        <v>30</v>
      </c>
    </row>
    <row r="2491" spans="1:22" ht="41.4" x14ac:dyDescent="0.4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ROUND(E2491/D2491*100,0)</f>
        <v>134</v>
      </c>
      <c r="P2491">
        <f>IFERROR(ROUND(E2491/L2491,2),0)</f>
        <v>62.38</v>
      </c>
      <c r="Q2491" s="11" t="s">
        <v>8323</v>
      </c>
      <c r="R2491" t="s">
        <v>8327</v>
      </c>
      <c r="S2491" s="15">
        <f>(((J2491/60)/60)/24)+DATE(1970,1,1)</f>
        <v>41373.690266203703</v>
      </c>
      <c r="T2491" s="15">
        <f>(((I2491/60)/60)/24)+DATE(1970,1,1)</f>
        <v>41403.690266203703</v>
      </c>
      <c r="U2491">
        <f>YEAR(S2491)</f>
        <v>2013</v>
      </c>
      <c r="V2491">
        <f t="shared" si="38"/>
        <v>30</v>
      </c>
    </row>
    <row r="2492" spans="1:22" ht="41.4" x14ac:dyDescent="0.4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ROUND(E2492/D2492*100,0)</f>
        <v>121</v>
      </c>
      <c r="P2492">
        <f>IFERROR(ROUND(E2492/L2492,2),0)</f>
        <v>37.94</v>
      </c>
      <c r="Q2492" s="11" t="s">
        <v>8323</v>
      </c>
      <c r="R2492" t="s">
        <v>8327</v>
      </c>
      <c r="S2492" s="15">
        <f>(((J2492/60)/60)/24)+DATE(1970,1,1)</f>
        <v>41023.227731481478</v>
      </c>
      <c r="T2492" s="15">
        <f>(((I2492/60)/60)/24)+DATE(1970,1,1)</f>
        <v>41083.227731481478</v>
      </c>
      <c r="U2492">
        <f>YEAR(S2492)</f>
        <v>2012</v>
      </c>
      <c r="V2492">
        <f t="shared" si="38"/>
        <v>60</v>
      </c>
    </row>
    <row r="2493" spans="1:22" ht="41.4" x14ac:dyDescent="0.4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ROUND(E2493/D2493*100,0)</f>
        <v>103</v>
      </c>
      <c r="P2493">
        <f>IFERROR(ROUND(E2493/L2493,2),0)</f>
        <v>51.6</v>
      </c>
      <c r="Q2493" s="11" t="s">
        <v>8323</v>
      </c>
      <c r="R2493" t="s">
        <v>8327</v>
      </c>
      <c r="S2493" s="15">
        <f>(((J2493/60)/60)/24)+DATE(1970,1,1)</f>
        <v>40542.839282407411</v>
      </c>
      <c r="T2493" s="15">
        <f>(((I2493/60)/60)/24)+DATE(1970,1,1)</f>
        <v>40559.07708333333</v>
      </c>
      <c r="U2493">
        <f>YEAR(S2493)</f>
        <v>2010</v>
      </c>
      <c r="V2493">
        <f t="shared" si="38"/>
        <v>17</v>
      </c>
    </row>
    <row r="2494" spans="1:22" ht="27.6" x14ac:dyDescent="0.4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ROUND(E2494/D2494*100,0)</f>
        <v>125</v>
      </c>
      <c r="P2494">
        <f>IFERROR(ROUND(E2494/L2494,2),0)</f>
        <v>27.78</v>
      </c>
      <c r="Q2494" s="11" t="s">
        <v>8323</v>
      </c>
      <c r="R2494" t="s">
        <v>8327</v>
      </c>
      <c r="S2494" s="15">
        <f>(((J2494/60)/60)/24)+DATE(1970,1,1)</f>
        <v>41024.985972222225</v>
      </c>
      <c r="T2494" s="15">
        <f>(((I2494/60)/60)/24)+DATE(1970,1,1)</f>
        <v>41076.415972222225</v>
      </c>
      <c r="U2494">
        <f>YEAR(S2494)</f>
        <v>2012</v>
      </c>
      <c r="V2494">
        <f t="shared" si="38"/>
        <v>52</v>
      </c>
    </row>
    <row r="2495" spans="1:22" ht="41.4" x14ac:dyDescent="0.4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ROUND(E2495/D2495*100,0)</f>
        <v>129</v>
      </c>
      <c r="P2495">
        <f>IFERROR(ROUND(E2495/L2495,2),0)</f>
        <v>99.38</v>
      </c>
      <c r="Q2495" s="11" t="s">
        <v>8323</v>
      </c>
      <c r="R2495" t="s">
        <v>8327</v>
      </c>
      <c r="S2495" s="15">
        <f>(((J2495/60)/60)/24)+DATE(1970,1,1)</f>
        <v>41348.168287037035</v>
      </c>
      <c r="T2495" s="15">
        <f>(((I2495/60)/60)/24)+DATE(1970,1,1)</f>
        <v>41393.168287037035</v>
      </c>
      <c r="U2495">
        <f>YEAR(S2495)</f>
        <v>2013</v>
      </c>
      <c r="V2495">
        <f t="shared" si="38"/>
        <v>45</v>
      </c>
    </row>
    <row r="2496" spans="1:22" ht="41.4" x14ac:dyDescent="0.4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ROUND(E2496/D2496*100,0)</f>
        <v>101</v>
      </c>
      <c r="P2496">
        <f>IFERROR(ROUND(E2496/L2496,2),0)</f>
        <v>38.85</v>
      </c>
      <c r="Q2496" s="11" t="s">
        <v>8323</v>
      </c>
      <c r="R2496" t="s">
        <v>8327</v>
      </c>
      <c r="S2496" s="15">
        <f>(((J2496/60)/60)/24)+DATE(1970,1,1)</f>
        <v>41022.645185185182</v>
      </c>
      <c r="T2496" s="15">
        <f>(((I2496/60)/60)/24)+DATE(1970,1,1)</f>
        <v>41052.645185185182</v>
      </c>
      <c r="U2496">
        <f>YEAR(S2496)</f>
        <v>2012</v>
      </c>
      <c r="V2496">
        <f t="shared" si="38"/>
        <v>30</v>
      </c>
    </row>
    <row r="2497" spans="1:22" ht="41.4" x14ac:dyDescent="0.4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ROUND(E2497/D2497*100,0)</f>
        <v>128</v>
      </c>
      <c r="P2497">
        <f>IFERROR(ROUND(E2497/L2497,2),0)</f>
        <v>45.55</v>
      </c>
      <c r="Q2497" s="11" t="s">
        <v>8323</v>
      </c>
      <c r="R2497" t="s">
        <v>8327</v>
      </c>
      <c r="S2497" s="15">
        <f>(((J2497/60)/60)/24)+DATE(1970,1,1)</f>
        <v>41036.946469907409</v>
      </c>
      <c r="T2497" s="15">
        <f>(((I2497/60)/60)/24)+DATE(1970,1,1)</f>
        <v>41066.946469907409</v>
      </c>
      <c r="U2497">
        <f>YEAR(S2497)</f>
        <v>2012</v>
      </c>
      <c r="V2497">
        <f t="shared" si="38"/>
        <v>30</v>
      </c>
    </row>
    <row r="2498" spans="1:22" ht="27.6" x14ac:dyDescent="0.4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ROUND(E2498/D2498*100,0)</f>
        <v>100</v>
      </c>
      <c r="P2498">
        <f>IFERROR(ROUND(E2498/L2498,2),0)</f>
        <v>600</v>
      </c>
      <c r="Q2498" s="11" t="s">
        <v>8323</v>
      </c>
      <c r="R2498" t="s">
        <v>8327</v>
      </c>
      <c r="S2498" s="15">
        <f>(((J2498/60)/60)/24)+DATE(1970,1,1)</f>
        <v>41327.996435185189</v>
      </c>
      <c r="T2498" s="15">
        <f>(((I2498/60)/60)/24)+DATE(1970,1,1)</f>
        <v>41362.954768518517</v>
      </c>
      <c r="U2498">
        <f>YEAR(S2498)</f>
        <v>2013</v>
      </c>
      <c r="V2498">
        <f t="shared" si="38"/>
        <v>35</v>
      </c>
    </row>
    <row r="2499" spans="1:22" ht="41.4" x14ac:dyDescent="0.4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ROUND(E2499/D2499*100,0)</f>
        <v>113</v>
      </c>
      <c r="P2499">
        <f>IFERROR(ROUND(E2499/L2499,2),0)</f>
        <v>80.55</v>
      </c>
      <c r="Q2499" s="11" t="s">
        <v>8323</v>
      </c>
      <c r="R2499" t="s">
        <v>8327</v>
      </c>
      <c r="S2499" s="15">
        <f>(((J2499/60)/60)/24)+DATE(1970,1,1)</f>
        <v>40730.878912037035</v>
      </c>
      <c r="T2499" s="15">
        <f>(((I2499/60)/60)/24)+DATE(1970,1,1)</f>
        <v>40760.878912037035</v>
      </c>
      <c r="U2499">
        <f>YEAR(S2499)</f>
        <v>2011</v>
      </c>
      <c r="V2499">
        <f t="shared" ref="V2499:V2562" si="39">_xlfn.DAYS(T2499,S2499)</f>
        <v>30</v>
      </c>
    </row>
    <row r="2500" spans="1:22" ht="41.4" x14ac:dyDescent="0.4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ROUND(E2500/D2500*100,0)</f>
        <v>106</v>
      </c>
      <c r="P2500">
        <f>IFERROR(ROUND(E2500/L2500,2),0)</f>
        <v>52.8</v>
      </c>
      <c r="Q2500" s="11" t="s">
        <v>8323</v>
      </c>
      <c r="R2500" t="s">
        <v>8327</v>
      </c>
      <c r="S2500" s="15">
        <f>(((J2500/60)/60)/24)+DATE(1970,1,1)</f>
        <v>42017.967442129629</v>
      </c>
      <c r="T2500" s="15">
        <f>(((I2500/60)/60)/24)+DATE(1970,1,1)</f>
        <v>42031.967442129629</v>
      </c>
      <c r="U2500">
        <f>YEAR(S2500)</f>
        <v>2015</v>
      </c>
      <c r="V2500">
        <f t="shared" si="39"/>
        <v>14</v>
      </c>
    </row>
    <row r="2501" spans="1:22" ht="41.4" x14ac:dyDescent="0.4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ROUND(E2501/D2501*100,0)</f>
        <v>203</v>
      </c>
      <c r="P2501">
        <f>IFERROR(ROUND(E2501/L2501,2),0)</f>
        <v>47.68</v>
      </c>
      <c r="Q2501" s="11" t="s">
        <v>8323</v>
      </c>
      <c r="R2501" t="s">
        <v>8327</v>
      </c>
      <c r="S2501" s="15">
        <f>(((J2501/60)/60)/24)+DATE(1970,1,1)</f>
        <v>41226.648576388885</v>
      </c>
      <c r="T2501" s="15">
        <f>(((I2501/60)/60)/24)+DATE(1970,1,1)</f>
        <v>41274.75</v>
      </c>
      <c r="U2501">
        <f>YEAR(S2501)</f>
        <v>2012</v>
      </c>
      <c r="V2501">
        <f t="shared" si="39"/>
        <v>48</v>
      </c>
    </row>
    <row r="2502" spans="1:22" ht="41.4" x14ac:dyDescent="0.4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ROUND(E2502/D2502*100,0)</f>
        <v>113</v>
      </c>
      <c r="P2502">
        <f>IFERROR(ROUND(E2502/L2502,2),0)</f>
        <v>23.45</v>
      </c>
      <c r="Q2502" s="11" t="s">
        <v>8323</v>
      </c>
      <c r="R2502" t="s">
        <v>8327</v>
      </c>
      <c r="S2502" s="15">
        <f>(((J2502/60)/60)/24)+DATE(1970,1,1)</f>
        <v>41053.772858796299</v>
      </c>
      <c r="T2502" s="15">
        <f>(((I2502/60)/60)/24)+DATE(1970,1,1)</f>
        <v>41083.772858796299</v>
      </c>
      <c r="U2502">
        <f>YEAR(S2502)</f>
        <v>2012</v>
      </c>
      <c r="V2502">
        <f t="shared" si="39"/>
        <v>30</v>
      </c>
    </row>
    <row r="2503" spans="1:22" ht="41.4" x14ac:dyDescent="0.4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ROUND(E2503/D2503*100,0)</f>
        <v>3</v>
      </c>
      <c r="P2503">
        <f>IFERROR(ROUND(E2503/L2503,2),0)</f>
        <v>40.14</v>
      </c>
      <c r="Q2503" s="11" t="s">
        <v>8334</v>
      </c>
      <c r="R2503" t="s">
        <v>8351</v>
      </c>
      <c r="S2503" s="15">
        <f>(((J2503/60)/60)/24)+DATE(1970,1,1)</f>
        <v>42244.776666666665</v>
      </c>
      <c r="T2503" s="15">
        <f>(((I2503/60)/60)/24)+DATE(1970,1,1)</f>
        <v>42274.776666666665</v>
      </c>
      <c r="U2503">
        <f>YEAR(S2503)</f>
        <v>2015</v>
      </c>
      <c r="V2503">
        <f t="shared" si="39"/>
        <v>30</v>
      </c>
    </row>
    <row r="2504" spans="1:22" ht="41.4" x14ac:dyDescent="0.4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ROUND(E2504/D2504*100,0)</f>
        <v>0</v>
      </c>
      <c r="P2504">
        <f>IFERROR(ROUND(E2504/L2504,2),0)</f>
        <v>17.2</v>
      </c>
      <c r="Q2504" s="11" t="s">
        <v>8334</v>
      </c>
      <c r="R2504" t="s">
        <v>8351</v>
      </c>
      <c r="S2504" s="15">
        <f>(((J2504/60)/60)/24)+DATE(1970,1,1)</f>
        <v>41858.825439814813</v>
      </c>
      <c r="T2504" s="15">
        <f>(((I2504/60)/60)/24)+DATE(1970,1,1)</f>
        <v>41903.825439814813</v>
      </c>
      <c r="U2504">
        <f>YEAR(S2504)</f>
        <v>2014</v>
      </c>
      <c r="V2504">
        <f t="shared" si="39"/>
        <v>45</v>
      </c>
    </row>
    <row r="2505" spans="1:22" ht="41.4" x14ac:dyDescent="0.4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ROUND(E2505/D2505*100,0)</f>
        <v>0</v>
      </c>
      <c r="P2505">
        <f>IFERROR(ROUND(E2505/L2505,2),0)</f>
        <v>0</v>
      </c>
      <c r="Q2505" s="11" t="s">
        <v>8334</v>
      </c>
      <c r="R2505" t="s">
        <v>8351</v>
      </c>
      <c r="S2505" s="15">
        <f>(((J2505/60)/60)/24)+DATE(1970,1,1)</f>
        <v>42498.899398148147</v>
      </c>
      <c r="T2505" s="15">
        <f>(((I2505/60)/60)/24)+DATE(1970,1,1)</f>
        <v>42528.879166666666</v>
      </c>
      <c r="U2505">
        <f>YEAR(S2505)</f>
        <v>2016</v>
      </c>
      <c r="V2505">
        <f t="shared" si="39"/>
        <v>30</v>
      </c>
    </row>
    <row r="2506" spans="1:22" ht="27.6" x14ac:dyDescent="0.4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ROUND(E2506/D2506*100,0)</f>
        <v>0</v>
      </c>
      <c r="P2506">
        <f>IFERROR(ROUND(E2506/L2506,2),0)</f>
        <v>0</v>
      </c>
      <c r="Q2506" s="11" t="s">
        <v>8334</v>
      </c>
      <c r="R2506" t="s">
        <v>8351</v>
      </c>
      <c r="S2506" s="15">
        <f>(((J2506/60)/60)/24)+DATE(1970,1,1)</f>
        <v>41928.015439814815</v>
      </c>
      <c r="T2506" s="15">
        <f>(((I2506/60)/60)/24)+DATE(1970,1,1)</f>
        <v>41958.057106481487</v>
      </c>
      <c r="U2506">
        <f>YEAR(S2506)</f>
        <v>2014</v>
      </c>
      <c r="V2506">
        <f t="shared" si="39"/>
        <v>30</v>
      </c>
    </row>
    <row r="2507" spans="1:22" ht="55.2" x14ac:dyDescent="0.4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ROUND(E2507/D2507*100,0)</f>
        <v>0</v>
      </c>
      <c r="P2507">
        <f>IFERROR(ROUND(E2507/L2507,2),0)</f>
        <v>0</v>
      </c>
      <c r="Q2507" s="11" t="s">
        <v>8334</v>
      </c>
      <c r="R2507" t="s">
        <v>8351</v>
      </c>
      <c r="S2507" s="15">
        <f>(((J2507/60)/60)/24)+DATE(1970,1,1)</f>
        <v>42047.05574074074</v>
      </c>
      <c r="T2507" s="15">
        <f>(((I2507/60)/60)/24)+DATE(1970,1,1)</f>
        <v>42077.014074074075</v>
      </c>
      <c r="U2507">
        <f>YEAR(S2507)</f>
        <v>2015</v>
      </c>
      <c r="V2507">
        <f t="shared" si="39"/>
        <v>30</v>
      </c>
    </row>
    <row r="2508" spans="1:22" ht="41.4" x14ac:dyDescent="0.4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ROUND(E2508/D2508*100,0)</f>
        <v>1</v>
      </c>
      <c r="P2508">
        <f>IFERROR(ROUND(E2508/L2508,2),0)</f>
        <v>15</v>
      </c>
      <c r="Q2508" s="11" t="s">
        <v>8334</v>
      </c>
      <c r="R2508" t="s">
        <v>8351</v>
      </c>
      <c r="S2508" s="15">
        <f>(((J2508/60)/60)/24)+DATE(1970,1,1)</f>
        <v>42258.297094907408</v>
      </c>
      <c r="T2508" s="15">
        <f>(((I2508/60)/60)/24)+DATE(1970,1,1)</f>
        <v>42280.875</v>
      </c>
      <c r="U2508">
        <f>YEAR(S2508)</f>
        <v>2015</v>
      </c>
      <c r="V2508">
        <f t="shared" si="39"/>
        <v>22</v>
      </c>
    </row>
    <row r="2509" spans="1:22" x14ac:dyDescent="0.4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ROUND(E2509/D2509*100,0)</f>
        <v>0</v>
      </c>
      <c r="P2509">
        <f>IFERROR(ROUND(E2509/L2509,2),0)</f>
        <v>0</v>
      </c>
      <c r="Q2509" s="11" t="s">
        <v>8334</v>
      </c>
      <c r="R2509" t="s">
        <v>8351</v>
      </c>
      <c r="S2509" s="15">
        <f>(((J2509/60)/60)/24)+DATE(1970,1,1)</f>
        <v>42105.072962962964</v>
      </c>
      <c r="T2509" s="15">
        <f>(((I2509/60)/60)/24)+DATE(1970,1,1)</f>
        <v>42135.072962962964</v>
      </c>
      <c r="U2509">
        <f>YEAR(S2509)</f>
        <v>2015</v>
      </c>
      <c r="V2509">
        <f t="shared" si="39"/>
        <v>30</v>
      </c>
    </row>
    <row r="2510" spans="1:22" ht="41.4" x14ac:dyDescent="0.4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ROUND(E2510/D2510*100,0)</f>
        <v>0</v>
      </c>
      <c r="P2510">
        <f>IFERROR(ROUND(E2510/L2510,2),0)</f>
        <v>0</v>
      </c>
      <c r="Q2510" s="11" t="s">
        <v>8334</v>
      </c>
      <c r="R2510" t="s">
        <v>8351</v>
      </c>
      <c r="S2510" s="15">
        <f>(((J2510/60)/60)/24)+DATE(1970,1,1)</f>
        <v>41835.951782407406</v>
      </c>
      <c r="T2510" s="15">
        <f>(((I2510/60)/60)/24)+DATE(1970,1,1)</f>
        <v>41865.951782407406</v>
      </c>
      <c r="U2510">
        <f>YEAR(S2510)</f>
        <v>2014</v>
      </c>
      <c r="V2510">
        <f t="shared" si="39"/>
        <v>30</v>
      </c>
    </row>
    <row r="2511" spans="1:22" ht="41.4" x14ac:dyDescent="0.4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ROUND(E2511/D2511*100,0)</f>
        <v>1</v>
      </c>
      <c r="P2511">
        <f>IFERROR(ROUND(E2511/L2511,2),0)</f>
        <v>35.71</v>
      </c>
      <c r="Q2511" s="11" t="s">
        <v>8334</v>
      </c>
      <c r="R2511" t="s">
        <v>8351</v>
      </c>
      <c r="S2511" s="15">
        <f>(((J2511/60)/60)/24)+DATE(1970,1,1)</f>
        <v>42058.809594907405</v>
      </c>
      <c r="T2511" s="15">
        <f>(((I2511/60)/60)/24)+DATE(1970,1,1)</f>
        <v>42114.767928240741</v>
      </c>
      <c r="U2511">
        <f>YEAR(S2511)</f>
        <v>2015</v>
      </c>
      <c r="V2511">
        <f t="shared" si="39"/>
        <v>56</v>
      </c>
    </row>
    <row r="2512" spans="1:22" ht="41.4" x14ac:dyDescent="0.4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ROUND(E2512/D2512*100,0)</f>
        <v>0</v>
      </c>
      <c r="P2512">
        <f>IFERROR(ROUND(E2512/L2512,2),0)</f>
        <v>37.5</v>
      </c>
      <c r="Q2512" s="11" t="s">
        <v>8334</v>
      </c>
      <c r="R2512" t="s">
        <v>8351</v>
      </c>
      <c r="S2512" s="15">
        <f>(((J2512/60)/60)/24)+DATE(1970,1,1)</f>
        <v>42078.997361111105</v>
      </c>
      <c r="T2512" s="15">
        <f>(((I2512/60)/60)/24)+DATE(1970,1,1)</f>
        <v>42138.997361111105</v>
      </c>
      <c r="U2512">
        <f>YEAR(S2512)</f>
        <v>2015</v>
      </c>
      <c r="V2512">
        <f t="shared" si="39"/>
        <v>60</v>
      </c>
    </row>
    <row r="2513" spans="1:22" ht="41.4" x14ac:dyDescent="0.4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ROUND(E2513/D2513*100,0)</f>
        <v>0</v>
      </c>
      <c r="P2513">
        <f>IFERROR(ROUND(E2513/L2513,2),0)</f>
        <v>0</v>
      </c>
      <c r="Q2513" s="11" t="s">
        <v>8334</v>
      </c>
      <c r="R2513" t="s">
        <v>8351</v>
      </c>
      <c r="S2513" s="15">
        <f>(((J2513/60)/60)/24)+DATE(1970,1,1)</f>
        <v>42371.446909722217</v>
      </c>
      <c r="T2513" s="15">
        <f>(((I2513/60)/60)/24)+DATE(1970,1,1)</f>
        <v>42401.446909722217</v>
      </c>
      <c r="U2513">
        <f>YEAR(S2513)</f>
        <v>2016</v>
      </c>
      <c r="V2513">
        <f t="shared" si="39"/>
        <v>30</v>
      </c>
    </row>
    <row r="2514" spans="1:22" ht="41.4" x14ac:dyDescent="0.4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ROUND(E2514/D2514*100,0)</f>
        <v>0</v>
      </c>
      <c r="P2514">
        <f>IFERROR(ROUND(E2514/L2514,2),0)</f>
        <v>0</v>
      </c>
      <c r="Q2514" s="11" t="s">
        <v>8334</v>
      </c>
      <c r="R2514" t="s">
        <v>8351</v>
      </c>
      <c r="S2514" s="15">
        <f>(((J2514/60)/60)/24)+DATE(1970,1,1)</f>
        <v>41971.876863425925</v>
      </c>
      <c r="T2514" s="15">
        <f>(((I2514/60)/60)/24)+DATE(1970,1,1)</f>
        <v>41986.876863425925</v>
      </c>
      <c r="U2514">
        <f>YEAR(S2514)</f>
        <v>2014</v>
      </c>
      <c r="V2514">
        <f t="shared" si="39"/>
        <v>15</v>
      </c>
    </row>
    <row r="2515" spans="1:22" ht="41.4" x14ac:dyDescent="0.4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ROUND(E2515/D2515*100,0)</f>
        <v>0</v>
      </c>
      <c r="P2515">
        <f>IFERROR(ROUND(E2515/L2515,2),0)</f>
        <v>0</v>
      </c>
      <c r="Q2515" s="11" t="s">
        <v>8334</v>
      </c>
      <c r="R2515" t="s">
        <v>8351</v>
      </c>
      <c r="S2515" s="15">
        <f>(((J2515/60)/60)/24)+DATE(1970,1,1)</f>
        <v>42732.00681712963</v>
      </c>
      <c r="T2515" s="15">
        <f>(((I2515/60)/60)/24)+DATE(1970,1,1)</f>
        <v>42792.00681712963</v>
      </c>
      <c r="U2515">
        <f>YEAR(S2515)</f>
        <v>2016</v>
      </c>
      <c r="V2515">
        <f t="shared" si="39"/>
        <v>60</v>
      </c>
    </row>
    <row r="2516" spans="1:22" ht="41.4" x14ac:dyDescent="0.4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ROUND(E2516/D2516*100,0)</f>
        <v>2</v>
      </c>
      <c r="P2516">
        <f>IFERROR(ROUND(E2516/L2516,2),0)</f>
        <v>52.5</v>
      </c>
      <c r="Q2516" s="11" t="s">
        <v>8334</v>
      </c>
      <c r="R2516" t="s">
        <v>8351</v>
      </c>
      <c r="S2516" s="15">
        <f>(((J2516/60)/60)/24)+DATE(1970,1,1)</f>
        <v>41854.389780092592</v>
      </c>
      <c r="T2516" s="15">
        <f>(((I2516/60)/60)/24)+DATE(1970,1,1)</f>
        <v>41871.389780092592</v>
      </c>
      <c r="U2516">
        <f>YEAR(S2516)</f>
        <v>2014</v>
      </c>
      <c r="V2516">
        <f t="shared" si="39"/>
        <v>17</v>
      </c>
    </row>
    <row r="2517" spans="1:22" ht="41.4" x14ac:dyDescent="0.4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ROUND(E2517/D2517*100,0)</f>
        <v>19</v>
      </c>
      <c r="P2517">
        <f>IFERROR(ROUND(E2517/L2517,2),0)</f>
        <v>77.5</v>
      </c>
      <c r="Q2517" s="11" t="s">
        <v>8334</v>
      </c>
      <c r="R2517" t="s">
        <v>8351</v>
      </c>
      <c r="S2517" s="15">
        <f>(((J2517/60)/60)/24)+DATE(1970,1,1)</f>
        <v>42027.839733796296</v>
      </c>
      <c r="T2517" s="15">
        <f>(((I2517/60)/60)/24)+DATE(1970,1,1)</f>
        <v>42057.839733796296</v>
      </c>
      <c r="U2517">
        <f>YEAR(S2517)</f>
        <v>2015</v>
      </c>
      <c r="V2517">
        <f t="shared" si="39"/>
        <v>30</v>
      </c>
    </row>
    <row r="2518" spans="1:22" ht="41.4" x14ac:dyDescent="0.4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ROUND(E2518/D2518*100,0)</f>
        <v>0</v>
      </c>
      <c r="P2518">
        <f>IFERROR(ROUND(E2518/L2518,2),0)</f>
        <v>0</v>
      </c>
      <c r="Q2518" s="11" t="s">
        <v>8334</v>
      </c>
      <c r="R2518" t="s">
        <v>8351</v>
      </c>
      <c r="S2518" s="15">
        <f>(((J2518/60)/60)/24)+DATE(1970,1,1)</f>
        <v>41942.653379629628</v>
      </c>
      <c r="T2518" s="15">
        <f>(((I2518/60)/60)/24)+DATE(1970,1,1)</f>
        <v>41972.6950462963</v>
      </c>
      <c r="U2518">
        <f>YEAR(S2518)</f>
        <v>2014</v>
      </c>
      <c r="V2518">
        <f t="shared" si="39"/>
        <v>30</v>
      </c>
    </row>
    <row r="2519" spans="1:22" ht="41.4" x14ac:dyDescent="0.4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ROUND(E2519/D2519*100,0)</f>
        <v>10</v>
      </c>
      <c r="P2519">
        <f>IFERROR(ROUND(E2519/L2519,2),0)</f>
        <v>53.55</v>
      </c>
      <c r="Q2519" s="11" t="s">
        <v>8334</v>
      </c>
      <c r="R2519" t="s">
        <v>8351</v>
      </c>
      <c r="S2519" s="15">
        <f>(((J2519/60)/60)/24)+DATE(1970,1,1)</f>
        <v>42052.802430555559</v>
      </c>
      <c r="T2519" s="15">
        <f>(((I2519/60)/60)/24)+DATE(1970,1,1)</f>
        <v>42082.760763888888</v>
      </c>
      <c r="U2519">
        <f>YEAR(S2519)</f>
        <v>2015</v>
      </c>
      <c r="V2519">
        <f t="shared" si="39"/>
        <v>30</v>
      </c>
    </row>
    <row r="2520" spans="1:22" ht="41.4" x14ac:dyDescent="0.4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ROUND(E2520/D2520*100,0)</f>
        <v>0</v>
      </c>
      <c r="P2520">
        <f>IFERROR(ROUND(E2520/L2520,2),0)</f>
        <v>0</v>
      </c>
      <c r="Q2520" s="11" t="s">
        <v>8334</v>
      </c>
      <c r="R2520" t="s">
        <v>8351</v>
      </c>
      <c r="S2520" s="15">
        <f>(((J2520/60)/60)/24)+DATE(1970,1,1)</f>
        <v>41926.680879629632</v>
      </c>
      <c r="T2520" s="15">
        <f>(((I2520/60)/60)/24)+DATE(1970,1,1)</f>
        <v>41956.722546296296</v>
      </c>
      <c r="U2520">
        <f>YEAR(S2520)</f>
        <v>2014</v>
      </c>
      <c r="V2520">
        <f t="shared" si="39"/>
        <v>30</v>
      </c>
    </row>
    <row r="2521" spans="1:22" ht="27.6" x14ac:dyDescent="0.4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ROUND(E2521/D2521*100,0)</f>
        <v>0</v>
      </c>
      <c r="P2521">
        <f>IFERROR(ROUND(E2521/L2521,2),0)</f>
        <v>16.25</v>
      </c>
      <c r="Q2521" s="11" t="s">
        <v>8334</v>
      </c>
      <c r="R2521" t="s">
        <v>8351</v>
      </c>
      <c r="S2521" s="15">
        <f>(((J2521/60)/60)/24)+DATE(1970,1,1)</f>
        <v>41809.155138888891</v>
      </c>
      <c r="T2521" s="15">
        <f>(((I2521/60)/60)/24)+DATE(1970,1,1)</f>
        <v>41839.155138888891</v>
      </c>
      <c r="U2521">
        <f>YEAR(S2521)</f>
        <v>2014</v>
      </c>
      <c r="V2521">
        <f t="shared" si="39"/>
        <v>30</v>
      </c>
    </row>
    <row r="2522" spans="1:22" ht="41.4" x14ac:dyDescent="0.4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ROUND(E2522/D2522*100,0)</f>
        <v>0</v>
      </c>
      <c r="P2522">
        <f>IFERROR(ROUND(E2522/L2522,2),0)</f>
        <v>0</v>
      </c>
      <c r="Q2522" s="11" t="s">
        <v>8334</v>
      </c>
      <c r="R2522" t="s">
        <v>8351</v>
      </c>
      <c r="S2522" s="15">
        <f>(((J2522/60)/60)/24)+DATE(1970,1,1)</f>
        <v>42612.600520833337</v>
      </c>
      <c r="T2522" s="15">
        <f>(((I2522/60)/60)/24)+DATE(1970,1,1)</f>
        <v>42658.806249999994</v>
      </c>
      <c r="U2522">
        <f>YEAR(S2522)</f>
        <v>2016</v>
      </c>
      <c r="V2522">
        <f t="shared" si="39"/>
        <v>46</v>
      </c>
    </row>
    <row r="2523" spans="1:22" ht="41.4" x14ac:dyDescent="0.4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ROUND(E2523/D2523*100,0)</f>
        <v>109</v>
      </c>
      <c r="P2523">
        <f>IFERROR(ROUND(E2523/L2523,2),0)</f>
        <v>103.68</v>
      </c>
      <c r="Q2523" s="11" t="s">
        <v>8323</v>
      </c>
      <c r="R2523" t="s">
        <v>8352</v>
      </c>
      <c r="S2523" s="15">
        <f>(((J2523/60)/60)/24)+DATE(1970,1,1)</f>
        <v>42269.967835648145</v>
      </c>
      <c r="T2523" s="15">
        <f>(((I2523/60)/60)/24)+DATE(1970,1,1)</f>
        <v>42290.967835648145</v>
      </c>
      <c r="U2523">
        <f>YEAR(S2523)</f>
        <v>2015</v>
      </c>
      <c r="V2523">
        <f t="shared" si="39"/>
        <v>21</v>
      </c>
    </row>
    <row r="2524" spans="1:22" ht="41.4" x14ac:dyDescent="0.4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ROUND(E2524/D2524*100,0)</f>
        <v>100</v>
      </c>
      <c r="P2524">
        <f>IFERROR(ROUND(E2524/L2524,2),0)</f>
        <v>185.19</v>
      </c>
      <c r="Q2524" s="11" t="s">
        <v>8323</v>
      </c>
      <c r="R2524" t="s">
        <v>8352</v>
      </c>
      <c r="S2524" s="15">
        <f>(((J2524/60)/60)/24)+DATE(1970,1,1)</f>
        <v>42460.573611111111</v>
      </c>
      <c r="T2524" s="15">
        <f>(((I2524/60)/60)/24)+DATE(1970,1,1)</f>
        <v>42482.619444444441</v>
      </c>
      <c r="U2524">
        <f>YEAR(S2524)</f>
        <v>2016</v>
      </c>
      <c r="V2524">
        <f t="shared" si="39"/>
        <v>22</v>
      </c>
    </row>
    <row r="2525" spans="1:22" ht="41.4" x14ac:dyDescent="0.4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ROUND(E2525/D2525*100,0)</f>
        <v>156</v>
      </c>
      <c r="P2525">
        <f>IFERROR(ROUND(E2525/L2525,2),0)</f>
        <v>54.15</v>
      </c>
      <c r="Q2525" s="11" t="s">
        <v>8323</v>
      </c>
      <c r="R2525" t="s">
        <v>8352</v>
      </c>
      <c r="S2525" s="15">
        <f>(((J2525/60)/60)/24)+DATE(1970,1,1)</f>
        <v>41930.975601851853</v>
      </c>
      <c r="T2525" s="15">
        <f>(((I2525/60)/60)/24)+DATE(1970,1,1)</f>
        <v>41961.017268518524</v>
      </c>
      <c r="U2525">
        <f>YEAR(S2525)</f>
        <v>2014</v>
      </c>
      <c r="V2525">
        <f t="shared" si="39"/>
        <v>31</v>
      </c>
    </row>
    <row r="2526" spans="1:22" ht="27.6" x14ac:dyDescent="0.4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ROUND(E2526/D2526*100,0)</f>
        <v>102</v>
      </c>
      <c r="P2526">
        <f>IFERROR(ROUND(E2526/L2526,2),0)</f>
        <v>177.21</v>
      </c>
      <c r="Q2526" s="11" t="s">
        <v>8323</v>
      </c>
      <c r="R2526" t="s">
        <v>8352</v>
      </c>
      <c r="S2526" s="15">
        <f>(((J2526/60)/60)/24)+DATE(1970,1,1)</f>
        <v>41961.807372685187</v>
      </c>
      <c r="T2526" s="15">
        <f>(((I2526/60)/60)/24)+DATE(1970,1,1)</f>
        <v>41994.1875</v>
      </c>
      <c r="U2526">
        <f>YEAR(S2526)</f>
        <v>2014</v>
      </c>
      <c r="V2526">
        <f t="shared" si="39"/>
        <v>33</v>
      </c>
    </row>
    <row r="2527" spans="1:22" ht="41.4" x14ac:dyDescent="0.4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ROUND(E2527/D2527*100,0)</f>
        <v>100</v>
      </c>
      <c r="P2527">
        <f>IFERROR(ROUND(E2527/L2527,2),0)</f>
        <v>100.33</v>
      </c>
      <c r="Q2527" s="11" t="s">
        <v>8323</v>
      </c>
      <c r="R2527" t="s">
        <v>8352</v>
      </c>
      <c r="S2527" s="15">
        <f>(((J2527/60)/60)/24)+DATE(1970,1,1)</f>
        <v>41058.844571759262</v>
      </c>
      <c r="T2527" s="15">
        <f>(((I2527/60)/60)/24)+DATE(1970,1,1)</f>
        <v>41088.844571759262</v>
      </c>
      <c r="U2527">
        <f>YEAR(S2527)</f>
        <v>2012</v>
      </c>
      <c r="V2527">
        <f t="shared" si="39"/>
        <v>30</v>
      </c>
    </row>
    <row r="2528" spans="1:22" ht="41.4" x14ac:dyDescent="0.4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ROUND(E2528/D2528*100,0)</f>
        <v>113</v>
      </c>
      <c r="P2528">
        <f>IFERROR(ROUND(E2528/L2528,2),0)</f>
        <v>136.91</v>
      </c>
      <c r="Q2528" s="11" t="s">
        <v>8323</v>
      </c>
      <c r="R2528" t="s">
        <v>8352</v>
      </c>
      <c r="S2528" s="15">
        <f>(((J2528/60)/60)/24)+DATE(1970,1,1)</f>
        <v>41953.091134259259</v>
      </c>
      <c r="T2528" s="15">
        <f>(((I2528/60)/60)/24)+DATE(1970,1,1)</f>
        <v>41981.207638888889</v>
      </c>
      <c r="U2528">
        <f>YEAR(S2528)</f>
        <v>2014</v>
      </c>
      <c r="V2528">
        <f t="shared" si="39"/>
        <v>28</v>
      </c>
    </row>
    <row r="2529" spans="1:22" ht="41.4" x14ac:dyDescent="0.4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ROUND(E2529/D2529*100,0)</f>
        <v>102</v>
      </c>
      <c r="P2529">
        <f>IFERROR(ROUND(E2529/L2529,2),0)</f>
        <v>57.54</v>
      </c>
      <c r="Q2529" s="11" t="s">
        <v>8323</v>
      </c>
      <c r="R2529" t="s">
        <v>8352</v>
      </c>
      <c r="S2529" s="15">
        <f>(((J2529/60)/60)/24)+DATE(1970,1,1)</f>
        <v>41546.75105324074</v>
      </c>
      <c r="T2529" s="15">
        <f>(((I2529/60)/60)/24)+DATE(1970,1,1)</f>
        <v>41565.165972222225</v>
      </c>
      <c r="U2529">
        <f>YEAR(S2529)</f>
        <v>2013</v>
      </c>
      <c r="V2529">
        <f t="shared" si="39"/>
        <v>19</v>
      </c>
    </row>
    <row r="2530" spans="1:22" ht="41.4" x14ac:dyDescent="0.4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ROUND(E2530/D2530*100,0)</f>
        <v>107</v>
      </c>
      <c r="P2530">
        <f>IFERROR(ROUND(E2530/L2530,2),0)</f>
        <v>52.96</v>
      </c>
      <c r="Q2530" s="11" t="s">
        <v>8323</v>
      </c>
      <c r="R2530" t="s">
        <v>8352</v>
      </c>
      <c r="S2530" s="15">
        <f>(((J2530/60)/60)/24)+DATE(1970,1,1)</f>
        <v>42217.834525462968</v>
      </c>
      <c r="T2530" s="15">
        <f>(((I2530/60)/60)/24)+DATE(1970,1,1)</f>
        <v>42236.458333333328</v>
      </c>
      <c r="U2530">
        <f>YEAR(S2530)</f>
        <v>2015</v>
      </c>
      <c r="V2530">
        <f t="shared" si="39"/>
        <v>19</v>
      </c>
    </row>
    <row r="2531" spans="1:22" ht="27.6" x14ac:dyDescent="0.4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ROUND(E2531/D2531*100,0)</f>
        <v>104</v>
      </c>
      <c r="P2531">
        <f>IFERROR(ROUND(E2531/L2531,2),0)</f>
        <v>82.33</v>
      </c>
      <c r="Q2531" s="11" t="s">
        <v>8323</v>
      </c>
      <c r="R2531" t="s">
        <v>8352</v>
      </c>
      <c r="S2531" s="15">
        <f>(((J2531/60)/60)/24)+DATE(1970,1,1)</f>
        <v>40948.080729166664</v>
      </c>
      <c r="T2531" s="15">
        <f>(((I2531/60)/60)/24)+DATE(1970,1,1)</f>
        <v>40993.0390625</v>
      </c>
      <c r="U2531">
        <f>YEAR(S2531)</f>
        <v>2012</v>
      </c>
      <c r="V2531">
        <f t="shared" si="39"/>
        <v>45</v>
      </c>
    </row>
    <row r="2532" spans="1:22" ht="41.4" x14ac:dyDescent="0.4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ROUND(E2532/D2532*100,0)</f>
        <v>100</v>
      </c>
      <c r="P2532">
        <f>IFERROR(ROUND(E2532/L2532,2),0)</f>
        <v>135.41999999999999</v>
      </c>
      <c r="Q2532" s="11" t="s">
        <v>8323</v>
      </c>
      <c r="R2532" t="s">
        <v>8352</v>
      </c>
      <c r="S2532" s="15">
        <f>(((J2532/60)/60)/24)+DATE(1970,1,1)</f>
        <v>42081.864641203705</v>
      </c>
      <c r="T2532" s="15">
        <f>(((I2532/60)/60)/24)+DATE(1970,1,1)</f>
        <v>42114.201388888891</v>
      </c>
      <c r="U2532">
        <f>YEAR(S2532)</f>
        <v>2015</v>
      </c>
      <c r="V2532">
        <f t="shared" si="39"/>
        <v>33</v>
      </c>
    </row>
    <row r="2533" spans="1:22" ht="41.4" x14ac:dyDescent="0.4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ROUND(E2533/D2533*100,0)</f>
        <v>100</v>
      </c>
      <c r="P2533">
        <f>IFERROR(ROUND(E2533/L2533,2),0)</f>
        <v>74.069999999999993</v>
      </c>
      <c r="Q2533" s="11" t="s">
        <v>8323</v>
      </c>
      <c r="R2533" t="s">
        <v>8352</v>
      </c>
      <c r="S2533" s="15">
        <f>(((J2533/60)/60)/24)+DATE(1970,1,1)</f>
        <v>42208.680023148147</v>
      </c>
      <c r="T2533" s="15">
        <f>(((I2533/60)/60)/24)+DATE(1970,1,1)</f>
        <v>42231.165972222225</v>
      </c>
      <c r="U2533">
        <f>YEAR(S2533)</f>
        <v>2015</v>
      </c>
      <c r="V2533">
        <f t="shared" si="39"/>
        <v>23</v>
      </c>
    </row>
    <row r="2534" spans="1:22" ht="41.4" x14ac:dyDescent="0.4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ROUND(E2534/D2534*100,0)</f>
        <v>126</v>
      </c>
      <c r="P2534">
        <f>IFERROR(ROUND(E2534/L2534,2),0)</f>
        <v>84.08</v>
      </c>
      <c r="Q2534" s="11" t="s">
        <v>8323</v>
      </c>
      <c r="R2534" t="s">
        <v>8352</v>
      </c>
      <c r="S2534" s="15">
        <f>(((J2534/60)/60)/24)+DATE(1970,1,1)</f>
        <v>41107.849143518521</v>
      </c>
      <c r="T2534" s="15">
        <f>(((I2534/60)/60)/24)+DATE(1970,1,1)</f>
        <v>41137.849143518521</v>
      </c>
      <c r="U2534">
        <f>YEAR(S2534)</f>
        <v>2012</v>
      </c>
      <c r="V2534">
        <f t="shared" si="39"/>
        <v>30</v>
      </c>
    </row>
    <row r="2535" spans="1:22" ht="41.4" x14ac:dyDescent="0.4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ROUND(E2535/D2535*100,0)</f>
        <v>111</v>
      </c>
      <c r="P2535">
        <f>IFERROR(ROUND(E2535/L2535,2),0)</f>
        <v>61.03</v>
      </c>
      <c r="Q2535" s="11" t="s">
        <v>8323</v>
      </c>
      <c r="R2535" t="s">
        <v>8352</v>
      </c>
      <c r="S2535" s="15">
        <f>(((J2535/60)/60)/24)+DATE(1970,1,1)</f>
        <v>41304.751284722224</v>
      </c>
      <c r="T2535" s="15">
        <f>(((I2535/60)/60)/24)+DATE(1970,1,1)</f>
        <v>41334.750787037039</v>
      </c>
      <c r="U2535">
        <f>YEAR(S2535)</f>
        <v>2013</v>
      </c>
      <c r="V2535">
        <f t="shared" si="39"/>
        <v>30</v>
      </c>
    </row>
    <row r="2536" spans="1:22" ht="55.2" x14ac:dyDescent="0.4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ROUND(E2536/D2536*100,0)</f>
        <v>105</v>
      </c>
      <c r="P2536">
        <f>IFERROR(ROUND(E2536/L2536,2),0)</f>
        <v>150</v>
      </c>
      <c r="Q2536" s="11" t="s">
        <v>8323</v>
      </c>
      <c r="R2536" t="s">
        <v>8352</v>
      </c>
      <c r="S2536" s="15">
        <f>(((J2536/60)/60)/24)+DATE(1970,1,1)</f>
        <v>40127.700370370374</v>
      </c>
      <c r="T2536" s="15">
        <f>(((I2536/60)/60)/24)+DATE(1970,1,1)</f>
        <v>40179.25</v>
      </c>
      <c r="U2536">
        <f>YEAR(S2536)</f>
        <v>2009</v>
      </c>
      <c r="V2536">
        <f t="shared" si="39"/>
        <v>52</v>
      </c>
    </row>
    <row r="2537" spans="1:22" x14ac:dyDescent="0.4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ROUND(E2537/D2537*100,0)</f>
        <v>104</v>
      </c>
      <c r="P2537">
        <f>IFERROR(ROUND(E2537/L2537,2),0)</f>
        <v>266.08999999999997</v>
      </c>
      <c r="Q2537" s="11" t="s">
        <v>8323</v>
      </c>
      <c r="R2537" t="s">
        <v>8352</v>
      </c>
      <c r="S2537" s="15">
        <f>(((J2537/60)/60)/24)+DATE(1970,1,1)</f>
        <v>41943.791030092594</v>
      </c>
      <c r="T2537" s="15">
        <f>(((I2537/60)/60)/24)+DATE(1970,1,1)</f>
        <v>41974.832696759258</v>
      </c>
      <c r="U2537">
        <f>YEAR(S2537)</f>
        <v>2014</v>
      </c>
      <c r="V2537">
        <f t="shared" si="39"/>
        <v>31</v>
      </c>
    </row>
    <row r="2538" spans="1:22" ht="41.4" x14ac:dyDescent="0.4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ROUND(E2538/D2538*100,0)</f>
        <v>116</v>
      </c>
      <c r="P2538">
        <f>IFERROR(ROUND(E2538/L2538,2),0)</f>
        <v>7.25</v>
      </c>
      <c r="Q2538" s="11" t="s">
        <v>8323</v>
      </c>
      <c r="R2538" t="s">
        <v>8352</v>
      </c>
      <c r="S2538" s="15">
        <f>(((J2538/60)/60)/24)+DATE(1970,1,1)</f>
        <v>41464.106087962966</v>
      </c>
      <c r="T2538" s="15">
        <f>(((I2538/60)/60)/24)+DATE(1970,1,1)</f>
        <v>41485.106087962966</v>
      </c>
      <c r="U2538">
        <f>YEAR(S2538)</f>
        <v>2013</v>
      </c>
      <c r="V2538">
        <f t="shared" si="39"/>
        <v>21</v>
      </c>
    </row>
    <row r="2539" spans="1:22" ht="41.4" x14ac:dyDescent="0.4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ROUND(E2539/D2539*100,0)</f>
        <v>110</v>
      </c>
      <c r="P2539">
        <f>IFERROR(ROUND(E2539/L2539,2),0)</f>
        <v>100</v>
      </c>
      <c r="Q2539" s="11" t="s">
        <v>8323</v>
      </c>
      <c r="R2539" t="s">
        <v>8352</v>
      </c>
      <c r="S2539" s="15">
        <f>(((J2539/60)/60)/24)+DATE(1970,1,1)</f>
        <v>40696.648784722223</v>
      </c>
      <c r="T2539" s="15">
        <f>(((I2539/60)/60)/24)+DATE(1970,1,1)</f>
        <v>40756.648784722223</v>
      </c>
      <c r="U2539">
        <f>YEAR(S2539)</f>
        <v>2011</v>
      </c>
      <c r="V2539">
        <f t="shared" si="39"/>
        <v>60</v>
      </c>
    </row>
    <row r="2540" spans="1:22" ht="27.6" x14ac:dyDescent="0.4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ROUND(E2540/D2540*100,0)</f>
        <v>113</v>
      </c>
      <c r="P2540">
        <f>IFERROR(ROUND(E2540/L2540,2),0)</f>
        <v>109.96</v>
      </c>
      <c r="Q2540" s="11" t="s">
        <v>8323</v>
      </c>
      <c r="R2540" t="s">
        <v>8352</v>
      </c>
      <c r="S2540" s="15">
        <f>(((J2540/60)/60)/24)+DATE(1970,1,1)</f>
        <v>41298.509965277779</v>
      </c>
      <c r="T2540" s="15">
        <f>(((I2540/60)/60)/24)+DATE(1970,1,1)</f>
        <v>41329.207638888889</v>
      </c>
      <c r="U2540">
        <f>YEAR(S2540)</f>
        <v>2013</v>
      </c>
      <c r="V2540">
        <f t="shared" si="39"/>
        <v>31</v>
      </c>
    </row>
    <row r="2541" spans="1:22" ht="41.4" x14ac:dyDescent="0.4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ROUND(E2541/D2541*100,0)</f>
        <v>100</v>
      </c>
      <c r="P2541">
        <f>IFERROR(ROUND(E2541/L2541,2),0)</f>
        <v>169.92</v>
      </c>
      <c r="Q2541" s="11" t="s">
        <v>8323</v>
      </c>
      <c r="R2541" t="s">
        <v>8352</v>
      </c>
      <c r="S2541" s="15">
        <f>(((J2541/60)/60)/24)+DATE(1970,1,1)</f>
        <v>41977.902222222227</v>
      </c>
      <c r="T2541" s="15">
        <f>(((I2541/60)/60)/24)+DATE(1970,1,1)</f>
        <v>42037.902222222227</v>
      </c>
      <c r="U2541">
        <f>YEAR(S2541)</f>
        <v>2014</v>
      </c>
      <c r="V2541">
        <f t="shared" si="39"/>
        <v>60</v>
      </c>
    </row>
    <row r="2542" spans="1:22" ht="41.4" x14ac:dyDescent="0.4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ROUND(E2542/D2542*100,0)</f>
        <v>103</v>
      </c>
      <c r="P2542">
        <f>IFERROR(ROUND(E2542/L2542,2),0)</f>
        <v>95.74</v>
      </c>
      <c r="Q2542" s="11" t="s">
        <v>8323</v>
      </c>
      <c r="R2542" t="s">
        <v>8352</v>
      </c>
      <c r="S2542" s="15">
        <f>(((J2542/60)/60)/24)+DATE(1970,1,1)</f>
        <v>40785.675011574072</v>
      </c>
      <c r="T2542" s="15">
        <f>(((I2542/60)/60)/24)+DATE(1970,1,1)</f>
        <v>40845.675011574072</v>
      </c>
      <c r="U2542">
        <f>YEAR(S2542)</f>
        <v>2011</v>
      </c>
      <c r="V2542">
        <f t="shared" si="39"/>
        <v>60</v>
      </c>
    </row>
    <row r="2543" spans="1:22" ht="55.2" x14ac:dyDescent="0.4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ROUND(E2543/D2543*100,0)</f>
        <v>107</v>
      </c>
      <c r="P2543">
        <f>IFERROR(ROUND(E2543/L2543,2),0)</f>
        <v>59.46</v>
      </c>
      <c r="Q2543" s="11" t="s">
        <v>8323</v>
      </c>
      <c r="R2543" t="s">
        <v>8352</v>
      </c>
      <c r="S2543" s="15">
        <f>(((J2543/60)/60)/24)+DATE(1970,1,1)</f>
        <v>41483.449282407404</v>
      </c>
      <c r="T2543" s="15">
        <f>(((I2543/60)/60)/24)+DATE(1970,1,1)</f>
        <v>41543.449282407404</v>
      </c>
      <c r="U2543">
        <f>YEAR(S2543)</f>
        <v>2013</v>
      </c>
      <c r="V2543">
        <f t="shared" si="39"/>
        <v>60</v>
      </c>
    </row>
    <row r="2544" spans="1:22" ht="41.4" x14ac:dyDescent="0.4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ROUND(E2544/D2544*100,0)</f>
        <v>104</v>
      </c>
      <c r="P2544">
        <f>IFERROR(ROUND(E2544/L2544,2),0)</f>
        <v>55.77</v>
      </c>
      <c r="Q2544" s="11" t="s">
        <v>8323</v>
      </c>
      <c r="R2544" t="s">
        <v>8352</v>
      </c>
      <c r="S2544" s="15">
        <f>(((J2544/60)/60)/24)+DATE(1970,1,1)</f>
        <v>41509.426585648151</v>
      </c>
      <c r="T2544" s="15">
        <f>(((I2544/60)/60)/24)+DATE(1970,1,1)</f>
        <v>41548.165972222225</v>
      </c>
      <c r="U2544">
        <f>YEAR(S2544)</f>
        <v>2013</v>
      </c>
      <c r="V2544">
        <f t="shared" si="39"/>
        <v>39</v>
      </c>
    </row>
    <row r="2545" spans="1:22" ht="41.4" x14ac:dyDescent="0.4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ROUND(E2545/D2545*100,0)</f>
        <v>156</v>
      </c>
      <c r="P2545">
        <f>IFERROR(ROUND(E2545/L2545,2),0)</f>
        <v>30.08</v>
      </c>
      <c r="Q2545" s="11" t="s">
        <v>8323</v>
      </c>
      <c r="R2545" t="s">
        <v>8352</v>
      </c>
      <c r="S2545" s="15">
        <f>(((J2545/60)/60)/24)+DATE(1970,1,1)</f>
        <v>40514.107615740737</v>
      </c>
      <c r="T2545" s="15">
        <f>(((I2545/60)/60)/24)+DATE(1970,1,1)</f>
        <v>40545.125</v>
      </c>
      <c r="U2545">
        <f>YEAR(S2545)</f>
        <v>2010</v>
      </c>
      <c r="V2545">
        <f t="shared" si="39"/>
        <v>31</v>
      </c>
    </row>
    <row r="2546" spans="1:22" ht="41.4" x14ac:dyDescent="0.4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ROUND(E2546/D2546*100,0)</f>
        <v>101</v>
      </c>
      <c r="P2546">
        <f>IFERROR(ROUND(E2546/L2546,2),0)</f>
        <v>88.44</v>
      </c>
      <c r="Q2546" s="11" t="s">
        <v>8323</v>
      </c>
      <c r="R2546" t="s">
        <v>8352</v>
      </c>
      <c r="S2546" s="15">
        <f>(((J2546/60)/60)/24)+DATE(1970,1,1)</f>
        <v>41068.520474537036</v>
      </c>
      <c r="T2546" s="15">
        <f>(((I2546/60)/60)/24)+DATE(1970,1,1)</f>
        <v>41098.520474537036</v>
      </c>
      <c r="U2546">
        <f>YEAR(S2546)</f>
        <v>2012</v>
      </c>
      <c r="V2546">
        <f t="shared" si="39"/>
        <v>30</v>
      </c>
    </row>
    <row r="2547" spans="1:22" ht="41.4" x14ac:dyDescent="0.4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ROUND(E2547/D2547*100,0)</f>
        <v>195</v>
      </c>
      <c r="P2547">
        <f>IFERROR(ROUND(E2547/L2547,2),0)</f>
        <v>64.03</v>
      </c>
      <c r="Q2547" s="11" t="s">
        <v>8323</v>
      </c>
      <c r="R2547" t="s">
        <v>8352</v>
      </c>
      <c r="S2547" s="15">
        <f>(((J2547/60)/60)/24)+DATE(1970,1,1)</f>
        <v>42027.13817129629</v>
      </c>
      <c r="T2547" s="15">
        <f>(((I2547/60)/60)/24)+DATE(1970,1,1)</f>
        <v>42062.020833333328</v>
      </c>
      <c r="U2547">
        <f>YEAR(S2547)</f>
        <v>2015</v>
      </c>
      <c r="V2547">
        <f t="shared" si="39"/>
        <v>35</v>
      </c>
    </row>
    <row r="2548" spans="1:22" ht="41.4" x14ac:dyDescent="0.4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ROUND(E2548/D2548*100,0)</f>
        <v>112</v>
      </c>
      <c r="P2548">
        <f>IFERROR(ROUND(E2548/L2548,2),0)</f>
        <v>60.15</v>
      </c>
      <c r="Q2548" s="11" t="s">
        <v>8323</v>
      </c>
      <c r="R2548" t="s">
        <v>8352</v>
      </c>
      <c r="S2548" s="15">
        <f>(((J2548/60)/60)/24)+DATE(1970,1,1)</f>
        <v>41524.858553240738</v>
      </c>
      <c r="T2548" s="15">
        <f>(((I2548/60)/60)/24)+DATE(1970,1,1)</f>
        <v>41552.208333333336</v>
      </c>
      <c r="U2548">
        <f>YEAR(S2548)</f>
        <v>2013</v>
      </c>
      <c r="V2548">
        <f t="shared" si="39"/>
        <v>28</v>
      </c>
    </row>
    <row r="2549" spans="1:22" ht="41.4" x14ac:dyDescent="0.4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ROUND(E2549/D2549*100,0)</f>
        <v>120</v>
      </c>
      <c r="P2549">
        <f>IFERROR(ROUND(E2549/L2549,2),0)</f>
        <v>49.19</v>
      </c>
      <c r="Q2549" s="11" t="s">
        <v>8323</v>
      </c>
      <c r="R2549" t="s">
        <v>8352</v>
      </c>
      <c r="S2549" s="15">
        <f>(((J2549/60)/60)/24)+DATE(1970,1,1)</f>
        <v>40973.773182870369</v>
      </c>
      <c r="T2549" s="15">
        <f>(((I2549/60)/60)/24)+DATE(1970,1,1)</f>
        <v>41003.731516203705</v>
      </c>
      <c r="U2549">
        <f>YEAR(S2549)</f>
        <v>2012</v>
      </c>
      <c r="V2549">
        <f t="shared" si="39"/>
        <v>30</v>
      </c>
    </row>
    <row r="2550" spans="1:22" ht="41.4" x14ac:dyDescent="0.4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ROUND(E2550/D2550*100,0)</f>
        <v>102</v>
      </c>
      <c r="P2550">
        <f>IFERROR(ROUND(E2550/L2550,2),0)</f>
        <v>165.16</v>
      </c>
      <c r="Q2550" s="11" t="s">
        <v>8323</v>
      </c>
      <c r="R2550" t="s">
        <v>8352</v>
      </c>
      <c r="S2550" s="15">
        <f>(((J2550/60)/60)/24)+DATE(1970,1,1)</f>
        <v>42618.625428240746</v>
      </c>
      <c r="T2550" s="15">
        <f>(((I2550/60)/60)/24)+DATE(1970,1,1)</f>
        <v>42643.185416666667</v>
      </c>
      <c r="U2550">
        <f>YEAR(S2550)</f>
        <v>2016</v>
      </c>
      <c r="V2550">
        <f t="shared" si="39"/>
        <v>25</v>
      </c>
    </row>
    <row r="2551" spans="1:22" ht="41.4" x14ac:dyDescent="0.4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ROUND(E2551/D2551*100,0)</f>
        <v>103</v>
      </c>
      <c r="P2551">
        <f>IFERROR(ROUND(E2551/L2551,2),0)</f>
        <v>43.62</v>
      </c>
      <c r="Q2551" s="11" t="s">
        <v>8323</v>
      </c>
      <c r="R2551" t="s">
        <v>8352</v>
      </c>
      <c r="S2551" s="15">
        <f>(((J2551/60)/60)/24)+DATE(1970,1,1)</f>
        <v>41390.757754629631</v>
      </c>
      <c r="T2551" s="15">
        <f>(((I2551/60)/60)/24)+DATE(1970,1,1)</f>
        <v>41425.708333333336</v>
      </c>
      <c r="U2551">
        <f>YEAR(S2551)</f>
        <v>2013</v>
      </c>
      <c r="V2551">
        <f t="shared" si="39"/>
        <v>35</v>
      </c>
    </row>
    <row r="2552" spans="1:22" ht="41.4" x14ac:dyDescent="0.4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ROUND(E2552/D2552*100,0)</f>
        <v>101</v>
      </c>
      <c r="P2552">
        <f>IFERROR(ROUND(E2552/L2552,2),0)</f>
        <v>43.7</v>
      </c>
      <c r="Q2552" s="11" t="s">
        <v>8323</v>
      </c>
      <c r="R2552" t="s">
        <v>8352</v>
      </c>
      <c r="S2552" s="15">
        <f>(((J2552/60)/60)/24)+DATE(1970,1,1)</f>
        <v>42228.634328703702</v>
      </c>
      <c r="T2552" s="15">
        <f>(((I2552/60)/60)/24)+DATE(1970,1,1)</f>
        <v>42285.165972222225</v>
      </c>
      <c r="U2552">
        <f>YEAR(S2552)</f>
        <v>2015</v>
      </c>
      <c r="V2552">
        <f t="shared" si="39"/>
        <v>57</v>
      </c>
    </row>
    <row r="2553" spans="1:22" ht="41.4" x14ac:dyDescent="0.4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ROUND(E2553/D2553*100,0)</f>
        <v>103</v>
      </c>
      <c r="P2553">
        <f>IFERROR(ROUND(E2553/L2553,2),0)</f>
        <v>67.42</v>
      </c>
      <c r="Q2553" s="11" t="s">
        <v>8323</v>
      </c>
      <c r="R2553" t="s">
        <v>8352</v>
      </c>
      <c r="S2553" s="15">
        <f>(((J2553/60)/60)/24)+DATE(1970,1,1)</f>
        <v>40961.252141203702</v>
      </c>
      <c r="T2553" s="15">
        <f>(((I2553/60)/60)/24)+DATE(1970,1,1)</f>
        <v>40989.866666666669</v>
      </c>
      <c r="U2553">
        <f>YEAR(S2553)</f>
        <v>2012</v>
      </c>
      <c r="V2553">
        <f t="shared" si="39"/>
        <v>28</v>
      </c>
    </row>
    <row r="2554" spans="1:22" ht="41.4" x14ac:dyDescent="0.4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ROUND(E2554/D2554*100,0)</f>
        <v>107</v>
      </c>
      <c r="P2554">
        <f>IFERROR(ROUND(E2554/L2554,2),0)</f>
        <v>177.5</v>
      </c>
      <c r="Q2554" s="11" t="s">
        <v>8323</v>
      </c>
      <c r="R2554" t="s">
        <v>8352</v>
      </c>
      <c r="S2554" s="15">
        <f>(((J2554/60)/60)/24)+DATE(1970,1,1)</f>
        <v>42769.809965277775</v>
      </c>
      <c r="T2554" s="15">
        <f>(((I2554/60)/60)/24)+DATE(1970,1,1)</f>
        <v>42799.809965277775</v>
      </c>
      <c r="U2554">
        <f>YEAR(S2554)</f>
        <v>2017</v>
      </c>
      <c r="V2554">
        <f t="shared" si="39"/>
        <v>30</v>
      </c>
    </row>
    <row r="2555" spans="1:22" ht="41.4" x14ac:dyDescent="0.4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ROUND(E2555/D2555*100,0)</f>
        <v>156</v>
      </c>
      <c r="P2555">
        <f>IFERROR(ROUND(E2555/L2555,2),0)</f>
        <v>38.880000000000003</v>
      </c>
      <c r="Q2555" s="11" t="s">
        <v>8323</v>
      </c>
      <c r="R2555" t="s">
        <v>8352</v>
      </c>
      <c r="S2555" s="15">
        <f>(((J2555/60)/60)/24)+DATE(1970,1,1)</f>
        <v>41113.199155092596</v>
      </c>
      <c r="T2555" s="15">
        <f>(((I2555/60)/60)/24)+DATE(1970,1,1)</f>
        <v>41173.199155092596</v>
      </c>
      <c r="U2555">
        <f>YEAR(S2555)</f>
        <v>2012</v>
      </c>
      <c r="V2555">
        <f t="shared" si="39"/>
        <v>60</v>
      </c>
    </row>
    <row r="2556" spans="1:22" ht="41.4" x14ac:dyDescent="0.4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ROUND(E2556/D2556*100,0)</f>
        <v>123</v>
      </c>
      <c r="P2556">
        <f>IFERROR(ROUND(E2556/L2556,2),0)</f>
        <v>54.99</v>
      </c>
      <c r="Q2556" s="11" t="s">
        <v>8323</v>
      </c>
      <c r="R2556" t="s">
        <v>8352</v>
      </c>
      <c r="S2556" s="15">
        <f>(((J2556/60)/60)/24)+DATE(1970,1,1)</f>
        <v>42125.078275462962</v>
      </c>
      <c r="T2556" s="15">
        <f>(((I2556/60)/60)/24)+DATE(1970,1,1)</f>
        <v>42156.165972222225</v>
      </c>
      <c r="U2556">
        <f>YEAR(S2556)</f>
        <v>2015</v>
      </c>
      <c r="V2556">
        <f t="shared" si="39"/>
        <v>31</v>
      </c>
    </row>
    <row r="2557" spans="1:22" ht="41.4" x14ac:dyDescent="0.4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ROUND(E2557/D2557*100,0)</f>
        <v>107</v>
      </c>
      <c r="P2557">
        <f>IFERROR(ROUND(E2557/L2557,2),0)</f>
        <v>61.34</v>
      </c>
      <c r="Q2557" s="11" t="s">
        <v>8323</v>
      </c>
      <c r="R2557" t="s">
        <v>8352</v>
      </c>
      <c r="S2557" s="15">
        <f>(((J2557/60)/60)/24)+DATE(1970,1,1)</f>
        <v>41026.655011574076</v>
      </c>
      <c r="T2557" s="15">
        <f>(((I2557/60)/60)/24)+DATE(1970,1,1)</f>
        <v>41057.655011574076</v>
      </c>
      <c r="U2557">
        <f>YEAR(S2557)</f>
        <v>2012</v>
      </c>
      <c r="V2557">
        <f t="shared" si="39"/>
        <v>31</v>
      </c>
    </row>
    <row r="2558" spans="1:22" ht="41.4" x14ac:dyDescent="0.4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ROUND(E2558/D2558*100,0)</f>
        <v>106</v>
      </c>
      <c r="P2558">
        <f>IFERROR(ROUND(E2558/L2558,2),0)</f>
        <v>23.12</v>
      </c>
      <c r="Q2558" s="11" t="s">
        <v>8323</v>
      </c>
      <c r="R2558" t="s">
        <v>8352</v>
      </c>
      <c r="S2558" s="15">
        <f>(((J2558/60)/60)/24)+DATE(1970,1,1)</f>
        <v>41222.991400462961</v>
      </c>
      <c r="T2558" s="15">
        <f>(((I2558/60)/60)/24)+DATE(1970,1,1)</f>
        <v>41267.991400462961</v>
      </c>
      <c r="U2558">
        <f>YEAR(S2558)</f>
        <v>2012</v>
      </c>
      <c r="V2558">
        <f t="shared" si="39"/>
        <v>45</v>
      </c>
    </row>
    <row r="2559" spans="1:22" ht="27.6" x14ac:dyDescent="0.4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ROUND(E2559/D2559*100,0)</f>
        <v>118</v>
      </c>
      <c r="P2559">
        <f>IFERROR(ROUND(E2559/L2559,2),0)</f>
        <v>29.61</v>
      </c>
      <c r="Q2559" s="11" t="s">
        <v>8323</v>
      </c>
      <c r="R2559" t="s">
        <v>8352</v>
      </c>
      <c r="S2559" s="15">
        <f>(((J2559/60)/60)/24)+DATE(1970,1,1)</f>
        <v>41744.745208333334</v>
      </c>
      <c r="T2559" s="15">
        <f>(((I2559/60)/60)/24)+DATE(1970,1,1)</f>
        <v>41774.745208333334</v>
      </c>
      <c r="U2559">
        <f>YEAR(S2559)</f>
        <v>2014</v>
      </c>
      <c r="V2559">
        <f t="shared" si="39"/>
        <v>30</v>
      </c>
    </row>
    <row r="2560" spans="1:22" ht="27.6" x14ac:dyDescent="0.4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ROUND(E2560/D2560*100,0)</f>
        <v>109</v>
      </c>
      <c r="P2560">
        <f>IFERROR(ROUND(E2560/L2560,2),0)</f>
        <v>75.61</v>
      </c>
      <c r="Q2560" s="11" t="s">
        <v>8323</v>
      </c>
      <c r="R2560" t="s">
        <v>8352</v>
      </c>
      <c r="S2560" s="15">
        <f>(((J2560/60)/60)/24)+DATE(1970,1,1)</f>
        <v>42093.860023148154</v>
      </c>
      <c r="T2560" s="15">
        <f>(((I2560/60)/60)/24)+DATE(1970,1,1)</f>
        <v>42125.582638888889</v>
      </c>
      <c r="U2560">
        <f>YEAR(S2560)</f>
        <v>2015</v>
      </c>
      <c r="V2560">
        <f t="shared" si="39"/>
        <v>32</v>
      </c>
    </row>
    <row r="2561" spans="1:22" ht="41.4" x14ac:dyDescent="0.4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ROUND(E2561/D2561*100,0)</f>
        <v>111</v>
      </c>
      <c r="P2561">
        <f>IFERROR(ROUND(E2561/L2561,2),0)</f>
        <v>35.6</v>
      </c>
      <c r="Q2561" s="11" t="s">
        <v>8323</v>
      </c>
      <c r="R2561" t="s">
        <v>8352</v>
      </c>
      <c r="S2561" s="15">
        <f>(((J2561/60)/60)/24)+DATE(1970,1,1)</f>
        <v>40829.873657407406</v>
      </c>
      <c r="T2561" s="15">
        <f>(((I2561/60)/60)/24)+DATE(1970,1,1)</f>
        <v>40862.817361111112</v>
      </c>
      <c r="U2561">
        <f>YEAR(S2561)</f>
        <v>2011</v>
      </c>
      <c r="V2561">
        <f t="shared" si="39"/>
        <v>33</v>
      </c>
    </row>
    <row r="2562" spans="1:22" ht="41.4" x14ac:dyDescent="0.4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ROUND(E2562/D2562*100,0)</f>
        <v>100</v>
      </c>
      <c r="P2562">
        <f>IFERROR(ROUND(E2562/L2562,2),0)</f>
        <v>143</v>
      </c>
      <c r="Q2562" s="11" t="s">
        <v>8323</v>
      </c>
      <c r="R2562" t="s">
        <v>8352</v>
      </c>
      <c r="S2562" s="15">
        <f>(((J2562/60)/60)/24)+DATE(1970,1,1)</f>
        <v>42039.951087962967</v>
      </c>
      <c r="T2562" s="15">
        <f>(((I2562/60)/60)/24)+DATE(1970,1,1)</f>
        <v>42069.951087962967</v>
      </c>
      <c r="U2562">
        <f>YEAR(S2562)</f>
        <v>2015</v>
      </c>
      <c r="V2562">
        <f t="shared" si="39"/>
        <v>30</v>
      </c>
    </row>
    <row r="2563" spans="1:22" ht="41.4" x14ac:dyDescent="0.4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ROUND(E2563/D2563*100,0)</f>
        <v>0</v>
      </c>
      <c r="P2563">
        <f>IFERROR(ROUND(E2563/L2563,2),0)</f>
        <v>0</v>
      </c>
      <c r="Q2563" s="11" t="s">
        <v>8334</v>
      </c>
      <c r="R2563" t="s">
        <v>8335</v>
      </c>
      <c r="S2563" s="15">
        <f>(((J2563/60)/60)/24)+DATE(1970,1,1)</f>
        <v>42260.528807870374</v>
      </c>
      <c r="T2563" s="15">
        <f>(((I2563/60)/60)/24)+DATE(1970,1,1)</f>
        <v>42290.528807870374</v>
      </c>
      <c r="U2563">
        <f>YEAR(S2563)</f>
        <v>2015</v>
      </c>
      <c r="V2563">
        <f t="shared" ref="V2563:V2626" si="40">_xlfn.DAYS(T2563,S2563)</f>
        <v>30</v>
      </c>
    </row>
    <row r="2564" spans="1:22" ht="41.4" x14ac:dyDescent="0.4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ROUND(E2564/D2564*100,0)</f>
        <v>1</v>
      </c>
      <c r="P2564">
        <f>IFERROR(ROUND(E2564/L2564,2),0)</f>
        <v>25</v>
      </c>
      <c r="Q2564" s="11" t="s">
        <v>8334</v>
      </c>
      <c r="R2564" t="s">
        <v>8335</v>
      </c>
      <c r="S2564" s="15">
        <f>(((J2564/60)/60)/24)+DATE(1970,1,1)</f>
        <v>42594.524756944447</v>
      </c>
      <c r="T2564" s="15">
        <f>(((I2564/60)/60)/24)+DATE(1970,1,1)</f>
        <v>42654.524756944447</v>
      </c>
      <c r="U2564">
        <f>YEAR(S2564)</f>
        <v>2016</v>
      </c>
      <c r="V2564">
        <f t="shared" si="40"/>
        <v>60</v>
      </c>
    </row>
    <row r="2565" spans="1:22" ht="27.6" x14ac:dyDescent="0.4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ROUND(E2565/D2565*100,0)</f>
        <v>0</v>
      </c>
      <c r="P2565">
        <f>IFERROR(ROUND(E2565/L2565,2),0)</f>
        <v>0</v>
      </c>
      <c r="Q2565" s="11" t="s">
        <v>8334</v>
      </c>
      <c r="R2565" t="s">
        <v>8335</v>
      </c>
      <c r="S2565" s="15">
        <f>(((J2565/60)/60)/24)+DATE(1970,1,1)</f>
        <v>42155.139479166668</v>
      </c>
      <c r="T2565" s="15">
        <f>(((I2565/60)/60)/24)+DATE(1970,1,1)</f>
        <v>42215.139479166668</v>
      </c>
      <c r="U2565">
        <f>YEAR(S2565)</f>
        <v>2015</v>
      </c>
      <c r="V2565">
        <f t="shared" si="40"/>
        <v>60</v>
      </c>
    </row>
    <row r="2566" spans="1:22" ht="41.4" x14ac:dyDescent="0.4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ROUND(E2566/D2566*100,0)</f>
        <v>0</v>
      </c>
      <c r="P2566">
        <f>IFERROR(ROUND(E2566/L2566,2),0)</f>
        <v>0</v>
      </c>
      <c r="Q2566" s="11" t="s">
        <v>8334</v>
      </c>
      <c r="R2566" t="s">
        <v>8335</v>
      </c>
      <c r="S2566" s="15">
        <f>(((J2566/60)/60)/24)+DATE(1970,1,1)</f>
        <v>41822.040497685186</v>
      </c>
      <c r="T2566" s="15">
        <f>(((I2566/60)/60)/24)+DATE(1970,1,1)</f>
        <v>41852.040497685186</v>
      </c>
      <c r="U2566">
        <f>YEAR(S2566)</f>
        <v>2014</v>
      </c>
      <c r="V2566">
        <f t="shared" si="40"/>
        <v>30</v>
      </c>
    </row>
    <row r="2567" spans="1:22" ht="41.4" x14ac:dyDescent="0.4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ROUND(E2567/D2567*100,0)</f>
        <v>1</v>
      </c>
      <c r="P2567">
        <f>IFERROR(ROUND(E2567/L2567,2),0)</f>
        <v>100</v>
      </c>
      <c r="Q2567" s="11" t="s">
        <v>8334</v>
      </c>
      <c r="R2567" t="s">
        <v>8335</v>
      </c>
      <c r="S2567" s="15">
        <f>(((J2567/60)/60)/24)+DATE(1970,1,1)</f>
        <v>42440.650335648148</v>
      </c>
      <c r="T2567" s="15">
        <f>(((I2567/60)/60)/24)+DATE(1970,1,1)</f>
        <v>42499.868055555555</v>
      </c>
      <c r="U2567">
        <f>YEAR(S2567)</f>
        <v>2016</v>
      </c>
      <c r="V2567">
        <f t="shared" si="40"/>
        <v>59</v>
      </c>
    </row>
    <row r="2568" spans="1:22" ht="41.4" x14ac:dyDescent="0.4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ROUND(E2568/D2568*100,0)</f>
        <v>0</v>
      </c>
      <c r="P2568">
        <f>IFERROR(ROUND(E2568/L2568,2),0)</f>
        <v>0</v>
      </c>
      <c r="Q2568" s="11" t="s">
        <v>8334</v>
      </c>
      <c r="R2568" t="s">
        <v>8335</v>
      </c>
      <c r="S2568" s="15">
        <f>(((J2568/60)/60)/24)+DATE(1970,1,1)</f>
        <v>41842.980879629627</v>
      </c>
      <c r="T2568" s="15">
        <f>(((I2568/60)/60)/24)+DATE(1970,1,1)</f>
        <v>41872.980879629627</v>
      </c>
      <c r="U2568">
        <f>YEAR(S2568)</f>
        <v>2014</v>
      </c>
      <c r="V2568">
        <f t="shared" si="40"/>
        <v>30</v>
      </c>
    </row>
    <row r="2569" spans="1:22" ht="41.4" x14ac:dyDescent="0.4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ROUND(E2569/D2569*100,0)</f>
        <v>0</v>
      </c>
      <c r="P2569">
        <f>IFERROR(ROUND(E2569/L2569,2),0)</f>
        <v>60</v>
      </c>
      <c r="Q2569" s="11" t="s">
        <v>8334</v>
      </c>
      <c r="R2569" t="s">
        <v>8335</v>
      </c>
      <c r="S2569" s="15">
        <f>(((J2569/60)/60)/24)+DATE(1970,1,1)</f>
        <v>42087.878912037035</v>
      </c>
      <c r="T2569" s="15">
        <f>(((I2569/60)/60)/24)+DATE(1970,1,1)</f>
        <v>42117.878912037035</v>
      </c>
      <c r="U2569">
        <f>YEAR(S2569)</f>
        <v>2015</v>
      </c>
      <c r="V2569">
        <f t="shared" si="40"/>
        <v>30</v>
      </c>
    </row>
    <row r="2570" spans="1:22" ht="41.4" x14ac:dyDescent="0.4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ROUND(E2570/D2570*100,0)</f>
        <v>1</v>
      </c>
      <c r="P2570">
        <f>IFERROR(ROUND(E2570/L2570,2),0)</f>
        <v>50</v>
      </c>
      <c r="Q2570" s="11" t="s">
        <v>8334</v>
      </c>
      <c r="R2570" t="s">
        <v>8335</v>
      </c>
      <c r="S2570" s="15">
        <f>(((J2570/60)/60)/24)+DATE(1970,1,1)</f>
        <v>42584.666597222225</v>
      </c>
      <c r="T2570" s="15">
        <f>(((I2570/60)/60)/24)+DATE(1970,1,1)</f>
        <v>42614.666597222225</v>
      </c>
      <c r="U2570">
        <f>YEAR(S2570)</f>
        <v>2016</v>
      </c>
      <c r="V2570">
        <f t="shared" si="40"/>
        <v>30</v>
      </c>
    </row>
    <row r="2571" spans="1:22" ht="41.4" x14ac:dyDescent="0.4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ROUND(E2571/D2571*100,0)</f>
        <v>2</v>
      </c>
      <c r="P2571">
        <f>IFERROR(ROUND(E2571/L2571,2),0)</f>
        <v>72.5</v>
      </c>
      <c r="Q2571" s="11" t="s">
        <v>8334</v>
      </c>
      <c r="R2571" t="s">
        <v>8335</v>
      </c>
      <c r="S2571" s="15">
        <f>(((J2571/60)/60)/24)+DATE(1970,1,1)</f>
        <v>42234.105462962965</v>
      </c>
      <c r="T2571" s="15">
        <f>(((I2571/60)/60)/24)+DATE(1970,1,1)</f>
        <v>42264.105462962965</v>
      </c>
      <c r="U2571">
        <f>YEAR(S2571)</f>
        <v>2015</v>
      </c>
      <c r="V2571">
        <f t="shared" si="40"/>
        <v>30</v>
      </c>
    </row>
    <row r="2572" spans="1:22" ht="41.4" x14ac:dyDescent="0.4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ROUND(E2572/D2572*100,0)</f>
        <v>1</v>
      </c>
      <c r="P2572">
        <f>IFERROR(ROUND(E2572/L2572,2),0)</f>
        <v>29.5</v>
      </c>
      <c r="Q2572" s="11" t="s">
        <v>8334</v>
      </c>
      <c r="R2572" t="s">
        <v>8335</v>
      </c>
      <c r="S2572" s="15">
        <f>(((J2572/60)/60)/24)+DATE(1970,1,1)</f>
        <v>42744.903182870374</v>
      </c>
      <c r="T2572" s="15">
        <f>(((I2572/60)/60)/24)+DATE(1970,1,1)</f>
        <v>42774.903182870374</v>
      </c>
      <c r="U2572">
        <f>YEAR(S2572)</f>
        <v>2017</v>
      </c>
      <c r="V2572">
        <f t="shared" si="40"/>
        <v>30</v>
      </c>
    </row>
    <row r="2573" spans="1:22" ht="41.4" x14ac:dyDescent="0.4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ROUND(E2573/D2573*100,0)</f>
        <v>0</v>
      </c>
      <c r="P2573">
        <f>IFERROR(ROUND(E2573/L2573,2),0)</f>
        <v>62.5</v>
      </c>
      <c r="Q2573" s="11" t="s">
        <v>8334</v>
      </c>
      <c r="R2573" t="s">
        <v>8335</v>
      </c>
      <c r="S2573" s="15">
        <f>(((J2573/60)/60)/24)+DATE(1970,1,1)</f>
        <v>42449.341678240744</v>
      </c>
      <c r="T2573" s="15">
        <f>(((I2573/60)/60)/24)+DATE(1970,1,1)</f>
        <v>42509.341678240744</v>
      </c>
      <c r="U2573">
        <f>YEAR(S2573)</f>
        <v>2016</v>
      </c>
      <c r="V2573">
        <f t="shared" si="40"/>
        <v>60</v>
      </c>
    </row>
    <row r="2574" spans="1:22" ht="41.4" x14ac:dyDescent="0.4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ROUND(E2574/D2574*100,0)</f>
        <v>0</v>
      </c>
      <c r="P2574">
        <f>IFERROR(ROUND(E2574/L2574,2),0)</f>
        <v>0</v>
      </c>
      <c r="Q2574" s="11" t="s">
        <v>8334</v>
      </c>
      <c r="R2574" t="s">
        <v>8335</v>
      </c>
      <c r="S2574" s="15">
        <f>(((J2574/60)/60)/24)+DATE(1970,1,1)</f>
        <v>42077.119409722218</v>
      </c>
      <c r="T2574" s="15">
        <f>(((I2574/60)/60)/24)+DATE(1970,1,1)</f>
        <v>42107.119409722218</v>
      </c>
      <c r="U2574">
        <f>YEAR(S2574)</f>
        <v>2015</v>
      </c>
      <c r="V2574">
        <f t="shared" si="40"/>
        <v>30</v>
      </c>
    </row>
    <row r="2575" spans="1:22" ht="41.4" x14ac:dyDescent="0.4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ROUND(E2575/D2575*100,0)</f>
        <v>0</v>
      </c>
      <c r="P2575">
        <f>IFERROR(ROUND(E2575/L2575,2),0)</f>
        <v>0</v>
      </c>
      <c r="Q2575" s="11" t="s">
        <v>8334</v>
      </c>
      <c r="R2575" t="s">
        <v>8335</v>
      </c>
      <c r="S2575" s="15">
        <f>(((J2575/60)/60)/24)+DATE(1970,1,1)</f>
        <v>41829.592002314814</v>
      </c>
      <c r="T2575" s="15">
        <f>(((I2575/60)/60)/24)+DATE(1970,1,1)</f>
        <v>41874.592002314814</v>
      </c>
      <c r="U2575">
        <f>YEAR(S2575)</f>
        <v>2014</v>
      </c>
      <c r="V2575">
        <f t="shared" si="40"/>
        <v>45</v>
      </c>
    </row>
    <row r="2576" spans="1:22" ht="41.4" x14ac:dyDescent="0.4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ROUND(E2576/D2576*100,0)</f>
        <v>0</v>
      </c>
      <c r="P2576">
        <f>IFERROR(ROUND(E2576/L2576,2),0)</f>
        <v>0</v>
      </c>
      <c r="Q2576" s="11" t="s">
        <v>8334</v>
      </c>
      <c r="R2576" t="s">
        <v>8335</v>
      </c>
      <c r="S2576" s="15">
        <f>(((J2576/60)/60)/24)+DATE(1970,1,1)</f>
        <v>42487.825752314813</v>
      </c>
      <c r="T2576" s="15">
        <f>(((I2576/60)/60)/24)+DATE(1970,1,1)</f>
        <v>42508.825752314813</v>
      </c>
      <c r="U2576">
        <f>YEAR(S2576)</f>
        <v>2016</v>
      </c>
      <c r="V2576">
        <f t="shared" si="40"/>
        <v>21</v>
      </c>
    </row>
    <row r="2577" spans="1:22" ht="41.4" x14ac:dyDescent="0.4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ROUND(E2577/D2577*100,0)</f>
        <v>0</v>
      </c>
      <c r="P2577">
        <f>IFERROR(ROUND(E2577/L2577,2),0)</f>
        <v>0</v>
      </c>
      <c r="Q2577" s="11" t="s">
        <v>8334</v>
      </c>
      <c r="R2577" t="s">
        <v>8335</v>
      </c>
      <c r="S2577" s="15">
        <f>(((J2577/60)/60)/24)+DATE(1970,1,1)</f>
        <v>41986.108726851846</v>
      </c>
      <c r="T2577" s="15">
        <f>(((I2577/60)/60)/24)+DATE(1970,1,1)</f>
        <v>42016.108726851846</v>
      </c>
      <c r="U2577">
        <f>YEAR(S2577)</f>
        <v>2014</v>
      </c>
      <c r="V2577">
        <f t="shared" si="40"/>
        <v>30</v>
      </c>
    </row>
    <row r="2578" spans="1:22" ht="27.6" x14ac:dyDescent="0.4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ROUND(E2578/D2578*100,0)</f>
        <v>0</v>
      </c>
      <c r="P2578">
        <f>IFERROR(ROUND(E2578/L2578,2),0)</f>
        <v>0</v>
      </c>
      <c r="Q2578" s="11" t="s">
        <v>8334</v>
      </c>
      <c r="R2578" t="s">
        <v>8335</v>
      </c>
      <c r="S2578" s="15">
        <f>(((J2578/60)/60)/24)+DATE(1970,1,1)</f>
        <v>42060.00980324074</v>
      </c>
      <c r="T2578" s="15">
        <f>(((I2578/60)/60)/24)+DATE(1970,1,1)</f>
        <v>42104.968136574069</v>
      </c>
      <c r="U2578">
        <f>YEAR(S2578)</f>
        <v>2015</v>
      </c>
      <c r="V2578">
        <f t="shared" si="40"/>
        <v>44</v>
      </c>
    </row>
    <row r="2579" spans="1:22" ht="41.4" x14ac:dyDescent="0.4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ROUND(E2579/D2579*100,0)</f>
        <v>0</v>
      </c>
      <c r="P2579">
        <f>IFERROR(ROUND(E2579/L2579,2),0)</f>
        <v>0</v>
      </c>
      <c r="Q2579" s="11" t="s">
        <v>8334</v>
      </c>
      <c r="R2579" t="s">
        <v>8335</v>
      </c>
      <c r="S2579" s="15">
        <f>(((J2579/60)/60)/24)+DATE(1970,1,1)</f>
        <v>41830.820567129631</v>
      </c>
      <c r="T2579" s="15">
        <f>(((I2579/60)/60)/24)+DATE(1970,1,1)</f>
        <v>41855.820567129631</v>
      </c>
      <c r="U2579">
        <f>YEAR(S2579)</f>
        <v>2014</v>
      </c>
      <c r="V2579">
        <f t="shared" si="40"/>
        <v>25</v>
      </c>
    </row>
    <row r="2580" spans="1:22" ht="41.4" x14ac:dyDescent="0.4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ROUND(E2580/D2580*100,0)</f>
        <v>0</v>
      </c>
      <c r="P2580">
        <f>IFERROR(ROUND(E2580/L2580,2),0)</f>
        <v>0</v>
      </c>
      <c r="Q2580" s="11" t="s">
        <v>8334</v>
      </c>
      <c r="R2580" t="s">
        <v>8335</v>
      </c>
      <c r="S2580" s="15">
        <f>(((J2580/60)/60)/24)+DATE(1970,1,1)</f>
        <v>42238.022905092599</v>
      </c>
      <c r="T2580" s="15">
        <f>(((I2580/60)/60)/24)+DATE(1970,1,1)</f>
        <v>42286.708333333328</v>
      </c>
      <c r="U2580">
        <f>YEAR(S2580)</f>
        <v>2015</v>
      </c>
      <c r="V2580">
        <f t="shared" si="40"/>
        <v>48</v>
      </c>
    </row>
    <row r="2581" spans="1:22" ht="41.4" x14ac:dyDescent="0.4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ROUND(E2581/D2581*100,0)</f>
        <v>0</v>
      </c>
      <c r="P2581">
        <f>IFERROR(ROUND(E2581/L2581,2),0)</f>
        <v>23.08</v>
      </c>
      <c r="Q2581" s="11" t="s">
        <v>8334</v>
      </c>
      <c r="R2581" t="s">
        <v>8335</v>
      </c>
      <c r="S2581" s="15">
        <f>(((J2581/60)/60)/24)+DATE(1970,1,1)</f>
        <v>41837.829895833333</v>
      </c>
      <c r="T2581" s="15">
        <f>(((I2581/60)/60)/24)+DATE(1970,1,1)</f>
        <v>41897.829895833333</v>
      </c>
      <c r="U2581">
        <f>YEAR(S2581)</f>
        <v>2014</v>
      </c>
      <c r="V2581">
        <f t="shared" si="40"/>
        <v>60</v>
      </c>
    </row>
    <row r="2582" spans="1:22" ht="41.4" x14ac:dyDescent="0.4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ROUND(E2582/D2582*100,0)</f>
        <v>1</v>
      </c>
      <c r="P2582">
        <f>IFERROR(ROUND(E2582/L2582,2),0)</f>
        <v>25.5</v>
      </c>
      <c r="Q2582" s="11" t="s">
        <v>8334</v>
      </c>
      <c r="R2582" t="s">
        <v>8335</v>
      </c>
      <c r="S2582" s="15">
        <f>(((J2582/60)/60)/24)+DATE(1970,1,1)</f>
        <v>42110.326423611114</v>
      </c>
      <c r="T2582" s="15">
        <f>(((I2582/60)/60)/24)+DATE(1970,1,1)</f>
        <v>42140.125</v>
      </c>
      <c r="U2582">
        <f>YEAR(S2582)</f>
        <v>2015</v>
      </c>
      <c r="V2582">
        <f t="shared" si="40"/>
        <v>30</v>
      </c>
    </row>
    <row r="2583" spans="1:22" ht="41.4" x14ac:dyDescent="0.4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ROUND(E2583/D2583*100,0)</f>
        <v>11</v>
      </c>
      <c r="P2583">
        <f>IFERROR(ROUND(E2583/L2583,2),0)</f>
        <v>48.18</v>
      </c>
      <c r="Q2583" s="11" t="s">
        <v>8334</v>
      </c>
      <c r="R2583" t="s">
        <v>8335</v>
      </c>
      <c r="S2583" s="15">
        <f>(((J2583/60)/60)/24)+DATE(1970,1,1)</f>
        <v>42294.628449074073</v>
      </c>
      <c r="T2583" s="15">
        <f>(((I2583/60)/60)/24)+DATE(1970,1,1)</f>
        <v>42324.670115740737</v>
      </c>
      <c r="U2583">
        <f>YEAR(S2583)</f>
        <v>2015</v>
      </c>
      <c r="V2583">
        <f t="shared" si="40"/>
        <v>30</v>
      </c>
    </row>
    <row r="2584" spans="1:22" ht="27.6" x14ac:dyDescent="0.4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ROUND(E2584/D2584*100,0)</f>
        <v>0</v>
      </c>
      <c r="P2584">
        <f>IFERROR(ROUND(E2584/L2584,2),0)</f>
        <v>1</v>
      </c>
      <c r="Q2584" s="11" t="s">
        <v>8334</v>
      </c>
      <c r="R2584" t="s">
        <v>8335</v>
      </c>
      <c r="S2584" s="15">
        <f>(((J2584/60)/60)/24)+DATE(1970,1,1)</f>
        <v>42642.988819444443</v>
      </c>
      <c r="T2584" s="15">
        <f>(((I2584/60)/60)/24)+DATE(1970,1,1)</f>
        <v>42672.988819444443</v>
      </c>
      <c r="U2584">
        <f>YEAR(S2584)</f>
        <v>2016</v>
      </c>
      <c r="V2584">
        <f t="shared" si="40"/>
        <v>30</v>
      </c>
    </row>
    <row r="2585" spans="1:22" ht="27.6" x14ac:dyDescent="0.4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ROUND(E2585/D2585*100,0)</f>
        <v>1</v>
      </c>
      <c r="P2585">
        <f>IFERROR(ROUND(E2585/L2585,2),0)</f>
        <v>1</v>
      </c>
      <c r="Q2585" s="11" t="s">
        <v>8334</v>
      </c>
      <c r="R2585" t="s">
        <v>8335</v>
      </c>
      <c r="S2585" s="15">
        <f>(((J2585/60)/60)/24)+DATE(1970,1,1)</f>
        <v>42019.76944444445</v>
      </c>
      <c r="T2585" s="15">
        <f>(((I2585/60)/60)/24)+DATE(1970,1,1)</f>
        <v>42079.727777777778</v>
      </c>
      <c r="U2585">
        <f>YEAR(S2585)</f>
        <v>2015</v>
      </c>
      <c r="V2585">
        <f t="shared" si="40"/>
        <v>60</v>
      </c>
    </row>
    <row r="2586" spans="1:22" ht="27.6" x14ac:dyDescent="0.4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ROUND(E2586/D2586*100,0)</f>
        <v>0</v>
      </c>
      <c r="P2586">
        <f>IFERROR(ROUND(E2586/L2586,2),0)</f>
        <v>0</v>
      </c>
      <c r="Q2586" s="11" t="s">
        <v>8334</v>
      </c>
      <c r="R2586" t="s">
        <v>8335</v>
      </c>
      <c r="S2586" s="15">
        <f>(((J2586/60)/60)/24)+DATE(1970,1,1)</f>
        <v>42140.173252314817</v>
      </c>
      <c r="T2586" s="15">
        <f>(((I2586/60)/60)/24)+DATE(1970,1,1)</f>
        <v>42170.173252314817</v>
      </c>
      <c r="U2586">
        <f>YEAR(S2586)</f>
        <v>2015</v>
      </c>
      <c r="V2586">
        <f t="shared" si="40"/>
        <v>30</v>
      </c>
    </row>
    <row r="2587" spans="1:22" ht="41.4" x14ac:dyDescent="0.4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ROUND(E2587/D2587*100,0)</f>
        <v>0</v>
      </c>
      <c r="P2587">
        <f>IFERROR(ROUND(E2587/L2587,2),0)</f>
        <v>50</v>
      </c>
      <c r="Q2587" s="11" t="s">
        <v>8334</v>
      </c>
      <c r="R2587" t="s">
        <v>8335</v>
      </c>
      <c r="S2587" s="15">
        <f>(((J2587/60)/60)/24)+DATE(1970,1,1)</f>
        <v>41795.963333333333</v>
      </c>
      <c r="T2587" s="15">
        <f>(((I2587/60)/60)/24)+DATE(1970,1,1)</f>
        <v>41825.963333333333</v>
      </c>
      <c r="U2587">
        <f>YEAR(S2587)</f>
        <v>2014</v>
      </c>
      <c r="V2587">
        <f t="shared" si="40"/>
        <v>30</v>
      </c>
    </row>
    <row r="2588" spans="1:22" ht="27.6" x14ac:dyDescent="0.4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ROUND(E2588/D2588*100,0)</f>
        <v>0</v>
      </c>
      <c r="P2588">
        <f>IFERROR(ROUND(E2588/L2588,2),0)</f>
        <v>5</v>
      </c>
      <c r="Q2588" s="11" t="s">
        <v>8334</v>
      </c>
      <c r="R2588" t="s">
        <v>8335</v>
      </c>
      <c r="S2588" s="15">
        <f>(((J2588/60)/60)/24)+DATE(1970,1,1)</f>
        <v>42333.330277777779</v>
      </c>
      <c r="T2588" s="15">
        <f>(((I2588/60)/60)/24)+DATE(1970,1,1)</f>
        <v>42363.330277777779</v>
      </c>
      <c r="U2588">
        <f>YEAR(S2588)</f>
        <v>2015</v>
      </c>
      <c r="V2588">
        <f t="shared" si="40"/>
        <v>30</v>
      </c>
    </row>
    <row r="2589" spans="1:22" ht="41.4" x14ac:dyDescent="0.4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ROUND(E2589/D2589*100,0)</f>
        <v>2</v>
      </c>
      <c r="P2589">
        <f>IFERROR(ROUND(E2589/L2589,2),0)</f>
        <v>202.83</v>
      </c>
      <c r="Q2589" s="11" t="s">
        <v>8334</v>
      </c>
      <c r="R2589" t="s">
        <v>8335</v>
      </c>
      <c r="S2589" s="15">
        <f>(((J2589/60)/60)/24)+DATE(1970,1,1)</f>
        <v>42338.675381944442</v>
      </c>
      <c r="T2589" s="15">
        <f>(((I2589/60)/60)/24)+DATE(1970,1,1)</f>
        <v>42368.675381944442</v>
      </c>
      <c r="U2589">
        <f>YEAR(S2589)</f>
        <v>2015</v>
      </c>
      <c r="V2589">
        <f t="shared" si="40"/>
        <v>30</v>
      </c>
    </row>
    <row r="2590" spans="1:22" ht="41.4" x14ac:dyDescent="0.4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ROUND(E2590/D2590*100,0)</f>
        <v>4</v>
      </c>
      <c r="P2590">
        <f>IFERROR(ROUND(E2590/L2590,2),0)</f>
        <v>29.13</v>
      </c>
      <c r="Q2590" s="11" t="s">
        <v>8334</v>
      </c>
      <c r="R2590" t="s">
        <v>8335</v>
      </c>
      <c r="S2590" s="15">
        <f>(((J2590/60)/60)/24)+DATE(1970,1,1)</f>
        <v>42042.676226851851</v>
      </c>
      <c r="T2590" s="15">
        <f>(((I2590/60)/60)/24)+DATE(1970,1,1)</f>
        <v>42094.551388888889</v>
      </c>
      <c r="U2590">
        <f>YEAR(S2590)</f>
        <v>2015</v>
      </c>
      <c r="V2590">
        <f t="shared" si="40"/>
        <v>52</v>
      </c>
    </row>
    <row r="2591" spans="1:22" ht="41.4" x14ac:dyDescent="0.4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ROUND(E2591/D2591*100,0)</f>
        <v>0</v>
      </c>
      <c r="P2591">
        <f>IFERROR(ROUND(E2591/L2591,2),0)</f>
        <v>5</v>
      </c>
      <c r="Q2591" s="11" t="s">
        <v>8334</v>
      </c>
      <c r="R2591" t="s">
        <v>8335</v>
      </c>
      <c r="S2591" s="15">
        <f>(((J2591/60)/60)/24)+DATE(1970,1,1)</f>
        <v>42422.536192129628</v>
      </c>
      <c r="T2591" s="15">
        <f>(((I2591/60)/60)/24)+DATE(1970,1,1)</f>
        <v>42452.494525462964</v>
      </c>
      <c r="U2591">
        <f>YEAR(S2591)</f>
        <v>2016</v>
      </c>
      <c r="V2591">
        <f t="shared" si="40"/>
        <v>30</v>
      </c>
    </row>
    <row r="2592" spans="1:22" ht="41.4" x14ac:dyDescent="0.4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ROUND(E2592/D2592*100,0)</f>
        <v>0</v>
      </c>
      <c r="P2592">
        <f>IFERROR(ROUND(E2592/L2592,2),0)</f>
        <v>0</v>
      </c>
      <c r="Q2592" s="11" t="s">
        <v>8334</v>
      </c>
      <c r="R2592" t="s">
        <v>8335</v>
      </c>
      <c r="S2592" s="15">
        <f>(((J2592/60)/60)/24)+DATE(1970,1,1)</f>
        <v>42388.589085648149</v>
      </c>
      <c r="T2592" s="15">
        <f>(((I2592/60)/60)/24)+DATE(1970,1,1)</f>
        <v>42395.589085648149</v>
      </c>
      <c r="U2592">
        <f>YEAR(S2592)</f>
        <v>2016</v>
      </c>
      <c r="V2592">
        <f t="shared" si="40"/>
        <v>7</v>
      </c>
    </row>
    <row r="2593" spans="1:22" ht="41.4" x14ac:dyDescent="0.4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ROUND(E2593/D2593*100,0)</f>
        <v>2</v>
      </c>
      <c r="P2593">
        <f>IFERROR(ROUND(E2593/L2593,2),0)</f>
        <v>13</v>
      </c>
      <c r="Q2593" s="11" t="s">
        <v>8334</v>
      </c>
      <c r="R2593" t="s">
        <v>8335</v>
      </c>
      <c r="S2593" s="15">
        <f>(((J2593/60)/60)/24)+DATE(1970,1,1)</f>
        <v>42382.906527777777</v>
      </c>
      <c r="T2593" s="15">
        <f>(((I2593/60)/60)/24)+DATE(1970,1,1)</f>
        <v>42442.864861111113</v>
      </c>
      <c r="U2593">
        <f>YEAR(S2593)</f>
        <v>2016</v>
      </c>
      <c r="V2593">
        <f t="shared" si="40"/>
        <v>60</v>
      </c>
    </row>
    <row r="2594" spans="1:22" ht="41.4" x14ac:dyDescent="0.4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ROUND(E2594/D2594*100,0)</f>
        <v>0</v>
      </c>
      <c r="P2594">
        <f>IFERROR(ROUND(E2594/L2594,2),0)</f>
        <v>50</v>
      </c>
      <c r="Q2594" s="11" t="s">
        <v>8334</v>
      </c>
      <c r="R2594" t="s">
        <v>8335</v>
      </c>
      <c r="S2594" s="15">
        <f>(((J2594/60)/60)/24)+DATE(1970,1,1)</f>
        <v>41887.801168981481</v>
      </c>
      <c r="T2594" s="15">
        <f>(((I2594/60)/60)/24)+DATE(1970,1,1)</f>
        <v>41917.801168981481</v>
      </c>
      <c r="U2594">
        <f>YEAR(S2594)</f>
        <v>2014</v>
      </c>
      <c r="V2594">
        <f t="shared" si="40"/>
        <v>30</v>
      </c>
    </row>
    <row r="2595" spans="1:22" ht="41.4" x14ac:dyDescent="0.4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ROUND(E2595/D2595*100,0)</f>
        <v>0</v>
      </c>
      <c r="P2595">
        <f>IFERROR(ROUND(E2595/L2595,2),0)</f>
        <v>0</v>
      </c>
      <c r="Q2595" s="11" t="s">
        <v>8334</v>
      </c>
      <c r="R2595" t="s">
        <v>8335</v>
      </c>
      <c r="S2595" s="15">
        <f>(((J2595/60)/60)/24)+DATE(1970,1,1)</f>
        <v>42089.84520833334</v>
      </c>
      <c r="T2595" s="15">
        <f>(((I2595/60)/60)/24)+DATE(1970,1,1)</f>
        <v>42119.84520833334</v>
      </c>
      <c r="U2595">
        <f>YEAR(S2595)</f>
        <v>2015</v>
      </c>
      <c r="V2595">
        <f t="shared" si="40"/>
        <v>30</v>
      </c>
    </row>
    <row r="2596" spans="1:22" ht="41.4" x14ac:dyDescent="0.4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ROUND(E2596/D2596*100,0)</f>
        <v>0</v>
      </c>
      <c r="P2596">
        <f>IFERROR(ROUND(E2596/L2596,2),0)</f>
        <v>1</v>
      </c>
      <c r="Q2596" s="11" t="s">
        <v>8334</v>
      </c>
      <c r="R2596" t="s">
        <v>8335</v>
      </c>
      <c r="S2596" s="15">
        <f>(((J2596/60)/60)/24)+DATE(1970,1,1)</f>
        <v>41828.967916666668</v>
      </c>
      <c r="T2596" s="15">
        <f>(((I2596/60)/60)/24)+DATE(1970,1,1)</f>
        <v>41858.967916666668</v>
      </c>
      <c r="U2596">
        <f>YEAR(S2596)</f>
        <v>2014</v>
      </c>
      <c r="V2596">
        <f t="shared" si="40"/>
        <v>30</v>
      </c>
    </row>
    <row r="2597" spans="1:22" ht="27.6" x14ac:dyDescent="0.4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ROUND(E2597/D2597*100,0)</f>
        <v>12</v>
      </c>
      <c r="P2597">
        <f>IFERROR(ROUND(E2597/L2597,2),0)</f>
        <v>96.05</v>
      </c>
      <c r="Q2597" s="11" t="s">
        <v>8334</v>
      </c>
      <c r="R2597" t="s">
        <v>8335</v>
      </c>
      <c r="S2597" s="15">
        <f>(((J2597/60)/60)/24)+DATE(1970,1,1)</f>
        <v>42760.244212962964</v>
      </c>
      <c r="T2597" s="15">
        <f>(((I2597/60)/60)/24)+DATE(1970,1,1)</f>
        <v>42790.244212962964</v>
      </c>
      <c r="U2597">
        <f>YEAR(S2597)</f>
        <v>2017</v>
      </c>
      <c r="V2597">
        <f t="shared" si="40"/>
        <v>30</v>
      </c>
    </row>
    <row r="2598" spans="1:22" ht="41.4" x14ac:dyDescent="0.4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ROUND(E2598/D2598*100,0)</f>
        <v>24</v>
      </c>
      <c r="P2598">
        <f>IFERROR(ROUND(E2598/L2598,2),0)</f>
        <v>305.77999999999997</v>
      </c>
      <c r="Q2598" s="11" t="s">
        <v>8334</v>
      </c>
      <c r="R2598" t="s">
        <v>8335</v>
      </c>
      <c r="S2598" s="15">
        <f>(((J2598/60)/60)/24)+DATE(1970,1,1)</f>
        <v>41828.664456018516</v>
      </c>
      <c r="T2598" s="15">
        <f>(((I2598/60)/60)/24)+DATE(1970,1,1)</f>
        <v>41858.664456018516</v>
      </c>
      <c r="U2598">
        <f>YEAR(S2598)</f>
        <v>2014</v>
      </c>
      <c r="V2598">
        <f t="shared" si="40"/>
        <v>30</v>
      </c>
    </row>
    <row r="2599" spans="1:22" ht="41.4" x14ac:dyDescent="0.4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ROUND(E2599/D2599*100,0)</f>
        <v>6</v>
      </c>
      <c r="P2599">
        <f>IFERROR(ROUND(E2599/L2599,2),0)</f>
        <v>12.14</v>
      </c>
      <c r="Q2599" s="11" t="s">
        <v>8334</v>
      </c>
      <c r="R2599" t="s">
        <v>8335</v>
      </c>
      <c r="S2599" s="15">
        <f>(((J2599/60)/60)/24)+DATE(1970,1,1)</f>
        <v>42510.341631944444</v>
      </c>
      <c r="T2599" s="15">
        <f>(((I2599/60)/60)/24)+DATE(1970,1,1)</f>
        <v>42540.341631944444</v>
      </c>
      <c r="U2599">
        <f>YEAR(S2599)</f>
        <v>2016</v>
      </c>
      <c r="V2599">
        <f t="shared" si="40"/>
        <v>30</v>
      </c>
    </row>
    <row r="2600" spans="1:22" ht="27.6" x14ac:dyDescent="0.4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ROUND(E2600/D2600*100,0)</f>
        <v>39</v>
      </c>
      <c r="P2600">
        <f>IFERROR(ROUND(E2600/L2600,2),0)</f>
        <v>83.57</v>
      </c>
      <c r="Q2600" s="11" t="s">
        <v>8334</v>
      </c>
      <c r="R2600" t="s">
        <v>8335</v>
      </c>
      <c r="S2600" s="15">
        <f>(((J2600/60)/60)/24)+DATE(1970,1,1)</f>
        <v>42240.840289351851</v>
      </c>
      <c r="T2600" s="15">
        <f>(((I2600/60)/60)/24)+DATE(1970,1,1)</f>
        <v>42270.840289351851</v>
      </c>
      <c r="U2600">
        <f>YEAR(S2600)</f>
        <v>2015</v>
      </c>
      <c r="V2600">
        <f t="shared" si="40"/>
        <v>30</v>
      </c>
    </row>
    <row r="2601" spans="1:22" ht="27.6" x14ac:dyDescent="0.4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ROUND(E2601/D2601*100,0)</f>
        <v>1</v>
      </c>
      <c r="P2601">
        <f>IFERROR(ROUND(E2601/L2601,2),0)</f>
        <v>18</v>
      </c>
      <c r="Q2601" s="11" t="s">
        <v>8334</v>
      </c>
      <c r="R2601" t="s">
        <v>8335</v>
      </c>
      <c r="S2601" s="15">
        <f>(((J2601/60)/60)/24)+DATE(1970,1,1)</f>
        <v>41809.754016203704</v>
      </c>
      <c r="T2601" s="15">
        <f>(((I2601/60)/60)/24)+DATE(1970,1,1)</f>
        <v>41854.754016203704</v>
      </c>
      <c r="U2601">
        <f>YEAR(S2601)</f>
        <v>2014</v>
      </c>
      <c r="V2601">
        <f t="shared" si="40"/>
        <v>45</v>
      </c>
    </row>
    <row r="2602" spans="1:22" ht="27.6" x14ac:dyDescent="0.4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ROUND(E2602/D2602*100,0)</f>
        <v>7</v>
      </c>
      <c r="P2602">
        <f>IFERROR(ROUND(E2602/L2602,2),0)</f>
        <v>115.53</v>
      </c>
      <c r="Q2602" s="11" t="s">
        <v>8334</v>
      </c>
      <c r="R2602" t="s">
        <v>8335</v>
      </c>
      <c r="S2602" s="15">
        <f>(((J2602/60)/60)/24)+DATE(1970,1,1)</f>
        <v>42394.900462962964</v>
      </c>
      <c r="T2602" s="15">
        <f>(((I2602/60)/60)/24)+DATE(1970,1,1)</f>
        <v>42454.858796296292</v>
      </c>
      <c r="U2602">
        <f>YEAR(S2602)</f>
        <v>2016</v>
      </c>
      <c r="V2602">
        <f t="shared" si="40"/>
        <v>60</v>
      </c>
    </row>
    <row r="2603" spans="1:22" ht="41.4" x14ac:dyDescent="0.4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ROUND(E2603/D2603*100,0)</f>
        <v>661</v>
      </c>
      <c r="P2603">
        <f>IFERROR(ROUND(E2603/L2603,2),0)</f>
        <v>21.9</v>
      </c>
      <c r="Q2603" s="11" t="s">
        <v>8317</v>
      </c>
      <c r="R2603" t="s">
        <v>8353</v>
      </c>
      <c r="S2603" s="15">
        <f>(((J2603/60)/60)/24)+DATE(1970,1,1)</f>
        <v>41150.902187499996</v>
      </c>
      <c r="T2603" s="15">
        <f>(((I2603/60)/60)/24)+DATE(1970,1,1)</f>
        <v>41165.165972222225</v>
      </c>
      <c r="U2603">
        <f>YEAR(S2603)</f>
        <v>2012</v>
      </c>
      <c r="V2603">
        <f t="shared" si="40"/>
        <v>15</v>
      </c>
    </row>
    <row r="2604" spans="1:22" ht="41.4" x14ac:dyDescent="0.4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ROUND(E2604/D2604*100,0)</f>
        <v>326</v>
      </c>
      <c r="P2604">
        <f>IFERROR(ROUND(E2604/L2604,2),0)</f>
        <v>80.02</v>
      </c>
      <c r="Q2604" s="11" t="s">
        <v>8317</v>
      </c>
      <c r="R2604" t="s">
        <v>8353</v>
      </c>
      <c r="S2604" s="15">
        <f>(((J2604/60)/60)/24)+DATE(1970,1,1)</f>
        <v>41915.747314814813</v>
      </c>
      <c r="T2604" s="15">
        <f>(((I2604/60)/60)/24)+DATE(1970,1,1)</f>
        <v>41955.888888888891</v>
      </c>
      <c r="U2604">
        <f>YEAR(S2604)</f>
        <v>2014</v>
      </c>
      <c r="V2604">
        <f t="shared" si="40"/>
        <v>40</v>
      </c>
    </row>
    <row r="2605" spans="1:22" ht="27.6" x14ac:dyDescent="0.4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ROUND(E2605/D2605*100,0)</f>
        <v>101</v>
      </c>
      <c r="P2605">
        <f>IFERROR(ROUND(E2605/L2605,2),0)</f>
        <v>35.520000000000003</v>
      </c>
      <c r="Q2605" s="11" t="s">
        <v>8317</v>
      </c>
      <c r="R2605" t="s">
        <v>8353</v>
      </c>
      <c r="S2605" s="15">
        <f>(((J2605/60)/60)/24)+DATE(1970,1,1)</f>
        <v>41617.912662037037</v>
      </c>
      <c r="T2605" s="15">
        <f>(((I2605/60)/60)/24)+DATE(1970,1,1)</f>
        <v>41631.912662037037</v>
      </c>
      <c r="U2605">
        <f>YEAR(S2605)</f>
        <v>2013</v>
      </c>
      <c r="V2605">
        <f t="shared" si="40"/>
        <v>14</v>
      </c>
    </row>
    <row r="2606" spans="1:22" ht="41.4" x14ac:dyDescent="0.4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ROUND(E2606/D2606*100,0)</f>
        <v>104</v>
      </c>
      <c r="P2606">
        <f>IFERROR(ROUND(E2606/L2606,2),0)</f>
        <v>64.930000000000007</v>
      </c>
      <c r="Q2606" s="11" t="s">
        <v>8317</v>
      </c>
      <c r="R2606" t="s">
        <v>8353</v>
      </c>
      <c r="S2606" s="15">
        <f>(((J2606/60)/60)/24)+DATE(1970,1,1)</f>
        <v>40998.051192129627</v>
      </c>
      <c r="T2606" s="15">
        <f>(((I2606/60)/60)/24)+DATE(1970,1,1)</f>
        <v>41028.051192129627</v>
      </c>
      <c r="U2606">
        <f>YEAR(S2606)</f>
        <v>2012</v>
      </c>
      <c r="V2606">
        <f t="shared" si="40"/>
        <v>30</v>
      </c>
    </row>
    <row r="2607" spans="1:22" ht="41.4" x14ac:dyDescent="0.4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ROUND(E2607/D2607*100,0)</f>
        <v>107</v>
      </c>
      <c r="P2607">
        <f>IFERROR(ROUND(E2607/L2607,2),0)</f>
        <v>60.97</v>
      </c>
      <c r="Q2607" s="11" t="s">
        <v>8317</v>
      </c>
      <c r="R2607" t="s">
        <v>8353</v>
      </c>
      <c r="S2607" s="15">
        <f>(((J2607/60)/60)/24)+DATE(1970,1,1)</f>
        <v>42508.541550925926</v>
      </c>
      <c r="T2607" s="15">
        <f>(((I2607/60)/60)/24)+DATE(1970,1,1)</f>
        <v>42538.541550925926</v>
      </c>
      <c r="U2607">
        <f>YEAR(S2607)</f>
        <v>2016</v>
      </c>
      <c r="V2607">
        <f t="shared" si="40"/>
        <v>30</v>
      </c>
    </row>
    <row r="2608" spans="1:22" ht="55.2" x14ac:dyDescent="0.4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ROUND(E2608/D2608*100,0)</f>
        <v>110</v>
      </c>
      <c r="P2608">
        <f>IFERROR(ROUND(E2608/L2608,2),0)</f>
        <v>31.44</v>
      </c>
      <c r="Q2608" s="11" t="s">
        <v>8317</v>
      </c>
      <c r="R2608" t="s">
        <v>8353</v>
      </c>
      <c r="S2608" s="15">
        <f>(((J2608/60)/60)/24)+DATE(1970,1,1)</f>
        <v>41726.712754629632</v>
      </c>
      <c r="T2608" s="15">
        <f>(((I2608/60)/60)/24)+DATE(1970,1,1)</f>
        <v>41758.712754629632</v>
      </c>
      <c r="U2608">
        <f>YEAR(S2608)</f>
        <v>2014</v>
      </c>
      <c r="V2608">
        <f t="shared" si="40"/>
        <v>32</v>
      </c>
    </row>
    <row r="2609" spans="1:22" ht="41.4" x14ac:dyDescent="0.4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ROUND(E2609/D2609*100,0)</f>
        <v>408</v>
      </c>
      <c r="P2609">
        <f>IFERROR(ROUND(E2609/L2609,2),0)</f>
        <v>81.95</v>
      </c>
      <c r="Q2609" s="11" t="s">
        <v>8317</v>
      </c>
      <c r="R2609" t="s">
        <v>8353</v>
      </c>
      <c r="S2609" s="15">
        <f>(((J2609/60)/60)/24)+DATE(1970,1,1)</f>
        <v>42184.874675925923</v>
      </c>
      <c r="T2609" s="15">
        <f>(((I2609/60)/60)/24)+DATE(1970,1,1)</f>
        <v>42228.083333333328</v>
      </c>
      <c r="U2609">
        <f>YEAR(S2609)</f>
        <v>2015</v>
      </c>
      <c r="V2609">
        <f t="shared" si="40"/>
        <v>44</v>
      </c>
    </row>
    <row r="2610" spans="1:22" ht="41.4" x14ac:dyDescent="0.4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ROUND(E2610/D2610*100,0)</f>
        <v>224</v>
      </c>
      <c r="P2610">
        <f>IFERROR(ROUND(E2610/L2610,2),0)</f>
        <v>58.93</v>
      </c>
      <c r="Q2610" s="11" t="s">
        <v>8317</v>
      </c>
      <c r="R2610" t="s">
        <v>8353</v>
      </c>
      <c r="S2610" s="15">
        <f>(((J2610/60)/60)/24)+DATE(1970,1,1)</f>
        <v>42767.801712962959</v>
      </c>
      <c r="T2610" s="15">
        <f>(((I2610/60)/60)/24)+DATE(1970,1,1)</f>
        <v>42809</v>
      </c>
      <c r="U2610">
        <f>YEAR(S2610)</f>
        <v>2017</v>
      </c>
      <c r="V2610">
        <f t="shared" si="40"/>
        <v>42</v>
      </c>
    </row>
    <row r="2611" spans="1:22" ht="41.4" x14ac:dyDescent="0.4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ROUND(E2611/D2611*100,0)</f>
        <v>304</v>
      </c>
      <c r="P2611">
        <f>IFERROR(ROUND(E2611/L2611,2),0)</f>
        <v>157.29</v>
      </c>
      <c r="Q2611" s="11" t="s">
        <v>8317</v>
      </c>
      <c r="R2611" t="s">
        <v>8353</v>
      </c>
      <c r="S2611" s="15">
        <f>(((J2611/60)/60)/24)+DATE(1970,1,1)</f>
        <v>41075.237858796296</v>
      </c>
      <c r="T2611" s="15">
        <f>(((I2611/60)/60)/24)+DATE(1970,1,1)</f>
        <v>41105.237858796296</v>
      </c>
      <c r="U2611">
        <f>YEAR(S2611)</f>
        <v>2012</v>
      </c>
      <c r="V2611">
        <f t="shared" si="40"/>
        <v>30</v>
      </c>
    </row>
    <row r="2612" spans="1:22" ht="27.6" x14ac:dyDescent="0.4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ROUND(E2612/D2612*100,0)</f>
        <v>141</v>
      </c>
      <c r="P2612">
        <f>IFERROR(ROUND(E2612/L2612,2),0)</f>
        <v>55.76</v>
      </c>
      <c r="Q2612" s="11" t="s">
        <v>8317</v>
      </c>
      <c r="R2612" t="s">
        <v>8353</v>
      </c>
      <c r="S2612" s="15">
        <f>(((J2612/60)/60)/24)+DATE(1970,1,1)</f>
        <v>42564.881076388891</v>
      </c>
      <c r="T2612" s="15">
        <f>(((I2612/60)/60)/24)+DATE(1970,1,1)</f>
        <v>42604.290972222225</v>
      </c>
      <c r="U2612">
        <f>YEAR(S2612)</f>
        <v>2016</v>
      </c>
      <c r="V2612">
        <f t="shared" si="40"/>
        <v>40</v>
      </c>
    </row>
    <row r="2613" spans="1:22" ht="41.4" x14ac:dyDescent="0.4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ROUND(E2613/D2613*100,0)</f>
        <v>2791</v>
      </c>
      <c r="P2613">
        <f>IFERROR(ROUND(E2613/L2613,2),0)</f>
        <v>83.8</v>
      </c>
      <c r="Q2613" s="11" t="s">
        <v>8317</v>
      </c>
      <c r="R2613" t="s">
        <v>8353</v>
      </c>
      <c r="S2613" s="15">
        <f>(((J2613/60)/60)/24)+DATE(1970,1,1)</f>
        <v>42704.335810185185</v>
      </c>
      <c r="T2613" s="15">
        <f>(((I2613/60)/60)/24)+DATE(1970,1,1)</f>
        <v>42737.957638888889</v>
      </c>
      <c r="U2613">
        <f>YEAR(S2613)</f>
        <v>2016</v>
      </c>
      <c r="V2613">
        <f t="shared" si="40"/>
        <v>33</v>
      </c>
    </row>
    <row r="2614" spans="1:22" ht="41.4" x14ac:dyDescent="0.4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ROUND(E2614/D2614*100,0)</f>
        <v>172</v>
      </c>
      <c r="P2614">
        <f>IFERROR(ROUND(E2614/L2614,2),0)</f>
        <v>58.42</v>
      </c>
      <c r="Q2614" s="11" t="s">
        <v>8317</v>
      </c>
      <c r="R2614" t="s">
        <v>8353</v>
      </c>
      <c r="S2614" s="15">
        <f>(((J2614/60)/60)/24)+DATE(1970,1,1)</f>
        <v>41982.143171296295</v>
      </c>
      <c r="T2614" s="15">
        <f>(((I2614/60)/60)/24)+DATE(1970,1,1)</f>
        <v>42013.143171296295</v>
      </c>
      <c r="U2614">
        <f>YEAR(S2614)</f>
        <v>2014</v>
      </c>
      <c r="V2614">
        <f t="shared" si="40"/>
        <v>31</v>
      </c>
    </row>
    <row r="2615" spans="1:22" ht="41.4" x14ac:dyDescent="0.4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ROUND(E2615/D2615*100,0)</f>
        <v>101</v>
      </c>
      <c r="P2615">
        <f>IFERROR(ROUND(E2615/L2615,2),0)</f>
        <v>270.57</v>
      </c>
      <c r="Q2615" s="11" t="s">
        <v>8317</v>
      </c>
      <c r="R2615" t="s">
        <v>8353</v>
      </c>
      <c r="S2615" s="15">
        <f>(((J2615/60)/60)/24)+DATE(1970,1,1)</f>
        <v>41143.81821759259</v>
      </c>
      <c r="T2615" s="15">
        <f>(((I2615/60)/60)/24)+DATE(1970,1,1)</f>
        <v>41173.81821759259</v>
      </c>
      <c r="U2615">
        <f>YEAR(S2615)</f>
        <v>2012</v>
      </c>
      <c r="V2615">
        <f t="shared" si="40"/>
        <v>30</v>
      </c>
    </row>
    <row r="2616" spans="1:22" ht="41.4" x14ac:dyDescent="0.4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ROUND(E2616/D2616*100,0)</f>
        <v>102</v>
      </c>
      <c r="P2616">
        <f>IFERROR(ROUND(E2616/L2616,2),0)</f>
        <v>107.1</v>
      </c>
      <c r="Q2616" s="11" t="s">
        <v>8317</v>
      </c>
      <c r="R2616" t="s">
        <v>8353</v>
      </c>
      <c r="S2616" s="15">
        <f>(((J2616/60)/60)/24)+DATE(1970,1,1)</f>
        <v>41730.708472222221</v>
      </c>
      <c r="T2616" s="15">
        <f>(((I2616/60)/60)/24)+DATE(1970,1,1)</f>
        <v>41759.208333333336</v>
      </c>
      <c r="U2616">
        <f>YEAR(S2616)</f>
        <v>2014</v>
      </c>
      <c r="V2616">
        <f t="shared" si="40"/>
        <v>29</v>
      </c>
    </row>
    <row r="2617" spans="1:22" ht="41.4" x14ac:dyDescent="0.4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ROUND(E2617/D2617*100,0)</f>
        <v>170</v>
      </c>
      <c r="P2617">
        <f>IFERROR(ROUND(E2617/L2617,2),0)</f>
        <v>47.18</v>
      </c>
      <c r="Q2617" s="11" t="s">
        <v>8317</v>
      </c>
      <c r="R2617" t="s">
        <v>8353</v>
      </c>
      <c r="S2617" s="15">
        <f>(((J2617/60)/60)/24)+DATE(1970,1,1)</f>
        <v>42453.49726851852</v>
      </c>
      <c r="T2617" s="15">
        <f>(((I2617/60)/60)/24)+DATE(1970,1,1)</f>
        <v>42490.5</v>
      </c>
      <c r="U2617">
        <f>YEAR(S2617)</f>
        <v>2016</v>
      </c>
      <c r="V2617">
        <f t="shared" si="40"/>
        <v>37</v>
      </c>
    </row>
    <row r="2618" spans="1:22" ht="41.4" x14ac:dyDescent="0.4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ROUND(E2618/D2618*100,0)</f>
        <v>115</v>
      </c>
      <c r="P2618">
        <f>IFERROR(ROUND(E2618/L2618,2),0)</f>
        <v>120.31</v>
      </c>
      <c r="Q2618" s="11" t="s">
        <v>8317</v>
      </c>
      <c r="R2618" t="s">
        <v>8353</v>
      </c>
      <c r="S2618" s="15">
        <f>(((J2618/60)/60)/24)+DATE(1970,1,1)</f>
        <v>42211.99454861111</v>
      </c>
      <c r="T2618" s="15">
        <f>(((I2618/60)/60)/24)+DATE(1970,1,1)</f>
        <v>42241.99454861111</v>
      </c>
      <c r="U2618">
        <f>YEAR(S2618)</f>
        <v>2015</v>
      </c>
      <c r="V2618">
        <f t="shared" si="40"/>
        <v>30</v>
      </c>
    </row>
    <row r="2619" spans="1:22" ht="41.4" x14ac:dyDescent="0.4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ROUND(E2619/D2619*100,0)</f>
        <v>878</v>
      </c>
      <c r="P2619">
        <f>IFERROR(ROUND(E2619/L2619,2),0)</f>
        <v>27.6</v>
      </c>
      <c r="Q2619" s="11" t="s">
        <v>8317</v>
      </c>
      <c r="R2619" t="s">
        <v>8353</v>
      </c>
      <c r="S2619" s="15">
        <f>(((J2619/60)/60)/24)+DATE(1970,1,1)</f>
        <v>41902.874432870369</v>
      </c>
      <c r="T2619" s="15">
        <f>(((I2619/60)/60)/24)+DATE(1970,1,1)</f>
        <v>41932.874432870369</v>
      </c>
      <c r="U2619">
        <f>YEAR(S2619)</f>
        <v>2014</v>
      </c>
      <c r="V2619">
        <f t="shared" si="40"/>
        <v>30</v>
      </c>
    </row>
    <row r="2620" spans="1:22" ht="27.6" x14ac:dyDescent="0.4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ROUND(E2620/D2620*100,0)</f>
        <v>105</v>
      </c>
      <c r="P2620">
        <f>IFERROR(ROUND(E2620/L2620,2),0)</f>
        <v>205.3</v>
      </c>
      <c r="Q2620" s="11" t="s">
        <v>8317</v>
      </c>
      <c r="R2620" t="s">
        <v>8353</v>
      </c>
      <c r="S2620" s="15">
        <f>(((J2620/60)/60)/24)+DATE(1970,1,1)</f>
        <v>42279.792372685188</v>
      </c>
      <c r="T2620" s="15">
        <f>(((I2620/60)/60)/24)+DATE(1970,1,1)</f>
        <v>42339.834039351852</v>
      </c>
      <c r="U2620">
        <f>YEAR(S2620)</f>
        <v>2015</v>
      </c>
      <c r="V2620">
        <f t="shared" si="40"/>
        <v>60</v>
      </c>
    </row>
    <row r="2621" spans="1:22" ht="41.4" x14ac:dyDescent="0.4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ROUND(E2621/D2621*100,0)</f>
        <v>188</v>
      </c>
      <c r="P2621">
        <f>IFERROR(ROUND(E2621/L2621,2),0)</f>
        <v>35.549999999999997</v>
      </c>
      <c r="Q2621" s="11" t="s">
        <v>8317</v>
      </c>
      <c r="R2621" t="s">
        <v>8353</v>
      </c>
      <c r="S2621" s="15">
        <f>(((J2621/60)/60)/24)+DATE(1970,1,1)</f>
        <v>42273.884305555555</v>
      </c>
      <c r="T2621" s="15">
        <f>(((I2621/60)/60)/24)+DATE(1970,1,1)</f>
        <v>42300.458333333328</v>
      </c>
      <c r="U2621">
        <f>YEAR(S2621)</f>
        <v>2015</v>
      </c>
      <c r="V2621">
        <f t="shared" si="40"/>
        <v>27</v>
      </c>
    </row>
    <row r="2622" spans="1:22" ht="41.4" x14ac:dyDescent="0.4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ROUND(E2622/D2622*100,0)</f>
        <v>144</v>
      </c>
      <c r="P2622">
        <f>IFERROR(ROUND(E2622/L2622,2),0)</f>
        <v>74.64</v>
      </c>
      <c r="Q2622" s="11" t="s">
        <v>8317</v>
      </c>
      <c r="R2622" t="s">
        <v>8353</v>
      </c>
      <c r="S2622" s="15">
        <f>(((J2622/60)/60)/24)+DATE(1970,1,1)</f>
        <v>42251.16715277778</v>
      </c>
      <c r="T2622" s="15">
        <f>(((I2622/60)/60)/24)+DATE(1970,1,1)</f>
        <v>42288.041666666672</v>
      </c>
      <c r="U2622">
        <f>YEAR(S2622)</f>
        <v>2015</v>
      </c>
      <c r="V2622">
        <f t="shared" si="40"/>
        <v>37</v>
      </c>
    </row>
    <row r="2623" spans="1:22" ht="41.4" x14ac:dyDescent="0.4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ROUND(E2623/D2623*100,0)</f>
        <v>146</v>
      </c>
      <c r="P2623">
        <f>IFERROR(ROUND(E2623/L2623,2),0)</f>
        <v>47.06</v>
      </c>
      <c r="Q2623" s="11" t="s">
        <v>8317</v>
      </c>
      <c r="R2623" t="s">
        <v>8353</v>
      </c>
      <c r="S2623" s="15">
        <f>(((J2623/60)/60)/24)+DATE(1970,1,1)</f>
        <v>42115.74754629629</v>
      </c>
      <c r="T2623" s="15">
        <f>(((I2623/60)/60)/24)+DATE(1970,1,1)</f>
        <v>42145.74754629629</v>
      </c>
      <c r="U2623">
        <f>YEAR(S2623)</f>
        <v>2015</v>
      </c>
      <c r="V2623">
        <f t="shared" si="40"/>
        <v>30</v>
      </c>
    </row>
    <row r="2624" spans="1:22" ht="41.4" x14ac:dyDescent="0.4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ROUND(E2624/D2624*100,0)</f>
        <v>131</v>
      </c>
      <c r="P2624">
        <f>IFERROR(ROUND(E2624/L2624,2),0)</f>
        <v>26.59</v>
      </c>
      <c r="Q2624" s="11" t="s">
        <v>8317</v>
      </c>
      <c r="R2624" t="s">
        <v>8353</v>
      </c>
      <c r="S2624" s="15">
        <f>(((J2624/60)/60)/24)+DATE(1970,1,1)</f>
        <v>42689.74324074074</v>
      </c>
      <c r="T2624" s="15">
        <f>(((I2624/60)/60)/24)+DATE(1970,1,1)</f>
        <v>42734.74324074074</v>
      </c>
      <c r="U2624">
        <f>YEAR(S2624)</f>
        <v>2016</v>
      </c>
      <c r="V2624">
        <f t="shared" si="40"/>
        <v>45</v>
      </c>
    </row>
    <row r="2625" spans="1:22" ht="41.4" x14ac:dyDescent="0.4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ROUND(E2625/D2625*100,0)</f>
        <v>114</v>
      </c>
      <c r="P2625">
        <f>IFERROR(ROUND(E2625/L2625,2),0)</f>
        <v>36.770000000000003</v>
      </c>
      <c r="Q2625" s="11" t="s">
        <v>8317</v>
      </c>
      <c r="R2625" t="s">
        <v>8353</v>
      </c>
      <c r="S2625" s="15">
        <f>(((J2625/60)/60)/24)+DATE(1970,1,1)</f>
        <v>42692.256550925929</v>
      </c>
      <c r="T2625" s="15">
        <f>(((I2625/60)/60)/24)+DATE(1970,1,1)</f>
        <v>42706.256550925929</v>
      </c>
      <c r="U2625">
        <f>YEAR(S2625)</f>
        <v>2016</v>
      </c>
      <c r="V2625">
        <f t="shared" si="40"/>
        <v>14</v>
      </c>
    </row>
    <row r="2626" spans="1:22" ht="41.4" x14ac:dyDescent="0.4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ROUND(E2626/D2626*100,0)</f>
        <v>1379</v>
      </c>
      <c r="P2626">
        <f>IFERROR(ROUND(E2626/L2626,2),0)</f>
        <v>31.82</v>
      </c>
      <c r="Q2626" s="11" t="s">
        <v>8317</v>
      </c>
      <c r="R2626" t="s">
        <v>8353</v>
      </c>
      <c r="S2626" s="15">
        <f>(((J2626/60)/60)/24)+DATE(1970,1,1)</f>
        <v>41144.42155092593</v>
      </c>
      <c r="T2626" s="15">
        <f>(((I2626/60)/60)/24)+DATE(1970,1,1)</f>
        <v>41165.42155092593</v>
      </c>
      <c r="U2626">
        <f>YEAR(S2626)</f>
        <v>2012</v>
      </c>
      <c r="V2626">
        <f t="shared" si="40"/>
        <v>21</v>
      </c>
    </row>
    <row r="2627" spans="1:22" ht="41.4" x14ac:dyDescent="0.4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ROUND(E2627/D2627*100,0)</f>
        <v>956</v>
      </c>
      <c r="P2627">
        <f>IFERROR(ROUND(E2627/L2627,2),0)</f>
        <v>27.58</v>
      </c>
      <c r="Q2627" s="11" t="s">
        <v>8317</v>
      </c>
      <c r="R2627" t="s">
        <v>8353</v>
      </c>
      <c r="S2627" s="15">
        <f>(((J2627/60)/60)/24)+DATE(1970,1,1)</f>
        <v>42658.810277777782</v>
      </c>
      <c r="T2627" s="15">
        <f>(((I2627/60)/60)/24)+DATE(1970,1,1)</f>
        <v>42683.851944444439</v>
      </c>
      <c r="U2627">
        <f>YEAR(S2627)</f>
        <v>2016</v>
      </c>
      <c r="V2627">
        <f t="shared" ref="V2627:V2690" si="41">_xlfn.DAYS(T2627,S2627)</f>
        <v>25</v>
      </c>
    </row>
    <row r="2628" spans="1:22" ht="41.4" x14ac:dyDescent="0.4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ROUND(E2628/D2628*100,0)</f>
        <v>112</v>
      </c>
      <c r="P2628">
        <f>IFERROR(ROUND(E2628/L2628,2),0)</f>
        <v>56</v>
      </c>
      <c r="Q2628" s="11" t="s">
        <v>8317</v>
      </c>
      <c r="R2628" t="s">
        <v>8353</v>
      </c>
      <c r="S2628" s="15">
        <f>(((J2628/60)/60)/24)+DATE(1970,1,1)</f>
        <v>42128.628113425926</v>
      </c>
      <c r="T2628" s="15">
        <f>(((I2628/60)/60)/24)+DATE(1970,1,1)</f>
        <v>42158.628113425926</v>
      </c>
      <c r="U2628">
        <f>YEAR(S2628)</f>
        <v>2015</v>
      </c>
      <c r="V2628">
        <f t="shared" si="41"/>
        <v>30</v>
      </c>
    </row>
    <row r="2629" spans="1:22" ht="41.4" x14ac:dyDescent="0.4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ROUND(E2629/D2629*100,0)</f>
        <v>647</v>
      </c>
      <c r="P2629">
        <f>IFERROR(ROUND(E2629/L2629,2),0)</f>
        <v>21.56</v>
      </c>
      <c r="Q2629" s="11" t="s">
        <v>8317</v>
      </c>
      <c r="R2629" t="s">
        <v>8353</v>
      </c>
      <c r="S2629" s="15">
        <f>(((J2629/60)/60)/24)+DATE(1970,1,1)</f>
        <v>42304.829409722224</v>
      </c>
      <c r="T2629" s="15">
        <f>(((I2629/60)/60)/24)+DATE(1970,1,1)</f>
        <v>42334.871076388896</v>
      </c>
      <c r="U2629">
        <f>YEAR(S2629)</f>
        <v>2015</v>
      </c>
      <c r="V2629">
        <f t="shared" si="41"/>
        <v>30</v>
      </c>
    </row>
    <row r="2630" spans="1:22" ht="27.6" x14ac:dyDescent="0.4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ROUND(E2630/D2630*100,0)</f>
        <v>110</v>
      </c>
      <c r="P2630">
        <f>IFERROR(ROUND(E2630/L2630,2),0)</f>
        <v>44.1</v>
      </c>
      <c r="Q2630" s="11" t="s">
        <v>8317</v>
      </c>
      <c r="R2630" t="s">
        <v>8353</v>
      </c>
      <c r="S2630" s="15">
        <f>(((J2630/60)/60)/24)+DATE(1970,1,1)</f>
        <v>41953.966053240743</v>
      </c>
      <c r="T2630" s="15">
        <f>(((I2630/60)/60)/24)+DATE(1970,1,1)</f>
        <v>41973.966053240743</v>
      </c>
      <c r="U2630">
        <f>YEAR(S2630)</f>
        <v>2014</v>
      </c>
      <c r="V2630">
        <f t="shared" si="41"/>
        <v>20</v>
      </c>
    </row>
    <row r="2631" spans="1:22" ht="27.6" x14ac:dyDescent="0.4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ROUND(E2631/D2631*100,0)</f>
        <v>128</v>
      </c>
      <c r="P2631">
        <f>IFERROR(ROUND(E2631/L2631,2),0)</f>
        <v>63.87</v>
      </c>
      <c r="Q2631" s="11" t="s">
        <v>8317</v>
      </c>
      <c r="R2631" t="s">
        <v>8353</v>
      </c>
      <c r="S2631" s="15">
        <f>(((J2631/60)/60)/24)+DATE(1970,1,1)</f>
        <v>42108.538449074069</v>
      </c>
      <c r="T2631" s="15">
        <f>(((I2631/60)/60)/24)+DATE(1970,1,1)</f>
        <v>42138.538449074069</v>
      </c>
      <c r="U2631">
        <f>YEAR(S2631)</f>
        <v>2015</v>
      </c>
      <c r="V2631">
        <f t="shared" si="41"/>
        <v>30</v>
      </c>
    </row>
    <row r="2632" spans="1:22" ht="41.4" x14ac:dyDescent="0.4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ROUND(E2632/D2632*100,0)</f>
        <v>158</v>
      </c>
      <c r="P2632">
        <f>IFERROR(ROUND(E2632/L2632,2),0)</f>
        <v>38.99</v>
      </c>
      <c r="Q2632" s="11" t="s">
        <v>8317</v>
      </c>
      <c r="R2632" t="s">
        <v>8353</v>
      </c>
      <c r="S2632" s="15">
        <f>(((J2632/60)/60)/24)+DATE(1970,1,1)</f>
        <v>42524.105462962965</v>
      </c>
      <c r="T2632" s="15">
        <f>(((I2632/60)/60)/24)+DATE(1970,1,1)</f>
        <v>42551.416666666672</v>
      </c>
      <c r="U2632">
        <f>YEAR(S2632)</f>
        <v>2016</v>
      </c>
      <c r="V2632">
        <f t="shared" si="41"/>
        <v>27</v>
      </c>
    </row>
    <row r="2633" spans="1:22" ht="41.4" x14ac:dyDescent="0.4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ROUND(E2633/D2633*100,0)</f>
        <v>115</v>
      </c>
      <c r="P2633">
        <f>IFERROR(ROUND(E2633/L2633,2),0)</f>
        <v>80.19</v>
      </c>
      <c r="Q2633" s="11" t="s">
        <v>8317</v>
      </c>
      <c r="R2633" t="s">
        <v>8353</v>
      </c>
      <c r="S2633" s="15">
        <f>(((J2633/60)/60)/24)+DATE(1970,1,1)</f>
        <v>42218.169293981482</v>
      </c>
      <c r="T2633" s="15">
        <f>(((I2633/60)/60)/24)+DATE(1970,1,1)</f>
        <v>42246.169293981482</v>
      </c>
      <c r="U2633">
        <f>YEAR(S2633)</f>
        <v>2015</v>
      </c>
      <c r="V2633">
        <f t="shared" si="41"/>
        <v>28</v>
      </c>
    </row>
    <row r="2634" spans="1:22" ht="41.4" x14ac:dyDescent="0.4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ROUND(E2634/D2634*100,0)</f>
        <v>137</v>
      </c>
      <c r="P2634">
        <f>IFERROR(ROUND(E2634/L2634,2),0)</f>
        <v>34.9</v>
      </c>
      <c r="Q2634" s="11" t="s">
        <v>8317</v>
      </c>
      <c r="R2634" t="s">
        <v>8353</v>
      </c>
      <c r="S2634" s="15">
        <f>(((J2634/60)/60)/24)+DATE(1970,1,1)</f>
        <v>42494.061793981484</v>
      </c>
      <c r="T2634" s="15">
        <f>(((I2634/60)/60)/24)+DATE(1970,1,1)</f>
        <v>42519.061793981484</v>
      </c>
      <c r="U2634">
        <f>YEAR(S2634)</f>
        <v>2016</v>
      </c>
      <c r="V2634">
        <f t="shared" si="41"/>
        <v>25</v>
      </c>
    </row>
    <row r="2635" spans="1:22" ht="41.4" x14ac:dyDescent="0.4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ROUND(E2635/D2635*100,0)</f>
        <v>355</v>
      </c>
      <c r="P2635">
        <f>IFERROR(ROUND(E2635/L2635,2),0)</f>
        <v>89.1</v>
      </c>
      <c r="Q2635" s="11" t="s">
        <v>8317</v>
      </c>
      <c r="R2635" t="s">
        <v>8353</v>
      </c>
      <c r="S2635" s="15">
        <f>(((J2635/60)/60)/24)+DATE(1970,1,1)</f>
        <v>41667.823287037041</v>
      </c>
      <c r="T2635" s="15">
        <f>(((I2635/60)/60)/24)+DATE(1970,1,1)</f>
        <v>41697.958333333336</v>
      </c>
      <c r="U2635">
        <f>YEAR(S2635)</f>
        <v>2014</v>
      </c>
      <c r="V2635">
        <f t="shared" si="41"/>
        <v>30</v>
      </c>
    </row>
    <row r="2636" spans="1:22" ht="41.4" x14ac:dyDescent="0.4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ROUND(E2636/D2636*100,0)</f>
        <v>106</v>
      </c>
      <c r="P2636">
        <f>IFERROR(ROUND(E2636/L2636,2),0)</f>
        <v>39.44</v>
      </c>
      <c r="Q2636" s="11" t="s">
        <v>8317</v>
      </c>
      <c r="R2636" t="s">
        <v>8353</v>
      </c>
      <c r="S2636" s="15">
        <f>(((J2636/60)/60)/24)+DATE(1970,1,1)</f>
        <v>42612.656493055561</v>
      </c>
      <c r="T2636" s="15">
        <f>(((I2636/60)/60)/24)+DATE(1970,1,1)</f>
        <v>42642.656493055561</v>
      </c>
      <c r="U2636">
        <f>YEAR(S2636)</f>
        <v>2016</v>
      </c>
      <c r="V2636">
        <f t="shared" si="41"/>
        <v>30</v>
      </c>
    </row>
    <row r="2637" spans="1:22" ht="41.4" x14ac:dyDescent="0.4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ROUND(E2637/D2637*100,0)</f>
        <v>100</v>
      </c>
      <c r="P2637">
        <f>IFERROR(ROUND(E2637/L2637,2),0)</f>
        <v>136.9</v>
      </c>
      <c r="Q2637" s="11" t="s">
        <v>8317</v>
      </c>
      <c r="R2637" t="s">
        <v>8353</v>
      </c>
      <c r="S2637" s="15">
        <f>(((J2637/60)/60)/24)+DATE(1970,1,1)</f>
        <v>42037.950937500005</v>
      </c>
      <c r="T2637" s="15">
        <f>(((I2637/60)/60)/24)+DATE(1970,1,1)</f>
        <v>42072.909270833334</v>
      </c>
      <c r="U2637">
        <f>YEAR(S2637)</f>
        <v>2015</v>
      </c>
      <c r="V2637">
        <f t="shared" si="41"/>
        <v>35</v>
      </c>
    </row>
    <row r="2638" spans="1:22" ht="41.4" x14ac:dyDescent="0.4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ROUND(E2638/D2638*100,0)</f>
        <v>187</v>
      </c>
      <c r="P2638">
        <f>IFERROR(ROUND(E2638/L2638,2),0)</f>
        <v>37.46</v>
      </c>
      <c r="Q2638" s="11" t="s">
        <v>8317</v>
      </c>
      <c r="R2638" t="s">
        <v>8353</v>
      </c>
      <c r="S2638" s="15">
        <f>(((J2638/60)/60)/24)+DATE(1970,1,1)</f>
        <v>42636.614745370374</v>
      </c>
      <c r="T2638" s="15">
        <f>(((I2638/60)/60)/24)+DATE(1970,1,1)</f>
        <v>42659.041666666672</v>
      </c>
      <c r="U2638">
        <f>YEAR(S2638)</f>
        <v>2016</v>
      </c>
      <c r="V2638">
        <f t="shared" si="41"/>
        <v>23</v>
      </c>
    </row>
    <row r="2639" spans="1:22" ht="27.6" x14ac:dyDescent="0.4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ROUND(E2639/D2639*100,0)</f>
        <v>166</v>
      </c>
      <c r="P2639">
        <f>IFERROR(ROUND(E2639/L2639,2),0)</f>
        <v>31.96</v>
      </c>
      <c r="Q2639" s="11" t="s">
        <v>8317</v>
      </c>
      <c r="R2639" t="s">
        <v>8353</v>
      </c>
      <c r="S2639" s="15">
        <f>(((J2639/60)/60)/24)+DATE(1970,1,1)</f>
        <v>42639.549479166672</v>
      </c>
      <c r="T2639" s="15">
        <f>(((I2639/60)/60)/24)+DATE(1970,1,1)</f>
        <v>42655.549479166672</v>
      </c>
      <c r="U2639">
        <f>YEAR(S2639)</f>
        <v>2016</v>
      </c>
      <c r="V2639">
        <f t="shared" si="41"/>
        <v>16</v>
      </c>
    </row>
    <row r="2640" spans="1:22" ht="41.4" x14ac:dyDescent="0.4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ROUND(E2640/D2640*100,0)</f>
        <v>102</v>
      </c>
      <c r="P2640">
        <f>IFERROR(ROUND(E2640/L2640,2),0)</f>
        <v>25.21</v>
      </c>
      <c r="Q2640" s="11" t="s">
        <v>8317</v>
      </c>
      <c r="R2640" t="s">
        <v>8353</v>
      </c>
      <c r="S2640" s="15">
        <f>(((J2640/60)/60)/24)+DATE(1970,1,1)</f>
        <v>41989.913136574076</v>
      </c>
      <c r="T2640" s="15">
        <f>(((I2640/60)/60)/24)+DATE(1970,1,1)</f>
        <v>42019.913136574076</v>
      </c>
      <c r="U2640">
        <f>YEAR(S2640)</f>
        <v>2014</v>
      </c>
      <c r="V2640">
        <f t="shared" si="41"/>
        <v>30</v>
      </c>
    </row>
    <row r="2641" spans="1:22" ht="41.4" x14ac:dyDescent="0.4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ROUND(E2641/D2641*100,0)</f>
        <v>164</v>
      </c>
      <c r="P2641">
        <f>IFERROR(ROUND(E2641/L2641,2),0)</f>
        <v>10.039999999999999</v>
      </c>
      <c r="Q2641" s="11" t="s">
        <v>8317</v>
      </c>
      <c r="R2641" t="s">
        <v>8353</v>
      </c>
      <c r="S2641" s="15">
        <f>(((J2641/60)/60)/24)+DATE(1970,1,1)</f>
        <v>42024.86513888889</v>
      </c>
      <c r="T2641" s="15">
        <f>(((I2641/60)/60)/24)+DATE(1970,1,1)</f>
        <v>42054.86513888889</v>
      </c>
      <c r="U2641">
        <f>YEAR(S2641)</f>
        <v>2015</v>
      </c>
      <c r="V2641">
        <f t="shared" si="41"/>
        <v>30</v>
      </c>
    </row>
    <row r="2642" spans="1:22" ht="55.2" x14ac:dyDescent="0.4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ROUND(E2642/D2642*100,0)</f>
        <v>106</v>
      </c>
      <c r="P2642">
        <f>IFERROR(ROUND(E2642/L2642,2),0)</f>
        <v>45.94</v>
      </c>
      <c r="Q2642" s="11" t="s">
        <v>8317</v>
      </c>
      <c r="R2642" t="s">
        <v>8353</v>
      </c>
      <c r="S2642" s="15">
        <f>(((J2642/60)/60)/24)+DATE(1970,1,1)</f>
        <v>42103.160578703704</v>
      </c>
      <c r="T2642" s="15">
        <f>(((I2642/60)/60)/24)+DATE(1970,1,1)</f>
        <v>42163.160578703704</v>
      </c>
      <c r="U2642">
        <f>YEAR(S2642)</f>
        <v>2015</v>
      </c>
      <c r="V2642">
        <f t="shared" si="41"/>
        <v>60</v>
      </c>
    </row>
    <row r="2643" spans="1:22" ht="27.6" x14ac:dyDescent="0.4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ROUND(E2643/D2643*100,0)</f>
        <v>1</v>
      </c>
      <c r="P2643">
        <f>IFERROR(ROUND(E2643/L2643,2),0)</f>
        <v>15</v>
      </c>
      <c r="Q2643" s="11" t="s">
        <v>8317</v>
      </c>
      <c r="R2643" t="s">
        <v>8353</v>
      </c>
      <c r="S2643" s="15">
        <f>(((J2643/60)/60)/24)+DATE(1970,1,1)</f>
        <v>41880.827118055553</v>
      </c>
      <c r="T2643" s="15">
        <f>(((I2643/60)/60)/24)+DATE(1970,1,1)</f>
        <v>41897.839583333334</v>
      </c>
      <c r="U2643">
        <f>YEAR(S2643)</f>
        <v>2014</v>
      </c>
      <c r="V2643">
        <f t="shared" si="41"/>
        <v>17</v>
      </c>
    </row>
    <row r="2644" spans="1:22" ht="55.2" x14ac:dyDescent="0.4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ROUND(E2644/D2644*100,0)</f>
        <v>0</v>
      </c>
      <c r="P2644">
        <f>IFERROR(ROUND(E2644/L2644,2),0)</f>
        <v>0</v>
      </c>
      <c r="Q2644" s="11" t="s">
        <v>8317</v>
      </c>
      <c r="R2644" t="s">
        <v>8353</v>
      </c>
      <c r="S2644" s="15">
        <f>(((J2644/60)/60)/24)+DATE(1970,1,1)</f>
        <v>42536.246620370366</v>
      </c>
      <c r="T2644" s="15">
        <f>(((I2644/60)/60)/24)+DATE(1970,1,1)</f>
        <v>42566.289583333331</v>
      </c>
      <c r="U2644">
        <f>YEAR(S2644)</f>
        <v>2016</v>
      </c>
      <c r="V2644">
        <f t="shared" si="41"/>
        <v>30</v>
      </c>
    </row>
    <row r="2645" spans="1:22" ht="41.4" x14ac:dyDescent="0.4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ROUND(E2645/D2645*100,0)</f>
        <v>34</v>
      </c>
      <c r="P2645">
        <f>IFERROR(ROUND(E2645/L2645,2),0)</f>
        <v>223.58</v>
      </c>
      <c r="Q2645" s="11" t="s">
        <v>8317</v>
      </c>
      <c r="R2645" t="s">
        <v>8353</v>
      </c>
      <c r="S2645" s="15">
        <f>(((J2645/60)/60)/24)+DATE(1970,1,1)</f>
        <v>42689.582349537035</v>
      </c>
      <c r="T2645" s="15">
        <f>(((I2645/60)/60)/24)+DATE(1970,1,1)</f>
        <v>42725.332638888889</v>
      </c>
      <c r="U2645">
        <f>YEAR(S2645)</f>
        <v>2016</v>
      </c>
      <c r="V2645">
        <f t="shared" si="41"/>
        <v>36</v>
      </c>
    </row>
    <row r="2646" spans="1:22" ht="41.4" x14ac:dyDescent="0.4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ROUND(E2646/D2646*100,0)</f>
        <v>2</v>
      </c>
      <c r="P2646">
        <f>IFERROR(ROUND(E2646/L2646,2),0)</f>
        <v>39.479999999999997</v>
      </c>
      <c r="Q2646" s="11" t="s">
        <v>8317</v>
      </c>
      <c r="R2646" t="s">
        <v>8353</v>
      </c>
      <c r="S2646" s="15">
        <f>(((J2646/60)/60)/24)+DATE(1970,1,1)</f>
        <v>42774.792071759264</v>
      </c>
      <c r="T2646" s="15">
        <f>(((I2646/60)/60)/24)+DATE(1970,1,1)</f>
        <v>42804.792071759264</v>
      </c>
      <c r="U2646">
        <f>YEAR(S2646)</f>
        <v>2017</v>
      </c>
      <c r="V2646">
        <f t="shared" si="41"/>
        <v>30</v>
      </c>
    </row>
    <row r="2647" spans="1:22" ht="41.4" x14ac:dyDescent="0.4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ROUND(E2647/D2647*100,0)</f>
        <v>11</v>
      </c>
      <c r="P2647">
        <f>IFERROR(ROUND(E2647/L2647,2),0)</f>
        <v>91.3</v>
      </c>
      <c r="Q2647" s="11" t="s">
        <v>8317</v>
      </c>
      <c r="R2647" t="s">
        <v>8353</v>
      </c>
      <c r="S2647" s="15">
        <f>(((J2647/60)/60)/24)+DATE(1970,1,1)</f>
        <v>41921.842627314814</v>
      </c>
      <c r="T2647" s="15">
        <f>(((I2647/60)/60)/24)+DATE(1970,1,1)</f>
        <v>41951.884293981479</v>
      </c>
      <c r="U2647">
        <f>YEAR(S2647)</f>
        <v>2014</v>
      </c>
      <c r="V2647">
        <f t="shared" si="41"/>
        <v>30</v>
      </c>
    </row>
    <row r="2648" spans="1:22" ht="41.4" x14ac:dyDescent="0.4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ROUND(E2648/D2648*100,0)</f>
        <v>8</v>
      </c>
      <c r="P2648">
        <f>IFERROR(ROUND(E2648/L2648,2),0)</f>
        <v>78.67</v>
      </c>
      <c r="Q2648" s="11" t="s">
        <v>8317</v>
      </c>
      <c r="R2648" t="s">
        <v>8353</v>
      </c>
      <c r="S2648" s="15">
        <f>(((J2648/60)/60)/24)+DATE(1970,1,1)</f>
        <v>42226.313298611116</v>
      </c>
      <c r="T2648" s="15">
        <f>(((I2648/60)/60)/24)+DATE(1970,1,1)</f>
        <v>42256.313298611116</v>
      </c>
      <c r="U2648">
        <f>YEAR(S2648)</f>
        <v>2015</v>
      </c>
      <c r="V2648">
        <f t="shared" si="41"/>
        <v>30</v>
      </c>
    </row>
    <row r="2649" spans="1:22" ht="41.4" x14ac:dyDescent="0.4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ROUND(E2649/D2649*100,0)</f>
        <v>1</v>
      </c>
      <c r="P2649">
        <f>IFERROR(ROUND(E2649/L2649,2),0)</f>
        <v>12</v>
      </c>
      <c r="Q2649" s="11" t="s">
        <v>8317</v>
      </c>
      <c r="R2649" t="s">
        <v>8353</v>
      </c>
      <c r="S2649" s="15">
        <f>(((J2649/60)/60)/24)+DATE(1970,1,1)</f>
        <v>42200.261793981481</v>
      </c>
      <c r="T2649" s="15">
        <f>(((I2649/60)/60)/24)+DATE(1970,1,1)</f>
        <v>42230.261793981481</v>
      </c>
      <c r="U2649">
        <f>YEAR(S2649)</f>
        <v>2015</v>
      </c>
      <c r="V2649">
        <f t="shared" si="41"/>
        <v>30</v>
      </c>
    </row>
    <row r="2650" spans="1:22" ht="41.4" x14ac:dyDescent="0.4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ROUND(E2650/D2650*100,0)</f>
        <v>1</v>
      </c>
      <c r="P2650">
        <f>IFERROR(ROUND(E2650/L2650,2),0)</f>
        <v>17.670000000000002</v>
      </c>
      <c r="Q2650" s="11" t="s">
        <v>8317</v>
      </c>
      <c r="R2650" t="s">
        <v>8353</v>
      </c>
      <c r="S2650" s="15">
        <f>(((J2650/60)/60)/24)+DATE(1970,1,1)</f>
        <v>42408.714814814812</v>
      </c>
      <c r="T2650" s="15">
        <f>(((I2650/60)/60)/24)+DATE(1970,1,1)</f>
        <v>42438.714814814812</v>
      </c>
      <c r="U2650">
        <f>YEAR(S2650)</f>
        <v>2016</v>
      </c>
      <c r="V2650">
        <f t="shared" si="41"/>
        <v>30</v>
      </c>
    </row>
    <row r="2651" spans="1:22" ht="27.6" x14ac:dyDescent="0.4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ROUND(E2651/D2651*100,0)</f>
        <v>0</v>
      </c>
      <c r="P2651">
        <f>IFERROR(ROUND(E2651/L2651,2),0)</f>
        <v>41.33</v>
      </c>
      <c r="Q2651" s="11" t="s">
        <v>8317</v>
      </c>
      <c r="R2651" t="s">
        <v>8353</v>
      </c>
      <c r="S2651" s="15">
        <f>(((J2651/60)/60)/24)+DATE(1970,1,1)</f>
        <v>42341.99700231482</v>
      </c>
      <c r="T2651" s="15">
        <f>(((I2651/60)/60)/24)+DATE(1970,1,1)</f>
        <v>42401.99700231482</v>
      </c>
      <c r="U2651">
        <f>YEAR(S2651)</f>
        <v>2015</v>
      </c>
      <c r="V2651">
        <f t="shared" si="41"/>
        <v>60</v>
      </c>
    </row>
    <row r="2652" spans="1:22" ht="41.4" x14ac:dyDescent="0.4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ROUND(E2652/D2652*100,0)</f>
        <v>1</v>
      </c>
      <c r="P2652">
        <f>IFERROR(ROUND(E2652/L2652,2),0)</f>
        <v>71.599999999999994</v>
      </c>
      <c r="Q2652" s="11" t="s">
        <v>8317</v>
      </c>
      <c r="R2652" t="s">
        <v>8353</v>
      </c>
      <c r="S2652" s="15">
        <f>(((J2652/60)/60)/24)+DATE(1970,1,1)</f>
        <v>42695.624340277776</v>
      </c>
      <c r="T2652" s="15">
        <f>(((I2652/60)/60)/24)+DATE(1970,1,1)</f>
        <v>42725.624340277776</v>
      </c>
      <c r="U2652">
        <f>YEAR(S2652)</f>
        <v>2016</v>
      </c>
      <c r="V2652">
        <f t="shared" si="41"/>
        <v>30</v>
      </c>
    </row>
    <row r="2653" spans="1:22" ht="41.4" x14ac:dyDescent="0.4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ROUND(E2653/D2653*100,0)</f>
        <v>2</v>
      </c>
      <c r="P2653">
        <f>IFERROR(ROUND(E2653/L2653,2),0)</f>
        <v>307.82</v>
      </c>
      <c r="Q2653" s="11" t="s">
        <v>8317</v>
      </c>
      <c r="R2653" t="s">
        <v>8353</v>
      </c>
      <c r="S2653" s="15">
        <f>(((J2653/60)/60)/24)+DATE(1970,1,1)</f>
        <v>42327.805659722217</v>
      </c>
      <c r="T2653" s="15">
        <f>(((I2653/60)/60)/24)+DATE(1970,1,1)</f>
        <v>42355.805659722217</v>
      </c>
      <c r="U2653">
        <f>YEAR(S2653)</f>
        <v>2015</v>
      </c>
      <c r="V2653">
        <f t="shared" si="41"/>
        <v>28</v>
      </c>
    </row>
    <row r="2654" spans="1:22" ht="41.4" x14ac:dyDescent="0.4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ROUND(E2654/D2654*100,0)</f>
        <v>1</v>
      </c>
      <c r="P2654">
        <f>IFERROR(ROUND(E2654/L2654,2),0)</f>
        <v>80.45</v>
      </c>
      <c r="Q2654" s="11" t="s">
        <v>8317</v>
      </c>
      <c r="R2654" t="s">
        <v>8353</v>
      </c>
      <c r="S2654" s="15">
        <f>(((J2654/60)/60)/24)+DATE(1970,1,1)</f>
        <v>41953.158854166672</v>
      </c>
      <c r="T2654" s="15">
        <f>(((I2654/60)/60)/24)+DATE(1970,1,1)</f>
        <v>41983.158854166672</v>
      </c>
      <c r="U2654">
        <f>YEAR(S2654)</f>
        <v>2014</v>
      </c>
      <c r="V2654">
        <f t="shared" si="41"/>
        <v>30</v>
      </c>
    </row>
    <row r="2655" spans="1:22" ht="41.4" x14ac:dyDescent="0.4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ROUND(E2655/D2655*100,0)</f>
        <v>12</v>
      </c>
      <c r="P2655">
        <f>IFERROR(ROUND(E2655/L2655,2),0)</f>
        <v>83.94</v>
      </c>
      <c r="Q2655" s="11" t="s">
        <v>8317</v>
      </c>
      <c r="R2655" t="s">
        <v>8353</v>
      </c>
      <c r="S2655" s="15">
        <f>(((J2655/60)/60)/24)+DATE(1970,1,1)</f>
        <v>41771.651932870373</v>
      </c>
      <c r="T2655" s="15">
        <f>(((I2655/60)/60)/24)+DATE(1970,1,1)</f>
        <v>41803.166666666664</v>
      </c>
      <c r="U2655">
        <f>YEAR(S2655)</f>
        <v>2014</v>
      </c>
      <c r="V2655">
        <f t="shared" si="41"/>
        <v>32</v>
      </c>
    </row>
    <row r="2656" spans="1:22" ht="41.4" x14ac:dyDescent="0.4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ROUND(E2656/D2656*100,0)</f>
        <v>0</v>
      </c>
      <c r="P2656">
        <f>IFERROR(ROUND(E2656/L2656,2),0)</f>
        <v>8.5</v>
      </c>
      <c r="Q2656" s="11" t="s">
        <v>8317</v>
      </c>
      <c r="R2656" t="s">
        <v>8353</v>
      </c>
      <c r="S2656" s="15">
        <f>(((J2656/60)/60)/24)+DATE(1970,1,1)</f>
        <v>42055.600995370376</v>
      </c>
      <c r="T2656" s="15">
        <f>(((I2656/60)/60)/24)+DATE(1970,1,1)</f>
        <v>42115.559328703705</v>
      </c>
      <c r="U2656">
        <f>YEAR(S2656)</f>
        <v>2015</v>
      </c>
      <c r="V2656">
        <f t="shared" si="41"/>
        <v>60</v>
      </c>
    </row>
    <row r="2657" spans="1:22" x14ac:dyDescent="0.4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ROUND(E2657/D2657*100,0)</f>
        <v>21</v>
      </c>
      <c r="P2657">
        <f>IFERROR(ROUND(E2657/L2657,2),0)</f>
        <v>73.37</v>
      </c>
      <c r="Q2657" s="11" t="s">
        <v>8317</v>
      </c>
      <c r="R2657" t="s">
        <v>8353</v>
      </c>
      <c r="S2657" s="15">
        <f>(((J2657/60)/60)/24)+DATE(1970,1,1)</f>
        <v>42381.866284722222</v>
      </c>
      <c r="T2657" s="15">
        <f>(((I2657/60)/60)/24)+DATE(1970,1,1)</f>
        <v>42409.833333333328</v>
      </c>
      <c r="U2657">
        <f>YEAR(S2657)</f>
        <v>2016</v>
      </c>
      <c r="V2657">
        <f t="shared" si="41"/>
        <v>28</v>
      </c>
    </row>
    <row r="2658" spans="1:22" ht="27.6" x14ac:dyDescent="0.4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ROUND(E2658/D2658*100,0)</f>
        <v>11</v>
      </c>
      <c r="P2658">
        <f>IFERROR(ROUND(E2658/L2658,2),0)</f>
        <v>112.86</v>
      </c>
      <c r="Q2658" s="11" t="s">
        <v>8317</v>
      </c>
      <c r="R2658" t="s">
        <v>8353</v>
      </c>
      <c r="S2658" s="15">
        <f>(((J2658/60)/60)/24)+DATE(1970,1,1)</f>
        <v>42767.688518518517</v>
      </c>
      <c r="T2658" s="15">
        <f>(((I2658/60)/60)/24)+DATE(1970,1,1)</f>
        <v>42806.791666666672</v>
      </c>
      <c r="U2658">
        <f>YEAR(S2658)</f>
        <v>2017</v>
      </c>
      <c r="V2658">
        <f t="shared" si="41"/>
        <v>39</v>
      </c>
    </row>
    <row r="2659" spans="1:22" ht="41.4" x14ac:dyDescent="0.4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ROUND(E2659/D2659*100,0)</f>
        <v>19</v>
      </c>
      <c r="P2659">
        <f>IFERROR(ROUND(E2659/L2659,2),0)</f>
        <v>95.28</v>
      </c>
      <c r="Q2659" s="11" t="s">
        <v>8317</v>
      </c>
      <c r="R2659" t="s">
        <v>8353</v>
      </c>
      <c r="S2659" s="15">
        <f>(((J2659/60)/60)/24)+DATE(1970,1,1)</f>
        <v>42551.928854166668</v>
      </c>
      <c r="T2659" s="15">
        <f>(((I2659/60)/60)/24)+DATE(1970,1,1)</f>
        <v>42585.0625</v>
      </c>
      <c r="U2659">
        <f>YEAR(S2659)</f>
        <v>2016</v>
      </c>
      <c r="V2659">
        <f t="shared" si="41"/>
        <v>34</v>
      </c>
    </row>
    <row r="2660" spans="1:22" ht="41.4" x14ac:dyDescent="0.4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ROUND(E2660/D2660*100,0)</f>
        <v>0</v>
      </c>
      <c r="P2660">
        <f>IFERROR(ROUND(E2660/L2660,2),0)</f>
        <v>22.75</v>
      </c>
      <c r="Q2660" s="11" t="s">
        <v>8317</v>
      </c>
      <c r="R2660" t="s">
        <v>8353</v>
      </c>
      <c r="S2660" s="15">
        <f>(((J2660/60)/60)/24)+DATE(1970,1,1)</f>
        <v>42551.884189814817</v>
      </c>
      <c r="T2660" s="15">
        <f>(((I2660/60)/60)/24)+DATE(1970,1,1)</f>
        <v>42581.884189814817</v>
      </c>
      <c r="U2660">
        <f>YEAR(S2660)</f>
        <v>2016</v>
      </c>
      <c r="V2660">
        <f t="shared" si="41"/>
        <v>30</v>
      </c>
    </row>
    <row r="2661" spans="1:22" x14ac:dyDescent="0.4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ROUND(E2661/D2661*100,0)</f>
        <v>3</v>
      </c>
      <c r="P2661">
        <f>IFERROR(ROUND(E2661/L2661,2),0)</f>
        <v>133.30000000000001</v>
      </c>
      <c r="Q2661" s="11" t="s">
        <v>8317</v>
      </c>
      <c r="R2661" t="s">
        <v>8353</v>
      </c>
      <c r="S2661" s="15">
        <f>(((J2661/60)/60)/24)+DATE(1970,1,1)</f>
        <v>42082.069560185191</v>
      </c>
      <c r="T2661" s="15">
        <f>(((I2661/60)/60)/24)+DATE(1970,1,1)</f>
        <v>42112.069560185191</v>
      </c>
      <c r="U2661">
        <f>YEAR(S2661)</f>
        <v>2015</v>
      </c>
      <c r="V2661">
        <f t="shared" si="41"/>
        <v>30</v>
      </c>
    </row>
    <row r="2662" spans="1:22" ht="41.4" x14ac:dyDescent="0.4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ROUND(E2662/D2662*100,0)</f>
        <v>0</v>
      </c>
      <c r="P2662">
        <f>IFERROR(ROUND(E2662/L2662,2),0)</f>
        <v>3.8</v>
      </c>
      <c r="Q2662" s="11" t="s">
        <v>8317</v>
      </c>
      <c r="R2662" t="s">
        <v>8353</v>
      </c>
      <c r="S2662" s="15">
        <f>(((J2662/60)/60)/24)+DATE(1970,1,1)</f>
        <v>42272.713171296295</v>
      </c>
      <c r="T2662" s="15">
        <f>(((I2662/60)/60)/24)+DATE(1970,1,1)</f>
        <v>42332.754837962959</v>
      </c>
      <c r="U2662">
        <f>YEAR(S2662)</f>
        <v>2015</v>
      </c>
      <c r="V2662">
        <f t="shared" si="41"/>
        <v>60</v>
      </c>
    </row>
    <row r="2663" spans="1:22" ht="41.4" x14ac:dyDescent="0.4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ROUND(E2663/D2663*100,0)</f>
        <v>103</v>
      </c>
      <c r="P2663">
        <f>IFERROR(ROUND(E2663/L2663,2),0)</f>
        <v>85.75</v>
      </c>
      <c r="Q2663" s="11" t="s">
        <v>8317</v>
      </c>
      <c r="R2663" t="s">
        <v>8354</v>
      </c>
      <c r="S2663" s="15">
        <f>(((J2663/60)/60)/24)+DATE(1970,1,1)</f>
        <v>41542.958449074074</v>
      </c>
      <c r="T2663" s="15">
        <f>(((I2663/60)/60)/24)+DATE(1970,1,1)</f>
        <v>41572.958449074074</v>
      </c>
      <c r="U2663">
        <f>YEAR(S2663)</f>
        <v>2013</v>
      </c>
      <c r="V2663">
        <f t="shared" si="41"/>
        <v>30</v>
      </c>
    </row>
    <row r="2664" spans="1:22" ht="41.4" x14ac:dyDescent="0.4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ROUND(E2664/D2664*100,0)</f>
        <v>107</v>
      </c>
      <c r="P2664">
        <f>IFERROR(ROUND(E2664/L2664,2),0)</f>
        <v>267</v>
      </c>
      <c r="Q2664" s="11" t="s">
        <v>8317</v>
      </c>
      <c r="R2664" t="s">
        <v>8354</v>
      </c>
      <c r="S2664" s="15">
        <f>(((J2664/60)/60)/24)+DATE(1970,1,1)</f>
        <v>42207.746678240743</v>
      </c>
      <c r="T2664" s="15">
        <f>(((I2664/60)/60)/24)+DATE(1970,1,1)</f>
        <v>42237.746678240743</v>
      </c>
      <c r="U2664">
        <f>YEAR(S2664)</f>
        <v>2015</v>
      </c>
      <c r="V2664">
        <f t="shared" si="41"/>
        <v>30</v>
      </c>
    </row>
    <row r="2665" spans="1:22" ht="41.4" x14ac:dyDescent="0.4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ROUND(E2665/D2665*100,0)</f>
        <v>105</v>
      </c>
      <c r="P2665">
        <f>IFERROR(ROUND(E2665/L2665,2),0)</f>
        <v>373.56</v>
      </c>
      <c r="Q2665" s="11" t="s">
        <v>8317</v>
      </c>
      <c r="R2665" t="s">
        <v>8354</v>
      </c>
      <c r="S2665" s="15">
        <f>(((J2665/60)/60)/24)+DATE(1970,1,1)</f>
        <v>42222.622766203705</v>
      </c>
      <c r="T2665" s="15">
        <f>(((I2665/60)/60)/24)+DATE(1970,1,1)</f>
        <v>42251.625</v>
      </c>
      <c r="U2665">
        <f>YEAR(S2665)</f>
        <v>2015</v>
      </c>
      <c r="V2665">
        <f t="shared" si="41"/>
        <v>29</v>
      </c>
    </row>
    <row r="2666" spans="1:22" ht="41.4" x14ac:dyDescent="0.4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ROUND(E2666/D2666*100,0)</f>
        <v>103</v>
      </c>
      <c r="P2666">
        <f>IFERROR(ROUND(E2666/L2666,2),0)</f>
        <v>174.04</v>
      </c>
      <c r="Q2666" s="11" t="s">
        <v>8317</v>
      </c>
      <c r="R2666" t="s">
        <v>8354</v>
      </c>
      <c r="S2666" s="15">
        <f>(((J2666/60)/60)/24)+DATE(1970,1,1)</f>
        <v>42313.02542824074</v>
      </c>
      <c r="T2666" s="15">
        <f>(((I2666/60)/60)/24)+DATE(1970,1,1)</f>
        <v>42347.290972222225</v>
      </c>
      <c r="U2666">
        <f>YEAR(S2666)</f>
        <v>2015</v>
      </c>
      <c r="V2666">
        <f t="shared" si="41"/>
        <v>34</v>
      </c>
    </row>
    <row r="2667" spans="1:22" ht="41.4" x14ac:dyDescent="0.4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ROUND(E2667/D2667*100,0)</f>
        <v>123</v>
      </c>
      <c r="P2667">
        <f>IFERROR(ROUND(E2667/L2667,2),0)</f>
        <v>93.7</v>
      </c>
      <c r="Q2667" s="11" t="s">
        <v>8317</v>
      </c>
      <c r="R2667" t="s">
        <v>8354</v>
      </c>
      <c r="S2667" s="15">
        <f>(((J2667/60)/60)/24)+DATE(1970,1,1)</f>
        <v>42083.895532407405</v>
      </c>
      <c r="T2667" s="15">
        <f>(((I2667/60)/60)/24)+DATE(1970,1,1)</f>
        <v>42128.895532407405</v>
      </c>
      <c r="U2667">
        <f>YEAR(S2667)</f>
        <v>2015</v>
      </c>
      <c r="V2667">
        <f t="shared" si="41"/>
        <v>45</v>
      </c>
    </row>
    <row r="2668" spans="1:22" ht="41.4" x14ac:dyDescent="0.4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ROUND(E2668/D2668*100,0)</f>
        <v>159</v>
      </c>
      <c r="P2668">
        <f>IFERROR(ROUND(E2668/L2668,2),0)</f>
        <v>77.33</v>
      </c>
      <c r="Q2668" s="11" t="s">
        <v>8317</v>
      </c>
      <c r="R2668" t="s">
        <v>8354</v>
      </c>
      <c r="S2668" s="15">
        <f>(((J2668/60)/60)/24)+DATE(1970,1,1)</f>
        <v>42235.764340277776</v>
      </c>
      <c r="T2668" s="15">
        <f>(((I2668/60)/60)/24)+DATE(1970,1,1)</f>
        <v>42272.875</v>
      </c>
      <c r="U2668">
        <f>YEAR(S2668)</f>
        <v>2015</v>
      </c>
      <c r="V2668">
        <f t="shared" si="41"/>
        <v>37</v>
      </c>
    </row>
    <row r="2669" spans="1:22" ht="41.4" x14ac:dyDescent="0.4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ROUND(E2669/D2669*100,0)</f>
        <v>111</v>
      </c>
      <c r="P2669">
        <f>IFERROR(ROUND(E2669/L2669,2),0)</f>
        <v>92.22</v>
      </c>
      <c r="Q2669" s="11" t="s">
        <v>8317</v>
      </c>
      <c r="R2669" t="s">
        <v>8354</v>
      </c>
      <c r="S2669" s="15">
        <f>(((J2669/60)/60)/24)+DATE(1970,1,1)</f>
        <v>42380.926111111112</v>
      </c>
      <c r="T2669" s="15">
        <f>(((I2669/60)/60)/24)+DATE(1970,1,1)</f>
        <v>42410.926111111112</v>
      </c>
      <c r="U2669">
        <f>YEAR(S2669)</f>
        <v>2016</v>
      </c>
      <c r="V2669">
        <f t="shared" si="41"/>
        <v>30</v>
      </c>
    </row>
    <row r="2670" spans="1:22" ht="27.6" x14ac:dyDescent="0.4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ROUND(E2670/D2670*100,0)</f>
        <v>171</v>
      </c>
      <c r="P2670">
        <f>IFERROR(ROUND(E2670/L2670,2),0)</f>
        <v>60.96</v>
      </c>
      <c r="Q2670" s="11" t="s">
        <v>8317</v>
      </c>
      <c r="R2670" t="s">
        <v>8354</v>
      </c>
      <c r="S2670" s="15">
        <f>(((J2670/60)/60)/24)+DATE(1970,1,1)</f>
        <v>42275.588715277772</v>
      </c>
      <c r="T2670" s="15">
        <f>(((I2670/60)/60)/24)+DATE(1970,1,1)</f>
        <v>42317.60555555555</v>
      </c>
      <c r="U2670">
        <f>YEAR(S2670)</f>
        <v>2015</v>
      </c>
      <c r="V2670">
        <f t="shared" si="41"/>
        <v>42</v>
      </c>
    </row>
    <row r="2671" spans="1:22" ht="41.4" x14ac:dyDescent="0.4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ROUND(E2671/D2671*100,0)</f>
        <v>125</v>
      </c>
      <c r="P2671">
        <f>IFERROR(ROUND(E2671/L2671,2),0)</f>
        <v>91</v>
      </c>
      <c r="Q2671" s="11" t="s">
        <v>8317</v>
      </c>
      <c r="R2671" t="s">
        <v>8354</v>
      </c>
      <c r="S2671" s="15">
        <f>(((J2671/60)/60)/24)+DATE(1970,1,1)</f>
        <v>42319.035833333335</v>
      </c>
      <c r="T2671" s="15">
        <f>(((I2671/60)/60)/24)+DATE(1970,1,1)</f>
        <v>42379.035833333335</v>
      </c>
      <c r="U2671">
        <f>YEAR(S2671)</f>
        <v>2015</v>
      </c>
      <c r="V2671">
        <f t="shared" si="41"/>
        <v>60</v>
      </c>
    </row>
    <row r="2672" spans="1:22" ht="41.4" x14ac:dyDescent="0.4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ROUND(E2672/D2672*100,0)</f>
        <v>6</v>
      </c>
      <c r="P2672">
        <f>IFERROR(ROUND(E2672/L2672,2),0)</f>
        <v>41.58</v>
      </c>
      <c r="Q2672" s="11" t="s">
        <v>8317</v>
      </c>
      <c r="R2672" t="s">
        <v>8354</v>
      </c>
      <c r="S2672" s="15">
        <f>(((J2672/60)/60)/24)+DATE(1970,1,1)</f>
        <v>41821.020601851851</v>
      </c>
      <c r="T2672" s="15">
        <f>(((I2672/60)/60)/24)+DATE(1970,1,1)</f>
        <v>41849.020601851851</v>
      </c>
      <c r="U2672">
        <f>YEAR(S2672)</f>
        <v>2014</v>
      </c>
      <c r="V2672">
        <f t="shared" si="41"/>
        <v>28</v>
      </c>
    </row>
    <row r="2673" spans="1:22" ht="41.4" x14ac:dyDescent="0.4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ROUND(E2673/D2673*100,0)</f>
        <v>11</v>
      </c>
      <c r="P2673">
        <f>IFERROR(ROUND(E2673/L2673,2),0)</f>
        <v>33.76</v>
      </c>
      <c r="Q2673" s="11" t="s">
        <v>8317</v>
      </c>
      <c r="R2673" t="s">
        <v>8354</v>
      </c>
      <c r="S2673" s="15">
        <f>(((J2673/60)/60)/24)+DATE(1970,1,1)</f>
        <v>41962.749027777783</v>
      </c>
      <c r="T2673" s="15">
        <f>(((I2673/60)/60)/24)+DATE(1970,1,1)</f>
        <v>41992.818055555559</v>
      </c>
      <c r="U2673">
        <f>YEAR(S2673)</f>
        <v>2014</v>
      </c>
      <c r="V2673">
        <f t="shared" si="41"/>
        <v>30</v>
      </c>
    </row>
    <row r="2674" spans="1:22" ht="41.4" x14ac:dyDescent="0.4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ROUND(E2674/D2674*100,0)</f>
        <v>33</v>
      </c>
      <c r="P2674">
        <f>IFERROR(ROUND(E2674/L2674,2),0)</f>
        <v>70.62</v>
      </c>
      <c r="Q2674" s="11" t="s">
        <v>8317</v>
      </c>
      <c r="R2674" t="s">
        <v>8354</v>
      </c>
      <c r="S2674" s="15">
        <f>(((J2674/60)/60)/24)+DATE(1970,1,1)</f>
        <v>42344.884143518517</v>
      </c>
      <c r="T2674" s="15">
        <f>(((I2674/60)/60)/24)+DATE(1970,1,1)</f>
        <v>42366.25</v>
      </c>
      <c r="U2674">
        <f>YEAR(S2674)</f>
        <v>2015</v>
      </c>
      <c r="V2674">
        <f t="shared" si="41"/>
        <v>22</v>
      </c>
    </row>
    <row r="2675" spans="1:22" ht="41.4" x14ac:dyDescent="0.4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ROUND(E2675/D2675*100,0)</f>
        <v>28</v>
      </c>
      <c r="P2675">
        <f>IFERROR(ROUND(E2675/L2675,2),0)</f>
        <v>167.15</v>
      </c>
      <c r="Q2675" s="11" t="s">
        <v>8317</v>
      </c>
      <c r="R2675" t="s">
        <v>8354</v>
      </c>
      <c r="S2675" s="15">
        <f>(((J2675/60)/60)/24)+DATE(1970,1,1)</f>
        <v>41912.541655092595</v>
      </c>
      <c r="T2675" s="15">
        <f>(((I2675/60)/60)/24)+DATE(1970,1,1)</f>
        <v>41941.947916666664</v>
      </c>
      <c r="U2675">
        <f>YEAR(S2675)</f>
        <v>2014</v>
      </c>
      <c r="V2675">
        <f t="shared" si="41"/>
        <v>29</v>
      </c>
    </row>
    <row r="2676" spans="1:22" ht="55.2" x14ac:dyDescent="0.4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ROUND(E2676/D2676*100,0)</f>
        <v>63</v>
      </c>
      <c r="P2676">
        <f>IFERROR(ROUND(E2676/L2676,2),0)</f>
        <v>128.62</v>
      </c>
      <c r="Q2676" s="11" t="s">
        <v>8317</v>
      </c>
      <c r="R2676" t="s">
        <v>8354</v>
      </c>
      <c r="S2676" s="15">
        <f>(((J2676/60)/60)/24)+DATE(1970,1,1)</f>
        <v>42529.632754629631</v>
      </c>
      <c r="T2676" s="15">
        <f>(((I2676/60)/60)/24)+DATE(1970,1,1)</f>
        <v>42556.207638888889</v>
      </c>
      <c r="U2676">
        <f>YEAR(S2676)</f>
        <v>2016</v>
      </c>
      <c r="V2676">
        <f t="shared" si="41"/>
        <v>27</v>
      </c>
    </row>
    <row r="2677" spans="1:22" ht="41.4" x14ac:dyDescent="0.4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ROUND(E2677/D2677*100,0)</f>
        <v>8</v>
      </c>
      <c r="P2677">
        <f>IFERROR(ROUND(E2677/L2677,2),0)</f>
        <v>65.41</v>
      </c>
      <c r="Q2677" s="11" t="s">
        <v>8317</v>
      </c>
      <c r="R2677" t="s">
        <v>8354</v>
      </c>
      <c r="S2677" s="15">
        <f>(((J2677/60)/60)/24)+DATE(1970,1,1)</f>
        <v>41923.857511574075</v>
      </c>
      <c r="T2677" s="15">
        <f>(((I2677/60)/60)/24)+DATE(1970,1,1)</f>
        <v>41953.899178240739</v>
      </c>
      <c r="U2677">
        <f>YEAR(S2677)</f>
        <v>2014</v>
      </c>
      <c r="V2677">
        <f t="shared" si="41"/>
        <v>30</v>
      </c>
    </row>
    <row r="2678" spans="1:22" ht="41.4" x14ac:dyDescent="0.4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ROUND(E2678/D2678*100,0)</f>
        <v>50</v>
      </c>
      <c r="P2678">
        <f>IFERROR(ROUND(E2678/L2678,2),0)</f>
        <v>117.56</v>
      </c>
      <c r="Q2678" s="11" t="s">
        <v>8317</v>
      </c>
      <c r="R2678" t="s">
        <v>8354</v>
      </c>
      <c r="S2678" s="15">
        <f>(((J2678/60)/60)/24)+DATE(1970,1,1)</f>
        <v>42482.624699074076</v>
      </c>
      <c r="T2678" s="15">
        <f>(((I2678/60)/60)/24)+DATE(1970,1,1)</f>
        <v>42512.624699074076</v>
      </c>
      <c r="U2678">
        <f>YEAR(S2678)</f>
        <v>2016</v>
      </c>
      <c r="V2678">
        <f t="shared" si="41"/>
        <v>30</v>
      </c>
    </row>
    <row r="2679" spans="1:22" ht="41.4" x14ac:dyDescent="0.4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ROUND(E2679/D2679*100,0)</f>
        <v>18</v>
      </c>
      <c r="P2679">
        <f>IFERROR(ROUND(E2679/L2679,2),0)</f>
        <v>126.48</v>
      </c>
      <c r="Q2679" s="11" t="s">
        <v>8317</v>
      </c>
      <c r="R2679" t="s">
        <v>8354</v>
      </c>
      <c r="S2679" s="15">
        <f>(((J2679/60)/60)/24)+DATE(1970,1,1)</f>
        <v>41793.029432870368</v>
      </c>
      <c r="T2679" s="15">
        <f>(((I2679/60)/60)/24)+DATE(1970,1,1)</f>
        <v>41823.029432870368</v>
      </c>
      <c r="U2679">
        <f>YEAR(S2679)</f>
        <v>2014</v>
      </c>
      <c r="V2679">
        <f t="shared" si="41"/>
        <v>30</v>
      </c>
    </row>
    <row r="2680" spans="1:22" ht="41.4" x14ac:dyDescent="0.4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ROUND(E2680/D2680*100,0)</f>
        <v>0</v>
      </c>
      <c r="P2680">
        <f>IFERROR(ROUND(E2680/L2680,2),0)</f>
        <v>550</v>
      </c>
      <c r="Q2680" s="11" t="s">
        <v>8317</v>
      </c>
      <c r="R2680" t="s">
        <v>8354</v>
      </c>
      <c r="S2680" s="15">
        <f>(((J2680/60)/60)/24)+DATE(1970,1,1)</f>
        <v>42241.798206018517</v>
      </c>
      <c r="T2680" s="15">
        <f>(((I2680/60)/60)/24)+DATE(1970,1,1)</f>
        <v>42271.798206018517</v>
      </c>
      <c r="U2680">
        <f>YEAR(S2680)</f>
        <v>2015</v>
      </c>
      <c r="V2680">
        <f t="shared" si="41"/>
        <v>30</v>
      </c>
    </row>
    <row r="2681" spans="1:22" ht="41.4" x14ac:dyDescent="0.4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ROUND(E2681/D2681*100,0)</f>
        <v>0</v>
      </c>
      <c r="P2681">
        <f>IFERROR(ROUND(E2681/L2681,2),0)</f>
        <v>44</v>
      </c>
      <c r="Q2681" s="11" t="s">
        <v>8317</v>
      </c>
      <c r="R2681" t="s">
        <v>8354</v>
      </c>
      <c r="S2681" s="15">
        <f>(((J2681/60)/60)/24)+DATE(1970,1,1)</f>
        <v>42033.001087962963</v>
      </c>
      <c r="T2681" s="15">
        <f>(((I2681/60)/60)/24)+DATE(1970,1,1)</f>
        <v>42063.001087962963</v>
      </c>
      <c r="U2681">
        <f>YEAR(S2681)</f>
        <v>2015</v>
      </c>
      <c r="V2681">
        <f t="shared" si="41"/>
        <v>30</v>
      </c>
    </row>
    <row r="2682" spans="1:22" x14ac:dyDescent="0.4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ROUND(E2682/D2682*100,0)</f>
        <v>1</v>
      </c>
      <c r="P2682">
        <f>IFERROR(ROUND(E2682/L2682,2),0)</f>
        <v>69</v>
      </c>
      <c r="Q2682" s="11" t="s">
        <v>8317</v>
      </c>
      <c r="R2682" t="s">
        <v>8354</v>
      </c>
      <c r="S2682" s="15">
        <f>(((J2682/60)/60)/24)+DATE(1970,1,1)</f>
        <v>42436.211701388893</v>
      </c>
      <c r="T2682" s="15">
        <f>(((I2682/60)/60)/24)+DATE(1970,1,1)</f>
        <v>42466.170034722221</v>
      </c>
      <c r="U2682">
        <f>YEAR(S2682)</f>
        <v>2016</v>
      </c>
      <c r="V2682">
        <f t="shared" si="41"/>
        <v>30</v>
      </c>
    </row>
    <row r="2683" spans="1:22" ht="41.4" x14ac:dyDescent="0.4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ROUND(E2683/D2683*100,0)</f>
        <v>1</v>
      </c>
      <c r="P2683">
        <f>IFERROR(ROUND(E2683/L2683,2),0)</f>
        <v>27.5</v>
      </c>
      <c r="Q2683" s="11" t="s">
        <v>8334</v>
      </c>
      <c r="R2683" t="s">
        <v>8335</v>
      </c>
      <c r="S2683" s="15">
        <f>(((J2683/60)/60)/24)+DATE(1970,1,1)</f>
        <v>41805.895254629628</v>
      </c>
      <c r="T2683" s="15">
        <f>(((I2683/60)/60)/24)+DATE(1970,1,1)</f>
        <v>41830.895254629628</v>
      </c>
      <c r="U2683">
        <f>YEAR(S2683)</f>
        <v>2014</v>
      </c>
      <c r="V2683">
        <f t="shared" si="41"/>
        <v>25</v>
      </c>
    </row>
    <row r="2684" spans="1:22" ht="41.4" x14ac:dyDescent="0.4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ROUND(E2684/D2684*100,0)</f>
        <v>28</v>
      </c>
      <c r="P2684">
        <f>IFERROR(ROUND(E2684/L2684,2),0)</f>
        <v>84.9</v>
      </c>
      <c r="Q2684" s="11" t="s">
        <v>8334</v>
      </c>
      <c r="R2684" t="s">
        <v>8335</v>
      </c>
      <c r="S2684" s="15">
        <f>(((J2684/60)/60)/24)+DATE(1970,1,1)</f>
        <v>41932.871990740743</v>
      </c>
      <c r="T2684" s="15">
        <f>(((I2684/60)/60)/24)+DATE(1970,1,1)</f>
        <v>41965.249305555553</v>
      </c>
      <c r="U2684">
        <f>YEAR(S2684)</f>
        <v>2014</v>
      </c>
      <c r="V2684">
        <f t="shared" si="41"/>
        <v>33</v>
      </c>
    </row>
    <row r="2685" spans="1:22" ht="41.4" x14ac:dyDescent="0.4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ROUND(E2685/D2685*100,0)</f>
        <v>0</v>
      </c>
      <c r="P2685">
        <f>IFERROR(ROUND(E2685/L2685,2),0)</f>
        <v>12</v>
      </c>
      <c r="Q2685" s="11" t="s">
        <v>8334</v>
      </c>
      <c r="R2685" t="s">
        <v>8335</v>
      </c>
      <c r="S2685" s="15">
        <f>(((J2685/60)/60)/24)+DATE(1970,1,1)</f>
        <v>42034.75509259259</v>
      </c>
      <c r="T2685" s="15">
        <f>(((I2685/60)/60)/24)+DATE(1970,1,1)</f>
        <v>42064.75509259259</v>
      </c>
      <c r="U2685">
        <f>YEAR(S2685)</f>
        <v>2015</v>
      </c>
      <c r="V2685">
        <f t="shared" si="41"/>
        <v>30</v>
      </c>
    </row>
    <row r="2686" spans="1:22" ht="41.4" x14ac:dyDescent="0.4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ROUND(E2686/D2686*100,0)</f>
        <v>1</v>
      </c>
      <c r="P2686">
        <f>IFERROR(ROUND(E2686/L2686,2),0)</f>
        <v>200</v>
      </c>
      <c r="Q2686" s="11" t="s">
        <v>8334</v>
      </c>
      <c r="R2686" t="s">
        <v>8335</v>
      </c>
      <c r="S2686" s="15">
        <f>(((J2686/60)/60)/24)+DATE(1970,1,1)</f>
        <v>41820.914641203701</v>
      </c>
      <c r="T2686" s="15">
        <f>(((I2686/60)/60)/24)+DATE(1970,1,1)</f>
        <v>41860.914641203701</v>
      </c>
      <c r="U2686">
        <f>YEAR(S2686)</f>
        <v>2014</v>
      </c>
      <c r="V2686">
        <f t="shared" si="41"/>
        <v>40</v>
      </c>
    </row>
    <row r="2687" spans="1:22" ht="41.4" x14ac:dyDescent="0.4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ROUND(E2687/D2687*100,0)</f>
        <v>0</v>
      </c>
      <c r="P2687">
        <f>IFERROR(ROUND(E2687/L2687,2),0)</f>
        <v>10</v>
      </c>
      <c r="Q2687" s="11" t="s">
        <v>8334</v>
      </c>
      <c r="R2687" t="s">
        <v>8335</v>
      </c>
      <c r="S2687" s="15">
        <f>(((J2687/60)/60)/24)+DATE(1970,1,1)</f>
        <v>42061.69594907407</v>
      </c>
      <c r="T2687" s="15">
        <f>(((I2687/60)/60)/24)+DATE(1970,1,1)</f>
        <v>42121.654282407413</v>
      </c>
      <c r="U2687">
        <f>YEAR(S2687)</f>
        <v>2015</v>
      </c>
      <c r="V2687">
        <f t="shared" si="41"/>
        <v>60</v>
      </c>
    </row>
    <row r="2688" spans="1:22" ht="41.4" x14ac:dyDescent="0.4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ROUND(E2688/D2688*100,0)</f>
        <v>0</v>
      </c>
      <c r="P2688">
        <f>IFERROR(ROUND(E2688/L2688,2),0)</f>
        <v>0</v>
      </c>
      <c r="Q2688" s="11" t="s">
        <v>8334</v>
      </c>
      <c r="R2688" t="s">
        <v>8335</v>
      </c>
      <c r="S2688" s="15">
        <f>(((J2688/60)/60)/24)+DATE(1970,1,1)</f>
        <v>41892.974803240737</v>
      </c>
      <c r="T2688" s="15">
        <f>(((I2688/60)/60)/24)+DATE(1970,1,1)</f>
        <v>41912.974803240737</v>
      </c>
      <c r="U2688">
        <f>YEAR(S2688)</f>
        <v>2014</v>
      </c>
      <c r="V2688">
        <f t="shared" si="41"/>
        <v>20</v>
      </c>
    </row>
    <row r="2689" spans="1:22" ht="41.4" x14ac:dyDescent="0.4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ROUND(E2689/D2689*100,0)</f>
        <v>0</v>
      </c>
      <c r="P2689">
        <f>IFERROR(ROUND(E2689/L2689,2),0)</f>
        <v>0</v>
      </c>
      <c r="Q2689" s="11" t="s">
        <v>8334</v>
      </c>
      <c r="R2689" t="s">
        <v>8335</v>
      </c>
      <c r="S2689" s="15">
        <f>(((J2689/60)/60)/24)+DATE(1970,1,1)</f>
        <v>42154.64025462963</v>
      </c>
      <c r="T2689" s="15">
        <f>(((I2689/60)/60)/24)+DATE(1970,1,1)</f>
        <v>42184.64025462963</v>
      </c>
      <c r="U2689">
        <f>YEAR(S2689)</f>
        <v>2015</v>
      </c>
      <c r="V2689">
        <f t="shared" si="41"/>
        <v>30</v>
      </c>
    </row>
    <row r="2690" spans="1:22" ht="27.6" x14ac:dyDescent="0.4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ROUND(E2690/D2690*100,0)</f>
        <v>0</v>
      </c>
      <c r="P2690">
        <f>IFERROR(ROUND(E2690/L2690,2),0)</f>
        <v>5.29</v>
      </c>
      <c r="Q2690" s="11" t="s">
        <v>8334</v>
      </c>
      <c r="R2690" t="s">
        <v>8335</v>
      </c>
      <c r="S2690" s="15">
        <f>(((J2690/60)/60)/24)+DATE(1970,1,1)</f>
        <v>42028.118865740747</v>
      </c>
      <c r="T2690" s="15">
        <f>(((I2690/60)/60)/24)+DATE(1970,1,1)</f>
        <v>42059.125</v>
      </c>
      <c r="U2690">
        <f>YEAR(S2690)</f>
        <v>2015</v>
      </c>
      <c r="V2690">
        <f t="shared" si="41"/>
        <v>31</v>
      </c>
    </row>
    <row r="2691" spans="1:22" ht="41.4" x14ac:dyDescent="0.4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ROUND(E2691/D2691*100,0)</f>
        <v>0</v>
      </c>
      <c r="P2691">
        <f>IFERROR(ROUND(E2691/L2691,2),0)</f>
        <v>1</v>
      </c>
      <c r="Q2691" s="11" t="s">
        <v>8334</v>
      </c>
      <c r="R2691" t="s">
        <v>8335</v>
      </c>
      <c r="S2691" s="15">
        <f>(((J2691/60)/60)/24)+DATE(1970,1,1)</f>
        <v>42551.961689814809</v>
      </c>
      <c r="T2691" s="15">
        <f>(((I2691/60)/60)/24)+DATE(1970,1,1)</f>
        <v>42581.961689814809</v>
      </c>
      <c r="U2691">
        <f>YEAR(S2691)</f>
        <v>2016</v>
      </c>
      <c r="V2691">
        <f t="shared" ref="V2691:V2754" si="42">_xlfn.DAYS(T2691,S2691)</f>
        <v>30</v>
      </c>
    </row>
    <row r="2692" spans="1:22" ht="41.4" x14ac:dyDescent="0.4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ROUND(E2692/D2692*100,0)</f>
        <v>11</v>
      </c>
      <c r="P2692">
        <f>IFERROR(ROUND(E2692/L2692,2),0)</f>
        <v>72.760000000000005</v>
      </c>
      <c r="Q2692" s="11" t="s">
        <v>8334</v>
      </c>
      <c r="R2692" t="s">
        <v>8335</v>
      </c>
      <c r="S2692" s="15">
        <f>(((J2692/60)/60)/24)+DATE(1970,1,1)</f>
        <v>42113.105046296296</v>
      </c>
      <c r="T2692" s="15">
        <f>(((I2692/60)/60)/24)+DATE(1970,1,1)</f>
        <v>42158.105046296296</v>
      </c>
      <c r="U2692">
        <f>YEAR(S2692)</f>
        <v>2015</v>
      </c>
      <c r="V2692">
        <f t="shared" si="42"/>
        <v>45</v>
      </c>
    </row>
    <row r="2693" spans="1:22" ht="27.6" x14ac:dyDescent="0.4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ROUND(E2693/D2693*100,0)</f>
        <v>0</v>
      </c>
      <c r="P2693">
        <f>IFERROR(ROUND(E2693/L2693,2),0)</f>
        <v>17.5</v>
      </c>
      <c r="Q2693" s="11" t="s">
        <v>8334</v>
      </c>
      <c r="R2693" t="s">
        <v>8335</v>
      </c>
      <c r="S2693" s="15">
        <f>(((J2693/60)/60)/24)+DATE(1970,1,1)</f>
        <v>42089.724039351851</v>
      </c>
      <c r="T2693" s="15">
        <f>(((I2693/60)/60)/24)+DATE(1970,1,1)</f>
        <v>42134.724039351851</v>
      </c>
      <c r="U2693">
        <f>YEAR(S2693)</f>
        <v>2015</v>
      </c>
      <c r="V2693">
        <f t="shared" si="42"/>
        <v>45</v>
      </c>
    </row>
    <row r="2694" spans="1:22" ht="41.4" x14ac:dyDescent="0.4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ROUND(E2694/D2694*100,0)</f>
        <v>1</v>
      </c>
      <c r="P2694">
        <f>IFERROR(ROUND(E2694/L2694,2),0)</f>
        <v>25</v>
      </c>
      <c r="Q2694" s="11" t="s">
        <v>8334</v>
      </c>
      <c r="R2694" t="s">
        <v>8335</v>
      </c>
      <c r="S2694" s="15">
        <f>(((J2694/60)/60)/24)+DATE(1970,1,1)</f>
        <v>42058.334027777775</v>
      </c>
      <c r="T2694" s="15">
        <f>(((I2694/60)/60)/24)+DATE(1970,1,1)</f>
        <v>42088.292361111111</v>
      </c>
      <c r="U2694">
        <f>YEAR(S2694)</f>
        <v>2015</v>
      </c>
      <c r="V2694">
        <f t="shared" si="42"/>
        <v>30</v>
      </c>
    </row>
    <row r="2695" spans="1:22" ht="41.4" x14ac:dyDescent="0.4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ROUND(E2695/D2695*100,0)</f>
        <v>1</v>
      </c>
      <c r="P2695">
        <f>IFERROR(ROUND(E2695/L2695,2),0)</f>
        <v>13.33</v>
      </c>
      <c r="Q2695" s="11" t="s">
        <v>8334</v>
      </c>
      <c r="R2695" t="s">
        <v>8335</v>
      </c>
      <c r="S2695" s="15">
        <f>(((J2695/60)/60)/24)+DATE(1970,1,1)</f>
        <v>41834.138495370367</v>
      </c>
      <c r="T2695" s="15">
        <f>(((I2695/60)/60)/24)+DATE(1970,1,1)</f>
        <v>41864.138495370367</v>
      </c>
      <c r="U2695">
        <f>YEAR(S2695)</f>
        <v>2014</v>
      </c>
      <c r="V2695">
        <f t="shared" si="42"/>
        <v>30</v>
      </c>
    </row>
    <row r="2696" spans="1:22" ht="41.4" x14ac:dyDescent="0.4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ROUND(E2696/D2696*100,0)</f>
        <v>0</v>
      </c>
      <c r="P2696">
        <f>IFERROR(ROUND(E2696/L2696,2),0)</f>
        <v>1</v>
      </c>
      <c r="Q2696" s="11" t="s">
        <v>8334</v>
      </c>
      <c r="R2696" t="s">
        <v>8335</v>
      </c>
      <c r="S2696" s="15">
        <f>(((J2696/60)/60)/24)+DATE(1970,1,1)</f>
        <v>41878.140497685185</v>
      </c>
      <c r="T2696" s="15">
        <f>(((I2696/60)/60)/24)+DATE(1970,1,1)</f>
        <v>41908.140497685185</v>
      </c>
      <c r="U2696">
        <f>YEAR(S2696)</f>
        <v>2014</v>
      </c>
      <c r="V2696">
        <f t="shared" si="42"/>
        <v>30</v>
      </c>
    </row>
    <row r="2697" spans="1:22" ht="27.6" x14ac:dyDescent="0.4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ROUND(E2697/D2697*100,0)</f>
        <v>0</v>
      </c>
      <c r="P2697">
        <f>IFERROR(ROUND(E2697/L2697,2),0)</f>
        <v>23.67</v>
      </c>
      <c r="Q2697" s="11" t="s">
        <v>8334</v>
      </c>
      <c r="R2697" t="s">
        <v>8335</v>
      </c>
      <c r="S2697" s="15">
        <f>(((J2697/60)/60)/24)+DATE(1970,1,1)</f>
        <v>42048.181921296295</v>
      </c>
      <c r="T2697" s="15">
        <f>(((I2697/60)/60)/24)+DATE(1970,1,1)</f>
        <v>42108.14025462963</v>
      </c>
      <c r="U2697">
        <f>YEAR(S2697)</f>
        <v>2015</v>
      </c>
      <c r="V2697">
        <f t="shared" si="42"/>
        <v>60</v>
      </c>
    </row>
    <row r="2698" spans="1:22" ht="41.4" x14ac:dyDescent="0.4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ROUND(E2698/D2698*100,0)</f>
        <v>6</v>
      </c>
      <c r="P2698">
        <f>IFERROR(ROUND(E2698/L2698,2),0)</f>
        <v>89.21</v>
      </c>
      <c r="Q2698" s="11" t="s">
        <v>8334</v>
      </c>
      <c r="R2698" t="s">
        <v>8335</v>
      </c>
      <c r="S2698" s="15">
        <f>(((J2698/60)/60)/24)+DATE(1970,1,1)</f>
        <v>41964.844444444447</v>
      </c>
      <c r="T2698" s="15">
        <f>(((I2698/60)/60)/24)+DATE(1970,1,1)</f>
        <v>41998.844444444447</v>
      </c>
      <c r="U2698">
        <f>YEAR(S2698)</f>
        <v>2014</v>
      </c>
      <c r="V2698">
        <f t="shared" si="42"/>
        <v>34</v>
      </c>
    </row>
    <row r="2699" spans="1:22" ht="41.4" x14ac:dyDescent="0.4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ROUND(E2699/D2699*100,0)</f>
        <v>26</v>
      </c>
      <c r="P2699">
        <f>IFERROR(ROUND(E2699/L2699,2),0)</f>
        <v>116.56</v>
      </c>
      <c r="Q2699" s="11" t="s">
        <v>8334</v>
      </c>
      <c r="R2699" t="s">
        <v>8335</v>
      </c>
      <c r="S2699" s="15">
        <f>(((J2699/60)/60)/24)+DATE(1970,1,1)</f>
        <v>42187.940081018518</v>
      </c>
      <c r="T2699" s="15">
        <f>(((I2699/60)/60)/24)+DATE(1970,1,1)</f>
        <v>42218.916666666672</v>
      </c>
      <c r="U2699">
        <f>YEAR(S2699)</f>
        <v>2015</v>
      </c>
      <c r="V2699">
        <f t="shared" si="42"/>
        <v>31</v>
      </c>
    </row>
    <row r="2700" spans="1:22" ht="41.4" x14ac:dyDescent="0.4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ROUND(E2700/D2700*100,0)</f>
        <v>0</v>
      </c>
      <c r="P2700">
        <f>IFERROR(ROUND(E2700/L2700,2),0)</f>
        <v>13.01</v>
      </c>
      <c r="Q2700" s="11" t="s">
        <v>8334</v>
      </c>
      <c r="R2700" t="s">
        <v>8335</v>
      </c>
      <c r="S2700" s="15">
        <f>(((J2700/60)/60)/24)+DATE(1970,1,1)</f>
        <v>41787.898240740738</v>
      </c>
      <c r="T2700" s="15">
        <f>(((I2700/60)/60)/24)+DATE(1970,1,1)</f>
        <v>41817.898240740738</v>
      </c>
      <c r="U2700">
        <f>YEAR(S2700)</f>
        <v>2014</v>
      </c>
      <c r="V2700">
        <f t="shared" si="42"/>
        <v>30</v>
      </c>
    </row>
    <row r="2701" spans="1:22" ht="41.4" x14ac:dyDescent="0.4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ROUND(E2701/D2701*100,0)</f>
        <v>0</v>
      </c>
      <c r="P2701">
        <f>IFERROR(ROUND(E2701/L2701,2),0)</f>
        <v>0</v>
      </c>
      <c r="Q2701" s="11" t="s">
        <v>8334</v>
      </c>
      <c r="R2701" t="s">
        <v>8335</v>
      </c>
      <c r="S2701" s="15">
        <f>(((J2701/60)/60)/24)+DATE(1970,1,1)</f>
        <v>41829.896562499998</v>
      </c>
      <c r="T2701" s="15">
        <f>(((I2701/60)/60)/24)+DATE(1970,1,1)</f>
        <v>41859.896562499998</v>
      </c>
      <c r="U2701">
        <f>YEAR(S2701)</f>
        <v>2014</v>
      </c>
      <c r="V2701">
        <f t="shared" si="42"/>
        <v>30</v>
      </c>
    </row>
    <row r="2702" spans="1:22" ht="41.4" x14ac:dyDescent="0.4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ROUND(E2702/D2702*100,0)</f>
        <v>1</v>
      </c>
      <c r="P2702">
        <f>IFERROR(ROUND(E2702/L2702,2),0)</f>
        <v>17.5</v>
      </c>
      <c r="Q2702" s="11" t="s">
        <v>8334</v>
      </c>
      <c r="R2702" t="s">
        <v>8335</v>
      </c>
      <c r="S2702" s="15">
        <f>(((J2702/60)/60)/24)+DATE(1970,1,1)</f>
        <v>41870.87467592593</v>
      </c>
      <c r="T2702" s="15">
        <f>(((I2702/60)/60)/24)+DATE(1970,1,1)</f>
        <v>41900.87467592593</v>
      </c>
      <c r="U2702">
        <f>YEAR(S2702)</f>
        <v>2014</v>
      </c>
      <c r="V2702">
        <f t="shared" si="42"/>
        <v>30</v>
      </c>
    </row>
    <row r="2703" spans="1:22" ht="41.4" x14ac:dyDescent="0.4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ROUND(E2703/D2703*100,0)</f>
        <v>46</v>
      </c>
      <c r="P2703">
        <f>IFERROR(ROUND(E2703/L2703,2),0)</f>
        <v>34.130000000000003</v>
      </c>
      <c r="Q2703" s="11" t="s">
        <v>8315</v>
      </c>
      <c r="R2703" t="s">
        <v>8355</v>
      </c>
      <c r="S2703" s="15">
        <f>(((J2703/60)/60)/24)+DATE(1970,1,1)</f>
        <v>42801.774699074071</v>
      </c>
      <c r="T2703" s="15">
        <f>(((I2703/60)/60)/24)+DATE(1970,1,1)</f>
        <v>42832.733032407406</v>
      </c>
      <c r="U2703">
        <f>YEAR(S2703)</f>
        <v>2017</v>
      </c>
      <c r="V2703">
        <f t="shared" si="42"/>
        <v>31</v>
      </c>
    </row>
    <row r="2704" spans="1:22" ht="41.4" x14ac:dyDescent="0.4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ROUND(E2704/D2704*100,0)</f>
        <v>34</v>
      </c>
      <c r="P2704">
        <f>IFERROR(ROUND(E2704/L2704,2),0)</f>
        <v>132.35</v>
      </c>
      <c r="Q2704" s="11" t="s">
        <v>8315</v>
      </c>
      <c r="R2704" t="s">
        <v>8355</v>
      </c>
      <c r="S2704" s="15">
        <f>(((J2704/60)/60)/24)+DATE(1970,1,1)</f>
        <v>42800.801817129628</v>
      </c>
      <c r="T2704" s="15">
        <f>(((I2704/60)/60)/24)+DATE(1970,1,1)</f>
        <v>42830.760150462964</v>
      </c>
      <c r="U2704">
        <f>YEAR(S2704)</f>
        <v>2017</v>
      </c>
      <c r="V2704">
        <f t="shared" si="42"/>
        <v>30</v>
      </c>
    </row>
    <row r="2705" spans="1:22" ht="27.6" x14ac:dyDescent="0.4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ROUND(E2705/D2705*100,0)</f>
        <v>104</v>
      </c>
      <c r="P2705">
        <f>IFERROR(ROUND(E2705/L2705,2),0)</f>
        <v>922.22</v>
      </c>
      <c r="Q2705" s="11" t="s">
        <v>8315</v>
      </c>
      <c r="R2705" t="s">
        <v>8355</v>
      </c>
      <c r="S2705" s="15">
        <f>(((J2705/60)/60)/24)+DATE(1970,1,1)</f>
        <v>42756.690162037034</v>
      </c>
      <c r="T2705" s="15">
        <f>(((I2705/60)/60)/24)+DATE(1970,1,1)</f>
        <v>42816.648495370369</v>
      </c>
      <c r="U2705">
        <f>YEAR(S2705)</f>
        <v>2017</v>
      </c>
      <c r="V2705">
        <f t="shared" si="42"/>
        <v>60</v>
      </c>
    </row>
    <row r="2706" spans="1:22" ht="41.4" x14ac:dyDescent="0.4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ROUND(E2706/D2706*100,0)</f>
        <v>6</v>
      </c>
      <c r="P2706">
        <f>IFERROR(ROUND(E2706/L2706,2),0)</f>
        <v>163.57</v>
      </c>
      <c r="Q2706" s="11" t="s">
        <v>8315</v>
      </c>
      <c r="R2706" t="s">
        <v>8355</v>
      </c>
      <c r="S2706" s="15">
        <f>(((J2706/60)/60)/24)+DATE(1970,1,1)</f>
        <v>42787.862430555557</v>
      </c>
      <c r="T2706" s="15">
        <f>(((I2706/60)/60)/24)+DATE(1970,1,1)</f>
        <v>42830.820763888885</v>
      </c>
      <c r="U2706">
        <f>YEAR(S2706)</f>
        <v>2017</v>
      </c>
      <c r="V2706">
        <f t="shared" si="42"/>
        <v>43</v>
      </c>
    </row>
    <row r="2707" spans="1:22" ht="27.6" x14ac:dyDescent="0.4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ROUND(E2707/D2707*100,0)</f>
        <v>11</v>
      </c>
      <c r="P2707">
        <f>IFERROR(ROUND(E2707/L2707,2),0)</f>
        <v>217.38</v>
      </c>
      <c r="Q2707" s="11" t="s">
        <v>8315</v>
      </c>
      <c r="R2707" t="s">
        <v>8355</v>
      </c>
      <c r="S2707" s="15">
        <f>(((J2707/60)/60)/24)+DATE(1970,1,1)</f>
        <v>42773.916180555556</v>
      </c>
      <c r="T2707" s="15">
        <f>(((I2707/60)/60)/24)+DATE(1970,1,1)</f>
        <v>42818.874513888892</v>
      </c>
      <c r="U2707">
        <f>YEAR(S2707)</f>
        <v>2017</v>
      </c>
      <c r="V2707">
        <f t="shared" si="42"/>
        <v>45</v>
      </c>
    </row>
    <row r="2708" spans="1:22" ht="41.4" x14ac:dyDescent="0.4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ROUND(E2708/D2708*100,0)</f>
        <v>112</v>
      </c>
      <c r="P2708">
        <f>IFERROR(ROUND(E2708/L2708,2),0)</f>
        <v>149.44</v>
      </c>
      <c r="Q2708" s="11" t="s">
        <v>8315</v>
      </c>
      <c r="R2708" t="s">
        <v>8355</v>
      </c>
      <c r="S2708" s="15">
        <f>(((J2708/60)/60)/24)+DATE(1970,1,1)</f>
        <v>41899.294942129629</v>
      </c>
      <c r="T2708" s="15">
        <f>(((I2708/60)/60)/24)+DATE(1970,1,1)</f>
        <v>41928.290972222225</v>
      </c>
      <c r="U2708">
        <f>YEAR(S2708)</f>
        <v>2014</v>
      </c>
      <c r="V2708">
        <f t="shared" si="42"/>
        <v>29</v>
      </c>
    </row>
    <row r="2709" spans="1:22" ht="41.4" x14ac:dyDescent="0.4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ROUND(E2709/D2709*100,0)</f>
        <v>351</v>
      </c>
      <c r="P2709">
        <f>IFERROR(ROUND(E2709/L2709,2),0)</f>
        <v>71.239999999999995</v>
      </c>
      <c r="Q2709" s="11" t="s">
        <v>8315</v>
      </c>
      <c r="R2709" t="s">
        <v>8355</v>
      </c>
      <c r="S2709" s="15">
        <f>(((J2709/60)/60)/24)+DATE(1970,1,1)</f>
        <v>41391.782905092594</v>
      </c>
      <c r="T2709" s="15">
        <f>(((I2709/60)/60)/24)+DATE(1970,1,1)</f>
        <v>41421.290972222225</v>
      </c>
      <c r="U2709">
        <f>YEAR(S2709)</f>
        <v>2013</v>
      </c>
      <c r="V2709">
        <f t="shared" si="42"/>
        <v>30</v>
      </c>
    </row>
    <row r="2710" spans="1:22" ht="41.4" x14ac:dyDescent="0.4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ROUND(E2710/D2710*100,0)</f>
        <v>233</v>
      </c>
      <c r="P2710">
        <f>IFERROR(ROUND(E2710/L2710,2),0)</f>
        <v>44.46</v>
      </c>
      <c r="Q2710" s="11" t="s">
        <v>8315</v>
      </c>
      <c r="R2710" t="s">
        <v>8355</v>
      </c>
      <c r="S2710" s="15">
        <f>(((J2710/60)/60)/24)+DATE(1970,1,1)</f>
        <v>42512.698217592595</v>
      </c>
      <c r="T2710" s="15">
        <f>(((I2710/60)/60)/24)+DATE(1970,1,1)</f>
        <v>42572.698217592595</v>
      </c>
      <c r="U2710">
        <f>YEAR(S2710)</f>
        <v>2016</v>
      </c>
      <c r="V2710">
        <f t="shared" si="42"/>
        <v>60</v>
      </c>
    </row>
    <row r="2711" spans="1:22" ht="41.4" x14ac:dyDescent="0.4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ROUND(E2711/D2711*100,0)</f>
        <v>102</v>
      </c>
      <c r="P2711">
        <f>IFERROR(ROUND(E2711/L2711,2),0)</f>
        <v>164.94</v>
      </c>
      <c r="Q2711" s="11" t="s">
        <v>8315</v>
      </c>
      <c r="R2711" t="s">
        <v>8355</v>
      </c>
      <c r="S2711" s="15">
        <f>(((J2711/60)/60)/24)+DATE(1970,1,1)</f>
        <v>42612.149780092594</v>
      </c>
      <c r="T2711" s="15">
        <f>(((I2711/60)/60)/24)+DATE(1970,1,1)</f>
        <v>42647.165972222225</v>
      </c>
      <c r="U2711">
        <f>YEAR(S2711)</f>
        <v>2016</v>
      </c>
      <c r="V2711">
        <f t="shared" si="42"/>
        <v>35</v>
      </c>
    </row>
    <row r="2712" spans="1:22" ht="27.6" x14ac:dyDescent="0.4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ROUND(E2712/D2712*100,0)</f>
        <v>154</v>
      </c>
      <c r="P2712">
        <f>IFERROR(ROUND(E2712/L2712,2),0)</f>
        <v>84.87</v>
      </c>
      <c r="Q2712" s="11" t="s">
        <v>8315</v>
      </c>
      <c r="R2712" t="s">
        <v>8355</v>
      </c>
      <c r="S2712" s="15">
        <f>(((J2712/60)/60)/24)+DATE(1970,1,1)</f>
        <v>41828.229490740741</v>
      </c>
      <c r="T2712" s="15">
        <f>(((I2712/60)/60)/24)+DATE(1970,1,1)</f>
        <v>41860.083333333336</v>
      </c>
      <c r="U2712">
        <f>YEAR(S2712)</f>
        <v>2014</v>
      </c>
      <c r="V2712">
        <f t="shared" si="42"/>
        <v>32</v>
      </c>
    </row>
    <row r="2713" spans="1:22" ht="41.4" x14ac:dyDescent="0.4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ROUND(E2713/D2713*100,0)</f>
        <v>101</v>
      </c>
      <c r="P2713">
        <f>IFERROR(ROUND(E2713/L2713,2),0)</f>
        <v>53.95</v>
      </c>
      <c r="Q2713" s="11" t="s">
        <v>8315</v>
      </c>
      <c r="R2713" t="s">
        <v>8355</v>
      </c>
      <c r="S2713" s="15">
        <f>(((J2713/60)/60)/24)+DATE(1970,1,1)</f>
        <v>41780.745254629634</v>
      </c>
      <c r="T2713" s="15">
        <f>(((I2713/60)/60)/24)+DATE(1970,1,1)</f>
        <v>41810.917361111111</v>
      </c>
      <c r="U2713">
        <f>YEAR(S2713)</f>
        <v>2014</v>
      </c>
      <c r="V2713">
        <f t="shared" si="42"/>
        <v>30</v>
      </c>
    </row>
    <row r="2714" spans="1:22" ht="41.4" x14ac:dyDescent="0.4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ROUND(E2714/D2714*100,0)</f>
        <v>131</v>
      </c>
      <c r="P2714">
        <f>IFERROR(ROUND(E2714/L2714,2),0)</f>
        <v>50.53</v>
      </c>
      <c r="Q2714" s="11" t="s">
        <v>8315</v>
      </c>
      <c r="R2714" t="s">
        <v>8355</v>
      </c>
      <c r="S2714" s="15">
        <f>(((J2714/60)/60)/24)+DATE(1970,1,1)</f>
        <v>41432.062037037038</v>
      </c>
      <c r="T2714" s="15">
        <f>(((I2714/60)/60)/24)+DATE(1970,1,1)</f>
        <v>41468.75</v>
      </c>
      <c r="U2714">
        <f>YEAR(S2714)</f>
        <v>2013</v>
      </c>
      <c r="V2714">
        <f t="shared" si="42"/>
        <v>36</v>
      </c>
    </row>
    <row r="2715" spans="1:22" ht="41.4" x14ac:dyDescent="0.4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ROUND(E2715/D2715*100,0)</f>
        <v>102</v>
      </c>
      <c r="P2715">
        <f>IFERROR(ROUND(E2715/L2715,2),0)</f>
        <v>108</v>
      </c>
      <c r="Q2715" s="11" t="s">
        <v>8315</v>
      </c>
      <c r="R2715" t="s">
        <v>8355</v>
      </c>
      <c r="S2715" s="15">
        <f>(((J2715/60)/60)/24)+DATE(1970,1,1)</f>
        <v>42322.653749999998</v>
      </c>
      <c r="T2715" s="15">
        <f>(((I2715/60)/60)/24)+DATE(1970,1,1)</f>
        <v>42362.653749999998</v>
      </c>
      <c r="U2715">
        <f>YEAR(S2715)</f>
        <v>2015</v>
      </c>
      <c r="V2715">
        <f t="shared" si="42"/>
        <v>40</v>
      </c>
    </row>
    <row r="2716" spans="1:22" ht="27.6" x14ac:dyDescent="0.4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ROUND(E2716/D2716*100,0)</f>
        <v>116</v>
      </c>
      <c r="P2716">
        <f>IFERROR(ROUND(E2716/L2716,2),0)</f>
        <v>95.37</v>
      </c>
      <c r="Q2716" s="11" t="s">
        <v>8315</v>
      </c>
      <c r="R2716" t="s">
        <v>8355</v>
      </c>
      <c r="S2716" s="15">
        <f>(((J2716/60)/60)/24)+DATE(1970,1,1)</f>
        <v>42629.655046296291</v>
      </c>
      <c r="T2716" s="15">
        <f>(((I2716/60)/60)/24)+DATE(1970,1,1)</f>
        <v>42657.958333333328</v>
      </c>
      <c r="U2716">
        <f>YEAR(S2716)</f>
        <v>2016</v>
      </c>
      <c r="V2716">
        <f t="shared" si="42"/>
        <v>28</v>
      </c>
    </row>
    <row r="2717" spans="1:22" ht="41.4" x14ac:dyDescent="0.4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ROUND(E2717/D2717*100,0)</f>
        <v>265</v>
      </c>
      <c r="P2717">
        <f>IFERROR(ROUND(E2717/L2717,2),0)</f>
        <v>57.63</v>
      </c>
      <c r="Q2717" s="11" t="s">
        <v>8315</v>
      </c>
      <c r="R2717" t="s">
        <v>8355</v>
      </c>
      <c r="S2717" s="15">
        <f>(((J2717/60)/60)/24)+DATE(1970,1,1)</f>
        <v>42387.398472222223</v>
      </c>
      <c r="T2717" s="15">
        <f>(((I2717/60)/60)/24)+DATE(1970,1,1)</f>
        <v>42421.398472222223</v>
      </c>
      <c r="U2717">
        <f>YEAR(S2717)</f>
        <v>2016</v>
      </c>
      <c r="V2717">
        <f t="shared" si="42"/>
        <v>34</v>
      </c>
    </row>
    <row r="2718" spans="1:22" ht="55.2" x14ac:dyDescent="0.4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ROUND(E2718/D2718*100,0)</f>
        <v>120</v>
      </c>
      <c r="P2718">
        <f>IFERROR(ROUND(E2718/L2718,2),0)</f>
        <v>64.16</v>
      </c>
      <c r="Q2718" s="11" t="s">
        <v>8315</v>
      </c>
      <c r="R2718" t="s">
        <v>8355</v>
      </c>
      <c r="S2718" s="15">
        <f>(((J2718/60)/60)/24)+DATE(1970,1,1)</f>
        <v>42255.333252314813</v>
      </c>
      <c r="T2718" s="15">
        <f>(((I2718/60)/60)/24)+DATE(1970,1,1)</f>
        <v>42285.333252314813</v>
      </c>
      <c r="U2718">
        <f>YEAR(S2718)</f>
        <v>2015</v>
      </c>
      <c r="V2718">
        <f t="shared" si="42"/>
        <v>30</v>
      </c>
    </row>
    <row r="2719" spans="1:22" ht="41.4" x14ac:dyDescent="0.4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ROUND(E2719/D2719*100,0)</f>
        <v>120</v>
      </c>
      <c r="P2719">
        <f>IFERROR(ROUND(E2719/L2719,2),0)</f>
        <v>92.39</v>
      </c>
      <c r="Q2719" s="11" t="s">
        <v>8315</v>
      </c>
      <c r="R2719" t="s">
        <v>8355</v>
      </c>
      <c r="S2719" s="15">
        <f>(((J2719/60)/60)/24)+DATE(1970,1,1)</f>
        <v>41934.914918981485</v>
      </c>
      <c r="T2719" s="15">
        <f>(((I2719/60)/60)/24)+DATE(1970,1,1)</f>
        <v>41979.956585648149</v>
      </c>
      <c r="U2719">
        <f>YEAR(S2719)</f>
        <v>2014</v>
      </c>
      <c r="V2719">
        <f t="shared" si="42"/>
        <v>45</v>
      </c>
    </row>
    <row r="2720" spans="1:22" ht="41.4" x14ac:dyDescent="0.4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ROUND(E2720/D2720*100,0)</f>
        <v>104</v>
      </c>
      <c r="P2720">
        <f>IFERROR(ROUND(E2720/L2720,2),0)</f>
        <v>125.98</v>
      </c>
      <c r="Q2720" s="11" t="s">
        <v>8315</v>
      </c>
      <c r="R2720" t="s">
        <v>8355</v>
      </c>
      <c r="S2720" s="15">
        <f>(((J2720/60)/60)/24)+DATE(1970,1,1)</f>
        <v>42465.596585648149</v>
      </c>
      <c r="T2720" s="15">
        <f>(((I2720/60)/60)/24)+DATE(1970,1,1)</f>
        <v>42493.958333333328</v>
      </c>
      <c r="U2720">
        <f>YEAR(S2720)</f>
        <v>2016</v>
      </c>
      <c r="V2720">
        <f t="shared" si="42"/>
        <v>28</v>
      </c>
    </row>
    <row r="2721" spans="1:22" ht="41.4" x14ac:dyDescent="0.4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ROUND(E2721/D2721*100,0)</f>
        <v>109</v>
      </c>
      <c r="P2721">
        <f>IFERROR(ROUND(E2721/L2721,2),0)</f>
        <v>94.64</v>
      </c>
      <c r="Q2721" s="11" t="s">
        <v>8315</v>
      </c>
      <c r="R2721" t="s">
        <v>8355</v>
      </c>
      <c r="S2721" s="15">
        <f>(((J2721/60)/60)/24)+DATE(1970,1,1)</f>
        <v>42418.031180555554</v>
      </c>
      <c r="T2721" s="15">
        <f>(((I2721/60)/60)/24)+DATE(1970,1,1)</f>
        <v>42477.989513888882</v>
      </c>
      <c r="U2721">
        <f>YEAR(S2721)</f>
        <v>2016</v>
      </c>
      <c r="V2721">
        <f t="shared" si="42"/>
        <v>59</v>
      </c>
    </row>
    <row r="2722" spans="1:22" ht="41.4" x14ac:dyDescent="0.4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ROUND(E2722/D2722*100,0)</f>
        <v>118</v>
      </c>
      <c r="P2722">
        <f>IFERROR(ROUND(E2722/L2722,2),0)</f>
        <v>170.7</v>
      </c>
      <c r="Q2722" s="11" t="s">
        <v>8315</v>
      </c>
      <c r="R2722" t="s">
        <v>8355</v>
      </c>
      <c r="S2722" s="15">
        <f>(((J2722/60)/60)/24)+DATE(1970,1,1)</f>
        <v>42655.465891203698</v>
      </c>
      <c r="T2722" s="15">
        <f>(((I2722/60)/60)/24)+DATE(1970,1,1)</f>
        <v>42685.507557870369</v>
      </c>
      <c r="U2722">
        <f>YEAR(S2722)</f>
        <v>2016</v>
      </c>
      <c r="V2722">
        <f t="shared" si="42"/>
        <v>30</v>
      </c>
    </row>
    <row r="2723" spans="1:22" ht="41.4" x14ac:dyDescent="0.4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ROUND(E2723/D2723*100,0)</f>
        <v>1462</v>
      </c>
      <c r="P2723">
        <f>IFERROR(ROUND(E2723/L2723,2),0)</f>
        <v>40.76</v>
      </c>
      <c r="Q2723" s="11" t="s">
        <v>8317</v>
      </c>
      <c r="R2723" t="s">
        <v>8347</v>
      </c>
      <c r="S2723" s="15">
        <f>(((J2723/60)/60)/24)+DATE(1970,1,1)</f>
        <v>41493.543958333335</v>
      </c>
      <c r="T2723" s="15">
        <f>(((I2723/60)/60)/24)+DATE(1970,1,1)</f>
        <v>41523.791666666664</v>
      </c>
      <c r="U2723">
        <f>YEAR(S2723)</f>
        <v>2013</v>
      </c>
      <c r="V2723">
        <f t="shared" si="42"/>
        <v>30</v>
      </c>
    </row>
    <row r="2724" spans="1:22" ht="41.4" x14ac:dyDescent="0.4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ROUND(E2724/D2724*100,0)</f>
        <v>253</v>
      </c>
      <c r="P2724">
        <f>IFERROR(ROUND(E2724/L2724,2),0)</f>
        <v>68.25</v>
      </c>
      <c r="Q2724" s="11" t="s">
        <v>8317</v>
      </c>
      <c r="R2724" t="s">
        <v>8347</v>
      </c>
      <c r="S2724" s="15">
        <f>(((J2724/60)/60)/24)+DATE(1970,1,1)</f>
        <v>42704.857094907406</v>
      </c>
      <c r="T2724" s="15">
        <f>(((I2724/60)/60)/24)+DATE(1970,1,1)</f>
        <v>42764.857094907406</v>
      </c>
      <c r="U2724">
        <f>YEAR(S2724)</f>
        <v>2016</v>
      </c>
      <c r="V2724">
        <f t="shared" si="42"/>
        <v>60</v>
      </c>
    </row>
    <row r="2725" spans="1:22" ht="41.4" x14ac:dyDescent="0.4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ROUND(E2725/D2725*100,0)</f>
        <v>140</v>
      </c>
      <c r="P2725">
        <f>IFERROR(ROUND(E2725/L2725,2),0)</f>
        <v>95.49</v>
      </c>
      <c r="Q2725" s="11" t="s">
        <v>8317</v>
      </c>
      <c r="R2725" t="s">
        <v>8347</v>
      </c>
      <c r="S2725" s="15">
        <f>(((J2725/60)/60)/24)+DATE(1970,1,1)</f>
        <v>41944.83898148148</v>
      </c>
      <c r="T2725" s="15">
        <f>(((I2725/60)/60)/24)+DATE(1970,1,1)</f>
        <v>42004.880648148144</v>
      </c>
      <c r="U2725">
        <f>YEAR(S2725)</f>
        <v>2014</v>
      </c>
      <c r="V2725">
        <f t="shared" si="42"/>
        <v>60</v>
      </c>
    </row>
    <row r="2726" spans="1:22" ht="41.4" x14ac:dyDescent="0.4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ROUND(E2726/D2726*100,0)</f>
        <v>297</v>
      </c>
      <c r="P2726">
        <f>IFERROR(ROUND(E2726/L2726,2),0)</f>
        <v>7.19</v>
      </c>
      <c r="Q2726" s="11" t="s">
        <v>8317</v>
      </c>
      <c r="R2726" t="s">
        <v>8347</v>
      </c>
      <c r="S2726" s="15">
        <f>(((J2726/60)/60)/24)+DATE(1970,1,1)</f>
        <v>42199.32707175926</v>
      </c>
      <c r="T2726" s="15">
        <f>(((I2726/60)/60)/24)+DATE(1970,1,1)</f>
        <v>42231.32707175926</v>
      </c>
      <c r="U2726">
        <f>YEAR(S2726)</f>
        <v>2015</v>
      </c>
      <c r="V2726">
        <f t="shared" si="42"/>
        <v>32</v>
      </c>
    </row>
    <row r="2727" spans="1:22" ht="27.6" x14ac:dyDescent="0.4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ROUND(E2727/D2727*100,0)</f>
        <v>145</v>
      </c>
      <c r="P2727">
        <f>IFERROR(ROUND(E2727/L2727,2),0)</f>
        <v>511.65</v>
      </c>
      <c r="Q2727" s="11" t="s">
        <v>8317</v>
      </c>
      <c r="R2727" t="s">
        <v>8347</v>
      </c>
      <c r="S2727" s="15">
        <f>(((J2727/60)/60)/24)+DATE(1970,1,1)</f>
        <v>42745.744618055556</v>
      </c>
      <c r="T2727" s="15">
        <f>(((I2727/60)/60)/24)+DATE(1970,1,1)</f>
        <v>42795.744618055556</v>
      </c>
      <c r="U2727">
        <f>YEAR(S2727)</f>
        <v>2017</v>
      </c>
      <c r="V2727">
        <f t="shared" si="42"/>
        <v>50</v>
      </c>
    </row>
    <row r="2728" spans="1:22" x14ac:dyDescent="0.4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ROUND(E2728/D2728*100,0)</f>
        <v>106</v>
      </c>
      <c r="P2728">
        <f>IFERROR(ROUND(E2728/L2728,2),0)</f>
        <v>261.75</v>
      </c>
      <c r="Q2728" s="11" t="s">
        <v>8317</v>
      </c>
      <c r="R2728" t="s">
        <v>8347</v>
      </c>
      <c r="S2728" s="15">
        <f>(((J2728/60)/60)/24)+DATE(1970,1,1)</f>
        <v>42452.579988425925</v>
      </c>
      <c r="T2728" s="15">
        <f>(((I2728/60)/60)/24)+DATE(1970,1,1)</f>
        <v>42482.579988425925</v>
      </c>
      <c r="U2728">
        <f>YEAR(S2728)</f>
        <v>2016</v>
      </c>
      <c r="V2728">
        <f t="shared" si="42"/>
        <v>30</v>
      </c>
    </row>
    <row r="2729" spans="1:22" ht="41.4" x14ac:dyDescent="0.4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ROUND(E2729/D2729*100,0)</f>
        <v>493</v>
      </c>
      <c r="P2729">
        <f>IFERROR(ROUND(E2729/L2729,2),0)</f>
        <v>69.760000000000005</v>
      </c>
      <c r="Q2729" s="11" t="s">
        <v>8317</v>
      </c>
      <c r="R2729" t="s">
        <v>8347</v>
      </c>
      <c r="S2729" s="15">
        <f>(((J2729/60)/60)/24)+DATE(1970,1,1)</f>
        <v>42198.676655092597</v>
      </c>
      <c r="T2729" s="15">
        <f>(((I2729/60)/60)/24)+DATE(1970,1,1)</f>
        <v>42223.676655092597</v>
      </c>
      <c r="U2729">
        <f>YEAR(S2729)</f>
        <v>2015</v>
      </c>
      <c r="V2729">
        <f t="shared" si="42"/>
        <v>25</v>
      </c>
    </row>
    <row r="2730" spans="1:22" ht="27.6" x14ac:dyDescent="0.4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ROUND(E2730/D2730*100,0)</f>
        <v>202</v>
      </c>
      <c r="P2730">
        <f>IFERROR(ROUND(E2730/L2730,2),0)</f>
        <v>77.23</v>
      </c>
      <c r="Q2730" s="11" t="s">
        <v>8317</v>
      </c>
      <c r="R2730" t="s">
        <v>8347</v>
      </c>
      <c r="S2730" s="15">
        <f>(((J2730/60)/60)/24)+DATE(1970,1,1)</f>
        <v>42333.59993055556</v>
      </c>
      <c r="T2730" s="15">
        <f>(((I2730/60)/60)/24)+DATE(1970,1,1)</f>
        <v>42368.59993055556</v>
      </c>
      <c r="U2730">
        <f>YEAR(S2730)</f>
        <v>2015</v>
      </c>
      <c r="V2730">
        <f t="shared" si="42"/>
        <v>35</v>
      </c>
    </row>
    <row r="2731" spans="1:22" ht="27.6" x14ac:dyDescent="0.4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ROUND(E2731/D2731*100,0)</f>
        <v>104</v>
      </c>
      <c r="P2731">
        <f>IFERROR(ROUND(E2731/L2731,2),0)</f>
        <v>340.57</v>
      </c>
      <c r="Q2731" s="11" t="s">
        <v>8317</v>
      </c>
      <c r="R2731" t="s">
        <v>8347</v>
      </c>
      <c r="S2731" s="15">
        <f>(((J2731/60)/60)/24)+DATE(1970,1,1)</f>
        <v>42095.240706018521</v>
      </c>
      <c r="T2731" s="15">
        <f>(((I2731/60)/60)/24)+DATE(1970,1,1)</f>
        <v>42125.240706018521</v>
      </c>
      <c r="U2731">
        <f>YEAR(S2731)</f>
        <v>2015</v>
      </c>
      <c r="V2731">
        <f t="shared" si="42"/>
        <v>30</v>
      </c>
    </row>
    <row r="2732" spans="1:22" ht="27.6" x14ac:dyDescent="0.4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ROUND(E2732/D2732*100,0)</f>
        <v>170</v>
      </c>
      <c r="P2732">
        <f>IFERROR(ROUND(E2732/L2732,2),0)</f>
        <v>67.42</v>
      </c>
      <c r="Q2732" s="11" t="s">
        <v>8317</v>
      </c>
      <c r="R2732" t="s">
        <v>8347</v>
      </c>
      <c r="S2732" s="15">
        <f>(((J2732/60)/60)/24)+DATE(1970,1,1)</f>
        <v>41351.541377314818</v>
      </c>
      <c r="T2732" s="15">
        <f>(((I2732/60)/60)/24)+DATE(1970,1,1)</f>
        <v>41386.541377314818</v>
      </c>
      <c r="U2732">
        <f>YEAR(S2732)</f>
        <v>2013</v>
      </c>
      <c r="V2732">
        <f t="shared" si="42"/>
        <v>35</v>
      </c>
    </row>
    <row r="2733" spans="1:22" ht="41.4" x14ac:dyDescent="0.4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ROUND(E2733/D2733*100,0)</f>
        <v>104</v>
      </c>
      <c r="P2733">
        <f>IFERROR(ROUND(E2733/L2733,2),0)</f>
        <v>845.7</v>
      </c>
      <c r="Q2733" s="11" t="s">
        <v>8317</v>
      </c>
      <c r="R2733" t="s">
        <v>8347</v>
      </c>
      <c r="S2733" s="15">
        <f>(((J2733/60)/60)/24)+DATE(1970,1,1)</f>
        <v>41872.525717592594</v>
      </c>
      <c r="T2733" s="15">
        <f>(((I2733/60)/60)/24)+DATE(1970,1,1)</f>
        <v>41930.166666666664</v>
      </c>
      <c r="U2733">
        <f>YEAR(S2733)</f>
        <v>2014</v>
      </c>
      <c r="V2733">
        <f t="shared" si="42"/>
        <v>58</v>
      </c>
    </row>
    <row r="2734" spans="1:22" ht="41.4" x14ac:dyDescent="0.4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ROUND(E2734/D2734*100,0)</f>
        <v>118</v>
      </c>
      <c r="P2734">
        <f>IFERROR(ROUND(E2734/L2734,2),0)</f>
        <v>97.19</v>
      </c>
      <c r="Q2734" s="11" t="s">
        <v>8317</v>
      </c>
      <c r="R2734" t="s">
        <v>8347</v>
      </c>
      <c r="S2734" s="15">
        <f>(((J2734/60)/60)/24)+DATE(1970,1,1)</f>
        <v>41389.808194444442</v>
      </c>
      <c r="T2734" s="15">
        <f>(((I2734/60)/60)/24)+DATE(1970,1,1)</f>
        <v>41422</v>
      </c>
      <c r="U2734">
        <f>YEAR(S2734)</f>
        <v>2013</v>
      </c>
      <c r="V2734">
        <f t="shared" si="42"/>
        <v>33</v>
      </c>
    </row>
    <row r="2735" spans="1:22" ht="41.4" x14ac:dyDescent="0.4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ROUND(E2735/D2735*100,0)</f>
        <v>108</v>
      </c>
      <c r="P2735">
        <f>IFERROR(ROUND(E2735/L2735,2),0)</f>
        <v>451.84</v>
      </c>
      <c r="Q2735" s="11" t="s">
        <v>8317</v>
      </c>
      <c r="R2735" t="s">
        <v>8347</v>
      </c>
      <c r="S2735" s="15">
        <f>(((J2735/60)/60)/24)+DATE(1970,1,1)</f>
        <v>42044.272847222222</v>
      </c>
      <c r="T2735" s="15">
        <f>(((I2735/60)/60)/24)+DATE(1970,1,1)</f>
        <v>42104.231180555551</v>
      </c>
      <c r="U2735">
        <f>YEAR(S2735)</f>
        <v>2015</v>
      </c>
      <c r="V2735">
        <f t="shared" si="42"/>
        <v>60</v>
      </c>
    </row>
    <row r="2736" spans="1:22" ht="41.4" x14ac:dyDescent="0.4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ROUND(E2736/D2736*100,0)</f>
        <v>2260300</v>
      </c>
      <c r="P2736">
        <f>IFERROR(ROUND(E2736/L2736,2),0)</f>
        <v>138.66999999999999</v>
      </c>
      <c r="Q2736" s="11" t="s">
        <v>8317</v>
      </c>
      <c r="R2736" t="s">
        <v>8347</v>
      </c>
      <c r="S2736" s="15">
        <f>(((J2736/60)/60)/24)+DATE(1970,1,1)</f>
        <v>42626.668888888889</v>
      </c>
      <c r="T2736" s="15">
        <f>(((I2736/60)/60)/24)+DATE(1970,1,1)</f>
        <v>42656.915972222225</v>
      </c>
      <c r="U2736">
        <f>YEAR(S2736)</f>
        <v>2016</v>
      </c>
      <c r="V2736">
        <f t="shared" si="42"/>
        <v>30</v>
      </c>
    </row>
    <row r="2737" spans="1:22" ht="41.4" x14ac:dyDescent="0.4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ROUND(E2737/D2737*100,0)</f>
        <v>978</v>
      </c>
      <c r="P2737">
        <f>IFERROR(ROUND(E2737/L2737,2),0)</f>
        <v>21.64</v>
      </c>
      <c r="Q2737" s="11" t="s">
        <v>8317</v>
      </c>
      <c r="R2737" t="s">
        <v>8347</v>
      </c>
      <c r="S2737" s="15">
        <f>(((J2737/60)/60)/24)+DATE(1970,1,1)</f>
        <v>41316.120949074073</v>
      </c>
      <c r="T2737" s="15">
        <f>(((I2737/60)/60)/24)+DATE(1970,1,1)</f>
        <v>41346.833333333336</v>
      </c>
      <c r="U2737">
        <f>YEAR(S2737)</f>
        <v>2013</v>
      </c>
      <c r="V2737">
        <f t="shared" si="42"/>
        <v>30</v>
      </c>
    </row>
    <row r="2738" spans="1:22" ht="55.2" x14ac:dyDescent="0.4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ROUND(E2738/D2738*100,0)</f>
        <v>123</v>
      </c>
      <c r="P2738">
        <f>IFERROR(ROUND(E2738/L2738,2),0)</f>
        <v>169.52</v>
      </c>
      <c r="Q2738" s="11" t="s">
        <v>8317</v>
      </c>
      <c r="R2738" t="s">
        <v>8347</v>
      </c>
      <c r="S2738" s="15">
        <f>(((J2738/60)/60)/24)+DATE(1970,1,1)</f>
        <v>41722.666354166664</v>
      </c>
      <c r="T2738" s="15">
        <f>(((I2738/60)/60)/24)+DATE(1970,1,1)</f>
        <v>41752.666354166664</v>
      </c>
      <c r="U2738">
        <f>YEAR(S2738)</f>
        <v>2014</v>
      </c>
      <c r="V2738">
        <f t="shared" si="42"/>
        <v>30</v>
      </c>
    </row>
    <row r="2739" spans="1:22" ht="41.4" x14ac:dyDescent="0.4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ROUND(E2739/D2739*100,0)</f>
        <v>246</v>
      </c>
      <c r="P2739">
        <f>IFERROR(ROUND(E2739/L2739,2),0)</f>
        <v>161.88</v>
      </c>
      <c r="Q2739" s="11" t="s">
        <v>8317</v>
      </c>
      <c r="R2739" t="s">
        <v>8347</v>
      </c>
      <c r="S2739" s="15">
        <f>(((J2739/60)/60)/24)+DATE(1970,1,1)</f>
        <v>41611.917673611111</v>
      </c>
      <c r="T2739" s="15">
        <f>(((I2739/60)/60)/24)+DATE(1970,1,1)</f>
        <v>41654.791666666664</v>
      </c>
      <c r="U2739">
        <f>YEAR(S2739)</f>
        <v>2013</v>
      </c>
      <c r="V2739">
        <f t="shared" si="42"/>
        <v>43</v>
      </c>
    </row>
    <row r="2740" spans="1:22" ht="41.4" x14ac:dyDescent="0.4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ROUND(E2740/D2740*100,0)</f>
        <v>148</v>
      </c>
      <c r="P2740">
        <f>IFERROR(ROUND(E2740/L2740,2),0)</f>
        <v>493.13</v>
      </c>
      <c r="Q2740" s="11" t="s">
        <v>8317</v>
      </c>
      <c r="R2740" t="s">
        <v>8347</v>
      </c>
      <c r="S2740" s="15">
        <f>(((J2740/60)/60)/24)+DATE(1970,1,1)</f>
        <v>42620.143564814818</v>
      </c>
      <c r="T2740" s="15">
        <f>(((I2740/60)/60)/24)+DATE(1970,1,1)</f>
        <v>42680.143564814818</v>
      </c>
      <c r="U2740">
        <f>YEAR(S2740)</f>
        <v>2016</v>
      </c>
      <c r="V2740">
        <f t="shared" si="42"/>
        <v>60</v>
      </c>
    </row>
    <row r="2741" spans="1:22" ht="41.4" x14ac:dyDescent="0.4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ROUND(E2741/D2741*100,0)</f>
        <v>384</v>
      </c>
      <c r="P2741">
        <f>IFERROR(ROUND(E2741/L2741,2),0)</f>
        <v>22.12</v>
      </c>
      <c r="Q2741" s="11" t="s">
        <v>8317</v>
      </c>
      <c r="R2741" t="s">
        <v>8347</v>
      </c>
      <c r="S2741" s="15">
        <f>(((J2741/60)/60)/24)+DATE(1970,1,1)</f>
        <v>41719.887928240743</v>
      </c>
      <c r="T2741" s="15">
        <f>(((I2741/60)/60)/24)+DATE(1970,1,1)</f>
        <v>41764.887928240743</v>
      </c>
      <c r="U2741">
        <f>YEAR(S2741)</f>
        <v>2014</v>
      </c>
      <c r="V2741">
        <f t="shared" si="42"/>
        <v>45</v>
      </c>
    </row>
    <row r="2742" spans="1:22" ht="27.6" x14ac:dyDescent="0.4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ROUND(E2742/D2742*100,0)</f>
        <v>103</v>
      </c>
      <c r="P2742">
        <f>IFERROR(ROUND(E2742/L2742,2),0)</f>
        <v>18.239999999999998</v>
      </c>
      <c r="Q2742" s="11" t="s">
        <v>8317</v>
      </c>
      <c r="R2742" t="s">
        <v>8347</v>
      </c>
      <c r="S2742" s="15">
        <f>(((J2742/60)/60)/24)+DATE(1970,1,1)</f>
        <v>42045.031851851847</v>
      </c>
      <c r="T2742" s="15">
        <f>(((I2742/60)/60)/24)+DATE(1970,1,1)</f>
        <v>42074.99018518519</v>
      </c>
      <c r="U2742">
        <f>YEAR(S2742)</f>
        <v>2015</v>
      </c>
      <c r="V2742">
        <f t="shared" si="42"/>
        <v>29</v>
      </c>
    </row>
    <row r="2743" spans="1:22" ht="27.6" x14ac:dyDescent="0.4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ROUND(E2743/D2743*100,0)</f>
        <v>0</v>
      </c>
      <c r="P2743">
        <f>IFERROR(ROUND(E2743/L2743,2),0)</f>
        <v>8.75</v>
      </c>
      <c r="Q2743" s="11" t="s">
        <v>8320</v>
      </c>
      <c r="R2743" t="s">
        <v>8356</v>
      </c>
      <c r="S2743" s="15">
        <f>(((J2743/60)/60)/24)+DATE(1970,1,1)</f>
        <v>41911.657430555555</v>
      </c>
      <c r="T2743" s="15">
        <f>(((I2743/60)/60)/24)+DATE(1970,1,1)</f>
        <v>41932.088194444441</v>
      </c>
      <c r="U2743">
        <f>YEAR(S2743)</f>
        <v>2014</v>
      </c>
      <c r="V2743">
        <f t="shared" si="42"/>
        <v>21</v>
      </c>
    </row>
    <row r="2744" spans="1:22" ht="41.4" x14ac:dyDescent="0.4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ROUND(E2744/D2744*100,0)</f>
        <v>29</v>
      </c>
      <c r="P2744">
        <f>IFERROR(ROUND(E2744/L2744,2),0)</f>
        <v>40.61</v>
      </c>
      <c r="Q2744" s="11" t="s">
        <v>8320</v>
      </c>
      <c r="R2744" t="s">
        <v>8356</v>
      </c>
      <c r="S2744" s="15">
        <f>(((J2744/60)/60)/24)+DATE(1970,1,1)</f>
        <v>41030.719756944447</v>
      </c>
      <c r="T2744" s="15">
        <f>(((I2744/60)/60)/24)+DATE(1970,1,1)</f>
        <v>41044.719756944447</v>
      </c>
      <c r="U2744">
        <f>YEAR(S2744)</f>
        <v>2012</v>
      </c>
      <c r="V2744">
        <f t="shared" si="42"/>
        <v>14</v>
      </c>
    </row>
    <row r="2745" spans="1:22" ht="55.2" x14ac:dyDescent="0.4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ROUND(E2745/D2745*100,0)</f>
        <v>0</v>
      </c>
      <c r="P2745">
        <f>IFERROR(ROUND(E2745/L2745,2),0)</f>
        <v>0</v>
      </c>
      <c r="Q2745" s="11" t="s">
        <v>8320</v>
      </c>
      <c r="R2745" t="s">
        <v>8356</v>
      </c>
      <c r="S2745" s="15">
        <f>(((J2745/60)/60)/24)+DATE(1970,1,1)</f>
        <v>42632.328784722224</v>
      </c>
      <c r="T2745" s="15">
        <f>(((I2745/60)/60)/24)+DATE(1970,1,1)</f>
        <v>42662.328784722224</v>
      </c>
      <c r="U2745">
        <f>YEAR(S2745)</f>
        <v>2016</v>
      </c>
      <c r="V2745">
        <f t="shared" si="42"/>
        <v>30</v>
      </c>
    </row>
    <row r="2746" spans="1:22" ht="41.4" x14ac:dyDescent="0.4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ROUND(E2746/D2746*100,0)</f>
        <v>5</v>
      </c>
      <c r="P2746">
        <f>IFERROR(ROUND(E2746/L2746,2),0)</f>
        <v>37.950000000000003</v>
      </c>
      <c r="Q2746" s="11" t="s">
        <v>8320</v>
      </c>
      <c r="R2746" t="s">
        <v>8356</v>
      </c>
      <c r="S2746" s="15">
        <f>(((J2746/60)/60)/24)+DATE(1970,1,1)</f>
        <v>40938.062476851854</v>
      </c>
      <c r="T2746" s="15">
        <f>(((I2746/60)/60)/24)+DATE(1970,1,1)</f>
        <v>40968.062476851854</v>
      </c>
      <c r="U2746">
        <f>YEAR(S2746)</f>
        <v>2012</v>
      </c>
      <c r="V2746">
        <f t="shared" si="42"/>
        <v>30</v>
      </c>
    </row>
    <row r="2747" spans="1:22" ht="41.4" x14ac:dyDescent="0.4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ROUND(E2747/D2747*100,0)</f>
        <v>22</v>
      </c>
      <c r="P2747">
        <f>IFERROR(ROUND(E2747/L2747,2),0)</f>
        <v>35.729999999999997</v>
      </c>
      <c r="Q2747" s="11" t="s">
        <v>8320</v>
      </c>
      <c r="R2747" t="s">
        <v>8356</v>
      </c>
      <c r="S2747" s="15">
        <f>(((J2747/60)/60)/24)+DATE(1970,1,1)</f>
        <v>41044.988055555557</v>
      </c>
      <c r="T2747" s="15">
        <f>(((I2747/60)/60)/24)+DATE(1970,1,1)</f>
        <v>41104.988055555557</v>
      </c>
      <c r="U2747">
        <f>YEAR(S2747)</f>
        <v>2012</v>
      </c>
      <c r="V2747">
        <f t="shared" si="42"/>
        <v>60</v>
      </c>
    </row>
    <row r="2748" spans="1:22" ht="41.4" x14ac:dyDescent="0.4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ROUND(E2748/D2748*100,0)</f>
        <v>27</v>
      </c>
      <c r="P2748">
        <f>IFERROR(ROUND(E2748/L2748,2),0)</f>
        <v>42.16</v>
      </c>
      <c r="Q2748" s="11" t="s">
        <v>8320</v>
      </c>
      <c r="R2748" t="s">
        <v>8356</v>
      </c>
      <c r="S2748" s="15">
        <f>(((J2748/60)/60)/24)+DATE(1970,1,1)</f>
        <v>41850.781377314815</v>
      </c>
      <c r="T2748" s="15">
        <f>(((I2748/60)/60)/24)+DATE(1970,1,1)</f>
        <v>41880.781377314815</v>
      </c>
      <c r="U2748">
        <f>YEAR(S2748)</f>
        <v>2014</v>
      </c>
      <c r="V2748">
        <f t="shared" si="42"/>
        <v>30</v>
      </c>
    </row>
    <row r="2749" spans="1:22" ht="41.4" x14ac:dyDescent="0.4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ROUND(E2749/D2749*100,0)</f>
        <v>28</v>
      </c>
      <c r="P2749">
        <f>IFERROR(ROUND(E2749/L2749,2),0)</f>
        <v>35</v>
      </c>
      <c r="Q2749" s="11" t="s">
        <v>8320</v>
      </c>
      <c r="R2749" t="s">
        <v>8356</v>
      </c>
      <c r="S2749" s="15">
        <f>(((J2749/60)/60)/24)+DATE(1970,1,1)</f>
        <v>41044.64811342593</v>
      </c>
      <c r="T2749" s="15">
        <f>(((I2749/60)/60)/24)+DATE(1970,1,1)</f>
        <v>41076.131944444445</v>
      </c>
      <c r="U2749">
        <f>YEAR(S2749)</f>
        <v>2012</v>
      </c>
      <c r="V2749">
        <f t="shared" si="42"/>
        <v>32</v>
      </c>
    </row>
    <row r="2750" spans="1:22" ht="41.4" x14ac:dyDescent="0.4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ROUND(E2750/D2750*100,0)</f>
        <v>1</v>
      </c>
      <c r="P2750">
        <f>IFERROR(ROUND(E2750/L2750,2),0)</f>
        <v>13.25</v>
      </c>
      <c r="Q2750" s="11" t="s">
        <v>8320</v>
      </c>
      <c r="R2750" t="s">
        <v>8356</v>
      </c>
      <c r="S2750" s="15">
        <f>(((J2750/60)/60)/24)+DATE(1970,1,1)</f>
        <v>42585.7106712963</v>
      </c>
      <c r="T2750" s="15">
        <f>(((I2750/60)/60)/24)+DATE(1970,1,1)</f>
        <v>42615.7106712963</v>
      </c>
      <c r="U2750">
        <f>YEAR(S2750)</f>
        <v>2016</v>
      </c>
      <c r="V2750">
        <f t="shared" si="42"/>
        <v>30</v>
      </c>
    </row>
    <row r="2751" spans="1:22" ht="27.6" x14ac:dyDescent="0.4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ROUND(E2751/D2751*100,0)</f>
        <v>1</v>
      </c>
      <c r="P2751">
        <f>IFERROR(ROUND(E2751/L2751,2),0)</f>
        <v>55</v>
      </c>
      <c r="Q2751" s="11" t="s">
        <v>8320</v>
      </c>
      <c r="R2751" t="s">
        <v>8356</v>
      </c>
      <c r="S2751" s="15">
        <f>(((J2751/60)/60)/24)+DATE(1970,1,1)</f>
        <v>42068.799039351856</v>
      </c>
      <c r="T2751" s="15">
        <f>(((I2751/60)/60)/24)+DATE(1970,1,1)</f>
        <v>42098.757372685184</v>
      </c>
      <c r="U2751">
        <f>YEAR(S2751)</f>
        <v>2015</v>
      </c>
      <c r="V2751">
        <f t="shared" si="42"/>
        <v>30</v>
      </c>
    </row>
    <row r="2752" spans="1:22" ht="41.4" x14ac:dyDescent="0.4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ROUND(E2752/D2752*100,0)</f>
        <v>0</v>
      </c>
      <c r="P2752">
        <f>IFERROR(ROUND(E2752/L2752,2),0)</f>
        <v>0</v>
      </c>
      <c r="Q2752" s="11" t="s">
        <v>8320</v>
      </c>
      <c r="R2752" t="s">
        <v>8356</v>
      </c>
      <c r="S2752" s="15">
        <f>(((J2752/60)/60)/24)+DATE(1970,1,1)</f>
        <v>41078.899826388886</v>
      </c>
      <c r="T2752" s="15">
        <f>(((I2752/60)/60)/24)+DATE(1970,1,1)</f>
        <v>41090.833333333336</v>
      </c>
      <c r="U2752">
        <f>YEAR(S2752)</f>
        <v>2012</v>
      </c>
      <c r="V2752">
        <f t="shared" si="42"/>
        <v>12</v>
      </c>
    </row>
    <row r="2753" spans="1:22" ht="41.4" x14ac:dyDescent="0.4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ROUND(E2753/D2753*100,0)</f>
        <v>0</v>
      </c>
      <c r="P2753">
        <f>IFERROR(ROUND(E2753/L2753,2),0)</f>
        <v>0</v>
      </c>
      <c r="Q2753" s="11" t="s">
        <v>8320</v>
      </c>
      <c r="R2753" t="s">
        <v>8356</v>
      </c>
      <c r="S2753" s="15">
        <f>(((J2753/60)/60)/24)+DATE(1970,1,1)</f>
        <v>41747.887060185189</v>
      </c>
      <c r="T2753" s="15">
        <f>(((I2753/60)/60)/24)+DATE(1970,1,1)</f>
        <v>41807.887060185189</v>
      </c>
      <c r="U2753">
        <f>YEAR(S2753)</f>
        <v>2014</v>
      </c>
      <c r="V2753">
        <f t="shared" si="42"/>
        <v>60</v>
      </c>
    </row>
    <row r="2754" spans="1:22" ht="41.4" x14ac:dyDescent="0.4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ROUND(E2754/D2754*100,0)</f>
        <v>11</v>
      </c>
      <c r="P2754">
        <f>IFERROR(ROUND(E2754/L2754,2),0)</f>
        <v>39.29</v>
      </c>
      <c r="Q2754" s="11" t="s">
        <v>8320</v>
      </c>
      <c r="R2754" t="s">
        <v>8356</v>
      </c>
      <c r="S2754" s="15">
        <f>(((J2754/60)/60)/24)+DATE(1970,1,1)</f>
        <v>40855.765092592592</v>
      </c>
      <c r="T2754" s="15">
        <f>(((I2754/60)/60)/24)+DATE(1970,1,1)</f>
        <v>40895.765092592592</v>
      </c>
      <c r="U2754">
        <f>YEAR(S2754)</f>
        <v>2011</v>
      </c>
      <c r="V2754">
        <f t="shared" si="42"/>
        <v>40</v>
      </c>
    </row>
    <row r="2755" spans="1:22" ht="41.4" x14ac:dyDescent="0.4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ROUND(E2755/D2755*100,0)</f>
        <v>19</v>
      </c>
      <c r="P2755">
        <f>IFERROR(ROUND(E2755/L2755,2),0)</f>
        <v>47.5</v>
      </c>
      <c r="Q2755" s="11" t="s">
        <v>8320</v>
      </c>
      <c r="R2755" t="s">
        <v>8356</v>
      </c>
      <c r="S2755" s="15">
        <f>(((J2755/60)/60)/24)+DATE(1970,1,1)</f>
        <v>41117.900729166664</v>
      </c>
      <c r="T2755" s="15">
        <f>(((I2755/60)/60)/24)+DATE(1970,1,1)</f>
        <v>41147.900729166664</v>
      </c>
      <c r="U2755">
        <f>YEAR(S2755)</f>
        <v>2012</v>
      </c>
      <c r="V2755">
        <f t="shared" ref="V2755:V2818" si="43">_xlfn.DAYS(T2755,S2755)</f>
        <v>30</v>
      </c>
    </row>
    <row r="2756" spans="1:22" ht="41.4" x14ac:dyDescent="0.4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ROUND(E2756/D2756*100,0)</f>
        <v>0</v>
      </c>
      <c r="P2756">
        <f>IFERROR(ROUND(E2756/L2756,2),0)</f>
        <v>0</v>
      </c>
      <c r="Q2756" s="11" t="s">
        <v>8320</v>
      </c>
      <c r="R2756" t="s">
        <v>8356</v>
      </c>
      <c r="S2756" s="15">
        <f>(((J2756/60)/60)/24)+DATE(1970,1,1)</f>
        <v>41863.636006944449</v>
      </c>
      <c r="T2756" s="15">
        <f>(((I2756/60)/60)/24)+DATE(1970,1,1)</f>
        <v>41893.636006944449</v>
      </c>
      <c r="U2756">
        <f>YEAR(S2756)</f>
        <v>2014</v>
      </c>
      <c r="V2756">
        <f t="shared" si="43"/>
        <v>30</v>
      </c>
    </row>
    <row r="2757" spans="1:22" ht="27.6" x14ac:dyDescent="0.4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ROUND(E2757/D2757*100,0)</f>
        <v>52</v>
      </c>
      <c r="P2757">
        <f>IFERROR(ROUND(E2757/L2757,2),0)</f>
        <v>17.329999999999998</v>
      </c>
      <c r="Q2757" s="11" t="s">
        <v>8320</v>
      </c>
      <c r="R2757" t="s">
        <v>8356</v>
      </c>
      <c r="S2757" s="15">
        <f>(((J2757/60)/60)/24)+DATE(1970,1,1)</f>
        <v>42072.790821759263</v>
      </c>
      <c r="T2757" s="15">
        <f>(((I2757/60)/60)/24)+DATE(1970,1,1)</f>
        <v>42102.790821759263</v>
      </c>
      <c r="U2757">
        <f>YEAR(S2757)</f>
        <v>2015</v>
      </c>
      <c r="V2757">
        <f t="shared" si="43"/>
        <v>30</v>
      </c>
    </row>
    <row r="2758" spans="1:22" ht="41.4" x14ac:dyDescent="0.4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ROUND(E2758/D2758*100,0)</f>
        <v>10</v>
      </c>
      <c r="P2758">
        <f>IFERROR(ROUND(E2758/L2758,2),0)</f>
        <v>31.76</v>
      </c>
      <c r="Q2758" s="11" t="s">
        <v>8320</v>
      </c>
      <c r="R2758" t="s">
        <v>8356</v>
      </c>
      <c r="S2758" s="15">
        <f>(((J2758/60)/60)/24)+DATE(1970,1,1)</f>
        <v>41620.90047453704</v>
      </c>
      <c r="T2758" s="15">
        <f>(((I2758/60)/60)/24)+DATE(1970,1,1)</f>
        <v>41650.90047453704</v>
      </c>
      <c r="U2758">
        <f>YEAR(S2758)</f>
        <v>2013</v>
      </c>
      <c r="V2758">
        <f t="shared" si="43"/>
        <v>30</v>
      </c>
    </row>
    <row r="2759" spans="1:22" ht="27.6" x14ac:dyDescent="0.4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ROUND(E2759/D2759*100,0)</f>
        <v>1</v>
      </c>
      <c r="P2759">
        <f>IFERROR(ROUND(E2759/L2759,2),0)</f>
        <v>5</v>
      </c>
      <c r="Q2759" s="11" t="s">
        <v>8320</v>
      </c>
      <c r="R2759" t="s">
        <v>8356</v>
      </c>
      <c r="S2759" s="15">
        <f>(((J2759/60)/60)/24)+DATE(1970,1,1)</f>
        <v>42573.65662037037</v>
      </c>
      <c r="T2759" s="15">
        <f>(((I2759/60)/60)/24)+DATE(1970,1,1)</f>
        <v>42588.65662037037</v>
      </c>
      <c r="U2759">
        <f>YEAR(S2759)</f>
        <v>2016</v>
      </c>
      <c r="V2759">
        <f t="shared" si="43"/>
        <v>15</v>
      </c>
    </row>
    <row r="2760" spans="1:22" ht="41.4" x14ac:dyDescent="0.4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ROUND(E2760/D2760*100,0)</f>
        <v>12</v>
      </c>
      <c r="P2760">
        <f>IFERROR(ROUND(E2760/L2760,2),0)</f>
        <v>39</v>
      </c>
      <c r="Q2760" s="11" t="s">
        <v>8320</v>
      </c>
      <c r="R2760" t="s">
        <v>8356</v>
      </c>
      <c r="S2760" s="15">
        <f>(((J2760/60)/60)/24)+DATE(1970,1,1)</f>
        <v>42639.441932870366</v>
      </c>
      <c r="T2760" s="15">
        <f>(((I2760/60)/60)/24)+DATE(1970,1,1)</f>
        <v>42653.441932870366</v>
      </c>
      <c r="U2760">
        <f>YEAR(S2760)</f>
        <v>2016</v>
      </c>
      <c r="V2760">
        <f t="shared" si="43"/>
        <v>14</v>
      </c>
    </row>
    <row r="2761" spans="1:22" ht="41.4" x14ac:dyDescent="0.4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ROUND(E2761/D2761*100,0)</f>
        <v>11</v>
      </c>
      <c r="P2761">
        <f>IFERROR(ROUND(E2761/L2761,2),0)</f>
        <v>52.5</v>
      </c>
      <c r="Q2761" s="11" t="s">
        <v>8320</v>
      </c>
      <c r="R2761" t="s">
        <v>8356</v>
      </c>
      <c r="S2761" s="15">
        <f>(((J2761/60)/60)/24)+DATE(1970,1,1)</f>
        <v>42524.36650462963</v>
      </c>
      <c r="T2761" s="15">
        <f>(((I2761/60)/60)/24)+DATE(1970,1,1)</f>
        <v>42567.36650462963</v>
      </c>
      <c r="U2761">
        <f>YEAR(S2761)</f>
        <v>2016</v>
      </c>
      <c r="V2761">
        <f t="shared" si="43"/>
        <v>43</v>
      </c>
    </row>
    <row r="2762" spans="1:22" ht="41.4" x14ac:dyDescent="0.4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ROUND(E2762/D2762*100,0)</f>
        <v>0</v>
      </c>
      <c r="P2762">
        <f>IFERROR(ROUND(E2762/L2762,2),0)</f>
        <v>0</v>
      </c>
      <c r="Q2762" s="11" t="s">
        <v>8320</v>
      </c>
      <c r="R2762" t="s">
        <v>8356</v>
      </c>
      <c r="S2762" s="15">
        <f>(((J2762/60)/60)/24)+DATE(1970,1,1)</f>
        <v>41415.461319444446</v>
      </c>
      <c r="T2762" s="15">
        <f>(((I2762/60)/60)/24)+DATE(1970,1,1)</f>
        <v>41445.461319444446</v>
      </c>
      <c r="U2762">
        <f>YEAR(S2762)</f>
        <v>2013</v>
      </c>
      <c r="V2762">
        <f t="shared" si="43"/>
        <v>30</v>
      </c>
    </row>
    <row r="2763" spans="1:22" ht="27.6" x14ac:dyDescent="0.4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ROUND(E2763/D2763*100,0)</f>
        <v>1</v>
      </c>
      <c r="P2763">
        <f>IFERROR(ROUND(E2763/L2763,2),0)</f>
        <v>9</v>
      </c>
      <c r="Q2763" s="11" t="s">
        <v>8320</v>
      </c>
      <c r="R2763" t="s">
        <v>8356</v>
      </c>
      <c r="S2763" s="15">
        <f>(((J2763/60)/60)/24)+DATE(1970,1,1)</f>
        <v>41247.063576388886</v>
      </c>
      <c r="T2763" s="15">
        <f>(((I2763/60)/60)/24)+DATE(1970,1,1)</f>
        <v>41277.063576388886</v>
      </c>
      <c r="U2763">
        <f>YEAR(S2763)</f>
        <v>2012</v>
      </c>
      <c r="V2763">
        <f t="shared" si="43"/>
        <v>30</v>
      </c>
    </row>
    <row r="2764" spans="1:22" ht="41.4" x14ac:dyDescent="0.4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ROUND(E2764/D2764*100,0)</f>
        <v>1</v>
      </c>
      <c r="P2764">
        <f>IFERROR(ROUND(E2764/L2764,2),0)</f>
        <v>25</v>
      </c>
      <c r="Q2764" s="11" t="s">
        <v>8320</v>
      </c>
      <c r="R2764" t="s">
        <v>8356</v>
      </c>
      <c r="S2764" s="15">
        <f>(((J2764/60)/60)/24)+DATE(1970,1,1)</f>
        <v>40927.036979166667</v>
      </c>
      <c r="T2764" s="15">
        <f>(((I2764/60)/60)/24)+DATE(1970,1,1)</f>
        <v>40986.995312500003</v>
      </c>
      <c r="U2764">
        <f>YEAR(S2764)</f>
        <v>2012</v>
      </c>
      <c r="V2764">
        <f t="shared" si="43"/>
        <v>59</v>
      </c>
    </row>
    <row r="2765" spans="1:22" ht="27.6" x14ac:dyDescent="0.4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ROUND(E2765/D2765*100,0)</f>
        <v>0</v>
      </c>
      <c r="P2765">
        <f>IFERROR(ROUND(E2765/L2765,2),0)</f>
        <v>30</v>
      </c>
      <c r="Q2765" s="11" t="s">
        <v>8320</v>
      </c>
      <c r="R2765" t="s">
        <v>8356</v>
      </c>
      <c r="S2765" s="15">
        <f>(((J2765/60)/60)/24)+DATE(1970,1,1)</f>
        <v>41373.579675925925</v>
      </c>
      <c r="T2765" s="15">
        <f>(((I2765/60)/60)/24)+DATE(1970,1,1)</f>
        <v>41418.579675925925</v>
      </c>
      <c r="U2765">
        <f>YEAR(S2765)</f>
        <v>2013</v>
      </c>
      <c r="V2765">
        <f t="shared" si="43"/>
        <v>45</v>
      </c>
    </row>
    <row r="2766" spans="1:22" ht="41.4" x14ac:dyDescent="0.4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ROUND(E2766/D2766*100,0)</f>
        <v>1</v>
      </c>
      <c r="P2766">
        <f>IFERROR(ROUND(E2766/L2766,2),0)</f>
        <v>11.25</v>
      </c>
      <c r="Q2766" s="11" t="s">
        <v>8320</v>
      </c>
      <c r="R2766" t="s">
        <v>8356</v>
      </c>
      <c r="S2766" s="15">
        <f>(((J2766/60)/60)/24)+DATE(1970,1,1)</f>
        <v>41030.292025462964</v>
      </c>
      <c r="T2766" s="15">
        <f>(((I2766/60)/60)/24)+DATE(1970,1,1)</f>
        <v>41059.791666666664</v>
      </c>
      <c r="U2766">
        <f>YEAR(S2766)</f>
        <v>2012</v>
      </c>
      <c r="V2766">
        <f t="shared" si="43"/>
        <v>29</v>
      </c>
    </row>
    <row r="2767" spans="1:22" ht="41.4" x14ac:dyDescent="0.4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ROUND(E2767/D2767*100,0)</f>
        <v>0</v>
      </c>
      <c r="P2767">
        <f>IFERROR(ROUND(E2767/L2767,2),0)</f>
        <v>0</v>
      </c>
      <c r="Q2767" s="11" t="s">
        <v>8320</v>
      </c>
      <c r="R2767" t="s">
        <v>8356</v>
      </c>
      <c r="S2767" s="15">
        <f>(((J2767/60)/60)/24)+DATE(1970,1,1)</f>
        <v>41194.579027777778</v>
      </c>
      <c r="T2767" s="15">
        <f>(((I2767/60)/60)/24)+DATE(1970,1,1)</f>
        <v>41210.579027777778</v>
      </c>
      <c r="U2767">
        <f>YEAR(S2767)</f>
        <v>2012</v>
      </c>
      <c r="V2767">
        <f t="shared" si="43"/>
        <v>16</v>
      </c>
    </row>
    <row r="2768" spans="1:22" ht="41.4" x14ac:dyDescent="0.4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ROUND(E2768/D2768*100,0)</f>
        <v>2</v>
      </c>
      <c r="P2768">
        <f>IFERROR(ROUND(E2768/L2768,2),0)</f>
        <v>25</v>
      </c>
      <c r="Q2768" s="11" t="s">
        <v>8320</v>
      </c>
      <c r="R2768" t="s">
        <v>8356</v>
      </c>
      <c r="S2768" s="15">
        <f>(((J2768/60)/60)/24)+DATE(1970,1,1)</f>
        <v>40736.668032407404</v>
      </c>
      <c r="T2768" s="15">
        <f>(((I2768/60)/60)/24)+DATE(1970,1,1)</f>
        <v>40766.668032407404</v>
      </c>
      <c r="U2768">
        <f>YEAR(S2768)</f>
        <v>2011</v>
      </c>
      <c r="V2768">
        <f t="shared" si="43"/>
        <v>30</v>
      </c>
    </row>
    <row r="2769" spans="1:22" ht="41.4" x14ac:dyDescent="0.4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ROUND(E2769/D2769*100,0)</f>
        <v>1</v>
      </c>
      <c r="P2769">
        <f>IFERROR(ROUND(E2769/L2769,2),0)</f>
        <v>11.33</v>
      </c>
      <c r="Q2769" s="11" t="s">
        <v>8320</v>
      </c>
      <c r="R2769" t="s">
        <v>8356</v>
      </c>
      <c r="S2769" s="15">
        <f>(((J2769/60)/60)/24)+DATE(1970,1,1)</f>
        <v>42172.958912037036</v>
      </c>
      <c r="T2769" s="15">
        <f>(((I2769/60)/60)/24)+DATE(1970,1,1)</f>
        <v>42232.958912037036</v>
      </c>
      <c r="U2769">
        <f>YEAR(S2769)</f>
        <v>2015</v>
      </c>
      <c r="V2769">
        <f t="shared" si="43"/>
        <v>60</v>
      </c>
    </row>
    <row r="2770" spans="1:22" ht="41.4" x14ac:dyDescent="0.4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ROUND(E2770/D2770*100,0)</f>
        <v>14</v>
      </c>
      <c r="P2770">
        <f>IFERROR(ROUND(E2770/L2770,2),0)</f>
        <v>29.47</v>
      </c>
      <c r="Q2770" s="11" t="s">
        <v>8320</v>
      </c>
      <c r="R2770" t="s">
        <v>8356</v>
      </c>
      <c r="S2770" s="15">
        <f>(((J2770/60)/60)/24)+DATE(1970,1,1)</f>
        <v>40967.614849537036</v>
      </c>
      <c r="T2770" s="15">
        <f>(((I2770/60)/60)/24)+DATE(1970,1,1)</f>
        <v>40997.573182870372</v>
      </c>
      <c r="U2770">
        <f>YEAR(S2770)</f>
        <v>2012</v>
      </c>
      <c r="V2770">
        <f t="shared" si="43"/>
        <v>30</v>
      </c>
    </row>
    <row r="2771" spans="1:22" ht="41.4" x14ac:dyDescent="0.4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ROUND(E2771/D2771*100,0)</f>
        <v>0</v>
      </c>
      <c r="P2771">
        <f>IFERROR(ROUND(E2771/L2771,2),0)</f>
        <v>1</v>
      </c>
      <c r="Q2771" s="11" t="s">
        <v>8320</v>
      </c>
      <c r="R2771" t="s">
        <v>8356</v>
      </c>
      <c r="S2771" s="15">
        <f>(((J2771/60)/60)/24)+DATE(1970,1,1)</f>
        <v>41745.826273148145</v>
      </c>
      <c r="T2771" s="15">
        <f>(((I2771/60)/60)/24)+DATE(1970,1,1)</f>
        <v>41795.826273148145</v>
      </c>
      <c r="U2771">
        <f>YEAR(S2771)</f>
        <v>2014</v>
      </c>
      <c r="V2771">
        <f t="shared" si="43"/>
        <v>50</v>
      </c>
    </row>
    <row r="2772" spans="1:22" ht="41.4" x14ac:dyDescent="0.4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ROUND(E2772/D2772*100,0)</f>
        <v>10</v>
      </c>
      <c r="P2772">
        <f>IFERROR(ROUND(E2772/L2772,2),0)</f>
        <v>63.1</v>
      </c>
      <c r="Q2772" s="11" t="s">
        <v>8320</v>
      </c>
      <c r="R2772" t="s">
        <v>8356</v>
      </c>
      <c r="S2772" s="15">
        <f>(((J2772/60)/60)/24)+DATE(1970,1,1)</f>
        <v>41686.705208333333</v>
      </c>
      <c r="T2772" s="15">
        <f>(((I2772/60)/60)/24)+DATE(1970,1,1)</f>
        <v>41716.663541666669</v>
      </c>
      <c r="U2772">
        <f>YEAR(S2772)</f>
        <v>2014</v>
      </c>
      <c r="V2772">
        <f t="shared" si="43"/>
        <v>30</v>
      </c>
    </row>
    <row r="2773" spans="1:22" ht="41.4" x14ac:dyDescent="0.4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ROUND(E2773/D2773*100,0)</f>
        <v>0</v>
      </c>
      <c r="P2773">
        <f>IFERROR(ROUND(E2773/L2773,2),0)</f>
        <v>0</v>
      </c>
      <c r="Q2773" s="11" t="s">
        <v>8320</v>
      </c>
      <c r="R2773" t="s">
        <v>8356</v>
      </c>
      <c r="S2773" s="15">
        <f>(((J2773/60)/60)/24)+DATE(1970,1,1)</f>
        <v>41257.531712962962</v>
      </c>
      <c r="T2773" s="15">
        <f>(((I2773/60)/60)/24)+DATE(1970,1,1)</f>
        <v>41306.708333333336</v>
      </c>
      <c r="U2773">
        <f>YEAR(S2773)</f>
        <v>2012</v>
      </c>
      <c r="V2773">
        <f t="shared" si="43"/>
        <v>49</v>
      </c>
    </row>
    <row r="2774" spans="1:22" ht="41.4" x14ac:dyDescent="0.4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ROUND(E2774/D2774*100,0)</f>
        <v>0</v>
      </c>
      <c r="P2774">
        <f>IFERROR(ROUND(E2774/L2774,2),0)</f>
        <v>0</v>
      </c>
      <c r="Q2774" s="11" t="s">
        <v>8320</v>
      </c>
      <c r="R2774" t="s">
        <v>8356</v>
      </c>
      <c r="S2774" s="15">
        <f>(((J2774/60)/60)/24)+DATE(1970,1,1)</f>
        <v>41537.869143518517</v>
      </c>
      <c r="T2774" s="15">
        <f>(((I2774/60)/60)/24)+DATE(1970,1,1)</f>
        <v>41552.869143518517</v>
      </c>
      <c r="U2774">
        <f>YEAR(S2774)</f>
        <v>2013</v>
      </c>
      <c r="V2774">
        <f t="shared" si="43"/>
        <v>15</v>
      </c>
    </row>
    <row r="2775" spans="1:22" ht="27.6" x14ac:dyDescent="0.4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ROUND(E2775/D2775*100,0)</f>
        <v>0</v>
      </c>
      <c r="P2775">
        <f>IFERROR(ROUND(E2775/L2775,2),0)</f>
        <v>1</v>
      </c>
      <c r="Q2775" s="11" t="s">
        <v>8320</v>
      </c>
      <c r="R2775" t="s">
        <v>8356</v>
      </c>
      <c r="S2775" s="15">
        <f>(((J2775/60)/60)/24)+DATE(1970,1,1)</f>
        <v>42474.86482638889</v>
      </c>
      <c r="T2775" s="15">
        <f>(((I2775/60)/60)/24)+DATE(1970,1,1)</f>
        <v>42484.86482638889</v>
      </c>
      <c r="U2775">
        <f>YEAR(S2775)</f>
        <v>2016</v>
      </c>
      <c r="V2775">
        <f t="shared" si="43"/>
        <v>10</v>
      </c>
    </row>
    <row r="2776" spans="1:22" ht="41.4" x14ac:dyDescent="0.4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ROUND(E2776/D2776*100,0)</f>
        <v>14</v>
      </c>
      <c r="P2776">
        <f>IFERROR(ROUND(E2776/L2776,2),0)</f>
        <v>43.85</v>
      </c>
      <c r="Q2776" s="11" t="s">
        <v>8320</v>
      </c>
      <c r="R2776" t="s">
        <v>8356</v>
      </c>
      <c r="S2776" s="15">
        <f>(((J2776/60)/60)/24)+DATE(1970,1,1)</f>
        <v>41311.126481481479</v>
      </c>
      <c r="T2776" s="15">
        <f>(((I2776/60)/60)/24)+DATE(1970,1,1)</f>
        <v>41341.126481481479</v>
      </c>
      <c r="U2776">
        <f>YEAR(S2776)</f>
        <v>2013</v>
      </c>
      <c r="V2776">
        <f t="shared" si="43"/>
        <v>30</v>
      </c>
    </row>
    <row r="2777" spans="1:22" ht="41.4" x14ac:dyDescent="0.4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ROUND(E2777/D2777*100,0)</f>
        <v>3</v>
      </c>
      <c r="P2777">
        <f>IFERROR(ROUND(E2777/L2777,2),0)</f>
        <v>75</v>
      </c>
      <c r="Q2777" s="11" t="s">
        <v>8320</v>
      </c>
      <c r="R2777" t="s">
        <v>8356</v>
      </c>
      <c r="S2777" s="15">
        <f>(((J2777/60)/60)/24)+DATE(1970,1,1)</f>
        <v>40863.013356481482</v>
      </c>
      <c r="T2777" s="15">
        <f>(((I2777/60)/60)/24)+DATE(1970,1,1)</f>
        <v>40893.013356481482</v>
      </c>
      <c r="U2777">
        <f>YEAR(S2777)</f>
        <v>2011</v>
      </c>
      <c r="V2777">
        <f t="shared" si="43"/>
        <v>30</v>
      </c>
    </row>
    <row r="2778" spans="1:22" ht="41.4" x14ac:dyDescent="0.4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ROUND(E2778/D2778*100,0)</f>
        <v>8</v>
      </c>
      <c r="P2778">
        <f>IFERROR(ROUND(E2778/L2778,2),0)</f>
        <v>45.97</v>
      </c>
      <c r="Q2778" s="11" t="s">
        <v>8320</v>
      </c>
      <c r="R2778" t="s">
        <v>8356</v>
      </c>
      <c r="S2778" s="15">
        <f>(((J2778/60)/60)/24)+DATE(1970,1,1)</f>
        <v>42136.297175925924</v>
      </c>
      <c r="T2778" s="15">
        <f>(((I2778/60)/60)/24)+DATE(1970,1,1)</f>
        <v>42167.297175925924</v>
      </c>
      <c r="U2778">
        <f>YEAR(S2778)</f>
        <v>2015</v>
      </c>
      <c r="V2778">
        <f t="shared" si="43"/>
        <v>31</v>
      </c>
    </row>
    <row r="2779" spans="1:22" ht="41.4" x14ac:dyDescent="0.4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ROUND(E2779/D2779*100,0)</f>
        <v>0</v>
      </c>
      <c r="P2779">
        <f>IFERROR(ROUND(E2779/L2779,2),0)</f>
        <v>10</v>
      </c>
      <c r="Q2779" s="11" t="s">
        <v>8320</v>
      </c>
      <c r="R2779" t="s">
        <v>8356</v>
      </c>
      <c r="S2779" s="15">
        <f>(((J2779/60)/60)/24)+DATE(1970,1,1)</f>
        <v>42172.669027777782</v>
      </c>
      <c r="T2779" s="15">
        <f>(((I2779/60)/60)/24)+DATE(1970,1,1)</f>
        <v>42202.669027777782</v>
      </c>
      <c r="U2779">
        <f>YEAR(S2779)</f>
        <v>2015</v>
      </c>
      <c r="V2779">
        <f t="shared" si="43"/>
        <v>30</v>
      </c>
    </row>
    <row r="2780" spans="1:22" ht="55.2" x14ac:dyDescent="0.4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ROUND(E2780/D2780*100,0)</f>
        <v>26</v>
      </c>
      <c r="P2780">
        <f>IFERROR(ROUND(E2780/L2780,2),0)</f>
        <v>93.67</v>
      </c>
      <c r="Q2780" s="11" t="s">
        <v>8320</v>
      </c>
      <c r="R2780" t="s">
        <v>8356</v>
      </c>
      <c r="S2780" s="15">
        <f>(((J2780/60)/60)/24)+DATE(1970,1,1)</f>
        <v>41846.978078703702</v>
      </c>
      <c r="T2780" s="15">
        <f>(((I2780/60)/60)/24)+DATE(1970,1,1)</f>
        <v>41876.978078703702</v>
      </c>
      <c r="U2780">
        <f>YEAR(S2780)</f>
        <v>2014</v>
      </c>
      <c r="V2780">
        <f t="shared" si="43"/>
        <v>30</v>
      </c>
    </row>
    <row r="2781" spans="1:22" ht="41.4" x14ac:dyDescent="0.4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ROUND(E2781/D2781*100,0)</f>
        <v>2</v>
      </c>
      <c r="P2781">
        <f>IFERROR(ROUND(E2781/L2781,2),0)</f>
        <v>53</v>
      </c>
      <c r="Q2781" s="11" t="s">
        <v>8320</v>
      </c>
      <c r="R2781" t="s">
        <v>8356</v>
      </c>
      <c r="S2781" s="15">
        <f>(((J2781/60)/60)/24)+DATE(1970,1,1)</f>
        <v>42300.585891203707</v>
      </c>
      <c r="T2781" s="15">
        <f>(((I2781/60)/60)/24)+DATE(1970,1,1)</f>
        <v>42330.627557870372</v>
      </c>
      <c r="U2781">
        <f>YEAR(S2781)</f>
        <v>2015</v>
      </c>
      <c r="V2781">
        <f t="shared" si="43"/>
        <v>30</v>
      </c>
    </row>
    <row r="2782" spans="1:22" ht="27.6" x14ac:dyDescent="0.4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ROUND(E2782/D2782*100,0)</f>
        <v>0</v>
      </c>
      <c r="P2782">
        <f>IFERROR(ROUND(E2782/L2782,2),0)</f>
        <v>0</v>
      </c>
      <c r="Q2782" s="11" t="s">
        <v>8320</v>
      </c>
      <c r="R2782" t="s">
        <v>8356</v>
      </c>
      <c r="S2782" s="15">
        <f>(((J2782/60)/60)/24)+DATE(1970,1,1)</f>
        <v>42774.447777777779</v>
      </c>
      <c r="T2782" s="15">
        <f>(((I2782/60)/60)/24)+DATE(1970,1,1)</f>
        <v>42804.447777777779</v>
      </c>
      <c r="U2782">
        <f>YEAR(S2782)</f>
        <v>2017</v>
      </c>
      <c r="V2782">
        <f t="shared" si="43"/>
        <v>30</v>
      </c>
    </row>
    <row r="2783" spans="1:22" ht="41.4" x14ac:dyDescent="0.4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ROUND(E2783/D2783*100,0)</f>
        <v>105</v>
      </c>
      <c r="P2783">
        <f>IFERROR(ROUND(E2783/L2783,2),0)</f>
        <v>47</v>
      </c>
      <c r="Q2783" s="11" t="s">
        <v>8315</v>
      </c>
      <c r="R2783" t="s">
        <v>8316</v>
      </c>
      <c r="S2783" s="15">
        <f>(((J2783/60)/60)/24)+DATE(1970,1,1)</f>
        <v>42018.94159722222</v>
      </c>
      <c r="T2783" s="15">
        <f>(((I2783/60)/60)/24)+DATE(1970,1,1)</f>
        <v>42047.291666666672</v>
      </c>
      <c r="U2783">
        <f>YEAR(S2783)</f>
        <v>2015</v>
      </c>
      <c r="V2783">
        <f t="shared" si="43"/>
        <v>29</v>
      </c>
    </row>
    <row r="2784" spans="1:22" ht="27.6" x14ac:dyDescent="0.4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ROUND(E2784/D2784*100,0)</f>
        <v>120</v>
      </c>
      <c r="P2784">
        <f>IFERROR(ROUND(E2784/L2784,2),0)</f>
        <v>66.67</v>
      </c>
      <c r="Q2784" s="11" t="s">
        <v>8315</v>
      </c>
      <c r="R2784" t="s">
        <v>8316</v>
      </c>
      <c r="S2784" s="15">
        <f>(((J2784/60)/60)/24)+DATE(1970,1,1)</f>
        <v>42026.924976851849</v>
      </c>
      <c r="T2784" s="15">
        <f>(((I2784/60)/60)/24)+DATE(1970,1,1)</f>
        <v>42052.207638888889</v>
      </c>
      <c r="U2784">
        <f>YEAR(S2784)</f>
        <v>2015</v>
      </c>
      <c r="V2784">
        <f t="shared" si="43"/>
        <v>26</v>
      </c>
    </row>
    <row r="2785" spans="1:22" ht="41.4" x14ac:dyDescent="0.4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ROUND(E2785/D2785*100,0)</f>
        <v>115</v>
      </c>
      <c r="P2785">
        <f>IFERROR(ROUND(E2785/L2785,2),0)</f>
        <v>18.77</v>
      </c>
      <c r="Q2785" s="11" t="s">
        <v>8315</v>
      </c>
      <c r="R2785" t="s">
        <v>8316</v>
      </c>
      <c r="S2785" s="15">
        <f>(((J2785/60)/60)/24)+DATE(1970,1,1)</f>
        <v>42103.535254629634</v>
      </c>
      <c r="T2785" s="15">
        <f>(((I2785/60)/60)/24)+DATE(1970,1,1)</f>
        <v>42117.535254629634</v>
      </c>
      <c r="U2785">
        <f>YEAR(S2785)</f>
        <v>2015</v>
      </c>
      <c r="V2785">
        <f t="shared" si="43"/>
        <v>14</v>
      </c>
    </row>
    <row r="2786" spans="1:22" ht="41.4" x14ac:dyDescent="0.4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ROUND(E2786/D2786*100,0)</f>
        <v>119</v>
      </c>
      <c r="P2786">
        <f>IFERROR(ROUND(E2786/L2786,2),0)</f>
        <v>66.11</v>
      </c>
      <c r="Q2786" s="11" t="s">
        <v>8315</v>
      </c>
      <c r="R2786" t="s">
        <v>8316</v>
      </c>
      <c r="S2786" s="15">
        <f>(((J2786/60)/60)/24)+DATE(1970,1,1)</f>
        <v>41920.787534722222</v>
      </c>
      <c r="T2786" s="15">
        <f>(((I2786/60)/60)/24)+DATE(1970,1,1)</f>
        <v>41941.787534722222</v>
      </c>
      <c r="U2786">
        <f>YEAR(S2786)</f>
        <v>2014</v>
      </c>
      <c r="V2786">
        <f t="shared" si="43"/>
        <v>21</v>
      </c>
    </row>
    <row r="2787" spans="1:22" ht="41.4" x14ac:dyDescent="0.4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ROUND(E2787/D2787*100,0)</f>
        <v>105</v>
      </c>
      <c r="P2787">
        <f>IFERROR(ROUND(E2787/L2787,2),0)</f>
        <v>36.86</v>
      </c>
      <c r="Q2787" s="11" t="s">
        <v>8315</v>
      </c>
      <c r="R2787" t="s">
        <v>8316</v>
      </c>
      <c r="S2787" s="15">
        <f>(((J2787/60)/60)/24)+DATE(1970,1,1)</f>
        <v>42558.189432870371</v>
      </c>
      <c r="T2787" s="15">
        <f>(((I2787/60)/60)/24)+DATE(1970,1,1)</f>
        <v>42587.875</v>
      </c>
      <c r="U2787">
        <f>YEAR(S2787)</f>
        <v>2016</v>
      </c>
      <c r="V2787">
        <f t="shared" si="43"/>
        <v>29</v>
      </c>
    </row>
    <row r="2788" spans="1:22" ht="27.6" x14ac:dyDescent="0.4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ROUND(E2788/D2788*100,0)</f>
        <v>118</v>
      </c>
      <c r="P2788">
        <f>IFERROR(ROUND(E2788/L2788,2),0)</f>
        <v>39.81</v>
      </c>
      <c r="Q2788" s="11" t="s">
        <v>8315</v>
      </c>
      <c r="R2788" t="s">
        <v>8316</v>
      </c>
      <c r="S2788" s="15">
        <f>(((J2788/60)/60)/24)+DATE(1970,1,1)</f>
        <v>41815.569212962961</v>
      </c>
      <c r="T2788" s="15">
        <f>(((I2788/60)/60)/24)+DATE(1970,1,1)</f>
        <v>41829.569212962961</v>
      </c>
      <c r="U2788">
        <f>YEAR(S2788)</f>
        <v>2014</v>
      </c>
      <c r="V2788">
        <f t="shared" si="43"/>
        <v>14</v>
      </c>
    </row>
    <row r="2789" spans="1:22" ht="41.4" x14ac:dyDescent="0.4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ROUND(E2789/D2789*100,0)</f>
        <v>120</v>
      </c>
      <c r="P2789">
        <f>IFERROR(ROUND(E2789/L2789,2),0)</f>
        <v>31.5</v>
      </c>
      <c r="Q2789" s="11" t="s">
        <v>8315</v>
      </c>
      <c r="R2789" t="s">
        <v>8316</v>
      </c>
      <c r="S2789" s="15">
        <f>(((J2789/60)/60)/24)+DATE(1970,1,1)</f>
        <v>41808.198518518519</v>
      </c>
      <c r="T2789" s="15">
        <f>(((I2789/60)/60)/24)+DATE(1970,1,1)</f>
        <v>41838.198518518519</v>
      </c>
      <c r="U2789">
        <f>YEAR(S2789)</f>
        <v>2014</v>
      </c>
      <c r="V2789">
        <f t="shared" si="43"/>
        <v>30</v>
      </c>
    </row>
    <row r="2790" spans="1:22" ht="41.4" x14ac:dyDescent="0.4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ROUND(E2790/D2790*100,0)</f>
        <v>103</v>
      </c>
      <c r="P2790">
        <f>IFERROR(ROUND(E2790/L2790,2),0)</f>
        <v>102.5</v>
      </c>
      <c r="Q2790" s="11" t="s">
        <v>8315</v>
      </c>
      <c r="R2790" t="s">
        <v>8316</v>
      </c>
      <c r="S2790" s="15">
        <f>(((J2790/60)/60)/24)+DATE(1970,1,1)</f>
        <v>42550.701886574068</v>
      </c>
      <c r="T2790" s="15">
        <f>(((I2790/60)/60)/24)+DATE(1970,1,1)</f>
        <v>42580.701886574068</v>
      </c>
      <c r="U2790">
        <f>YEAR(S2790)</f>
        <v>2016</v>
      </c>
      <c r="V2790">
        <f t="shared" si="43"/>
        <v>30</v>
      </c>
    </row>
    <row r="2791" spans="1:22" ht="27.6" x14ac:dyDescent="0.4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ROUND(E2791/D2791*100,0)</f>
        <v>101</v>
      </c>
      <c r="P2791">
        <f>IFERROR(ROUND(E2791/L2791,2),0)</f>
        <v>126.46</v>
      </c>
      <c r="Q2791" s="11" t="s">
        <v>8315</v>
      </c>
      <c r="R2791" t="s">
        <v>8316</v>
      </c>
      <c r="S2791" s="15">
        <f>(((J2791/60)/60)/24)+DATE(1970,1,1)</f>
        <v>42056.013124999998</v>
      </c>
      <c r="T2791" s="15">
        <f>(((I2791/60)/60)/24)+DATE(1970,1,1)</f>
        <v>42075.166666666672</v>
      </c>
      <c r="U2791">
        <f>YEAR(S2791)</f>
        <v>2015</v>
      </c>
      <c r="V2791">
        <f t="shared" si="43"/>
        <v>19</v>
      </c>
    </row>
    <row r="2792" spans="1:22" ht="41.4" x14ac:dyDescent="0.4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ROUND(E2792/D2792*100,0)</f>
        <v>105</v>
      </c>
      <c r="P2792">
        <f>IFERROR(ROUND(E2792/L2792,2),0)</f>
        <v>47.88</v>
      </c>
      <c r="Q2792" s="11" t="s">
        <v>8315</v>
      </c>
      <c r="R2792" t="s">
        <v>8316</v>
      </c>
      <c r="S2792" s="15">
        <f>(((J2792/60)/60)/24)+DATE(1970,1,1)</f>
        <v>42016.938692129625</v>
      </c>
      <c r="T2792" s="15">
        <f>(((I2792/60)/60)/24)+DATE(1970,1,1)</f>
        <v>42046.938692129625</v>
      </c>
      <c r="U2792">
        <f>YEAR(S2792)</f>
        <v>2015</v>
      </c>
      <c r="V2792">
        <f t="shared" si="43"/>
        <v>30</v>
      </c>
    </row>
    <row r="2793" spans="1:22" ht="41.4" x14ac:dyDescent="0.4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ROUND(E2793/D2793*100,0)</f>
        <v>103</v>
      </c>
      <c r="P2793">
        <f>IFERROR(ROUND(E2793/L2793,2),0)</f>
        <v>73.209999999999994</v>
      </c>
      <c r="Q2793" s="11" t="s">
        <v>8315</v>
      </c>
      <c r="R2793" t="s">
        <v>8316</v>
      </c>
      <c r="S2793" s="15">
        <f>(((J2793/60)/60)/24)+DATE(1970,1,1)</f>
        <v>42591.899988425925</v>
      </c>
      <c r="T2793" s="15">
        <f>(((I2793/60)/60)/24)+DATE(1970,1,1)</f>
        <v>42622.166666666672</v>
      </c>
      <c r="U2793">
        <f>YEAR(S2793)</f>
        <v>2016</v>
      </c>
      <c r="V2793">
        <f t="shared" si="43"/>
        <v>31</v>
      </c>
    </row>
    <row r="2794" spans="1:22" ht="41.4" x14ac:dyDescent="0.4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ROUND(E2794/D2794*100,0)</f>
        <v>108</v>
      </c>
      <c r="P2794">
        <f>IFERROR(ROUND(E2794/L2794,2),0)</f>
        <v>89.67</v>
      </c>
      <c r="Q2794" s="11" t="s">
        <v>8315</v>
      </c>
      <c r="R2794" t="s">
        <v>8316</v>
      </c>
      <c r="S2794" s="15">
        <f>(((J2794/60)/60)/24)+DATE(1970,1,1)</f>
        <v>42183.231006944443</v>
      </c>
      <c r="T2794" s="15">
        <f>(((I2794/60)/60)/24)+DATE(1970,1,1)</f>
        <v>42228.231006944443</v>
      </c>
      <c r="U2794">
        <f>YEAR(S2794)</f>
        <v>2015</v>
      </c>
      <c r="V2794">
        <f t="shared" si="43"/>
        <v>45</v>
      </c>
    </row>
    <row r="2795" spans="1:22" ht="55.2" x14ac:dyDescent="0.4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ROUND(E2795/D2795*100,0)</f>
        <v>111</v>
      </c>
      <c r="P2795">
        <f>IFERROR(ROUND(E2795/L2795,2),0)</f>
        <v>151.46</v>
      </c>
      <c r="Q2795" s="11" t="s">
        <v>8315</v>
      </c>
      <c r="R2795" t="s">
        <v>8316</v>
      </c>
      <c r="S2795" s="15">
        <f>(((J2795/60)/60)/24)+DATE(1970,1,1)</f>
        <v>42176.419039351851</v>
      </c>
      <c r="T2795" s="15">
        <f>(((I2795/60)/60)/24)+DATE(1970,1,1)</f>
        <v>42206.419039351851</v>
      </c>
      <c r="U2795">
        <f>YEAR(S2795)</f>
        <v>2015</v>
      </c>
      <c r="V2795">
        <f t="shared" si="43"/>
        <v>30</v>
      </c>
    </row>
    <row r="2796" spans="1:22" ht="55.2" x14ac:dyDescent="0.4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ROUND(E2796/D2796*100,0)</f>
        <v>150</v>
      </c>
      <c r="P2796">
        <f>IFERROR(ROUND(E2796/L2796,2),0)</f>
        <v>25</v>
      </c>
      <c r="Q2796" s="11" t="s">
        <v>8315</v>
      </c>
      <c r="R2796" t="s">
        <v>8316</v>
      </c>
      <c r="S2796" s="15">
        <f>(((J2796/60)/60)/24)+DATE(1970,1,1)</f>
        <v>42416.691655092596</v>
      </c>
      <c r="T2796" s="15">
        <f>(((I2796/60)/60)/24)+DATE(1970,1,1)</f>
        <v>42432.791666666672</v>
      </c>
      <c r="U2796">
        <f>YEAR(S2796)</f>
        <v>2016</v>
      </c>
      <c r="V2796">
        <f t="shared" si="43"/>
        <v>16</v>
      </c>
    </row>
    <row r="2797" spans="1:22" ht="41.4" x14ac:dyDescent="0.4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ROUND(E2797/D2797*100,0)</f>
        <v>104</v>
      </c>
      <c r="P2797">
        <f>IFERROR(ROUND(E2797/L2797,2),0)</f>
        <v>36.5</v>
      </c>
      <c r="Q2797" s="11" t="s">
        <v>8315</v>
      </c>
      <c r="R2797" t="s">
        <v>8316</v>
      </c>
      <c r="S2797" s="15">
        <f>(((J2797/60)/60)/24)+DATE(1970,1,1)</f>
        <v>41780.525937500002</v>
      </c>
      <c r="T2797" s="15">
        <f>(((I2797/60)/60)/24)+DATE(1970,1,1)</f>
        <v>41796.958333333336</v>
      </c>
      <c r="U2797">
        <f>YEAR(S2797)</f>
        <v>2014</v>
      </c>
      <c r="V2797">
        <f t="shared" si="43"/>
        <v>16</v>
      </c>
    </row>
    <row r="2798" spans="1:22" ht="41.4" x14ac:dyDescent="0.4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ROUND(E2798/D2798*100,0)</f>
        <v>116</v>
      </c>
      <c r="P2798">
        <f>IFERROR(ROUND(E2798/L2798,2),0)</f>
        <v>44</v>
      </c>
      <c r="Q2798" s="11" t="s">
        <v>8315</v>
      </c>
      <c r="R2798" t="s">
        <v>8316</v>
      </c>
      <c r="S2798" s="15">
        <f>(((J2798/60)/60)/24)+DATE(1970,1,1)</f>
        <v>41795.528101851851</v>
      </c>
      <c r="T2798" s="15">
        <f>(((I2798/60)/60)/24)+DATE(1970,1,1)</f>
        <v>41825.528101851851</v>
      </c>
      <c r="U2798">
        <f>YEAR(S2798)</f>
        <v>2014</v>
      </c>
      <c r="V2798">
        <f t="shared" si="43"/>
        <v>30</v>
      </c>
    </row>
    <row r="2799" spans="1:22" ht="41.4" x14ac:dyDescent="0.4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ROUND(E2799/D2799*100,0)</f>
        <v>103</v>
      </c>
      <c r="P2799">
        <f>IFERROR(ROUND(E2799/L2799,2),0)</f>
        <v>87.36</v>
      </c>
      <c r="Q2799" s="11" t="s">
        <v>8315</v>
      </c>
      <c r="R2799" t="s">
        <v>8316</v>
      </c>
      <c r="S2799" s="15">
        <f>(((J2799/60)/60)/24)+DATE(1970,1,1)</f>
        <v>41798.94027777778</v>
      </c>
      <c r="T2799" s="15">
        <f>(((I2799/60)/60)/24)+DATE(1970,1,1)</f>
        <v>41828.94027777778</v>
      </c>
      <c r="U2799">
        <f>YEAR(S2799)</f>
        <v>2014</v>
      </c>
      <c r="V2799">
        <f t="shared" si="43"/>
        <v>30</v>
      </c>
    </row>
    <row r="2800" spans="1:22" ht="41.4" x14ac:dyDescent="0.4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ROUND(E2800/D2800*100,0)</f>
        <v>101</v>
      </c>
      <c r="P2800">
        <f>IFERROR(ROUND(E2800/L2800,2),0)</f>
        <v>36.47</v>
      </c>
      <c r="Q2800" s="11" t="s">
        <v>8315</v>
      </c>
      <c r="R2800" t="s">
        <v>8316</v>
      </c>
      <c r="S2800" s="15">
        <f>(((J2800/60)/60)/24)+DATE(1970,1,1)</f>
        <v>42201.675011574072</v>
      </c>
      <c r="T2800" s="15">
        <f>(((I2800/60)/60)/24)+DATE(1970,1,1)</f>
        <v>42216.666666666672</v>
      </c>
      <c r="U2800">
        <f>YEAR(S2800)</f>
        <v>2015</v>
      </c>
      <c r="V2800">
        <f t="shared" si="43"/>
        <v>15</v>
      </c>
    </row>
    <row r="2801" spans="1:22" ht="41.4" x14ac:dyDescent="0.4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ROUND(E2801/D2801*100,0)</f>
        <v>117</v>
      </c>
      <c r="P2801">
        <f>IFERROR(ROUND(E2801/L2801,2),0)</f>
        <v>44.86</v>
      </c>
      <c r="Q2801" s="11" t="s">
        <v>8315</v>
      </c>
      <c r="R2801" t="s">
        <v>8316</v>
      </c>
      <c r="S2801" s="15">
        <f>(((J2801/60)/60)/24)+DATE(1970,1,1)</f>
        <v>42507.264699074076</v>
      </c>
      <c r="T2801" s="15">
        <f>(((I2801/60)/60)/24)+DATE(1970,1,1)</f>
        <v>42538.666666666672</v>
      </c>
      <c r="U2801">
        <f>YEAR(S2801)</f>
        <v>2016</v>
      </c>
      <c r="V2801">
        <f t="shared" si="43"/>
        <v>31</v>
      </c>
    </row>
    <row r="2802" spans="1:22" ht="41.4" x14ac:dyDescent="0.4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ROUND(E2802/D2802*100,0)</f>
        <v>133</v>
      </c>
      <c r="P2802">
        <f>IFERROR(ROUND(E2802/L2802,2),0)</f>
        <v>42.9</v>
      </c>
      <c r="Q2802" s="11" t="s">
        <v>8315</v>
      </c>
      <c r="R2802" t="s">
        <v>8316</v>
      </c>
      <c r="S2802" s="15">
        <f>(((J2802/60)/60)/24)+DATE(1970,1,1)</f>
        <v>41948.552847222221</v>
      </c>
      <c r="T2802" s="15">
        <f>(((I2802/60)/60)/24)+DATE(1970,1,1)</f>
        <v>42008.552847222221</v>
      </c>
      <c r="U2802">
        <f>YEAR(S2802)</f>
        <v>2014</v>
      </c>
      <c r="V2802">
        <f t="shared" si="43"/>
        <v>60</v>
      </c>
    </row>
    <row r="2803" spans="1:22" ht="41.4" x14ac:dyDescent="0.4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ROUND(E2803/D2803*100,0)</f>
        <v>133</v>
      </c>
      <c r="P2803">
        <f>IFERROR(ROUND(E2803/L2803,2),0)</f>
        <v>51.23</v>
      </c>
      <c r="Q2803" s="11" t="s">
        <v>8315</v>
      </c>
      <c r="R2803" t="s">
        <v>8316</v>
      </c>
      <c r="S2803" s="15">
        <f>(((J2803/60)/60)/24)+DATE(1970,1,1)</f>
        <v>41900.243159722224</v>
      </c>
      <c r="T2803" s="15">
        <f>(((I2803/60)/60)/24)+DATE(1970,1,1)</f>
        <v>41922.458333333336</v>
      </c>
      <c r="U2803">
        <f>YEAR(S2803)</f>
        <v>2014</v>
      </c>
      <c r="V2803">
        <f t="shared" si="43"/>
        <v>22</v>
      </c>
    </row>
    <row r="2804" spans="1:22" ht="41.4" x14ac:dyDescent="0.4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ROUND(E2804/D2804*100,0)</f>
        <v>102</v>
      </c>
      <c r="P2804">
        <f>IFERROR(ROUND(E2804/L2804,2),0)</f>
        <v>33.94</v>
      </c>
      <c r="Q2804" s="11" t="s">
        <v>8315</v>
      </c>
      <c r="R2804" t="s">
        <v>8316</v>
      </c>
      <c r="S2804" s="15">
        <f>(((J2804/60)/60)/24)+DATE(1970,1,1)</f>
        <v>42192.64707175926</v>
      </c>
      <c r="T2804" s="15">
        <f>(((I2804/60)/60)/24)+DATE(1970,1,1)</f>
        <v>42222.64707175926</v>
      </c>
      <c r="U2804">
        <f>YEAR(S2804)</f>
        <v>2015</v>
      </c>
      <c r="V2804">
        <f t="shared" si="43"/>
        <v>30</v>
      </c>
    </row>
    <row r="2805" spans="1:22" ht="41.4" x14ac:dyDescent="0.4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ROUND(E2805/D2805*100,0)</f>
        <v>128</v>
      </c>
      <c r="P2805">
        <f>IFERROR(ROUND(E2805/L2805,2),0)</f>
        <v>90.74</v>
      </c>
      <c r="Q2805" s="11" t="s">
        <v>8315</v>
      </c>
      <c r="R2805" t="s">
        <v>8316</v>
      </c>
      <c r="S2805" s="15">
        <f>(((J2805/60)/60)/24)+DATE(1970,1,1)</f>
        <v>42158.065694444449</v>
      </c>
      <c r="T2805" s="15">
        <f>(((I2805/60)/60)/24)+DATE(1970,1,1)</f>
        <v>42201</v>
      </c>
      <c r="U2805">
        <f>YEAR(S2805)</f>
        <v>2015</v>
      </c>
      <c r="V2805">
        <f t="shared" si="43"/>
        <v>43</v>
      </c>
    </row>
    <row r="2806" spans="1:22" ht="41.4" x14ac:dyDescent="0.4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ROUND(E2806/D2806*100,0)</f>
        <v>115</v>
      </c>
      <c r="P2806">
        <f>IFERROR(ROUND(E2806/L2806,2),0)</f>
        <v>50</v>
      </c>
      <c r="Q2806" s="11" t="s">
        <v>8315</v>
      </c>
      <c r="R2806" t="s">
        <v>8316</v>
      </c>
      <c r="S2806" s="15">
        <f>(((J2806/60)/60)/24)+DATE(1970,1,1)</f>
        <v>41881.453587962962</v>
      </c>
      <c r="T2806" s="15">
        <f>(((I2806/60)/60)/24)+DATE(1970,1,1)</f>
        <v>41911.453587962962</v>
      </c>
      <c r="U2806">
        <f>YEAR(S2806)</f>
        <v>2014</v>
      </c>
      <c r="V2806">
        <f t="shared" si="43"/>
        <v>30</v>
      </c>
    </row>
    <row r="2807" spans="1:22" ht="55.2" x14ac:dyDescent="0.4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ROUND(E2807/D2807*100,0)</f>
        <v>110</v>
      </c>
      <c r="P2807">
        <f>IFERROR(ROUND(E2807/L2807,2),0)</f>
        <v>24.44</v>
      </c>
      <c r="Q2807" s="11" t="s">
        <v>8315</v>
      </c>
      <c r="R2807" t="s">
        <v>8316</v>
      </c>
      <c r="S2807" s="15">
        <f>(((J2807/60)/60)/24)+DATE(1970,1,1)</f>
        <v>42213.505474537036</v>
      </c>
      <c r="T2807" s="15">
        <f>(((I2807/60)/60)/24)+DATE(1970,1,1)</f>
        <v>42238.505474537036</v>
      </c>
      <c r="U2807">
        <f>YEAR(S2807)</f>
        <v>2015</v>
      </c>
      <c r="V2807">
        <f t="shared" si="43"/>
        <v>25</v>
      </c>
    </row>
    <row r="2808" spans="1:22" ht="41.4" x14ac:dyDescent="0.4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ROUND(E2808/D2808*100,0)</f>
        <v>112</v>
      </c>
      <c r="P2808">
        <f>IFERROR(ROUND(E2808/L2808,2),0)</f>
        <v>44.25</v>
      </c>
      <c r="Q2808" s="11" t="s">
        <v>8315</v>
      </c>
      <c r="R2808" t="s">
        <v>8316</v>
      </c>
      <c r="S2808" s="15">
        <f>(((J2808/60)/60)/24)+DATE(1970,1,1)</f>
        <v>42185.267245370371</v>
      </c>
      <c r="T2808" s="15">
        <f>(((I2808/60)/60)/24)+DATE(1970,1,1)</f>
        <v>42221.458333333328</v>
      </c>
      <c r="U2808">
        <f>YEAR(S2808)</f>
        <v>2015</v>
      </c>
      <c r="V2808">
        <f t="shared" si="43"/>
        <v>36</v>
      </c>
    </row>
    <row r="2809" spans="1:22" x14ac:dyDescent="0.4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ROUND(E2809/D2809*100,0)</f>
        <v>126</v>
      </c>
      <c r="P2809">
        <f>IFERROR(ROUND(E2809/L2809,2),0)</f>
        <v>67.739999999999995</v>
      </c>
      <c r="Q2809" s="11" t="s">
        <v>8315</v>
      </c>
      <c r="R2809" t="s">
        <v>8316</v>
      </c>
      <c r="S2809" s="15">
        <f>(((J2809/60)/60)/24)+DATE(1970,1,1)</f>
        <v>42154.873124999998</v>
      </c>
      <c r="T2809" s="15">
        <f>(((I2809/60)/60)/24)+DATE(1970,1,1)</f>
        <v>42184.873124999998</v>
      </c>
      <c r="U2809">
        <f>YEAR(S2809)</f>
        <v>2015</v>
      </c>
      <c r="V2809">
        <f t="shared" si="43"/>
        <v>30</v>
      </c>
    </row>
    <row r="2810" spans="1:22" ht="41.4" x14ac:dyDescent="0.4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ROUND(E2810/D2810*100,0)</f>
        <v>100</v>
      </c>
      <c r="P2810">
        <f>IFERROR(ROUND(E2810/L2810,2),0)</f>
        <v>65.38</v>
      </c>
      <c r="Q2810" s="11" t="s">
        <v>8315</v>
      </c>
      <c r="R2810" t="s">
        <v>8316</v>
      </c>
      <c r="S2810" s="15">
        <f>(((J2810/60)/60)/24)+DATE(1970,1,1)</f>
        <v>42208.84646990741</v>
      </c>
      <c r="T2810" s="15">
        <f>(((I2810/60)/60)/24)+DATE(1970,1,1)</f>
        <v>42238.84646990741</v>
      </c>
      <c r="U2810">
        <f>YEAR(S2810)</f>
        <v>2015</v>
      </c>
      <c r="V2810">
        <f t="shared" si="43"/>
        <v>30</v>
      </c>
    </row>
    <row r="2811" spans="1:22" ht="41.4" x14ac:dyDescent="0.4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ROUND(E2811/D2811*100,0)</f>
        <v>102</v>
      </c>
      <c r="P2811">
        <f>IFERROR(ROUND(E2811/L2811,2),0)</f>
        <v>121.9</v>
      </c>
      <c r="Q2811" s="11" t="s">
        <v>8315</v>
      </c>
      <c r="R2811" t="s">
        <v>8316</v>
      </c>
      <c r="S2811" s="15">
        <f>(((J2811/60)/60)/24)+DATE(1970,1,1)</f>
        <v>42451.496817129635</v>
      </c>
      <c r="T2811" s="15">
        <f>(((I2811/60)/60)/24)+DATE(1970,1,1)</f>
        <v>42459.610416666663</v>
      </c>
      <c r="U2811">
        <f>YEAR(S2811)</f>
        <v>2016</v>
      </c>
      <c r="V2811">
        <f t="shared" si="43"/>
        <v>8</v>
      </c>
    </row>
    <row r="2812" spans="1:22" ht="41.4" x14ac:dyDescent="0.4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ROUND(E2812/D2812*100,0)</f>
        <v>108</v>
      </c>
      <c r="P2812">
        <f>IFERROR(ROUND(E2812/L2812,2),0)</f>
        <v>47.46</v>
      </c>
      <c r="Q2812" s="11" t="s">
        <v>8315</v>
      </c>
      <c r="R2812" t="s">
        <v>8316</v>
      </c>
      <c r="S2812" s="15">
        <f>(((J2812/60)/60)/24)+DATE(1970,1,1)</f>
        <v>41759.13962962963</v>
      </c>
      <c r="T2812" s="15">
        <f>(((I2812/60)/60)/24)+DATE(1970,1,1)</f>
        <v>41791.165972222225</v>
      </c>
      <c r="U2812">
        <f>YEAR(S2812)</f>
        <v>2014</v>
      </c>
      <c r="V2812">
        <f t="shared" si="43"/>
        <v>32</v>
      </c>
    </row>
    <row r="2813" spans="1:22" ht="41.4" x14ac:dyDescent="0.4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ROUND(E2813/D2813*100,0)</f>
        <v>100</v>
      </c>
      <c r="P2813">
        <f>IFERROR(ROUND(E2813/L2813,2),0)</f>
        <v>92.84</v>
      </c>
      <c r="Q2813" s="11" t="s">
        <v>8315</v>
      </c>
      <c r="R2813" t="s">
        <v>8316</v>
      </c>
      <c r="S2813" s="15">
        <f>(((J2813/60)/60)/24)+DATE(1970,1,1)</f>
        <v>42028.496562500004</v>
      </c>
      <c r="T2813" s="15">
        <f>(((I2813/60)/60)/24)+DATE(1970,1,1)</f>
        <v>42058.496562500004</v>
      </c>
      <c r="U2813">
        <f>YEAR(S2813)</f>
        <v>2015</v>
      </c>
      <c r="V2813">
        <f t="shared" si="43"/>
        <v>30</v>
      </c>
    </row>
    <row r="2814" spans="1:22" ht="41.4" x14ac:dyDescent="0.4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ROUND(E2814/D2814*100,0)</f>
        <v>113</v>
      </c>
      <c r="P2814">
        <f>IFERROR(ROUND(E2814/L2814,2),0)</f>
        <v>68.25</v>
      </c>
      <c r="Q2814" s="11" t="s">
        <v>8315</v>
      </c>
      <c r="R2814" t="s">
        <v>8316</v>
      </c>
      <c r="S2814" s="15">
        <f>(((J2814/60)/60)/24)+DATE(1970,1,1)</f>
        <v>42054.74418981481</v>
      </c>
      <c r="T2814" s="15">
        <f>(((I2814/60)/60)/24)+DATE(1970,1,1)</f>
        <v>42100.166666666672</v>
      </c>
      <c r="U2814">
        <f>YEAR(S2814)</f>
        <v>2015</v>
      </c>
      <c r="V2814">
        <f t="shared" si="43"/>
        <v>46</v>
      </c>
    </row>
    <row r="2815" spans="1:22" ht="41.4" x14ac:dyDescent="0.4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ROUND(E2815/D2815*100,0)</f>
        <v>128</v>
      </c>
      <c r="P2815">
        <f>IFERROR(ROUND(E2815/L2815,2),0)</f>
        <v>37.21</v>
      </c>
      <c r="Q2815" s="11" t="s">
        <v>8315</v>
      </c>
      <c r="R2815" t="s">
        <v>8316</v>
      </c>
      <c r="S2815" s="15">
        <f>(((J2815/60)/60)/24)+DATE(1970,1,1)</f>
        <v>42693.742604166662</v>
      </c>
      <c r="T2815" s="15">
        <f>(((I2815/60)/60)/24)+DATE(1970,1,1)</f>
        <v>42718.742604166662</v>
      </c>
      <c r="U2815">
        <f>YEAR(S2815)</f>
        <v>2016</v>
      </c>
      <c r="V2815">
        <f t="shared" si="43"/>
        <v>25</v>
      </c>
    </row>
    <row r="2816" spans="1:22" ht="41.4" x14ac:dyDescent="0.4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ROUND(E2816/D2816*100,0)</f>
        <v>108</v>
      </c>
      <c r="P2816">
        <f>IFERROR(ROUND(E2816/L2816,2),0)</f>
        <v>25.25</v>
      </c>
      <c r="Q2816" s="11" t="s">
        <v>8315</v>
      </c>
      <c r="R2816" t="s">
        <v>8316</v>
      </c>
      <c r="S2816" s="15">
        <f>(((J2816/60)/60)/24)+DATE(1970,1,1)</f>
        <v>42103.399479166663</v>
      </c>
      <c r="T2816" s="15">
        <f>(((I2816/60)/60)/24)+DATE(1970,1,1)</f>
        <v>42133.399479166663</v>
      </c>
      <c r="U2816">
        <f>YEAR(S2816)</f>
        <v>2015</v>
      </c>
      <c r="V2816">
        <f t="shared" si="43"/>
        <v>30</v>
      </c>
    </row>
    <row r="2817" spans="1:22" ht="41.4" x14ac:dyDescent="0.4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ROUND(E2817/D2817*100,0)</f>
        <v>242</v>
      </c>
      <c r="P2817">
        <f>IFERROR(ROUND(E2817/L2817,2),0)</f>
        <v>43.21</v>
      </c>
      <c r="Q2817" s="11" t="s">
        <v>8315</v>
      </c>
      <c r="R2817" t="s">
        <v>8316</v>
      </c>
      <c r="S2817" s="15">
        <f>(((J2817/60)/60)/24)+DATE(1970,1,1)</f>
        <v>42559.776724537034</v>
      </c>
      <c r="T2817" s="15">
        <f>(((I2817/60)/60)/24)+DATE(1970,1,1)</f>
        <v>42589.776724537034</v>
      </c>
      <c r="U2817">
        <f>YEAR(S2817)</f>
        <v>2016</v>
      </c>
      <c r="V2817">
        <f t="shared" si="43"/>
        <v>30</v>
      </c>
    </row>
    <row r="2818" spans="1:22" ht="41.4" x14ac:dyDescent="0.4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ROUND(E2818/D2818*100,0)</f>
        <v>142</v>
      </c>
      <c r="P2818">
        <f>IFERROR(ROUND(E2818/L2818,2),0)</f>
        <v>25.13</v>
      </c>
      <c r="Q2818" s="11" t="s">
        <v>8315</v>
      </c>
      <c r="R2818" t="s">
        <v>8316</v>
      </c>
      <c r="S2818" s="15">
        <f>(((J2818/60)/60)/24)+DATE(1970,1,1)</f>
        <v>42188.467499999999</v>
      </c>
      <c r="T2818" s="15">
        <f>(((I2818/60)/60)/24)+DATE(1970,1,1)</f>
        <v>42218.666666666672</v>
      </c>
      <c r="U2818">
        <f>YEAR(S2818)</f>
        <v>2015</v>
      </c>
      <c r="V2818">
        <f t="shared" si="43"/>
        <v>30</v>
      </c>
    </row>
    <row r="2819" spans="1:22" ht="41.4" x14ac:dyDescent="0.4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ROUND(E2819/D2819*100,0)</f>
        <v>130</v>
      </c>
      <c r="P2819">
        <f>IFERROR(ROUND(E2819/L2819,2),0)</f>
        <v>23.64</v>
      </c>
      <c r="Q2819" s="11" t="s">
        <v>8315</v>
      </c>
      <c r="R2819" t="s">
        <v>8316</v>
      </c>
      <c r="S2819" s="15">
        <f>(((J2819/60)/60)/24)+DATE(1970,1,1)</f>
        <v>42023.634976851856</v>
      </c>
      <c r="T2819" s="15">
        <f>(((I2819/60)/60)/24)+DATE(1970,1,1)</f>
        <v>42063.634976851856</v>
      </c>
      <c r="U2819">
        <f>YEAR(S2819)</f>
        <v>2015</v>
      </c>
      <c r="V2819">
        <f t="shared" ref="V2819:V2882" si="44">_xlfn.DAYS(T2819,S2819)</f>
        <v>40</v>
      </c>
    </row>
    <row r="2820" spans="1:22" ht="41.4" x14ac:dyDescent="0.4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ROUND(E2820/D2820*100,0)</f>
        <v>106</v>
      </c>
      <c r="P2820">
        <f>IFERROR(ROUND(E2820/L2820,2),0)</f>
        <v>103.95</v>
      </c>
      <c r="Q2820" s="11" t="s">
        <v>8315</v>
      </c>
      <c r="R2820" t="s">
        <v>8316</v>
      </c>
      <c r="S2820" s="15">
        <f>(((J2820/60)/60)/24)+DATE(1970,1,1)</f>
        <v>42250.598217592589</v>
      </c>
      <c r="T2820" s="15">
        <f>(((I2820/60)/60)/24)+DATE(1970,1,1)</f>
        <v>42270.598217592589</v>
      </c>
      <c r="U2820">
        <f>YEAR(S2820)</f>
        <v>2015</v>
      </c>
      <c r="V2820">
        <f t="shared" si="44"/>
        <v>20</v>
      </c>
    </row>
    <row r="2821" spans="1:22" ht="41.4" x14ac:dyDescent="0.4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ROUND(E2821/D2821*100,0)</f>
        <v>105</v>
      </c>
      <c r="P2821">
        <f>IFERROR(ROUND(E2821/L2821,2),0)</f>
        <v>50.38</v>
      </c>
      <c r="Q2821" s="11" t="s">
        <v>8315</v>
      </c>
      <c r="R2821" t="s">
        <v>8316</v>
      </c>
      <c r="S2821" s="15">
        <f>(((J2821/60)/60)/24)+DATE(1970,1,1)</f>
        <v>42139.525567129633</v>
      </c>
      <c r="T2821" s="15">
        <f>(((I2821/60)/60)/24)+DATE(1970,1,1)</f>
        <v>42169.525567129633</v>
      </c>
      <c r="U2821">
        <f>YEAR(S2821)</f>
        <v>2015</v>
      </c>
      <c r="V2821">
        <f t="shared" si="44"/>
        <v>30</v>
      </c>
    </row>
    <row r="2822" spans="1:22" ht="41.4" x14ac:dyDescent="0.4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ROUND(E2822/D2822*100,0)</f>
        <v>136</v>
      </c>
      <c r="P2822">
        <f>IFERROR(ROUND(E2822/L2822,2),0)</f>
        <v>13.6</v>
      </c>
      <c r="Q2822" s="11" t="s">
        <v>8315</v>
      </c>
      <c r="R2822" t="s">
        <v>8316</v>
      </c>
      <c r="S2822" s="15">
        <f>(((J2822/60)/60)/24)+DATE(1970,1,1)</f>
        <v>42401.610983796301</v>
      </c>
      <c r="T2822" s="15">
        <f>(((I2822/60)/60)/24)+DATE(1970,1,1)</f>
        <v>42426</v>
      </c>
      <c r="U2822">
        <f>YEAR(S2822)</f>
        <v>2016</v>
      </c>
      <c r="V2822">
        <f t="shared" si="44"/>
        <v>25</v>
      </c>
    </row>
    <row r="2823" spans="1:22" ht="41.4" x14ac:dyDescent="0.4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ROUND(E2823/D2823*100,0)</f>
        <v>100</v>
      </c>
      <c r="P2823">
        <f>IFERROR(ROUND(E2823/L2823,2),0)</f>
        <v>28.57</v>
      </c>
      <c r="Q2823" s="11" t="s">
        <v>8315</v>
      </c>
      <c r="R2823" t="s">
        <v>8316</v>
      </c>
      <c r="S2823" s="15">
        <f>(((J2823/60)/60)/24)+DATE(1970,1,1)</f>
        <v>41875.922858796301</v>
      </c>
      <c r="T2823" s="15">
        <f>(((I2823/60)/60)/24)+DATE(1970,1,1)</f>
        <v>41905.922858796301</v>
      </c>
      <c r="U2823">
        <f>YEAR(S2823)</f>
        <v>2014</v>
      </c>
      <c r="V2823">
        <f t="shared" si="44"/>
        <v>30</v>
      </c>
    </row>
    <row r="2824" spans="1:22" ht="41.4" x14ac:dyDescent="0.4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ROUND(E2824/D2824*100,0)</f>
        <v>100</v>
      </c>
      <c r="P2824">
        <f>IFERROR(ROUND(E2824/L2824,2),0)</f>
        <v>63.83</v>
      </c>
      <c r="Q2824" s="11" t="s">
        <v>8315</v>
      </c>
      <c r="R2824" t="s">
        <v>8316</v>
      </c>
      <c r="S2824" s="15">
        <f>(((J2824/60)/60)/24)+DATE(1970,1,1)</f>
        <v>42060.683935185181</v>
      </c>
      <c r="T2824" s="15">
        <f>(((I2824/60)/60)/24)+DATE(1970,1,1)</f>
        <v>42090.642268518524</v>
      </c>
      <c r="U2824">
        <f>YEAR(S2824)</f>
        <v>2015</v>
      </c>
      <c r="V2824">
        <f t="shared" si="44"/>
        <v>30</v>
      </c>
    </row>
    <row r="2825" spans="1:22" ht="41.4" x14ac:dyDescent="0.4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ROUND(E2825/D2825*100,0)</f>
        <v>124</v>
      </c>
      <c r="P2825">
        <f>IFERROR(ROUND(E2825/L2825,2),0)</f>
        <v>8.86</v>
      </c>
      <c r="Q2825" s="11" t="s">
        <v>8315</v>
      </c>
      <c r="R2825" t="s">
        <v>8316</v>
      </c>
      <c r="S2825" s="15">
        <f>(((J2825/60)/60)/24)+DATE(1970,1,1)</f>
        <v>42067.011643518519</v>
      </c>
      <c r="T2825" s="15">
        <f>(((I2825/60)/60)/24)+DATE(1970,1,1)</f>
        <v>42094.957638888889</v>
      </c>
      <c r="U2825">
        <f>YEAR(S2825)</f>
        <v>2015</v>
      </c>
      <c r="V2825">
        <f t="shared" si="44"/>
        <v>27</v>
      </c>
    </row>
    <row r="2826" spans="1:22" ht="27.6" x14ac:dyDescent="0.4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ROUND(E2826/D2826*100,0)</f>
        <v>117</v>
      </c>
      <c r="P2826">
        <f>IFERROR(ROUND(E2826/L2826,2),0)</f>
        <v>50.67</v>
      </c>
      <c r="Q2826" s="11" t="s">
        <v>8315</v>
      </c>
      <c r="R2826" t="s">
        <v>8316</v>
      </c>
      <c r="S2826" s="15">
        <f>(((J2826/60)/60)/24)+DATE(1970,1,1)</f>
        <v>42136.270787037036</v>
      </c>
      <c r="T2826" s="15">
        <f>(((I2826/60)/60)/24)+DATE(1970,1,1)</f>
        <v>42168.071527777778</v>
      </c>
      <c r="U2826">
        <f>YEAR(S2826)</f>
        <v>2015</v>
      </c>
      <c r="V2826">
        <f t="shared" si="44"/>
        <v>32</v>
      </c>
    </row>
    <row r="2827" spans="1:22" ht="41.4" x14ac:dyDescent="0.4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ROUND(E2827/D2827*100,0)</f>
        <v>103</v>
      </c>
      <c r="P2827">
        <f>IFERROR(ROUND(E2827/L2827,2),0)</f>
        <v>60.78</v>
      </c>
      <c r="Q2827" s="11" t="s">
        <v>8315</v>
      </c>
      <c r="R2827" t="s">
        <v>8316</v>
      </c>
      <c r="S2827" s="15">
        <f>(((J2827/60)/60)/24)+DATE(1970,1,1)</f>
        <v>42312.792662037042</v>
      </c>
      <c r="T2827" s="15">
        <f>(((I2827/60)/60)/24)+DATE(1970,1,1)</f>
        <v>42342.792662037042</v>
      </c>
      <c r="U2827">
        <f>YEAR(S2827)</f>
        <v>2015</v>
      </c>
      <c r="V2827">
        <f t="shared" si="44"/>
        <v>30</v>
      </c>
    </row>
    <row r="2828" spans="1:22" ht="41.4" x14ac:dyDescent="0.4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ROUND(E2828/D2828*100,0)</f>
        <v>108</v>
      </c>
      <c r="P2828">
        <f>IFERROR(ROUND(E2828/L2828,2),0)</f>
        <v>113.42</v>
      </c>
      <c r="Q2828" s="11" t="s">
        <v>8315</v>
      </c>
      <c r="R2828" t="s">
        <v>8316</v>
      </c>
      <c r="S2828" s="15">
        <f>(((J2828/60)/60)/24)+DATE(1970,1,1)</f>
        <v>42171.034861111111</v>
      </c>
      <c r="T2828" s="15">
        <f>(((I2828/60)/60)/24)+DATE(1970,1,1)</f>
        <v>42195.291666666672</v>
      </c>
      <c r="U2828">
        <f>YEAR(S2828)</f>
        <v>2015</v>
      </c>
      <c r="V2828">
        <f t="shared" si="44"/>
        <v>24</v>
      </c>
    </row>
    <row r="2829" spans="1:22" ht="41.4" x14ac:dyDescent="0.4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ROUND(E2829/D2829*100,0)</f>
        <v>120</v>
      </c>
      <c r="P2829">
        <f>IFERROR(ROUND(E2829/L2829,2),0)</f>
        <v>104.57</v>
      </c>
      <c r="Q2829" s="11" t="s">
        <v>8315</v>
      </c>
      <c r="R2829" t="s">
        <v>8316</v>
      </c>
      <c r="S2829" s="15">
        <f>(((J2829/60)/60)/24)+DATE(1970,1,1)</f>
        <v>42494.683634259258</v>
      </c>
      <c r="T2829" s="15">
        <f>(((I2829/60)/60)/24)+DATE(1970,1,1)</f>
        <v>42524.6875</v>
      </c>
      <c r="U2829">
        <f>YEAR(S2829)</f>
        <v>2016</v>
      </c>
      <c r="V2829">
        <f t="shared" si="44"/>
        <v>30</v>
      </c>
    </row>
    <row r="2830" spans="1:22" ht="41.4" x14ac:dyDescent="0.4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ROUND(E2830/D2830*100,0)</f>
        <v>100</v>
      </c>
      <c r="P2830">
        <f>IFERROR(ROUND(E2830/L2830,2),0)</f>
        <v>98.31</v>
      </c>
      <c r="Q2830" s="11" t="s">
        <v>8315</v>
      </c>
      <c r="R2830" t="s">
        <v>8316</v>
      </c>
      <c r="S2830" s="15">
        <f>(((J2830/60)/60)/24)+DATE(1970,1,1)</f>
        <v>42254.264687499999</v>
      </c>
      <c r="T2830" s="15">
        <f>(((I2830/60)/60)/24)+DATE(1970,1,1)</f>
        <v>42279.958333333328</v>
      </c>
      <c r="U2830">
        <f>YEAR(S2830)</f>
        <v>2015</v>
      </c>
      <c r="V2830">
        <f t="shared" si="44"/>
        <v>25</v>
      </c>
    </row>
    <row r="2831" spans="1:22" ht="41.4" x14ac:dyDescent="0.4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ROUND(E2831/D2831*100,0)</f>
        <v>107</v>
      </c>
      <c r="P2831">
        <f>IFERROR(ROUND(E2831/L2831,2),0)</f>
        <v>35.04</v>
      </c>
      <c r="Q2831" s="11" t="s">
        <v>8315</v>
      </c>
      <c r="R2831" t="s">
        <v>8316</v>
      </c>
      <c r="S2831" s="15">
        <f>(((J2831/60)/60)/24)+DATE(1970,1,1)</f>
        <v>42495.434236111112</v>
      </c>
      <c r="T2831" s="15">
        <f>(((I2831/60)/60)/24)+DATE(1970,1,1)</f>
        <v>42523.434236111112</v>
      </c>
      <c r="U2831">
        <f>YEAR(S2831)</f>
        <v>2016</v>
      </c>
      <c r="V2831">
        <f t="shared" si="44"/>
        <v>28</v>
      </c>
    </row>
    <row r="2832" spans="1:22" ht="27.6" x14ac:dyDescent="0.4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ROUND(E2832/D2832*100,0)</f>
        <v>100</v>
      </c>
      <c r="P2832">
        <f>IFERROR(ROUND(E2832/L2832,2),0)</f>
        <v>272.73</v>
      </c>
      <c r="Q2832" s="11" t="s">
        <v>8315</v>
      </c>
      <c r="R2832" t="s">
        <v>8316</v>
      </c>
      <c r="S2832" s="15">
        <f>(((J2832/60)/60)/24)+DATE(1970,1,1)</f>
        <v>41758.839675925927</v>
      </c>
      <c r="T2832" s="15">
        <f>(((I2832/60)/60)/24)+DATE(1970,1,1)</f>
        <v>41771.165972222225</v>
      </c>
      <c r="U2832">
        <f>YEAR(S2832)</f>
        <v>2014</v>
      </c>
      <c r="V2832">
        <f t="shared" si="44"/>
        <v>13</v>
      </c>
    </row>
    <row r="2833" spans="1:22" ht="27.6" x14ac:dyDescent="0.4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ROUND(E2833/D2833*100,0)</f>
        <v>111</v>
      </c>
      <c r="P2833">
        <f>IFERROR(ROUND(E2833/L2833,2),0)</f>
        <v>63.85</v>
      </c>
      <c r="Q2833" s="11" t="s">
        <v>8315</v>
      </c>
      <c r="R2833" t="s">
        <v>8316</v>
      </c>
      <c r="S2833" s="15">
        <f>(((J2833/60)/60)/24)+DATE(1970,1,1)</f>
        <v>42171.824884259258</v>
      </c>
      <c r="T2833" s="15">
        <f>(((I2833/60)/60)/24)+DATE(1970,1,1)</f>
        <v>42201.824884259258</v>
      </c>
      <c r="U2833">
        <f>YEAR(S2833)</f>
        <v>2015</v>
      </c>
      <c r="V2833">
        <f t="shared" si="44"/>
        <v>30</v>
      </c>
    </row>
    <row r="2834" spans="1:22" ht="41.4" x14ac:dyDescent="0.4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ROUND(E2834/D2834*100,0)</f>
        <v>115</v>
      </c>
      <c r="P2834">
        <f>IFERROR(ROUND(E2834/L2834,2),0)</f>
        <v>30.19</v>
      </c>
      <c r="Q2834" s="11" t="s">
        <v>8315</v>
      </c>
      <c r="R2834" t="s">
        <v>8316</v>
      </c>
      <c r="S2834" s="15">
        <f>(((J2834/60)/60)/24)+DATE(1970,1,1)</f>
        <v>41938.709421296298</v>
      </c>
      <c r="T2834" s="15">
        <f>(((I2834/60)/60)/24)+DATE(1970,1,1)</f>
        <v>41966.916666666672</v>
      </c>
      <c r="U2834">
        <f>YEAR(S2834)</f>
        <v>2014</v>
      </c>
      <c r="V2834">
        <f t="shared" si="44"/>
        <v>28</v>
      </c>
    </row>
    <row r="2835" spans="1:22" x14ac:dyDescent="0.4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ROUND(E2835/D2835*100,0)</f>
        <v>108</v>
      </c>
      <c r="P2835">
        <f>IFERROR(ROUND(E2835/L2835,2),0)</f>
        <v>83.51</v>
      </c>
      <c r="Q2835" s="11" t="s">
        <v>8315</v>
      </c>
      <c r="R2835" t="s">
        <v>8316</v>
      </c>
      <c r="S2835" s="15">
        <f>(((J2835/60)/60)/24)+DATE(1970,1,1)</f>
        <v>42268.127696759257</v>
      </c>
      <c r="T2835" s="15">
        <f>(((I2835/60)/60)/24)+DATE(1970,1,1)</f>
        <v>42288.083333333328</v>
      </c>
      <c r="U2835">
        <f>YEAR(S2835)</f>
        <v>2015</v>
      </c>
      <c r="V2835">
        <f t="shared" si="44"/>
        <v>20</v>
      </c>
    </row>
    <row r="2836" spans="1:22" ht="41.4" x14ac:dyDescent="0.4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ROUND(E2836/D2836*100,0)</f>
        <v>170</v>
      </c>
      <c r="P2836">
        <f>IFERROR(ROUND(E2836/L2836,2),0)</f>
        <v>64.760000000000005</v>
      </c>
      <c r="Q2836" s="11" t="s">
        <v>8315</v>
      </c>
      <c r="R2836" t="s">
        <v>8316</v>
      </c>
      <c r="S2836" s="15">
        <f>(((J2836/60)/60)/24)+DATE(1970,1,1)</f>
        <v>42019.959837962961</v>
      </c>
      <c r="T2836" s="15">
        <f>(((I2836/60)/60)/24)+DATE(1970,1,1)</f>
        <v>42034.959837962961</v>
      </c>
      <c r="U2836">
        <f>YEAR(S2836)</f>
        <v>2015</v>
      </c>
      <c r="V2836">
        <f t="shared" si="44"/>
        <v>15</v>
      </c>
    </row>
    <row r="2837" spans="1:22" ht="41.4" x14ac:dyDescent="0.4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ROUND(E2837/D2837*100,0)</f>
        <v>187</v>
      </c>
      <c r="P2837">
        <f>IFERROR(ROUND(E2837/L2837,2),0)</f>
        <v>20.12</v>
      </c>
      <c r="Q2837" s="11" t="s">
        <v>8315</v>
      </c>
      <c r="R2837" t="s">
        <v>8316</v>
      </c>
      <c r="S2837" s="15">
        <f>(((J2837/60)/60)/24)+DATE(1970,1,1)</f>
        <v>42313.703900462962</v>
      </c>
      <c r="T2837" s="15">
        <f>(((I2837/60)/60)/24)+DATE(1970,1,1)</f>
        <v>42343</v>
      </c>
      <c r="U2837">
        <f>YEAR(S2837)</f>
        <v>2015</v>
      </c>
      <c r="V2837">
        <f t="shared" si="44"/>
        <v>30</v>
      </c>
    </row>
    <row r="2838" spans="1:22" ht="41.4" x14ac:dyDescent="0.4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ROUND(E2838/D2838*100,0)</f>
        <v>108</v>
      </c>
      <c r="P2838">
        <f>IFERROR(ROUND(E2838/L2838,2),0)</f>
        <v>44.09</v>
      </c>
      <c r="Q2838" s="11" t="s">
        <v>8315</v>
      </c>
      <c r="R2838" t="s">
        <v>8316</v>
      </c>
      <c r="S2838" s="15">
        <f>(((J2838/60)/60)/24)+DATE(1970,1,1)</f>
        <v>42746.261782407411</v>
      </c>
      <c r="T2838" s="15">
        <f>(((I2838/60)/60)/24)+DATE(1970,1,1)</f>
        <v>42784.207638888889</v>
      </c>
      <c r="U2838">
        <f>YEAR(S2838)</f>
        <v>2017</v>
      </c>
      <c r="V2838">
        <f t="shared" si="44"/>
        <v>38</v>
      </c>
    </row>
    <row r="2839" spans="1:22" ht="55.2" x14ac:dyDescent="0.4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ROUND(E2839/D2839*100,0)</f>
        <v>100</v>
      </c>
      <c r="P2839">
        <f>IFERROR(ROUND(E2839/L2839,2),0)</f>
        <v>40.479999999999997</v>
      </c>
      <c r="Q2839" s="11" t="s">
        <v>8315</v>
      </c>
      <c r="R2839" t="s">
        <v>8316</v>
      </c>
      <c r="S2839" s="15">
        <f>(((J2839/60)/60)/24)+DATE(1970,1,1)</f>
        <v>42307.908379629633</v>
      </c>
      <c r="T2839" s="15">
        <f>(((I2839/60)/60)/24)+DATE(1970,1,1)</f>
        <v>42347.950046296297</v>
      </c>
      <c r="U2839">
        <f>YEAR(S2839)</f>
        <v>2015</v>
      </c>
      <c r="V2839">
        <f t="shared" si="44"/>
        <v>40</v>
      </c>
    </row>
    <row r="2840" spans="1:22" ht="41.4" x14ac:dyDescent="0.4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ROUND(E2840/D2840*100,0)</f>
        <v>120</v>
      </c>
      <c r="P2840">
        <f>IFERROR(ROUND(E2840/L2840,2),0)</f>
        <v>44.54</v>
      </c>
      <c r="Q2840" s="11" t="s">
        <v>8315</v>
      </c>
      <c r="R2840" t="s">
        <v>8316</v>
      </c>
      <c r="S2840" s="15">
        <f>(((J2840/60)/60)/24)+DATE(1970,1,1)</f>
        <v>41842.607592592591</v>
      </c>
      <c r="T2840" s="15">
        <f>(((I2840/60)/60)/24)+DATE(1970,1,1)</f>
        <v>41864.916666666664</v>
      </c>
      <c r="U2840">
        <f>YEAR(S2840)</f>
        <v>2014</v>
      </c>
      <c r="V2840">
        <f t="shared" si="44"/>
        <v>22</v>
      </c>
    </row>
    <row r="2841" spans="1:22" ht="41.4" x14ac:dyDescent="0.4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ROUND(E2841/D2841*100,0)</f>
        <v>111</v>
      </c>
      <c r="P2841">
        <f>IFERROR(ROUND(E2841/L2841,2),0)</f>
        <v>125.81</v>
      </c>
      <c r="Q2841" s="11" t="s">
        <v>8315</v>
      </c>
      <c r="R2841" t="s">
        <v>8316</v>
      </c>
      <c r="S2841" s="15">
        <f>(((J2841/60)/60)/24)+DATE(1970,1,1)</f>
        <v>41853.240208333329</v>
      </c>
      <c r="T2841" s="15">
        <f>(((I2841/60)/60)/24)+DATE(1970,1,1)</f>
        <v>41876.207638888889</v>
      </c>
      <c r="U2841">
        <f>YEAR(S2841)</f>
        <v>2014</v>
      </c>
      <c r="V2841">
        <f t="shared" si="44"/>
        <v>23</v>
      </c>
    </row>
    <row r="2842" spans="1:22" ht="55.2" x14ac:dyDescent="0.4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ROUND(E2842/D2842*100,0)</f>
        <v>104</v>
      </c>
      <c r="P2842">
        <f>IFERROR(ROUND(E2842/L2842,2),0)</f>
        <v>19.7</v>
      </c>
      <c r="Q2842" s="11" t="s">
        <v>8315</v>
      </c>
      <c r="R2842" t="s">
        <v>8316</v>
      </c>
      <c r="S2842" s="15">
        <f>(((J2842/60)/60)/24)+DATE(1970,1,1)</f>
        <v>42060.035636574074</v>
      </c>
      <c r="T2842" s="15">
        <f>(((I2842/60)/60)/24)+DATE(1970,1,1)</f>
        <v>42081.708333333328</v>
      </c>
      <c r="U2842">
        <f>YEAR(S2842)</f>
        <v>2015</v>
      </c>
      <c r="V2842">
        <f t="shared" si="44"/>
        <v>21</v>
      </c>
    </row>
    <row r="2843" spans="1:22" ht="41.4" x14ac:dyDescent="0.4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ROUND(E2843/D2843*100,0)</f>
        <v>1</v>
      </c>
      <c r="P2843">
        <f>IFERROR(ROUND(E2843/L2843,2),0)</f>
        <v>10</v>
      </c>
      <c r="Q2843" s="11" t="s">
        <v>8315</v>
      </c>
      <c r="R2843" t="s">
        <v>8316</v>
      </c>
      <c r="S2843" s="15">
        <f>(((J2843/60)/60)/24)+DATE(1970,1,1)</f>
        <v>42291.739548611105</v>
      </c>
      <c r="T2843" s="15">
        <f>(((I2843/60)/60)/24)+DATE(1970,1,1)</f>
        <v>42351.781215277777</v>
      </c>
      <c r="U2843">
        <f>YEAR(S2843)</f>
        <v>2015</v>
      </c>
      <c r="V2843">
        <f t="shared" si="44"/>
        <v>60</v>
      </c>
    </row>
    <row r="2844" spans="1:22" ht="41.4" x14ac:dyDescent="0.4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ROUND(E2844/D2844*100,0)</f>
        <v>0</v>
      </c>
      <c r="P2844">
        <f>IFERROR(ROUND(E2844/L2844,2),0)</f>
        <v>0</v>
      </c>
      <c r="Q2844" s="11" t="s">
        <v>8315</v>
      </c>
      <c r="R2844" t="s">
        <v>8316</v>
      </c>
      <c r="S2844" s="15">
        <f>(((J2844/60)/60)/24)+DATE(1970,1,1)</f>
        <v>41784.952488425923</v>
      </c>
      <c r="T2844" s="15">
        <f>(((I2844/60)/60)/24)+DATE(1970,1,1)</f>
        <v>41811.458333333336</v>
      </c>
      <c r="U2844">
        <f>YEAR(S2844)</f>
        <v>2014</v>
      </c>
      <c r="V2844">
        <f t="shared" si="44"/>
        <v>27</v>
      </c>
    </row>
    <row r="2845" spans="1:22" ht="41.4" x14ac:dyDescent="0.4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ROUND(E2845/D2845*100,0)</f>
        <v>0</v>
      </c>
      <c r="P2845">
        <f>IFERROR(ROUND(E2845/L2845,2),0)</f>
        <v>0</v>
      </c>
      <c r="Q2845" s="11" t="s">
        <v>8315</v>
      </c>
      <c r="R2845" t="s">
        <v>8316</v>
      </c>
      <c r="S2845" s="15">
        <f>(((J2845/60)/60)/24)+DATE(1970,1,1)</f>
        <v>42492.737847222219</v>
      </c>
      <c r="T2845" s="15">
        <f>(((I2845/60)/60)/24)+DATE(1970,1,1)</f>
        <v>42534.166666666672</v>
      </c>
      <c r="U2845">
        <f>YEAR(S2845)</f>
        <v>2016</v>
      </c>
      <c r="V2845">
        <f t="shared" si="44"/>
        <v>42</v>
      </c>
    </row>
    <row r="2846" spans="1:22" ht="41.4" x14ac:dyDescent="0.4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ROUND(E2846/D2846*100,0)</f>
        <v>5</v>
      </c>
      <c r="P2846">
        <f>IFERROR(ROUND(E2846/L2846,2),0)</f>
        <v>30</v>
      </c>
      <c r="Q2846" s="11" t="s">
        <v>8315</v>
      </c>
      <c r="R2846" t="s">
        <v>8316</v>
      </c>
      <c r="S2846" s="15">
        <f>(((J2846/60)/60)/24)+DATE(1970,1,1)</f>
        <v>42709.546064814815</v>
      </c>
      <c r="T2846" s="15">
        <f>(((I2846/60)/60)/24)+DATE(1970,1,1)</f>
        <v>42739.546064814815</v>
      </c>
      <c r="U2846">
        <f>YEAR(S2846)</f>
        <v>2016</v>
      </c>
      <c r="V2846">
        <f t="shared" si="44"/>
        <v>30</v>
      </c>
    </row>
    <row r="2847" spans="1:22" ht="41.4" x14ac:dyDescent="0.4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ROUND(E2847/D2847*100,0)</f>
        <v>32</v>
      </c>
      <c r="P2847">
        <f>IFERROR(ROUND(E2847/L2847,2),0)</f>
        <v>60.67</v>
      </c>
      <c r="Q2847" s="11" t="s">
        <v>8315</v>
      </c>
      <c r="R2847" t="s">
        <v>8316</v>
      </c>
      <c r="S2847" s="15">
        <f>(((J2847/60)/60)/24)+DATE(1970,1,1)</f>
        <v>42103.016585648147</v>
      </c>
      <c r="T2847" s="15">
        <f>(((I2847/60)/60)/24)+DATE(1970,1,1)</f>
        <v>42163.016585648147</v>
      </c>
      <c r="U2847">
        <f>YEAR(S2847)</f>
        <v>2015</v>
      </c>
      <c r="V2847">
        <f t="shared" si="44"/>
        <v>60</v>
      </c>
    </row>
    <row r="2848" spans="1:22" ht="41.4" x14ac:dyDescent="0.4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ROUND(E2848/D2848*100,0)</f>
        <v>0</v>
      </c>
      <c r="P2848">
        <f>IFERROR(ROUND(E2848/L2848,2),0)</f>
        <v>0</v>
      </c>
      <c r="Q2848" s="11" t="s">
        <v>8315</v>
      </c>
      <c r="R2848" t="s">
        <v>8316</v>
      </c>
      <c r="S2848" s="15">
        <f>(((J2848/60)/60)/24)+DATE(1970,1,1)</f>
        <v>42108.692060185189</v>
      </c>
      <c r="T2848" s="15">
        <f>(((I2848/60)/60)/24)+DATE(1970,1,1)</f>
        <v>42153.692060185189</v>
      </c>
      <c r="U2848">
        <f>YEAR(S2848)</f>
        <v>2015</v>
      </c>
      <c r="V2848">
        <f t="shared" si="44"/>
        <v>45</v>
      </c>
    </row>
    <row r="2849" spans="1:22" ht="41.4" x14ac:dyDescent="0.4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ROUND(E2849/D2849*100,0)</f>
        <v>0</v>
      </c>
      <c r="P2849">
        <f>IFERROR(ROUND(E2849/L2849,2),0)</f>
        <v>0</v>
      </c>
      <c r="Q2849" s="11" t="s">
        <v>8315</v>
      </c>
      <c r="R2849" t="s">
        <v>8316</v>
      </c>
      <c r="S2849" s="15">
        <f>(((J2849/60)/60)/24)+DATE(1970,1,1)</f>
        <v>42453.806307870371</v>
      </c>
      <c r="T2849" s="15">
        <f>(((I2849/60)/60)/24)+DATE(1970,1,1)</f>
        <v>42513.806307870371</v>
      </c>
      <c r="U2849">
        <f>YEAR(S2849)</f>
        <v>2016</v>
      </c>
      <c r="V2849">
        <f t="shared" si="44"/>
        <v>60</v>
      </c>
    </row>
    <row r="2850" spans="1:22" ht="55.2" x14ac:dyDescent="0.4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ROUND(E2850/D2850*100,0)</f>
        <v>0</v>
      </c>
      <c r="P2850">
        <f>IFERROR(ROUND(E2850/L2850,2),0)</f>
        <v>23.33</v>
      </c>
      <c r="Q2850" s="11" t="s">
        <v>8315</v>
      </c>
      <c r="R2850" t="s">
        <v>8316</v>
      </c>
      <c r="S2850" s="15">
        <f>(((J2850/60)/60)/24)+DATE(1970,1,1)</f>
        <v>42123.648831018523</v>
      </c>
      <c r="T2850" s="15">
        <f>(((I2850/60)/60)/24)+DATE(1970,1,1)</f>
        <v>42153.648831018523</v>
      </c>
      <c r="U2850">
        <f>YEAR(S2850)</f>
        <v>2015</v>
      </c>
      <c r="V2850">
        <f t="shared" si="44"/>
        <v>30</v>
      </c>
    </row>
    <row r="2851" spans="1:22" ht="41.4" x14ac:dyDescent="0.4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ROUND(E2851/D2851*100,0)</f>
        <v>1</v>
      </c>
      <c r="P2851">
        <f>IFERROR(ROUND(E2851/L2851,2),0)</f>
        <v>5</v>
      </c>
      <c r="Q2851" s="11" t="s">
        <v>8315</v>
      </c>
      <c r="R2851" t="s">
        <v>8316</v>
      </c>
      <c r="S2851" s="15">
        <f>(((J2851/60)/60)/24)+DATE(1970,1,1)</f>
        <v>42453.428240740745</v>
      </c>
      <c r="T2851" s="15">
        <f>(((I2851/60)/60)/24)+DATE(1970,1,1)</f>
        <v>42483.428240740745</v>
      </c>
      <c r="U2851">
        <f>YEAR(S2851)</f>
        <v>2016</v>
      </c>
      <c r="V2851">
        <f t="shared" si="44"/>
        <v>30</v>
      </c>
    </row>
    <row r="2852" spans="1:22" ht="41.4" x14ac:dyDescent="0.4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ROUND(E2852/D2852*100,0)</f>
        <v>4</v>
      </c>
      <c r="P2852">
        <f>IFERROR(ROUND(E2852/L2852,2),0)</f>
        <v>23.92</v>
      </c>
      <c r="Q2852" s="11" t="s">
        <v>8315</v>
      </c>
      <c r="R2852" t="s">
        <v>8316</v>
      </c>
      <c r="S2852" s="15">
        <f>(((J2852/60)/60)/24)+DATE(1970,1,1)</f>
        <v>41858.007071759261</v>
      </c>
      <c r="T2852" s="15">
        <f>(((I2852/60)/60)/24)+DATE(1970,1,1)</f>
        <v>41888.007071759261</v>
      </c>
      <c r="U2852">
        <f>YEAR(S2852)</f>
        <v>2014</v>
      </c>
      <c r="V2852">
        <f t="shared" si="44"/>
        <v>30</v>
      </c>
    </row>
    <row r="2853" spans="1:22" ht="41.4" x14ac:dyDescent="0.4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ROUND(E2853/D2853*100,0)</f>
        <v>0</v>
      </c>
      <c r="P2853">
        <f>IFERROR(ROUND(E2853/L2853,2),0)</f>
        <v>0</v>
      </c>
      <c r="Q2853" s="11" t="s">
        <v>8315</v>
      </c>
      <c r="R2853" t="s">
        <v>8316</v>
      </c>
      <c r="S2853" s="15">
        <f>(((J2853/60)/60)/24)+DATE(1970,1,1)</f>
        <v>42390.002650462964</v>
      </c>
      <c r="T2853" s="15">
        <f>(((I2853/60)/60)/24)+DATE(1970,1,1)</f>
        <v>42398.970138888893</v>
      </c>
      <c r="U2853">
        <f>YEAR(S2853)</f>
        <v>2016</v>
      </c>
      <c r="V2853">
        <f t="shared" si="44"/>
        <v>8</v>
      </c>
    </row>
    <row r="2854" spans="1:22" ht="41.4" x14ac:dyDescent="0.4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ROUND(E2854/D2854*100,0)</f>
        <v>2</v>
      </c>
      <c r="P2854">
        <f>IFERROR(ROUND(E2854/L2854,2),0)</f>
        <v>15.83</v>
      </c>
      <c r="Q2854" s="11" t="s">
        <v>8315</v>
      </c>
      <c r="R2854" t="s">
        <v>8316</v>
      </c>
      <c r="S2854" s="15">
        <f>(((J2854/60)/60)/24)+DATE(1970,1,1)</f>
        <v>41781.045173611114</v>
      </c>
      <c r="T2854" s="15">
        <f>(((I2854/60)/60)/24)+DATE(1970,1,1)</f>
        <v>41811.045173611114</v>
      </c>
      <c r="U2854">
        <f>YEAR(S2854)</f>
        <v>2014</v>
      </c>
      <c r="V2854">
        <f t="shared" si="44"/>
        <v>30</v>
      </c>
    </row>
    <row r="2855" spans="1:22" ht="41.4" x14ac:dyDescent="0.4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ROUND(E2855/D2855*100,0)</f>
        <v>0</v>
      </c>
      <c r="P2855">
        <f>IFERROR(ROUND(E2855/L2855,2),0)</f>
        <v>0</v>
      </c>
      <c r="Q2855" s="11" t="s">
        <v>8315</v>
      </c>
      <c r="R2855" t="s">
        <v>8316</v>
      </c>
      <c r="S2855" s="15">
        <f>(((J2855/60)/60)/24)+DATE(1970,1,1)</f>
        <v>41836.190937499996</v>
      </c>
      <c r="T2855" s="15">
        <f>(((I2855/60)/60)/24)+DATE(1970,1,1)</f>
        <v>41896.190937499996</v>
      </c>
      <c r="U2855">
        <f>YEAR(S2855)</f>
        <v>2014</v>
      </c>
      <c r="V2855">
        <f t="shared" si="44"/>
        <v>60</v>
      </c>
    </row>
    <row r="2856" spans="1:22" ht="41.4" x14ac:dyDescent="0.4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ROUND(E2856/D2856*100,0)</f>
        <v>42</v>
      </c>
      <c r="P2856">
        <f>IFERROR(ROUND(E2856/L2856,2),0)</f>
        <v>29.79</v>
      </c>
      <c r="Q2856" s="11" t="s">
        <v>8315</v>
      </c>
      <c r="R2856" t="s">
        <v>8316</v>
      </c>
      <c r="S2856" s="15">
        <f>(((J2856/60)/60)/24)+DATE(1970,1,1)</f>
        <v>42111.71665509259</v>
      </c>
      <c r="T2856" s="15">
        <f>(((I2856/60)/60)/24)+DATE(1970,1,1)</f>
        <v>42131.71665509259</v>
      </c>
      <c r="U2856">
        <f>YEAR(S2856)</f>
        <v>2015</v>
      </c>
      <c r="V2856">
        <f t="shared" si="44"/>
        <v>20</v>
      </c>
    </row>
    <row r="2857" spans="1:22" ht="55.2" x14ac:dyDescent="0.4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ROUND(E2857/D2857*100,0)</f>
        <v>50</v>
      </c>
      <c r="P2857">
        <f>IFERROR(ROUND(E2857/L2857,2),0)</f>
        <v>60</v>
      </c>
      <c r="Q2857" s="11" t="s">
        <v>8315</v>
      </c>
      <c r="R2857" t="s">
        <v>8316</v>
      </c>
      <c r="S2857" s="15">
        <f>(((J2857/60)/60)/24)+DATE(1970,1,1)</f>
        <v>42370.007766203707</v>
      </c>
      <c r="T2857" s="15">
        <f>(((I2857/60)/60)/24)+DATE(1970,1,1)</f>
        <v>42398.981944444444</v>
      </c>
      <c r="U2857">
        <f>YEAR(S2857)</f>
        <v>2016</v>
      </c>
      <c r="V2857">
        <f t="shared" si="44"/>
        <v>28</v>
      </c>
    </row>
    <row r="2858" spans="1:22" ht="41.4" x14ac:dyDescent="0.4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ROUND(E2858/D2858*100,0)</f>
        <v>5</v>
      </c>
      <c r="P2858">
        <f>IFERROR(ROUND(E2858/L2858,2),0)</f>
        <v>24.33</v>
      </c>
      <c r="Q2858" s="11" t="s">
        <v>8315</v>
      </c>
      <c r="R2858" t="s">
        <v>8316</v>
      </c>
      <c r="S2858" s="15">
        <f>(((J2858/60)/60)/24)+DATE(1970,1,1)</f>
        <v>42165.037581018521</v>
      </c>
      <c r="T2858" s="15">
        <f>(((I2858/60)/60)/24)+DATE(1970,1,1)</f>
        <v>42224.898611111115</v>
      </c>
      <c r="U2858">
        <f>YEAR(S2858)</f>
        <v>2015</v>
      </c>
      <c r="V2858">
        <f t="shared" si="44"/>
        <v>59</v>
      </c>
    </row>
    <row r="2859" spans="1:22" ht="55.2" x14ac:dyDescent="0.4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ROUND(E2859/D2859*100,0)</f>
        <v>20</v>
      </c>
      <c r="P2859">
        <f>IFERROR(ROUND(E2859/L2859,2),0)</f>
        <v>500</v>
      </c>
      <c r="Q2859" s="11" t="s">
        <v>8315</v>
      </c>
      <c r="R2859" t="s">
        <v>8316</v>
      </c>
      <c r="S2859" s="15">
        <f>(((J2859/60)/60)/24)+DATE(1970,1,1)</f>
        <v>42726.920081018514</v>
      </c>
      <c r="T2859" s="15">
        <f>(((I2859/60)/60)/24)+DATE(1970,1,1)</f>
        <v>42786.75</v>
      </c>
      <c r="U2859">
        <f>YEAR(S2859)</f>
        <v>2016</v>
      </c>
      <c r="V2859">
        <f t="shared" si="44"/>
        <v>60</v>
      </c>
    </row>
    <row r="2860" spans="1:22" ht="41.4" x14ac:dyDescent="0.4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ROUND(E2860/D2860*100,0)</f>
        <v>0</v>
      </c>
      <c r="P2860">
        <f>IFERROR(ROUND(E2860/L2860,2),0)</f>
        <v>0</v>
      </c>
      <c r="Q2860" s="11" t="s">
        <v>8315</v>
      </c>
      <c r="R2860" t="s">
        <v>8316</v>
      </c>
      <c r="S2860" s="15">
        <f>(((J2860/60)/60)/24)+DATE(1970,1,1)</f>
        <v>41954.545081018514</v>
      </c>
      <c r="T2860" s="15">
        <f>(((I2860/60)/60)/24)+DATE(1970,1,1)</f>
        <v>41978.477777777778</v>
      </c>
      <c r="U2860">
        <f>YEAR(S2860)</f>
        <v>2014</v>
      </c>
      <c r="V2860">
        <f t="shared" si="44"/>
        <v>24</v>
      </c>
    </row>
    <row r="2861" spans="1:22" ht="27.6" x14ac:dyDescent="0.4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ROUND(E2861/D2861*100,0)</f>
        <v>2</v>
      </c>
      <c r="P2861">
        <f>IFERROR(ROUND(E2861/L2861,2),0)</f>
        <v>35</v>
      </c>
      <c r="Q2861" s="11" t="s">
        <v>8315</v>
      </c>
      <c r="R2861" t="s">
        <v>8316</v>
      </c>
      <c r="S2861" s="15">
        <f>(((J2861/60)/60)/24)+DATE(1970,1,1)</f>
        <v>42233.362314814818</v>
      </c>
      <c r="T2861" s="15">
        <f>(((I2861/60)/60)/24)+DATE(1970,1,1)</f>
        <v>42293.362314814818</v>
      </c>
      <c r="U2861">
        <f>YEAR(S2861)</f>
        <v>2015</v>
      </c>
      <c r="V2861">
        <f t="shared" si="44"/>
        <v>60</v>
      </c>
    </row>
    <row r="2862" spans="1:22" ht="41.4" x14ac:dyDescent="0.4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ROUND(E2862/D2862*100,0)</f>
        <v>7</v>
      </c>
      <c r="P2862">
        <f>IFERROR(ROUND(E2862/L2862,2),0)</f>
        <v>29.56</v>
      </c>
      <c r="Q2862" s="11" t="s">
        <v>8315</v>
      </c>
      <c r="R2862" t="s">
        <v>8316</v>
      </c>
      <c r="S2862" s="15">
        <f>(((J2862/60)/60)/24)+DATE(1970,1,1)</f>
        <v>42480.800648148142</v>
      </c>
      <c r="T2862" s="15">
        <f>(((I2862/60)/60)/24)+DATE(1970,1,1)</f>
        <v>42540.800648148142</v>
      </c>
      <c r="U2862">
        <f>YEAR(S2862)</f>
        <v>2016</v>
      </c>
      <c r="V2862">
        <f t="shared" si="44"/>
        <v>60</v>
      </c>
    </row>
    <row r="2863" spans="1:22" ht="41.4" x14ac:dyDescent="0.4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ROUND(E2863/D2863*100,0)</f>
        <v>32</v>
      </c>
      <c r="P2863">
        <f>IFERROR(ROUND(E2863/L2863,2),0)</f>
        <v>26.67</v>
      </c>
      <c r="Q2863" s="11" t="s">
        <v>8315</v>
      </c>
      <c r="R2863" t="s">
        <v>8316</v>
      </c>
      <c r="S2863" s="15">
        <f>(((J2863/60)/60)/24)+DATE(1970,1,1)</f>
        <v>42257.590833333335</v>
      </c>
      <c r="T2863" s="15">
        <f>(((I2863/60)/60)/24)+DATE(1970,1,1)</f>
        <v>42271.590833333335</v>
      </c>
      <c r="U2863">
        <f>YEAR(S2863)</f>
        <v>2015</v>
      </c>
      <c r="V2863">
        <f t="shared" si="44"/>
        <v>14</v>
      </c>
    </row>
    <row r="2864" spans="1:22" ht="41.4" x14ac:dyDescent="0.4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ROUND(E2864/D2864*100,0)</f>
        <v>0</v>
      </c>
      <c r="P2864">
        <f>IFERROR(ROUND(E2864/L2864,2),0)</f>
        <v>18.329999999999998</v>
      </c>
      <c r="Q2864" s="11" t="s">
        <v>8315</v>
      </c>
      <c r="R2864" t="s">
        <v>8316</v>
      </c>
      <c r="S2864" s="15">
        <f>(((J2864/60)/60)/24)+DATE(1970,1,1)</f>
        <v>41784.789687500001</v>
      </c>
      <c r="T2864" s="15">
        <f>(((I2864/60)/60)/24)+DATE(1970,1,1)</f>
        <v>41814.789687500001</v>
      </c>
      <c r="U2864">
        <f>YEAR(S2864)</f>
        <v>2014</v>
      </c>
      <c r="V2864">
        <f t="shared" si="44"/>
        <v>30</v>
      </c>
    </row>
    <row r="2865" spans="1:22" ht="41.4" x14ac:dyDescent="0.4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ROUND(E2865/D2865*100,0)</f>
        <v>0</v>
      </c>
      <c r="P2865">
        <f>IFERROR(ROUND(E2865/L2865,2),0)</f>
        <v>20</v>
      </c>
      <c r="Q2865" s="11" t="s">
        <v>8315</v>
      </c>
      <c r="R2865" t="s">
        <v>8316</v>
      </c>
      <c r="S2865" s="15">
        <f>(((J2865/60)/60)/24)+DATE(1970,1,1)</f>
        <v>41831.675034722226</v>
      </c>
      <c r="T2865" s="15">
        <f>(((I2865/60)/60)/24)+DATE(1970,1,1)</f>
        <v>41891.675034722226</v>
      </c>
      <c r="U2865">
        <f>YEAR(S2865)</f>
        <v>2014</v>
      </c>
      <c r="V2865">
        <f t="shared" si="44"/>
        <v>60</v>
      </c>
    </row>
    <row r="2866" spans="1:22" x14ac:dyDescent="0.4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ROUND(E2866/D2866*100,0)</f>
        <v>2</v>
      </c>
      <c r="P2866">
        <f>IFERROR(ROUND(E2866/L2866,2),0)</f>
        <v>13.33</v>
      </c>
      <c r="Q2866" s="11" t="s">
        <v>8315</v>
      </c>
      <c r="R2866" t="s">
        <v>8316</v>
      </c>
      <c r="S2866" s="15">
        <f>(((J2866/60)/60)/24)+DATE(1970,1,1)</f>
        <v>42172.613506944443</v>
      </c>
      <c r="T2866" s="15">
        <f>(((I2866/60)/60)/24)+DATE(1970,1,1)</f>
        <v>42202.554166666669</v>
      </c>
      <c r="U2866">
        <f>YEAR(S2866)</f>
        <v>2015</v>
      </c>
      <c r="V2866">
        <f t="shared" si="44"/>
        <v>30</v>
      </c>
    </row>
    <row r="2867" spans="1:22" ht="41.4" x14ac:dyDescent="0.4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ROUND(E2867/D2867*100,0)</f>
        <v>0</v>
      </c>
      <c r="P2867">
        <f>IFERROR(ROUND(E2867/L2867,2),0)</f>
        <v>0</v>
      </c>
      <c r="Q2867" s="11" t="s">
        <v>8315</v>
      </c>
      <c r="R2867" t="s">
        <v>8316</v>
      </c>
      <c r="S2867" s="15">
        <f>(((J2867/60)/60)/24)+DATE(1970,1,1)</f>
        <v>41950.114108796297</v>
      </c>
      <c r="T2867" s="15">
        <f>(((I2867/60)/60)/24)+DATE(1970,1,1)</f>
        <v>42010.114108796297</v>
      </c>
      <c r="U2867">
        <f>YEAR(S2867)</f>
        <v>2014</v>
      </c>
      <c r="V2867">
        <f t="shared" si="44"/>
        <v>60</v>
      </c>
    </row>
    <row r="2868" spans="1:22" ht="41.4" x14ac:dyDescent="0.4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ROUND(E2868/D2868*100,0)</f>
        <v>1</v>
      </c>
      <c r="P2868">
        <f>IFERROR(ROUND(E2868/L2868,2),0)</f>
        <v>22.5</v>
      </c>
      <c r="Q2868" s="11" t="s">
        <v>8315</v>
      </c>
      <c r="R2868" t="s">
        <v>8316</v>
      </c>
      <c r="S2868" s="15">
        <f>(((J2868/60)/60)/24)+DATE(1970,1,1)</f>
        <v>42627.955104166671</v>
      </c>
      <c r="T2868" s="15">
        <f>(((I2868/60)/60)/24)+DATE(1970,1,1)</f>
        <v>42657.916666666672</v>
      </c>
      <c r="U2868">
        <f>YEAR(S2868)</f>
        <v>2016</v>
      </c>
      <c r="V2868">
        <f t="shared" si="44"/>
        <v>30</v>
      </c>
    </row>
    <row r="2869" spans="1:22" ht="41.4" x14ac:dyDescent="0.4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ROUND(E2869/D2869*100,0)</f>
        <v>20</v>
      </c>
      <c r="P2869">
        <f>IFERROR(ROUND(E2869/L2869,2),0)</f>
        <v>50.4</v>
      </c>
      <c r="Q2869" s="11" t="s">
        <v>8315</v>
      </c>
      <c r="R2869" t="s">
        <v>8316</v>
      </c>
      <c r="S2869" s="15">
        <f>(((J2869/60)/60)/24)+DATE(1970,1,1)</f>
        <v>42531.195277777777</v>
      </c>
      <c r="T2869" s="15">
        <f>(((I2869/60)/60)/24)+DATE(1970,1,1)</f>
        <v>42555.166666666672</v>
      </c>
      <c r="U2869">
        <f>YEAR(S2869)</f>
        <v>2016</v>
      </c>
      <c r="V2869">
        <f t="shared" si="44"/>
        <v>24</v>
      </c>
    </row>
    <row r="2870" spans="1:22" ht="41.4" x14ac:dyDescent="0.4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ROUND(E2870/D2870*100,0)</f>
        <v>42</v>
      </c>
      <c r="P2870">
        <f>IFERROR(ROUND(E2870/L2870,2),0)</f>
        <v>105.03</v>
      </c>
      <c r="Q2870" s="11" t="s">
        <v>8315</v>
      </c>
      <c r="R2870" t="s">
        <v>8316</v>
      </c>
      <c r="S2870" s="15">
        <f>(((J2870/60)/60)/24)+DATE(1970,1,1)</f>
        <v>42618.827013888891</v>
      </c>
      <c r="T2870" s="15">
        <f>(((I2870/60)/60)/24)+DATE(1970,1,1)</f>
        <v>42648.827013888891</v>
      </c>
      <c r="U2870">
        <f>YEAR(S2870)</f>
        <v>2016</v>
      </c>
      <c r="V2870">
        <f t="shared" si="44"/>
        <v>30</v>
      </c>
    </row>
    <row r="2871" spans="1:22" ht="41.4" x14ac:dyDescent="0.4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ROUND(E2871/D2871*100,0)</f>
        <v>1</v>
      </c>
      <c r="P2871">
        <f>IFERROR(ROUND(E2871/L2871,2),0)</f>
        <v>35.4</v>
      </c>
      <c r="Q2871" s="11" t="s">
        <v>8315</v>
      </c>
      <c r="R2871" t="s">
        <v>8316</v>
      </c>
      <c r="S2871" s="15">
        <f>(((J2871/60)/60)/24)+DATE(1970,1,1)</f>
        <v>42540.593530092592</v>
      </c>
      <c r="T2871" s="15">
        <f>(((I2871/60)/60)/24)+DATE(1970,1,1)</f>
        <v>42570.593530092592</v>
      </c>
      <c r="U2871">
        <f>YEAR(S2871)</f>
        <v>2016</v>
      </c>
      <c r="V2871">
        <f t="shared" si="44"/>
        <v>30</v>
      </c>
    </row>
    <row r="2872" spans="1:22" ht="41.4" x14ac:dyDescent="0.4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ROUND(E2872/D2872*100,0)</f>
        <v>15</v>
      </c>
      <c r="P2872">
        <f>IFERROR(ROUND(E2872/L2872,2),0)</f>
        <v>83.33</v>
      </c>
      <c r="Q2872" s="11" t="s">
        <v>8315</v>
      </c>
      <c r="R2872" t="s">
        <v>8316</v>
      </c>
      <c r="S2872" s="15">
        <f>(((J2872/60)/60)/24)+DATE(1970,1,1)</f>
        <v>41746.189409722225</v>
      </c>
      <c r="T2872" s="15">
        <f>(((I2872/60)/60)/24)+DATE(1970,1,1)</f>
        <v>41776.189409722225</v>
      </c>
      <c r="U2872">
        <f>YEAR(S2872)</f>
        <v>2014</v>
      </c>
      <c r="V2872">
        <f t="shared" si="44"/>
        <v>30</v>
      </c>
    </row>
    <row r="2873" spans="1:22" ht="41.4" x14ac:dyDescent="0.4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ROUND(E2873/D2873*100,0)</f>
        <v>5</v>
      </c>
      <c r="P2873">
        <f>IFERROR(ROUND(E2873/L2873,2),0)</f>
        <v>35.92</v>
      </c>
      <c r="Q2873" s="11" t="s">
        <v>8315</v>
      </c>
      <c r="R2873" t="s">
        <v>8316</v>
      </c>
      <c r="S2873" s="15">
        <f>(((J2873/60)/60)/24)+DATE(1970,1,1)</f>
        <v>41974.738576388889</v>
      </c>
      <c r="T2873" s="15">
        <f>(((I2873/60)/60)/24)+DATE(1970,1,1)</f>
        <v>41994.738576388889</v>
      </c>
      <c r="U2873">
        <f>YEAR(S2873)</f>
        <v>2014</v>
      </c>
      <c r="V2873">
        <f t="shared" si="44"/>
        <v>20</v>
      </c>
    </row>
    <row r="2874" spans="1:22" ht="27.6" x14ac:dyDescent="0.4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ROUND(E2874/D2874*100,0)</f>
        <v>0</v>
      </c>
      <c r="P2874">
        <f>IFERROR(ROUND(E2874/L2874,2),0)</f>
        <v>0</v>
      </c>
      <c r="Q2874" s="11" t="s">
        <v>8315</v>
      </c>
      <c r="R2874" t="s">
        <v>8316</v>
      </c>
      <c r="S2874" s="15">
        <f>(((J2874/60)/60)/24)+DATE(1970,1,1)</f>
        <v>42115.11618055556</v>
      </c>
      <c r="T2874" s="15">
        <f>(((I2874/60)/60)/24)+DATE(1970,1,1)</f>
        <v>42175.11618055556</v>
      </c>
      <c r="U2874">
        <f>YEAR(S2874)</f>
        <v>2015</v>
      </c>
      <c r="V2874">
        <f t="shared" si="44"/>
        <v>60</v>
      </c>
    </row>
    <row r="2875" spans="1:22" ht="41.4" x14ac:dyDescent="0.4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ROUND(E2875/D2875*100,0)</f>
        <v>38</v>
      </c>
      <c r="P2875">
        <f>IFERROR(ROUND(E2875/L2875,2),0)</f>
        <v>119.13</v>
      </c>
      <c r="Q2875" s="11" t="s">
        <v>8315</v>
      </c>
      <c r="R2875" t="s">
        <v>8316</v>
      </c>
      <c r="S2875" s="15">
        <f>(((J2875/60)/60)/24)+DATE(1970,1,1)</f>
        <v>42002.817488425921</v>
      </c>
      <c r="T2875" s="15">
        <f>(((I2875/60)/60)/24)+DATE(1970,1,1)</f>
        <v>42032.817488425921</v>
      </c>
      <c r="U2875">
        <f>YEAR(S2875)</f>
        <v>2014</v>
      </c>
      <c r="V2875">
        <f t="shared" si="44"/>
        <v>30</v>
      </c>
    </row>
    <row r="2876" spans="1:22" ht="41.4" x14ac:dyDescent="0.4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ROUND(E2876/D2876*100,0)</f>
        <v>5</v>
      </c>
      <c r="P2876">
        <f>IFERROR(ROUND(E2876/L2876,2),0)</f>
        <v>90.33</v>
      </c>
      <c r="Q2876" s="11" t="s">
        <v>8315</v>
      </c>
      <c r="R2876" t="s">
        <v>8316</v>
      </c>
      <c r="S2876" s="15">
        <f>(((J2876/60)/60)/24)+DATE(1970,1,1)</f>
        <v>42722.84474537037</v>
      </c>
      <c r="T2876" s="15">
        <f>(((I2876/60)/60)/24)+DATE(1970,1,1)</f>
        <v>42752.84474537037</v>
      </c>
      <c r="U2876">
        <f>YEAR(S2876)</f>
        <v>2016</v>
      </c>
      <c r="V2876">
        <f t="shared" si="44"/>
        <v>30</v>
      </c>
    </row>
    <row r="2877" spans="1:22" ht="41.4" x14ac:dyDescent="0.4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ROUND(E2877/D2877*100,0)</f>
        <v>0</v>
      </c>
      <c r="P2877">
        <f>IFERROR(ROUND(E2877/L2877,2),0)</f>
        <v>2.33</v>
      </c>
      <c r="Q2877" s="11" t="s">
        <v>8315</v>
      </c>
      <c r="R2877" t="s">
        <v>8316</v>
      </c>
      <c r="S2877" s="15">
        <f>(((J2877/60)/60)/24)+DATE(1970,1,1)</f>
        <v>42465.128391203703</v>
      </c>
      <c r="T2877" s="15">
        <f>(((I2877/60)/60)/24)+DATE(1970,1,1)</f>
        <v>42495.128391203703</v>
      </c>
      <c r="U2877">
        <f>YEAR(S2877)</f>
        <v>2016</v>
      </c>
      <c r="V2877">
        <f t="shared" si="44"/>
        <v>30</v>
      </c>
    </row>
    <row r="2878" spans="1:22" ht="41.4" x14ac:dyDescent="0.4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ROUND(E2878/D2878*100,0)</f>
        <v>0</v>
      </c>
      <c r="P2878">
        <f>IFERROR(ROUND(E2878/L2878,2),0)</f>
        <v>0</v>
      </c>
      <c r="Q2878" s="11" t="s">
        <v>8315</v>
      </c>
      <c r="R2878" t="s">
        <v>8316</v>
      </c>
      <c r="S2878" s="15">
        <f>(((J2878/60)/60)/24)+DATE(1970,1,1)</f>
        <v>42171.743969907402</v>
      </c>
      <c r="T2878" s="15">
        <f>(((I2878/60)/60)/24)+DATE(1970,1,1)</f>
        <v>42201.743969907402</v>
      </c>
      <c r="U2878">
        <f>YEAR(S2878)</f>
        <v>2015</v>
      </c>
      <c r="V2878">
        <f t="shared" si="44"/>
        <v>30</v>
      </c>
    </row>
    <row r="2879" spans="1:22" ht="41.4" x14ac:dyDescent="0.4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ROUND(E2879/D2879*100,0)</f>
        <v>11</v>
      </c>
      <c r="P2879">
        <f>IFERROR(ROUND(E2879/L2879,2),0)</f>
        <v>108.33</v>
      </c>
      <c r="Q2879" s="11" t="s">
        <v>8315</v>
      </c>
      <c r="R2879" t="s">
        <v>8316</v>
      </c>
      <c r="S2879" s="15">
        <f>(((J2879/60)/60)/24)+DATE(1970,1,1)</f>
        <v>42672.955138888887</v>
      </c>
      <c r="T2879" s="15">
        <f>(((I2879/60)/60)/24)+DATE(1970,1,1)</f>
        <v>42704.708333333328</v>
      </c>
      <c r="U2879">
        <f>YEAR(S2879)</f>
        <v>2016</v>
      </c>
      <c r="V2879">
        <f t="shared" si="44"/>
        <v>32</v>
      </c>
    </row>
    <row r="2880" spans="1:22" ht="41.4" x14ac:dyDescent="0.4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ROUND(E2880/D2880*100,0)</f>
        <v>2</v>
      </c>
      <c r="P2880">
        <f>IFERROR(ROUND(E2880/L2880,2),0)</f>
        <v>15.75</v>
      </c>
      <c r="Q2880" s="11" t="s">
        <v>8315</v>
      </c>
      <c r="R2880" t="s">
        <v>8316</v>
      </c>
      <c r="S2880" s="15">
        <f>(((J2880/60)/60)/24)+DATE(1970,1,1)</f>
        <v>42128.615682870368</v>
      </c>
      <c r="T2880" s="15">
        <f>(((I2880/60)/60)/24)+DATE(1970,1,1)</f>
        <v>42188.615682870368</v>
      </c>
      <c r="U2880">
        <f>YEAR(S2880)</f>
        <v>2015</v>
      </c>
      <c r="V2880">
        <f t="shared" si="44"/>
        <v>60</v>
      </c>
    </row>
    <row r="2881" spans="1:22" ht="41.4" x14ac:dyDescent="0.4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ROUND(E2881/D2881*100,0)</f>
        <v>0</v>
      </c>
      <c r="P2881">
        <f>IFERROR(ROUND(E2881/L2881,2),0)</f>
        <v>29</v>
      </c>
      <c r="Q2881" s="11" t="s">
        <v>8315</v>
      </c>
      <c r="R2881" t="s">
        <v>8316</v>
      </c>
      <c r="S2881" s="15">
        <f>(((J2881/60)/60)/24)+DATE(1970,1,1)</f>
        <v>42359.725243055553</v>
      </c>
      <c r="T2881" s="15">
        <f>(((I2881/60)/60)/24)+DATE(1970,1,1)</f>
        <v>42389.725243055553</v>
      </c>
      <c r="U2881">
        <f>YEAR(S2881)</f>
        <v>2015</v>
      </c>
      <c r="V2881">
        <f t="shared" si="44"/>
        <v>30</v>
      </c>
    </row>
    <row r="2882" spans="1:22" ht="41.4" x14ac:dyDescent="0.4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ROUND(E2882/D2882*100,0)</f>
        <v>23</v>
      </c>
      <c r="P2882">
        <f>IFERROR(ROUND(E2882/L2882,2),0)</f>
        <v>96.55</v>
      </c>
      <c r="Q2882" s="11" t="s">
        <v>8315</v>
      </c>
      <c r="R2882" t="s">
        <v>8316</v>
      </c>
      <c r="S2882" s="15">
        <f>(((J2882/60)/60)/24)+DATE(1970,1,1)</f>
        <v>42192.905694444446</v>
      </c>
      <c r="T2882" s="15">
        <f>(((I2882/60)/60)/24)+DATE(1970,1,1)</f>
        <v>42236.711805555555</v>
      </c>
      <c r="U2882">
        <f>YEAR(S2882)</f>
        <v>2015</v>
      </c>
      <c r="V2882">
        <f t="shared" si="44"/>
        <v>44</v>
      </c>
    </row>
    <row r="2883" spans="1:22" ht="41.4" x14ac:dyDescent="0.4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ROUND(E2883/D2883*100,0)</f>
        <v>0</v>
      </c>
      <c r="P2883">
        <f>IFERROR(ROUND(E2883/L2883,2),0)</f>
        <v>0</v>
      </c>
      <c r="Q2883" s="11" t="s">
        <v>8315</v>
      </c>
      <c r="R2883" t="s">
        <v>8316</v>
      </c>
      <c r="S2883" s="15">
        <f>(((J2883/60)/60)/24)+DATE(1970,1,1)</f>
        <v>41916.597638888888</v>
      </c>
      <c r="T2883" s="15">
        <f>(((I2883/60)/60)/24)+DATE(1970,1,1)</f>
        <v>41976.639305555553</v>
      </c>
      <c r="U2883">
        <f>YEAR(S2883)</f>
        <v>2014</v>
      </c>
      <c r="V2883">
        <f t="shared" ref="V2883:V2946" si="45">_xlfn.DAYS(T2883,S2883)</f>
        <v>60</v>
      </c>
    </row>
    <row r="2884" spans="1:22" ht="41.4" x14ac:dyDescent="0.4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ROUND(E2884/D2884*100,0)</f>
        <v>34</v>
      </c>
      <c r="P2884">
        <f>IFERROR(ROUND(E2884/L2884,2),0)</f>
        <v>63</v>
      </c>
      <c r="Q2884" s="11" t="s">
        <v>8315</v>
      </c>
      <c r="R2884" t="s">
        <v>8316</v>
      </c>
      <c r="S2884" s="15">
        <f>(((J2884/60)/60)/24)+DATE(1970,1,1)</f>
        <v>42461.596273148149</v>
      </c>
      <c r="T2884" s="15">
        <f>(((I2884/60)/60)/24)+DATE(1970,1,1)</f>
        <v>42491.596273148149</v>
      </c>
      <c r="U2884">
        <f>YEAR(S2884)</f>
        <v>2016</v>
      </c>
      <c r="V2884">
        <f t="shared" si="45"/>
        <v>30</v>
      </c>
    </row>
    <row r="2885" spans="1:22" ht="41.4" x14ac:dyDescent="0.4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ROUND(E2885/D2885*100,0)</f>
        <v>19</v>
      </c>
      <c r="P2885">
        <f>IFERROR(ROUND(E2885/L2885,2),0)</f>
        <v>381.6</v>
      </c>
      <c r="Q2885" s="11" t="s">
        <v>8315</v>
      </c>
      <c r="R2885" t="s">
        <v>8316</v>
      </c>
      <c r="S2885" s="15">
        <f>(((J2885/60)/60)/24)+DATE(1970,1,1)</f>
        <v>42370.90320601852</v>
      </c>
      <c r="T2885" s="15">
        <f>(((I2885/60)/60)/24)+DATE(1970,1,1)</f>
        <v>42406.207638888889</v>
      </c>
      <c r="U2885">
        <f>YEAR(S2885)</f>
        <v>2016</v>
      </c>
      <c r="V2885">
        <f t="shared" si="45"/>
        <v>36</v>
      </c>
    </row>
    <row r="2886" spans="1:22" ht="27.6" x14ac:dyDescent="0.4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ROUND(E2886/D2886*100,0)</f>
        <v>0</v>
      </c>
      <c r="P2886">
        <f>IFERROR(ROUND(E2886/L2886,2),0)</f>
        <v>46.25</v>
      </c>
      <c r="Q2886" s="11" t="s">
        <v>8315</v>
      </c>
      <c r="R2886" t="s">
        <v>8316</v>
      </c>
      <c r="S2886" s="15">
        <f>(((J2886/60)/60)/24)+DATE(1970,1,1)</f>
        <v>41948.727256944447</v>
      </c>
      <c r="T2886" s="15">
        <f>(((I2886/60)/60)/24)+DATE(1970,1,1)</f>
        <v>41978.727256944447</v>
      </c>
      <c r="U2886">
        <f>YEAR(S2886)</f>
        <v>2014</v>
      </c>
      <c r="V2886">
        <f t="shared" si="45"/>
        <v>30</v>
      </c>
    </row>
    <row r="2887" spans="1:22" ht="27.6" x14ac:dyDescent="0.4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ROUND(E2887/D2887*100,0)</f>
        <v>33</v>
      </c>
      <c r="P2887">
        <f>IFERROR(ROUND(E2887/L2887,2),0)</f>
        <v>26</v>
      </c>
      <c r="Q2887" s="11" t="s">
        <v>8315</v>
      </c>
      <c r="R2887" t="s">
        <v>8316</v>
      </c>
      <c r="S2887" s="15">
        <f>(((J2887/60)/60)/24)+DATE(1970,1,1)</f>
        <v>42047.07640046296</v>
      </c>
      <c r="T2887" s="15">
        <f>(((I2887/60)/60)/24)+DATE(1970,1,1)</f>
        <v>42077.034733796296</v>
      </c>
      <c r="U2887">
        <f>YEAR(S2887)</f>
        <v>2015</v>
      </c>
      <c r="V2887">
        <f t="shared" si="45"/>
        <v>30</v>
      </c>
    </row>
    <row r="2888" spans="1:22" ht="41.4" x14ac:dyDescent="0.4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ROUND(E2888/D2888*100,0)</f>
        <v>5</v>
      </c>
      <c r="P2888">
        <f>IFERROR(ROUND(E2888/L2888,2),0)</f>
        <v>10</v>
      </c>
      <c r="Q2888" s="11" t="s">
        <v>8315</v>
      </c>
      <c r="R2888" t="s">
        <v>8316</v>
      </c>
      <c r="S2888" s="15">
        <f>(((J2888/60)/60)/24)+DATE(1970,1,1)</f>
        <v>42261.632916666669</v>
      </c>
      <c r="T2888" s="15">
        <f>(((I2888/60)/60)/24)+DATE(1970,1,1)</f>
        <v>42266.165972222225</v>
      </c>
      <c r="U2888">
        <f>YEAR(S2888)</f>
        <v>2015</v>
      </c>
      <c r="V2888">
        <f t="shared" si="45"/>
        <v>5</v>
      </c>
    </row>
    <row r="2889" spans="1:22" ht="41.4" x14ac:dyDescent="0.4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ROUND(E2889/D2889*100,0)</f>
        <v>0</v>
      </c>
      <c r="P2889">
        <f>IFERROR(ROUND(E2889/L2889,2),0)</f>
        <v>5</v>
      </c>
      <c r="Q2889" s="11" t="s">
        <v>8315</v>
      </c>
      <c r="R2889" t="s">
        <v>8316</v>
      </c>
      <c r="S2889" s="15">
        <f>(((J2889/60)/60)/24)+DATE(1970,1,1)</f>
        <v>41985.427361111113</v>
      </c>
      <c r="T2889" s="15">
        <f>(((I2889/60)/60)/24)+DATE(1970,1,1)</f>
        <v>42015.427361111113</v>
      </c>
      <c r="U2889">
        <f>YEAR(S2889)</f>
        <v>2014</v>
      </c>
      <c r="V2889">
        <f t="shared" si="45"/>
        <v>30</v>
      </c>
    </row>
    <row r="2890" spans="1:22" ht="41.4" x14ac:dyDescent="0.4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ROUND(E2890/D2890*100,0)</f>
        <v>0</v>
      </c>
      <c r="P2890">
        <f>IFERROR(ROUND(E2890/L2890,2),0)</f>
        <v>0</v>
      </c>
      <c r="Q2890" s="11" t="s">
        <v>8315</v>
      </c>
      <c r="R2890" t="s">
        <v>8316</v>
      </c>
      <c r="S2890" s="15">
        <f>(((J2890/60)/60)/24)+DATE(1970,1,1)</f>
        <v>41922.535185185188</v>
      </c>
      <c r="T2890" s="15">
        <f>(((I2890/60)/60)/24)+DATE(1970,1,1)</f>
        <v>41930.207638888889</v>
      </c>
      <c r="U2890">
        <f>YEAR(S2890)</f>
        <v>2014</v>
      </c>
      <c r="V2890">
        <f t="shared" si="45"/>
        <v>8</v>
      </c>
    </row>
    <row r="2891" spans="1:22" ht="41.4" x14ac:dyDescent="0.4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ROUND(E2891/D2891*100,0)</f>
        <v>38</v>
      </c>
      <c r="P2891">
        <f>IFERROR(ROUND(E2891/L2891,2),0)</f>
        <v>81.569999999999993</v>
      </c>
      <c r="Q2891" s="11" t="s">
        <v>8315</v>
      </c>
      <c r="R2891" t="s">
        <v>8316</v>
      </c>
      <c r="S2891" s="15">
        <f>(((J2891/60)/60)/24)+DATE(1970,1,1)</f>
        <v>41850.863252314812</v>
      </c>
      <c r="T2891" s="15">
        <f>(((I2891/60)/60)/24)+DATE(1970,1,1)</f>
        <v>41880.863252314812</v>
      </c>
      <c r="U2891">
        <f>YEAR(S2891)</f>
        <v>2014</v>
      </c>
      <c r="V2891">
        <f t="shared" si="45"/>
        <v>30</v>
      </c>
    </row>
    <row r="2892" spans="1:22" ht="41.4" x14ac:dyDescent="0.4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ROUND(E2892/D2892*100,0)</f>
        <v>1</v>
      </c>
      <c r="P2892">
        <f>IFERROR(ROUND(E2892/L2892,2),0)</f>
        <v>7</v>
      </c>
      <c r="Q2892" s="11" t="s">
        <v>8315</v>
      </c>
      <c r="R2892" t="s">
        <v>8316</v>
      </c>
      <c r="S2892" s="15">
        <f>(((J2892/60)/60)/24)+DATE(1970,1,1)</f>
        <v>41831.742962962962</v>
      </c>
      <c r="T2892" s="15">
        <f>(((I2892/60)/60)/24)+DATE(1970,1,1)</f>
        <v>41860.125</v>
      </c>
      <c r="U2892">
        <f>YEAR(S2892)</f>
        <v>2014</v>
      </c>
      <c r="V2892">
        <f t="shared" si="45"/>
        <v>29</v>
      </c>
    </row>
    <row r="2893" spans="1:22" ht="41.4" x14ac:dyDescent="0.4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ROUND(E2893/D2893*100,0)</f>
        <v>3</v>
      </c>
      <c r="P2893">
        <f>IFERROR(ROUND(E2893/L2893,2),0)</f>
        <v>27.3</v>
      </c>
      <c r="Q2893" s="11" t="s">
        <v>8315</v>
      </c>
      <c r="R2893" t="s">
        <v>8316</v>
      </c>
      <c r="S2893" s="15">
        <f>(((J2893/60)/60)/24)+DATE(1970,1,1)</f>
        <v>42415.883425925931</v>
      </c>
      <c r="T2893" s="15">
        <f>(((I2893/60)/60)/24)+DATE(1970,1,1)</f>
        <v>42475.84175925926</v>
      </c>
      <c r="U2893">
        <f>YEAR(S2893)</f>
        <v>2016</v>
      </c>
      <c r="V2893">
        <f t="shared" si="45"/>
        <v>60</v>
      </c>
    </row>
    <row r="2894" spans="1:22" ht="41.4" x14ac:dyDescent="0.4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ROUND(E2894/D2894*100,0)</f>
        <v>9</v>
      </c>
      <c r="P2894">
        <f>IFERROR(ROUND(E2894/L2894,2),0)</f>
        <v>29.41</v>
      </c>
      <c r="Q2894" s="11" t="s">
        <v>8315</v>
      </c>
      <c r="R2894" t="s">
        <v>8316</v>
      </c>
      <c r="S2894" s="15">
        <f>(((J2894/60)/60)/24)+DATE(1970,1,1)</f>
        <v>41869.714166666665</v>
      </c>
      <c r="T2894" s="15">
        <f>(((I2894/60)/60)/24)+DATE(1970,1,1)</f>
        <v>41876.875</v>
      </c>
      <c r="U2894">
        <f>YEAR(S2894)</f>
        <v>2014</v>
      </c>
      <c r="V2894">
        <f t="shared" si="45"/>
        <v>7</v>
      </c>
    </row>
    <row r="2895" spans="1:22" x14ac:dyDescent="0.4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ROUND(E2895/D2895*100,0)</f>
        <v>1</v>
      </c>
      <c r="P2895">
        <f>IFERROR(ROUND(E2895/L2895,2),0)</f>
        <v>12.5</v>
      </c>
      <c r="Q2895" s="11" t="s">
        <v>8315</v>
      </c>
      <c r="R2895" t="s">
        <v>8316</v>
      </c>
      <c r="S2895" s="15">
        <f>(((J2895/60)/60)/24)+DATE(1970,1,1)</f>
        <v>41953.773090277777</v>
      </c>
      <c r="T2895" s="15">
        <f>(((I2895/60)/60)/24)+DATE(1970,1,1)</f>
        <v>42013.083333333328</v>
      </c>
      <c r="U2895">
        <f>YEAR(S2895)</f>
        <v>2014</v>
      </c>
      <c r="V2895">
        <f t="shared" si="45"/>
        <v>60</v>
      </c>
    </row>
    <row r="2896" spans="1:22" ht="27.6" x14ac:dyDescent="0.4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ROUND(E2896/D2896*100,0)</f>
        <v>0</v>
      </c>
      <c r="P2896">
        <f>IFERROR(ROUND(E2896/L2896,2),0)</f>
        <v>0</v>
      </c>
      <c r="Q2896" s="11" t="s">
        <v>8315</v>
      </c>
      <c r="R2896" t="s">
        <v>8316</v>
      </c>
      <c r="S2896" s="15">
        <f>(((J2896/60)/60)/24)+DATE(1970,1,1)</f>
        <v>42037.986284722225</v>
      </c>
      <c r="T2896" s="15">
        <f>(((I2896/60)/60)/24)+DATE(1970,1,1)</f>
        <v>42097.944618055553</v>
      </c>
      <c r="U2896">
        <f>YEAR(S2896)</f>
        <v>2015</v>
      </c>
      <c r="V2896">
        <f t="shared" si="45"/>
        <v>60</v>
      </c>
    </row>
    <row r="2897" spans="1:22" ht="41.4" x14ac:dyDescent="0.4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ROUND(E2897/D2897*100,0)</f>
        <v>5</v>
      </c>
      <c r="P2897">
        <f>IFERROR(ROUND(E2897/L2897,2),0)</f>
        <v>5.75</v>
      </c>
      <c r="Q2897" s="11" t="s">
        <v>8315</v>
      </c>
      <c r="R2897" t="s">
        <v>8316</v>
      </c>
      <c r="S2897" s="15">
        <f>(((J2897/60)/60)/24)+DATE(1970,1,1)</f>
        <v>41811.555462962962</v>
      </c>
      <c r="T2897" s="15">
        <f>(((I2897/60)/60)/24)+DATE(1970,1,1)</f>
        <v>41812.875</v>
      </c>
      <c r="U2897">
        <f>YEAR(S2897)</f>
        <v>2014</v>
      </c>
      <c r="V2897">
        <f t="shared" si="45"/>
        <v>1</v>
      </c>
    </row>
    <row r="2898" spans="1:22" ht="41.4" x14ac:dyDescent="0.4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ROUND(E2898/D2898*100,0)</f>
        <v>21</v>
      </c>
      <c r="P2898">
        <f>IFERROR(ROUND(E2898/L2898,2),0)</f>
        <v>52.08</v>
      </c>
      <c r="Q2898" s="11" t="s">
        <v>8315</v>
      </c>
      <c r="R2898" t="s">
        <v>8316</v>
      </c>
      <c r="S2898" s="15">
        <f>(((J2898/60)/60)/24)+DATE(1970,1,1)</f>
        <v>42701.908807870372</v>
      </c>
      <c r="T2898" s="15">
        <f>(((I2898/60)/60)/24)+DATE(1970,1,1)</f>
        <v>42716.25</v>
      </c>
      <c r="U2898">
        <f>YEAR(S2898)</f>
        <v>2016</v>
      </c>
      <c r="V2898">
        <f t="shared" si="45"/>
        <v>15</v>
      </c>
    </row>
    <row r="2899" spans="1:22" ht="41.4" x14ac:dyDescent="0.4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ROUND(E2899/D2899*100,0)</f>
        <v>5</v>
      </c>
      <c r="P2899">
        <f>IFERROR(ROUND(E2899/L2899,2),0)</f>
        <v>183.33</v>
      </c>
      <c r="Q2899" s="11" t="s">
        <v>8315</v>
      </c>
      <c r="R2899" t="s">
        <v>8316</v>
      </c>
      <c r="S2899" s="15">
        <f>(((J2899/60)/60)/24)+DATE(1970,1,1)</f>
        <v>42258.646504629629</v>
      </c>
      <c r="T2899" s="15">
        <f>(((I2899/60)/60)/24)+DATE(1970,1,1)</f>
        <v>42288.645196759258</v>
      </c>
      <c r="U2899">
        <f>YEAR(S2899)</f>
        <v>2015</v>
      </c>
      <c r="V2899">
        <f t="shared" si="45"/>
        <v>30</v>
      </c>
    </row>
    <row r="2900" spans="1:22" ht="41.4" x14ac:dyDescent="0.4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ROUND(E2900/D2900*100,0)</f>
        <v>4</v>
      </c>
      <c r="P2900">
        <f>IFERROR(ROUND(E2900/L2900,2),0)</f>
        <v>26.33</v>
      </c>
      <c r="Q2900" s="11" t="s">
        <v>8315</v>
      </c>
      <c r="R2900" t="s">
        <v>8316</v>
      </c>
      <c r="S2900" s="15">
        <f>(((J2900/60)/60)/24)+DATE(1970,1,1)</f>
        <v>42278.664965277778</v>
      </c>
      <c r="T2900" s="15">
        <f>(((I2900/60)/60)/24)+DATE(1970,1,1)</f>
        <v>42308.664965277778</v>
      </c>
      <c r="U2900">
        <f>YEAR(S2900)</f>
        <v>2015</v>
      </c>
      <c r="V2900">
        <f t="shared" si="45"/>
        <v>30</v>
      </c>
    </row>
    <row r="2901" spans="1:22" ht="41.4" x14ac:dyDescent="0.4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ROUND(E2901/D2901*100,0)</f>
        <v>0</v>
      </c>
      <c r="P2901">
        <f>IFERROR(ROUND(E2901/L2901,2),0)</f>
        <v>0</v>
      </c>
      <c r="Q2901" s="11" t="s">
        <v>8315</v>
      </c>
      <c r="R2901" t="s">
        <v>8316</v>
      </c>
      <c r="S2901" s="15">
        <f>(((J2901/60)/60)/24)+DATE(1970,1,1)</f>
        <v>42515.078217592592</v>
      </c>
      <c r="T2901" s="15">
        <f>(((I2901/60)/60)/24)+DATE(1970,1,1)</f>
        <v>42575.078217592592</v>
      </c>
      <c r="U2901">
        <f>YEAR(S2901)</f>
        <v>2016</v>
      </c>
      <c r="V2901">
        <f t="shared" si="45"/>
        <v>60</v>
      </c>
    </row>
    <row r="2902" spans="1:22" ht="55.2" x14ac:dyDescent="0.4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ROUND(E2902/D2902*100,0)</f>
        <v>62</v>
      </c>
      <c r="P2902">
        <f>IFERROR(ROUND(E2902/L2902,2),0)</f>
        <v>486.43</v>
      </c>
      <c r="Q2902" s="11" t="s">
        <v>8315</v>
      </c>
      <c r="R2902" t="s">
        <v>8316</v>
      </c>
      <c r="S2902" s="15">
        <f>(((J2902/60)/60)/24)+DATE(1970,1,1)</f>
        <v>41830.234166666669</v>
      </c>
      <c r="T2902" s="15">
        <f>(((I2902/60)/60)/24)+DATE(1970,1,1)</f>
        <v>41860.234166666669</v>
      </c>
      <c r="U2902">
        <f>YEAR(S2902)</f>
        <v>2014</v>
      </c>
      <c r="V2902">
        <f t="shared" si="45"/>
        <v>30</v>
      </c>
    </row>
    <row r="2903" spans="1:22" ht="41.4" x14ac:dyDescent="0.4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ROUND(E2903/D2903*100,0)</f>
        <v>1</v>
      </c>
      <c r="P2903">
        <f>IFERROR(ROUND(E2903/L2903,2),0)</f>
        <v>3</v>
      </c>
      <c r="Q2903" s="11" t="s">
        <v>8315</v>
      </c>
      <c r="R2903" t="s">
        <v>8316</v>
      </c>
      <c r="S2903" s="15">
        <f>(((J2903/60)/60)/24)+DATE(1970,1,1)</f>
        <v>41982.904386574075</v>
      </c>
      <c r="T2903" s="15">
        <f>(((I2903/60)/60)/24)+DATE(1970,1,1)</f>
        <v>42042.904386574075</v>
      </c>
      <c r="U2903">
        <f>YEAR(S2903)</f>
        <v>2014</v>
      </c>
      <c r="V2903">
        <f t="shared" si="45"/>
        <v>60</v>
      </c>
    </row>
    <row r="2904" spans="1:22" ht="27.6" x14ac:dyDescent="0.4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ROUND(E2904/D2904*100,0)</f>
        <v>0</v>
      </c>
      <c r="P2904">
        <f>IFERROR(ROUND(E2904/L2904,2),0)</f>
        <v>25</v>
      </c>
      <c r="Q2904" s="11" t="s">
        <v>8315</v>
      </c>
      <c r="R2904" t="s">
        <v>8316</v>
      </c>
      <c r="S2904" s="15">
        <f>(((J2904/60)/60)/24)+DATE(1970,1,1)</f>
        <v>42210.439768518518</v>
      </c>
      <c r="T2904" s="15">
        <f>(((I2904/60)/60)/24)+DATE(1970,1,1)</f>
        <v>42240.439768518518</v>
      </c>
      <c r="U2904">
        <f>YEAR(S2904)</f>
        <v>2015</v>
      </c>
      <c r="V2904">
        <f t="shared" si="45"/>
        <v>30</v>
      </c>
    </row>
    <row r="2905" spans="1:22" ht="41.4" x14ac:dyDescent="0.4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ROUND(E2905/D2905*100,0)</f>
        <v>1</v>
      </c>
      <c r="P2905">
        <f>IFERROR(ROUND(E2905/L2905,2),0)</f>
        <v>9.75</v>
      </c>
      <c r="Q2905" s="11" t="s">
        <v>8315</v>
      </c>
      <c r="R2905" t="s">
        <v>8316</v>
      </c>
      <c r="S2905" s="15">
        <f>(((J2905/60)/60)/24)+DATE(1970,1,1)</f>
        <v>42196.166874999995</v>
      </c>
      <c r="T2905" s="15">
        <f>(((I2905/60)/60)/24)+DATE(1970,1,1)</f>
        <v>42256.166874999995</v>
      </c>
      <c r="U2905">
        <f>YEAR(S2905)</f>
        <v>2015</v>
      </c>
      <c r="V2905">
        <f t="shared" si="45"/>
        <v>60</v>
      </c>
    </row>
    <row r="2906" spans="1:22" ht="41.4" x14ac:dyDescent="0.4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ROUND(E2906/D2906*100,0)</f>
        <v>5</v>
      </c>
      <c r="P2906">
        <f>IFERROR(ROUND(E2906/L2906,2),0)</f>
        <v>18.75</v>
      </c>
      <c r="Q2906" s="11" t="s">
        <v>8315</v>
      </c>
      <c r="R2906" t="s">
        <v>8316</v>
      </c>
      <c r="S2906" s="15">
        <f>(((J2906/60)/60)/24)+DATE(1970,1,1)</f>
        <v>41940.967951388891</v>
      </c>
      <c r="T2906" s="15">
        <f>(((I2906/60)/60)/24)+DATE(1970,1,1)</f>
        <v>41952.5</v>
      </c>
      <c r="U2906">
        <f>YEAR(S2906)</f>
        <v>2014</v>
      </c>
      <c r="V2906">
        <f t="shared" si="45"/>
        <v>12</v>
      </c>
    </row>
    <row r="2907" spans="1:22" ht="41.4" x14ac:dyDescent="0.4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ROUND(E2907/D2907*100,0)</f>
        <v>18</v>
      </c>
      <c r="P2907">
        <f>IFERROR(ROUND(E2907/L2907,2),0)</f>
        <v>36.590000000000003</v>
      </c>
      <c r="Q2907" s="11" t="s">
        <v>8315</v>
      </c>
      <c r="R2907" t="s">
        <v>8316</v>
      </c>
      <c r="S2907" s="15">
        <f>(((J2907/60)/60)/24)+DATE(1970,1,1)</f>
        <v>42606.056863425925</v>
      </c>
      <c r="T2907" s="15">
        <f>(((I2907/60)/60)/24)+DATE(1970,1,1)</f>
        <v>42620.056863425925</v>
      </c>
      <c r="U2907">
        <f>YEAR(S2907)</f>
        <v>2016</v>
      </c>
      <c r="V2907">
        <f t="shared" si="45"/>
        <v>14</v>
      </c>
    </row>
    <row r="2908" spans="1:22" ht="41.4" x14ac:dyDescent="0.4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ROUND(E2908/D2908*100,0)</f>
        <v>9</v>
      </c>
      <c r="P2908">
        <f>IFERROR(ROUND(E2908/L2908,2),0)</f>
        <v>80.709999999999994</v>
      </c>
      <c r="Q2908" s="11" t="s">
        <v>8315</v>
      </c>
      <c r="R2908" t="s">
        <v>8316</v>
      </c>
      <c r="S2908" s="15">
        <f>(((J2908/60)/60)/24)+DATE(1970,1,1)</f>
        <v>42199.648912037039</v>
      </c>
      <c r="T2908" s="15">
        <f>(((I2908/60)/60)/24)+DATE(1970,1,1)</f>
        <v>42217.041666666672</v>
      </c>
      <c r="U2908">
        <f>YEAR(S2908)</f>
        <v>2015</v>
      </c>
      <c r="V2908">
        <f t="shared" si="45"/>
        <v>18</v>
      </c>
    </row>
    <row r="2909" spans="1:22" ht="41.4" x14ac:dyDescent="0.4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ROUND(E2909/D2909*100,0)</f>
        <v>0</v>
      </c>
      <c r="P2909">
        <f>IFERROR(ROUND(E2909/L2909,2),0)</f>
        <v>1</v>
      </c>
      <c r="Q2909" s="11" t="s">
        <v>8315</v>
      </c>
      <c r="R2909" t="s">
        <v>8316</v>
      </c>
      <c r="S2909" s="15">
        <f>(((J2909/60)/60)/24)+DATE(1970,1,1)</f>
        <v>42444.877743055549</v>
      </c>
      <c r="T2909" s="15">
        <f>(((I2909/60)/60)/24)+DATE(1970,1,1)</f>
        <v>42504.877743055549</v>
      </c>
      <c r="U2909">
        <f>YEAR(S2909)</f>
        <v>2016</v>
      </c>
      <c r="V2909">
        <f t="shared" si="45"/>
        <v>60</v>
      </c>
    </row>
    <row r="2910" spans="1:22" ht="55.2" x14ac:dyDescent="0.4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ROUND(E2910/D2910*100,0)</f>
        <v>3</v>
      </c>
      <c r="P2910">
        <f>IFERROR(ROUND(E2910/L2910,2),0)</f>
        <v>52.8</v>
      </c>
      <c r="Q2910" s="11" t="s">
        <v>8315</v>
      </c>
      <c r="R2910" t="s">
        <v>8316</v>
      </c>
      <c r="S2910" s="15">
        <f>(((J2910/60)/60)/24)+DATE(1970,1,1)</f>
        <v>42499.731701388882</v>
      </c>
      <c r="T2910" s="15">
        <f>(((I2910/60)/60)/24)+DATE(1970,1,1)</f>
        <v>42529.731701388882</v>
      </c>
      <c r="U2910">
        <f>YEAR(S2910)</f>
        <v>2016</v>
      </c>
      <c r="V2910">
        <f t="shared" si="45"/>
        <v>30</v>
      </c>
    </row>
    <row r="2911" spans="1:22" ht="41.4" x14ac:dyDescent="0.4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ROUND(E2911/D2911*100,0)</f>
        <v>0</v>
      </c>
      <c r="P2911">
        <f>IFERROR(ROUND(E2911/L2911,2),0)</f>
        <v>20</v>
      </c>
      <c r="Q2911" s="11" t="s">
        <v>8315</v>
      </c>
      <c r="R2911" t="s">
        <v>8316</v>
      </c>
      <c r="S2911" s="15">
        <f>(((J2911/60)/60)/24)+DATE(1970,1,1)</f>
        <v>41929.266215277778</v>
      </c>
      <c r="T2911" s="15">
        <f>(((I2911/60)/60)/24)+DATE(1970,1,1)</f>
        <v>41968.823611111111</v>
      </c>
      <c r="U2911">
        <f>YEAR(S2911)</f>
        <v>2014</v>
      </c>
      <c r="V2911">
        <f t="shared" si="45"/>
        <v>39</v>
      </c>
    </row>
    <row r="2912" spans="1:22" ht="41.4" x14ac:dyDescent="0.4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ROUND(E2912/D2912*100,0)</f>
        <v>0</v>
      </c>
      <c r="P2912">
        <f>IFERROR(ROUND(E2912/L2912,2),0)</f>
        <v>1</v>
      </c>
      <c r="Q2912" s="11" t="s">
        <v>8315</v>
      </c>
      <c r="R2912" t="s">
        <v>8316</v>
      </c>
      <c r="S2912" s="15">
        <f>(((J2912/60)/60)/24)+DATE(1970,1,1)</f>
        <v>42107.841284722221</v>
      </c>
      <c r="T2912" s="15">
        <f>(((I2912/60)/60)/24)+DATE(1970,1,1)</f>
        <v>42167.841284722221</v>
      </c>
      <c r="U2912">
        <f>YEAR(S2912)</f>
        <v>2015</v>
      </c>
      <c r="V2912">
        <f t="shared" si="45"/>
        <v>60</v>
      </c>
    </row>
    <row r="2913" spans="1:22" ht="41.4" x14ac:dyDescent="0.4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ROUND(E2913/D2913*100,0)</f>
        <v>37</v>
      </c>
      <c r="P2913">
        <f>IFERROR(ROUND(E2913/L2913,2),0)</f>
        <v>46.93</v>
      </c>
      <c r="Q2913" s="11" t="s">
        <v>8315</v>
      </c>
      <c r="R2913" t="s">
        <v>8316</v>
      </c>
      <c r="S2913" s="15">
        <f>(((J2913/60)/60)/24)+DATE(1970,1,1)</f>
        <v>42142.768819444449</v>
      </c>
      <c r="T2913" s="15">
        <f>(((I2913/60)/60)/24)+DATE(1970,1,1)</f>
        <v>42182.768819444449</v>
      </c>
      <c r="U2913">
        <f>YEAR(S2913)</f>
        <v>2015</v>
      </c>
      <c r="V2913">
        <f t="shared" si="45"/>
        <v>40</v>
      </c>
    </row>
    <row r="2914" spans="1:22" ht="41.4" x14ac:dyDescent="0.4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ROUND(E2914/D2914*100,0)</f>
        <v>14</v>
      </c>
      <c r="P2914">
        <f>IFERROR(ROUND(E2914/L2914,2),0)</f>
        <v>78.08</v>
      </c>
      <c r="Q2914" s="11" t="s">
        <v>8315</v>
      </c>
      <c r="R2914" t="s">
        <v>8316</v>
      </c>
      <c r="S2914" s="15">
        <f>(((J2914/60)/60)/24)+DATE(1970,1,1)</f>
        <v>42354.131643518514</v>
      </c>
      <c r="T2914" s="15">
        <f>(((I2914/60)/60)/24)+DATE(1970,1,1)</f>
        <v>42384.131643518514</v>
      </c>
      <c r="U2914">
        <f>YEAR(S2914)</f>
        <v>2015</v>
      </c>
      <c r="V2914">
        <f t="shared" si="45"/>
        <v>30</v>
      </c>
    </row>
    <row r="2915" spans="1:22" ht="41.4" x14ac:dyDescent="0.4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ROUND(E2915/D2915*100,0)</f>
        <v>0</v>
      </c>
      <c r="P2915">
        <f>IFERROR(ROUND(E2915/L2915,2),0)</f>
        <v>1</v>
      </c>
      <c r="Q2915" s="11" t="s">
        <v>8315</v>
      </c>
      <c r="R2915" t="s">
        <v>8316</v>
      </c>
      <c r="S2915" s="15">
        <f>(((J2915/60)/60)/24)+DATE(1970,1,1)</f>
        <v>41828.922905092593</v>
      </c>
      <c r="T2915" s="15">
        <f>(((I2915/60)/60)/24)+DATE(1970,1,1)</f>
        <v>41888.922905092593</v>
      </c>
      <c r="U2915">
        <f>YEAR(S2915)</f>
        <v>2014</v>
      </c>
      <c r="V2915">
        <f t="shared" si="45"/>
        <v>60</v>
      </c>
    </row>
    <row r="2916" spans="1:22" ht="27.6" x14ac:dyDescent="0.4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ROUND(E2916/D2916*100,0)</f>
        <v>0</v>
      </c>
      <c r="P2916">
        <f>IFERROR(ROUND(E2916/L2916,2),0)</f>
        <v>1</v>
      </c>
      <c r="Q2916" s="11" t="s">
        <v>8315</v>
      </c>
      <c r="R2916" t="s">
        <v>8316</v>
      </c>
      <c r="S2916" s="15">
        <f>(((J2916/60)/60)/24)+DATE(1970,1,1)</f>
        <v>42017.907337962963</v>
      </c>
      <c r="T2916" s="15">
        <f>(((I2916/60)/60)/24)+DATE(1970,1,1)</f>
        <v>42077.865671296298</v>
      </c>
      <c r="U2916">
        <f>YEAR(S2916)</f>
        <v>2015</v>
      </c>
      <c r="V2916">
        <f t="shared" si="45"/>
        <v>60</v>
      </c>
    </row>
    <row r="2917" spans="1:22" ht="41.4" x14ac:dyDescent="0.4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ROUND(E2917/D2917*100,0)</f>
        <v>61</v>
      </c>
      <c r="P2917">
        <f>IFERROR(ROUND(E2917/L2917,2),0)</f>
        <v>203.67</v>
      </c>
      <c r="Q2917" s="11" t="s">
        <v>8315</v>
      </c>
      <c r="R2917" t="s">
        <v>8316</v>
      </c>
      <c r="S2917" s="15">
        <f>(((J2917/60)/60)/24)+DATE(1970,1,1)</f>
        <v>42415.398032407407</v>
      </c>
      <c r="T2917" s="15">
        <f>(((I2917/60)/60)/24)+DATE(1970,1,1)</f>
        <v>42445.356365740736</v>
      </c>
      <c r="U2917">
        <f>YEAR(S2917)</f>
        <v>2016</v>
      </c>
      <c r="V2917">
        <f t="shared" si="45"/>
        <v>30</v>
      </c>
    </row>
    <row r="2918" spans="1:22" ht="27.6" x14ac:dyDescent="0.4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ROUND(E2918/D2918*100,0)</f>
        <v>8</v>
      </c>
      <c r="P2918">
        <f>IFERROR(ROUND(E2918/L2918,2),0)</f>
        <v>20.71</v>
      </c>
      <c r="Q2918" s="11" t="s">
        <v>8315</v>
      </c>
      <c r="R2918" t="s">
        <v>8316</v>
      </c>
      <c r="S2918" s="15">
        <f>(((J2918/60)/60)/24)+DATE(1970,1,1)</f>
        <v>41755.476724537039</v>
      </c>
      <c r="T2918" s="15">
        <f>(((I2918/60)/60)/24)+DATE(1970,1,1)</f>
        <v>41778.476724537039</v>
      </c>
      <c r="U2918">
        <f>YEAR(S2918)</f>
        <v>2014</v>
      </c>
      <c r="V2918">
        <f t="shared" si="45"/>
        <v>23</v>
      </c>
    </row>
    <row r="2919" spans="1:22" ht="41.4" x14ac:dyDescent="0.4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ROUND(E2919/D2919*100,0)</f>
        <v>22</v>
      </c>
      <c r="P2919">
        <f>IFERROR(ROUND(E2919/L2919,2),0)</f>
        <v>48.56</v>
      </c>
      <c r="Q2919" s="11" t="s">
        <v>8315</v>
      </c>
      <c r="R2919" t="s">
        <v>8316</v>
      </c>
      <c r="S2919" s="15">
        <f>(((J2919/60)/60)/24)+DATE(1970,1,1)</f>
        <v>42245.234340277777</v>
      </c>
      <c r="T2919" s="15">
        <f>(((I2919/60)/60)/24)+DATE(1970,1,1)</f>
        <v>42263.234340277777</v>
      </c>
      <c r="U2919">
        <f>YEAR(S2919)</f>
        <v>2015</v>
      </c>
      <c r="V2919">
        <f t="shared" si="45"/>
        <v>18</v>
      </c>
    </row>
    <row r="2920" spans="1:22" ht="41.4" x14ac:dyDescent="0.4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ROUND(E2920/D2920*100,0)</f>
        <v>27</v>
      </c>
      <c r="P2920">
        <f>IFERROR(ROUND(E2920/L2920,2),0)</f>
        <v>68.099999999999994</v>
      </c>
      <c r="Q2920" s="11" t="s">
        <v>8315</v>
      </c>
      <c r="R2920" t="s">
        <v>8316</v>
      </c>
      <c r="S2920" s="15">
        <f>(((J2920/60)/60)/24)+DATE(1970,1,1)</f>
        <v>42278.629710648151</v>
      </c>
      <c r="T2920" s="15">
        <f>(((I2920/60)/60)/24)+DATE(1970,1,1)</f>
        <v>42306.629710648151</v>
      </c>
      <c r="U2920">
        <f>YEAR(S2920)</f>
        <v>2015</v>
      </c>
      <c r="V2920">
        <f t="shared" si="45"/>
        <v>28</v>
      </c>
    </row>
    <row r="2921" spans="1:22" ht="41.4" x14ac:dyDescent="0.4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ROUND(E2921/D2921*100,0)</f>
        <v>9</v>
      </c>
      <c r="P2921">
        <f>IFERROR(ROUND(E2921/L2921,2),0)</f>
        <v>8.5</v>
      </c>
      <c r="Q2921" s="11" t="s">
        <v>8315</v>
      </c>
      <c r="R2921" t="s">
        <v>8316</v>
      </c>
      <c r="S2921" s="15">
        <f>(((J2921/60)/60)/24)+DATE(1970,1,1)</f>
        <v>41826.61954861111</v>
      </c>
      <c r="T2921" s="15">
        <f>(((I2921/60)/60)/24)+DATE(1970,1,1)</f>
        <v>41856.61954861111</v>
      </c>
      <c r="U2921">
        <f>YEAR(S2921)</f>
        <v>2014</v>
      </c>
      <c r="V2921">
        <f t="shared" si="45"/>
        <v>30</v>
      </c>
    </row>
    <row r="2922" spans="1:22" ht="41.4" x14ac:dyDescent="0.4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ROUND(E2922/D2922*100,0)</f>
        <v>27</v>
      </c>
      <c r="P2922">
        <f>IFERROR(ROUND(E2922/L2922,2),0)</f>
        <v>51.62</v>
      </c>
      <c r="Q2922" s="11" t="s">
        <v>8315</v>
      </c>
      <c r="R2922" t="s">
        <v>8316</v>
      </c>
      <c r="S2922" s="15">
        <f>(((J2922/60)/60)/24)+DATE(1970,1,1)</f>
        <v>42058.792476851857</v>
      </c>
      <c r="T2922" s="15">
        <f>(((I2922/60)/60)/24)+DATE(1970,1,1)</f>
        <v>42088.750810185185</v>
      </c>
      <c r="U2922">
        <f>YEAR(S2922)</f>
        <v>2015</v>
      </c>
      <c r="V2922">
        <f t="shared" si="45"/>
        <v>30</v>
      </c>
    </row>
    <row r="2923" spans="1:22" ht="27.6" x14ac:dyDescent="0.4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ROUND(E2923/D2923*100,0)</f>
        <v>129</v>
      </c>
      <c r="P2923">
        <f>IFERROR(ROUND(E2923/L2923,2),0)</f>
        <v>43</v>
      </c>
      <c r="Q2923" s="11" t="s">
        <v>8315</v>
      </c>
      <c r="R2923" t="s">
        <v>8357</v>
      </c>
      <c r="S2923" s="15">
        <f>(((J2923/60)/60)/24)+DATE(1970,1,1)</f>
        <v>41877.886620370373</v>
      </c>
      <c r="T2923" s="15">
        <f>(((I2923/60)/60)/24)+DATE(1970,1,1)</f>
        <v>41907.886620370373</v>
      </c>
      <c r="U2923">
        <f>YEAR(S2923)</f>
        <v>2014</v>
      </c>
      <c r="V2923">
        <f t="shared" si="45"/>
        <v>30</v>
      </c>
    </row>
    <row r="2924" spans="1:22" ht="41.4" x14ac:dyDescent="0.4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ROUND(E2924/D2924*100,0)</f>
        <v>100</v>
      </c>
      <c r="P2924">
        <f>IFERROR(ROUND(E2924/L2924,2),0)</f>
        <v>83.33</v>
      </c>
      <c r="Q2924" s="11" t="s">
        <v>8315</v>
      </c>
      <c r="R2924" t="s">
        <v>8357</v>
      </c>
      <c r="S2924" s="15">
        <f>(((J2924/60)/60)/24)+DATE(1970,1,1)</f>
        <v>42097.874155092592</v>
      </c>
      <c r="T2924" s="15">
        <f>(((I2924/60)/60)/24)+DATE(1970,1,1)</f>
        <v>42142.874155092592</v>
      </c>
      <c r="U2924">
        <f>YEAR(S2924)</f>
        <v>2015</v>
      </c>
      <c r="V2924">
        <f t="shared" si="45"/>
        <v>45</v>
      </c>
    </row>
    <row r="2925" spans="1:22" ht="41.4" x14ac:dyDescent="0.4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ROUND(E2925/D2925*100,0)</f>
        <v>100</v>
      </c>
      <c r="P2925">
        <f>IFERROR(ROUND(E2925/L2925,2),0)</f>
        <v>30</v>
      </c>
      <c r="Q2925" s="11" t="s">
        <v>8315</v>
      </c>
      <c r="R2925" t="s">
        <v>8357</v>
      </c>
      <c r="S2925" s="15">
        <f>(((J2925/60)/60)/24)+DATE(1970,1,1)</f>
        <v>42013.15253472222</v>
      </c>
      <c r="T2925" s="15">
        <f>(((I2925/60)/60)/24)+DATE(1970,1,1)</f>
        <v>42028.125</v>
      </c>
      <c r="U2925">
        <f>YEAR(S2925)</f>
        <v>2015</v>
      </c>
      <c r="V2925">
        <f t="shared" si="45"/>
        <v>15</v>
      </c>
    </row>
    <row r="2926" spans="1:22" ht="41.4" x14ac:dyDescent="0.4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ROUND(E2926/D2926*100,0)</f>
        <v>103</v>
      </c>
      <c r="P2926">
        <f>IFERROR(ROUND(E2926/L2926,2),0)</f>
        <v>175.51</v>
      </c>
      <c r="Q2926" s="11" t="s">
        <v>8315</v>
      </c>
      <c r="R2926" t="s">
        <v>8357</v>
      </c>
      <c r="S2926" s="15">
        <f>(((J2926/60)/60)/24)+DATE(1970,1,1)</f>
        <v>42103.556828703702</v>
      </c>
      <c r="T2926" s="15">
        <f>(((I2926/60)/60)/24)+DATE(1970,1,1)</f>
        <v>42133.165972222225</v>
      </c>
      <c r="U2926">
        <f>YEAR(S2926)</f>
        <v>2015</v>
      </c>
      <c r="V2926">
        <f t="shared" si="45"/>
        <v>30</v>
      </c>
    </row>
    <row r="2927" spans="1:22" ht="41.4" x14ac:dyDescent="0.4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ROUND(E2927/D2927*100,0)</f>
        <v>102</v>
      </c>
      <c r="P2927">
        <f>IFERROR(ROUND(E2927/L2927,2),0)</f>
        <v>231.66</v>
      </c>
      <c r="Q2927" s="11" t="s">
        <v>8315</v>
      </c>
      <c r="R2927" t="s">
        <v>8357</v>
      </c>
      <c r="S2927" s="15">
        <f>(((J2927/60)/60)/24)+DATE(1970,1,1)</f>
        <v>41863.584120370368</v>
      </c>
      <c r="T2927" s="15">
        <f>(((I2927/60)/60)/24)+DATE(1970,1,1)</f>
        <v>41893.584120370368</v>
      </c>
      <c r="U2927">
        <f>YEAR(S2927)</f>
        <v>2014</v>
      </c>
      <c r="V2927">
        <f t="shared" si="45"/>
        <v>30</v>
      </c>
    </row>
    <row r="2928" spans="1:22" ht="41.4" x14ac:dyDescent="0.4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ROUND(E2928/D2928*100,0)</f>
        <v>125</v>
      </c>
      <c r="P2928">
        <f>IFERROR(ROUND(E2928/L2928,2),0)</f>
        <v>75</v>
      </c>
      <c r="Q2928" s="11" t="s">
        <v>8315</v>
      </c>
      <c r="R2928" t="s">
        <v>8357</v>
      </c>
      <c r="S2928" s="15">
        <f>(((J2928/60)/60)/24)+DATE(1970,1,1)</f>
        <v>42044.765960648147</v>
      </c>
      <c r="T2928" s="15">
        <f>(((I2928/60)/60)/24)+DATE(1970,1,1)</f>
        <v>42058.765960648147</v>
      </c>
      <c r="U2928">
        <f>YEAR(S2928)</f>
        <v>2015</v>
      </c>
      <c r="V2928">
        <f t="shared" si="45"/>
        <v>14</v>
      </c>
    </row>
    <row r="2929" spans="1:22" ht="41.4" x14ac:dyDescent="0.4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ROUND(E2929/D2929*100,0)</f>
        <v>131</v>
      </c>
      <c r="P2929">
        <f>IFERROR(ROUND(E2929/L2929,2),0)</f>
        <v>112.14</v>
      </c>
      <c r="Q2929" s="11" t="s">
        <v>8315</v>
      </c>
      <c r="R2929" t="s">
        <v>8357</v>
      </c>
      <c r="S2929" s="15">
        <f>(((J2929/60)/60)/24)+DATE(1970,1,1)</f>
        <v>41806.669317129628</v>
      </c>
      <c r="T2929" s="15">
        <f>(((I2929/60)/60)/24)+DATE(1970,1,1)</f>
        <v>41835.208333333336</v>
      </c>
      <c r="U2929">
        <f>YEAR(S2929)</f>
        <v>2014</v>
      </c>
      <c r="V2929">
        <f t="shared" si="45"/>
        <v>29</v>
      </c>
    </row>
    <row r="2930" spans="1:22" ht="27.6" x14ac:dyDescent="0.4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ROUND(E2930/D2930*100,0)</f>
        <v>100</v>
      </c>
      <c r="P2930">
        <f>IFERROR(ROUND(E2930/L2930,2),0)</f>
        <v>41.67</v>
      </c>
      <c r="Q2930" s="11" t="s">
        <v>8315</v>
      </c>
      <c r="R2930" t="s">
        <v>8357</v>
      </c>
      <c r="S2930" s="15">
        <f>(((J2930/60)/60)/24)+DATE(1970,1,1)</f>
        <v>42403.998217592598</v>
      </c>
      <c r="T2930" s="15">
        <f>(((I2930/60)/60)/24)+DATE(1970,1,1)</f>
        <v>42433.998217592598</v>
      </c>
      <c r="U2930">
        <f>YEAR(S2930)</f>
        <v>2016</v>
      </c>
      <c r="V2930">
        <f t="shared" si="45"/>
        <v>30</v>
      </c>
    </row>
    <row r="2931" spans="1:22" ht="41.4" x14ac:dyDescent="0.4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ROUND(E2931/D2931*100,0)</f>
        <v>102</v>
      </c>
      <c r="P2931">
        <f>IFERROR(ROUND(E2931/L2931,2),0)</f>
        <v>255.17</v>
      </c>
      <c r="Q2931" s="11" t="s">
        <v>8315</v>
      </c>
      <c r="R2931" t="s">
        <v>8357</v>
      </c>
      <c r="S2931" s="15">
        <f>(((J2931/60)/60)/24)+DATE(1970,1,1)</f>
        <v>41754.564328703702</v>
      </c>
      <c r="T2931" s="15">
        <f>(((I2931/60)/60)/24)+DATE(1970,1,1)</f>
        <v>41784.564328703702</v>
      </c>
      <c r="U2931">
        <f>YEAR(S2931)</f>
        <v>2014</v>
      </c>
      <c r="V2931">
        <f t="shared" si="45"/>
        <v>30</v>
      </c>
    </row>
    <row r="2932" spans="1:22" ht="41.4" x14ac:dyDescent="0.4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ROUND(E2932/D2932*100,0)</f>
        <v>101</v>
      </c>
      <c r="P2932">
        <f>IFERROR(ROUND(E2932/L2932,2),0)</f>
        <v>162.77000000000001</v>
      </c>
      <c r="Q2932" s="11" t="s">
        <v>8315</v>
      </c>
      <c r="R2932" t="s">
        <v>8357</v>
      </c>
      <c r="S2932" s="15">
        <f>(((J2932/60)/60)/24)+DATE(1970,1,1)</f>
        <v>42101.584074074075</v>
      </c>
      <c r="T2932" s="15">
        <f>(((I2932/60)/60)/24)+DATE(1970,1,1)</f>
        <v>42131.584074074075</v>
      </c>
      <c r="U2932">
        <f>YEAR(S2932)</f>
        <v>2015</v>
      </c>
      <c r="V2932">
        <f t="shared" si="45"/>
        <v>30</v>
      </c>
    </row>
    <row r="2933" spans="1:22" ht="41.4" x14ac:dyDescent="0.4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ROUND(E2933/D2933*100,0)</f>
        <v>106</v>
      </c>
      <c r="P2933">
        <f>IFERROR(ROUND(E2933/L2933,2),0)</f>
        <v>88.33</v>
      </c>
      <c r="Q2933" s="11" t="s">
        <v>8315</v>
      </c>
      <c r="R2933" t="s">
        <v>8357</v>
      </c>
      <c r="S2933" s="15">
        <f>(((J2933/60)/60)/24)+DATE(1970,1,1)</f>
        <v>41872.291238425925</v>
      </c>
      <c r="T2933" s="15">
        <f>(((I2933/60)/60)/24)+DATE(1970,1,1)</f>
        <v>41897.255555555559</v>
      </c>
      <c r="U2933">
        <f>YEAR(S2933)</f>
        <v>2014</v>
      </c>
      <c r="V2933">
        <f t="shared" si="45"/>
        <v>25</v>
      </c>
    </row>
    <row r="2934" spans="1:22" ht="41.4" x14ac:dyDescent="0.4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ROUND(E2934/D2934*100,0)</f>
        <v>105</v>
      </c>
      <c r="P2934">
        <f>IFERROR(ROUND(E2934/L2934,2),0)</f>
        <v>85.74</v>
      </c>
      <c r="Q2934" s="11" t="s">
        <v>8315</v>
      </c>
      <c r="R2934" t="s">
        <v>8357</v>
      </c>
      <c r="S2934" s="15">
        <f>(((J2934/60)/60)/24)+DATE(1970,1,1)</f>
        <v>42025.164780092593</v>
      </c>
      <c r="T2934" s="15">
        <f>(((I2934/60)/60)/24)+DATE(1970,1,1)</f>
        <v>42056.458333333328</v>
      </c>
      <c r="U2934">
        <f>YEAR(S2934)</f>
        <v>2015</v>
      </c>
      <c r="V2934">
        <f t="shared" si="45"/>
        <v>31</v>
      </c>
    </row>
    <row r="2935" spans="1:22" ht="41.4" x14ac:dyDescent="0.4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ROUND(E2935/D2935*100,0)</f>
        <v>103</v>
      </c>
      <c r="P2935">
        <f>IFERROR(ROUND(E2935/L2935,2),0)</f>
        <v>47.57</v>
      </c>
      <c r="Q2935" s="11" t="s">
        <v>8315</v>
      </c>
      <c r="R2935" t="s">
        <v>8357</v>
      </c>
      <c r="S2935" s="15">
        <f>(((J2935/60)/60)/24)+DATE(1970,1,1)</f>
        <v>42495.956631944442</v>
      </c>
      <c r="T2935" s="15">
        <f>(((I2935/60)/60)/24)+DATE(1970,1,1)</f>
        <v>42525.956631944442</v>
      </c>
      <c r="U2935">
        <f>YEAR(S2935)</f>
        <v>2016</v>
      </c>
      <c r="V2935">
        <f t="shared" si="45"/>
        <v>30</v>
      </c>
    </row>
    <row r="2936" spans="1:22" ht="41.4" x14ac:dyDescent="0.4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ROUND(E2936/D2936*100,0)</f>
        <v>108</v>
      </c>
      <c r="P2936">
        <f>IFERROR(ROUND(E2936/L2936,2),0)</f>
        <v>72.97</v>
      </c>
      <c r="Q2936" s="11" t="s">
        <v>8315</v>
      </c>
      <c r="R2936" t="s">
        <v>8357</v>
      </c>
      <c r="S2936" s="15">
        <f>(((J2936/60)/60)/24)+DATE(1970,1,1)</f>
        <v>41775.636157407411</v>
      </c>
      <c r="T2936" s="15">
        <f>(((I2936/60)/60)/24)+DATE(1970,1,1)</f>
        <v>41805.636157407411</v>
      </c>
      <c r="U2936">
        <f>YEAR(S2936)</f>
        <v>2014</v>
      </c>
      <c r="V2936">
        <f t="shared" si="45"/>
        <v>30</v>
      </c>
    </row>
    <row r="2937" spans="1:22" ht="41.4" x14ac:dyDescent="0.4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ROUND(E2937/D2937*100,0)</f>
        <v>101</v>
      </c>
      <c r="P2937">
        <f>IFERROR(ROUND(E2937/L2937,2),0)</f>
        <v>90.54</v>
      </c>
      <c r="Q2937" s="11" t="s">
        <v>8315</v>
      </c>
      <c r="R2937" t="s">
        <v>8357</v>
      </c>
      <c r="S2937" s="15">
        <f>(((J2937/60)/60)/24)+DATE(1970,1,1)</f>
        <v>42553.583425925928</v>
      </c>
      <c r="T2937" s="15">
        <f>(((I2937/60)/60)/24)+DATE(1970,1,1)</f>
        <v>42611.708333333328</v>
      </c>
      <c r="U2937">
        <f>YEAR(S2937)</f>
        <v>2016</v>
      </c>
      <c r="V2937">
        <f t="shared" si="45"/>
        <v>58</v>
      </c>
    </row>
    <row r="2938" spans="1:22" ht="41.4" x14ac:dyDescent="0.4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ROUND(E2938/D2938*100,0)</f>
        <v>128</v>
      </c>
      <c r="P2938">
        <f>IFERROR(ROUND(E2938/L2938,2),0)</f>
        <v>37.65</v>
      </c>
      <c r="Q2938" s="11" t="s">
        <v>8315</v>
      </c>
      <c r="R2938" t="s">
        <v>8357</v>
      </c>
      <c r="S2938" s="15">
        <f>(((J2938/60)/60)/24)+DATE(1970,1,1)</f>
        <v>41912.650729166664</v>
      </c>
      <c r="T2938" s="15">
        <f>(((I2938/60)/60)/24)+DATE(1970,1,1)</f>
        <v>41925.207638888889</v>
      </c>
      <c r="U2938">
        <f>YEAR(S2938)</f>
        <v>2014</v>
      </c>
      <c r="V2938">
        <f t="shared" si="45"/>
        <v>13</v>
      </c>
    </row>
    <row r="2939" spans="1:22" ht="27.6" x14ac:dyDescent="0.4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ROUND(E2939/D2939*100,0)</f>
        <v>133</v>
      </c>
      <c r="P2939">
        <f>IFERROR(ROUND(E2939/L2939,2),0)</f>
        <v>36.36</v>
      </c>
      <c r="Q2939" s="11" t="s">
        <v>8315</v>
      </c>
      <c r="R2939" t="s">
        <v>8357</v>
      </c>
      <c r="S2939" s="15">
        <f>(((J2939/60)/60)/24)+DATE(1970,1,1)</f>
        <v>41803.457326388889</v>
      </c>
      <c r="T2939" s="15">
        <f>(((I2939/60)/60)/24)+DATE(1970,1,1)</f>
        <v>41833.457326388889</v>
      </c>
      <c r="U2939">
        <f>YEAR(S2939)</f>
        <v>2014</v>
      </c>
      <c r="V2939">
        <f t="shared" si="45"/>
        <v>30</v>
      </c>
    </row>
    <row r="2940" spans="1:22" ht="41.4" x14ac:dyDescent="0.4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ROUND(E2940/D2940*100,0)</f>
        <v>101</v>
      </c>
      <c r="P2940">
        <f>IFERROR(ROUND(E2940/L2940,2),0)</f>
        <v>126.72</v>
      </c>
      <c r="Q2940" s="11" t="s">
        <v>8315</v>
      </c>
      <c r="R2940" t="s">
        <v>8357</v>
      </c>
      <c r="S2940" s="15">
        <f>(((J2940/60)/60)/24)+DATE(1970,1,1)</f>
        <v>42004.703865740739</v>
      </c>
      <c r="T2940" s="15">
        <f>(((I2940/60)/60)/24)+DATE(1970,1,1)</f>
        <v>42034.703865740739</v>
      </c>
      <c r="U2940">
        <f>YEAR(S2940)</f>
        <v>2014</v>
      </c>
      <c r="V2940">
        <f t="shared" si="45"/>
        <v>30</v>
      </c>
    </row>
    <row r="2941" spans="1:22" ht="41.4" x14ac:dyDescent="0.4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ROUND(E2941/D2941*100,0)</f>
        <v>103</v>
      </c>
      <c r="P2941">
        <f>IFERROR(ROUND(E2941/L2941,2),0)</f>
        <v>329.2</v>
      </c>
      <c r="Q2941" s="11" t="s">
        <v>8315</v>
      </c>
      <c r="R2941" t="s">
        <v>8357</v>
      </c>
      <c r="S2941" s="15">
        <f>(((J2941/60)/60)/24)+DATE(1970,1,1)</f>
        <v>41845.809166666666</v>
      </c>
      <c r="T2941" s="15">
        <f>(((I2941/60)/60)/24)+DATE(1970,1,1)</f>
        <v>41879.041666666664</v>
      </c>
      <c r="U2941">
        <f>YEAR(S2941)</f>
        <v>2014</v>
      </c>
      <c r="V2941">
        <f t="shared" si="45"/>
        <v>34</v>
      </c>
    </row>
    <row r="2942" spans="1:22" ht="41.4" x14ac:dyDescent="0.4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ROUND(E2942/D2942*100,0)</f>
        <v>107</v>
      </c>
      <c r="P2942">
        <f>IFERROR(ROUND(E2942/L2942,2),0)</f>
        <v>81.239999999999995</v>
      </c>
      <c r="Q2942" s="11" t="s">
        <v>8315</v>
      </c>
      <c r="R2942" t="s">
        <v>8357</v>
      </c>
      <c r="S2942" s="15">
        <f>(((J2942/60)/60)/24)+DATE(1970,1,1)</f>
        <v>41982.773356481484</v>
      </c>
      <c r="T2942" s="15">
        <f>(((I2942/60)/60)/24)+DATE(1970,1,1)</f>
        <v>42022.773356481484</v>
      </c>
      <c r="U2942">
        <f>YEAR(S2942)</f>
        <v>2014</v>
      </c>
      <c r="V2942">
        <f t="shared" si="45"/>
        <v>40</v>
      </c>
    </row>
    <row r="2943" spans="1:22" ht="41.4" x14ac:dyDescent="0.4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ROUND(E2943/D2943*100,0)</f>
        <v>0</v>
      </c>
      <c r="P2943">
        <f>IFERROR(ROUND(E2943/L2943,2),0)</f>
        <v>1</v>
      </c>
      <c r="Q2943" s="11" t="s">
        <v>8315</v>
      </c>
      <c r="R2943" t="s">
        <v>8355</v>
      </c>
      <c r="S2943" s="15">
        <f>(((J2943/60)/60)/24)+DATE(1970,1,1)</f>
        <v>42034.960127314815</v>
      </c>
      <c r="T2943" s="15">
        <f>(((I2943/60)/60)/24)+DATE(1970,1,1)</f>
        <v>42064.960127314815</v>
      </c>
      <c r="U2943">
        <f>YEAR(S2943)</f>
        <v>2015</v>
      </c>
      <c r="V2943">
        <f t="shared" si="45"/>
        <v>30</v>
      </c>
    </row>
    <row r="2944" spans="1:22" ht="41.4" x14ac:dyDescent="0.4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ROUND(E2944/D2944*100,0)</f>
        <v>20</v>
      </c>
      <c r="P2944">
        <f>IFERROR(ROUND(E2944/L2944,2),0)</f>
        <v>202.23</v>
      </c>
      <c r="Q2944" s="11" t="s">
        <v>8315</v>
      </c>
      <c r="R2944" t="s">
        <v>8355</v>
      </c>
      <c r="S2944" s="15">
        <f>(((J2944/60)/60)/24)+DATE(1970,1,1)</f>
        <v>42334.803923611107</v>
      </c>
      <c r="T2944" s="15">
        <f>(((I2944/60)/60)/24)+DATE(1970,1,1)</f>
        <v>42354.845833333333</v>
      </c>
      <c r="U2944">
        <f>YEAR(S2944)</f>
        <v>2015</v>
      </c>
      <c r="V2944">
        <f t="shared" si="45"/>
        <v>20</v>
      </c>
    </row>
    <row r="2945" spans="1:22" ht="41.4" x14ac:dyDescent="0.4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ROUND(E2945/D2945*100,0)</f>
        <v>0</v>
      </c>
      <c r="P2945">
        <f>IFERROR(ROUND(E2945/L2945,2),0)</f>
        <v>0</v>
      </c>
      <c r="Q2945" s="11" t="s">
        <v>8315</v>
      </c>
      <c r="R2945" t="s">
        <v>8355</v>
      </c>
      <c r="S2945" s="15">
        <f>(((J2945/60)/60)/24)+DATE(1970,1,1)</f>
        <v>42077.129398148143</v>
      </c>
      <c r="T2945" s="15">
        <f>(((I2945/60)/60)/24)+DATE(1970,1,1)</f>
        <v>42107.129398148143</v>
      </c>
      <c r="U2945">
        <f>YEAR(S2945)</f>
        <v>2015</v>
      </c>
      <c r="V2945">
        <f t="shared" si="45"/>
        <v>30</v>
      </c>
    </row>
    <row r="2946" spans="1:22" ht="41.4" x14ac:dyDescent="0.4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ROUND(E2946/D2946*100,0)</f>
        <v>1</v>
      </c>
      <c r="P2946">
        <f>IFERROR(ROUND(E2946/L2946,2),0)</f>
        <v>100</v>
      </c>
      <c r="Q2946" s="11" t="s">
        <v>8315</v>
      </c>
      <c r="R2946" t="s">
        <v>8355</v>
      </c>
      <c r="S2946" s="15">
        <f>(((J2946/60)/60)/24)+DATE(1970,1,1)</f>
        <v>42132.9143287037</v>
      </c>
      <c r="T2946" s="15">
        <f>(((I2946/60)/60)/24)+DATE(1970,1,1)</f>
        <v>42162.9143287037</v>
      </c>
      <c r="U2946">
        <f>YEAR(S2946)</f>
        <v>2015</v>
      </c>
      <c r="V2946">
        <f t="shared" si="45"/>
        <v>30</v>
      </c>
    </row>
    <row r="2947" spans="1:22" ht="41.4" x14ac:dyDescent="0.4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ROUND(E2947/D2947*100,0)</f>
        <v>0</v>
      </c>
      <c r="P2947">
        <f>IFERROR(ROUND(E2947/L2947,2),0)</f>
        <v>0</v>
      </c>
      <c r="Q2947" s="11" t="s">
        <v>8315</v>
      </c>
      <c r="R2947" t="s">
        <v>8355</v>
      </c>
      <c r="S2947" s="15">
        <f>(((J2947/60)/60)/24)+DATE(1970,1,1)</f>
        <v>42118.139583333337</v>
      </c>
      <c r="T2947" s="15">
        <f>(((I2947/60)/60)/24)+DATE(1970,1,1)</f>
        <v>42148.139583333337</v>
      </c>
      <c r="U2947">
        <f>YEAR(S2947)</f>
        <v>2015</v>
      </c>
      <c r="V2947">
        <f t="shared" ref="V2947:V3010" si="46">_xlfn.DAYS(T2947,S2947)</f>
        <v>30</v>
      </c>
    </row>
    <row r="2948" spans="1:22" ht="41.4" x14ac:dyDescent="0.4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ROUND(E2948/D2948*100,0)</f>
        <v>0</v>
      </c>
      <c r="P2948">
        <f>IFERROR(ROUND(E2948/L2948,2),0)</f>
        <v>1</v>
      </c>
      <c r="Q2948" s="11" t="s">
        <v>8315</v>
      </c>
      <c r="R2948" t="s">
        <v>8355</v>
      </c>
      <c r="S2948" s="15">
        <f>(((J2948/60)/60)/24)+DATE(1970,1,1)</f>
        <v>42567.531157407408</v>
      </c>
      <c r="T2948" s="15">
        <f>(((I2948/60)/60)/24)+DATE(1970,1,1)</f>
        <v>42597.531157407408</v>
      </c>
      <c r="U2948">
        <f>YEAR(S2948)</f>
        <v>2016</v>
      </c>
      <c r="V2948">
        <f t="shared" si="46"/>
        <v>30</v>
      </c>
    </row>
    <row r="2949" spans="1:22" ht="41.4" x14ac:dyDescent="0.4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ROUND(E2949/D2949*100,0)</f>
        <v>4</v>
      </c>
      <c r="P2949">
        <f>IFERROR(ROUND(E2949/L2949,2),0)</f>
        <v>82.46</v>
      </c>
      <c r="Q2949" s="11" t="s">
        <v>8315</v>
      </c>
      <c r="R2949" t="s">
        <v>8355</v>
      </c>
      <c r="S2949" s="15">
        <f>(((J2949/60)/60)/24)+DATE(1970,1,1)</f>
        <v>42649.562118055561</v>
      </c>
      <c r="T2949" s="15">
        <f>(((I2949/60)/60)/24)+DATE(1970,1,1)</f>
        <v>42698.715972222228</v>
      </c>
      <c r="U2949">
        <f>YEAR(S2949)</f>
        <v>2016</v>
      </c>
      <c r="V2949">
        <f t="shared" si="46"/>
        <v>49</v>
      </c>
    </row>
    <row r="2950" spans="1:22" ht="55.2" x14ac:dyDescent="0.4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ROUND(E2950/D2950*100,0)</f>
        <v>0</v>
      </c>
      <c r="P2950">
        <f>IFERROR(ROUND(E2950/L2950,2),0)</f>
        <v>2.67</v>
      </c>
      <c r="Q2950" s="11" t="s">
        <v>8315</v>
      </c>
      <c r="R2950" t="s">
        <v>8355</v>
      </c>
      <c r="S2950" s="15">
        <f>(((J2950/60)/60)/24)+DATE(1970,1,1)</f>
        <v>42097.649224537032</v>
      </c>
      <c r="T2950" s="15">
        <f>(((I2950/60)/60)/24)+DATE(1970,1,1)</f>
        <v>42157.649224537032</v>
      </c>
      <c r="U2950">
        <f>YEAR(S2950)</f>
        <v>2015</v>
      </c>
      <c r="V2950">
        <f t="shared" si="46"/>
        <v>60</v>
      </c>
    </row>
    <row r="2951" spans="1:22" ht="41.4" x14ac:dyDescent="0.4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ROUND(E2951/D2951*100,0)</f>
        <v>3</v>
      </c>
      <c r="P2951">
        <f>IFERROR(ROUND(E2951/L2951,2),0)</f>
        <v>12.5</v>
      </c>
      <c r="Q2951" s="11" t="s">
        <v>8315</v>
      </c>
      <c r="R2951" t="s">
        <v>8355</v>
      </c>
      <c r="S2951" s="15">
        <f>(((J2951/60)/60)/24)+DATE(1970,1,1)</f>
        <v>42297.823113425926</v>
      </c>
      <c r="T2951" s="15">
        <f>(((I2951/60)/60)/24)+DATE(1970,1,1)</f>
        <v>42327.864780092597</v>
      </c>
      <c r="U2951">
        <f>YEAR(S2951)</f>
        <v>2015</v>
      </c>
      <c r="V2951">
        <f t="shared" si="46"/>
        <v>30</v>
      </c>
    </row>
    <row r="2952" spans="1:22" ht="41.4" x14ac:dyDescent="0.4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ROUND(E2952/D2952*100,0)</f>
        <v>0</v>
      </c>
      <c r="P2952">
        <f>IFERROR(ROUND(E2952/L2952,2),0)</f>
        <v>0</v>
      </c>
      <c r="Q2952" s="11" t="s">
        <v>8315</v>
      </c>
      <c r="R2952" t="s">
        <v>8355</v>
      </c>
      <c r="S2952" s="15">
        <f>(((J2952/60)/60)/24)+DATE(1970,1,1)</f>
        <v>42362.36518518519</v>
      </c>
      <c r="T2952" s="15">
        <f>(((I2952/60)/60)/24)+DATE(1970,1,1)</f>
        <v>42392.36518518519</v>
      </c>
      <c r="U2952">
        <f>YEAR(S2952)</f>
        <v>2015</v>
      </c>
      <c r="V2952">
        <f t="shared" si="46"/>
        <v>30</v>
      </c>
    </row>
    <row r="2953" spans="1:22" ht="55.2" x14ac:dyDescent="0.4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ROUND(E2953/D2953*100,0)</f>
        <v>2</v>
      </c>
      <c r="P2953">
        <f>IFERROR(ROUND(E2953/L2953,2),0)</f>
        <v>18.899999999999999</v>
      </c>
      <c r="Q2953" s="11" t="s">
        <v>8315</v>
      </c>
      <c r="R2953" t="s">
        <v>8355</v>
      </c>
      <c r="S2953" s="15">
        <f>(((J2953/60)/60)/24)+DATE(1970,1,1)</f>
        <v>41872.802928240737</v>
      </c>
      <c r="T2953" s="15">
        <f>(((I2953/60)/60)/24)+DATE(1970,1,1)</f>
        <v>41917.802928240737</v>
      </c>
      <c r="U2953">
        <f>YEAR(S2953)</f>
        <v>2014</v>
      </c>
      <c r="V2953">
        <f t="shared" si="46"/>
        <v>45</v>
      </c>
    </row>
    <row r="2954" spans="1:22" ht="41.4" x14ac:dyDescent="0.4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ROUND(E2954/D2954*100,0)</f>
        <v>8</v>
      </c>
      <c r="P2954">
        <f>IFERROR(ROUND(E2954/L2954,2),0)</f>
        <v>200.63</v>
      </c>
      <c r="Q2954" s="11" t="s">
        <v>8315</v>
      </c>
      <c r="R2954" t="s">
        <v>8355</v>
      </c>
      <c r="S2954" s="15">
        <f>(((J2954/60)/60)/24)+DATE(1970,1,1)</f>
        <v>42628.690266203703</v>
      </c>
      <c r="T2954" s="15">
        <f>(((I2954/60)/60)/24)+DATE(1970,1,1)</f>
        <v>42660.166666666672</v>
      </c>
      <c r="U2954">
        <f>YEAR(S2954)</f>
        <v>2016</v>
      </c>
      <c r="V2954">
        <f t="shared" si="46"/>
        <v>32</v>
      </c>
    </row>
    <row r="2955" spans="1:22" ht="41.4" x14ac:dyDescent="0.4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ROUND(E2955/D2955*100,0)</f>
        <v>0</v>
      </c>
      <c r="P2955">
        <f>IFERROR(ROUND(E2955/L2955,2),0)</f>
        <v>201.67</v>
      </c>
      <c r="Q2955" s="11" t="s">
        <v>8315</v>
      </c>
      <c r="R2955" t="s">
        <v>8355</v>
      </c>
      <c r="S2955" s="15">
        <f>(((J2955/60)/60)/24)+DATE(1970,1,1)</f>
        <v>42255.791909722218</v>
      </c>
      <c r="T2955" s="15">
        <f>(((I2955/60)/60)/24)+DATE(1970,1,1)</f>
        <v>42285.791909722218</v>
      </c>
      <c r="U2955">
        <f>YEAR(S2955)</f>
        <v>2015</v>
      </c>
      <c r="V2955">
        <f t="shared" si="46"/>
        <v>30</v>
      </c>
    </row>
    <row r="2956" spans="1:22" ht="41.4" x14ac:dyDescent="0.4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ROUND(E2956/D2956*100,0)</f>
        <v>0</v>
      </c>
      <c r="P2956">
        <f>IFERROR(ROUND(E2956/L2956,2),0)</f>
        <v>0</v>
      </c>
      <c r="Q2956" s="11" t="s">
        <v>8315</v>
      </c>
      <c r="R2956" t="s">
        <v>8355</v>
      </c>
      <c r="S2956" s="15">
        <f>(((J2956/60)/60)/24)+DATE(1970,1,1)</f>
        <v>42790.583368055552</v>
      </c>
      <c r="T2956" s="15">
        <f>(((I2956/60)/60)/24)+DATE(1970,1,1)</f>
        <v>42810.541701388895</v>
      </c>
      <c r="U2956">
        <f>YEAR(S2956)</f>
        <v>2017</v>
      </c>
      <c r="V2956">
        <f t="shared" si="46"/>
        <v>20</v>
      </c>
    </row>
    <row r="2957" spans="1:22" ht="27.6" x14ac:dyDescent="0.4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ROUND(E2957/D2957*100,0)</f>
        <v>60</v>
      </c>
      <c r="P2957">
        <f>IFERROR(ROUND(E2957/L2957,2),0)</f>
        <v>65</v>
      </c>
      <c r="Q2957" s="11" t="s">
        <v>8315</v>
      </c>
      <c r="R2957" t="s">
        <v>8355</v>
      </c>
      <c r="S2957" s="15">
        <f>(((J2957/60)/60)/24)+DATE(1970,1,1)</f>
        <v>42141.741307870368</v>
      </c>
      <c r="T2957" s="15">
        <f>(((I2957/60)/60)/24)+DATE(1970,1,1)</f>
        <v>42171.741307870368</v>
      </c>
      <c r="U2957">
        <f>YEAR(S2957)</f>
        <v>2015</v>
      </c>
      <c r="V2957">
        <f t="shared" si="46"/>
        <v>30</v>
      </c>
    </row>
    <row r="2958" spans="1:22" ht="41.4" x14ac:dyDescent="0.4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ROUND(E2958/D2958*100,0)</f>
        <v>17</v>
      </c>
      <c r="P2958">
        <f>IFERROR(ROUND(E2958/L2958,2),0)</f>
        <v>66.099999999999994</v>
      </c>
      <c r="Q2958" s="11" t="s">
        <v>8315</v>
      </c>
      <c r="R2958" t="s">
        <v>8355</v>
      </c>
      <c r="S2958" s="15">
        <f>(((J2958/60)/60)/24)+DATE(1970,1,1)</f>
        <v>42464.958912037036</v>
      </c>
      <c r="T2958" s="15">
        <f>(((I2958/60)/60)/24)+DATE(1970,1,1)</f>
        <v>42494.958912037036</v>
      </c>
      <c r="U2958">
        <f>YEAR(S2958)</f>
        <v>2016</v>
      </c>
      <c r="V2958">
        <f t="shared" si="46"/>
        <v>30</v>
      </c>
    </row>
    <row r="2959" spans="1:22" ht="41.4" x14ac:dyDescent="0.4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ROUND(E2959/D2959*100,0)</f>
        <v>2</v>
      </c>
      <c r="P2959">
        <f>IFERROR(ROUND(E2959/L2959,2),0)</f>
        <v>93.33</v>
      </c>
      <c r="Q2959" s="11" t="s">
        <v>8315</v>
      </c>
      <c r="R2959" t="s">
        <v>8355</v>
      </c>
      <c r="S2959" s="15">
        <f>(((J2959/60)/60)/24)+DATE(1970,1,1)</f>
        <v>42031.011249999996</v>
      </c>
      <c r="T2959" s="15">
        <f>(((I2959/60)/60)/24)+DATE(1970,1,1)</f>
        <v>42090.969583333332</v>
      </c>
      <c r="U2959">
        <f>YEAR(S2959)</f>
        <v>2015</v>
      </c>
      <c r="V2959">
        <f t="shared" si="46"/>
        <v>59</v>
      </c>
    </row>
    <row r="2960" spans="1:22" ht="41.4" x14ac:dyDescent="0.4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ROUND(E2960/D2960*100,0)</f>
        <v>0</v>
      </c>
      <c r="P2960">
        <f>IFERROR(ROUND(E2960/L2960,2),0)</f>
        <v>0</v>
      </c>
      <c r="Q2960" s="11" t="s">
        <v>8315</v>
      </c>
      <c r="R2960" t="s">
        <v>8355</v>
      </c>
      <c r="S2960" s="15">
        <f>(((J2960/60)/60)/24)+DATE(1970,1,1)</f>
        <v>42438.779131944444</v>
      </c>
      <c r="T2960" s="15">
        <f>(((I2960/60)/60)/24)+DATE(1970,1,1)</f>
        <v>42498.73746527778</v>
      </c>
      <c r="U2960">
        <f>YEAR(S2960)</f>
        <v>2016</v>
      </c>
      <c r="V2960">
        <f t="shared" si="46"/>
        <v>60</v>
      </c>
    </row>
    <row r="2961" spans="1:22" ht="41.4" x14ac:dyDescent="0.4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ROUND(E2961/D2961*100,0)</f>
        <v>0</v>
      </c>
      <c r="P2961">
        <f>IFERROR(ROUND(E2961/L2961,2),0)</f>
        <v>0</v>
      </c>
      <c r="Q2961" s="11" t="s">
        <v>8315</v>
      </c>
      <c r="R2961" t="s">
        <v>8355</v>
      </c>
      <c r="S2961" s="15">
        <f>(((J2961/60)/60)/24)+DATE(1970,1,1)</f>
        <v>42498.008391203708</v>
      </c>
      <c r="T2961" s="15">
        <f>(((I2961/60)/60)/24)+DATE(1970,1,1)</f>
        <v>42528.008391203708</v>
      </c>
      <c r="U2961">
        <f>YEAR(S2961)</f>
        <v>2016</v>
      </c>
      <c r="V2961">
        <f t="shared" si="46"/>
        <v>30</v>
      </c>
    </row>
    <row r="2962" spans="1:22" ht="41.4" x14ac:dyDescent="0.4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ROUND(E2962/D2962*100,0)</f>
        <v>0</v>
      </c>
      <c r="P2962">
        <f>IFERROR(ROUND(E2962/L2962,2),0)</f>
        <v>0</v>
      </c>
      <c r="Q2962" s="11" t="s">
        <v>8315</v>
      </c>
      <c r="R2962" t="s">
        <v>8355</v>
      </c>
      <c r="S2962" s="15">
        <f>(((J2962/60)/60)/24)+DATE(1970,1,1)</f>
        <v>41863.757210648146</v>
      </c>
      <c r="T2962" s="15">
        <f>(((I2962/60)/60)/24)+DATE(1970,1,1)</f>
        <v>41893.757210648146</v>
      </c>
      <c r="U2962">
        <f>YEAR(S2962)</f>
        <v>2014</v>
      </c>
      <c r="V2962">
        <f t="shared" si="46"/>
        <v>30</v>
      </c>
    </row>
    <row r="2963" spans="1:22" ht="41.4" x14ac:dyDescent="0.4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ROUND(E2963/D2963*100,0)</f>
        <v>110</v>
      </c>
      <c r="P2963">
        <f>IFERROR(ROUND(E2963/L2963,2),0)</f>
        <v>50.75</v>
      </c>
      <c r="Q2963" s="11" t="s">
        <v>8315</v>
      </c>
      <c r="R2963" t="s">
        <v>8316</v>
      </c>
      <c r="S2963" s="15">
        <f>(((J2963/60)/60)/24)+DATE(1970,1,1)</f>
        <v>42061.212488425925</v>
      </c>
      <c r="T2963" s="15">
        <f>(((I2963/60)/60)/24)+DATE(1970,1,1)</f>
        <v>42089.166666666672</v>
      </c>
      <c r="U2963">
        <f>YEAR(S2963)</f>
        <v>2015</v>
      </c>
      <c r="V2963">
        <f t="shared" si="46"/>
        <v>28</v>
      </c>
    </row>
    <row r="2964" spans="1:22" ht="41.4" x14ac:dyDescent="0.4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ROUND(E2964/D2964*100,0)</f>
        <v>122</v>
      </c>
      <c r="P2964">
        <f>IFERROR(ROUND(E2964/L2964,2),0)</f>
        <v>60.9</v>
      </c>
      <c r="Q2964" s="11" t="s">
        <v>8315</v>
      </c>
      <c r="R2964" t="s">
        <v>8316</v>
      </c>
      <c r="S2964" s="15">
        <f>(((J2964/60)/60)/24)+DATE(1970,1,1)</f>
        <v>42036.24428240741</v>
      </c>
      <c r="T2964" s="15">
        <f>(((I2964/60)/60)/24)+DATE(1970,1,1)</f>
        <v>42064.290972222225</v>
      </c>
      <c r="U2964">
        <f>YEAR(S2964)</f>
        <v>2015</v>
      </c>
      <c r="V2964">
        <f t="shared" si="46"/>
        <v>28</v>
      </c>
    </row>
    <row r="2965" spans="1:22" ht="55.2" x14ac:dyDescent="0.4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ROUND(E2965/D2965*100,0)</f>
        <v>107</v>
      </c>
      <c r="P2965">
        <f>IFERROR(ROUND(E2965/L2965,2),0)</f>
        <v>109.03</v>
      </c>
      <c r="Q2965" s="11" t="s">
        <v>8315</v>
      </c>
      <c r="R2965" t="s">
        <v>8316</v>
      </c>
      <c r="S2965" s="15">
        <f>(((J2965/60)/60)/24)+DATE(1970,1,1)</f>
        <v>42157.470185185186</v>
      </c>
      <c r="T2965" s="15">
        <f>(((I2965/60)/60)/24)+DATE(1970,1,1)</f>
        <v>42187.470185185186</v>
      </c>
      <c r="U2965">
        <f>YEAR(S2965)</f>
        <v>2015</v>
      </c>
      <c r="V2965">
        <f t="shared" si="46"/>
        <v>30</v>
      </c>
    </row>
    <row r="2966" spans="1:22" ht="41.4" x14ac:dyDescent="0.4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ROUND(E2966/D2966*100,0)</f>
        <v>101</v>
      </c>
      <c r="P2966">
        <f>IFERROR(ROUND(E2966/L2966,2),0)</f>
        <v>25.69</v>
      </c>
      <c r="Q2966" s="11" t="s">
        <v>8315</v>
      </c>
      <c r="R2966" t="s">
        <v>8316</v>
      </c>
      <c r="S2966" s="15">
        <f>(((J2966/60)/60)/24)+DATE(1970,1,1)</f>
        <v>41827.909942129627</v>
      </c>
      <c r="T2966" s="15">
        <f>(((I2966/60)/60)/24)+DATE(1970,1,1)</f>
        <v>41857.897222222222</v>
      </c>
      <c r="U2966">
        <f>YEAR(S2966)</f>
        <v>2014</v>
      </c>
      <c r="V2966">
        <f t="shared" si="46"/>
        <v>30</v>
      </c>
    </row>
    <row r="2967" spans="1:22" ht="41.4" x14ac:dyDescent="0.4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ROUND(E2967/D2967*100,0)</f>
        <v>109</v>
      </c>
      <c r="P2967">
        <f>IFERROR(ROUND(E2967/L2967,2),0)</f>
        <v>41.92</v>
      </c>
      <c r="Q2967" s="11" t="s">
        <v>8315</v>
      </c>
      <c r="R2967" t="s">
        <v>8316</v>
      </c>
      <c r="S2967" s="15">
        <f>(((J2967/60)/60)/24)+DATE(1970,1,1)</f>
        <v>42162.729548611111</v>
      </c>
      <c r="T2967" s="15">
        <f>(((I2967/60)/60)/24)+DATE(1970,1,1)</f>
        <v>42192.729548611111</v>
      </c>
      <c r="U2967">
        <f>YEAR(S2967)</f>
        <v>2015</v>
      </c>
      <c r="V2967">
        <f t="shared" si="46"/>
        <v>30</v>
      </c>
    </row>
    <row r="2968" spans="1:22" ht="41.4" x14ac:dyDescent="0.4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ROUND(E2968/D2968*100,0)</f>
        <v>114</v>
      </c>
      <c r="P2968">
        <f>IFERROR(ROUND(E2968/L2968,2),0)</f>
        <v>88.77</v>
      </c>
      <c r="Q2968" s="11" t="s">
        <v>8315</v>
      </c>
      <c r="R2968" t="s">
        <v>8316</v>
      </c>
      <c r="S2968" s="15">
        <f>(((J2968/60)/60)/24)+DATE(1970,1,1)</f>
        <v>42233.738564814819</v>
      </c>
      <c r="T2968" s="15">
        <f>(((I2968/60)/60)/24)+DATE(1970,1,1)</f>
        <v>42263.738564814819</v>
      </c>
      <c r="U2968">
        <f>YEAR(S2968)</f>
        <v>2015</v>
      </c>
      <c r="V2968">
        <f t="shared" si="46"/>
        <v>30</v>
      </c>
    </row>
    <row r="2969" spans="1:22" ht="41.4" x14ac:dyDescent="0.4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ROUND(E2969/D2969*100,0)</f>
        <v>114</v>
      </c>
      <c r="P2969">
        <f>IFERROR(ROUND(E2969/L2969,2),0)</f>
        <v>80.23</v>
      </c>
      <c r="Q2969" s="11" t="s">
        <v>8315</v>
      </c>
      <c r="R2969" t="s">
        <v>8316</v>
      </c>
      <c r="S2969" s="15">
        <f>(((J2969/60)/60)/24)+DATE(1970,1,1)</f>
        <v>42042.197824074072</v>
      </c>
      <c r="T2969" s="15">
        <f>(((I2969/60)/60)/24)+DATE(1970,1,1)</f>
        <v>42072.156157407408</v>
      </c>
      <c r="U2969">
        <f>YEAR(S2969)</f>
        <v>2015</v>
      </c>
      <c r="V2969">
        <f t="shared" si="46"/>
        <v>30</v>
      </c>
    </row>
    <row r="2970" spans="1:22" ht="27.6" x14ac:dyDescent="0.4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ROUND(E2970/D2970*100,0)</f>
        <v>106</v>
      </c>
      <c r="P2970">
        <f>IFERROR(ROUND(E2970/L2970,2),0)</f>
        <v>78.94</v>
      </c>
      <c r="Q2970" s="11" t="s">
        <v>8315</v>
      </c>
      <c r="R2970" t="s">
        <v>8316</v>
      </c>
      <c r="S2970" s="15">
        <f>(((J2970/60)/60)/24)+DATE(1970,1,1)</f>
        <v>42585.523842592593</v>
      </c>
      <c r="T2970" s="15">
        <f>(((I2970/60)/60)/24)+DATE(1970,1,1)</f>
        <v>42599.165972222225</v>
      </c>
      <c r="U2970">
        <f>YEAR(S2970)</f>
        <v>2016</v>
      </c>
      <c r="V2970">
        <f t="shared" si="46"/>
        <v>14</v>
      </c>
    </row>
    <row r="2971" spans="1:22" ht="41.4" x14ac:dyDescent="0.4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ROUND(E2971/D2971*100,0)</f>
        <v>163</v>
      </c>
      <c r="P2971">
        <f>IFERROR(ROUND(E2971/L2971,2),0)</f>
        <v>95.59</v>
      </c>
      <c r="Q2971" s="11" t="s">
        <v>8315</v>
      </c>
      <c r="R2971" t="s">
        <v>8316</v>
      </c>
      <c r="S2971" s="15">
        <f>(((J2971/60)/60)/24)+DATE(1970,1,1)</f>
        <v>42097.786493055552</v>
      </c>
      <c r="T2971" s="15">
        <f>(((I2971/60)/60)/24)+DATE(1970,1,1)</f>
        <v>42127.952083333337</v>
      </c>
      <c r="U2971">
        <f>YEAR(S2971)</f>
        <v>2015</v>
      </c>
      <c r="V2971">
        <f t="shared" si="46"/>
        <v>30</v>
      </c>
    </row>
    <row r="2972" spans="1:22" ht="41.4" x14ac:dyDescent="0.4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ROUND(E2972/D2972*100,0)</f>
        <v>106</v>
      </c>
      <c r="P2972">
        <f>IFERROR(ROUND(E2972/L2972,2),0)</f>
        <v>69.89</v>
      </c>
      <c r="Q2972" s="11" t="s">
        <v>8315</v>
      </c>
      <c r="R2972" t="s">
        <v>8316</v>
      </c>
      <c r="S2972" s="15">
        <f>(((J2972/60)/60)/24)+DATE(1970,1,1)</f>
        <v>41808.669571759259</v>
      </c>
      <c r="T2972" s="15">
        <f>(((I2972/60)/60)/24)+DATE(1970,1,1)</f>
        <v>41838.669571759259</v>
      </c>
      <c r="U2972">
        <f>YEAR(S2972)</f>
        <v>2014</v>
      </c>
      <c r="V2972">
        <f t="shared" si="46"/>
        <v>30</v>
      </c>
    </row>
    <row r="2973" spans="1:22" ht="41.4" x14ac:dyDescent="0.4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ROUND(E2973/D2973*100,0)</f>
        <v>100</v>
      </c>
      <c r="P2973">
        <f>IFERROR(ROUND(E2973/L2973,2),0)</f>
        <v>74.53</v>
      </c>
      <c r="Q2973" s="11" t="s">
        <v>8315</v>
      </c>
      <c r="R2973" t="s">
        <v>8316</v>
      </c>
      <c r="S2973" s="15">
        <f>(((J2973/60)/60)/24)+DATE(1970,1,1)</f>
        <v>41852.658310185187</v>
      </c>
      <c r="T2973" s="15">
        <f>(((I2973/60)/60)/24)+DATE(1970,1,1)</f>
        <v>41882.658310185187</v>
      </c>
      <c r="U2973">
        <f>YEAR(S2973)</f>
        <v>2014</v>
      </c>
      <c r="V2973">
        <f t="shared" si="46"/>
        <v>30</v>
      </c>
    </row>
    <row r="2974" spans="1:22" ht="27.6" x14ac:dyDescent="0.4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ROUND(E2974/D2974*100,0)</f>
        <v>105</v>
      </c>
      <c r="P2974">
        <f>IFERROR(ROUND(E2974/L2974,2),0)</f>
        <v>123.94</v>
      </c>
      <c r="Q2974" s="11" t="s">
        <v>8315</v>
      </c>
      <c r="R2974" t="s">
        <v>8316</v>
      </c>
      <c r="S2974" s="15">
        <f>(((J2974/60)/60)/24)+DATE(1970,1,1)</f>
        <v>42694.110185185185</v>
      </c>
      <c r="T2974" s="15">
        <f>(((I2974/60)/60)/24)+DATE(1970,1,1)</f>
        <v>42709.041666666672</v>
      </c>
      <c r="U2974">
        <f>YEAR(S2974)</f>
        <v>2016</v>
      </c>
      <c r="V2974">
        <f t="shared" si="46"/>
        <v>15</v>
      </c>
    </row>
    <row r="2975" spans="1:22" ht="41.4" x14ac:dyDescent="0.4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ROUND(E2975/D2975*100,0)</f>
        <v>175</v>
      </c>
      <c r="P2975">
        <f>IFERROR(ROUND(E2975/L2975,2),0)</f>
        <v>264.85000000000002</v>
      </c>
      <c r="Q2975" s="11" t="s">
        <v>8315</v>
      </c>
      <c r="R2975" t="s">
        <v>8316</v>
      </c>
      <c r="S2975" s="15">
        <f>(((J2975/60)/60)/24)+DATE(1970,1,1)</f>
        <v>42341.818379629629</v>
      </c>
      <c r="T2975" s="15">
        <f>(((I2975/60)/60)/24)+DATE(1970,1,1)</f>
        <v>42370.166666666672</v>
      </c>
      <c r="U2975">
        <f>YEAR(S2975)</f>
        <v>2015</v>
      </c>
      <c r="V2975">
        <f t="shared" si="46"/>
        <v>29</v>
      </c>
    </row>
    <row r="2976" spans="1:22" ht="41.4" x14ac:dyDescent="0.4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ROUND(E2976/D2976*100,0)</f>
        <v>102</v>
      </c>
      <c r="P2976">
        <f>IFERROR(ROUND(E2976/L2976,2),0)</f>
        <v>58.62</v>
      </c>
      <c r="Q2976" s="11" t="s">
        <v>8315</v>
      </c>
      <c r="R2976" t="s">
        <v>8316</v>
      </c>
      <c r="S2976" s="15">
        <f>(((J2976/60)/60)/24)+DATE(1970,1,1)</f>
        <v>41880.061006944445</v>
      </c>
      <c r="T2976" s="15">
        <f>(((I2976/60)/60)/24)+DATE(1970,1,1)</f>
        <v>41908.065972222219</v>
      </c>
      <c r="U2976">
        <f>YEAR(S2976)</f>
        <v>2014</v>
      </c>
      <c r="V2976">
        <f t="shared" si="46"/>
        <v>28</v>
      </c>
    </row>
    <row r="2977" spans="1:22" ht="41.4" x14ac:dyDescent="0.4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ROUND(E2977/D2977*100,0)</f>
        <v>100</v>
      </c>
      <c r="P2977">
        <f>IFERROR(ROUND(E2977/L2977,2),0)</f>
        <v>70.88</v>
      </c>
      <c r="Q2977" s="11" t="s">
        <v>8315</v>
      </c>
      <c r="R2977" t="s">
        <v>8316</v>
      </c>
      <c r="S2977" s="15">
        <f>(((J2977/60)/60)/24)+DATE(1970,1,1)</f>
        <v>41941.683865740742</v>
      </c>
      <c r="T2977" s="15">
        <f>(((I2977/60)/60)/24)+DATE(1970,1,1)</f>
        <v>41970.125</v>
      </c>
      <c r="U2977">
        <f>YEAR(S2977)</f>
        <v>2014</v>
      </c>
      <c r="V2977">
        <f t="shared" si="46"/>
        <v>29</v>
      </c>
    </row>
    <row r="2978" spans="1:22" ht="41.4" x14ac:dyDescent="0.4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ROUND(E2978/D2978*100,0)</f>
        <v>171</v>
      </c>
      <c r="P2978">
        <f>IFERROR(ROUND(E2978/L2978,2),0)</f>
        <v>8.57</v>
      </c>
      <c r="Q2978" s="11" t="s">
        <v>8315</v>
      </c>
      <c r="R2978" t="s">
        <v>8316</v>
      </c>
      <c r="S2978" s="15">
        <f>(((J2978/60)/60)/24)+DATE(1970,1,1)</f>
        <v>42425.730671296296</v>
      </c>
      <c r="T2978" s="15">
        <f>(((I2978/60)/60)/24)+DATE(1970,1,1)</f>
        <v>42442.5</v>
      </c>
      <c r="U2978">
        <f>YEAR(S2978)</f>
        <v>2016</v>
      </c>
      <c r="V2978">
        <f t="shared" si="46"/>
        <v>17</v>
      </c>
    </row>
    <row r="2979" spans="1:22" ht="55.2" x14ac:dyDescent="0.4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ROUND(E2979/D2979*100,0)</f>
        <v>114</v>
      </c>
      <c r="P2979">
        <f>IFERROR(ROUND(E2979/L2979,2),0)</f>
        <v>113.57</v>
      </c>
      <c r="Q2979" s="11" t="s">
        <v>8315</v>
      </c>
      <c r="R2979" t="s">
        <v>8316</v>
      </c>
      <c r="S2979" s="15">
        <f>(((J2979/60)/60)/24)+DATE(1970,1,1)</f>
        <v>42026.88118055556</v>
      </c>
      <c r="T2979" s="15">
        <f>(((I2979/60)/60)/24)+DATE(1970,1,1)</f>
        <v>42086.093055555553</v>
      </c>
      <c r="U2979">
        <f>YEAR(S2979)</f>
        <v>2015</v>
      </c>
      <c r="V2979">
        <f t="shared" si="46"/>
        <v>60</v>
      </c>
    </row>
    <row r="2980" spans="1:22" ht="41.4" x14ac:dyDescent="0.4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ROUND(E2980/D2980*100,0)</f>
        <v>129</v>
      </c>
      <c r="P2980">
        <f>IFERROR(ROUND(E2980/L2980,2),0)</f>
        <v>60.69</v>
      </c>
      <c r="Q2980" s="11" t="s">
        <v>8315</v>
      </c>
      <c r="R2980" t="s">
        <v>8316</v>
      </c>
      <c r="S2980" s="15">
        <f>(((J2980/60)/60)/24)+DATE(1970,1,1)</f>
        <v>41922.640590277777</v>
      </c>
      <c r="T2980" s="15">
        <f>(((I2980/60)/60)/24)+DATE(1970,1,1)</f>
        <v>41932.249305555553</v>
      </c>
      <c r="U2980">
        <f>YEAR(S2980)</f>
        <v>2014</v>
      </c>
      <c r="V2980">
        <f t="shared" si="46"/>
        <v>10</v>
      </c>
    </row>
    <row r="2981" spans="1:22" ht="41.4" x14ac:dyDescent="0.4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ROUND(E2981/D2981*100,0)</f>
        <v>101</v>
      </c>
      <c r="P2981">
        <f>IFERROR(ROUND(E2981/L2981,2),0)</f>
        <v>110.22</v>
      </c>
      <c r="Q2981" s="11" t="s">
        <v>8315</v>
      </c>
      <c r="R2981" t="s">
        <v>8316</v>
      </c>
      <c r="S2981" s="15">
        <f>(((J2981/60)/60)/24)+DATE(1970,1,1)</f>
        <v>41993.824340277773</v>
      </c>
      <c r="T2981" s="15">
        <f>(((I2981/60)/60)/24)+DATE(1970,1,1)</f>
        <v>42010.25</v>
      </c>
      <c r="U2981">
        <f>YEAR(S2981)</f>
        <v>2014</v>
      </c>
      <c r="V2981">
        <f t="shared" si="46"/>
        <v>17</v>
      </c>
    </row>
    <row r="2982" spans="1:22" ht="41.4" x14ac:dyDescent="0.4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ROUND(E2982/D2982*100,0)</f>
        <v>109</v>
      </c>
      <c r="P2982">
        <f>IFERROR(ROUND(E2982/L2982,2),0)</f>
        <v>136.46</v>
      </c>
      <c r="Q2982" s="11" t="s">
        <v>8315</v>
      </c>
      <c r="R2982" t="s">
        <v>8316</v>
      </c>
      <c r="S2982" s="15">
        <f>(((J2982/60)/60)/24)+DATE(1970,1,1)</f>
        <v>42219.915856481486</v>
      </c>
      <c r="T2982" s="15">
        <f>(((I2982/60)/60)/24)+DATE(1970,1,1)</f>
        <v>42240.083333333328</v>
      </c>
      <c r="U2982">
        <f>YEAR(S2982)</f>
        <v>2015</v>
      </c>
      <c r="V2982">
        <f t="shared" si="46"/>
        <v>21</v>
      </c>
    </row>
    <row r="2983" spans="1:22" ht="41.4" x14ac:dyDescent="0.4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ROUND(E2983/D2983*100,0)</f>
        <v>129</v>
      </c>
      <c r="P2983">
        <f>IFERROR(ROUND(E2983/L2983,2),0)</f>
        <v>53.16</v>
      </c>
      <c r="Q2983" s="11" t="s">
        <v>8315</v>
      </c>
      <c r="R2983" t="s">
        <v>8355</v>
      </c>
      <c r="S2983" s="15">
        <f>(((J2983/60)/60)/24)+DATE(1970,1,1)</f>
        <v>42225.559675925921</v>
      </c>
      <c r="T2983" s="15">
        <f>(((I2983/60)/60)/24)+DATE(1970,1,1)</f>
        <v>42270.559675925921</v>
      </c>
      <c r="U2983">
        <f>YEAR(S2983)</f>
        <v>2015</v>
      </c>
      <c r="V2983">
        <f t="shared" si="46"/>
        <v>45</v>
      </c>
    </row>
    <row r="2984" spans="1:22" ht="27.6" x14ac:dyDescent="0.4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ROUND(E2984/D2984*100,0)</f>
        <v>102</v>
      </c>
      <c r="P2984">
        <f>IFERROR(ROUND(E2984/L2984,2),0)</f>
        <v>86.49</v>
      </c>
      <c r="Q2984" s="11" t="s">
        <v>8315</v>
      </c>
      <c r="R2984" t="s">
        <v>8355</v>
      </c>
      <c r="S2984" s="15">
        <f>(((J2984/60)/60)/24)+DATE(1970,1,1)</f>
        <v>42381.686840277776</v>
      </c>
      <c r="T2984" s="15">
        <f>(((I2984/60)/60)/24)+DATE(1970,1,1)</f>
        <v>42411.686840277776</v>
      </c>
      <c r="U2984">
        <f>YEAR(S2984)</f>
        <v>2016</v>
      </c>
      <c r="V2984">
        <f t="shared" si="46"/>
        <v>30</v>
      </c>
    </row>
    <row r="2985" spans="1:22" ht="41.4" x14ac:dyDescent="0.4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ROUND(E2985/D2985*100,0)</f>
        <v>147</v>
      </c>
      <c r="P2985">
        <f>IFERROR(ROUND(E2985/L2985,2),0)</f>
        <v>155.24</v>
      </c>
      <c r="Q2985" s="11" t="s">
        <v>8315</v>
      </c>
      <c r="R2985" t="s">
        <v>8355</v>
      </c>
      <c r="S2985" s="15">
        <f>(((J2985/60)/60)/24)+DATE(1970,1,1)</f>
        <v>41894.632361111115</v>
      </c>
      <c r="T2985" s="15">
        <f>(((I2985/60)/60)/24)+DATE(1970,1,1)</f>
        <v>41954.674027777779</v>
      </c>
      <c r="U2985">
        <f>YEAR(S2985)</f>
        <v>2014</v>
      </c>
      <c r="V2985">
        <f t="shared" si="46"/>
        <v>60</v>
      </c>
    </row>
    <row r="2986" spans="1:22" ht="41.4" x14ac:dyDescent="0.4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ROUND(E2986/D2986*100,0)</f>
        <v>100</v>
      </c>
      <c r="P2986">
        <f>IFERROR(ROUND(E2986/L2986,2),0)</f>
        <v>115.08</v>
      </c>
      <c r="Q2986" s="11" t="s">
        <v>8315</v>
      </c>
      <c r="R2986" t="s">
        <v>8355</v>
      </c>
      <c r="S2986" s="15">
        <f>(((J2986/60)/60)/24)+DATE(1970,1,1)</f>
        <v>42576.278715277775</v>
      </c>
      <c r="T2986" s="15">
        <f>(((I2986/60)/60)/24)+DATE(1970,1,1)</f>
        <v>42606.278715277775</v>
      </c>
      <c r="U2986">
        <f>YEAR(S2986)</f>
        <v>2016</v>
      </c>
      <c r="V2986">
        <f t="shared" si="46"/>
        <v>30</v>
      </c>
    </row>
    <row r="2987" spans="1:22" ht="41.4" x14ac:dyDescent="0.4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ROUND(E2987/D2987*100,0)</f>
        <v>122</v>
      </c>
      <c r="P2987">
        <f>IFERROR(ROUND(E2987/L2987,2),0)</f>
        <v>109.59</v>
      </c>
      <c r="Q2987" s="11" t="s">
        <v>8315</v>
      </c>
      <c r="R2987" t="s">
        <v>8355</v>
      </c>
      <c r="S2987" s="15">
        <f>(((J2987/60)/60)/24)+DATE(1970,1,1)</f>
        <v>42654.973703703698</v>
      </c>
      <c r="T2987" s="15">
        <f>(((I2987/60)/60)/24)+DATE(1970,1,1)</f>
        <v>42674.166666666672</v>
      </c>
      <c r="U2987">
        <f>YEAR(S2987)</f>
        <v>2016</v>
      </c>
      <c r="V2987">
        <f t="shared" si="46"/>
        <v>20</v>
      </c>
    </row>
    <row r="2988" spans="1:22" ht="41.4" x14ac:dyDescent="0.4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ROUND(E2988/D2988*100,0)</f>
        <v>106</v>
      </c>
      <c r="P2988">
        <f>IFERROR(ROUND(E2988/L2988,2),0)</f>
        <v>45.21</v>
      </c>
      <c r="Q2988" s="11" t="s">
        <v>8315</v>
      </c>
      <c r="R2988" t="s">
        <v>8355</v>
      </c>
      <c r="S2988" s="15">
        <f>(((J2988/60)/60)/24)+DATE(1970,1,1)</f>
        <v>42431.500069444446</v>
      </c>
      <c r="T2988" s="15">
        <f>(((I2988/60)/60)/24)+DATE(1970,1,1)</f>
        <v>42491.458402777775</v>
      </c>
      <c r="U2988">
        <f>YEAR(S2988)</f>
        <v>2016</v>
      </c>
      <c r="V2988">
        <f t="shared" si="46"/>
        <v>60</v>
      </c>
    </row>
    <row r="2989" spans="1:22" ht="41.4" x14ac:dyDescent="0.4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ROUND(E2989/D2989*100,0)</f>
        <v>110</v>
      </c>
      <c r="P2989">
        <f>IFERROR(ROUND(E2989/L2989,2),0)</f>
        <v>104.15</v>
      </c>
      <c r="Q2989" s="11" t="s">
        <v>8315</v>
      </c>
      <c r="R2989" t="s">
        <v>8355</v>
      </c>
      <c r="S2989" s="15">
        <f>(((J2989/60)/60)/24)+DATE(1970,1,1)</f>
        <v>42627.307303240741</v>
      </c>
      <c r="T2989" s="15">
        <f>(((I2989/60)/60)/24)+DATE(1970,1,1)</f>
        <v>42656</v>
      </c>
      <c r="U2989">
        <f>YEAR(S2989)</f>
        <v>2016</v>
      </c>
      <c r="V2989">
        <f t="shared" si="46"/>
        <v>29</v>
      </c>
    </row>
    <row r="2990" spans="1:22" ht="41.4" x14ac:dyDescent="0.4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ROUND(E2990/D2990*100,0)</f>
        <v>100</v>
      </c>
      <c r="P2990">
        <f>IFERROR(ROUND(E2990/L2990,2),0)</f>
        <v>35.71</v>
      </c>
      <c r="Q2990" s="11" t="s">
        <v>8315</v>
      </c>
      <c r="R2990" t="s">
        <v>8355</v>
      </c>
      <c r="S2990" s="15">
        <f>(((J2990/60)/60)/24)+DATE(1970,1,1)</f>
        <v>42511.362048611118</v>
      </c>
      <c r="T2990" s="15">
        <f>(((I2990/60)/60)/24)+DATE(1970,1,1)</f>
        <v>42541.362048611118</v>
      </c>
      <c r="U2990">
        <f>YEAR(S2990)</f>
        <v>2016</v>
      </c>
      <c r="V2990">
        <f t="shared" si="46"/>
        <v>30</v>
      </c>
    </row>
    <row r="2991" spans="1:22" x14ac:dyDescent="0.4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ROUND(E2991/D2991*100,0)</f>
        <v>177</v>
      </c>
      <c r="P2991">
        <f>IFERROR(ROUND(E2991/L2991,2),0)</f>
        <v>97</v>
      </c>
      <c r="Q2991" s="11" t="s">
        <v>8315</v>
      </c>
      <c r="R2991" t="s">
        <v>8355</v>
      </c>
      <c r="S2991" s="15">
        <f>(((J2991/60)/60)/24)+DATE(1970,1,1)</f>
        <v>42337.02039351852</v>
      </c>
      <c r="T2991" s="15">
        <f>(((I2991/60)/60)/24)+DATE(1970,1,1)</f>
        <v>42359.207638888889</v>
      </c>
      <c r="U2991">
        <f>YEAR(S2991)</f>
        <v>2015</v>
      </c>
      <c r="V2991">
        <f t="shared" si="46"/>
        <v>22</v>
      </c>
    </row>
    <row r="2992" spans="1:22" ht="41.4" x14ac:dyDescent="0.4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ROUND(E2992/D2992*100,0)</f>
        <v>100</v>
      </c>
      <c r="P2992">
        <f>IFERROR(ROUND(E2992/L2992,2),0)</f>
        <v>370.37</v>
      </c>
      <c r="Q2992" s="11" t="s">
        <v>8315</v>
      </c>
      <c r="R2992" t="s">
        <v>8355</v>
      </c>
      <c r="S2992" s="15">
        <f>(((J2992/60)/60)/24)+DATE(1970,1,1)</f>
        <v>42341.57430555555</v>
      </c>
      <c r="T2992" s="15">
        <f>(((I2992/60)/60)/24)+DATE(1970,1,1)</f>
        <v>42376.57430555555</v>
      </c>
      <c r="U2992">
        <f>YEAR(S2992)</f>
        <v>2015</v>
      </c>
      <c r="V2992">
        <f t="shared" si="46"/>
        <v>35</v>
      </c>
    </row>
    <row r="2993" spans="1:22" ht="41.4" x14ac:dyDescent="0.4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ROUND(E2993/D2993*100,0)</f>
        <v>103</v>
      </c>
      <c r="P2993">
        <f>IFERROR(ROUND(E2993/L2993,2),0)</f>
        <v>94.41</v>
      </c>
      <c r="Q2993" s="11" t="s">
        <v>8315</v>
      </c>
      <c r="R2993" t="s">
        <v>8355</v>
      </c>
      <c r="S2993" s="15">
        <f>(((J2993/60)/60)/24)+DATE(1970,1,1)</f>
        <v>42740.837152777778</v>
      </c>
      <c r="T2993" s="15">
        <f>(((I2993/60)/60)/24)+DATE(1970,1,1)</f>
        <v>42762.837152777778</v>
      </c>
      <c r="U2993">
        <f>YEAR(S2993)</f>
        <v>2017</v>
      </c>
      <c r="V2993">
        <f t="shared" si="46"/>
        <v>22</v>
      </c>
    </row>
    <row r="2994" spans="1:22" ht="41.4" x14ac:dyDescent="0.4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ROUND(E2994/D2994*100,0)</f>
        <v>105</v>
      </c>
      <c r="P2994">
        <f>IFERROR(ROUND(E2994/L2994,2),0)</f>
        <v>48.98</v>
      </c>
      <c r="Q2994" s="11" t="s">
        <v>8315</v>
      </c>
      <c r="R2994" t="s">
        <v>8355</v>
      </c>
      <c r="S2994" s="15">
        <f>(((J2994/60)/60)/24)+DATE(1970,1,1)</f>
        <v>42622.767476851848</v>
      </c>
      <c r="T2994" s="15">
        <f>(((I2994/60)/60)/24)+DATE(1970,1,1)</f>
        <v>42652.767476851848</v>
      </c>
      <c r="U2994">
        <f>YEAR(S2994)</f>
        <v>2016</v>
      </c>
      <c r="V2994">
        <f t="shared" si="46"/>
        <v>30</v>
      </c>
    </row>
    <row r="2995" spans="1:22" x14ac:dyDescent="0.4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ROUND(E2995/D2995*100,0)</f>
        <v>100</v>
      </c>
      <c r="P2995">
        <f>IFERROR(ROUND(E2995/L2995,2),0)</f>
        <v>45.59</v>
      </c>
      <c r="Q2995" s="11" t="s">
        <v>8315</v>
      </c>
      <c r="R2995" t="s">
        <v>8355</v>
      </c>
      <c r="S2995" s="15">
        <f>(((J2995/60)/60)/24)+DATE(1970,1,1)</f>
        <v>42390.838738425926</v>
      </c>
      <c r="T2995" s="15">
        <f>(((I2995/60)/60)/24)+DATE(1970,1,1)</f>
        <v>42420.838738425926</v>
      </c>
      <c r="U2995">
        <f>YEAR(S2995)</f>
        <v>2016</v>
      </c>
      <c r="V2995">
        <f t="shared" si="46"/>
        <v>30</v>
      </c>
    </row>
    <row r="2996" spans="1:22" ht="41.4" x14ac:dyDescent="0.4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ROUND(E2996/D2996*100,0)</f>
        <v>458</v>
      </c>
      <c r="P2996">
        <f>IFERROR(ROUND(E2996/L2996,2),0)</f>
        <v>23.28</v>
      </c>
      <c r="Q2996" s="11" t="s">
        <v>8315</v>
      </c>
      <c r="R2996" t="s">
        <v>8355</v>
      </c>
      <c r="S2996" s="15">
        <f>(((J2996/60)/60)/24)+DATE(1970,1,1)</f>
        <v>41885.478842592594</v>
      </c>
      <c r="T2996" s="15">
        <f>(((I2996/60)/60)/24)+DATE(1970,1,1)</f>
        <v>41915.478842592594</v>
      </c>
      <c r="U2996">
        <f>YEAR(S2996)</f>
        <v>2014</v>
      </c>
      <c r="V2996">
        <f t="shared" si="46"/>
        <v>30</v>
      </c>
    </row>
    <row r="2997" spans="1:22" ht="41.4" x14ac:dyDescent="0.4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ROUND(E2997/D2997*100,0)</f>
        <v>105</v>
      </c>
      <c r="P2997">
        <f>IFERROR(ROUND(E2997/L2997,2),0)</f>
        <v>63.23</v>
      </c>
      <c r="Q2997" s="11" t="s">
        <v>8315</v>
      </c>
      <c r="R2997" t="s">
        <v>8355</v>
      </c>
      <c r="S2997" s="15">
        <f>(((J2997/60)/60)/24)+DATE(1970,1,1)</f>
        <v>42724.665173611109</v>
      </c>
      <c r="T2997" s="15">
        <f>(((I2997/60)/60)/24)+DATE(1970,1,1)</f>
        <v>42754.665173611109</v>
      </c>
      <c r="U2997">
        <f>YEAR(S2997)</f>
        <v>2016</v>
      </c>
      <c r="V2997">
        <f t="shared" si="46"/>
        <v>30</v>
      </c>
    </row>
    <row r="2998" spans="1:22" ht="27.6" x14ac:dyDescent="0.4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ROUND(E2998/D2998*100,0)</f>
        <v>172</v>
      </c>
      <c r="P2998">
        <f>IFERROR(ROUND(E2998/L2998,2),0)</f>
        <v>153.52000000000001</v>
      </c>
      <c r="Q2998" s="11" t="s">
        <v>8315</v>
      </c>
      <c r="R2998" t="s">
        <v>8355</v>
      </c>
      <c r="S2998" s="15">
        <f>(((J2998/60)/60)/24)+DATE(1970,1,1)</f>
        <v>42090.912500000006</v>
      </c>
      <c r="T2998" s="15">
        <f>(((I2998/60)/60)/24)+DATE(1970,1,1)</f>
        <v>42150.912500000006</v>
      </c>
      <c r="U2998">
        <f>YEAR(S2998)</f>
        <v>2015</v>
      </c>
      <c r="V2998">
        <f t="shared" si="46"/>
        <v>60</v>
      </c>
    </row>
    <row r="2999" spans="1:22" ht="41.4" x14ac:dyDescent="0.4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ROUND(E2999/D2999*100,0)</f>
        <v>104</v>
      </c>
      <c r="P2999">
        <f>IFERROR(ROUND(E2999/L2999,2),0)</f>
        <v>90.2</v>
      </c>
      <c r="Q2999" s="11" t="s">
        <v>8315</v>
      </c>
      <c r="R2999" t="s">
        <v>8355</v>
      </c>
      <c r="S2999" s="15">
        <f>(((J2999/60)/60)/24)+DATE(1970,1,1)</f>
        <v>42775.733715277776</v>
      </c>
      <c r="T2999" s="15">
        <f>(((I2999/60)/60)/24)+DATE(1970,1,1)</f>
        <v>42793.207638888889</v>
      </c>
      <c r="U2999">
        <f>YEAR(S2999)</f>
        <v>2017</v>
      </c>
      <c r="V2999">
        <f t="shared" si="46"/>
        <v>18</v>
      </c>
    </row>
    <row r="3000" spans="1:22" ht="41.4" x14ac:dyDescent="0.4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ROUND(E3000/D3000*100,0)</f>
        <v>103</v>
      </c>
      <c r="P3000">
        <f>IFERROR(ROUND(E3000/L3000,2),0)</f>
        <v>118.97</v>
      </c>
      <c r="Q3000" s="11" t="s">
        <v>8315</v>
      </c>
      <c r="R3000" t="s">
        <v>8355</v>
      </c>
      <c r="S3000" s="15">
        <f>(((J3000/60)/60)/24)+DATE(1970,1,1)</f>
        <v>41778.193622685183</v>
      </c>
      <c r="T3000" s="15">
        <f>(((I3000/60)/60)/24)+DATE(1970,1,1)</f>
        <v>41806.184027777781</v>
      </c>
      <c r="U3000">
        <f>YEAR(S3000)</f>
        <v>2014</v>
      </c>
      <c r="V3000">
        <f t="shared" si="46"/>
        <v>28</v>
      </c>
    </row>
    <row r="3001" spans="1:22" ht="41.4" x14ac:dyDescent="0.4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ROUND(E3001/D3001*100,0)</f>
        <v>119</v>
      </c>
      <c r="P3001">
        <f>IFERROR(ROUND(E3001/L3001,2),0)</f>
        <v>80.25</v>
      </c>
      <c r="Q3001" s="11" t="s">
        <v>8315</v>
      </c>
      <c r="R3001" t="s">
        <v>8355</v>
      </c>
      <c r="S3001" s="15">
        <f>(((J3001/60)/60)/24)+DATE(1970,1,1)</f>
        <v>42780.740277777775</v>
      </c>
      <c r="T3001" s="15">
        <f>(((I3001/60)/60)/24)+DATE(1970,1,1)</f>
        <v>42795.083333333328</v>
      </c>
      <c r="U3001">
        <f>YEAR(S3001)</f>
        <v>2017</v>
      </c>
      <c r="V3001">
        <f t="shared" si="46"/>
        <v>15</v>
      </c>
    </row>
    <row r="3002" spans="1:22" ht="41.4" x14ac:dyDescent="0.4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ROUND(E3002/D3002*100,0)</f>
        <v>100</v>
      </c>
      <c r="P3002">
        <f>IFERROR(ROUND(E3002/L3002,2),0)</f>
        <v>62.5</v>
      </c>
      <c r="Q3002" s="11" t="s">
        <v>8315</v>
      </c>
      <c r="R3002" t="s">
        <v>8355</v>
      </c>
      <c r="S3002" s="15">
        <f>(((J3002/60)/60)/24)+DATE(1970,1,1)</f>
        <v>42752.827199074076</v>
      </c>
      <c r="T3002" s="15">
        <f>(((I3002/60)/60)/24)+DATE(1970,1,1)</f>
        <v>42766.75</v>
      </c>
      <c r="U3002">
        <f>YEAR(S3002)</f>
        <v>2017</v>
      </c>
      <c r="V3002">
        <f t="shared" si="46"/>
        <v>14</v>
      </c>
    </row>
    <row r="3003" spans="1:22" ht="41.4" x14ac:dyDescent="0.4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ROUND(E3003/D3003*100,0)</f>
        <v>319</v>
      </c>
      <c r="P3003">
        <f>IFERROR(ROUND(E3003/L3003,2),0)</f>
        <v>131.38</v>
      </c>
      <c r="Q3003" s="11" t="s">
        <v>8315</v>
      </c>
      <c r="R3003" t="s">
        <v>8355</v>
      </c>
      <c r="S3003" s="15">
        <f>(((J3003/60)/60)/24)+DATE(1970,1,1)</f>
        <v>42534.895625000005</v>
      </c>
      <c r="T3003" s="15">
        <f>(((I3003/60)/60)/24)+DATE(1970,1,1)</f>
        <v>42564.895625000005</v>
      </c>
      <c r="U3003">
        <f>YEAR(S3003)</f>
        <v>2016</v>
      </c>
      <c r="V3003">
        <f t="shared" si="46"/>
        <v>30</v>
      </c>
    </row>
    <row r="3004" spans="1:22" ht="27.6" x14ac:dyDescent="0.4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ROUND(E3004/D3004*100,0)</f>
        <v>109</v>
      </c>
      <c r="P3004">
        <f>IFERROR(ROUND(E3004/L3004,2),0)</f>
        <v>73.03</v>
      </c>
      <c r="Q3004" s="11" t="s">
        <v>8315</v>
      </c>
      <c r="R3004" t="s">
        <v>8355</v>
      </c>
      <c r="S3004" s="15">
        <f>(((J3004/60)/60)/24)+DATE(1970,1,1)</f>
        <v>41239.83625</v>
      </c>
      <c r="T3004" s="15">
        <f>(((I3004/60)/60)/24)+DATE(1970,1,1)</f>
        <v>41269.83625</v>
      </c>
      <c r="U3004">
        <f>YEAR(S3004)</f>
        <v>2012</v>
      </c>
      <c r="V3004">
        <f t="shared" si="46"/>
        <v>30</v>
      </c>
    </row>
    <row r="3005" spans="1:22" ht="41.4" x14ac:dyDescent="0.4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ROUND(E3005/D3005*100,0)</f>
        <v>101</v>
      </c>
      <c r="P3005">
        <f>IFERROR(ROUND(E3005/L3005,2),0)</f>
        <v>178.53</v>
      </c>
      <c r="Q3005" s="11" t="s">
        <v>8315</v>
      </c>
      <c r="R3005" t="s">
        <v>8355</v>
      </c>
      <c r="S3005" s="15">
        <f>(((J3005/60)/60)/24)+DATE(1970,1,1)</f>
        <v>42398.849259259259</v>
      </c>
      <c r="T3005" s="15">
        <f>(((I3005/60)/60)/24)+DATE(1970,1,1)</f>
        <v>42430.249305555553</v>
      </c>
      <c r="U3005">
        <f>YEAR(S3005)</f>
        <v>2016</v>
      </c>
      <c r="V3005">
        <f t="shared" si="46"/>
        <v>32</v>
      </c>
    </row>
    <row r="3006" spans="1:22" ht="41.4" x14ac:dyDescent="0.4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ROUND(E3006/D3006*100,0)</f>
        <v>113</v>
      </c>
      <c r="P3006">
        <f>IFERROR(ROUND(E3006/L3006,2),0)</f>
        <v>162.91</v>
      </c>
      <c r="Q3006" s="11" t="s">
        <v>8315</v>
      </c>
      <c r="R3006" t="s">
        <v>8355</v>
      </c>
      <c r="S3006" s="15">
        <f>(((J3006/60)/60)/24)+DATE(1970,1,1)</f>
        <v>41928.881064814814</v>
      </c>
      <c r="T3006" s="15">
        <f>(((I3006/60)/60)/24)+DATE(1970,1,1)</f>
        <v>41958.922731481478</v>
      </c>
      <c r="U3006">
        <f>YEAR(S3006)</f>
        <v>2014</v>
      </c>
      <c r="V3006">
        <f t="shared" si="46"/>
        <v>30</v>
      </c>
    </row>
    <row r="3007" spans="1:22" ht="41.4" x14ac:dyDescent="0.4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ROUND(E3007/D3007*100,0)</f>
        <v>120</v>
      </c>
      <c r="P3007">
        <f>IFERROR(ROUND(E3007/L3007,2),0)</f>
        <v>108.24</v>
      </c>
      <c r="Q3007" s="11" t="s">
        <v>8315</v>
      </c>
      <c r="R3007" t="s">
        <v>8355</v>
      </c>
      <c r="S3007" s="15">
        <f>(((J3007/60)/60)/24)+DATE(1970,1,1)</f>
        <v>41888.674826388888</v>
      </c>
      <c r="T3007" s="15">
        <f>(((I3007/60)/60)/24)+DATE(1970,1,1)</f>
        <v>41918.674826388888</v>
      </c>
      <c r="U3007">
        <f>YEAR(S3007)</f>
        <v>2014</v>
      </c>
      <c r="V3007">
        <f t="shared" si="46"/>
        <v>30</v>
      </c>
    </row>
    <row r="3008" spans="1:22" ht="27.6" x14ac:dyDescent="0.4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ROUND(E3008/D3008*100,0)</f>
        <v>108</v>
      </c>
      <c r="P3008">
        <f>IFERROR(ROUND(E3008/L3008,2),0)</f>
        <v>88.87</v>
      </c>
      <c r="Q3008" s="11" t="s">
        <v>8315</v>
      </c>
      <c r="R3008" t="s">
        <v>8355</v>
      </c>
      <c r="S3008" s="15">
        <f>(((J3008/60)/60)/24)+DATE(1970,1,1)</f>
        <v>41957.756840277783</v>
      </c>
      <c r="T3008" s="15">
        <f>(((I3008/60)/60)/24)+DATE(1970,1,1)</f>
        <v>41987.756840277783</v>
      </c>
      <c r="U3008">
        <f>YEAR(S3008)</f>
        <v>2014</v>
      </c>
      <c r="V3008">
        <f t="shared" si="46"/>
        <v>30</v>
      </c>
    </row>
    <row r="3009" spans="1:22" ht="27.6" x14ac:dyDescent="0.4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ROUND(E3009/D3009*100,0)</f>
        <v>180</v>
      </c>
      <c r="P3009">
        <f>IFERROR(ROUND(E3009/L3009,2),0)</f>
        <v>54</v>
      </c>
      <c r="Q3009" s="11" t="s">
        <v>8315</v>
      </c>
      <c r="R3009" t="s">
        <v>8355</v>
      </c>
      <c r="S3009" s="15">
        <f>(((J3009/60)/60)/24)+DATE(1970,1,1)</f>
        <v>42098.216238425928</v>
      </c>
      <c r="T3009" s="15">
        <f>(((I3009/60)/60)/24)+DATE(1970,1,1)</f>
        <v>42119.216238425928</v>
      </c>
      <c r="U3009">
        <f>YEAR(S3009)</f>
        <v>2015</v>
      </c>
      <c r="V3009">
        <f t="shared" si="46"/>
        <v>21</v>
      </c>
    </row>
    <row r="3010" spans="1:22" ht="41.4" x14ac:dyDescent="0.4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ROUND(E3010/D3010*100,0)</f>
        <v>101</v>
      </c>
      <c r="P3010">
        <f>IFERROR(ROUND(E3010/L3010,2),0)</f>
        <v>116.73</v>
      </c>
      <c r="Q3010" s="11" t="s">
        <v>8315</v>
      </c>
      <c r="R3010" t="s">
        <v>8355</v>
      </c>
      <c r="S3010" s="15">
        <f>(((J3010/60)/60)/24)+DATE(1970,1,1)</f>
        <v>42360.212025462963</v>
      </c>
      <c r="T3010" s="15">
        <f>(((I3010/60)/60)/24)+DATE(1970,1,1)</f>
        <v>42390.212025462963</v>
      </c>
      <c r="U3010">
        <f>YEAR(S3010)</f>
        <v>2015</v>
      </c>
      <c r="V3010">
        <f t="shared" si="46"/>
        <v>30</v>
      </c>
    </row>
    <row r="3011" spans="1:22" ht="41.4" x14ac:dyDescent="0.4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ROUND(E3011/D3011*100,0)</f>
        <v>120</v>
      </c>
      <c r="P3011">
        <f>IFERROR(ROUND(E3011/L3011,2),0)</f>
        <v>233.9</v>
      </c>
      <c r="Q3011" s="11" t="s">
        <v>8315</v>
      </c>
      <c r="R3011" t="s">
        <v>8355</v>
      </c>
      <c r="S3011" s="15">
        <f>(((J3011/60)/60)/24)+DATE(1970,1,1)</f>
        <v>41939.569907407407</v>
      </c>
      <c r="T3011" s="15">
        <f>(((I3011/60)/60)/24)+DATE(1970,1,1)</f>
        <v>41969.611574074079</v>
      </c>
      <c r="U3011">
        <f>YEAR(S3011)</f>
        <v>2014</v>
      </c>
      <c r="V3011">
        <f t="shared" ref="V3011:V3074" si="47">_xlfn.DAYS(T3011,S3011)</f>
        <v>30</v>
      </c>
    </row>
    <row r="3012" spans="1:22" ht="41.4" x14ac:dyDescent="0.4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ROUND(E3012/D3012*100,0)</f>
        <v>158</v>
      </c>
      <c r="P3012">
        <f>IFERROR(ROUND(E3012/L3012,2),0)</f>
        <v>158</v>
      </c>
      <c r="Q3012" s="11" t="s">
        <v>8315</v>
      </c>
      <c r="R3012" t="s">
        <v>8355</v>
      </c>
      <c r="S3012" s="15">
        <f>(((J3012/60)/60)/24)+DATE(1970,1,1)</f>
        <v>41996.832395833335</v>
      </c>
      <c r="T3012" s="15">
        <f>(((I3012/60)/60)/24)+DATE(1970,1,1)</f>
        <v>42056.832395833335</v>
      </c>
      <c r="U3012">
        <f>YEAR(S3012)</f>
        <v>2014</v>
      </c>
      <c r="V3012">
        <f t="shared" si="47"/>
        <v>60</v>
      </c>
    </row>
    <row r="3013" spans="1:22" ht="41.4" x14ac:dyDescent="0.4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ROUND(E3013/D3013*100,0)</f>
        <v>124</v>
      </c>
      <c r="P3013">
        <f>IFERROR(ROUND(E3013/L3013,2),0)</f>
        <v>14.84</v>
      </c>
      <c r="Q3013" s="11" t="s">
        <v>8315</v>
      </c>
      <c r="R3013" t="s">
        <v>8355</v>
      </c>
      <c r="S3013" s="15">
        <f>(((J3013/60)/60)/24)+DATE(1970,1,1)</f>
        <v>42334.468935185185</v>
      </c>
      <c r="T3013" s="15">
        <f>(((I3013/60)/60)/24)+DATE(1970,1,1)</f>
        <v>42361.957638888889</v>
      </c>
      <c r="U3013">
        <f>YEAR(S3013)</f>
        <v>2015</v>
      </c>
      <c r="V3013">
        <f t="shared" si="47"/>
        <v>27</v>
      </c>
    </row>
    <row r="3014" spans="1:22" ht="41.4" x14ac:dyDescent="0.4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ROUND(E3014/D3014*100,0)</f>
        <v>117</v>
      </c>
      <c r="P3014">
        <f>IFERROR(ROUND(E3014/L3014,2),0)</f>
        <v>85.18</v>
      </c>
      <c r="Q3014" s="11" t="s">
        <v>8315</v>
      </c>
      <c r="R3014" t="s">
        <v>8355</v>
      </c>
      <c r="S3014" s="15">
        <f>(((J3014/60)/60)/24)+DATE(1970,1,1)</f>
        <v>42024.702893518523</v>
      </c>
      <c r="T3014" s="15">
        <f>(((I3014/60)/60)/24)+DATE(1970,1,1)</f>
        <v>42045.702893518523</v>
      </c>
      <c r="U3014">
        <f>YEAR(S3014)</f>
        <v>2015</v>
      </c>
      <c r="V3014">
        <f t="shared" si="47"/>
        <v>21</v>
      </c>
    </row>
    <row r="3015" spans="1:22" ht="41.4" x14ac:dyDescent="0.4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ROUND(E3015/D3015*100,0)</f>
        <v>157</v>
      </c>
      <c r="P3015">
        <f>IFERROR(ROUND(E3015/L3015,2),0)</f>
        <v>146.69</v>
      </c>
      <c r="Q3015" s="11" t="s">
        <v>8315</v>
      </c>
      <c r="R3015" t="s">
        <v>8355</v>
      </c>
      <c r="S3015" s="15">
        <f>(((J3015/60)/60)/24)+DATE(1970,1,1)</f>
        <v>42146.836215277777</v>
      </c>
      <c r="T3015" s="15">
        <f>(((I3015/60)/60)/24)+DATE(1970,1,1)</f>
        <v>42176.836215277777</v>
      </c>
      <c r="U3015">
        <f>YEAR(S3015)</f>
        <v>2015</v>
      </c>
      <c r="V3015">
        <f t="shared" si="47"/>
        <v>30</v>
      </c>
    </row>
    <row r="3016" spans="1:22" ht="41.4" x14ac:dyDescent="0.4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ROUND(E3016/D3016*100,0)</f>
        <v>113</v>
      </c>
      <c r="P3016">
        <f>IFERROR(ROUND(E3016/L3016,2),0)</f>
        <v>50.76</v>
      </c>
      <c r="Q3016" s="11" t="s">
        <v>8315</v>
      </c>
      <c r="R3016" t="s">
        <v>8355</v>
      </c>
      <c r="S3016" s="15">
        <f>(((J3016/60)/60)/24)+DATE(1970,1,1)</f>
        <v>41920.123611111114</v>
      </c>
      <c r="T3016" s="15">
        <f>(((I3016/60)/60)/24)+DATE(1970,1,1)</f>
        <v>41948.208333333336</v>
      </c>
      <c r="U3016">
        <f>YEAR(S3016)</f>
        <v>2014</v>
      </c>
      <c r="V3016">
        <f t="shared" si="47"/>
        <v>28</v>
      </c>
    </row>
    <row r="3017" spans="1:22" ht="41.4" x14ac:dyDescent="0.4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ROUND(E3017/D3017*100,0)</f>
        <v>103</v>
      </c>
      <c r="P3017">
        <f>IFERROR(ROUND(E3017/L3017,2),0)</f>
        <v>87.7</v>
      </c>
      <c r="Q3017" s="11" t="s">
        <v>8315</v>
      </c>
      <c r="R3017" t="s">
        <v>8355</v>
      </c>
      <c r="S3017" s="15">
        <f>(((J3017/60)/60)/24)+DATE(1970,1,1)</f>
        <v>41785.72729166667</v>
      </c>
      <c r="T3017" s="15">
        <f>(((I3017/60)/60)/24)+DATE(1970,1,1)</f>
        <v>41801.166666666664</v>
      </c>
      <c r="U3017">
        <f>YEAR(S3017)</f>
        <v>2014</v>
      </c>
      <c r="V3017">
        <f t="shared" si="47"/>
        <v>16</v>
      </c>
    </row>
    <row r="3018" spans="1:22" ht="41.4" x14ac:dyDescent="0.4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ROUND(E3018/D3018*100,0)</f>
        <v>103</v>
      </c>
      <c r="P3018">
        <f>IFERROR(ROUND(E3018/L3018,2),0)</f>
        <v>242.28</v>
      </c>
      <c r="Q3018" s="11" t="s">
        <v>8315</v>
      </c>
      <c r="R3018" t="s">
        <v>8355</v>
      </c>
      <c r="S3018" s="15">
        <f>(((J3018/60)/60)/24)+DATE(1970,1,1)</f>
        <v>41778.548055555555</v>
      </c>
      <c r="T3018" s="15">
        <f>(((I3018/60)/60)/24)+DATE(1970,1,1)</f>
        <v>41838.548055555555</v>
      </c>
      <c r="U3018">
        <f>YEAR(S3018)</f>
        <v>2014</v>
      </c>
      <c r="V3018">
        <f t="shared" si="47"/>
        <v>60</v>
      </c>
    </row>
    <row r="3019" spans="1:22" ht="41.4" x14ac:dyDescent="0.4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ROUND(E3019/D3019*100,0)</f>
        <v>106</v>
      </c>
      <c r="P3019">
        <f>IFERROR(ROUND(E3019/L3019,2),0)</f>
        <v>146.44999999999999</v>
      </c>
      <c r="Q3019" s="11" t="s">
        <v>8315</v>
      </c>
      <c r="R3019" t="s">
        <v>8355</v>
      </c>
      <c r="S3019" s="15">
        <f>(((J3019/60)/60)/24)+DATE(1970,1,1)</f>
        <v>41841.850034722222</v>
      </c>
      <c r="T3019" s="15">
        <f>(((I3019/60)/60)/24)+DATE(1970,1,1)</f>
        <v>41871.850034722222</v>
      </c>
      <c r="U3019">
        <f>YEAR(S3019)</f>
        <v>2014</v>
      </c>
      <c r="V3019">
        <f t="shared" si="47"/>
        <v>30</v>
      </c>
    </row>
    <row r="3020" spans="1:22" ht="41.4" x14ac:dyDescent="0.4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ROUND(E3020/D3020*100,0)</f>
        <v>101</v>
      </c>
      <c r="P3020">
        <f>IFERROR(ROUND(E3020/L3020,2),0)</f>
        <v>103.17</v>
      </c>
      <c r="Q3020" s="11" t="s">
        <v>8315</v>
      </c>
      <c r="R3020" t="s">
        <v>8355</v>
      </c>
      <c r="S3020" s="15">
        <f>(((J3020/60)/60)/24)+DATE(1970,1,1)</f>
        <v>42163.29833333334</v>
      </c>
      <c r="T3020" s="15">
        <f>(((I3020/60)/60)/24)+DATE(1970,1,1)</f>
        <v>42205.916666666672</v>
      </c>
      <c r="U3020">
        <f>YEAR(S3020)</f>
        <v>2015</v>
      </c>
      <c r="V3020">
        <f t="shared" si="47"/>
        <v>42</v>
      </c>
    </row>
    <row r="3021" spans="1:22" ht="41.4" x14ac:dyDescent="0.4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ROUND(E3021/D3021*100,0)</f>
        <v>121</v>
      </c>
      <c r="P3021">
        <f>IFERROR(ROUND(E3021/L3021,2),0)</f>
        <v>80.459999999999994</v>
      </c>
      <c r="Q3021" s="11" t="s">
        <v>8315</v>
      </c>
      <c r="R3021" t="s">
        <v>8355</v>
      </c>
      <c r="S3021" s="15">
        <f>(((J3021/60)/60)/24)+DATE(1970,1,1)</f>
        <v>41758.833564814813</v>
      </c>
      <c r="T3021" s="15">
        <f>(((I3021/60)/60)/24)+DATE(1970,1,1)</f>
        <v>41786.125</v>
      </c>
      <c r="U3021">
        <f>YEAR(S3021)</f>
        <v>2014</v>
      </c>
      <c r="V3021">
        <f t="shared" si="47"/>
        <v>28</v>
      </c>
    </row>
    <row r="3022" spans="1:22" ht="41.4" x14ac:dyDescent="0.4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ROUND(E3022/D3022*100,0)</f>
        <v>101</v>
      </c>
      <c r="P3022">
        <f>IFERROR(ROUND(E3022/L3022,2),0)</f>
        <v>234.67</v>
      </c>
      <c r="Q3022" s="11" t="s">
        <v>8315</v>
      </c>
      <c r="R3022" t="s">
        <v>8355</v>
      </c>
      <c r="S3022" s="15">
        <f>(((J3022/60)/60)/24)+DATE(1970,1,1)</f>
        <v>42170.846446759257</v>
      </c>
      <c r="T3022" s="15">
        <f>(((I3022/60)/60)/24)+DATE(1970,1,1)</f>
        <v>42230.846446759257</v>
      </c>
      <c r="U3022">
        <f>YEAR(S3022)</f>
        <v>2015</v>
      </c>
      <c r="V3022">
        <f t="shared" si="47"/>
        <v>60</v>
      </c>
    </row>
    <row r="3023" spans="1:22" ht="41.4" x14ac:dyDescent="0.4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ROUND(E3023/D3023*100,0)</f>
        <v>116</v>
      </c>
      <c r="P3023">
        <f>IFERROR(ROUND(E3023/L3023,2),0)</f>
        <v>50.69</v>
      </c>
      <c r="Q3023" s="11" t="s">
        <v>8315</v>
      </c>
      <c r="R3023" t="s">
        <v>8355</v>
      </c>
      <c r="S3023" s="15">
        <f>(((J3023/60)/60)/24)+DATE(1970,1,1)</f>
        <v>42660.618854166663</v>
      </c>
      <c r="T3023" s="15">
        <f>(((I3023/60)/60)/24)+DATE(1970,1,1)</f>
        <v>42696.249305555553</v>
      </c>
      <c r="U3023">
        <f>YEAR(S3023)</f>
        <v>2016</v>
      </c>
      <c r="V3023">
        <f t="shared" si="47"/>
        <v>36</v>
      </c>
    </row>
    <row r="3024" spans="1:22" ht="41.4" x14ac:dyDescent="0.4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ROUND(E3024/D3024*100,0)</f>
        <v>101</v>
      </c>
      <c r="P3024">
        <f>IFERROR(ROUND(E3024/L3024,2),0)</f>
        <v>162.71</v>
      </c>
      <c r="Q3024" s="11" t="s">
        <v>8315</v>
      </c>
      <c r="R3024" t="s">
        <v>8355</v>
      </c>
      <c r="S3024" s="15">
        <f>(((J3024/60)/60)/24)+DATE(1970,1,1)</f>
        <v>42564.95380787037</v>
      </c>
      <c r="T3024" s="15">
        <f>(((I3024/60)/60)/24)+DATE(1970,1,1)</f>
        <v>42609.95380787037</v>
      </c>
      <c r="U3024">
        <f>YEAR(S3024)</f>
        <v>2016</v>
      </c>
      <c r="V3024">
        <f t="shared" si="47"/>
        <v>45</v>
      </c>
    </row>
    <row r="3025" spans="1:22" ht="41.4" x14ac:dyDescent="0.4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ROUND(E3025/D3025*100,0)</f>
        <v>103</v>
      </c>
      <c r="P3025">
        <f>IFERROR(ROUND(E3025/L3025,2),0)</f>
        <v>120.17</v>
      </c>
      <c r="Q3025" s="11" t="s">
        <v>8315</v>
      </c>
      <c r="R3025" t="s">
        <v>8355</v>
      </c>
      <c r="S3025" s="15">
        <f>(((J3025/60)/60)/24)+DATE(1970,1,1)</f>
        <v>42121.675763888896</v>
      </c>
      <c r="T3025" s="15">
        <f>(((I3025/60)/60)/24)+DATE(1970,1,1)</f>
        <v>42166.675763888896</v>
      </c>
      <c r="U3025">
        <f>YEAR(S3025)</f>
        <v>2015</v>
      </c>
      <c r="V3025">
        <f t="shared" si="47"/>
        <v>45</v>
      </c>
    </row>
    <row r="3026" spans="1:22" ht="41.4" x14ac:dyDescent="0.4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ROUND(E3026/D3026*100,0)</f>
        <v>246</v>
      </c>
      <c r="P3026">
        <f>IFERROR(ROUND(E3026/L3026,2),0)</f>
        <v>67.7</v>
      </c>
      <c r="Q3026" s="11" t="s">
        <v>8315</v>
      </c>
      <c r="R3026" t="s">
        <v>8355</v>
      </c>
      <c r="S3026" s="15">
        <f>(((J3026/60)/60)/24)+DATE(1970,1,1)</f>
        <v>41158.993923611109</v>
      </c>
      <c r="T3026" s="15">
        <f>(((I3026/60)/60)/24)+DATE(1970,1,1)</f>
        <v>41188.993923611109</v>
      </c>
      <c r="U3026">
        <f>YEAR(S3026)</f>
        <v>2012</v>
      </c>
      <c r="V3026">
        <f t="shared" si="47"/>
        <v>30</v>
      </c>
    </row>
    <row r="3027" spans="1:22" ht="41.4" x14ac:dyDescent="0.4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ROUND(E3027/D3027*100,0)</f>
        <v>302</v>
      </c>
      <c r="P3027">
        <f>IFERROR(ROUND(E3027/L3027,2),0)</f>
        <v>52.1</v>
      </c>
      <c r="Q3027" s="11" t="s">
        <v>8315</v>
      </c>
      <c r="R3027" t="s">
        <v>8355</v>
      </c>
      <c r="S3027" s="15">
        <f>(((J3027/60)/60)/24)+DATE(1970,1,1)</f>
        <v>41761.509409722225</v>
      </c>
      <c r="T3027" s="15">
        <f>(((I3027/60)/60)/24)+DATE(1970,1,1)</f>
        <v>41789.666666666664</v>
      </c>
      <c r="U3027">
        <f>YEAR(S3027)</f>
        <v>2014</v>
      </c>
      <c r="V3027">
        <f t="shared" si="47"/>
        <v>28</v>
      </c>
    </row>
    <row r="3028" spans="1:22" ht="41.4" x14ac:dyDescent="0.4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ROUND(E3028/D3028*100,0)</f>
        <v>143</v>
      </c>
      <c r="P3028">
        <f>IFERROR(ROUND(E3028/L3028,2),0)</f>
        <v>51.6</v>
      </c>
      <c r="Q3028" s="11" t="s">
        <v>8315</v>
      </c>
      <c r="R3028" t="s">
        <v>8355</v>
      </c>
      <c r="S3028" s="15">
        <f>(((J3028/60)/60)/24)+DATE(1970,1,1)</f>
        <v>42783.459398148145</v>
      </c>
      <c r="T3028" s="15">
        <f>(((I3028/60)/60)/24)+DATE(1970,1,1)</f>
        <v>42797.459398148145</v>
      </c>
      <c r="U3028">
        <f>YEAR(S3028)</f>
        <v>2017</v>
      </c>
      <c r="V3028">
        <f t="shared" si="47"/>
        <v>14</v>
      </c>
    </row>
    <row r="3029" spans="1:22" ht="41.4" x14ac:dyDescent="0.4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ROUND(E3029/D3029*100,0)</f>
        <v>131</v>
      </c>
      <c r="P3029">
        <f>IFERROR(ROUND(E3029/L3029,2),0)</f>
        <v>164.3</v>
      </c>
      <c r="Q3029" s="11" t="s">
        <v>8315</v>
      </c>
      <c r="R3029" t="s">
        <v>8355</v>
      </c>
      <c r="S3029" s="15">
        <f>(((J3029/60)/60)/24)+DATE(1970,1,1)</f>
        <v>42053.704293981486</v>
      </c>
      <c r="T3029" s="15">
        <f>(((I3029/60)/60)/24)+DATE(1970,1,1)</f>
        <v>42083.662627314814</v>
      </c>
      <c r="U3029">
        <f>YEAR(S3029)</f>
        <v>2015</v>
      </c>
      <c r="V3029">
        <f t="shared" si="47"/>
        <v>30</v>
      </c>
    </row>
    <row r="3030" spans="1:22" ht="27.6" x14ac:dyDescent="0.4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ROUND(E3030/D3030*100,0)</f>
        <v>168</v>
      </c>
      <c r="P3030">
        <f>IFERROR(ROUND(E3030/L3030,2),0)</f>
        <v>84.86</v>
      </c>
      <c r="Q3030" s="11" t="s">
        <v>8315</v>
      </c>
      <c r="R3030" t="s">
        <v>8355</v>
      </c>
      <c r="S3030" s="15">
        <f>(((J3030/60)/60)/24)+DATE(1970,1,1)</f>
        <v>42567.264178240745</v>
      </c>
      <c r="T3030" s="15">
        <f>(((I3030/60)/60)/24)+DATE(1970,1,1)</f>
        <v>42597.264178240745</v>
      </c>
      <c r="U3030">
        <f>YEAR(S3030)</f>
        <v>2016</v>
      </c>
      <c r="V3030">
        <f t="shared" si="47"/>
        <v>30</v>
      </c>
    </row>
    <row r="3031" spans="1:22" ht="41.4" x14ac:dyDescent="0.4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ROUND(E3031/D3031*100,0)</f>
        <v>110</v>
      </c>
      <c r="P3031">
        <f>IFERROR(ROUND(E3031/L3031,2),0)</f>
        <v>94.55</v>
      </c>
      <c r="Q3031" s="11" t="s">
        <v>8315</v>
      </c>
      <c r="R3031" t="s">
        <v>8355</v>
      </c>
      <c r="S3031" s="15">
        <f>(((J3031/60)/60)/24)+DATE(1970,1,1)</f>
        <v>41932.708877314813</v>
      </c>
      <c r="T3031" s="15">
        <f>(((I3031/60)/60)/24)+DATE(1970,1,1)</f>
        <v>41961.190972222219</v>
      </c>
      <c r="U3031">
        <f>YEAR(S3031)</f>
        <v>2014</v>
      </c>
      <c r="V3031">
        <f t="shared" si="47"/>
        <v>29</v>
      </c>
    </row>
    <row r="3032" spans="1:22" ht="41.4" x14ac:dyDescent="0.4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ROUND(E3032/D3032*100,0)</f>
        <v>107</v>
      </c>
      <c r="P3032">
        <f>IFERROR(ROUND(E3032/L3032,2),0)</f>
        <v>45.54</v>
      </c>
      <c r="Q3032" s="11" t="s">
        <v>8315</v>
      </c>
      <c r="R3032" t="s">
        <v>8355</v>
      </c>
      <c r="S3032" s="15">
        <f>(((J3032/60)/60)/24)+DATE(1970,1,1)</f>
        <v>42233.747349537036</v>
      </c>
      <c r="T3032" s="15">
        <f>(((I3032/60)/60)/24)+DATE(1970,1,1)</f>
        <v>42263.747349537036</v>
      </c>
      <c r="U3032">
        <f>YEAR(S3032)</f>
        <v>2015</v>
      </c>
      <c r="V3032">
        <f t="shared" si="47"/>
        <v>30</v>
      </c>
    </row>
    <row r="3033" spans="1:22" ht="69" x14ac:dyDescent="0.4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ROUND(E3033/D3033*100,0)</f>
        <v>100</v>
      </c>
      <c r="P3033">
        <f>IFERROR(ROUND(E3033/L3033,2),0)</f>
        <v>51.72</v>
      </c>
      <c r="Q3033" s="11" t="s">
        <v>8315</v>
      </c>
      <c r="R3033" t="s">
        <v>8355</v>
      </c>
      <c r="S3033" s="15">
        <f>(((J3033/60)/60)/24)+DATE(1970,1,1)</f>
        <v>42597.882488425923</v>
      </c>
      <c r="T3033" s="15">
        <f>(((I3033/60)/60)/24)+DATE(1970,1,1)</f>
        <v>42657.882488425923</v>
      </c>
      <c r="U3033">
        <f>YEAR(S3033)</f>
        <v>2016</v>
      </c>
      <c r="V3033">
        <f t="shared" si="47"/>
        <v>60</v>
      </c>
    </row>
    <row r="3034" spans="1:22" ht="41.4" x14ac:dyDescent="0.4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ROUND(E3034/D3034*100,0)</f>
        <v>127</v>
      </c>
      <c r="P3034">
        <f>IFERROR(ROUND(E3034/L3034,2),0)</f>
        <v>50.88</v>
      </c>
      <c r="Q3034" s="11" t="s">
        <v>8315</v>
      </c>
      <c r="R3034" t="s">
        <v>8355</v>
      </c>
      <c r="S3034" s="15">
        <f>(((J3034/60)/60)/24)+DATE(1970,1,1)</f>
        <v>42228.044664351852</v>
      </c>
      <c r="T3034" s="15">
        <f>(((I3034/60)/60)/24)+DATE(1970,1,1)</f>
        <v>42258.044664351852</v>
      </c>
      <c r="U3034">
        <f>YEAR(S3034)</f>
        <v>2015</v>
      </c>
      <c r="V3034">
        <f t="shared" si="47"/>
        <v>30</v>
      </c>
    </row>
    <row r="3035" spans="1:22" ht="41.4" x14ac:dyDescent="0.4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ROUND(E3035/D3035*100,0)</f>
        <v>147</v>
      </c>
      <c r="P3035">
        <f>IFERROR(ROUND(E3035/L3035,2),0)</f>
        <v>191.13</v>
      </c>
      <c r="Q3035" s="11" t="s">
        <v>8315</v>
      </c>
      <c r="R3035" t="s">
        <v>8355</v>
      </c>
      <c r="S3035" s="15">
        <f>(((J3035/60)/60)/24)+DATE(1970,1,1)</f>
        <v>42570.110243055555</v>
      </c>
      <c r="T3035" s="15">
        <f>(((I3035/60)/60)/24)+DATE(1970,1,1)</f>
        <v>42600.110243055555</v>
      </c>
      <c r="U3035">
        <f>YEAR(S3035)</f>
        <v>2016</v>
      </c>
      <c r="V3035">
        <f t="shared" si="47"/>
        <v>30</v>
      </c>
    </row>
    <row r="3036" spans="1:22" ht="55.2" x14ac:dyDescent="0.4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ROUND(E3036/D3036*100,0)</f>
        <v>113</v>
      </c>
      <c r="P3036">
        <f>IFERROR(ROUND(E3036/L3036,2),0)</f>
        <v>89.31</v>
      </c>
      <c r="Q3036" s="11" t="s">
        <v>8315</v>
      </c>
      <c r="R3036" t="s">
        <v>8355</v>
      </c>
      <c r="S3036" s="15">
        <f>(((J3036/60)/60)/24)+DATE(1970,1,1)</f>
        <v>42644.535358796296</v>
      </c>
      <c r="T3036" s="15">
        <f>(((I3036/60)/60)/24)+DATE(1970,1,1)</f>
        <v>42675.165972222225</v>
      </c>
      <c r="U3036">
        <f>YEAR(S3036)</f>
        <v>2016</v>
      </c>
      <c r="V3036">
        <f t="shared" si="47"/>
        <v>31</v>
      </c>
    </row>
    <row r="3037" spans="1:22" ht="27.6" x14ac:dyDescent="0.4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ROUND(E3037/D3037*100,0)</f>
        <v>109</v>
      </c>
      <c r="P3037">
        <f>IFERROR(ROUND(E3037/L3037,2),0)</f>
        <v>88.59</v>
      </c>
      <c r="Q3037" s="11" t="s">
        <v>8315</v>
      </c>
      <c r="R3037" t="s">
        <v>8355</v>
      </c>
      <c r="S3037" s="15">
        <f>(((J3037/60)/60)/24)+DATE(1970,1,1)</f>
        <v>41368.560289351852</v>
      </c>
      <c r="T3037" s="15">
        <f>(((I3037/60)/60)/24)+DATE(1970,1,1)</f>
        <v>41398.560289351852</v>
      </c>
      <c r="U3037">
        <f>YEAR(S3037)</f>
        <v>2013</v>
      </c>
      <c r="V3037">
        <f t="shared" si="47"/>
        <v>30</v>
      </c>
    </row>
    <row r="3038" spans="1:22" ht="41.4" x14ac:dyDescent="0.4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ROUND(E3038/D3038*100,0)</f>
        <v>127</v>
      </c>
      <c r="P3038">
        <f>IFERROR(ROUND(E3038/L3038,2),0)</f>
        <v>96.3</v>
      </c>
      <c r="Q3038" s="11" t="s">
        <v>8315</v>
      </c>
      <c r="R3038" t="s">
        <v>8355</v>
      </c>
      <c r="S3038" s="15">
        <f>(((J3038/60)/60)/24)+DATE(1970,1,1)</f>
        <v>41466.785231481481</v>
      </c>
      <c r="T3038" s="15">
        <f>(((I3038/60)/60)/24)+DATE(1970,1,1)</f>
        <v>41502.499305555553</v>
      </c>
      <c r="U3038">
        <f>YEAR(S3038)</f>
        <v>2013</v>
      </c>
      <c r="V3038">
        <f t="shared" si="47"/>
        <v>36</v>
      </c>
    </row>
    <row r="3039" spans="1:22" ht="55.2" x14ac:dyDescent="0.4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ROUND(E3039/D3039*100,0)</f>
        <v>213</v>
      </c>
      <c r="P3039">
        <f>IFERROR(ROUND(E3039/L3039,2),0)</f>
        <v>33.31</v>
      </c>
      <c r="Q3039" s="11" t="s">
        <v>8315</v>
      </c>
      <c r="R3039" t="s">
        <v>8355</v>
      </c>
      <c r="S3039" s="15">
        <f>(((J3039/60)/60)/24)+DATE(1970,1,1)</f>
        <v>40378.893206018518</v>
      </c>
      <c r="T3039" s="15">
        <f>(((I3039/60)/60)/24)+DATE(1970,1,1)</f>
        <v>40453.207638888889</v>
      </c>
      <c r="U3039">
        <f>YEAR(S3039)</f>
        <v>2010</v>
      </c>
      <c r="V3039">
        <f t="shared" si="47"/>
        <v>75</v>
      </c>
    </row>
    <row r="3040" spans="1:22" ht="41.4" x14ac:dyDescent="0.4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ROUND(E3040/D3040*100,0)</f>
        <v>101</v>
      </c>
      <c r="P3040">
        <f>IFERROR(ROUND(E3040/L3040,2),0)</f>
        <v>37.22</v>
      </c>
      <c r="Q3040" s="11" t="s">
        <v>8315</v>
      </c>
      <c r="R3040" t="s">
        <v>8355</v>
      </c>
      <c r="S3040" s="15">
        <f>(((J3040/60)/60)/24)+DATE(1970,1,1)</f>
        <v>42373.252280092594</v>
      </c>
      <c r="T3040" s="15">
        <f>(((I3040/60)/60)/24)+DATE(1970,1,1)</f>
        <v>42433.252280092594</v>
      </c>
      <c r="U3040">
        <f>YEAR(S3040)</f>
        <v>2016</v>
      </c>
      <c r="V3040">
        <f t="shared" si="47"/>
        <v>60</v>
      </c>
    </row>
    <row r="3041" spans="1:22" ht="41.4" x14ac:dyDescent="0.4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ROUND(E3041/D3041*100,0)</f>
        <v>109</v>
      </c>
      <c r="P3041">
        <f>IFERROR(ROUND(E3041/L3041,2),0)</f>
        <v>92.13</v>
      </c>
      <c r="Q3041" s="11" t="s">
        <v>8315</v>
      </c>
      <c r="R3041" t="s">
        <v>8355</v>
      </c>
      <c r="S3041" s="15">
        <f>(((J3041/60)/60)/24)+DATE(1970,1,1)</f>
        <v>41610.794421296298</v>
      </c>
      <c r="T3041" s="15">
        <f>(((I3041/60)/60)/24)+DATE(1970,1,1)</f>
        <v>41637.332638888889</v>
      </c>
      <c r="U3041">
        <f>YEAR(S3041)</f>
        <v>2013</v>
      </c>
      <c r="V3041">
        <f t="shared" si="47"/>
        <v>27</v>
      </c>
    </row>
    <row r="3042" spans="1:22" ht="41.4" x14ac:dyDescent="0.4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ROUND(E3042/D3042*100,0)</f>
        <v>108</v>
      </c>
      <c r="P3042">
        <f>IFERROR(ROUND(E3042/L3042,2),0)</f>
        <v>76.790000000000006</v>
      </c>
      <c r="Q3042" s="11" t="s">
        <v>8315</v>
      </c>
      <c r="R3042" t="s">
        <v>8355</v>
      </c>
      <c r="S3042" s="15">
        <f>(((J3042/60)/60)/24)+DATE(1970,1,1)</f>
        <v>42177.791909722218</v>
      </c>
      <c r="T3042" s="15">
        <f>(((I3042/60)/60)/24)+DATE(1970,1,1)</f>
        <v>42181.958333333328</v>
      </c>
      <c r="U3042">
        <f>YEAR(S3042)</f>
        <v>2015</v>
      </c>
      <c r="V3042">
        <f t="shared" si="47"/>
        <v>4</v>
      </c>
    </row>
    <row r="3043" spans="1:22" ht="27.6" x14ac:dyDescent="0.4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ROUND(E3043/D3043*100,0)</f>
        <v>110</v>
      </c>
      <c r="P3043">
        <f>IFERROR(ROUND(E3043/L3043,2),0)</f>
        <v>96.53</v>
      </c>
      <c r="Q3043" s="11" t="s">
        <v>8315</v>
      </c>
      <c r="R3043" t="s">
        <v>8355</v>
      </c>
      <c r="S3043" s="15">
        <f>(((J3043/60)/60)/24)+DATE(1970,1,1)</f>
        <v>42359.868611111116</v>
      </c>
      <c r="T3043" s="15">
        <f>(((I3043/60)/60)/24)+DATE(1970,1,1)</f>
        <v>42389.868611111116</v>
      </c>
      <c r="U3043">
        <f>YEAR(S3043)</f>
        <v>2015</v>
      </c>
      <c r="V3043">
        <f t="shared" si="47"/>
        <v>30</v>
      </c>
    </row>
    <row r="3044" spans="1:22" ht="41.4" x14ac:dyDescent="0.4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ROUND(E3044/D3044*100,0)</f>
        <v>128</v>
      </c>
      <c r="P3044">
        <f>IFERROR(ROUND(E3044/L3044,2),0)</f>
        <v>51.89</v>
      </c>
      <c r="Q3044" s="11" t="s">
        <v>8315</v>
      </c>
      <c r="R3044" t="s">
        <v>8355</v>
      </c>
      <c r="S3044" s="15">
        <f>(((J3044/60)/60)/24)+DATE(1970,1,1)</f>
        <v>42253.688043981485</v>
      </c>
      <c r="T3044" s="15">
        <f>(((I3044/60)/60)/24)+DATE(1970,1,1)</f>
        <v>42283.688043981485</v>
      </c>
      <c r="U3044">
        <f>YEAR(S3044)</f>
        <v>2015</v>
      </c>
      <c r="V3044">
        <f t="shared" si="47"/>
        <v>30</v>
      </c>
    </row>
    <row r="3045" spans="1:22" ht="41.4" x14ac:dyDescent="0.4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ROUND(E3045/D3045*100,0)</f>
        <v>110</v>
      </c>
      <c r="P3045">
        <f>IFERROR(ROUND(E3045/L3045,2),0)</f>
        <v>128.91</v>
      </c>
      <c r="Q3045" s="11" t="s">
        <v>8315</v>
      </c>
      <c r="R3045" t="s">
        <v>8355</v>
      </c>
      <c r="S3045" s="15">
        <f>(((J3045/60)/60)/24)+DATE(1970,1,1)</f>
        <v>42083.070590277777</v>
      </c>
      <c r="T3045" s="15">
        <f>(((I3045/60)/60)/24)+DATE(1970,1,1)</f>
        <v>42110.118055555555</v>
      </c>
      <c r="U3045">
        <f>YEAR(S3045)</f>
        <v>2015</v>
      </c>
      <c r="V3045">
        <f t="shared" si="47"/>
        <v>27</v>
      </c>
    </row>
    <row r="3046" spans="1:22" ht="41.4" x14ac:dyDescent="0.4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ROUND(E3046/D3046*100,0)</f>
        <v>109</v>
      </c>
      <c r="P3046">
        <f>IFERROR(ROUND(E3046/L3046,2),0)</f>
        <v>84.11</v>
      </c>
      <c r="Q3046" s="11" t="s">
        <v>8315</v>
      </c>
      <c r="R3046" t="s">
        <v>8355</v>
      </c>
      <c r="S3046" s="15">
        <f>(((J3046/60)/60)/24)+DATE(1970,1,1)</f>
        <v>42387.7268287037</v>
      </c>
      <c r="T3046" s="15">
        <f>(((I3046/60)/60)/24)+DATE(1970,1,1)</f>
        <v>42402.7268287037</v>
      </c>
      <c r="U3046">
        <f>YEAR(S3046)</f>
        <v>2016</v>
      </c>
      <c r="V3046">
        <f t="shared" si="47"/>
        <v>15</v>
      </c>
    </row>
    <row r="3047" spans="1:22" ht="41.4" x14ac:dyDescent="0.4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ROUND(E3047/D3047*100,0)</f>
        <v>133</v>
      </c>
      <c r="P3047">
        <f>IFERROR(ROUND(E3047/L3047,2),0)</f>
        <v>82.94</v>
      </c>
      <c r="Q3047" s="11" t="s">
        <v>8315</v>
      </c>
      <c r="R3047" t="s">
        <v>8355</v>
      </c>
      <c r="S3047" s="15">
        <f>(((J3047/60)/60)/24)+DATE(1970,1,1)</f>
        <v>41843.155729166669</v>
      </c>
      <c r="T3047" s="15">
        <f>(((I3047/60)/60)/24)+DATE(1970,1,1)</f>
        <v>41873.155729166669</v>
      </c>
      <c r="U3047">
        <f>YEAR(S3047)</f>
        <v>2014</v>
      </c>
      <c r="V3047">
        <f t="shared" si="47"/>
        <v>30</v>
      </c>
    </row>
    <row r="3048" spans="1:22" ht="41.4" x14ac:dyDescent="0.4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ROUND(E3048/D3048*100,0)</f>
        <v>191</v>
      </c>
      <c r="P3048">
        <f>IFERROR(ROUND(E3048/L3048,2),0)</f>
        <v>259.95</v>
      </c>
      <c r="Q3048" s="11" t="s">
        <v>8315</v>
      </c>
      <c r="R3048" t="s">
        <v>8355</v>
      </c>
      <c r="S3048" s="15">
        <f>(((J3048/60)/60)/24)+DATE(1970,1,1)</f>
        <v>41862.803078703706</v>
      </c>
      <c r="T3048" s="15">
        <f>(((I3048/60)/60)/24)+DATE(1970,1,1)</f>
        <v>41892.202777777777</v>
      </c>
      <c r="U3048">
        <f>YEAR(S3048)</f>
        <v>2014</v>
      </c>
      <c r="V3048">
        <f t="shared" si="47"/>
        <v>30</v>
      </c>
    </row>
    <row r="3049" spans="1:22" ht="41.4" x14ac:dyDescent="0.4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ROUND(E3049/D3049*100,0)</f>
        <v>149</v>
      </c>
      <c r="P3049">
        <f>IFERROR(ROUND(E3049/L3049,2),0)</f>
        <v>37.25</v>
      </c>
      <c r="Q3049" s="11" t="s">
        <v>8315</v>
      </c>
      <c r="R3049" t="s">
        <v>8355</v>
      </c>
      <c r="S3049" s="15">
        <f>(((J3049/60)/60)/24)+DATE(1970,1,1)</f>
        <v>42443.989050925928</v>
      </c>
      <c r="T3049" s="15">
        <f>(((I3049/60)/60)/24)+DATE(1970,1,1)</f>
        <v>42487.552777777775</v>
      </c>
      <c r="U3049">
        <f>YEAR(S3049)</f>
        <v>2016</v>
      </c>
      <c r="V3049">
        <f t="shared" si="47"/>
        <v>44</v>
      </c>
    </row>
    <row r="3050" spans="1:22" ht="41.4" x14ac:dyDescent="0.4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ROUND(E3050/D3050*100,0)</f>
        <v>166</v>
      </c>
      <c r="P3050">
        <f>IFERROR(ROUND(E3050/L3050,2),0)</f>
        <v>177.02</v>
      </c>
      <c r="Q3050" s="11" t="s">
        <v>8315</v>
      </c>
      <c r="R3050" t="s">
        <v>8355</v>
      </c>
      <c r="S3050" s="15">
        <f>(((J3050/60)/60)/24)+DATE(1970,1,1)</f>
        <v>41975.901180555549</v>
      </c>
      <c r="T3050" s="15">
        <f>(((I3050/60)/60)/24)+DATE(1970,1,1)</f>
        <v>42004.890277777777</v>
      </c>
      <c r="U3050">
        <f>YEAR(S3050)</f>
        <v>2014</v>
      </c>
      <c r="V3050">
        <f t="shared" si="47"/>
        <v>29</v>
      </c>
    </row>
    <row r="3051" spans="1:22" ht="41.4" x14ac:dyDescent="0.4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ROUND(E3051/D3051*100,0)</f>
        <v>107</v>
      </c>
      <c r="P3051">
        <f>IFERROR(ROUND(E3051/L3051,2),0)</f>
        <v>74.069999999999993</v>
      </c>
      <c r="Q3051" s="11" t="s">
        <v>8315</v>
      </c>
      <c r="R3051" t="s">
        <v>8355</v>
      </c>
      <c r="S3051" s="15">
        <f>(((J3051/60)/60)/24)+DATE(1970,1,1)</f>
        <v>42139.014525462961</v>
      </c>
      <c r="T3051" s="15">
        <f>(((I3051/60)/60)/24)+DATE(1970,1,1)</f>
        <v>42169.014525462961</v>
      </c>
      <c r="U3051">
        <f>YEAR(S3051)</f>
        <v>2015</v>
      </c>
      <c r="V3051">
        <f t="shared" si="47"/>
        <v>30</v>
      </c>
    </row>
    <row r="3052" spans="1:22" ht="27.6" x14ac:dyDescent="0.4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ROUND(E3052/D3052*100,0)</f>
        <v>106</v>
      </c>
      <c r="P3052">
        <f>IFERROR(ROUND(E3052/L3052,2),0)</f>
        <v>70.67</v>
      </c>
      <c r="Q3052" s="11" t="s">
        <v>8315</v>
      </c>
      <c r="R3052" t="s">
        <v>8355</v>
      </c>
      <c r="S3052" s="15">
        <f>(((J3052/60)/60)/24)+DATE(1970,1,1)</f>
        <v>42465.16851851852</v>
      </c>
      <c r="T3052" s="15">
        <f>(((I3052/60)/60)/24)+DATE(1970,1,1)</f>
        <v>42495.16851851852</v>
      </c>
      <c r="U3052">
        <f>YEAR(S3052)</f>
        <v>2016</v>
      </c>
      <c r="V3052">
        <f t="shared" si="47"/>
        <v>30</v>
      </c>
    </row>
    <row r="3053" spans="1:22" ht="41.4" x14ac:dyDescent="0.4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ROUND(E3053/D3053*100,0)</f>
        <v>24</v>
      </c>
      <c r="P3053">
        <f>IFERROR(ROUND(E3053/L3053,2),0)</f>
        <v>23.63</v>
      </c>
      <c r="Q3053" s="11" t="s">
        <v>8315</v>
      </c>
      <c r="R3053" t="s">
        <v>8355</v>
      </c>
      <c r="S3053" s="15">
        <f>(((J3053/60)/60)/24)+DATE(1970,1,1)</f>
        <v>42744.416030092587</v>
      </c>
      <c r="T3053" s="15">
        <f>(((I3053/60)/60)/24)+DATE(1970,1,1)</f>
        <v>42774.416030092587</v>
      </c>
      <c r="U3053">
        <f>YEAR(S3053)</f>
        <v>2017</v>
      </c>
      <c r="V3053">
        <f t="shared" si="47"/>
        <v>30</v>
      </c>
    </row>
    <row r="3054" spans="1:22" ht="27.6" x14ac:dyDescent="0.4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ROUND(E3054/D3054*100,0)</f>
        <v>0</v>
      </c>
      <c r="P3054">
        <f>IFERROR(ROUND(E3054/L3054,2),0)</f>
        <v>37.5</v>
      </c>
      <c r="Q3054" s="11" t="s">
        <v>8315</v>
      </c>
      <c r="R3054" t="s">
        <v>8355</v>
      </c>
      <c r="S3054" s="15">
        <f>(((J3054/60)/60)/24)+DATE(1970,1,1)</f>
        <v>42122.670069444444</v>
      </c>
      <c r="T3054" s="15">
        <f>(((I3054/60)/60)/24)+DATE(1970,1,1)</f>
        <v>42152.665972222225</v>
      </c>
      <c r="U3054">
        <f>YEAR(S3054)</f>
        <v>2015</v>
      </c>
      <c r="V3054">
        <f t="shared" si="47"/>
        <v>30</v>
      </c>
    </row>
    <row r="3055" spans="1:22" ht="41.4" x14ac:dyDescent="0.4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ROUND(E3055/D3055*100,0)</f>
        <v>0</v>
      </c>
      <c r="P3055">
        <f>IFERROR(ROUND(E3055/L3055,2),0)</f>
        <v>13.33</v>
      </c>
      <c r="Q3055" s="11" t="s">
        <v>8315</v>
      </c>
      <c r="R3055" t="s">
        <v>8355</v>
      </c>
      <c r="S3055" s="15">
        <f>(((J3055/60)/60)/24)+DATE(1970,1,1)</f>
        <v>41862.761724537035</v>
      </c>
      <c r="T3055" s="15">
        <f>(((I3055/60)/60)/24)+DATE(1970,1,1)</f>
        <v>41914.165972222225</v>
      </c>
      <c r="U3055">
        <f>YEAR(S3055)</f>
        <v>2014</v>
      </c>
      <c r="V3055">
        <f t="shared" si="47"/>
        <v>52</v>
      </c>
    </row>
    <row r="3056" spans="1:22" ht="41.4" x14ac:dyDescent="0.4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ROUND(E3056/D3056*100,0)</f>
        <v>0</v>
      </c>
      <c r="P3056">
        <f>IFERROR(ROUND(E3056/L3056,2),0)</f>
        <v>0</v>
      </c>
      <c r="Q3056" s="11" t="s">
        <v>8315</v>
      </c>
      <c r="R3056" t="s">
        <v>8355</v>
      </c>
      <c r="S3056" s="15">
        <f>(((J3056/60)/60)/24)+DATE(1970,1,1)</f>
        <v>42027.832800925928</v>
      </c>
      <c r="T3056" s="15">
        <f>(((I3056/60)/60)/24)+DATE(1970,1,1)</f>
        <v>42065.044444444444</v>
      </c>
      <c r="U3056">
        <f>YEAR(S3056)</f>
        <v>2015</v>
      </c>
      <c r="V3056">
        <f t="shared" si="47"/>
        <v>38</v>
      </c>
    </row>
    <row r="3057" spans="1:22" ht="41.4" x14ac:dyDescent="0.4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ROUND(E3057/D3057*100,0)</f>
        <v>0</v>
      </c>
      <c r="P3057">
        <f>IFERROR(ROUND(E3057/L3057,2),0)</f>
        <v>1</v>
      </c>
      <c r="Q3057" s="11" t="s">
        <v>8315</v>
      </c>
      <c r="R3057" t="s">
        <v>8355</v>
      </c>
      <c r="S3057" s="15">
        <f>(((J3057/60)/60)/24)+DATE(1970,1,1)</f>
        <v>41953.95821759259</v>
      </c>
      <c r="T3057" s="15">
        <f>(((I3057/60)/60)/24)+DATE(1970,1,1)</f>
        <v>42013.95821759259</v>
      </c>
      <c r="U3057">
        <f>YEAR(S3057)</f>
        <v>2014</v>
      </c>
      <c r="V3057">
        <f t="shared" si="47"/>
        <v>60</v>
      </c>
    </row>
    <row r="3058" spans="1:22" ht="41.4" x14ac:dyDescent="0.4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ROUND(E3058/D3058*100,0)</f>
        <v>0</v>
      </c>
      <c r="P3058">
        <f>IFERROR(ROUND(E3058/L3058,2),0)</f>
        <v>0</v>
      </c>
      <c r="Q3058" s="11" t="s">
        <v>8315</v>
      </c>
      <c r="R3058" t="s">
        <v>8355</v>
      </c>
      <c r="S3058" s="15">
        <f>(((J3058/60)/60)/24)+DATE(1970,1,1)</f>
        <v>41851.636388888888</v>
      </c>
      <c r="T3058" s="15">
        <f>(((I3058/60)/60)/24)+DATE(1970,1,1)</f>
        <v>41911.636388888888</v>
      </c>
      <c r="U3058">
        <f>YEAR(S3058)</f>
        <v>2014</v>
      </c>
      <c r="V3058">
        <f t="shared" si="47"/>
        <v>60</v>
      </c>
    </row>
    <row r="3059" spans="1:22" ht="41.4" x14ac:dyDescent="0.4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ROUND(E3059/D3059*100,0)</f>
        <v>0</v>
      </c>
      <c r="P3059">
        <f>IFERROR(ROUND(E3059/L3059,2),0)</f>
        <v>0</v>
      </c>
      <c r="Q3059" s="11" t="s">
        <v>8315</v>
      </c>
      <c r="R3059" t="s">
        <v>8355</v>
      </c>
      <c r="S3059" s="15">
        <f>(((J3059/60)/60)/24)+DATE(1970,1,1)</f>
        <v>42433.650590277779</v>
      </c>
      <c r="T3059" s="15">
        <f>(((I3059/60)/60)/24)+DATE(1970,1,1)</f>
        <v>42463.608923611115</v>
      </c>
      <c r="U3059">
        <f>YEAR(S3059)</f>
        <v>2016</v>
      </c>
      <c r="V3059">
        <f t="shared" si="47"/>
        <v>30</v>
      </c>
    </row>
    <row r="3060" spans="1:22" ht="41.4" x14ac:dyDescent="0.4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ROUND(E3060/D3060*100,0)</f>
        <v>0</v>
      </c>
      <c r="P3060">
        <f>IFERROR(ROUND(E3060/L3060,2),0)</f>
        <v>1</v>
      </c>
      <c r="Q3060" s="11" t="s">
        <v>8315</v>
      </c>
      <c r="R3060" t="s">
        <v>8355</v>
      </c>
      <c r="S3060" s="15">
        <f>(((J3060/60)/60)/24)+DATE(1970,1,1)</f>
        <v>42460.374305555553</v>
      </c>
      <c r="T3060" s="15">
        <f>(((I3060/60)/60)/24)+DATE(1970,1,1)</f>
        <v>42510.374305555553</v>
      </c>
      <c r="U3060">
        <f>YEAR(S3060)</f>
        <v>2016</v>
      </c>
      <c r="V3060">
        <f t="shared" si="47"/>
        <v>50</v>
      </c>
    </row>
    <row r="3061" spans="1:22" ht="41.4" x14ac:dyDescent="0.4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ROUND(E3061/D3061*100,0)</f>
        <v>3</v>
      </c>
      <c r="P3061">
        <f>IFERROR(ROUND(E3061/L3061,2),0)</f>
        <v>41</v>
      </c>
      <c r="Q3061" s="11" t="s">
        <v>8315</v>
      </c>
      <c r="R3061" t="s">
        <v>8355</v>
      </c>
      <c r="S3061" s="15">
        <f>(((J3061/60)/60)/24)+DATE(1970,1,1)</f>
        <v>41829.935717592591</v>
      </c>
      <c r="T3061" s="15">
        <f>(((I3061/60)/60)/24)+DATE(1970,1,1)</f>
        <v>41859.935717592591</v>
      </c>
      <c r="U3061">
        <f>YEAR(S3061)</f>
        <v>2014</v>
      </c>
      <c r="V3061">
        <f t="shared" si="47"/>
        <v>30</v>
      </c>
    </row>
    <row r="3062" spans="1:22" ht="27.6" x14ac:dyDescent="0.4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ROUND(E3062/D3062*100,0)</f>
        <v>0</v>
      </c>
      <c r="P3062">
        <f>IFERROR(ROUND(E3062/L3062,2),0)</f>
        <v>55.83</v>
      </c>
      <c r="Q3062" s="11" t="s">
        <v>8315</v>
      </c>
      <c r="R3062" t="s">
        <v>8355</v>
      </c>
      <c r="S3062" s="15">
        <f>(((J3062/60)/60)/24)+DATE(1970,1,1)</f>
        <v>42245.274699074071</v>
      </c>
      <c r="T3062" s="15">
        <f>(((I3062/60)/60)/24)+DATE(1970,1,1)</f>
        <v>42275.274699074071</v>
      </c>
      <c r="U3062">
        <f>YEAR(S3062)</f>
        <v>2015</v>
      </c>
      <c r="V3062">
        <f t="shared" si="47"/>
        <v>30</v>
      </c>
    </row>
    <row r="3063" spans="1:22" x14ac:dyDescent="0.4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ROUND(E3063/D3063*100,0)</f>
        <v>0</v>
      </c>
      <c r="P3063">
        <f>IFERROR(ROUND(E3063/L3063,2),0)</f>
        <v>0</v>
      </c>
      <c r="Q3063" s="11" t="s">
        <v>8315</v>
      </c>
      <c r="R3063" t="s">
        <v>8355</v>
      </c>
      <c r="S3063" s="15">
        <f>(((J3063/60)/60)/24)+DATE(1970,1,1)</f>
        <v>41834.784120370372</v>
      </c>
      <c r="T3063" s="15">
        <f>(((I3063/60)/60)/24)+DATE(1970,1,1)</f>
        <v>41864.784120370372</v>
      </c>
      <c r="U3063">
        <f>YEAR(S3063)</f>
        <v>2014</v>
      </c>
      <c r="V3063">
        <f t="shared" si="47"/>
        <v>30</v>
      </c>
    </row>
    <row r="3064" spans="1:22" ht="41.4" x14ac:dyDescent="0.4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ROUND(E3064/D3064*100,0)</f>
        <v>67</v>
      </c>
      <c r="P3064">
        <f>IFERROR(ROUND(E3064/L3064,2),0)</f>
        <v>99.76</v>
      </c>
      <c r="Q3064" s="11" t="s">
        <v>8315</v>
      </c>
      <c r="R3064" t="s">
        <v>8355</v>
      </c>
      <c r="S3064" s="15">
        <f>(((J3064/60)/60)/24)+DATE(1970,1,1)</f>
        <v>42248.535787037035</v>
      </c>
      <c r="T3064" s="15">
        <f>(((I3064/60)/60)/24)+DATE(1970,1,1)</f>
        <v>42277.75</v>
      </c>
      <c r="U3064">
        <f>YEAR(S3064)</f>
        <v>2015</v>
      </c>
      <c r="V3064">
        <f t="shared" si="47"/>
        <v>29</v>
      </c>
    </row>
    <row r="3065" spans="1:22" ht="27.6" x14ac:dyDescent="0.4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ROUND(E3065/D3065*100,0)</f>
        <v>20</v>
      </c>
      <c r="P3065">
        <f>IFERROR(ROUND(E3065/L3065,2),0)</f>
        <v>25.52</v>
      </c>
      <c r="Q3065" s="11" t="s">
        <v>8315</v>
      </c>
      <c r="R3065" t="s">
        <v>8355</v>
      </c>
      <c r="S3065" s="15">
        <f>(((J3065/60)/60)/24)+DATE(1970,1,1)</f>
        <v>42630.922893518517</v>
      </c>
      <c r="T3065" s="15">
        <f>(((I3065/60)/60)/24)+DATE(1970,1,1)</f>
        <v>42665.922893518517</v>
      </c>
      <c r="U3065">
        <f>YEAR(S3065)</f>
        <v>2016</v>
      </c>
      <c r="V3065">
        <f t="shared" si="47"/>
        <v>35</v>
      </c>
    </row>
    <row r="3066" spans="1:22" ht="27.6" x14ac:dyDescent="0.4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ROUND(E3066/D3066*100,0)</f>
        <v>11</v>
      </c>
      <c r="P3066">
        <f>IFERROR(ROUND(E3066/L3066,2),0)</f>
        <v>117.65</v>
      </c>
      <c r="Q3066" s="11" t="s">
        <v>8315</v>
      </c>
      <c r="R3066" t="s">
        <v>8355</v>
      </c>
      <c r="S3066" s="15">
        <f>(((J3066/60)/60)/24)+DATE(1970,1,1)</f>
        <v>42299.130162037036</v>
      </c>
      <c r="T3066" s="15">
        <f>(((I3066/60)/60)/24)+DATE(1970,1,1)</f>
        <v>42330.290972222225</v>
      </c>
      <c r="U3066">
        <f>YEAR(S3066)</f>
        <v>2015</v>
      </c>
      <c r="V3066">
        <f t="shared" si="47"/>
        <v>31</v>
      </c>
    </row>
    <row r="3067" spans="1:22" ht="41.4" x14ac:dyDescent="0.4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ROUND(E3067/D3067*100,0)</f>
        <v>0</v>
      </c>
      <c r="P3067">
        <f>IFERROR(ROUND(E3067/L3067,2),0)</f>
        <v>5</v>
      </c>
      <c r="Q3067" s="11" t="s">
        <v>8315</v>
      </c>
      <c r="R3067" t="s">
        <v>8355</v>
      </c>
      <c r="S3067" s="15">
        <f>(((J3067/60)/60)/24)+DATE(1970,1,1)</f>
        <v>41825.055231481485</v>
      </c>
      <c r="T3067" s="15">
        <f>(((I3067/60)/60)/24)+DATE(1970,1,1)</f>
        <v>41850.055231481485</v>
      </c>
      <c r="U3067">
        <f>YEAR(S3067)</f>
        <v>2014</v>
      </c>
      <c r="V3067">
        <f t="shared" si="47"/>
        <v>25</v>
      </c>
    </row>
    <row r="3068" spans="1:22" ht="41.4" x14ac:dyDescent="0.4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ROUND(E3068/D3068*100,0)</f>
        <v>12</v>
      </c>
      <c r="P3068">
        <f>IFERROR(ROUND(E3068/L3068,2),0)</f>
        <v>2796.67</v>
      </c>
      <c r="Q3068" s="11" t="s">
        <v>8315</v>
      </c>
      <c r="R3068" t="s">
        <v>8355</v>
      </c>
      <c r="S3068" s="15">
        <f>(((J3068/60)/60)/24)+DATE(1970,1,1)</f>
        <v>42531.228437500002</v>
      </c>
      <c r="T3068" s="15">
        <f>(((I3068/60)/60)/24)+DATE(1970,1,1)</f>
        <v>42561.228437500002</v>
      </c>
      <c r="U3068">
        <f>YEAR(S3068)</f>
        <v>2016</v>
      </c>
      <c r="V3068">
        <f t="shared" si="47"/>
        <v>30</v>
      </c>
    </row>
    <row r="3069" spans="1:22" ht="41.4" x14ac:dyDescent="0.4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ROUND(E3069/D3069*100,0)</f>
        <v>3</v>
      </c>
      <c r="P3069">
        <f>IFERROR(ROUND(E3069/L3069,2),0)</f>
        <v>200</v>
      </c>
      <c r="Q3069" s="11" t="s">
        <v>8315</v>
      </c>
      <c r="R3069" t="s">
        <v>8355</v>
      </c>
      <c r="S3069" s="15">
        <f>(((J3069/60)/60)/24)+DATE(1970,1,1)</f>
        <v>42226.938414351855</v>
      </c>
      <c r="T3069" s="15">
        <f>(((I3069/60)/60)/24)+DATE(1970,1,1)</f>
        <v>42256.938414351855</v>
      </c>
      <c r="U3069">
        <f>YEAR(S3069)</f>
        <v>2015</v>
      </c>
      <c r="V3069">
        <f t="shared" si="47"/>
        <v>30</v>
      </c>
    </row>
    <row r="3070" spans="1:22" ht="41.4" x14ac:dyDescent="0.4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ROUND(E3070/D3070*100,0)</f>
        <v>0</v>
      </c>
      <c r="P3070">
        <f>IFERROR(ROUND(E3070/L3070,2),0)</f>
        <v>87.5</v>
      </c>
      <c r="Q3070" s="11" t="s">
        <v>8315</v>
      </c>
      <c r="R3070" t="s">
        <v>8355</v>
      </c>
      <c r="S3070" s="15">
        <f>(((J3070/60)/60)/24)+DATE(1970,1,1)</f>
        <v>42263.691574074073</v>
      </c>
      <c r="T3070" s="15">
        <f>(((I3070/60)/60)/24)+DATE(1970,1,1)</f>
        <v>42293.691574074073</v>
      </c>
      <c r="U3070">
        <f>YEAR(S3070)</f>
        <v>2015</v>
      </c>
      <c r="V3070">
        <f t="shared" si="47"/>
        <v>30</v>
      </c>
    </row>
    <row r="3071" spans="1:22" ht="41.4" x14ac:dyDescent="0.4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ROUND(E3071/D3071*100,0)</f>
        <v>14</v>
      </c>
      <c r="P3071">
        <f>IFERROR(ROUND(E3071/L3071,2),0)</f>
        <v>20.14</v>
      </c>
      <c r="Q3071" s="11" t="s">
        <v>8315</v>
      </c>
      <c r="R3071" t="s">
        <v>8355</v>
      </c>
      <c r="S3071" s="15">
        <f>(((J3071/60)/60)/24)+DATE(1970,1,1)</f>
        <v>41957.833726851852</v>
      </c>
      <c r="T3071" s="15">
        <f>(((I3071/60)/60)/24)+DATE(1970,1,1)</f>
        <v>41987.833726851852</v>
      </c>
      <c r="U3071">
        <f>YEAR(S3071)</f>
        <v>2014</v>
      </c>
      <c r="V3071">
        <f t="shared" si="47"/>
        <v>30</v>
      </c>
    </row>
    <row r="3072" spans="1:22" ht="41.4" x14ac:dyDescent="0.4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ROUND(E3072/D3072*100,0)</f>
        <v>3</v>
      </c>
      <c r="P3072">
        <f>IFERROR(ROUND(E3072/L3072,2),0)</f>
        <v>20.88</v>
      </c>
      <c r="Q3072" s="11" t="s">
        <v>8315</v>
      </c>
      <c r="R3072" t="s">
        <v>8355</v>
      </c>
      <c r="S3072" s="15">
        <f>(((J3072/60)/60)/24)+DATE(1970,1,1)</f>
        <v>42690.733437499999</v>
      </c>
      <c r="T3072" s="15">
        <f>(((I3072/60)/60)/24)+DATE(1970,1,1)</f>
        <v>42711.733437499999</v>
      </c>
      <c r="U3072">
        <f>YEAR(S3072)</f>
        <v>2016</v>
      </c>
      <c r="V3072">
        <f t="shared" si="47"/>
        <v>21</v>
      </c>
    </row>
    <row r="3073" spans="1:22" ht="41.4" x14ac:dyDescent="0.4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ROUND(E3073/D3073*100,0)</f>
        <v>60</v>
      </c>
      <c r="P3073">
        <f>IFERROR(ROUND(E3073/L3073,2),0)</f>
        <v>61.31</v>
      </c>
      <c r="Q3073" s="11" t="s">
        <v>8315</v>
      </c>
      <c r="R3073" t="s">
        <v>8355</v>
      </c>
      <c r="S3073" s="15">
        <f>(((J3073/60)/60)/24)+DATE(1970,1,1)</f>
        <v>42097.732418981483</v>
      </c>
      <c r="T3073" s="15">
        <f>(((I3073/60)/60)/24)+DATE(1970,1,1)</f>
        <v>42115.249305555553</v>
      </c>
      <c r="U3073">
        <f>YEAR(S3073)</f>
        <v>2015</v>
      </c>
      <c r="V3073">
        <f t="shared" si="47"/>
        <v>18</v>
      </c>
    </row>
    <row r="3074" spans="1:22" ht="41.4" x14ac:dyDescent="0.4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ROUND(E3074/D3074*100,0)</f>
        <v>0</v>
      </c>
      <c r="P3074">
        <f>IFERROR(ROUND(E3074/L3074,2),0)</f>
        <v>1</v>
      </c>
      <c r="Q3074" s="11" t="s">
        <v>8315</v>
      </c>
      <c r="R3074" t="s">
        <v>8355</v>
      </c>
      <c r="S3074" s="15">
        <f>(((J3074/60)/60)/24)+DATE(1970,1,1)</f>
        <v>42658.690532407403</v>
      </c>
      <c r="T3074" s="15">
        <f>(((I3074/60)/60)/24)+DATE(1970,1,1)</f>
        <v>42673.073611111111</v>
      </c>
      <c r="U3074">
        <f>YEAR(S3074)</f>
        <v>2016</v>
      </c>
      <c r="V3074">
        <f t="shared" si="47"/>
        <v>15</v>
      </c>
    </row>
    <row r="3075" spans="1:22" ht="41.4" x14ac:dyDescent="0.4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ROUND(E3075/D3075*100,0)</f>
        <v>0</v>
      </c>
      <c r="P3075">
        <f>IFERROR(ROUND(E3075/L3075,2),0)</f>
        <v>92.14</v>
      </c>
      <c r="Q3075" s="11" t="s">
        <v>8315</v>
      </c>
      <c r="R3075" t="s">
        <v>8355</v>
      </c>
      <c r="S3075" s="15">
        <f>(((J3075/60)/60)/24)+DATE(1970,1,1)</f>
        <v>42111.684027777781</v>
      </c>
      <c r="T3075" s="15">
        <f>(((I3075/60)/60)/24)+DATE(1970,1,1)</f>
        <v>42169.804861111115</v>
      </c>
      <c r="U3075">
        <f>YEAR(S3075)</f>
        <v>2015</v>
      </c>
      <c r="V3075">
        <f t="shared" ref="V3075:V3138" si="48">_xlfn.DAYS(T3075,S3075)</f>
        <v>58</v>
      </c>
    </row>
    <row r="3076" spans="1:22" ht="55.2" x14ac:dyDescent="0.4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ROUND(E3076/D3076*100,0)</f>
        <v>0</v>
      </c>
      <c r="P3076">
        <f>IFERROR(ROUND(E3076/L3076,2),0)</f>
        <v>7.33</v>
      </c>
      <c r="Q3076" s="11" t="s">
        <v>8315</v>
      </c>
      <c r="R3076" t="s">
        <v>8355</v>
      </c>
      <c r="S3076" s="15">
        <f>(((J3076/60)/60)/24)+DATE(1970,1,1)</f>
        <v>42409.571284722217</v>
      </c>
      <c r="T3076" s="15">
        <f>(((I3076/60)/60)/24)+DATE(1970,1,1)</f>
        <v>42439.571284722217</v>
      </c>
      <c r="U3076">
        <f>YEAR(S3076)</f>
        <v>2016</v>
      </c>
      <c r="V3076">
        <f t="shared" si="48"/>
        <v>30</v>
      </c>
    </row>
    <row r="3077" spans="1:22" ht="41.4" x14ac:dyDescent="0.4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ROUND(E3077/D3077*100,0)</f>
        <v>9</v>
      </c>
      <c r="P3077">
        <f>IFERROR(ROUND(E3077/L3077,2),0)</f>
        <v>64.8</v>
      </c>
      <c r="Q3077" s="11" t="s">
        <v>8315</v>
      </c>
      <c r="R3077" t="s">
        <v>8355</v>
      </c>
      <c r="S3077" s="15">
        <f>(((J3077/60)/60)/24)+DATE(1970,1,1)</f>
        <v>42551.102314814809</v>
      </c>
      <c r="T3077" s="15">
        <f>(((I3077/60)/60)/24)+DATE(1970,1,1)</f>
        <v>42601.102314814809</v>
      </c>
      <c r="U3077">
        <f>YEAR(S3077)</f>
        <v>2016</v>
      </c>
      <c r="V3077">
        <f t="shared" si="48"/>
        <v>50</v>
      </c>
    </row>
    <row r="3078" spans="1:22" ht="27.6" x14ac:dyDescent="0.4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ROUND(E3078/D3078*100,0)</f>
        <v>15</v>
      </c>
      <c r="P3078">
        <f>IFERROR(ROUND(E3078/L3078,2),0)</f>
        <v>30.12</v>
      </c>
      <c r="Q3078" s="11" t="s">
        <v>8315</v>
      </c>
      <c r="R3078" t="s">
        <v>8355</v>
      </c>
      <c r="S3078" s="15">
        <f>(((J3078/60)/60)/24)+DATE(1970,1,1)</f>
        <v>42226.651886574073</v>
      </c>
      <c r="T3078" s="15">
        <f>(((I3078/60)/60)/24)+DATE(1970,1,1)</f>
        <v>42286.651886574073</v>
      </c>
      <c r="U3078">
        <f>YEAR(S3078)</f>
        <v>2015</v>
      </c>
      <c r="V3078">
        <f t="shared" si="48"/>
        <v>60</v>
      </c>
    </row>
    <row r="3079" spans="1:22" ht="41.4" x14ac:dyDescent="0.4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ROUND(E3079/D3079*100,0)</f>
        <v>0</v>
      </c>
      <c r="P3079">
        <f>IFERROR(ROUND(E3079/L3079,2),0)</f>
        <v>52.5</v>
      </c>
      <c r="Q3079" s="11" t="s">
        <v>8315</v>
      </c>
      <c r="R3079" t="s">
        <v>8355</v>
      </c>
      <c r="S3079" s="15">
        <f>(((J3079/60)/60)/24)+DATE(1970,1,1)</f>
        <v>42766.956921296296</v>
      </c>
      <c r="T3079" s="15">
        <f>(((I3079/60)/60)/24)+DATE(1970,1,1)</f>
        <v>42796.956921296296</v>
      </c>
      <c r="U3079">
        <f>YEAR(S3079)</f>
        <v>2017</v>
      </c>
      <c r="V3079">
        <f t="shared" si="48"/>
        <v>30</v>
      </c>
    </row>
    <row r="3080" spans="1:22" ht="41.4" x14ac:dyDescent="0.4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ROUND(E3080/D3080*100,0)</f>
        <v>0</v>
      </c>
      <c r="P3080">
        <f>IFERROR(ROUND(E3080/L3080,2),0)</f>
        <v>23.67</v>
      </c>
      <c r="Q3080" s="11" t="s">
        <v>8315</v>
      </c>
      <c r="R3080" t="s">
        <v>8355</v>
      </c>
      <c r="S3080" s="15">
        <f>(((J3080/60)/60)/24)+DATE(1970,1,1)</f>
        <v>42031.138831018514</v>
      </c>
      <c r="T3080" s="15">
        <f>(((I3080/60)/60)/24)+DATE(1970,1,1)</f>
        <v>42061.138831018514</v>
      </c>
      <c r="U3080">
        <f>YEAR(S3080)</f>
        <v>2015</v>
      </c>
      <c r="V3080">
        <f t="shared" si="48"/>
        <v>30</v>
      </c>
    </row>
    <row r="3081" spans="1:22" ht="41.4" x14ac:dyDescent="0.4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ROUND(E3081/D3081*100,0)</f>
        <v>1</v>
      </c>
      <c r="P3081">
        <f>IFERROR(ROUND(E3081/L3081,2),0)</f>
        <v>415.78</v>
      </c>
      <c r="Q3081" s="11" t="s">
        <v>8315</v>
      </c>
      <c r="R3081" t="s">
        <v>8355</v>
      </c>
      <c r="S3081" s="15">
        <f>(((J3081/60)/60)/24)+DATE(1970,1,1)</f>
        <v>42055.713368055556</v>
      </c>
      <c r="T3081" s="15">
        <f>(((I3081/60)/60)/24)+DATE(1970,1,1)</f>
        <v>42085.671701388885</v>
      </c>
      <c r="U3081">
        <f>YEAR(S3081)</f>
        <v>2015</v>
      </c>
      <c r="V3081">
        <f t="shared" si="48"/>
        <v>30</v>
      </c>
    </row>
    <row r="3082" spans="1:22" ht="41.4" x14ac:dyDescent="0.4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ROUND(E3082/D3082*100,0)</f>
        <v>0</v>
      </c>
      <c r="P3082">
        <f>IFERROR(ROUND(E3082/L3082,2),0)</f>
        <v>53.71</v>
      </c>
      <c r="Q3082" s="11" t="s">
        <v>8315</v>
      </c>
      <c r="R3082" t="s">
        <v>8355</v>
      </c>
      <c r="S3082" s="15">
        <f>(((J3082/60)/60)/24)+DATE(1970,1,1)</f>
        <v>41940.028287037036</v>
      </c>
      <c r="T3082" s="15">
        <f>(((I3082/60)/60)/24)+DATE(1970,1,1)</f>
        <v>42000.0699537037</v>
      </c>
      <c r="U3082">
        <f>YEAR(S3082)</f>
        <v>2014</v>
      </c>
      <c r="V3082">
        <f t="shared" si="48"/>
        <v>60</v>
      </c>
    </row>
    <row r="3083" spans="1:22" ht="41.4" x14ac:dyDescent="0.4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ROUND(E3083/D3083*100,0)</f>
        <v>0</v>
      </c>
      <c r="P3083">
        <f>IFERROR(ROUND(E3083/L3083,2),0)</f>
        <v>420.6</v>
      </c>
      <c r="Q3083" s="11" t="s">
        <v>8315</v>
      </c>
      <c r="R3083" t="s">
        <v>8355</v>
      </c>
      <c r="S3083" s="15">
        <f>(((J3083/60)/60)/24)+DATE(1970,1,1)</f>
        <v>42237.181608796294</v>
      </c>
      <c r="T3083" s="15">
        <f>(((I3083/60)/60)/24)+DATE(1970,1,1)</f>
        <v>42267.181608796294</v>
      </c>
      <c r="U3083">
        <f>YEAR(S3083)</f>
        <v>2015</v>
      </c>
      <c r="V3083">
        <f t="shared" si="48"/>
        <v>30</v>
      </c>
    </row>
    <row r="3084" spans="1:22" ht="41.4" x14ac:dyDescent="0.4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ROUND(E3084/D3084*100,0)</f>
        <v>0</v>
      </c>
      <c r="P3084">
        <f>IFERROR(ROUND(E3084/L3084,2),0)</f>
        <v>0</v>
      </c>
      <c r="Q3084" s="11" t="s">
        <v>8315</v>
      </c>
      <c r="R3084" t="s">
        <v>8355</v>
      </c>
      <c r="S3084" s="15">
        <f>(((J3084/60)/60)/24)+DATE(1970,1,1)</f>
        <v>42293.922986111109</v>
      </c>
      <c r="T3084" s="15">
        <f>(((I3084/60)/60)/24)+DATE(1970,1,1)</f>
        <v>42323.96465277778</v>
      </c>
      <c r="U3084">
        <f>YEAR(S3084)</f>
        <v>2015</v>
      </c>
      <c r="V3084">
        <f t="shared" si="48"/>
        <v>30</v>
      </c>
    </row>
    <row r="3085" spans="1:22" ht="55.2" x14ac:dyDescent="0.4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ROUND(E3085/D3085*100,0)</f>
        <v>0</v>
      </c>
      <c r="P3085">
        <f>IFERROR(ROUND(E3085/L3085,2),0)</f>
        <v>18.670000000000002</v>
      </c>
      <c r="Q3085" s="11" t="s">
        <v>8315</v>
      </c>
      <c r="R3085" t="s">
        <v>8355</v>
      </c>
      <c r="S3085" s="15">
        <f>(((J3085/60)/60)/24)+DATE(1970,1,1)</f>
        <v>41853.563402777778</v>
      </c>
      <c r="T3085" s="15">
        <f>(((I3085/60)/60)/24)+DATE(1970,1,1)</f>
        <v>41883.208333333336</v>
      </c>
      <c r="U3085">
        <f>YEAR(S3085)</f>
        <v>2014</v>
      </c>
      <c r="V3085">
        <f t="shared" si="48"/>
        <v>30</v>
      </c>
    </row>
    <row r="3086" spans="1:22" ht="41.4" x14ac:dyDescent="0.4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ROUND(E3086/D3086*100,0)</f>
        <v>12</v>
      </c>
      <c r="P3086">
        <f>IFERROR(ROUND(E3086/L3086,2),0)</f>
        <v>78.33</v>
      </c>
      <c r="Q3086" s="11" t="s">
        <v>8315</v>
      </c>
      <c r="R3086" t="s">
        <v>8355</v>
      </c>
      <c r="S3086" s="15">
        <f>(((J3086/60)/60)/24)+DATE(1970,1,1)</f>
        <v>42100.723738425921</v>
      </c>
      <c r="T3086" s="15">
        <f>(((I3086/60)/60)/24)+DATE(1970,1,1)</f>
        <v>42129.783333333333</v>
      </c>
      <c r="U3086">
        <f>YEAR(S3086)</f>
        <v>2015</v>
      </c>
      <c r="V3086">
        <f t="shared" si="48"/>
        <v>29</v>
      </c>
    </row>
    <row r="3087" spans="1:22" ht="41.4" x14ac:dyDescent="0.4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ROUND(E3087/D3087*100,0)</f>
        <v>2</v>
      </c>
      <c r="P3087">
        <f>IFERROR(ROUND(E3087/L3087,2),0)</f>
        <v>67.78</v>
      </c>
      <c r="Q3087" s="11" t="s">
        <v>8315</v>
      </c>
      <c r="R3087" t="s">
        <v>8355</v>
      </c>
      <c r="S3087" s="15">
        <f>(((J3087/60)/60)/24)+DATE(1970,1,1)</f>
        <v>42246.883784722217</v>
      </c>
      <c r="T3087" s="15">
        <f>(((I3087/60)/60)/24)+DATE(1970,1,1)</f>
        <v>42276.883784722217</v>
      </c>
      <c r="U3087">
        <f>YEAR(S3087)</f>
        <v>2015</v>
      </c>
      <c r="V3087">
        <f t="shared" si="48"/>
        <v>30</v>
      </c>
    </row>
    <row r="3088" spans="1:22" ht="41.4" x14ac:dyDescent="0.4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ROUND(E3088/D3088*100,0)</f>
        <v>0</v>
      </c>
      <c r="P3088">
        <f>IFERROR(ROUND(E3088/L3088,2),0)</f>
        <v>16.670000000000002</v>
      </c>
      <c r="Q3088" s="11" t="s">
        <v>8315</v>
      </c>
      <c r="R3088" t="s">
        <v>8355</v>
      </c>
      <c r="S3088" s="15">
        <f>(((J3088/60)/60)/24)+DATE(1970,1,1)</f>
        <v>42173.67082175926</v>
      </c>
      <c r="T3088" s="15">
        <f>(((I3088/60)/60)/24)+DATE(1970,1,1)</f>
        <v>42233.67082175926</v>
      </c>
      <c r="U3088">
        <f>YEAR(S3088)</f>
        <v>2015</v>
      </c>
      <c r="V3088">
        <f t="shared" si="48"/>
        <v>60</v>
      </c>
    </row>
    <row r="3089" spans="1:22" ht="41.4" x14ac:dyDescent="0.4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ROUND(E3089/D3089*100,0)</f>
        <v>1</v>
      </c>
      <c r="P3089">
        <f>IFERROR(ROUND(E3089/L3089,2),0)</f>
        <v>62.5</v>
      </c>
      <c r="Q3089" s="11" t="s">
        <v>8315</v>
      </c>
      <c r="R3089" t="s">
        <v>8355</v>
      </c>
      <c r="S3089" s="15">
        <f>(((J3089/60)/60)/24)+DATE(1970,1,1)</f>
        <v>42665.150347222225</v>
      </c>
      <c r="T3089" s="15">
        <f>(((I3089/60)/60)/24)+DATE(1970,1,1)</f>
        <v>42725.192013888889</v>
      </c>
      <c r="U3089">
        <f>YEAR(S3089)</f>
        <v>2016</v>
      </c>
      <c r="V3089">
        <f t="shared" si="48"/>
        <v>60</v>
      </c>
    </row>
    <row r="3090" spans="1:22" ht="27.6" x14ac:dyDescent="0.4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ROUND(E3090/D3090*100,0)</f>
        <v>0</v>
      </c>
      <c r="P3090">
        <f>IFERROR(ROUND(E3090/L3090,2),0)</f>
        <v>42</v>
      </c>
      <c r="Q3090" s="11" t="s">
        <v>8315</v>
      </c>
      <c r="R3090" t="s">
        <v>8355</v>
      </c>
      <c r="S3090" s="15">
        <f>(((J3090/60)/60)/24)+DATE(1970,1,1)</f>
        <v>41981.57230324074</v>
      </c>
      <c r="T3090" s="15">
        <f>(((I3090/60)/60)/24)+DATE(1970,1,1)</f>
        <v>42012.570138888885</v>
      </c>
      <c r="U3090">
        <f>YEAR(S3090)</f>
        <v>2014</v>
      </c>
      <c r="V3090">
        <f t="shared" si="48"/>
        <v>31</v>
      </c>
    </row>
    <row r="3091" spans="1:22" ht="27.6" x14ac:dyDescent="0.4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ROUND(E3091/D3091*100,0)</f>
        <v>23</v>
      </c>
      <c r="P3091">
        <f>IFERROR(ROUND(E3091/L3091,2),0)</f>
        <v>130.09</v>
      </c>
      <c r="Q3091" s="11" t="s">
        <v>8315</v>
      </c>
      <c r="R3091" t="s">
        <v>8355</v>
      </c>
      <c r="S3091" s="15">
        <f>(((J3091/60)/60)/24)+DATE(1970,1,1)</f>
        <v>42528.542627314819</v>
      </c>
      <c r="T3091" s="15">
        <f>(((I3091/60)/60)/24)+DATE(1970,1,1)</f>
        <v>42560.082638888889</v>
      </c>
      <c r="U3091">
        <f>YEAR(S3091)</f>
        <v>2016</v>
      </c>
      <c r="V3091">
        <f t="shared" si="48"/>
        <v>32</v>
      </c>
    </row>
    <row r="3092" spans="1:22" ht="41.4" x14ac:dyDescent="0.4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ROUND(E3092/D3092*100,0)</f>
        <v>5</v>
      </c>
      <c r="P3092">
        <f>IFERROR(ROUND(E3092/L3092,2),0)</f>
        <v>1270.22</v>
      </c>
      <c r="Q3092" s="11" t="s">
        <v>8315</v>
      </c>
      <c r="R3092" t="s">
        <v>8355</v>
      </c>
      <c r="S3092" s="15">
        <f>(((J3092/60)/60)/24)+DATE(1970,1,1)</f>
        <v>42065.818807870368</v>
      </c>
      <c r="T3092" s="15">
        <f>(((I3092/60)/60)/24)+DATE(1970,1,1)</f>
        <v>42125.777141203704</v>
      </c>
      <c r="U3092">
        <f>YEAR(S3092)</f>
        <v>2015</v>
      </c>
      <c r="V3092">
        <f t="shared" si="48"/>
        <v>60</v>
      </c>
    </row>
    <row r="3093" spans="1:22" ht="41.4" x14ac:dyDescent="0.4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ROUND(E3093/D3093*100,0)</f>
        <v>16</v>
      </c>
      <c r="P3093">
        <f>IFERROR(ROUND(E3093/L3093,2),0)</f>
        <v>88.44</v>
      </c>
      <c r="Q3093" s="11" t="s">
        <v>8315</v>
      </c>
      <c r="R3093" t="s">
        <v>8355</v>
      </c>
      <c r="S3093" s="15">
        <f>(((J3093/60)/60)/24)+DATE(1970,1,1)</f>
        <v>42566.948414351849</v>
      </c>
      <c r="T3093" s="15">
        <f>(((I3093/60)/60)/24)+DATE(1970,1,1)</f>
        <v>42596.948414351849</v>
      </c>
      <c r="U3093">
        <f>YEAR(S3093)</f>
        <v>2016</v>
      </c>
      <c r="V3093">
        <f t="shared" si="48"/>
        <v>30</v>
      </c>
    </row>
    <row r="3094" spans="1:22" ht="41.4" x14ac:dyDescent="0.4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ROUND(E3094/D3094*100,0)</f>
        <v>1</v>
      </c>
      <c r="P3094">
        <f>IFERROR(ROUND(E3094/L3094,2),0)</f>
        <v>56.34</v>
      </c>
      <c r="Q3094" s="11" t="s">
        <v>8315</v>
      </c>
      <c r="R3094" t="s">
        <v>8355</v>
      </c>
      <c r="S3094" s="15">
        <f>(((J3094/60)/60)/24)+DATE(1970,1,1)</f>
        <v>42255.619351851856</v>
      </c>
      <c r="T3094" s="15">
        <f>(((I3094/60)/60)/24)+DATE(1970,1,1)</f>
        <v>42292.916666666672</v>
      </c>
      <c r="U3094">
        <f>YEAR(S3094)</f>
        <v>2015</v>
      </c>
      <c r="V3094">
        <f t="shared" si="48"/>
        <v>37</v>
      </c>
    </row>
    <row r="3095" spans="1:22" ht="41.4" x14ac:dyDescent="0.4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ROUND(E3095/D3095*100,0)</f>
        <v>23</v>
      </c>
      <c r="P3095">
        <f>IFERROR(ROUND(E3095/L3095,2),0)</f>
        <v>53.53</v>
      </c>
      <c r="Q3095" s="11" t="s">
        <v>8315</v>
      </c>
      <c r="R3095" t="s">
        <v>8355</v>
      </c>
      <c r="S3095" s="15">
        <f>(((J3095/60)/60)/24)+DATE(1970,1,1)</f>
        <v>41760.909039351849</v>
      </c>
      <c r="T3095" s="15">
        <f>(((I3095/60)/60)/24)+DATE(1970,1,1)</f>
        <v>41791.165972222225</v>
      </c>
      <c r="U3095">
        <f>YEAR(S3095)</f>
        <v>2014</v>
      </c>
      <c r="V3095">
        <f t="shared" si="48"/>
        <v>31</v>
      </c>
    </row>
    <row r="3096" spans="1:22" ht="27.6" x14ac:dyDescent="0.4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ROUND(E3096/D3096*100,0)</f>
        <v>0</v>
      </c>
      <c r="P3096">
        <f>IFERROR(ROUND(E3096/L3096,2),0)</f>
        <v>25</v>
      </c>
      <c r="Q3096" s="11" t="s">
        <v>8315</v>
      </c>
      <c r="R3096" t="s">
        <v>8355</v>
      </c>
      <c r="S3096" s="15">
        <f>(((J3096/60)/60)/24)+DATE(1970,1,1)</f>
        <v>42207.795787037037</v>
      </c>
      <c r="T3096" s="15">
        <f>(((I3096/60)/60)/24)+DATE(1970,1,1)</f>
        <v>42267.795787037037</v>
      </c>
      <c r="U3096">
        <f>YEAR(S3096)</f>
        <v>2015</v>
      </c>
      <c r="V3096">
        <f t="shared" si="48"/>
        <v>60</v>
      </c>
    </row>
    <row r="3097" spans="1:22" ht="41.4" x14ac:dyDescent="0.4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ROUND(E3097/D3097*100,0)</f>
        <v>0</v>
      </c>
      <c r="P3097">
        <f>IFERROR(ROUND(E3097/L3097,2),0)</f>
        <v>50</v>
      </c>
      <c r="Q3097" s="11" t="s">
        <v>8315</v>
      </c>
      <c r="R3097" t="s">
        <v>8355</v>
      </c>
      <c r="S3097" s="15">
        <f>(((J3097/60)/60)/24)+DATE(1970,1,1)</f>
        <v>42523.025231481486</v>
      </c>
      <c r="T3097" s="15">
        <f>(((I3097/60)/60)/24)+DATE(1970,1,1)</f>
        <v>42583.025231481486</v>
      </c>
      <c r="U3097">
        <f>YEAR(S3097)</f>
        <v>2016</v>
      </c>
      <c r="V3097">
        <f t="shared" si="48"/>
        <v>60</v>
      </c>
    </row>
    <row r="3098" spans="1:22" ht="41.4" x14ac:dyDescent="0.4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ROUND(E3098/D3098*100,0)</f>
        <v>4</v>
      </c>
      <c r="P3098">
        <f>IFERROR(ROUND(E3098/L3098,2),0)</f>
        <v>56.79</v>
      </c>
      <c r="Q3098" s="11" t="s">
        <v>8315</v>
      </c>
      <c r="R3098" t="s">
        <v>8355</v>
      </c>
      <c r="S3098" s="15">
        <f>(((J3098/60)/60)/24)+DATE(1970,1,1)</f>
        <v>42114.825532407413</v>
      </c>
      <c r="T3098" s="15">
        <f>(((I3098/60)/60)/24)+DATE(1970,1,1)</f>
        <v>42144.825532407413</v>
      </c>
      <c r="U3098">
        <f>YEAR(S3098)</f>
        <v>2015</v>
      </c>
      <c r="V3098">
        <f t="shared" si="48"/>
        <v>30</v>
      </c>
    </row>
    <row r="3099" spans="1:22" ht="41.4" x14ac:dyDescent="0.4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ROUND(E3099/D3099*100,0)</f>
        <v>17</v>
      </c>
      <c r="P3099">
        <f>IFERROR(ROUND(E3099/L3099,2),0)</f>
        <v>40.83</v>
      </c>
      <c r="Q3099" s="11" t="s">
        <v>8315</v>
      </c>
      <c r="R3099" t="s">
        <v>8355</v>
      </c>
      <c r="S3099" s="15">
        <f>(((J3099/60)/60)/24)+DATE(1970,1,1)</f>
        <v>42629.503483796296</v>
      </c>
      <c r="T3099" s="15">
        <f>(((I3099/60)/60)/24)+DATE(1970,1,1)</f>
        <v>42650.583333333328</v>
      </c>
      <c r="U3099">
        <f>YEAR(S3099)</f>
        <v>2016</v>
      </c>
      <c r="V3099">
        <f t="shared" si="48"/>
        <v>21</v>
      </c>
    </row>
    <row r="3100" spans="1:22" ht="41.4" x14ac:dyDescent="0.4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ROUND(E3100/D3100*100,0)</f>
        <v>4</v>
      </c>
      <c r="P3100">
        <f>IFERROR(ROUND(E3100/L3100,2),0)</f>
        <v>65.11</v>
      </c>
      <c r="Q3100" s="11" t="s">
        <v>8315</v>
      </c>
      <c r="R3100" t="s">
        <v>8355</v>
      </c>
      <c r="S3100" s="15">
        <f>(((J3100/60)/60)/24)+DATE(1970,1,1)</f>
        <v>42359.792233796295</v>
      </c>
      <c r="T3100" s="15">
        <f>(((I3100/60)/60)/24)+DATE(1970,1,1)</f>
        <v>42408.01180555555</v>
      </c>
      <c r="U3100">
        <f>YEAR(S3100)</f>
        <v>2015</v>
      </c>
      <c r="V3100">
        <f t="shared" si="48"/>
        <v>49</v>
      </c>
    </row>
    <row r="3101" spans="1:22" ht="41.4" x14ac:dyDescent="0.4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ROUND(E3101/D3101*100,0)</f>
        <v>14</v>
      </c>
      <c r="P3101">
        <f>IFERROR(ROUND(E3101/L3101,2),0)</f>
        <v>55.6</v>
      </c>
      <c r="Q3101" s="11" t="s">
        <v>8315</v>
      </c>
      <c r="R3101" t="s">
        <v>8355</v>
      </c>
      <c r="S3101" s="15">
        <f>(((J3101/60)/60)/24)+DATE(1970,1,1)</f>
        <v>42382.189710648148</v>
      </c>
      <c r="T3101" s="15">
        <f>(((I3101/60)/60)/24)+DATE(1970,1,1)</f>
        <v>42412.189710648148</v>
      </c>
      <c r="U3101">
        <f>YEAR(S3101)</f>
        <v>2016</v>
      </c>
      <c r="V3101">
        <f t="shared" si="48"/>
        <v>30</v>
      </c>
    </row>
    <row r="3102" spans="1:22" ht="41.4" x14ac:dyDescent="0.4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ROUND(E3102/D3102*100,0)</f>
        <v>15</v>
      </c>
      <c r="P3102">
        <f>IFERROR(ROUND(E3102/L3102,2),0)</f>
        <v>140.54</v>
      </c>
      <c r="Q3102" s="11" t="s">
        <v>8315</v>
      </c>
      <c r="R3102" t="s">
        <v>8355</v>
      </c>
      <c r="S3102" s="15">
        <f>(((J3102/60)/60)/24)+DATE(1970,1,1)</f>
        <v>41902.622395833336</v>
      </c>
      <c r="T3102" s="15">
        <f>(((I3102/60)/60)/24)+DATE(1970,1,1)</f>
        <v>41932.622395833336</v>
      </c>
      <c r="U3102">
        <f>YEAR(S3102)</f>
        <v>2014</v>
      </c>
      <c r="V3102">
        <f t="shared" si="48"/>
        <v>30</v>
      </c>
    </row>
    <row r="3103" spans="1:22" ht="55.2" x14ac:dyDescent="0.4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ROUND(E3103/D3103*100,0)</f>
        <v>12</v>
      </c>
      <c r="P3103">
        <f>IFERROR(ROUND(E3103/L3103,2),0)</f>
        <v>25</v>
      </c>
      <c r="Q3103" s="11" t="s">
        <v>8315</v>
      </c>
      <c r="R3103" t="s">
        <v>8355</v>
      </c>
      <c r="S3103" s="15">
        <f>(((J3103/60)/60)/24)+DATE(1970,1,1)</f>
        <v>42171.383530092593</v>
      </c>
      <c r="T3103" s="15">
        <f>(((I3103/60)/60)/24)+DATE(1970,1,1)</f>
        <v>42201.330555555556</v>
      </c>
      <c r="U3103">
        <f>YEAR(S3103)</f>
        <v>2015</v>
      </c>
      <c r="V3103">
        <f t="shared" si="48"/>
        <v>30</v>
      </c>
    </row>
    <row r="3104" spans="1:22" ht="41.4" x14ac:dyDescent="0.4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ROUND(E3104/D3104*100,0)</f>
        <v>39</v>
      </c>
      <c r="P3104">
        <f>IFERROR(ROUND(E3104/L3104,2),0)</f>
        <v>69.53</v>
      </c>
      <c r="Q3104" s="11" t="s">
        <v>8315</v>
      </c>
      <c r="R3104" t="s">
        <v>8355</v>
      </c>
      <c r="S3104" s="15">
        <f>(((J3104/60)/60)/24)+DATE(1970,1,1)</f>
        <v>42555.340486111112</v>
      </c>
      <c r="T3104" s="15">
        <f>(((I3104/60)/60)/24)+DATE(1970,1,1)</f>
        <v>42605.340486111112</v>
      </c>
      <c r="U3104">
        <f>YEAR(S3104)</f>
        <v>2016</v>
      </c>
      <c r="V3104">
        <f t="shared" si="48"/>
        <v>50</v>
      </c>
    </row>
    <row r="3105" spans="1:22" ht="27.6" x14ac:dyDescent="0.4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ROUND(E3105/D3105*100,0)</f>
        <v>0</v>
      </c>
      <c r="P3105">
        <f>IFERROR(ROUND(E3105/L3105,2),0)</f>
        <v>5.5</v>
      </c>
      <c r="Q3105" s="11" t="s">
        <v>8315</v>
      </c>
      <c r="R3105" t="s">
        <v>8355</v>
      </c>
      <c r="S3105" s="15">
        <f>(((J3105/60)/60)/24)+DATE(1970,1,1)</f>
        <v>42107.156319444446</v>
      </c>
      <c r="T3105" s="15">
        <f>(((I3105/60)/60)/24)+DATE(1970,1,1)</f>
        <v>42167.156319444446</v>
      </c>
      <c r="U3105">
        <f>YEAR(S3105)</f>
        <v>2015</v>
      </c>
      <c r="V3105">
        <f t="shared" si="48"/>
        <v>60</v>
      </c>
    </row>
    <row r="3106" spans="1:22" ht="41.4" x14ac:dyDescent="0.4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ROUND(E3106/D3106*100,0)</f>
        <v>30</v>
      </c>
      <c r="P3106">
        <f>IFERROR(ROUND(E3106/L3106,2),0)</f>
        <v>237</v>
      </c>
      <c r="Q3106" s="11" t="s">
        <v>8315</v>
      </c>
      <c r="R3106" t="s">
        <v>8355</v>
      </c>
      <c r="S3106" s="15">
        <f>(((J3106/60)/60)/24)+DATE(1970,1,1)</f>
        <v>42006.908692129626</v>
      </c>
      <c r="T3106" s="15">
        <f>(((I3106/60)/60)/24)+DATE(1970,1,1)</f>
        <v>42038.083333333328</v>
      </c>
      <c r="U3106">
        <f>YEAR(S3106)</f>
        <v>2015</v>
      </c>
      <c r="V3106">
        <f t="shared" si="48"/>
        <v>32</v>
      </c>
    </row>
    <row r="3107" spans="1:22" ht="41.4" x14ac:dyDescent="0.4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ROUND(E3107/D3107*100,0)</f>
        <v>42</v>
      </c>
      <c r="P3107">
        <f>IFERROR(ROUND(E3107/L3107,2),0)</f>
        <v>79.87</v>
      </c>
      <c r="Q3107" s="11" t="s">
        <v>8315</v>
      </c>
      <c r="R3107" t="s">
        <v>8355</v>
      </c>
      <c r="S3107" s="15">
        <f>(((J3107/60)/60)/24)+DATE(1970,1,1)</f>
        <v>41876.718935185185</v>
      </c>
      <c r="T3107" s="15">
        <f>(((I3107/60)/60)/24)+DATE(1970,1,1)</f>
        <v>41931.208333333336</v>
      </c>
      <c r="U3107">
        <f>YEAR(S3107)</f>
        <v>2014</v>
      </c>
      <c r="V3107">
        <f t="shared" si="48"/>
        <v>55</v>
      </c>
    </row>
    <row r="3108" spans="1:22" ht="41.4" x14ac:dyDescent="0.4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ROUND(E3108/D3108*100,0)</f>
        <v>4</v>
      </c>
      <c r="P3108">
        <f>IFERROR(ROUND(E3108/L3108,2),0)</f>
        <v>10.25</v>
      </c>
      <c r="Q3108" s="11" t="s">
        <v>8315</v>
      </c>
      <c r="R3108" t="s">
        <v>8355</v>
      </c>
      <c r="S3108" s="15">
        <f>(((J3108/60)/60)/24)+DATE(1970,1,1)</f>
        <v>42241.429120370376</v>
      </c>
      <c r="T3108" s="15">
        <f>(((I3108/60)/60)/24)+DATE(1970,1,1)</f>
        <v>42263.916666666672</v>
      </c>
      <c r="U3108">
        <f>YEAR(S3108)</f>
        <v>2015</v>
      </c>
      <c r="V3108">
        <f t="shared" si="48"/>
        <v>22</v>
      </c>
    </row>
    <row r="3109" spans="1:22" ht="41.4" x14ac:dyDescent="0.4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ROUND(E3109/D3109*100,0)</f>
        <v>20</v>
      </c>
      <c r="P3109">
        <f>IFERROR(ROUND(E3109/L3109,2),0)</f>
        <v>272.58999999999997</v>
      </c>
      <c r="Q3109" s="11" t="s">
        <v>8315</v>
      </c>
      <c r="R3109" t="s">
        <v>8355</v>
      </c>
      <c r="S3109" s="15">
        <f>(((J3109/60)/60)/24)+DATE(1970,1,1)</f>
        <v>42128.814247685179</v>
      </c>
      <c r="T3109" s="15">
        <f>(((I3109/60)/60)/24)+DATE(1970,1,1)</f>
        <v>42135.814247685179</v>
      </c>
      <c r="U3109">
        <f>YEAR(S3109)</f>
        <v>2015</v>
      </c>
      <c r="V3109">
        <f t="shared" si="48"/>
        <v>7</v>
      </c>
    </row>
    <row r="3110" spans="1:22" x14ac:dyDescent="0.4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ROUND(E3110/D3110*100,0)</f>
        <v>0</v>
      </c>
      <c r="P3110">
        <f>IFERROR(ROUND(E3110/L3110,2),0)</f>
        <v>13</v>
      </c>
      <c r="Q3110" s="11" t="s">
        <v>8315</v>
      </c>
      <c r="R3110" t="s">
        <v>8355</v>
      </c>
      <c r="S3110" s="15">
        <f>(((J3110/60)/60)/24)+DATE(1970,1,1)</f>
        <v>42062.680486111116</v>
      </c>
      <c r="T3110" s="15">
        <f>(((I3110/60)/60)/24)+DATE(1970,1,1)</f>
        <v>42122.638819444444</v>
      </c>
      <c r="U3110">
        <f>YEAR(S3110)</f>
        <v>2015</v>
      </c>
      <c r="V3110">
        <f t="shared" si="48"/>
        <v>60</v>
      </c>
    </row>
    <row r="3111" spans="1:22" ht="41.4" x14ac:dyDescent="0.4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ROUND(E3111/D3111*100,0)</f>
        <v>25</v>
      </c>
      <c r="P3111">
        <f>IFERROR(ROUND(E3111/L3111,2),0)</f>
        <v>58.18</v>
      </c>
      <c r="Q3111" s="11" t="s">
        <v>8315</v>
      </c>
      <c r="R3111" t="s">
        <v>8355</v>
      </c>
      <c r="S3111" s="15">
        <f>(((J3111/60)/60)/24)+DATE(1970,1,1)</f>
        <v>41844.125115740739</v>
      </c>
      <c r="T3111" s="15">
        <f>(((I3111/60)/60)/24)+DATE(1970,1,1)</f>
        <v>41879.125115740739</v>
      </c>
      <c r="U3111">
        <f>YEAR(S3111)</f>
        <v>2014</v>
      </c>
      <c r="V3111">
        <f t="shared" si="48"/>
        <v>35</v>
      </c>
    </row>
    <row r="3112" spans="1:22" ht="41.4" x14ac:dyDescent="0.4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ROUND(E3112/D3112*100,0)</f>
        <v>0</v>
      </c>
      <c r="P3112">
        <f>IFERROR(ROUND(E3112/L3112,2),0)</f>
        <v>10</v>
      </c>
      <c r="Q3112" s="11" t="s">
        <v>8315</v>
      </c>
      <c r="R3112" t="s">
        <v>8355</v>
      </c>
      <c r="S3112" s="15">
        <f>(((J3112/60)/60)/24)+DATE(1970,1,1)</f>
        <v>42745.031469907408</v>
      </c>
      <c r="T3112" s="15">
        <f>(((I3112/60)/60)/24)+DATE(1970,1,1)</f>
        <v>42785.031469907408</v>
      </c>
      <c r="U3112">
        <f>YEAR(S3112)</f>
        <v>2017</v>
      </c>
      <c r="V3112">
        <f t="shared" si="48"/>
        <v>40</v>
      </c>
    </row>
    <row r="3113" spans="1:22" ht="27.6" x14ac:dyDescent="0.4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ROUND(E3113/D3113*100,0)</f>
        <v>27</v>
      </c>
      <c r="P3113">
        <f>IFERROR(ROUND(E3113/L3113,2),0)</f>
        <v>70.11</v>
      </c>
      <c r="Q3113" s="11" t="s">
        <v>8315</v>
      </c>
      <c r="R3113" t="s">
        <v>8355</v>
      </c>
      <c r="S3113" s="15">
        <f>(((J3113/60)/60)/24)+DATE(1970,1,1)</f>
        <v>41885.595138888886</v>
      </c>
      <c r="T3113" s="15">
        <f>(((I3113/60)/60)/24)+DATE(1970,1,1)</f>
        <v>41916.595138888886</v>
      </c>
      <c r="U3113">
        <f>YEAR(S3113)</f>
        <v>2014</v>
      </c>
      <c r="V3113">
        <f t="shared" si="48"/>
        <v>31</v>
      </c>
    </row>
    <row r="3114" spans="1:22" ht="41.4" x14ac:dyDescent="0.4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ROUND(E3114/D3114*100,0)</f>
        <v>5</v>
      </c>
      <c r="P3114">
        <f>IFERROR(ROUND(E3114/L3114,2),0)</f>
        <v>57.89</v>
      </c>
      <c r="Q3114" s="11" t="s">
        <v>8315</v>
      </c>
      <c r="R3114" t="s">
        <v>8355</v>
      </c>
      <c r="S3114" s="15">
        <f>(((J3114/60)/60)/24)+DATE(1970,1,1)</f>
        <v>42615.121921296297</v>
      </c>
      <c r="T3114" s="15">
        <f>(((I3114/60)/60)/24)+DATE(1970,1,1)</f>
        <v>42675.121921296297</v>
      </c>
      <c r="U3114">
        <f>YEAR(S3114)</f>
        <v>2016</v>
      </c>
      <c r="V3114">
        <f t="shared" si="48"/>
        <v>60</v>
      </c>
    </row>
    <row r="3115" spans="1:22" ht="41.4" x14ac:dyDescent="0.4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ROUND(E3115/D3115*100,0)</f>
        <v>4</v>
      </c>
      <c r="P3115">
        <f>IFERROR(ROUND(E3115/L3115,2),0)</f>
        <v>125.27</v>
      </c>
      <c r="Q3115" s="11" t="s">
        <v>8315</v>
      </c>
      <c r="R3115" t="s">
        <v>8355</v>
      </c>
      <c r="S3115" s="15">
        <f>(((J3115/60)/60)/24)+DATE(1970,1,1)</f>
        <v>42081.731273148151</v>
      </c>
      <c r="T3115" s="15">
        <f>(((I3115/60)/60)/24)+DATE(1970,1,1)</f>
        <v>42111.731273148151</v>
      </c>
      <c r="U3115">
        <f>YEAR(S3115)</f>
        <v>2015</v>
      </c>
      <c r="V3115">
        <f t="shared" si="48"/>
        <v>30</v>
      </c>
    </row>
    <row r="3116" spans="1:22" ht="41.4" x14ac:dyDescent="0.4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ROUND(E3116/D3116*100,0)</f>
        <v>0</v>
      </c>
      <c r="P3116">
        <f>IFERROR(ROUND(E3116/L3116,2),0)</f>
        <v>0</v>
      </c>
      <c r="Q3116" s="11" t="s">
        <v>8315</v>
      </c>
      <c r="R3116" t="s">
        <v>8355</v>
      </c>
      <c r="S3116" s="15">
        <f>(((J3116/60)/60)/24)+DATE(1970,1,1)</f>
        <v>41843.632523148146</v>
      </c>
      <c r="T3116" s="15">
        <f>(((I3116/60)/60)/24)+DATE(1970,1,1)</f>
        <v>41903.632523148146</v>
      </c>
      <c r="U3116">
        <f>YEAR(S3116)</f>
        <v>2014</v>
      </c>
      <c r="V3116">
        <f t="shared" si="48"/>
        <v>60</v>
      </c>
    </row>
    <row r="3117" spans="1:22" ht="41.4" x14ac:dyDescent="0.4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ROUND(E3117/D3117*100,0)</f>
        <v>3</v>
      </c>
      <c r="P3117">
        <f>IFERROR(ROUND(E3117/L3117,2),0)</f>
        <v>300</v>
      </c>
      <c r="Q3117" s="11" t="s">
        <v>8315</v>
      </c>
      <c r="R3117" t="s">
        <v>8355</v>
      </c>
      <c r="S3117" s="15">
        <f>(((J3117/60)/60)/24)+DATE(1970,1,1)</f>
        <v>42496.447071759263</v>
      </c>
      <c r="T3117" s="15">
        <f>(((I3117/60)/60)/24)+DATE(1970,1,1)</f>
        <v>42526.447071759263</v>
      </c>
      <c r="U3117">
        <f>YEAR(S3117)</f>
        <v>2016</v>
      </c>
      <c r="V3117">
        <f t="shared" si="48"/>
        <v>30</v>
      </c>
    </row>
    <row r="3118" spans="1:22" ht="41.4" x14ac:dyDescent="0.4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ROUND(E3118/D3118*100,0)</f>
        <v>57</v>
      </c>
      <c r="P3118">
        <f>IFERROR(ROUND(E3118/L3118,2),0)</f>
        <v>43</v>
      </c>
      <c r="Q3118" s="11" t="s">
        <v>8315</v>
      </c>
      <c r="R3118" t="s">
        <v>8355</v>
      </c>
      <c r="S3118" s="15">
        <f>(((J3118/60)/60)/24)+DATE(1970,1,1)</f>
        <v>42081.515335648146</v>
      </c>
      <c r="T3118" s="15">
        <f>(((I3118/60)/60)/24)+DATE(1970,1,1)</f>
        <v>42095.515335648146</v>
      </c>
      <c r="U3118">
        <f>YEAR(S3118)</f>
        <v>2015</v>
      </c>
      <c r="V3118">
        <f t="shared" si="48"/>
        <v>14</v>
      </c>
    </row>
    <row r="3119" spans="1:22" ht="41.4" x14ac:dyDescent="0.4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ROUND(E3119/D3119*100,0)</f>
        <v>0</v>
      </c>
      <c r="P3119">
        <f>IFERROR(ROUND(E3119/L3119,2),0)</f>
        <v>1</v>
      </c>
      <c r="Q3119" s="11" t="s">
        <v>8315</v>
      </c>
      <c r="R3119" t="s">
        <v>8355</v>
      </c>
      <c r="S3119" s="15">
        <f>(((J3119/60)/60)/24)+DATE(1970,1,1)</f>
        <v>42509.374537037031</v>
      </c>
      <c r="T3119" s="15">
        <f>(((I3119/60)/60)/24)+DATE(1970,1,1)</f>
        <v>42517.55</v>
      </c>
      <c r="U3119">
        <f>YEAR(S3119)</f>
        <v>2016</v>
      </c>
      <c r="V3119">
        <f t="shared" si="48"/>
        <v>8</v>
      </c>
    </row>
    <row r="3120" spans="1:22" ht="27.6" x14ac:dyDescent="0.4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ROUND(E3120/D3120*100,0)</f>
        <v>0</v>
      </c>
      <c r="P3120">
        <f>IFERROR(ROUND(E3120/L3120,2),0)</f>
        <v>775</v>
      </c>
      <c r="Q3120" s="11" t="s">
        <v>8315</v>
      </c>
      <c r="R3120" t="s">
        <v>8355</v>
      </c>
      <c r="S3120" s="15">
        <f>(((J3120/60)/60)/24)+DATE(1970,1,1)</f>
        <v>42534.649571759262</v>
      </c>
      <c r="T3120" s="15">
        <f>(((I3120/60)/60)/24)+DATE(1970,1,1)</f>
        <v>42553.649571759262</v>
      </c>
      <c r="U3120">
        <f>YEAR(S3120)</f>
        <v>2016</v>
      </c>
      <c r="V3120">
        <f t="shared" si="48"/>
        <v>19</v>
      </c>
    </row>
    <row r="3121" spans="1:22" ht="41.4" x14ac:dyDescent="0.4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ROUND(E3121/D3121*100,0)</f>
        <v>0</v>
      </c>
      <c r="P3121">
        <f>IFERROR(ROUND(E3121/L3121,2),0)</f>
        <v>5</v>
      </c>
      <c r="Q3121" s="11" t="s">
        <v>8315</v>
      </c>
      <c r="R3121" t="s">
        <v>8355</v>
      </c>
      <c r="S3121" s="15">
        <f>(((J3121/60)/60)/24)+DATE(1970,1,1)</f>
        <v>42060.04550925926</v>
      </c>
      <c r="T3121" s="15">
        <f>(((I3121/60)/60)/24)+DATE(1970,1,1)</f>
        <v>42090.003842592589</v>
      </c>
      <c r="U3121">
        <f>YEAR(S3121)</f>
        <v>2015</v>
      </c>
      <c r="V3121">
        <f t="shared" si="48"/>
        <v>30</v>
      </c>
    </row>
    <row r="3122" spans="1:22" ht="41.4" x14ac:dyDescent="0.4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ROUND(E3122/D3122*100,0)</f>
        <v>0</v>
      </c>
      <c r="P3122">
        <f>IFERROR(ROUND(E3122/L3122,2),0)</f>
        <v>12.8</v>
      </c>
      <c r="Q3122" s="11" t="s">
        <v>8315</v>
      </c>
      <c r="R3122" t="s">
        <v>8355</v>
      </c>
      <c r="S3122" s="15">
        <f>(((J3122/60)/60)/24)+DATE(1970,1,1)</f>
        <v>42435.942083333335</v>
      </c>
      <c r="T3122" s="15">
        <f>(((I3122/60)/60)/24)+DATE(1970,1,1)</f>
        <v>42495.900416666671</v>
      </c>
      <c r="U3122">
        <f>YEAR(S3122)</f>
        <v>2016</v>
      </c>
      <c r="V3122">
        <f t="shared" si="48"/>
        <v>60</v>
      </c>
    </row>
    <row r="3123" spans="1:22" ht="27.6" x14ac:dyDescent="0.4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ROUND(E3123/D3123*100,0)</f>
        <v>1</v>
      </c>
      <c r="P3123">
        <f>IFERROR(ROUND(E3123/L3123,2),0)</f>
        <v>10</v>
      </c>
      <c r="Q3123" s="11" t="s">
        <v>8315</v>
      </c>
      <c r="R3123" t="s">
        <v>8355</v>
      </c>
      <c r="S3123" s="15">
        <f>(((J3123/60)/60)/24)+DATE(1970,1,1)</f>
        <v>41848.679803240739</v>
      </c>
      <c r="T3123" s="15">
        <f>(((I3123/60)/60)/24)+DATE(1970,1,1)</f>
        <v>41908.679803240739</v>
      </c>
      <c r="U3123">
        <f>YEAR(S3123)</f>
        <v>2014</v>
      </c>
      <c r="V3123">
        <f t="shared" si="48"/>
        <v>60</v>
      </c>
    </row>
    <row r="3124" spans="1:22" x14ac:dyDescent="0.4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ROUND(E3124/D3124*100,0)</f>
        <v>58</v>
      </c>
      <c r="P3124">
        <f>IFERROR(ROUND(E3124/L3124,2),0)</f>
        <v>58</v>
      </c>
      <c r="Q3124" s="11" t="s">
        <v>8315</v>
      </c>
      <c r="R3124" t="s">
        <v>8355</v>
      </c>
      <c r="S3124" s="15">
        <f>(((J3124/60)/60)/24)+DATE(1970,1,1)</f>
        <v>42678.932083333333</v>
      </c>
      <c r="T3124" s="15">
        <f>(((I3124/60)/60)/24)+DATE(1970,1,1)</f>
        <v>42683.973750000005</v>
      </c>
      <c r="U3124">
        <f>YEAR(S3124)</f>
        <v>2016</v>
      </c>
      <c r="V3124">
        <f t="shared" si="48"/>
        <v>5</v>
      </c>
    </row>
    <row r="3125" spans="1:22" ht="41.4" x14ac:dyDescent="0.4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ROUND(E3125/D3125*100,0)</f>
        <v>68</v>
      </c>
      <c r="P3125">
        <f>IFERROR(ROUND(E3125/L3125,2),0)</f>
        <v>244.8</v>
      </c>
      <c r="Q3125" s="11" t="s">
        <v>8315</v>
      </c>
      <c r="R3125" t="s">
        <v>8355</v>
      </c>
      <c r="S3125" s="15">
        <f>(((J3125/60)/60)/24)+DATE(1970,1,1)</f>
        <v>42530.993032407408</v>
      </c>
      <c r="T3125" s="15">
        <f>(((I3125/60)/60)/24)+DATE(1970,1,1)</f>
        <v>42560.993032407408</v>
      </c>
      <c r="U3125">
        <f>YEAR(S3125)</f>
        <v>2016</v>
      </c>
      <c r="V3125">
        <f t="shared" si="48"/>
        <v>30</v>
      </c>
    </row>
    <row r="3126" spans="1:22" ht="27.6" x14ac:dyDescent="0.4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ROUND(E3126/D3126*100,0)</f>
        <v>0</v>
      </c>
      <c r="P3126">
        <f>IFERROR(ROUND(E3126/L3126,2),0)</f>
        <v>6.5</v>
      </c>
      <c r="Q3126" s="11" t="s">
        <v>8315</v>
      </c>
      <c r="R3126" t="s">
        <v>8355</v>
      </c>
      <c r="S3126" s="15">
        <f>(((J3126/60)/60)/24)+DATE(1970,1,1)</f>
        <v>41977.780104166668</v>
      </c>
      <c r="T3126" s="15">
        <f>(((I3126/60)/60)/24)+DATE(1970,1,1)</f>
        <v>42037.780104166668</v>
      </c>
      <c r="U3126">
        <f>YEAR(S3126)</f>
        <v>2014</v>
      </c>
      <c r="V3126">
        <f t="shared" si="48"/>
        <v>60</v>
      </c>
    </row>
    <row r="3127" spans="1:22" x14ac:dyDescent="0.4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ROUND(E3127/D3127*100,0)</f>
        <v>0</v>
      </c>
      <c r="P3127">
        <f>IFERROR(ROUND(E3127/L3127,2),0)</f>
        <v>0</v>
      </c>
      <c r="Q3127" s="11" t="s">
        <v>8315</v>
      </c>
      <c r="R3127" t="s">
        <v>8355</v>
      </c>
      <c r="S3127" s="15">
        <f>(((J3127/60)/60)/24)+DATE(1970,1,1)</f>
        <v>42346.20685185185</v>
      </c>
      <c r="T3127" s="15">
        <f>(((I3127/60)/60)/24)+DATE(1970,1,1)</f>
        <v>42376.20685185185</v>
      </c>
      <c r="U3127">
        <f>YEAR(S3127)</f>
        <v>2015</v>
      </c>
      <c r="V3127">
        <f t="shared" si="48"/>
        <v>30</v>
      </c>
    </row>
    <row r="3128" spans="1:22" ht="69" x14ac:dyDescent="0.4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ROUND(E3128/D3128*100,0)</f>
        <v>4</v>
      </c>
      <c r="P3128">
        <f>IFERROR(ROUND(E3128/L3128,2),0)</f>
        <v>61.18</v>
      </c>
      <c r="Q3128" s="11" t="s">
        <v>8315</v>
      </c>
      <c r="R3128" t="s">
        <v>8355</v>
      </c>
      <c r="S3128" s="15">
        <f>(((J3128/60)/60)/24)+DATE(1970,1,1)</f>
        <v>42427.01807870371</v>
      </c>
      <c r="T3128" s="15">
        <f>(((I3128/60)/60)/24)+DATE(1970,1,1)</f>
        <v>42456.976412037038</v>
      </c>
      <c r="U3128">
        <f>YEAR(S3128)</f>
        <v>2016</v>
      </c>
      <c r="V3128">
        <f t="shared" si="48"/>
        <v>29</v>
      </c>
    </row>
    <row r="3129" spans="1:22" ht="41.4" x14ac:dyDescent="0.4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ROUND(E3129/D3129*100,0)</f>
        <v>0</v>
      </c>
      <c r="P3129">
        <f>IFERROR(ROUND(E3129/L3129,2),0)</f>
        <v>0</v>
      </c>
      <c r="Q3129" s="11" t="s">
        <v>8315</v>
      </c>
      <c r="R3129" t="s">
        <v>8355</v>
      </c>
      <c r="S3129" s="15">
        <f>(((J3129/60)/60)/24)+DATE(1970,1,1)</f>
        <v>42034.856817129628</v>
      </c>
      <c r="T3129" s="15">
        <f>(((I3129/60)/60)/24)+DATE(1970,1,1)</f>
        <v>42064.856817129628</v>
      </c>
      <c r="U3129">
        <f>YEAR(S3129)</f>
        <v>2015</v>
      </c>
      <c r="V3129">
        <f t="shared" si="48"/>
        <v>30</v>
      </c>
    </row>
    <row r="3130" spans="1:22" ht="41.4" x14ac:dyDescent="0.4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ROUND(E3130/D3130*100,0)</f>
        <v>109</v>
      </c>
      <c r="P3130">
        <f>IFERROR(ROUND(E3130/L3130,2),0)</f>
        <v>139.24</v>
      </c>
      <c r="Q3130" s="11" t="s">
        <v>8315</v>
      </c>
      <c r="R3130" t="s">
        <v>8316</v>
      </c>
      <c r="S3130" s="15">
        <f>(((J3130/60)/60)/24)+DATE(1970,1,1)</f>
        <v>42780.825706018513</v>
      </c>
      <c r="T3130" s="15">
        <f>(((I3130/60)/60)/24)+DATE(1970,1,1)</f>
        <v>42810.784039351856</v>
      </c>
      <c r="U3130">
        <f>YEAR(S3130)</f>
        <v>2017</v>
      </c>
      <c r="V3130">
        <f t="shared" si="48"/>
        <v>30</v>
      </c>
    </row>
    <row r="3131" spans="1:22" ht="41.4" x14ac:dyDescent="0.4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ROUND(E3131/D3131*100,0)</f>
        <v>1</v>
      </c>
      <c r="P3131">
        <f>IFERROR(ROUND(E3131/L3131,2),0)</f>
        <v>10</v>
      </c>
      <c r="Q3131" s="11" t="s">
        <v>8315</v>
      </c>
      <c r="R3131" t="s">
        <v>8316</v>
      </c>
      <c r="S3131" s="15">
        <f>(((J3131/60)/60)/24)+DATE(1970,1,1)</f>
        <v>42803.842812499999</v>
      </c>
      <c r="T3131" s="15">
        <f>(((I3131/60)/60)/24)+DATE(1970,1,1)</f>
        <v>42843.801145833335</v>
      </c>
      <c r="U3131">
        <f>YEAR(S3131)</f>
        <v>2017</v>
      </c>
      <c r="V3131">
        <f t="shared" si="48"/>
        <v>40</v>
      </c>
    </row>
    <row r="3132" spans="1:22" ht="27.6" x14ac:dyDescent="0.4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ROUND(E3132/D3132*100,0)</f>
        <v>4</v>
      </c>
      <c r="P3132">
        <f>IFERROR(ROUND(E3132/L3132,2),0)</f>
        <v>93.75</v>
      </c>
      <c r="Q3132" s="11" t="s">
        <v>8315</v>
      </c>
      <c r="R3132" t="s">
        <v>8316</v>
      </c>
      <c r="S3132" s="15">
        <f>(((J3132/60)/60)/24)+DATE(1970,1,1)</f>
        <v>42808.640231481477</v>
      </c>
      <c r="T3132" s="15">
        <f>(((I3132/60)/60)/24)+DATE(1970,1,1)</f>
        <v>42839.207638888889</v>
      </c>
      <c r="U3132">
        <f>YEAR(S3132)</f>
        <v>2017</v>
      </c>
      <c r="V3132">
        <f t="shared" si="48"/>
        <v>31</v>
      </c>
    </row>
    <row r="3133" spans="1:22" ht="27.6" x14ac:dyDescent="0.4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ROUND(E3133/D3133*100,0)</f>
        <v>16</v>
      </c>
      <c r="P3133">
        <f>IFERROR(ROUND(E3133/L3133,2),0)</f>
        <v>53.75</v>
      </c>
      <c r="Q3133" s="11" t="s">
        <v>8315</v>
      </c>
      <c r="R3133" t="s">
        <v>8316</v>
      </c>
      <c r="S3133" s="15">
        <f>(((J3133/60)/60)/24)+DATE(1970,1,1)</f>
        <v>42803.579224537039</v>
      </c>
      <c r="T3133" s="15">
        <f>(((I3133/60)/60)/24)+DATE(1970,1,1)</f>
        <v>42833.537557870368</v>
      </c>
      <c r="U3133">
        <f>YEAR(S3133)</f>
        <v>2017</v>
      </c>
      <c r="V3133">
        <f t="shared" si="48"/>
        <v>30</v>
      </c>
    </row>
    <row r="3134" spans="1:22" ht="27.6" x14ac:dyDescent="0.4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ROUND(E3134/D3134*100,0)</f>
        <v>0</v>
      </c>
      <c r="P3134">
        <f>IFERROR(ROUND(E3134/L3134,2),0)</f>
        <v>10</v>
      </c>
      <c r="Q3134" s="11" t="s">
        <v>8315</v>
      </c>
      <c r="R3134" t="s">
        <v>8316</v>
      </c>
      <c r="S3134" s="15">
        <f>(((J3134/60)/60)/24)+DATE(1970,1,1)</f>
        <v>42786.350231481483</v>
      </c>
      <c r="T3134" s="15">
        <f>(((I3134/60)/60)/24)+DATE(1970,1,1)</f>
        <v>42846.308564814812</v>
      </c>
      <c r="U3134">
        <f>YEAR(S3134)</f>
        <v>2017</v>
      </c>
      <c r="V3134">
        <f t="shared" si="48"/>
        <v>60</v>
      </c>
    </row>
    <row r="3135" spans="1:22" ht="41.4" x14ac:dyDescent="0.4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ROUND(E3135/D3135*100,0)</f>
        <v>108</v>
      </c>
      <c r="P3135">
        <f>IFERROR(ROUND(E3135/L3135,2),0)</f>
        <v>33.75</v>
      </c>
      <c r="Q3135" s="11" t="s">
        <v>8315</v>
      </c>
      <c r="R3135" t="s">
        <v>8316</v>
      </c>
      <c r="S3135" s="15">
        <f>(((J3135/60)/60)/24)+DATE(1970,1,1)</f>
        <v>42788.565208333333</v>
      </c>
      <c r="T3135" s="15">
        <f>(((I3135/60)/60)/24)+DATE(1970,1,1)</f>
        <v>42818.523541666669</v>
      </c>
      <c r="U3135">
        <f>YEAR(S3135)</f>
        <v>2017</v>
      </c>
      <c r="V3135">
        <f t="shared" si="48"/>
        <v>30</v>
      </c>
    </row>
    <row r="3136" spans="1:22" ht="41.4" x14ac:dyDescent="0.4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ROUND(E3136/D3136*100,0)</f>
        <v>23</v>
      </c>
      <c r="P3136">
        <f>IFERROR(ROUND(E3136/L3136,2),0)</f>
        <v>18.75</v>
      </c>
      <c r="Q3136" s="11" t="s">
        <v>8315</v>
      </c>
      <c r="R3136" t="s">
        <v>8316</v>
      </c>
      <c r="S3136" s="15">
        <f>(((J3136/60)/60)/24)+DATE(1970,1,1)</f>
        <v>42800.720127314817</v>
      </c>
      <c r="T3136" s="15">
        <f>(((I3136/60)/60)/24)+DATE(1970,1,1)</f>
        <v>42821.678460648152</v>
      </c>
      <c r="U3136">
        <f>YEAR(S3136)</f>
        <v>2017</v>
      </c>
      <c r="V3136">
        <f t="shared" si="48"/>
        <v>21</v>
      </c>
    </row>
    <row r="3137" spans="1:22" ht="41.4" x14ac:dyDescent="0.4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ROUND(E3137/D3137*100,0)</f>
        <v>21</v>
      </c>
      <c r="P3137">
        <f>IFERROR(ROUND(E3137/L3137,2),0)</f>
        <v>23.14</v>
      </c>
      <c r="Q3137" s="11" t="s">
        <v>8315</v>
      </c>
      <c r="R3137" t="s">
        <v>8316</v>
      </c>
      <c r="S3137" s="15">
        <f>(((J3137/60)/60)/24)+DATE(1970,1,1)</f>
        <v>42807.151863425926</v>
      </c>
      <c r="T3137" s="15">
        <f>(((I3137/60)/60)/24)+DATE(1970,1,1)</f>
        <v>42829.151863425926</v>
      </c>
      <c r="U3137">
        <f>YEAR(S3137)</f>
        <v>2017</v>
      </c>
      <c r="V3137">
        <f t="shared" si="48"/>
        <v>22</v>
      </c>
    </row>
    <row r="3138" spans="1:22" ht="41.4" x14ac:dyDescent="0.4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ROUND(E3138/D3138*100,0)</f>
        <v>128</v>
      </c>
      <c r="P3138">
        <f>IFERROR(ROUND(E3138/L3138,2),0)</f>
        <v>29.05</v>
      </c>
      <c r="Q3138" s="11" t="s">
        <v>8315</v>
      </c>
      <c r="R3138" t="s">
        <v>8316</v>
      </c>
      <c r="S3138" s="15">
        <f>(((J3138/60)/60)/24)+DATE(1970,1,1)</f>
        <v>42789.462430555555</v>
      </c>
      <c r="T3138" s="15">
        <f>(((I3138/60)/60)/24)+DATE(1970,1,1)</f>
        <v>42825.957638888889</v>
      </c>
      <c r="U3138">
        <f>YEAR(S3138)</f>
        <v>2017</v>
      </c>
      <c r="V3138">
        <f t="shared" si="48"/>
        <v>36</v>
      </c>
    </row>
    <row r="3139" spans="1:22" ht="27.6" x14ac:dyDescent="0.4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ROUND(E3139/D3139*100,0)</f>
        <v>3</v>
      </c>
      <c r="P3139">
        <f>IFERROR(ROUND(E3139/L3139,2),0)</f>
        <v>50</v>
      </c>
      <c r="Q3139" s="11" t="s">
        <v>8315</v>
      </c>
      <c r="R3139" t="s">
        <v>8316</v>
      </c>
      <c r="S3139" s="15">
        <f>(((J3139/60)/60)/24)+DATE(1970,1,1)</f>
        <v>42807.885057870371</v>
      </c>
      <c r="T3139" s="15">
        <f>(((I3139/60)/60)/24)+DATE(1970,1,1)</f>
        <v>42858.8</v>
      </c>
      <c r="U3139">
        <f>YEAR(S3139)</f>
        <v>2017</v>
      </c>
      <c r="V3139">
        <f t="shared" ref="V3139:V3202" si="49">_xlfn.DAYS(T3139,S3139)</f>
        <v>51</v>
      </c>
    </row>
    <row r="3140" spans="1:22" ht="55.2" x14ac:dyDescent="0.4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ROUND(E3140/D3140*100,0)</f>
        <v>0</v>
      </c>
      <c r="P3140">
        <f>IFERROR(ROUND(E3140/L3140,2),0)</f>
        <v>0</v>
      </c>
      <c r="Q3140" s="11" t="s">
        <v>8315</v>
      </c>
      <c r="R3140" t="s">
        <v>8316</v>
      </c>
      <c r="S3140" s="15">
        <f>(((J3140/60)/60)/24)+DATE(1970,1,1)</f>
        <v>42809.645914351851</v>
      </c>
      <c r="T3140" s="15">
        <f>(((I3140/60)/60)/24)+DATE(1970,1,1)</f>
        <v>42828.645914351851</v>
      </c>
      <c r="U3140">
        <f>YEAR(S3140)</f>
        <v>2017</v>
      </c>
      <c r="V3140">
        <f t="shared" si="49"/>
        <v>19</v>
      </c>
    </row>
    <row r="3141" spans="1:22" ht="41.4" x14ac:dyDescent="0.4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ROUND(E3141/D3141*100,0)</f>
        <v>5</v>
      </c>
      <c r="P3141">
        <f>IFERROR(ROUND(E3141/L3141,2),0)</f>
        <v>450</v>
      </c>
      <c r="Q3141" s="11" t="s">
        <v>8315</v>
      </c>
      <c r="R3141" t="s">
        <v>8316</v>
      </c>
      <c r="S3141" s="15">
        <f>(((J3141/60)/60)/24)+DATE(1970,1,1)</f>
        <v>42785.270370370374</v>
      </c>
      <c r="T3141" s="15">
        <f>(((I3141/60)/60)/24)+DATE(1970,1,1)</f>
        <v>42819.189583333333</v>
      </c>
      <c r="U3141">
        <f>YEAR(S3141)</f>
        <v>2017</v>
      </c>
      <c r="V3141">
        <f t="shared" si="49"/>
        <v>34</v>
      </c>
    </row>
    <row r="3142" spans="1:22" ht="41.4" x14ac:dyDescent="0.4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ROUND(E3142/D3142*100,0)</f>
        <v>1</v>
      </c>
      <c r="P3142">
        <f>IFERROR(ROUND(E3142/L3142,2),0)</f>
        <v>24</v>
      </c>
      <c r="Q3142" s="11" t="s">
        <v>8315</v>
      </c>
      <c r="R3142" t="s">
        <v>8316</v>
      </c>
      <c r="S3142" s="15">
        <f>(((J3142/60)/60)/24)+DATE(1970,1,1)</f>
        <v>42802.718784722223</v>
      </c>
      <c r="T3142" s="15">
        <f>(((I3142/60)/60)/24)+DATE(1970,1,1)</f>
        <v>42832.677118055552</v>
      </c>
      <c r="U3142">
        <f>YEAR(S3142)</f>
        <v>2017</v>
      </c>
      <c r="V3142">
        <f t="shared" si="49"/>
        <v>30</v>
      </c>
    </row>
    <row r="3143" spans="1:22" ht="55.2" x14ac:dyDescent="0.4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ROUND(E3143/D3143*100,0)</f>
        <v>52</v>
      </c>
      <c r="P3143">
        <f>IFERROR(ROUND(E3143/L3143,2),0)</f>
        <v>32.25</v>
      </c>
      <c r="Q3143" s="11" t="s">
        <v>8315</v>
      </c>
      <c r="R3143" t="s">
        <v>8316</v>
      </c>
      <c r="S3143" s="15">
        <f>(((J3143/60)/60)/24)+DATE(1970,1,1)</f>
        <v>42800.753333333334</v>
      </c>
      <c r="T3143" s="15">
        <f>(((I3143/60)/60)/24)+DATE(1970,1,1)</f>
        <v>42841.833333333328</v>
      </c>
      <c r="U3143">
        <f>YEAR(S3143)</f>
        <v>2017</v>
      </c>
      <c r="V3143">
        <f t="shared" si="49"/>
        <v>41</v>
      </c>
    </row>
    <row r="3144" spans="1:22" ht="41.4" x14ac:dyDescent="0.4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ROUND(E3144/D3144*100,0)</f>
        <v>2</v>
      </c>
      <c r="P3144">
        <f>IFERROR(ROUND(E3144/L3144,2),0)</f>
        <v>15</v>
      </c>
      <c r="Q3144" s="11" t="s">
        <v>8315</v>
      </c>
      <c r="R3144" t="s">
        <v>8316</v>
      </c>
      <c r="S3144" s="15">
        <f>(((J3144/60)/60)/24)+DATE(1970,1,1)</f>
        <v>42783.513182870374</v>
      </c>
      <c r="T3144" s="15">
        <f>(((I3144/60)/60)/24)+DATE(1970,1,1)</f>
        <v>42813.471516203703</v>
      </c>
      <c r="U3144">
        <f>YEAR(S3144)</f>
        <v>2017</v>
      </c>
      <c r="V3144">
        <f t="shared" si="49"/>
        <v>30</v>
      </c>
    </row>
    <row r="3145" spans="1:22" ht="55.2" x14ac:dyDescent="0.4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ROUND(E3145/D3145*100,0)</f>
        <v>0</v>
      </c>
      <c r="P3145">
        <f>IFERROR(ROUND(E3145/L3145,2),0)</f>
        <v>0</v>
      </c>
      <c r="Q3145" s="11" t="s">
        <v>8315</v>
      </c>
      <c r="R3145" t="s">
        <v>8316</v>
      </c>
      <c r="S3145" s="15">
        <f>(((J3145/60)/60)/24)+DATE(1970,1,1)</f>
        <v>42808.358287037037</v>
      </c>
      <c r="T3145" s="15">
        <f>(((I3145/60)/60)/24)+DATE(1970,1,1)</f>
        <v>42834.358287037037</v>
      </c>
      <c r="U3145">
        <f>YEAR(S3145)</f>
        <v>2017</v>
      </c>
      <c r="V3145">
        <f t="shared" si="49"/>
        <v>26</v>
      </c>
    </row>
    <row r="3146" spans="1:22" ht="55.2" x14ac:dyDescent="0.4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ROUND(E3146/D3146*100,0)</f>
        <v>75</v>
      </c>
      <c r="P3146">
        <f>IFERROR(ROUND(E3146/L3146,2),0)</f>
        <v>251.33</v>
      </c>
      <c r="Q3146" s="11" t="s">
        <v>8315</v>
      </c>
      <c r="R3146" t="s">
        <v>8316</v>
      </c>
      <c r="S3146" s="15">
        <f>(((J3146/60)/60)/24)+DATE(1970,1,1)</f>
        <v>42796.538275462968</v>
      </c>
      <c r="T3146" s="15">
        <f>(((I3146/60)/60)/24)+DATE(1970,1,1)</f>
        <v>42813.25</v>
      </c>
      <c r="U3146">
        <f>YEAR(S3146)</f>
        <v>2017</v>
      </c>
      <c r="V3146">
        <f t="shared" si="49"/>
        <v>17</v>
      </c>
    </row>
    <row r="3147" spans="1:22" ht="27.6" x14ac:dyDescent="0.4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ROUND(E3147/D3147*100,0)</f>
        <v>0</v>
      </c>
      <c r="P3147">
        <f>IFERROR(ROUND(E3147/L3147,2),0)</f>
        <v>0</v>
      </c>
      <c r="Q3147" s="11" t="s">
        <v>8315</v>
      </c>
      <c r="R3147" t="s">
        <v>8316</v>
      </c>
      <c r="S3147" s="15">
        <f>(((J3147/60)/60)/24)+DATE(1970,1,1)</f>
        <v>42762.040902777779</v>
      </c>
      <c r="T3147" s="15">
        <f>(((I3147/60)/60)/24)+DATE(1970,1,1)</f>
        <v>42821.999236111107</v>
      </c>
      <c r="U3147">
        <f>YEAR(S3147)</f>
        <v>2017</v>
      </c>
      <c r="V3147">
        <f t="shared" si="49"/>
        <v>59</v>
      </c>
    </row>
    <row r="3148" spans="1:22" ht="27.6" x14ac:dyDescent="0.4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ROUND(E3148/D3148*100,0)</f>
        <v>11</v>
      </c>
      <c r="P3148">
        <f>IFERROR(ROUND(E3148/L3148,2),0)</f>
        <v>437.5</v>
      </c>
      <c r="Q3148" s="11" t="s">
        <v>8315</v>
      </c>
      <c r="R3148" t="s">
        <v>8316</v>
      </c>
      <c r="S3148" s="15">
        <f>(((J3148/60)/60)/24)+DATE(1970,1,1)</f>
        <v>42796.682476851856</v>
      </c>
      <c r="T3148" s="15">
        <f>(((I3148/60)/60)/24)+DATE(1970,1,1)</f>
        <v>42841.640810185185</v>
      </c>
      <c r="U3148">
        <f>YEAR(S3148)</f>
        <v>2017</v>
      </c>
      <c r="V3148">
        <f t="shared" si="49"/>
        <v>45</v>
      </c>
    </row>
    <row r="3149" spans="1:22" ht="41.4" x14ac:dyDescent="0.4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ROUND(E3149/D3149*100,0)</f>
        <v>118</v>
      </c>
      <c r="P3149">
        <f>IFERROR(ROUND(E3149/L3149,2),0)</f>
        <v>110.35</v>
      </c>
      <c r="Q3149" s="11" t="s">
        <v>8315</v>
      </c>
      <c r="R3149" t="s">
        <v>8316</v>
      </c>
      <c r="S3149" s="15">
        <f>(((J3149/60)/60)/24)+DATE(1970,1,1)</f>
        <v>41909.969386574077</v>
      </c>
      <c r="T3149" s="15">
        <f>(((I3149/60)/60)/24)+DATE(1970,1,1)</f>
        <v>41950.011053240742</v>
      </c>
      <c r="U3149">
        <f>YEAR(S3149)</f>
        <v>2014</v>
      </c>
      <c r="V3149">
        <f t="shared" si="49"/>
        <v>41</v>
      </c>
    </row>
    <row r="3150" spans="1:22" ht="27.6" x14ac:dyDescent="0.4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ROUND(E3150/D3150*100,0)</f>
        <v>131</v>
      </c>
      <c r="P3150">
        <f>IFERROR(ROUND(E3150/L3150,2),0)</f>
        <v>41.42</v>
      </c>
      <c r="Q3150" s="11" t="s">
        <v>8315</v>
      </c>
      <c r="R3150" t="s">
        <v>8316</v>
      </c>
      <c r="S3150" s="15">
        <f>(((J3150/60)/60)/24)+DATE(1970,1,1)</f>
        <v>41891.665324074071</v>
      </c>
      <c r="T3150" s="15">
        <f>(((I3150/60)/60)/24)+DATE(1970,1,1)</f>
        <v>41913.166666666664</v>
      </c>
      <c r="U3150">
        <f>YEAR(S3150)</f>
        <v>2014</v>
      </c>
      <c r="V3150">
        <f t="shared" si="49"/>
        <v>22</v>
      </c>
    </row>
    <row r="3151" spans="1:22" ht="41.4" x14ac:dyDescent="0.4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ROUND(E3151/D3151*100,0)</f>
        <v>104</v>
      </c>
      <c r="P3151">
        <f>IFERROR(ROUND(E3151/L3151,2),0)</f>
        <v>52</v>
      </c>
      <c r="Q3151" s="11" t="s">
        <v>8315</v>
      </c>
      <c r="R3151" t="s">
        <v>8316</v>
      </c>
      <c r="S3151" s="15">
        <f>(((J3151/60)/60)/24)+DATE(1970,1,1)</f>
        <v>41226.017361111109</v>
      </c>
      <c r="T3151" s="15">
        <f>(((I3151/60)/60)/24)+DATE(1970,1,1)</f>
        <v>41250.083333333336</v>
      </c>
      <c r="U3151">
        <f>YEAR(S3151)</f>
        <v>2012</v>
      </c>
      <c r="V3151">
        <f t="shared" si="49"/>
        <v>24</v>
      </c>
    </row>
    <row r="3152" spans="1:22" ht="55.2" x14ac:dyDescent="0.4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ROUND(E3152/D3152*100,0)</f>
        <v>101</v>
      </c>
      <c r="P3152">
        <f>IFERROR(ROUND(E3152/L3152,2),0)</f>
        <v>33.99</v>
      </c>
      <c r="Q3152" s="11" t="s">
        <v>8315</v>
      </c>
      <c r="R3152" t="s">
        <v>8316</v>
      </c>
      <c r="S3152" s="15">
        <f>(((J3152/60)/60)/24)+DATE(1970,1,1)</f>
        <v>40478.263923611114</v>
      </c>
      <c r="T3152" s="15">
        <f>(((I3152/60)/60)/24)+DATE(1970,1,1)</f>
        <v>40568.166666666664</v>
      </c>
      <c r="U3152">
        <f>YEAR(S3152)</f>
        <v>2010</v>
      </c>
      <c r="V3152">
        <f t="shared" si="49"/>
        <v>90</v>
      </c>
    </row>
    <row r="3153" spans="1:22" ht="27.6" x14ac:dyDescent="0.4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ROUND(E3153/D3153*100,0)</f>
        <v>100</v>
      </c>
      <c r="P3153">
        <f>IFERROR(ROUND(E3153/L3153,2),0)</f>
        <v>103.35</v>
      </c>
      <c r="Q3153" s="11" t="s">
        <v>8315</v>
      </c>
      <c r="R3153" t="s">
        <v>8316</v>
      </c>
      <c r="S3153" s="15">
        <f>(((J3153/60)/60)/24)+DATE(1970,1,1)</f>
        <v>41862.83997685185</v>
      </c>
      <c r="T3153" s="15">
        <f>(((I3153/60)/60)/24)+DATE(1970,1,1)</f>
        <v>41892.83997685185</v>
      </c>
      <c r="U3153">
        <f>YEAR(S3153)</f>
        <v>2014</v>
      </c>
      <c r="V3153">
        <f t="shared" si="49"/>
        <v>30</v>
      </c>
    </row>
    <row r="3154" spans="1:22" ht="41.4" x14ac:dyDescent="0.4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ROUND(E3154/D3154*100,0)</f>
        <v>106</v>
      </c>
      <c r="P3154">
        <f>IFERROR(ROUND(E3154/L3154,2),0)</f>
        <v>34.79</v>
      </c>
      <c r="Q3154" s="11" t="s">
        <v>8315</v>
      </c>
      <c r="R3154" t="s">
        <v>8316</v>
      </c>
      <c r="S3154" s="15">
        <f>(((J3154/60)/60)/24)+DATE(1970,1,1)</f>
        <v>41550.867673611108</v>
      </c>
      <c r="T3154" s="15">
        <f>(((I3154/60)/60)/24)+DATE(1970,1,1)</f>
        <v>41580.867673611108</v>
      </c>
      <c r="U3154">
        <f>YEAR(S3154)</f>
        <v>2013</v>
      </c>
      <c r="V3154">
        <f t="shared" si="49"/>
        <v>30</v>
      </c>
    </row>
    <row r="3155" spans="1:22" ht="41.4" x14ac:dyDescent="0.4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ROUND(E3155/D3155*100,0)</f>
        <v>336</v>
      </c>
      <c r="P3155">
        <f>IFERROR(ROUND(E3155/L3155,2),0)</f>
        <v>41.77</v>
      </c>
      <c r="Q3155" s="11" t="s">
        <v>8315</v>
      </c>
      <c r="R3155" t="s">
        <v>8316</v>
      </c>
      <c r="S3155" s="15">
        <f>(((J3155/60)/60)/24)+DATE(1970,1,1)</f>
        <v>40633.154363425929</v>
      </c>
      <c r="T3155" s="15">
        <f>(((I3155/60)/60)/24)+DATE(1970,1,1)</f>
        <v>40664.207638888889</v>
      </c>
      <c r="U3155">
        <f>YEAR(S3155)</f>
        <v>2011</v>
      </c>
      <c r="V3155">
        <f t="shared" si="49"/>
        <v>31</v>
      </c>
    </row>
    <row r="3156" spans="1:22" ht="41.4" x14ac:dyDescent="0.4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ROUND(E3156/D3156*100,0)</f>
        <v>113</v>
      </c>
      <c r="P3156">
        <f>IFERROR(ROUND(E3156/L3156,2),0)</f>
        <v>64.27</v>
      </c>
      <c r="Q3156" s="11" t="s">
        <v>8315</v>
      </c>
      <c r="R3156" t="s">
        <v>8316</v>
      </c>
      <c r="S3156" s="15">
        <f>(((J3156/60)/60)/24)+DATE(1970,1,1)</f>
        <v>40970.875671296293</v>
      </c>
      <c r="T3156" s="15">
        <f>(((I3156/60)/60)/24)+DATE(1970,1,1)</f>
        <v>41000.834004629629</v>
      </c>
      <c r="U3156">
        <f>YEAR(S3156)</f>
        <v>2012</v>
      </c>
      <c r="V3156">
        <f t="shared" si="49"/>
        <v>30</v>
      </c>
    </row>
    <row r="3157" spans="1:22" ht="41.4" x14ac:dyDescent="0.4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ROUND(E3157/D3157*100,0)</f>
        <v>189</v>
      </c>
      <c r="P3157">
        <f>IFERROR(ROUND(E3157/L3157,2),0)</f>
        <v>31.21</v>
      </c>
      <c r="Q3157" s="11" t="s">
        <v>8315</v>
      </c>
      <c r="R3157" t="s">
        <v>8316</v>
      </c>
      <c r="S3157" s="15">
        <f>(((J3157/60)/60)/24)+DATE(1970,1,1)</f>
        <v>41233.499131944445</v>
      </c>
      <c r="T3157" s="15">
        <f>(((I3157/60)/60)/24)+DATE(1970,1,1)</f>
        <v>41263.499131944445</v>
      </c>
      <c r="U3157">
        <f>YEAR(S3157)</f>
        <v>2012</v>
      </c>
      <c r="V3157">
        <f t="shared" si="49"/>
        <v>30</v>
      </c>
    </row>
    <row r="3158" spans="1:22" ht="41.4" x14ac:dyDescent="0.4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ROUND(E3158/D3158*100,0)</f>
        <v>102</v>
      </c>
      <c r="P3158">
        <f>IFERROR(ROUND(E3158/L3158,2),0)</f>
        <v>62.92</v>
      </c>
      <c r="Q3158" s="11" t="s">
        <v>8315</v>
      </c>
      <c r="R3158" t="s">
        <v>8316</v>
      </c>
      <c r="S3158" s="15">
        <f>(((J3158/60)/60)/24)+DATE(1970,1,1)</f>
        <v>41026.953055555554</v>
      </c>
      <c r="T3158" s="15">
        <f>(((I3158/60)/60)/24)+DATE(1970,1,1)</f>
        <v>41061.953055555554</v>
      </c>
      <c r="U3158">
        <f>YEAR(S3158)</f>
        <v>2012</v>
      </c>
      <c r="V3158">
        <f t="shared" si="49"/>
        <v>35</v>
      </c>
    </row>
    <row r="3159" spans="1:22" ht="27.6" x14ac:dyDescent="0.4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ROUND(E3159/D3159*100,0)</f>
        <v>101</v>
      </c>
      <c r="P3159">
        <f>IFERROR(ROUND(E3159/L3159,2),0)</f>
        <v>98.54</v>
      </c>
      <c r="Q3159" s="11" t="s">
        <v>8315</v>
      </c>
      <c r="R3159" t="s">
        <v>8316</v>
      </c>
      <c r="S3159" s="15">
        <f>(((J3159/60)/60)/24)+DATE(1970,1,1)</f>
        <v>41829.788252314815</v>
      </c>
      <c r="T3159" s="15">
        <f>(((I3159/60)/60)/24)+DATE(1970,1,1)</f>
        <v>41839.208333333336</v>
      </c>
      <c r="U3159">
        <f>YEAR(S3159)</f>
        <v>2014</v>
      </c>
      <c r="V3159">
        <f t="shared" si="49"/>
        <v>10</v>
      </c>
    </row>
    <row r="3160" spans="1:22" ht="27.6" x14ac:dyDescent="0.4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ROUND(E3160/D3160*100,0)</f>
        <v>114</v>
      </c>
      <c r="P3160">
        <f>IFERROR(ROUND(E3160/L3160,2),0)</f>
        <v>82.61</v>
      </c>
      <c r="Q3160" s="11" t="s">
        <v>8315</v>
      </c>
      <c r="R3160" t="s">
        <v>8316</v>
      </c>
      <c r="S3160" s="15">
        <f>(((J3160/60)/60)/24)+DATE(1970,1,1)</f>
        <v>41447.839722222219</v>
      </c>
      <c r="T3160" s="15">
        <f>(((I3160/60)/60)/24)+DATE(1970,1,1)</f>
        <v>41477.839722222219</v>
      </c>
      <c r="U3160">
        <f>YEAR(S3160)</f>
        <v>2013</v>
      </c>
      <c r="V3160">
        <f t="shared" si="49"/>
        <v>30</v>
      </c>
    </row>
    <row r="3161" spans="1:22" ht="27.6" x14ac:dyDescent="0.4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ROUND(E3161/D3161*100,0)</f>
        <v>133</v>
      </c>
      <c r="P3161">
        <f>IFERROR(ROUND(E3161/L3161,2),0)</f>
        <v>38.5</v>
      </c>
      <c r="Q3161" s="11" t="s">
        <v>8315</v>
      </c>
      <c r="R3161" t="s">
        <v>8316</v>
      </c>
      <c r="S3161" s="15">
        <f>(((J3161/60)/60)/24)+DATE(1970,1,1)</f>
        <v>40884.066678240742</v>
      </c>
      <c r="T3161" s="15">
        <f>(((I3161/60)/60)/24)+DATE(1970,1,1)</f>
        <v>40926.958333333336</v>
      </c>
      <c r="U3161">
        <f>YEAR(S3161)</f>
        <v>2011</v>
      </c>
      <c r="V3161">
        <f t="shared" si="49"/>
        <v>42</v>
      </c>
    </row>
    <row r="3162" spans="1:22" ht="41.4" x14ac:dyDescent="0.4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ROUND(E3162/D3162*100,0)</f>
        <v>102</v>
      </c>
      <c r="P3162">
        <f>IFERROR(ROUND(E3162/L3162,2),0)</f>
        <v>80.16</v>
      </c>
      <c r="Q3162" s="11" t="s">
        <v>8315</v>
      </c>
      <c r="R3162" t="s">
        <v>8316</v>
      </c>
      <c r="S3162" s="15">
        <f>(((J3162/60)/60)/24)+DATE(1970,1,1)</f>
        <v>41841.26489583333</v>
      </c>
      <c r="T3162" s="15">
        <f>(((I3162/60)/60)/24)+DATE(1970,1,1)</f>
        <v>41864.207638888889</v>
      </c>
      <c r="U3162">
        <f>YEAR(S3162)</f>
        <v>2014</v>
      </c>
      <c r="V3162">
        <f t="shared" si="49"/>
        <v>23</v>
      </c>
    </row>
    <row r="3163" spans="1:22" ht="41.4" x14ac:dyDescent="0.4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ROUND(E3163/D3163*100,0)</f>
        <v>105</v>
      </c>
      <c r="P3163">
        <f>IFERROR(ROUND(E3163/L3163,2),0)</f>
        <v>28.41</v>
      </c>
      <c r="Q3163" s="11" t="s">
        <v>8315</v>
      </c>
      <c r="R3163" t="s">
        <v>8316</v>
      </c>
      <c r="S3163" s="15">
        <f>(((J3163/60)/60)/24)+DATE(1970,1,1)</f>
        <v>41897.536134259259</v>
      </c>
      <c r="T3163" s="15">
        <f>(((I3163/60)/60)/24)+DATE(1970,1,1)</f>
        <v>41927.536134259259</v>
      </c>
      <c r="U3163">
        <f>YEAR(S3163)</f>
        <v>2014</v>
      </c>
      <c r="V3163">
        <f t="shared" si="49"/>
        <v>30</v>
      </c>
    </row>
    <row r="3164" spans="1:22" ht="41.4" x14ac:dyDescent="0.4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ROUND(E3164/D3164*100,0)</f>
        <v>127</v>
      </c>
      <c r="P3164">
        <f>IFERROR(ROUND(E3164/L3164,2),0)</f>
        <v>80.73</v>
      </c>
      <c r="Q3164" s="11" t="s">
        <v>8315</v>
      </c>
      <c r="R3164" t="s">
        <v>8316</v>
      </c>
      <c r="S3164" s="15">
        <f>(((J3164/60)/60)/24)+DATE(1970,1,1)</f>
        <v>41799.685902777775</v>
      </c>
      <c r="T3164" s="15">
        <f>(((I3164/60)/60)/24)+DATE(1970,1,1)</f>
        <v>41827.083333333336</v>
      </c>
      <c r="U3164">
        <f>YEAR(S3164)</f>
        <v>2014</v>
      </c>
      <c r="V3164">
        <f t="shared" si="49"/>
        <v>28</v>
      </c>
    </row>
    <row r="3165" spans="1:22" ht="41.4" x14ac:dyDescent="0.4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ROUND(E3165/D3165*100,0)</f>
        <v>111</v>
      </c>
      <c r="P3165">
        <f>IFERROR(ROUND(E3165/L3165,2),0)</f>
        <v>200.69</v>
      </c>
      <c r="Q3165" s="11" t="s">
        <v>8315</v>
      </c>
      <c r="R3165" t="s">
        <v>8316</v>
      </c>
      <c r="S3165" s="15">
        <f>(((J3165/60)/60)/24)+DATE(1970,1,1)</f>
        <v>41775.753761574073</v>
      </c>
      <c r="T3165" s="15">
        <f>(((I3165/60)/60)/24)+DATE(1970,1,1)</f>
        <v>41805.753761574073</v>
      </c>
      <c r="U3165">
        <f>YEAR(S3165)</f>
        <v>2014</v>
      </c>
      <c r="V3165">
        <f t="shared" si="49"/>
        <v>30</v>
      </c>
    </row>
    <row r="3166" spans="1:22" ht="41.4" x14ac:dyDescent="0.4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ROUND(E3166/D3166*100,0)</f>
        <v>107</v>
      </c>
      <c r="P3166">
        <f>IFERROR(ROUND(E3166/L3166,2),0)</f>
        <v>37.590000000000003</v>
      </c>
      <c r="Q3166" s="11" t="s">
        <v>8315</v>
      </c>
      <c r="R3166" t="s">
        <v>8316</v>
      </c>
      <c r="S3166" s="15">
        <f>(((J3166/60)/60)/24)+DATE(1970,1,1)</f>
        <v>41766.80572916667</v>
      </c>
      <c r="T3166" s="15">
        <f>(((I3166/60)/60)/24)+DATE(1970,1,1)</f>
        <v>41799.80572916667</v>
      </c>
      <c r="U3166">
        <f>YEAR(S3166)</f>
        <v>2014</v>
      </c>
      <c r="V3166">
        <f t="shared" si="49"/>
        <v>33</v>
      </c>
    </row>
    <row r="3167" spans="1:22" ht="41.4" x14ac:dyDescent="0.4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ROUND(E3167/D3167*100,0)</f>
        <v>163</v>
      </c>
      <c r="P3167">
        <f>IFERROR(ROUND(E3167/L3167,2),0)</f>
        <v>58.1</v>
      </c>
      <c r="Q3167" s="11" t="s">
        <v>8315</v>
      </c>
      <c r="R3167" t="s">
        <v>8316</v>
      </c>
      <c r="S3167" s="15">
        <f>(((J3167/60)/60)/24)+DATE(1970,1,1)</f>
        <v>40644.159259259257</v>
      </c>
      <c r="T3167" s="15">
        <f>(((I3167/60)/60)/24)+DATE(1970,1,1)</f>
        <v>40666.165972222225</v>
      </c>
      <c r="U3167">
        <f>YEAR(S3167)</f>
        <v>2011</v>
      </c>
      <c r="V3167">
        <f t="shared" si="49"/>
        <v>22</v>
      </c>
    </row>
    <row r="3168" spans="1:22" ht="41.4" x14ac:dyDescent="0.4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ROUND(E3168/D3168*100,0)</f>
        <v>160</v>
      </c>
      <c r="P3168">
        <f>IFERROR(ROUND(E3168/L3168,2),0)</f>
        <v>60.3</v>
      </c>
      <c r="Q3168" s="11" t="s">
        <v>8315</v>
      </c>
      <c r="R3168" t="s">
        <v>8316</v>
      </c>
      <c r="S3168" s="15">
        <f>(((J3168/60)/60)/24)+DATE(1970,1,1)</f>
        <v>41940.69158564815</v>
      </c>
      <c r="T3168" s="15">
        <f>(((I3168/60)/60)/24)+DATE(1970,1,1)</f>
        <v>41969.332638888889</v>
      </c>
      <c r="U3168">
        <f>YEAR(S3168)</f>
        <v>2014</v>
      </c>
      <c r="V3168">
        <f t="shared" si="49"/>
        <v>29</v>
      </c>
    </row>
    <row r="3169" spans="1:22" ht="27.6" x14ac:dyDescent="0.4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ROUND(E3169/D3169*100,0)</f>
        <v>116</v>
      </c>
      <c r="P3169">
        <f>IFERROR(ROUND(E3169/L3169,2),0)</f>
        <v>63.36</v>
      </c>
      <c r="Q3169" s="11" t="s">
        <v>8315</v>
      </c>
      <c r="R3169" t="s">
        <v>8316</v>
      </c>
      <c r="S3169" s="15">
        <f>(((J3169/60)/60)/24)+DATE(1970,1,1)</f>
        <v>41839.175706018519</v>
      </c>
      <c r="T3169" s="15">
        <f>(((I3169/60)/60)/24)+DATE(1970,1,1)</f>
        <v>41853.175706018519</v>
      </c>
      <c r="U3169">
        <f>YEAR(S3169)</f>
        <v>2014</v>
      </c>
      <c r="V3169">
        <f t="shared" si="49"/>
        <v>14</v>
      </c>
    </row>
    <row r="3170" spans="1:22" ht="41.4" x14ac:dyDescent="0.4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ROUND(E3170/D3170*100,0)</f>
        <v>124</v>
      </c>
      <c r="P3170">
        <f>IFERROR(ROUND(E3170/L3170,2),0)</f>
        <v>50.9</v>
      </c>
      <c r="Q3170" s="11" t="s">
        <v>8315</v>
      </c>
      <c r="R3170" t="s">
        <v>8316</v>
      </c>
      <c r="S3170" s="15">
        <f>(((J3170/60)/60)/24)+DATE(1970,1,1)</f>
        <v>41772.105937500004</v>
      </c>
      <c r="T3170" s="15">
        <f>(((I3170/60)/60)/24)+DATE(1970,1,1)</f>
        <v>41803.916666666664</v>
      </c>
      <c r="U3170">
        <f>YEAR(S3170)</f>
        <v>2014</v>
      </c>
      <c r="V3170">
        <f t="shared" si="49"/>
        <v>31</v>
      </c>
    </row>
    <row r="3171" spans="1:22" ht="27.6" x14ac:dyDescent="0.4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ROUND(E3171/D3171*100,0)</f>
        <v>103</v>
      </c>
      <c r="P3171">
        <f>IFERROR(ROUND(E3171/L3171,2),0)</f>
        <v>100.5</v>
      </c>
      <c r="Q3171" s="11" t="s">
        <v>8315</v>
      </c>
      <c r="R3171" t="s">
        <v>8316</v>
      </c>
      <c r="S3171" s="15">
        <f>(((J3171/60)/60)/24)+DATE(1970,1,1)</f>
        <v>41591.737974537034</v>
      </c>
      <c r="T3171" s="15">
        <f>(((I3171/60)/60)/24)+DATE(1970,1,1)</f>
        <v>41621.207638888889</v>
      </c>
      <c r="U3171">
        <f>YEAR(S3171)</f>
        <v>2013</v>
      </c>
      <c r="V3171">
        <f t="shared" si="49"/>
        <v>30</v>
      </c>
    </row>
    <row r="3172" spans="1:22" ht="27.6" x14ac:dyDescent="0.4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ROUND(E3172/D3172*100,0)</f>
        <v>112</v>
      </c>
      <c r="P3172">
        <f>IFERROR(ROUND(E3172/L3172,2),0)</f>
        <v>31.62</v>
      </c>
      <c r="Q3172" s="11" t="s">
        <v>8315</v>
      </c>
      <c r="R3172" t="s">
        <v>8316</v>
      </c>
      <c r="S3172" s="15">
        <f>(((J3172/60)/60)/24)+DATE(1970,1,1)</f>
        <v>41789.080370370371</v>
      </c>
      <c r="T3172" s="15">
        <f>(((I3172/60)/60)/24)+DATE(1970,1,1)</f>
        <v>41822.166666666664</v>
      </c>
      <c r="U3172">
        <f>YEAR(S3172)</f>
        <v>2014</v>
      </c>
      <c r="V3172">
        <f t="shared" si="49"/>
        <v>33</v>
      </c>
    </row>
    <row r="3173" spans="1:22" ht="41.4" x14ac:dyDescent="0.4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ROUND(E3173/D3173*100,0)</f>
        <v>109</v>
      </c>
      <c r="P3173">
        <f>IFERROR(ROUND(E3173/L3173,2),0)</f>
        <v>65.099999999999994</v>
      </c>
      <c r="Q3173" s="11" t="s">
        <v>8315</v>
      </c>
      <c r="R3173" t="s">
        <v>8316</v>
      </c>
      <c r="S3173" s="15">
        <f>(((J3173/60)/60)/24)+DATE(1970,1,1)</f>
        <v>42466.608310185184</v>
      </c>
      <c r="T3173" s="15">
        <f>(((I3173/60)/60)/24)+DATE(1970,1,1)</f>
        <v>42496.608310185184</v>
      </c>
      <c r="U3173">
        <f>YEAR(S3173)</f>
        <v>2016</v>
      </c>
      <c r="V3173">
        <f t="shared" si="49"/>
        <v>30</v>
      </c>
    </row>
    <row r="3174" spans="1:22" ht="41.4" x14ac:dyDescent="0.4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ROUND(E3174/D3174*100,0)</f>
        <v>115</v>
      </c>
      <c r="P3174">
        <f>IFERROR(ROUND(E3174/L3174,2),0)</f>
        <v>79.31</v>
      </c>
      <c r="Q3174" s="11" t="s">
        <v>8315</v>
      </c>
      <c r="R3174" t="s">
        <v>8316</v>
      </c>
      <c r="S3174" s="15">
        <f>(((J3174/60)/60)/24)+DATE(1970,1,1)</f>
        <v>40923.729953703703</v>
      </c>
      <c r="T3174" s="15">
        <f>(((I3174/60)/60)/24)+DATE(1970,1,1)</f>
        <v>40953.729953703703</v>
      </c>
      <c r="U3174">
        <f>YEAR(S3174)</f>
        <v>2012</v>
      </c>
      <c r="V3174">
        <f t="shared" si="49"/>
        <v>30</v>
      </c>
    </row>
    <row r="3175" spans="1:22" ht="41.4" x14ac:dyDescent="0.4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ROUND(E3175/D3175*100,0)</f>
        <v>103</v>
      </c>
      <c r="P3175">
        <f>IFERROR(ROUND(E3175/L3175,2),0)</f>
        <v>139.19</v>
      </c>
      <c r="Q3175" s="11" t="s">
        <v>8315</v>
      </c>
      <c r="R3175" t="s">
        <v>8316</v>
      </c>
      <c r="S3175" s="15">
        <f>(((J3175/60)/60)/24)+DATE(1970,1,1)</f>
        <v>41878.878379629627</v>
      </c>
      <c r="T3175" s="15">
        <f>(((I3175/60)/60)/24)+DATE(1970,1,1)</f>
        <v>41908.878379629627</v>
      </c>
      <c r="U3175">
        <f>YEAR(S3175)</f>
        <v>2014</v>
      </c>
      <c r="V3175">
        <f t="shared" si="49"/>
        <v>30</v>
      </c>
    </row>
    <row r="3176" spans="1:22" ht="41.4" x14ac:dyDescent="0.4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ROUND(E3176/D3176*100,0)</f>
        <v>101</v>
      </c>
      <c r="P3176">
        <f>IFERROR(ROUND(E3176/L3176,2),0)</f>
        <v>131.91</v>
      </c>
      <c r="Q3176" s="11" t="s">
        <v>8315</v>
      </c>
      <c r="R3176" t="s">
        <v>8316</v>
      </c>
      <c r="S3176" s="15">
        <f>(((J3176/60)/60)/24)+DATE(1970,1,1)</f>
        <v>41862.864675925928</v>
      </c>
      <c r="T3176" s="15">
        <f>(((I3176/60)/60)/24)+DATE(1970,1,1)</f>
        <v>41876.864675925928</v>
      </c>
      <c r="U3176">
        <f>YEAR(S3176)</f>
        <v>2014</v>
      </c>
      <c r="V3176">
        <f t="shared" si="49"/>
        <v>14</v>
      </c>
    </row>
    <row r="3177" spans="1:22" ht="55.2" x14ac:dyDescent="0.4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ROUND(E3177/D3177*100,0)</f>
        <v>110</v>
      </c>
      <c r="P3177">
        <f>IFERROR(ROUND(E3177/L3177,2),0)</f>
        <v>91.3</v>
      </c>
      <c r="Q3177" s="11" t="s">
        <v>8315</v>
      </c>
      <c r="R3177" t="s">
        <v>8316</v>
      </c>
      <c r="S3177" s="15">
        <f>(((J3177/60)/60)/24)+DATE(1970,1,1)</f>
        <v>40531.886886574073</v>
      </c>
      <c r="T3177" s="15">
        <f>(((I3177/60)/60)/24)+DATE(1970,1,1)</f>
        <v>40591.886886574073</v>
      </c>
      <c r="U3177">
        <f>YEAR(S3177)</f>
        <v>2010</v>
      </c>
      <c r="V3177">
        <f t="shared" si="49"/>
        <v>60</v>
      </c>
    </row>
    <row r="3178" spans="1:22" ht="41.4" x14ac:dyDescent="0.4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ROUND(E3178/D3178*100,0)</f>
        <v>115</v>
      </c>
      <c r="P3178">
        <f>IFERROR(ROUND(E3178/L3178,2),0)</f>
        <v>39.67</v>
      </c>
      <c r="Q3178" s="11" t="s">
        <v>8315</v>
      </c>
      <c r="R3178" t="s">
        <v>8316</v>
      </c>
      <c r="S3178" s="15">
        <f>(((J3178/60)/60)/24)+DATE(1970,1,1)</f>
        <v>41477.930914351848</v>
      </c>
      <c r="T3178" s="15">
        <f>(((I3178/60)/60)/24)+DATE(1970,1,1)</f>
        <v>41504.625</v>
      </c>
      <c r="U3178">
        <f>YEAR(S3178)</f>
        <v>2013</v>
      </c>
      <c r="V3178">
        <f t="shared" si="49"/>
        <v>27</v>
      </c>
    </row>
    <row r="3179" spans="1:22" ht="41.4" x14ac:dyDescent="0.4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ROUND(E3179/D3179*100,0)</f>
        <v>117</v>
      </c>
      <c r="P3179">
        <f>IFERROR(ROUND(E3179/L3179,2),0)</f>
        <v>57.55</v>
      </c>
      <c r="Q3179" s="11" t="s">
        <v>8315</v>
      </c>
      <c r="R3179" t="s">
        <v>8316</v>
      </c>
      <c r="S3179" s="15">
        <f>(((J3179/60)/60)/24)+DATE(1970,1,1)</f>
        <v>41781.666770833333</v>
      </c>
      <c r="T3179" s="15">
        <f>(((I3179/60)/60)/24)+DATE(1970,1,1)</f>
        <v>41811.666770833333</v>
      </c>
      <c r="U3179">
        <f>YEAR(S3179)</f>
        <v>2014</v>
      </c>
      <c r="V3179">
        <f t="shared" si="49"/>
        <v>30</v>
      </c>
    </row>
    <row r="3180" spans="1:22" ht="41.4" x14ac:dyDescent="0.4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ROUND(E3180/D3180*100,0)</f>
        <v>172</v>
      </c>
      <c r="P3180">
        <f>IFERROR(ROUND(E3180/L3180,2),0)</f>
        <v>33.03</v>
      </c>
      <c r="Q3180" s="11" t="s">
        <v>8315</v>
      </c>
      <c r="R3180" t="s">
        <v>8316</v>
      </c>
      <c r="S3180" s="15">
        <f>(((J3180/60)/60)/24)+DATE(1970,1,1)</f>
        <v>41806.605034722219</v>
      </c>
      <c r="T3180" s="15">
        <f>(((I3180/60)/60)/24)+DATE(1970,1,1)</f>
        <v>41836.605034722219</v>
      </c>
      <c r="U3180">
        <f>YEAR(S3180)</f>
        <v>2014</v>
      </c>
      <c r="V3180">
        <f t="shared" si="49"/>
        <v>30</v>
      </c>
    </row>
    <row r="3181" spans="1:22" ht="27.6" x14ac:dyDescent="0.4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ROUND(E3181/D3181*100,0)</f>
        <v>114</v>
      </c>
      <c r="P3181">
        <f>IFERROR(ROUND(E3181/L3181,2),0)</f>
        <v>77.34</v>
      </c>
      <c r="Q3181" s="11" t="s">
        <v>8315</v>
      </c>
      <c r="R3181" t="s">
        <v>8316</v>
      </c>
      <c r="S3181" s="15">
        <f>(((J3181/60)/60)/24)+DATE(1970,1,1)</f>
        <v>41375.702210648145</v>
      </c>
      <c r="T3181" s="15">
        <f>(((I3181/60)/60)/24)+DATE(1970,1,1)</f>
        <v>41400.702210648145</v>
      </c>
      <c r="U3181">
        <f>YEAR(S3181)</f>
        <v>2013</v>
      </c>
      <c r="V3181">
        <f t="shared" si="49"/>
        <v>25</v>
      </c>
    </row>
    <row r="3182" spans="1:22" ht="41.4" x14ac:dyDescent="0.4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ROUND(E3182/D3182*100,0)</f>
        <v>120</v>
      </c>
      <c r="P3182">
        <f>IFERROR(ROUND(E3182/L3182,2),0)</f>
        <v>31.93</v>
      </c>
      <c r="Q3182" s="11" t="s">
        <v>8315</v>
      </c>
      <c r="R3182" t="s">
        <v>8316</v>
      </c>
      <c r="S3182" s="15">
        <f>(((J3182/60)/60)/24)+DATE(1970,1,1)</f>
        <v>41780.412604166668</v>
      </c>
      <c r="T3182" s="15">
        <f>(((I3182/60)/60)/24)+DATE(1970,1,1)</f>
        <v>41810.412604166668</v>
      </c>
      <c r="U3182">
        <f>YEAR(S3182)</f>
        <v>2014</v>
      </c>
      <c r="V3182">
        <f t="shared" si="49"/>
        <v>30</v>
      </c>
    </row>
    <row r="3183" spans="1:22" ht="41.4" x14ac:dyDescent="0.4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ROUND(E3183/D3183*100,0)</f>
        <v>109</v>
      </c>
      <c r="P3183">
        <f>IFERROR(ROUND(E3183/L3183,2),0)</f>
        <v>36.33</v>
      </c>
      <c r="Q3183" s="11" t="s">
        <v>8315</v>
      </c>
      <c r="R3183" t="s">
        <v>8316</v>
      </c>
      <c r="S3183" s="15">
        <f>(((J3183/60)/60)/24)+DATE(1970,1,1)</f>
        <v>41779.310034722221</v>
      </c>
      <c r="T3183" s="15">
        <f>(((I3183/60)/60)/24)+DATE(1970,1,1)</f>
        <v>41805.666666666664</v>
      </c>
      <c r="U3183">
        <f>YEAR(S3183)</f>
        <v>2014</v>
      </c>
      <c r="V3183">
        <f t="shared" si="49"/>
        <v>26</v>
      </c>
    </row>
    <row r="3184" spans="1:22" ht="55.2" x14ac:dyDescent="0.4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ROUND(E3184/D3184*100,0)</f>
        <v>101</v>
      </c>
      <c r="P3184">
        <f>IFERROR(ROUND(E3184/L3184,2),0)</f>
        <v>46.77</v>
      </c>
      <c r="Q3184" s="11" t="s">
        <v>8315</v>
      </c>
      <c r="R3184" t="s">
        <v>8316</v>
      </c>
      <c r="S3184" s="15">
        <f>(((J3184/60)/60)/24)+DATE(1970,1,1)</f>
        <v>40883.949317129627</v>
      </c>
      <c r="T3184" s="15">
        <f>(((I3184/60)/60)/24)+DATE(1970,1,1)</f>
        <v>40939.708333333336</v>
      </c>
      <c r="U3184">
        <f>YEAR(S3184)</f>
        <v>2011</v>
      </c>
      <c r="V3184">
        <f t="shared" si="49"/>
        <v>56</v>
      </c>
    </row>
    <row r="3185" spans="1:22" ht="41.4" x14ac:dyDescent="0.4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ROUND(E3185/D3185*100,0)</f>
        <v>109</v>
      </c>
      <c r="P3185">
        <f>IFERROR(ROUND(E3185/L3185,2),0)</f>
        <v>40.07</v>
      </c>
      <c r="Q3185" s="11" t="s">
        <v>8315</v>
      </c>
      <c r="R3185" t="s">
        <v>8316</v>
      </c>
      <c r="S3185" s="15">
        <f>(((J3185/60)/60)/24)+DATE(1970,1,1)</f>
        <v>41491.79478009259</v>
      </c>
      <c r="T3185" s="15">
        <f>(((I3185/60)/60)/24)+DATE(1970,1,1)</f>
        <v>41509.79478009259</v>
      </c>
      <c r="U3185">
        <f>YEAR(S3185)</f>
        <v>2013</v>
      </c>
      <c r="V3185">
        <f t="shared" si="49"/>
        <v>18</v>
      </c>
    </row>
    <row r="3186" spans="1:22" ht="41.4" x14ac:dyDescent="0.4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ROUND(E3186/D3186*100,0)</f>
        <v>107</v>
      </c>
      <c r="P3186">
        <f>IFERROR(ROUND(E3186/L3186,2),0)</f>
        <v>100.22</v>
      </c>
      <c r="Q3186" s="11" t="s">
        <v>8315</v>
      </c>
      <c r="R3186" t="s">
        <v>8316</v>
      </c>
      <c r="S3186" s="15">
        <f>(((J3186/60)/60)/24)+DATE(1970,1,1)</f>
        <v>41791.993414351848</v>
      </c>
      <c r="T3186" s="15">
        <f>(((I3186/60)/60)/24)+DATE(1970,1,1)</f>
        <v>41821.993414351848</v>
      </c>
      <c r="U3186">
        <f>YEAR(S3186)</f>
        <v>2014</v>
      </c>
      <c r="V3186">
        <f t="shared" si="49"/>
        <v>30</v>
      </c>
    </row>
    <row r="3187" spans="1:22" ht="41.4" x14ac:dyDescent="0.4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ROUND(E3187/D3187*100,0)</f>
        <v>100</v>
      </c>
      <c r="P3187">
        <f>IFERROR(ROUND(E3187/L3187,2),0)</f>
        <v>41.67</v>
      </c>
      <c r="Q3187" s="11" t="s">
        <v>8315</v>
      </c>
      <c r="R3187" t="s">
        <v>8316</v>
      </c>
      <c r="S3187" s="15">
        <f>(((J3187/60)/60)/24)+DATE(1970,1,1)</f>
        <v>41829.977326388893</v>
      </c>
      <c r="T3187" s="15">
        <f>(((I3187/60)/60)/24)+DATE(1970,1,1)</f>
        <v>41836.977326388893</v>
      </c>
      <c r="U3187">
        <f>YEAR(S3187)</f>
        <v>2014</v>
      </c>
      <c r="V3187">
        <f t="shared" si="49"/>
        <v>7</v>
      </c>
    </row>
    <row r="3188" spans="1:22" ht="41.4" x14ac:dyDescent="0.4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ROUND(E3188/D3188*100,0)</f>
        <v>102</v>
      </c>
      <c r="P3188">
        <f>IFERROR(ROUND(E3188/L3188,2),0)</f>
        <v>46.71</v>
      </c>
      <c r="Q3188" s="11" t="s">
        <v>8315</v>
      </c>
      <c r="R3188" t="s">
        <v>8316</v>
      </c>
      <c r="S3188" s="15">
        <f>(((J3188/60)/60)/24)+DATE(1970,1,1)</f>
        <v>41868.924050925925</v>
      </c>
      <c r="T3188" s="15">
        <f>(((I3188/60)/60)/24)+DATE(1970,1,1)</f>
        <v>41898.875</v>
      </c>
      <c r="U3188">
        <f>YEAR(S3188)</f>
        <v>2014</v>
      </c>
      <c r="V3188">
        <f t="shared" si="49"/>
        <v>30</v>
      </c>
    </row>
    <row r="3189" spans="1:22" ht="41.4" x14ac:dyDescent="0.4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ROUND(E3189/D3189*100,0)</f>
        <v>116</v>
      </c>
      <c r="P3189">
        <f>IFERROR(ROUND(E3189/L3189,2),0)</f>
        <v>71.489999999999995</v>
      </c>
      <c r="Q3189" s="11" t="s">
        <v>8315</v>
      </c>
      <c r="R3189" t="s">
        <v>8316</v>
      </c>
      <c r="S3189" s="15">
        <f>(((J3189/60)/60)/24)+DATE(1970,1,1)</f>
        <v>41835.666354166664</v>
      </c>
      <c r="T3189" s="15">
        <f>(((I3189/60)/60)/24)+DATE(1970,1,1)</f>
        <v>41855.666354166664</v>
      </c>
      <c r="U3189">
        <f>YEAR(S3189)</f>
        <v>2014</v>
      </c>
      <c r="V3189">
        <f t="shared" si="49"/>
        <v>20</v>
      </c>
    </row>
    <row r="3190" spans="1:22" ht="41.4" x14ac:dyDescent="0.4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ROUND(E3190/D3190*100,0)</f>
        <v>65</v>
      </c>
      <c r="P3190">
        <f>IFERROR(ROUND(E3190/L3190,2),0)</f>
        <v>14.44</v>
      </c>
      <c r="Q3190" s="11" t="s">
        <v>8315</v>
      </c>
      <c r="R3190" t="s">
        <v>8357</v>
      </c>
      <c r="S3190" s="15">
        <f>(((J3190/60)/60)/24)+DATE(1970,1,1)</f>
        <v>42144.415532407409</v>
      </c>
      <c r="T3190" s="15">
        <f>(((I3190/60)/60)/24)+DATE(1970,1,1)</f>
        <v>42165.415532407409</v>
      </c>
      <c r="U3190">
        <f>YEAR(S3190)</f>
        <v>2015</v>
      </c>
      <c r="V3190">
        <f t="shared" si="49"/>
        <v>21</v>
      </c>
    </row>
    <row r="3191" spans="1:22" ht="41.4" x14ac:dyDescent="0.4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ROUND(E3191/D3191*100,0)</f>
        <v>12</v>
      </c>
      <c r="P3191">
        <f>IFERROR(ROUND(E3191/L3191,2),0)</f>
        <v>356.84</v>
      </c>
      <c r="Q3191" s="11" t="s">
        <v>8315</v>
      </c>
      <c r="R3191" t="s">
        <v>8357</v>
      </c>
      <c r="S3191" s="15">
        <f>(((J3191/60)/60)/24)+DATE(1970,1,1)</f>
        <v>42118.346435185187</v>
      </c>
      <c r="T3191" s="15">
        <f>(((I3191/60)/60)/24)+DATE(1970,1,1)</f>
        <v>42148.346435185187</v>
      </c>
      <c r="U3191">
        <f>YEAR(S3191)</f>
        <v>2015</v>
      </c>
      <c r="V3191">
        <f t="shared" si="49"/>
        <v>30</v>
      </c>
    </row>
    <row r="3192" spans="1:22" ht="27.6" x14ac:dyDescent="0.4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ROUND(E3192/D3192*100,0)</f>
        <v>0</v>
      </c>
      <c r="P3192">
        <f>IFERROR(ROUND(E3192/L3192,2),0)</f>
        <v>0</v>
      </c>
      <c r="Q3192" s="11" t="s">
        <v>8315</v>
      </c>
      <c r="R3192" t="s">
        <v>8357</v>
      </c>
      <c r="S3192" s="15">
        <f>(((J3192/60)/60)/24)+DATE(1970,1,1)</f>
        <v>42683.151331018518</v>
      </c>
      <c r="T3192" s="15">
        <f>(((I3192/60)/60)/24)+DATE(1970,1,1)</f>
        <v>42713.192997685182</v>
      </c>
      <c r="U3192">
        <f>YEAR(S3192)</f>
        <v>2016</v>
      </c>
      <c r="V3192">
        <f t="shared" si="49"/>
        <v>30</v>
      </c>
    </row>
    <row r="3193" spans="1:22" ht="41.4" x14ac:dyDescent="0.4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ROUND(E3193/D3193*100,0)</f>
        <v>4</v>
      </c>
      <c r="P3193">
        <f>IFERROR(ROUND(E3193/L3193,2),0)</f>
        <v>37.75</v>
      </c>
      <c r="Q3193" s="11" t="s">
        <v>8315</v>
      </c>
      <c r="R3193" t="s">
        <v>8357</v>
      </c>
      <c r="S3193" s="15">
        <f>(((J3193/60)/60)/24)+DATE(1970,1,1)</f>
        <v>42538.755428240736</v>
      </c>
      <c r="T3193" s="15">
        <f>(((I3193/60)/60)/24)+DATE(1970,1,1)</f>
        <v>42598.755428240736</v>
      </c>
      <c r="U3193">
        <f>YEAR(S3193)</f>
        <v>2016</v>
      </c>
      <c r="V3193">
        <f t="shared" si="49"/>
        <v>60</v>
      </c>
    </row>
    <row r="3194" spans="1:22" ht="41.4" x14ac:dyDescent="0.4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ROUND(E3194/D3194*100,0)</f>
        <v>1</v>
      </c>
      <c r="P3194">
        <f>IFERROR(ROUND(E3194/L3194,2),0)</f>
        <v>12.75</v>
      </c>
      <c r="Q3194" s="11" t="s">
        <v>8315</v>
      </c>
      <c r="R3194" t="s">
        <v>8357</v>
      </c>
      <c r="S3194" s="15">
        <f>(((J3194/60)/60)/24)+DATE(1970,1,1)</f>
        <v>42018.94049768518</v>
      </c>
      <c r="T3194" s="15">
        <f>(((I3194/60)/60)/24)+DATE(1970,1,1)</f>
        <v>42063.916666666672</v>
      </c>
      <c r="U3194">
        <f>YEAR(S3194)</f>
        <v>2015</v>
      </c>
      <c r="V3194">
        <f t="shared" si="49"/>
        <v>45</v>
      </c>
    </row>
    <row r="3195" spans="1:22" ht="41.4" x14ac:dyDescent="0.4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ROUND(E3195/D3195*100,0)</f>
        <v>12</v>
      </c>
      <c r="P3195">
        <f>IFERROR(ROUND(E3195/L3195,2),0)</f>
        <v>24.46</v>
      </c>
      <c r="Q3195" s="11" t="s">
        <v>8315</v>
      </c>
      <c r="R3195" t="s">
        <v>8357</v>
      </c>
      <c r="S3195" s="15">
        <f>(((J3195/60)/60)/24)+DATE(1970,1,1)</f>
        <v>42010.968240740738</v>
      </c>
      <c r="T3195" s="15">
        <f>(((I3195/60)/60)/24)+DATE(1970,1,1)</f>
        <v>42055.968240740738</v>
      </c>
      <c r="U3195">
        <f>YEAR(S3195)</f>
        <v>2015</v>
      </c>
      <c r="V3195">
        <f t="shared" si="49"/>
        <v>45</v>
      </c>
    </row>
    <row r="3196" spans="1:22" ht="41.4" x14ac:dyDescent="0.4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ROUND(E3196/D3196*100,0)</f>
        <v>0</v>
      </c>
      <c r="P3196">
        <f>IFERROR(ROUND(E3196/L3196,2),0)</f>
        <v>0</v>
      </c>
      <c r="Q3196" s="11" t="s">
        <v>8315</v>
      </c>
      <c r="R3196" t="s">
        <v>8357</v>
      </c>
      <c r="S3196" s="15">
        <f>(((J3196/60)/60)/24)+DATE(1970,1,1)</f>
        <v>42182.062476851846</v>
      </c>
      <c r="T3196" s="15">
        <f>(((I3196/60)/60)/24)+DATE(1970,1,1)</f>
        <v>42212.062476851846</v>
      </c>
      <c r="U3196">
        <f>YEAR(S3196)</f>
        <v>2015</v>
      </c>
      <c r="V3196">
        <f t="shared" si="49"/>
        <v>30</v>
      </c>
    </row>
    <row r="3197" spans="1:22" ht="41.4" x14ac:dyDescent="0.4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ROUND(E3197/D3197*100,0)</f>
        <v>59</v>
      </c>
      <c r="P3197">
        <f>IFERROR(ROUND(E3197/L3197,2),0)</f>
        <v>53.08</v>
      </c>
      <c r="Q3197" s="11" t="s">
        <v>8315</v>
      </c>
      <c r="R3197" t="s">
        <v>8357</v>
      </c>
      <c r="S3197" s="15">
        <f>(((J3197/60)/60)/24)+DATE(1970,1,1)</f>
        <v>42017.594236111108</v>
      </c>
      <c r="T3197" s="15">
        <f>(((I3197/60)/60)/24)+DATE(1970,1,1)</f>
        <v>42047.594236111108</v>
      </c>
      <c r="U3197">
        <f>YEAR(S3197)</f>
        <v>2015</v>
      </c>
      <c r="V3197">
        <f t="shared" si="49"/>
        <v>30</v>
      </c>
    </row>
    <row r="3198" spans="1:22" ht="41.4" x14ac:dyDescent="0.4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ROUND(E3198/D3198*100,0)</f>
        <v>0</v>
      </c>
      <c r="P3198">
        <f>IFERROR(ROUND(E3198/L3198,2),0)</f>
        <v>300</v>
      </c>
      <c r="Q3198" s="11" t="s">
        <v>8315</v>
      </c>
      <c r="R3198" t="s">
        <v>8357</v>
      </c>
      <c r="S3198" s="15">
        <f>(((J3198/60)/60)/24)+DATE(1970,1,1)</f>
        <v>42157.598090277781</v>
      </c>
      <c r="T3198" s="15">
        <f>(((I3198/60)/60)/24)+DATE(1970,1,1)</f>
        <v>42217.583333333328</v>
      </c>
      <c r="U3198">
        <f>YEAR(S3198)</f>
        <v>2015</v>
      </c>
      <c r="V3198">
        <f t="shared" si="49"/>
        <v>60</v>
      </c>
    </row>
    <row r="3199" spans="1:22" ht="27.6" x14ac:dyDescent="0.4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ROUND(E3199/D3199*100,0)</f>
        <v>11</v>
      </c>
      <c r="P3199">
        <f>IFERROR(ROUND(E3199/L3199,2),0)</f>
        <v>286.25</v>
      </c>
      <c r="Q3199" s="11" t="s">
        <v>8315</v>
      </c>
      <c r="R3199" t="s">
        <v>8357</v>
      </c>
      <c r="S3199" s="15">
        <f>(((J3199/60)/60)/24)+DATE(1970,1,1)</f>
        <v>42009.493263888886</v>
      </c>
      <c r="T3199" s="15">
        <f>(((I3199/60)/60)/24)+DATE(1970,1,1)</f>
        <v>42039.493263888886</v>
      </c>
      <c r="U3199">
        <f>YEAR(S3199)</f>
        <v>2015</v>
      </c>
      <c r="V3199">
        <f t="shared" si="49"/>
        <v>30</v>
      </c>
    </row>
    <row r="3200" spans="1:22" ht="41.4" x14ac:dyDescent="0.4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ROUND(E3200/D3200*100,0)</f>
        <v>0</v>
      </c>
      <c r="P3200">
        <f>IFERROR(ROUND(E3200/L3200,2),0)</f>
        <v>36.67</v>
      </c>
      <c r="Q3200" s="11" t="s">
        <v>8315</v>
      </c>
      <c r="R3200" t="s">
        <v>8357</v>
      </c>
      <c r="S3200" s="15">
        <f>(((J3200/60)/60)/24)+DATE(1970,1,1)</f>
        <v>42013.424502314811</v>
      </c>
      <c r="T3200" s="15">
        <f>(((I3200/60)/60)/24)+DATE(1970,1,1)</f>
        <v>42051.424502314811</v>
      </c>
      <c r="U3200">
        <f>YEAR(S3200)</f>
        <v>2015</v>
      </c>
      <c r="V3200">
        <f t="shared" si="49"/>
        <v>38</v>
      </c>
    </row>
    <row r="3201" spans="1:22" ht="41.4" x14ac:dyDescent="0.4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ROUND(E3201/D3201*100,0)</f>
        <v>52</v>
      </c>
      <c r="P3201">
        <f>IFERROR(ROUND(E3201/L3201,2),0)</f>
        <v>49.21</v>
      </c>
      <c r="Q3201" s="11" t="s">
        <v>8315</v>
      </c>
      <c r="R3201" t="s">
        <v>8357</v>
      </c>
      <c r="S3201" s="15">
        <f>(((J3201/60)/60)/24)+DATE(1970,1,1)</f>
        <v>41858.761782407404</v>
      </c>
      <c r="T3201" s="15">
        <f>(((I3201/60)/60)/24)+DATE(1970,1,1)</f>
        <v>41888.875</v>
      </c>
      <c r="U3201">
        <f>YEAR(S3201)</f>
        <v>2014</v>
      </c>
      <c r="V3201">
        <f t="shared" si="49"/>
        <v>30</v>
      </c>
    </row>
    <row r="3202" spans="1:22" ht="41.4" x14ac:dyDescent="0.4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ROUND(E3202/D3202*100,0)</f>
        <v>0</v>
      </c>
      <c r="P3202">
        <f>IFERROR(ROUND(E3202/L3202,2),0)</f>
        <v>1</v>
      </c>
      <c r="Q3202" s="11" t="s">
        <v>8315</v>
      </c>
      <c r="R3202" t="s">
        <v>8357</v>
      </c>
      <c r="S3202" s="15">
        <f>(((J3202/60)/60)/24)+DATE(1970,1,1)</f>
        <v>42460.320613425924</v>
      </c>
      <c r="T3202" s="15">
        <f>(((I3202/60)/60)/24)+DATE(1970,1,1)</f>
        <v>42490.231944444444</v>
      </c>
      <c r="U3202">
        <f>YEAR(S3202)</f>
        <v>2016</v>
      </c>
      <c r="V3202">
        <f t="shared" si="49"/>
        <v>30</v>
      </c>
    </row>
    <row r="3203" spans="1:22" ht="41.4" x14ac:dyDescent="0.4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ROUND(E3203/D3203*100,0)</f>
        <v>1</v>
      </c>
      <c r="P3203">
        <f>IFERROR(ROUND(E3203/L3203,2),0)</f>
        <v>12.5</v>
      </c>
      <c r="Q3203" s="11" t="s">
        <v>8315</v>
      </c>
      <c r="R3203" t="s">
        <v>8357</v>
      </c>
      <c r="S3203" s="15">
        <f>(((J3203/60)/60)/24)+DATE(1970,1,1)</f>
        <v>41861.767094907409</v>
      </c>
      <c r="T3203" s="15">
        <f>(((I3203/60)/60)/24)+DATE(1970,1,1)</f>
        <v>41882.767094907409</v>
      </c>
      <c r="U3203">
        <f>YEAR(S3203)</f>
        <v>2014</v>
      </c>
      <c r="V3203">
        <f t="shared" ref="V3203:V3266" si="50">_xlfn.DAYS(T3203,S3203)</f>
        <v>21</v>
      </c>
    </row>
    <row r="3204" spans="1:22" ht="41.4" x14ac:dyDescent="0.4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ROUND(E3204/D3204*100,0)</f>
        <v>55</v>
      </c>
      <c r="P3204">
        <f>IFERROR(ROUND(E3204/L3204,2),0)</f>
        <v>109.04</v>
      </c>
      <c r="Q3204" s="11" t="s">
        <v>8315</v>
      </c>
      <c r="R3204" t="s">
        <v>8357</v>
      </c>
      <c r="S3204" s="15">
        <f>(((J3204/60)/60)/24)+DATE(1970,1,1)</f>
        <v>42293.853541666671</v>
      </c>
      <c r="T3204" s="15">
        <f>(((I3204/60)/60)/24)+DATE(1970,1,1)</f>
        <v>42352.249305555553</v>
      </c>
      <c r="U3204">
        <f>YEAR(S3204)</f>
        <v>2015</v>
      </c>
      <c r="V3204">
        <f t="shared" si="50"/>
        <v>59</v>
      </c>
    </row>
    <row r="3205" spans="1:22" ht="27.6" x14ac:dyDescent="0.4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ROUND(E3205/D3205*100,0)</f>
        <v>25</v>
      </c>
      <c r="P3205">
        <f>IFERROR(ROUND(E3205/L3205,2),0)</f>
        <v>41.67</v>
      </c>
      <c r="Q3205" s="11" t="s">
        <v>8315</v>
      </c>
      <c r="R3205" t="s">
        <v>8357</v>
      </c>
      <c r="S3205" s="15">
        <f>(((J3205/60)/60)/24)+DATE(1970,1,1)</f>
        <v>42242.988680555558</v>
      </c>
      <c r="T3205" s="15">
        <f>(((I3205/60)/60)/24)+DATE(1970,1,1)</f>
        <v>42272.988680555558</v>
      </c>
      <c r="U3205">
        <f>YEAR(S3205)</f>
        <v>2015</v>
      </c>
      <c r="V3205">
        <f t="shared" si="50"/>
        <v>30</v>
      </c>
    </row>
    <row r="3206" spans="1:22" ht="41.4" x14ac:dyDescent="0.4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ROUND(E3206/D3206*100,0)</f>
        <v>0</v>
      </c>
      <c r="P3206">
        <f>IFERROR(ROUND(E3206/L3206,2),0)</f>
        <v>0</v>
      </c>
      <c r="Q3206" s="11" t="s">
        <v>8315</v>
      </c>
      <c r="R3206" t="s">
        <v>8357</v>
      </c>
      <c r="S3206" s="15">
        <f>(((J3206/60)/60)/24)+DATE(1970,1,1)</f>
        <v>42172.686099537037</v>
      </c>
      <c r="T3206" s="15">
        <f>(((I3206/60)/60)/24)+DATE(1970,1,1)</f>
        <v>42202.676388888889</v>
      </c>
      <c r="U3206">
        <f>YEAR(S3206)</f>
        <v>2015</v>
      </c>
      <c r="V3206">
        <f t="shared" si="50"/>
        <v>30</v>
      </c>
    </row>
    <row r="3207" spans="1:22" ht="41.4" x14ac:dyDescent="0.4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ROUND(E3207/D3207*100,0)</f>
        <v>3</v>
      </c>
      <c r="P3207">
        <f>IFERROR(ROUND(E3207/L3207,2),0)</f>
        <v>22.75</v>
      </c>
      <c r="Q3207" s="11" t="s">
        <v>8315</v>
      </c>
      <c r="R3207" t="s">
        <v>8357</v>
      </c>
      <c r="S3207" s="15">
        <f>(((J3207/60)/60)/24)+DATE(1970,1,1)</f>
        <v>42095.374675925923</v>
      </c>
      <c r="T3207" s="15">
        <f>(((I3207/60)/60)/24)+DATE(1970,1,1)</f>
        <v>42125.374675925923</v>
      </c>
      <c r="U3207">
        <f>YEAR(S3207)</f>
        <v>2015</v>
      </c>
      <c r="V3207">
        <f t="shared" si="50"/>
        <v>30</v>
      </c>
    </row>
    <row r="3208" spans="1:22" ht="41.4" x14ac:dyDescent="0.4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ROUND(E3208/D3208*100,0)</f>
        <v>0</v>
      </c>
      <c r="P3208">
        <f>IFERROR(ROUND(E3208/L3208,2),0)</f>
        <v>0</v>
      </c>
      <c r="Q3208" s="11" t="s">
        <v>8315</v>
      </c>
      <c r="R3208" t="s">
        <v>8357</v>
      </c>
      <c r="S3208" s="15">
        <f>(((J3208/60)/60)/24)+DATE(1970,1,1)</f>
        <v>42236.276053240741</v>
      </c>
      <c r="T3208" s="15">
        <f>(((I3208/60)/60)/24)+DATE(1970,1,1)</f>
        <v>42266.276053240741</v>
      </c>
      <c r="U3208">
        <f>YEAR(S3208)</f>
        <v>2015</v>
      </c>
      <c r="V3208">
        <f t="shared" si="50"/>
        <v>30</v>
      </c>
    </row>
    <row r="3209" spans="1:22" ht="41.4" x14ac:dyDescent="0.4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ROUND(E3209/D3209*100,0)</f>
        <v>46</v>
      </c>
      <c r="P3209">
        <f>IFERROR(ROUND(E3209/L3209,2),0)</f>
        <v>70.83</v>
      </c>
      <c r="Q3209" s="11" t="s">
        <v>8315</v>
      </c>
      <c r="R3209" t="s">
        <v>8357</v>
      </c>
      <c r="S3209" s="15">
        <f>(((J3209/60)/60)/24)+DATE(1970,1,1)</f>
        <v>42057.277858796297</v>
      </c>
      <c r="T3209" s="15">
        <f>(((I3209/60)/60)/24)+DATE(1970,1,1)</f>
        <v>42117.236192129625</v>
      </c>
      <c r="U3209">
        <f>YEAR(S3209)</f>
        <v>2015</v>
      </c>
      <c r="V3209">
        <f t="shared" si="50"/>
        <v>60</v>
      </c>
    </row>
    <row r="3210" spans="1:22" ht="41.4" x14ac:dyDescent="0.4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ROUND(E3210/D3210*100,0)</f>
        <v>104</v>
      </c>
      <c r="P3210">
        <f>IFERROR(ROUND(E3210/L3210,2),0)</f>
        <v>63.11</v>
      </c>
      <c r="Q3210" s="11" t="s">
        <v>8315</v>
      </c>
      <c r="R3210" t="s">
        <v>8316</v>
      </c>
      <c r="S3210" s="15">
        <f>(((J3210/60)/60)/24)+DATE(1970,1,1)</f>
        <v>41827.605057870373</v>
      </c>
      <c r="T3210" s="15">
        <f>(((I3210/60)/60)/24)+DATE(1970,1,1)</f>
        <v>41848.605057870373</v>
      </c>
      <c r="U3210">
        <f>YEAR(S3210)</f>
        <v>2014</v>
      </c>
      <c r="V3210">
        <f t="shared" si="50"/>
        <v>21</v>
      </c>
    </row>
    <row r="3211" spans="1:22" ht="41.4" x14ac:dyDescent="0.4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ROUND(E3211/D3211*100,0)</f>
        <v>119</v>
      </c>
      <c r="P3211">
        <f>IFERROR(ROUND(E3211/L3211,2),0)</f>
        <v>50.16</v>
      </c>
      <c r="Q3211" s="11" t="s">
        <v>8315</v>
      </c>
      <c r="R3211" t="s">
        <v>8316</v>
      </c>
      <c r="S3211" s="15">
        <f>(((J3211/60)/60)/24)+DATE(1970,1,1)</f>
        <v>41778.637245370373</v>
      </c>
      <c r="T3211" s="15">
        <f>(((I3211/60)/60)/24)+DATE(1970,1,1)</f>
        <v>41810.958333333336</v>
      </c>
      <c r="U3211">
        <f>YEAR(S3211)</f>
        <v>2014</v>
      </c>
      <c r="V3211">
        <f t="shared" si="50"/>
        <v>32</v>
      </c>
    </row>
    <row r="3212" spans="1:22" ht="41.4" x14ac:dyDescent="0.4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ROUND(E3212/D3212*100,0)</f>
        <v>126</v>
      </c>
      <c r="P3212">
        <f>IFERROR(ROUND(E3212/L3212,2),0)</f>
        <v>62.88</v>
      </c>
      <c r="Q3212" s="11" t="s">
        <v>8315</v>
      </c>
      <c r="R3212" t="s">
        <v>8316</v>
      </c>
      <c r="S3212" s="15">
        <f>(((J3212/60)/60)/24)+DATE(1970,1,1)</f>
        <v>41013.936562499999</v>
      </c>
      <c r="T3212" s="15">
        <f>(((I3212/60)/60)/24)+DATE(1970,1,1)</f>
        <v>41061.165972222225</v>
      </c>
      <c r="U3212">
        <f>YEAR(S3212)</f>
        <v>2012</v>
      </c>
      <c r="V3212">
        <f t="shared" si="50"/>
        <v>48</v>
      </c>
    </row>
    <row r="3213" spans="1:22" ht="41.4" x14ac:dyDescent="0.4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ROUND(E3213/D3213*100,0)</f>
        <v>120</v>
      </c>
      <c r="P3213">
        <f>IFERROR(ROUND(E3213/L3213,2),0)</f>
        <v>85.53</v>
      </c>
      <c r="Q3213" s="11" t="s">
        <v>8315</v>
      </c>
      <c r="R3213" t="s">
        <v>8316</v>
      </c>
      <c r="S3213" s="15">
        <f>(((J3213/60)/60)/24)+DATE(1970,1,1)</f>
        <v>41834.586574074077</v>
      </c>
      <c r="T3213" s="15">
        <f>(((I3213/60)/60)/24)+DATE(1970,1,1)</f>
        <v>41866.083333333336</v>
      </c>
      <c r="U3213">
        <f>YEAR(S3213)</f>
        <v>2014</v>
      </c>
      <c r="V3213">
        <f t="shared" si="50"/>
        <v>32</v>
      </c>
    </row>
    <row r="3214" spans="1:22" ht="27.6" x14ac:dyDescent="0.4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ROUND(E3214/D3214*100,0)</f>
        <v>126</v>
      </c>
      <c r="P3214">
        <f>IFERROR(ROUND(E3214/L3214,2),0)</f>
        <v>53.72</v>
      </c>
      <c r="Q3214" s="11" t="s">
        <v>8315</v>
      </c>
      <c r="R3214" t="s">
        <v>8316</v>
      </c>
      <c r="S3214" s="15">
        <f>(((J3214/60)/60)/24)+DATE(1970,1,1)</f>
        <v>41829.795729166668</v>
      </c>
      <c r="T3214" s="15">
        <f>(((I3214/60)/60)/24)+DATE(1970,1,1)</f>
        <v>41859.795729166668</v>
      </c>
      <c r="U3214">
        <f>YEAR(S3214)</f>
        <v>2014</v>
      </c>
      <c r="V3214">
        <f t="shared" si="50"/>
        <v>30</v>
      </c>
    </row>
    <row r="3215" spans="1:22" ht="41.4" x14ac:dyDescent="0.4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ROUND(E3215/D3215*100,0)</f>
        <v>100</v>
      </c>
      <c r="P3215">
        <f>IFERROR(ROUND(E3215/L3215,2),0)</f>
        <v>127.81</v>
      </c>
      <c r="Q3215" s="11" t="s">
        <v>8315</v>
      </c>
      <c r="R3215" t="s">
        <v>8316</v>
      </c>
      <c r="S3215" s="15">
        <f>(((J3215/60)/60)/24)+DATE(1970,1,1)</f>
        <v>42171.763414351852</v>
      </c>
      <c r="T3215" s="15">
        <f>(((I3215/60)/60)/24)+DATE(1970,1,1)</f>
        <v>42211.763414351852</v>
      </c>
      <c r="U3215">
        <f>YEAR(S3215)</f>
        <v>2015</v>
      </c>
      <c r="V3215">
        <f t="shared" si="50"/>
        <v>40</v>
      </c>
    </row>
    <row r="3216" spans="1:22" ht="41.4" x14ac:dyDescent="0.4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ROUND(E3216/D3216*100,0)</f>
        <v>102</v>
      </c>
      <c r="P3216">
        <f>IFERROR(ROUND(E3216/L3216,2),0)</f>
        <v>106.57</v>
      </c>
      <c r="Q3216" s="11" t="s">
        <v>8315</v>
      </c>
      <c r="R3216" t="s">
        <v>8316</v>
      </c>
      <c r="S3216" s="15">
        <f>(((J3216/60)/60)/24)+DATE(1970,1,1)</f>
        <v>42337.792511574073</v>
      </c>
      <c r="T3216" s="15">
        <f>(((I3216/60)/60)/24)+DATE(1970,1,1)</f>
        <v>42374.996527777781</v>
      </c>
      <c r="U3216">
        <f>YEAR(S3216)</f>
        <v>2015</v>
      </c>
      <c r="V3216">
        <f t="shared" si="50"/>
        <v>37</v>
      </c>
    </row>
    <row r="3217" spans="1:22" ht="55.2" x14ac:dyDescent="0.4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ROUND(E3217/D3217*100,0)</f>
        <v>100</v>
      </c>
      <c r="P3217">
        <f>IFERROR(ROUND(E3217/L3217,2),0)</f>
        <v>262.11</v>
      </c>
      <c r="Q3217" s="11" t="s">
        <v>8315</v>
      </c>
      <c r="R3217" t="s">
        <v>8316</v>
      </c>
      <c r="S3217" s="15">
        <f>(((J3217/60)/60)/24)+DATE(1970,1,1)</f>
        <v>42219.665173611109</v>
      </c>
      <c r="T3217" s="15">
        <f>(((I3217/60)/60)/24)+DATE(1970,1,1)</f>
        <v>42257.165972222225</v>
      </c>
      <c r="U3217">
        <f>YEAR(S3217)</f>
        <v>2015</v>
      </c>
      <c r="V3217">
        <f t="shared" si="50"/>
        <v>38</v>
      </c>
    </row>
    <row r="3218" spans="1:22" ht="41.4" x14ac:dyDescent="0.4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ROUND(E3218/D3218*100,0)</f>
        <v>100</v>
      </c>
      <c r="P3218">
        <f>IFERROR(ROUND(E3218/L3218,2),0)</f>
        <v>57.17</v>
      </c>
      <c r="Q3218" s="11" t="s">
        <v>8315</v>
      </c>
      <c r="R3218" t="s">
        <v>8316</v>
      </c>
      <c r="S3218" s="15">
        <f>(((J3218/60)/60)/24)+DATE(1970,1,1)</f>
        <v>42165.462627314817</v>
      </c>
      <c r="T3218" s="15">
        <f>(((I3218/60)/60)/24)+DATE(1970,1,1)</f>
        <v>42196.604166666672</v>
      </c>
      <c r="U3218">
        <f>YEAR(S3218)</f>
        <v>2015</v>
      </c>
      <c r="V3218">
        <f t="shared" si="50"/>
        <v>31</v>
      </c>
    </row>
    <row r="3219" spans="1:22" ht="27.6" x14ac:dyDescent="0.4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ROUND(E3219/D3219*100,0)</f>
        <v>116</v>
      </c>
      <c r="P3219">
        <f>IFERROR(ROUND(E3219/L3219,2),0)</f>
        <v>50.2</v>
      </c>
      <c r="Q3219" s="11" t="s">
        <v>8315</v>
      </c>
      <c r="R3219" t="s">
        <v>8316</v>
      </c>
      <c r="S3219" s="15">
        <f>(((J3219/60)/60)/24)+DATE(1970,1,1)</f>
        <v>42648.546111111107</v>
      </c>
      <c r="T3219" s="15">
        <f>(((I3219/60)/60)/24)+DATE(1970,1,1)</f>
        <v>42678.546111111107</v>
      </c>
      <c r="U3219">
        <f>YEAR(S3219)</f>
        <v>2016</v>
      </c>
      <c r="V3219">
        <f t="shared" si="50"/>
        <v>30</v>
      </c>
    </row>
    <row r="3220" spans="1:22" ht="41.4" x14ac:dyDescent="0.4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ROUND(E3220/D3220*100,0)</f>
        <v>102</v>
      </c>
      <c r="P3220">
        <f>IFERROR(ROUND(E3220/L3220,2),0)</f>
        <v>66.59</v>
      </c>
      <c r="Q3220" s="11" t="s">
        <v>8315</v>
      </c>
      <c r="R3220" t="s">
        <v>8316</v>
      </c>
      <c r="S3220" s="15">
        <f>(((J3220/60)/60)/24)+DATE(1970,1,1)</f>
        <v>41971.002152777779</v>
      </c>
      <c r="T3220" s="15">
        <f>(((I3220/60)/60)/24)+DATE(1970,1,1)</f>
        <v>42004</v>
      </c>
      <c r="U3220">
        <f>YEAR(S3220)</f>
        <v>2014</v>
      </c>
      <c r="V3220">
        <f t="shared" si="50"/>
        <v>33</v>
      </c>
    </row>
    <row r="3221" spans="1:22" ht="27.6" x14ac:dyDescent="0.4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ROUND(E3221/D3221*100,0)</f>
        <v>100</v>
      </c>
      <c r="P3221">
        <f>IFERROR(ROUND(E3221/L3221,2),0)</f>
        <v>168.25</v>
      </c>
      <c r="Q3221" s="11" t="s">
        <v>8315</v>
      </c>
      <c r="R3221" t="s">
        <v>8316</v>
      </c>
      <c r="S3221" s="15">
        <f>(((J3221/60)/60)/24)+DATE(1970,1,1)</f>
        <v>42050.983182870375</v>
      </c>
      <c r="T3221" s="15">
        <f>(((I3221/60)/60)/24)+DATE(1970,1,1)</f>
        <v>42085.941516203704</v>
      </c>
      <c r="U3221">
        <f>YEAR(S3221)</f>
        <v>2015</v>
      </c>
      <c r="V3221">
        <f t="shared" si="50"/>
        <v>35</v>
      </c>
    </row>
    <row r="3222" spans="1:22" ht="27.6" x14ac:dyDescent="0.4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ROUND(E3222/D3222*100,0)</f>
        <v>101</v>
      </c>
      <c r="P3222">
        <f>IFERROR(ROUND(E3222/L3222,2),0)</f>
        <v>256.37</v>
      </c>
      <c r="Q3222" s="11" t="s">
        <v>8315</v>
      </c>
      <c r="R3222" t="s">
        <v>8316</v>
      </c>
      <c r="S3222" s="15">
        <f>(((J3222/60)/60)/24)+DATE(1970,1,1)</f>
        <v>42772.833379629628</v>
      </c>
      <c r="T3222" s="15">
        <f>(((I3222/60)/60)/24)+DATE(1970,1,1)</f>
        <v>42806.875</v>
      </c>
      <c r="U3222">
        <f>YEAR(S3222)</f>
        <v>2017</v>
      </c>
      <c r="V3222">
        <f t="shared" si="50"/>
        <v>34</v>
      </c>
    </row>
    <row r="3223" spans="1:22" ht="41.4" x14ac:dyDescent="0.4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ROUND(E3223/D3223*100,0)</f>
        <v>103</v>
      </c>
      <c r="P3223">
        <f>IFERROR(ROUND(E3223/L3223,2),0)</f>
        <v>36.61</v>
      </c>
      <c r="Q3223" s="11" t="s">
        <v>8315</v>
      </c>
      <c r="R3223" t="s">
        <v>8316</v>
      </c>
      <c r="S3223" s="15">
        <f>(((J3223/60)/60)/24)+DATE(1970,1,1)</f>
        <v>42155.696793981479</v>
      </c>
      <c r="T3223" s="15">
        <f>(((I3223/60)/60)/24)+DATE(1970,1,1)</f>
        <v>42190.696793981479</v>
      </c>
      <c r="U3223">
        <f>YEAR(S3223)</f>
        <v>2015</v>
      </c>
      <c r="V3223">
        <f t="shared" si="50"/>
        <v>35</v>
      </c>
    </row>
    <row r="3224" spans="1:22" ht="41.4" x14ac:dyDescent="0.4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ROUND(E3224/D3224*100,0)</f>
        <v>125</v>
      </c>
      <c r="P3224">
        <f>IFERROR(ROUND(E3224/L3224,2),0)</f>
        <v>37.14</v>
      </c>
      <c r="Q3224" s="11" t="s">
        <v>8315</v>
      </c>
      <c r="R3224" t="s">
        <v>8316</v>
      </c>
      <c r="S3224" s="15">
        <f>(((J3224/60)/60)/24)+DATE(1970,1,1)</f>
        <v>42270.582141203704</v>
      </c>
      <c r="T3224" s="15">
        <f>(((I3224/60)/60)/24)+DATE(1970,1,1)</f>
        <v>42301.895138888889</v>
      </c>
      <c r="U3224">
        <f>YEAR(S3224)</f>
        <v>2015</v>
      </c>
      <c r="V3224">
        <f t="shared" si="50"/>
        <v>31</v>
      </c>
    </row>
    <row r="3225" spans="1:22" ht="27.6" x14ac:dyDescent="0.4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ROUND(E3225/D3225*100,0)</f>
        <v>110</v>
      </c>
      <c r="P3225">
        <f>IFERROR(ROUND(E3225/L3225,2),0)</f>
        <v>45.88</v>
      </c>
      <c r="Q3225" s="11" t="s">
        <v>8315</v>
      </c>
      <c r="R3225" t="s">
        <v>8316</v>
      </c>
      <c r="S3225" s="15">
        <f>(((J3225/60)/60)/24)+DATE(1970,1,1)</f>
        <v>42206.835370370376</v>
      </c>
      <c r="T3225" s="15">
        <f>(((I3225/60)/60)/24)+DATE(1970,1,1)</f>
        <v>42236.835370370376</v>
      </c>
      <c r="U3225">
        <f>YEAR(S3225)</f>
        <v>2015</v>
      </c>
      <c r="V3225">
        <f t="shared" si="50"/>
        <v>30</v>
      </c>
    </row>
    <row r="3226" spans="1:22" ht="41.4" x14ac:dyDescent="0.4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ROUND(E3226/D3226*100,0)</f>
        <v>102</v>
      </c>
      <c r="P3226">
        <f>IFERROR(ROUND(E3226/L3226,2),0)</f>
        <v>141.71</v>
      </c>
      <c r="Q3226" s="11" t="s">
        <v>8315</v>
      </c>
      <c r="R3226" t="s">
        <v>8316</v>
      </c>
      <c r="S3226" s="15">
        <f>(((J3226/60)/60)/24)+DATE(1970,1,1)</f>
        <v>42697.850844907407</v>
      </c>
      <c r="T3226" s="15">
        <f>(((I3226/60)/60)/24)+DATE(1970,1,1)</f>
        <v>42745.208333333328</v>
      </c>
      <c r="U3226">
        <f>YEAR(S3226)</f>
        <v>2016</v>
      </c>
      <c r="V3226">
        <f t="shared" si="50"/>
        <v>48</v>
      </c>
    </row>
    <row r="3227" spans="1:22" ht="41.4" x14ac:dyDescent="0.4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ROUND(E3227/D3227*100,0)</f>
        <v>102</v>
      </c>
      <c r="P3227">
        <f>IFERROR(ROUND(E3227/L3227,2),0)</f>
        <v>52.49</v>
      </c>
      <c r="Q3227" s="11" t="s">
        <v>8315</v>
      </c>
      <c r="R3227" t="s">
        <v>8316</v>
      </c>
      <c r="S3227" s="15">
        <f>(((J3227/60)/60)/24)+DATE(1970,1,1)</f>
        <v>42503.559467592597</v>
      </c>
      <c r="T3227" s="15">
        <f>(((I3227/60)/60)/24)+DATE(1970,1,1)</f>
        <v>42524.875</v>
      </c>
      <c r="U3227">
        <f>YEAR(S3227)</f>
        <v>2016</v>
      </c>
      <c r="V3227">
        <f t="shared" si="50"/>
        <v>21</v>
      </c>
    </row>
    <row r="3228" spans="1:22" ht="41.4" x14ac:dyDescent="0.4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ROUND(E3228/D3228*100,0)</f>
        <v>104</v>
      </c>
      <c r="P3228">
        <f>IFERROR(ROUND(E3228/L3228,2),0)</f>
        <v>59.52</v>
      </c>
      <c r="Q3228" s="11" t="s">
        <v>8315</v>
      </c>
      <c r="R3228" t="s">
        <v>8316</v>
      </c>
      <c r="S3228" s="15">
        <f>(((J3228/60)/60)/24)+DATE(1970,1,1)</f>
        <v>42277.583472222221</v>
      </c>
      <c r="T3228" s="15">
        <f>(((I3228/60)/60)/24)+DATE(1970,1,1)</f>
        <v>42307.583472222221</v>
      </c>
      <c r="U3228">
        <f>YEAR(S3228)</f>
        <v>2015</v>
      </c>
      <c r="V3228">
        <f t="shared" si="50"/>
        <v>30</v>
      </c>
    </row>
    <row r="3229" spans="1:22" ht="41.4" x14ac:dyDescent="0.4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ROUND(E3229/D3229*100,0)</f>
        <v>125</v>
      </c>
      <c r="P3229">
        <f>IFERROR(ROUND(E3229/L3229,2),0)</f>
        <v>50</v>
      </c>
      <c r="Q3229" s="11" t="s">
        <v>8315</v>
      </c>
      <c r="R3229" t="s">
        <v>8316</v>
      </c>
      <c r="S3229" s="15">
        <f>(((J3229/60)/60)/24)+DATE(1970,1,1)</f>
        <v>42722.882361111115</v>
      </c>
      <c r="T3229" s="15">
        <f>(((I3229/60)/60)/24)+DATE(1970,1,1)</f>
        <v>42752.882361111115</v>
      </c>
      <c r="U3229">
        <f>YEAR(S3229)</f>
        <v>2016</v>
      </c>
      <c r="V3229">
        <f t="shared" si="50"/>
        <v>30</v>
      </c>
    </row>
    <row r="3230" spans="1:22" ht="27.6" x14ac:dyDescent="0.4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ROUND(E3230/D3230*100,0)</f>
        <v>102</v>
      </c>
      <c r="P3230">
        <f>IFERROR(ROUND(E3230/L3230,2),0)</f>
        <v>193.62</v>
      </c>
      <c r="Q3230" s="11" t="s">
        <v>8315</v>
      </c>
      <c r="R3230" t="s">
        <v>8316</v>
      </c>
      <c r="S3230" s="15">
        <f>(((J3230/60)/60)/24)+DATE(1970,1,1)</f>
        <v>42323.70930555556</v>
      </c>
      <c r="T3230" s="15">
        <f>(((I3230/60)/60)/24)+DATE(1970,1,1)</f>
        <v>42355.207638888889</v>
      </c>
      <c r="U3230">
        <f>YEAR(S3230)</f>
        <v>2015</v>
      </c>
      <c r="V3230">
        <f t="shared" si="50"/>
        <v>32</v>
      </c>
    </row>
    <row r="3231" spans="1:22" ht="41.4" x14ac:dyDescent="0.4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ROUND(E3231/D3231*100,0)</f>
        <v>108</v>
      </c>
      <c r="P3231">
        <f>IFERROR(ROUND(E3231/L3231,2),0)</f>
        <v>106.8</v>
      </c>
      <c r="Q3231" s="11" t="s">
        <v>8315</v>
      </c>
      <c r="R3231" t="s">
        <v>8316</v>
      </c>
      <c r="S3231" s="15">
        <f>(((J3231/60)/60)/24)+DATE(1970,1,1)</f>
        <v>41933.291643518518</v>
      </c>
      <c r="T3231" s="15">
        <f>(((I3231/60)/60)/24)+DATE(1970,1,1)</f>
        <v>41963.333310185189</v>
      </c>
      <c r="U3231">
        <f>YEAR(S3231)</f>
        <v>2014</v>
      </c>
      <c r="V3231">
        <f t="shared" si="50"/>
        <v>30</v>
      </c>
    </row>
    <row r="3232" spans="1:22" ht="41.4" x14ac:dyDescent="0.4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ROUND(E3232/D3232*100,0)</f>
        <v>110</v>
      </c>
      <c r="P3232">
        <f>IFERROR(ROUND(E3232/L3232,2),0)</f>
        <v>77.22</v>
      </c>
      <c r="Q3232" s="11" t="s">
        <v>8315</v>
      </c>
      <c r="R3232" t="s">
        <v>8316</v>
      </c>
      <c r="S3232" s="15">
        <f>(((J3232/60)/60)/24)+DATE(1970,1,1)</f>
        <v>41898.168125000004</v>
      </c>
      <c r="T3232" s="15">
        <f>(((I3232/60)/60)/24)+DATE(1970,1,1)</f>
        <v>41913.165972222225</v>
      </c>
      <c r="U3232">
        <f>YEAR(S3232)</f>
        <v>2014</v>
      </c>
      <c r="V3232">
        <f t="shared" si="50"/>
        <v>15</v>
      </c>
    </row>
    <row r="3233" spans="1:22" ht="41.4" x14ac:dyDescent="0.4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ROUND(E3233/D3233*100,0)</f>
        <v>161</v>
      </c>
      <c r="P3233">
        <f>IFERROR(ROUND(E3233/L3233,2),0)</f>
        <v>57.5</v>
      </c>
      <c r="Q3233" s="11" t="s">
        <v>8315</v>
      </c>
      <c r="R3233" t="s">
        <v>8316</v>
      </c>
      <c r="S3233" s="15">
        <f>(((J3233/60)/60)/24)+DATE(1970,1,1)</f>
        <v>42446.943831018521</v>
      </c>
      <c r="T3233" s="15">
        <f>(((I3233/60)/60)/24)+DATE(1970,1,1)</f>
        <v>42476.943831018521</v>
      </c>
      <c r="U3233">
        <f>YEAR(S3233)</f>
        <v>2016</v>
      </c>
      <c r="V3233">
        <f t="shared" si="50"/>
        <v>30</v>
      </c>
    </row>
    <row r="3234" spans="1:22" ht="41.4" x14ac:dyDescent="0.4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ROUND(E3234/D3234*100,0)</f>
        <v>131</v>
      </c>
      <c r="P3234">
        <f>IFERROR(ROUND(E3234/L3234,2),0)</f>
        <v>50.46</v>
      </c>
      <c r="Q3234" s="11" t="s">
        <v>8315</v>
      </c>
      <c r="R3234" t="s">
        <v>8316</v>
      </c>
      <c r="S3234" s="15">
        <f>(((J3234/60)/60)/24)+DATE(1970,1,1)</f>
        <v>42463.81385416667</v>
      </c>
      <c r="T3234" s="15">
        <f>(((I3234/60)/60)/24)+DATE(1970,1,1)</f>
        <v>42494.165972222225</v>
      </c>
      <c r="U3234">
        <f>YEAR(S3234)</f>
        <v>2016</v>
      </c>
      <c r="V3234">
        <f t="shared" si="50"/>
        <v>31</v>
      </c>
    </row>
    <row r="3235" spans="1:22" ht="41.4" x14ac:dyDescent="0.4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ROUND(E3235/D3235*100,0)</f>
        <v>119</v>
      </c>
      <c r="P3235">
        <f>IFERROR(ROUND(E3235/L3235,2),0)</f>
        <v>97.38</v>
      </c>
      <c r="Q3235" s="11" t="s">
        <v>8315</v>
      </c>
      <c r="R3235" t="s">
        <v>8316</v>
      </c>
      <c r="S3235" s="15">
        <f>(((J3235/60)/60)/24)+DATE(1970,1,1)</f>
        <v>42766.805034722223</v>
      </c>
      <c r="T3235" s="15">
        <f>(((I3235/60)/60)/24)+DATE(1970,1,1)</f>
        <v>42796.805034722223</v>
      </c>
      <c r="U3235">
        <f>YEAR(S3235)</f>
        <v>2017</v>
      </c>
      <c r="V3235">
        <f t="shared" si="50"/>
        <v>30</v>
      </c>
    </row>
    <row r="3236" spans="1:22" ht="41.4" x14ac:dyDescent="0.4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ROUND(E3236/D3236*100,0)</f>
        <v>100</v>
      </c>
      <c r="P3236">
        <f>IFERROR(ROUND(E3236/L3236,2),0)</f>
        <v>34.92</v>
      </c>
      <c r="Q3236" s="11" t="s">
        <v>8315</v>
      </c>
      <c r="R3236" t="s">
        <v>8316</v>
      </c>
      <c r="S3236" s="15">
        <f>(((J3236/60)/60)/24)+DATE(1970,1,1)</f>
        <v>42734.789444444439</v>
      </c>
      <c r="T3236" s="15">
        <f>(((I3236/60)/60)/24)+DATE(1970,1,1)</f>
        <v>42767.979861111111</v>
      </c>
      <c r="U3236">
        <f>YEAR(S3236)</f>
        <v>2016</v>
      </c>
      <c r="V3236">
        <f t="shared" si="50"/>
        <v>33</v>
      </c>
    </row>
    <row r="3237" spans="1:22" ht="55.2" x14ac:dyDescent="0.4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ROUND(E3237/D3237*100,0)</f>
        <v>103</v>
      </c>
      <c r="P3237">
        <f>IFERROR(ROUND(E3237/L3237,2),0)</f>
        <v>85.53</v>
      </c>
      <c r="Q3237" s="11" t="s">
        <v>8315</v>
      </c>
      <c r="R3237" t="s">
        <v>8316</v>
      </c>
      <c r="S3237" s="15">
        <f>(((J3237/60)/60)/24)+DATE(1970,1,1)</f>
        <v>42522.347812499997</v>
      </c>
      <c r="T3237" s="15">
        <f>(((I3237/60)/60)/24)+DATE(1970,1,1)</f>
        <v>42552.347812499997</v>
      </c>
      <c r="U3237">
        <f>YEAR(S3237)</f>
        <v>2016</v>
      </c>
      <c r="V3237">
        <f t="shared" si="50"/>
        <v>30</v>
      </c>
    </row>
    <row r="3238" spans="1:22" ht="41.4" x14ac:dyDescent="0.4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ROUND(E3238/D3238*100,0)</f>
        <v>101</v>
      </c>
      <c r="P3238">
        <f>IFERROR(ROUND(E3238/L3238,2),0)</f>
        <v>182.91</v>
      </c>
      <c r="Q3238" s="11" t="s">
        <v>8315</v>
      </c>
      <c r="R3238" t="s">
        <v>8316</v>
      </c>
      <c r="S3238" s="15">
        <f>(((J3238/60)/60)/24)+DATE(1970,1,1)</f>
        <v>42702.917048611111</v>
      </c>
      <c r="T3238" s="15">
        <f>(((I3238/60)/60)/24)+DATE(1970,1,1)</f>
        <v>42732.917048611111</v>
      </c>
      <c r="U3238">
        <f>YEAR(S3238)</f>
        <v>2016</v>
      </c>
      <c r="V3238">
        <f t="shared" si="50"/>
        <v>30</v>
      </c>
    </row>
    <row r="3239" spans="1:22" ht="27.6" x14ac:dyDescent="0.4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ROUND(E3239/D3239*100,0)</f>
        <v>101</v>
      </c>
      <c r="P3239">
        <f>IFERROR(ROUND(E3239/L3239,2),0)</f>
        <v>131.13999999999999</v>
      </c>
      <c r="Q3239" s="11" t="s">
        <v>8315</v>
      </c>
      <c r="R3239" t="s">
        <v>8316</v>
      </c>
      <c r="S3239" s="15">
        <f>(((J3239/60)/60)/24)+DATE(1970,1,1)</f>
        <v>42252.474351851852</v>
      </c>
      <c r="T3239" s="15">
        <f>(((I3239/60)/60)/24)+DATE(1970,1,1)</f>
        <v>42276.165972222225</v>
      </c>
      <c r="U3239">
        <f>YEAR(S3239)</f>
        <v>2015</v>
      </c>
      <c r="V3239">
        <f t="shared" si="50"/>
        <v>24</v>
      </c>
    </row>
    <row r="3240" spans="1:22" ht="41.4" x14ac:dyDescent="0.4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ROUND(E3240/D3240*100,0)</f>
        <v>112</v>
      </c>
      <c r="P3240">
        <f>IFERROR(ROUND(E3240/L3240,2),0)</f>
        <v>39.81</v>
      </c>
      <c r="Q3240" s="11" t="s">
        <v>8315</v>
      </c>
      <c r="R3240" t="s">
        <v>8316</v>
      </c>
      <c r="S3240" s="15">
        <f>(((J3240/60)/60)/24)+DATE(1970,1,1)</f>
        <v>42156.510393518518</v>
      </c>
      <c r="T3240" s="15">
        <f>(((I3240/60)/60)/24)+DATE(1970,1,1)</f>
        <v>42186.510393518518</v>
      </c>
      <c r="U3240">
        <f>YEAR(S3240)</f>
        <v>2015</v>
      </c>
      <c r="V3240">
        <f t="shared" si="50"/>
        <v>30</v>
      </c>
    </row>
    <row r="3241" spans="1:22" ht="41.4" x14ac:dyDescent="0.4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ROUND(E3241/D3241*100,0)</f>
        <v>106</v>
      </c>
      <c r="P3241">
        <f>IFERROR(ROUND(E3241/L3241,2),0)</f>
        <v>59.7</v>
      </c>
      <c r="Q3241" s="11" t="s">
        <v>8315</v>
      </c>
      <c r="R3241" t="s">
        <v>8316</v>
      </c>
      <c r="S3241" s="15">
        <f>(((J3241/60)/60)/24)+DATE(1970,1,1)</f>
        <v>42278.089039351849</v>
      </c>
      <c r="T3241" s="15">
        <f>(((I3241/60)/60)/24)+DATE(1970,1,1)</f>
        <v>42302.999305555553</v>
      </c>
      <c r="U3241">
        <f>YEAR(S3241)</f>
        <v>2015</v>
      </c>
      <c r="V3241">
        <f t="shared" si="50"/>
        <v>24</v>
      </c>
    </row>
    <row r="3242" spans="1:22" ht="41.4" x14ac:dyDescent="0.4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ROUND(E3242/D3242*100,0)</f>
        <v>101</v>
      </c>
      <c r="P3242">
        <f>IFERROR(ROUND(E3242/L3242,2),0)</f>
        <v>88.74</v>
      </c>
      <c r="Q3242" s="11" t="s">
        <v>8315</v>
      </c>
      <c r="R3242" t="s">
        <v>8316</v>
      </c>
      <c r="S3242" s="15">
        <f>(((J3242/60)/60)/24)+DATE(1970,1,1)</f>
        <v>42754.693842592591</v>
      </c>
      <c r="T3242" s="15">
        <f>(((I3242/60)/60)/24)+DATE(1970,1,1)</f>
        <v>42782.958333333328</v>
      </c>
      <c r="U3242">
        <f>YEAR(S3242)</f>
        <v>2017</v>
      </c>
      <c r="V3242">
        <f t="shared" si="50"/>
        <v>28</v>
      </c>
    </row>
    <row r="3243" spans="1:22" ht="55.2" x14ac:dyDescent="0.4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ROUND(E3243/D3243*100,0)</f>
        <v>115</v>
      </c>
      <c r="P3243">
        <f>IFERROR(ROUND(E3243/L3243,2),0)</f>
        <v>58.69</v>
      </c>
      <c r="Q3243" s="11" t="s">
        <v>8315</v>
      </c>
      <c r="R3243" t="s">
        <v>8316</v>
      </c>
      <c r="S3243" s="15">
        <f>(((J3243/60)/60)/24)+DATE(1970,1,1)</f>
        <v>41893.324884259258</v>
      </c>
      <c r="T3243" s="15">
        <f>(((I3243/60)/60)/24)+DATE(1970,1,1)</f>
        <v>41926.290972222225</v>
      </c>
      <c r="U3243">
        <f>YEAR(S3243)</f>
        <v>2014</v>
      </c>
      <c r="V3243">
        <f t="shared" si="50"/>
        <v>33</v>
      </c>
    </row>
    <row r="3244" spans="1:22" ht="27.6" x14ac:dyDescent="0.4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ROUND(E3244/D3244*100,0)</f>
        <v>127</v>
      </c>
      <c r="P3244">
        <f>IFERROR(ROUND(E3244/L3244,2),0)</f>
        <v>69.569999999999993</v>
      </c>
      <c r="Q3244" s="11" t="s">
        <v>8315</v>
      </c>
      <c r="R3244" t="s">
        <v>8316</v>
      </c>
      <c r="S3244" s="15">
        <f>(((J3244/60)/60)/24)+DATE(1970,1,1)</f>
        <v>41871.755694444444</v>
      </c>
      <c r="T3244" s="15">
        <f>(((I3244/60)/60)/24)+DATE(1970,1,1)</f>
        <v>41901.755694444444</v>
      </c>
      <c r="U3244">
        <f>YEAR(S3244)</f>
        <v>2014</v>
      </c>
      <c r="V3244">
        <f t="shared" si="50"/>
        <v>30</v>
      </c>
    </row>
    <row r="3245" spans="1:22" ht="41.4" x14ac:dyDescent="0.4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ROUND(E3245/D3245*100,0)</f>
        <v>103</v>
      </c>
      <c r="P3245">
        <f>IFERROR(ROUND(E3245/L3245,2),0)</f>
        <v>115.87</v>
      </c>
      <c r="Q3245" s="11" t="s">
        <v>8315</v>
      </c>
      <c r="R3245" t="s">
        <v>8316</v>
      </c>
      <c r="S3245" s="15">
        <f>(((J3245/60)/60)/24)+DATE(1970,1,1)</f>
        <v>42262.096782407403</v>
      </c>
      <c r="T3245" s="15">
        <f>(((I3245/60)/60)/24)+DATE(1970,1,1)</f>
        <v>42286</v>
      </c>
      <c r="U3245">
        <f>YEAR(S3245)</f>
        <v>2015</v>
      </c>
      <c r="V3245">
        <f t="shared" si="50"/>
        <v>24</v>
      </c>
    </row>
    <row r="3246" spans="1:22" ht="41.4" x14ac:dyDescent="0.4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ROUND(E3246/D3246*100,0)</f>
        <v>103</v>
      </c>
      <c r="P3246">
        <f>IFERROR(ROUND(E3246/L3246,2),0)</f>
        <v>23.87</v>
      </c>
      <c r="Q3246" s="11" t="s">
        <v>8315</v>
      </c>
      <c r="R3246" t="s">
        <v>8316</v>
      </c>
      <c r="S3246" s="15">
        <f>(((J3246/60)/60)/24)+DATE(1970,1,1)</f>
        <v>42675.694236111114</v>
      </c>
      <c r="T3246" s="15">
        <f>(((I3246/60)/60)/24)+DATE(1970,1,1)</f>
        <v>42705.735902777778</v>
      </c>
      <c r="U3246">
        <f>YEAR(S3246)</f>
        <v>2016</v>
      </c>
      <c r="V3246">
        <f t="shared" si="50"/>
        <v>30</v>
      </c>
    </row>
    <row r="3247" spans="1:22" ht="41.4" x14ac:dyDescent="0.4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ROUND(E3247/D3247*100,0)</f>
        <v>104</v>
      </c>
      <c r="P3247">
        <f>IFERROR(ROUND(E3247/L3247,2),0)</f>
        <v>81.13</v>
      </c>
      <c r="Q3247" s="11" t="s">
        <v>8315</v>
      </c>
      <c r="R3247" t="s">
        <v>8316</v>
      </c>
      <c r="S3247" s="15">
        <f>(((J3247/60)/60)/24)+DATE(1970,1,1)</f>
        <v>42135.60020833333</v>
      </c>
      <c r="T3247" s="15">
        <f>(((I3247/60)/60)/24)+DATE(1970,1,1)</f>
        <v>42167.083333333328</v>
      </c>
      <c r="U3247">
        <f>YEAR(S3247)</f>
        <v>2015</v>
      </c>
      <c r="V3247">
        <f t="shared" si="50"/>
        <v>32</v>
      </c>
    </row>
    <row r="3248" spans="1:22" ht="41.4" x14ac:dyDescent="0.4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ROUND(E3248/D3248*100,0)</f>
        <v>111</v>
      </c>
      <c r="P3248">
        <f>IFERROR(ROUND(E3248/L3248,2),0)</f>
        <v>57.63</v>
      </c>
      <c r="Q3248" s="11" t="s">
        <v>8315</v>
      </c>
      <c r="R3248" t="s">
        <v>8316</v>
      </c>
      <c r="S3248" s="15">
        <f>(((J3248/60)/60)/24)+DATE(1970,1,1)</f>
        <v>42230.472222222219</v>
      </c>
      <c r="T3248" s="15">
        <f>(((I3248/60)/60)/24)+DATE(1970,1,1)</f>
        <v>42259.165972222225</v>
      </c>
      <c r="U3248">
        <f>YEAR(S3248)</f>
        <v>2015</v>
      </c>
      <c r="V3248">
        <f t="shared" si="50"/>
        <v>29</v>
      </c>
    </row>
    <row r="3249" spans="1:22" ht="41.4" x14ac:dyDescent="0.4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ROUND(E3249/D3249*100,0)</f>
        <v>106</v>
      </c>
      <c r="P3249">
        <f>IFERROR(ROUND(E3249/L3249,2),0)</f>
        <v>46.43</v>
      </c>
      <c r="Q3249" s="11" t="s">
        <v>8315</v>
      </c>
      <c r="R3249" t="s">
        <v>8316</v>
      </c>
      <c r="S3249" s="15">
        <f>(((J3249/60)/60)/24)+DATE(1970,1,1)</f>
        <v>42167.434166666666</v>
      </c>
      <c r="T3249" s="15">
        <f>(((I3249/60)/60)/24)+DATE(1970,1,1)</f>
        <v>42197.434166666666</v>
      </c>
      <c r="U3249">
        <f>YEAR(S3249)</f>
        <v>2015</v>
      </c>
      <c r="V3249">
        <f t="shared" si="50"/>
        <v>30</v>
      </c>
    </row>
    <row r="3250" spans="1:22" ht="27.6" x14ac:dyDescent="0.4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ROUND(E3250/D3250*100,0)</f>
        <v>101</v>
      </c>
      <c r="P3250">
        <f>IFERROR(ROUND(E3250/L3250,2),0)</f>
        <v>60.48</v>
      </c>
      <c r="Q3250" s="11" t="s">
        <v>8315</v>
      </c>
      <c r="R3250" t="s">
        <v>8316</v>
      </c>
      <c r="S3250" s="15">
        <f>(((J3250/60)/60)/24)+DATE(1970,1,1)</f>
        <v>42068.888391203705</v>
      </c>
      <c r="T3250" s="15">
        <f>(((I3250/60)/60)/24)+DATE(1970,1,1)</f>
        <v>42098.846724537041</v>
      </c>
      <c r="U3250">
        <f>YEAR(S3250)</f>
        <v>2015</v>
      </c>
      <c r="V3250">
        <f t="shared" si="50"/>
        <v>30</v>
      </c>
    </row>
    <row r="3251" spans="1:22" ht="41.4" x14ac:dyDescent="0.4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ROUND(E3251/D3251*100,0)</f>
        <v>105</v>
      </c>
      <c r="P3251">
        <f>IFERROR(ROUND(E3251/L3251,2),0)</f>
        <v>65.58</v>
      </c>
      <c r="Q3251" s="11" t="s">
        <v>8315</v>
      </c>
      <c r="R3251" t="s">
        <v>8316</v>
      </c>
      <c r="S3251" s="15">
        <f>(((J3251/60)/60)/24)+DATE(1970,1,1)</f>
        <v>42145.746689814812</v>
      </c>
      <c r="T3251" s="15">
        <f>(((I3251/60)/60)/24)+DATE(1970,1,1)</f>
        <v>42175.746689814812</v>
      </c>
      <c r="U3251">
        <f>YEAR(S3251)</f>
        <v>2015</v>
      </c>
      <c r="V3251">
        <f t="shared" si="50"/>
        <v>30</v>
      </c>
    </row>
    <row r="3252" spans="1:22" ht="41.4" x14ac:dyDescent="0.4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ROUND(E3252/D3252*100,0)</f>
        <v>102</v>
      </c>
      <c r="P3252">
        <f>IFERROR(ROUND(E3252/L3252,2),0)</f>
        <v>119.19</v>
      </c>
      <c r="Q3252" s="11" t="s">
        <v>8315</v>
      </c>
      <c r="R3252" t="s">
        <v>8316</v>
      </c>
      <c r="S3252" s="15">
        <f>(((J3252/60)/60)/24)+DATE(1970,1,1)</f>
        <v>41918.742175925923</v>
      </c>
      <c r="T3252" s="15">
        <f>(((I3252/60)/60)/24)+DATE(1970,1,1)</f>
        <v>41948.783842592595</v>
      </c>
      <c r="U3252">
        <f>YEAR(S3252)</f>
        <v>2014</v>
      </c>
      <c r="V3252">
        <f t="shared" si="50"/>
        <v>30</v>
      </c>
    </row>
    <row r="3253" spans="1:22" ht="41.4" x14ac:dyDescent="0.4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ROUND(E3253/D3253*100,0)</f>
        <v>111</v>
      </c>
      <c r="P3253">
        <f>IFERROR(ROUND(E3253/L3253,2),0)</f>
        <v>83.05</v>
      </c>
      <c r="Q3253" s="11" t="s">
        <v>8315</v>
      </c>
      <c r="R3253" t="s">
        <v>8316</v>
      </c>
      <c r="S3253" s="15">
        <f>(((J3253/60)/60)/24)+DATE(1970,1,1)</f>
        <v>42146.731087962966</v>
      </c>
      <c r="T3253" s="15">
        <f>(((I3253/60)/60)/24)+DATE(1970,1,1)</f>
        <v>42176.731087962966</v>
      </c>
      <c r="U3253">
        <f>YEAR(S3253)</f>
        <v>2015</v>
      </c>
      <c r="V3253">
        <f t="shared" si="50"/>
        <v>30</v>
      </c>
    </row>
    <row r="3254" spans="1:22" ht="27.6" x14ac:dyDescent="0.4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ROUND(E3254/D3254*100,0)</f>
        <v>128</v>
      </c>
      <c r="P3254">
        <f>IFERROR(ROUND(E3254/L3254,2),0)</f>
        <v>57.52</v>
      </c>
      <c r="Q3254" s="11" t="s">
        <v>8315</v>
      </c>
      <c r="R3254" t="s">
        <v>8316</v>
      </c>
      <c r="S3254" s="15">
        <f>(((J3254/60)/60)/24)+DATE(1970,1,1)</f>
        <v>42590.472685185188</v>
      </c>
      <c r="T3254" s="15">
        <f>(((I3254/60)/60)/24)+DATE(1970,1,1)</f>
        <v>42620.472685185188</v>
      </c>
      <c r="U3254">
        <f>YEAR(S3254)</f>
        <v>2016</v>
      </c>
      <c r="V3254">
        <f t="shared" si="50"/>
        <v>30</v>
      </c>
    </row>
    <row r="3255" spans="1:22" ht="41.4" x14ac:dyDescent="0.4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ROUND(E3255/D3255*100,0)</f>
        <v>102</v>
      </c>
      <c r="P3255">
        <f>IFERROR(ROUND(E3255/L3255,2),0)</f>
        <v>177.09</v>
      </c>
      <c r="Q3255" s="11" t="s">
        <v>8315</v>
      </c>
      <c r="R3255" t="s">
        <v>8316</v>
      </c>
      <c r="S3255" s="15">
        <f>(((J3255/60)/60)/24)+DATE(1970,1,1)</f>
        <v>42602.576712962968</v>
      </c>
      <c r="T3255" s="15">
        <f>(((I3255/60)/60)/24)+DATE(1970,1,1)</f>
        <v>42621.15625</v>
      </c>
      <c r="U3255">
        <f>YEAR(S3255)</f>
        <v>2016</v>
      </c>
      <c r="V3255">
        <f t="shared" si="50"/>
        <v>19</v>
      </c>
    </row>
    <row r="3256" spans="1:22" ht="41.4" x14ac:dyDescent="0.4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ROUND(E3256/D3256*100,0)</f>
        <v>101</v>
      </c>
      <c r="P3256">
        <f>IFERROR(ROUND(E3256/L3256,2),0)</f>
        <v>70.77</v>
      </c>
      <c r="Q3256" s="11" t="s">
        <v>8315</v>
      </c>
      <c r="R3256" t="s">
        <v>8316</v>
      </c>
      <c r="S3256" s="15">
        <f>(((J3256/60)/60)/24)+DATE(1970,1,1)</f>
        <v>42059.085752314815</v>
      </c>
      <c r="T3256" s="15">
        <f>(((I3256/60)/60)/24)+DATE(1970,1,1)</f>
        <v>42089.044085648144</v>
      </c>
      <c r="U3256">
        <f>YEAR(S3256)</f>
        <v>2015</v>
      </c>
      <c r="V3256">
        <f t="shared" si="50"/>
        <v>30</v>
      </c>
    </row>
    <row r="3257" spans="1:22" ht="41.4" x14ac:dyDescent="0.4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ROUND(E3257/D3257*100,0)</f>
        <v>175</v>
      </c>
      <c r="P3257">
        <f>IFERROR(ROUND(E3257/L3257,2),0)</f>
        <v>29.17</v>
      </c>
      <c r="Q3257" s="11" t="s">
        <v>8315</v>
      </c>
      <c r="R3257" t="s">
        <v>8316</v>
      </c>
      <c r="S3257" s="15">
        <f>(((J3257/60)/60)/24)+DATE(1970,1,1)</f>
        <v>41889.768229166664</v>
      </c>
      <c r="T3257" s="15">
        <f>(((I3257/60)/60)/24)+DATE(1970,1,1)</f>
        <v>41919.768229166664</v>
      </c>
      <c r="U3257">
        <f>YEAR(S3257)</f>
        <v>2014</v>
      </c>
      <c r="V3257">
        <f t="shared" si="50"/>
        <v>30</v>
      </c>
    </row>
    <row r="3258" spans="1:22" ht="41.4" x14ac:dyDescent="0.4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ROUND(E3258/D3258*100,0)</f>
        <v>128</v>
      </c>
      <c r="P3258">
        <f>IFERROR(ROUND(E3258/L3258,2),0)</f>
        <v>72.760000000000005</v>
      </c>
      <c r="Q3258" s="11" t="s">
        <v>8315</v>
      </c>
      <c r="R3258" t="s">
        <v>8316</v>
      </c>
      <c r="S3258" s="15">
        <f>(((J3258/60)/60)/24)+DATE(1970,1,1)</f>
        <v>42144.573807870373</v>
      </c>
      <c r="T3258" s="15">
        <f>(((I3258/60)/60)/24)+DATE(1970,1,1)</f>
        <v>42166.165972222225</v>
      </c>
      <c r="U3258">
        <f>YEAR(S3258)</f>
        <v>2015</v>
      </c>
      <c r="V3258">
        <f t="shared" si="50"/>
        <v>22</v>
      </c>
    </row>
    <row r="3259" spans="1:22" ht="41.4" x14ac:dyDescent="0.4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ROUND(E3259/D3259*100,0)</f>
        <v>106</v>
      </c>
      <c r="P3259">
        <f>IFERROR(ROUND(E3259/L3259,2),0)</f>
        <v>51.85</v>
      </c>
      <c r="Q3259" s="11" t="s">
        <v>8315</v>
      </c>
      <c r="R3259" t="s">
        <v>8316</v>
      </c>
      <c r="S3259" s="15">
        <f>(((J3259/60)/60)/24)+DATE(1970,1,1)</f>
        <v>42758.559629629628</v>
      </c>
      <c r="T3259" s="15">
        <f>(((I3259/60)/60)/24)+DATE(1970,1,1)</f>
        <v>42788.559629629628</v>
      </c>
      <c r="U3259">
        <f>YEAR(S3259)</f>
        <v>2017</v>
      </c>
      <c r="V3259">
        <f t="shared" si="50"/>
        <v>30</v>
      </c>
    </row>
    <row r="3260" spans="1:22" ht="27.6" x14ac:dyDescent="0.4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ROUND(E3260/D3260*100,0)</f>
        <v>105</v>
      </c>
      <c r="P3260">
        <f>IFERROR(ROUND(E3260/L3260,2),0)</f>
        <v>98.2</v>
      </c>
      <c r="Q3260" s="11" t="s">
        <v>8315</v>
      </c>
      <c r="R3260" t="s">
        <v>8316</v>
      </c>
      <c r="S3260" s="15">
        <f>(((J3260/60)/60)/24)+DATE(1970,1,1)</f>
        <v>41982.887280092589</v>
      </c>
      <c r="T3260" s="15">
        <f>(((I3260/60)/60)/24)+DATE(1970,1,1)</f>
        <v>42012.887280092589</v>
      </c>
      <c r="U3260">
        <f>YEAR(S3260)</f>
        <v>2014</v>
      </c>
      <c r="V3260">
        <f t="shared" si="50"/>
        <v>30</v>
      </c>
    </row>
    <row r="3261" spans="1:22" ht="41.4" x14ac:dyDescent="0.4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ROUND(E3261/D3261*100,0)</f>
        <v>106</v>
      </c>
      <c r="P3261">
        <f>IFERROR(ROUND(E3261/L3261,2),0)</f>
        <v>251.74</v>
      </c>
      <c r="Q3261" s="11" t="s">
        <v>8315</v>
      </c>
      <c r="R3261" t="s">
        <v>8316</v>
      </c>
      <c r="S3261" s="15">
        <f>(((J3261/60)/60)/24)+DATE(1970,1,1)</f>
        <v>42614.760937500003</v>
      </c>
      <c r="T3261" s="15">
        <f>(((I3261/60)/60)/24)+DATE(1970,1,1)</f>
        <v>42644.165972222225</v>
      </c>
      <c r="U3261">
        <f>YEAR(S3261)</f>
        <v>2016</v>
      </c>
      <c r="V3261">
        <f t="shared" si="50"/>
        <v>30</v>
      </c>
    </row>
    <row r="3262" spans="1:22" ht="41.4" x14ac:dyDescent="0.4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ROUND(E3262/D3262*100,0)</f>
        <v>109</v>
      </c>
      <c r="P3262">
        <f>IFERROR(ROUND(E3262/L3262,2),0)</f>
        <v>74.819999999999993</v>
      </c>
      <c r="Q3262" s="11" t="s">
        <v>8315</v>
      </c>
      <c r="R3262" t="s">
        <v>8316</v>
      </c>
      <c r="S3262" s="15">
        <f>(((J3262/60)/60)/24)+DATE(1970,1,1)</f>
        <v>42303.672662037032</v>
      </c>
      <c r="T3262" s="15">
        <f>(((I3262/60)/60)/24)+DATE(1970,1,1)</f>
        <v>42338.714328703703</v>
      </c>
      <c r="U3262">
        <f>YEAR(S3262)</f>
        <v>2015</v>
      </c>
      <c r="V3262">
        <f t="shared" si="50"/>
        <v>35</v>
      </c>
    </row>
    <row r="3263" spans="1:22" ht="41.4" x14ac:dyDescent="0.4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ROUND(E3263/D3263*100,0)</f>
        <v>100</v>
      </c>
      <c r="P3263">
        <f>IFERROR(ROUND(E3263/L3263,2),0)</f>
        <v>67.650000000000006</v>
      </c>
      <c r="Q3263" s="11" t="s">
        <v>8315</v>
      </c>
      <c r="R3263" t="s">
        <v>8316</v>
      </c>
      <c r="S3263" s="15">
        <f>(((J3263/60)/60)/24)+DATE(1970,1,1)</f>
        <v>42171.725416666668</v>
      </c>
      <c r="T3263" s="15">
        <f>(((I3263/60)/60)/24)+DATE(1970,1,1)</f>
        <v>42201.725416666668</v>
      </c>
      <c r="U3263">
        <f>YEAR(S3263)</f>
        <v>2015</v>
      </c>
      <c r="V3263">
        <f t="shared" si="50"/>
        <v>30</v>
      </c>
    </row>
    <row r="3264" spans="1:22" ht="27.6" x14ac:dyDescent="0.4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ROUND(E3264/D3264*100,0)</f>
        <v>103</v>
      </c>
      <c r="P3264">
        <f>IFERROR(ROUND(E3264/L3264,2),0)</f>
        <v>93.81</v>
      </c>
      <c r="Q3264" s="11" t="s">
        <v>8315</v>
      </c>
      <c r="R3264" t="s">
        <v>8316</v>
      </c>
      <c r="S3264" s="15">
        <f>(((J3264/60)/60)/24)+DATE(1970,1,1)</f>
        <v>41964.315532407403</v>
      </c>
      <c r="T3264" s="15">
        <f>(((I3264/60)/60)/24)+DATE(1970,1,1)</f>
        <v>41995.166666666672</v>
      </c>
      <c r="U3264">
        <f>YEAR(S3264)</f>
        <v>2014</v>
      </c>
      <c r="V3264">
        <f t="shared" si="50"/>
        <v>31</v>
      </c>
    </row>
    <row r="3265" spans="1:22" ht="27.6" x14ac:dyDescent="0.4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ROUND(E3265/D3265*100,0)</f>
        <v>112</v>
      </c>
      <c r="P3265">
        <f>IFERROR(ROUND(E3265/L3265,2),0)</f>
        <v>41.24</v>
      </c>
      <c r="Q3265" s="11" t="s">
        <v>8315</v>
      </c>
      <c r="R3265" t="s">
        <v>8316</v>
      </c>
      <c r="S3265" s="15">
        <f>(((J3265/60)/60)/24)+DATE(1970,1,1)</f>
        <v>42284.516064814816</v>
      </c>
      <c r="T3265" s="15">
        <f>(((I3265/60)/60)/24)+DATE(1970,1,1)</f>
        <v>42307.875</v>
      </c>
      <c r="U3265">
        <f>YEAR(S3265)</f>
        <v>2015</v>
      </c>
      <c r="V3265">
        <f t="shared" si="50"/>
        <v>23</v>
      </c>
    </row>
    <row r="3266" spans="1:22" ht="27.6" x14ac:dyDescent="0.4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ROUND(E3266/D3266*100,0)</f>
        <v>103</v>
      </c>
      <c r="P3266">
        <f>IFERROR(ROUND(E3266/L3266,2),0)</f>
        <v>52.55</v>
      </c>
      <c r="Q3266" s="11" t="s">
        <v>8315</v>
      </c>
      <c r="R3266" t="s">
        <v>8316</v>
      </c>
      <c r="S3266" s="15">
        <f>(((J3266/60)/60)/24)+DATE(1970,1,1)</f>
        <v>42016.800208333334</v>
      </c>
      <c r="T3266" s="15">
        <f>(((I3266/60)/60)/24)+DATE(1970,1,1)</f>
        <v>42032.916666666672</v>
      </c>
      <c r="U3266">
        <f>YEAR(S3266)</f>
        <v>2015</v>
      </c>
      <c r="V3266">
        <f t="shared" si="50"/>
        <v>16</v>
      </c>
    </row>
    <row r="3267" spans="1:22" ht="41.4" x14ac:dyDescent="0.4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ROUND(E3267/D3267*100,0)</f>
        <v>164</v>
      </c>
      <c r="P3267">
        <f>IFERROR(ROUND(E3267/L3267,2),0)</f>
        <v>70.290000000000006</v>
      </c>
      <c r="Q3267" s="11" t="s">
        <v>8315</v>
      </c>
      <c r="R3267" t="s">
        <v>8316</v>
      </c>
      <c r="S3267" s="15">
        <f>(((J3267/60)/60)/24)+DATE(1970,1,1)</f>
        <v>42311.711979166663</v>
      </c>
      <c r="T3267" s="15">
        <f>(((I3267/60)/60)/24)+DATE(1970,1,1)</f>
        <v>42341.708333333328</v>
      </c>
      <c r="U3267">
        <f>YEAR(S3267)</f>
        <v>2015</v>
      </c>
      <c r="V3267">
        <f t="shared" ref="V3267:V3330" si="51">_xlfn.DAYS(T3267,S3267)</f>
        <v>30</v>
      </c>
    </row>
    <row r="3268" spans="1:22" ht="41.4" x14ac:dyDescent="0.4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ROUND(E3268/D3268*100,0)</f>
        <v>131</v>
      </c>
      <c r="P3268">
        <f>IFERROR(ROUND(E3268/L3268,2),0)</f>
        <v>48.33</v>
      </c>
      <c r="Q3268" s="11" t="s">
        <v>8315</v>
      </c>
      <c r="R3268" t="s">
        <v>8316</v>
      </c>
      <c r="S3268" s="15">
        <f>(((J3268/60)/60)/24)+DATE(1970,1,1)</f>
        <v>42136.536134259266</v>
      </c>
      <c r="T3268" s="15">
        <f>(((I3268/60)/60)/24)+DATE(1970,1,1)</f>
        <v>42167.875</v>
      </c>
      <c r="U3268">
        <f>YEAR(S3268)</f>
        <v>2015</v>
      </c>
      <c r="V3268">
        <f t="shared" si="51"/>
        <v>31</v>
      </c>
    </row>
    <row r="3269" spans="1:22" ht="41.4" x14ac:dyDescent="0.4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ROUND(E3269/D3269*100,0)</f>
        <v>102</v>
      </c>
      <c r="P3269">
        <f>IFERROR(ROUND(E3269/L3269,2),0)</f>
        <v>53.18</v>
      </c>
      <c r="Q3269" s="11" t="s">
        <v>8315</v>
      </c>
      <c r="R3269" t="s">
        <v>8316</v>
      </c>
      <c r="S3269" s="15">
        <f>(((J3269/60)/60)/24)+DATE(1970,1,1)</f>
        <v>42172.757638888885</v>
      </c>
      <c r="T3269" s="15">
        <f>(((I3269/60)/60)/24)+DATE(1970,1,1)</f>
        <v>42202.757638888885</v>
      </c>
      <c r="U3269">
        <f>YEAR(S3269)</f>
        <v>2015</v>
      </c>
      <c r="V3269">
        <f t="shared" si="51"/>
        <v>30</v>
      </c>
    </row>
    <row r="3270" spans="1:22" ht="41.4" x14ac:dyDescent="0.4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ROUND(E3270/D3270*100,0)</f>
        <v>128</v>
      </c>
      <c r="P3270">
        <f>IFERROR(ROUND(E3270/L3270,2),0)</f>
        <v>60.95</v>
      </c>
      <c r="Q3270" s="11" t="s">
        <v>8315</v>
      </c>
      <c r="R3270" t="s">
        <v>8316</v>
      </c>
      <c r="S3270" s="15">
        <f>(((J3270/60)/60)/24)+DATE(1970,1,1)</f>
        <v>42590.90425925926</v>
      </c>
      <c r="T3270" s="15">
        <f>(((I3270/60)/60)/24)+DATE(1970,1,1)</f>
        <v>42606.90425925926</v>
      </c>
      <c r="U3270">
        <f>YEAR(S3270)</f>
        <v>2016</v>
      </c>
      <c r="V3270">
        <f t="shared" si="51"/>
        <v>16</v>
      </c>
    </row>
    <row r="3271" spans="1:22" ht="41.4" x14ac:dyDescent="0.4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ROUND(E3271/D3271*100,0)</f>
        <v>102</v>
      </c>
      <c r="P3271">
        <f>IFERROR(ROUND(E3271/L3271,2),0)</f>
        <v>116</v>
      </c>
      <c r="Q3271" s="11" t="s">
        <v>8315</v>
      </c>
      <c r="R3271" t="s">
        <v>8316</v>
      </c>
      <c r="S3271" s="15">
        <f>(((J3271/60)/60)/24)+DATE(1970,1,1)</f>
        <v>42137.395798611105</v>
      </c>
      <c r="T3271" s="15">
        <f>(((I3271/60)/60)/24)+DATE(1970,1,1)</f>
        <v>42171.458333333328</v>
      </c>
      <c r="U3271">
        <f>YEAR(S3271)</f>
        <v>2015</v>
      </c>
      <c r="V3271">
        <f t="shared" si="51"/>
        <v>34</v>
      </c>
    </row>
    <row r="3272" spans="1:22" ht="41.4" x14ac:dyDescent="0.4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ROUND(E3272/D3272*100,0)</f>
        <v>102</v>
      </c>
      <c r="P3272">
        <f>IFERROR(ROUND(E3272/L3272,2),0)</f>
        <v>61</v>
      </c>
      <c r="Q3272" s="11" t="s">
        <v>8315</v>
      </c>
      <c r="R3272" t="s">
        <v>8316</v>
      </c>
      <c r="S3272" s="15">
        <f>(((J3272/60)/60)/24)+DATE(1970,1,1)</f>
        <v>42167.533159722225</v>
      </c>
      <c r="T3272" s="15">
        <f>(((I3272/60)/60)/24)+DATE(1970,1,1)</f>
        <v>42197.533159722225</v>
      </c>
      <c r="U3272">
        <f>YEAR(S3272)</f>
        <v>2015</v>
      </c>
      <c r="V3272">
        <f t="shared" si="51"/>
        <v>30</v>
      </c>
    </row>
    <row r="3273" spans="1:22" x14ac:dyDescent="0.4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ROUND(E3273/D3273*100,0)</f>
        <v>130</v>
      </c>
      <c r="P3273">
        <f>IFERROR(ROUND(E3273/L3273,2),0)</f>
        <v>38.24</v>
      </c>
      <c r="Q3273" s="11" t="s">
        <v>8315</v>
      </c>
      <c r="R3273" t="s">
        <v>8316</v>
      </c>
      <c r="S3273" s="15">
        <f>(((J3273/60)/60)/24)+DATE(1970,1,1)</f>
        <v>41915.437210648146</v>
      </c>
      <c r="T3273" s="15">
        <f>(((I3273/60)/60)/24)+DATE(1970,1,1)</f>
        <v>41945.478877314818</v>
      </c>
      <c r="U3273">
        <f>YEAR(S3273)</f>
        <v>2014</v>
      </c>
      <c r="V3273">
        <f t="shared" si="51"/>
        <v>30</v>
      </c>
    </row>
    <row r="3274" spans="1:22" ht="41.4" x14ac:dyDescent="0.4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ROUND(E3274/D3274*100,0)</f>
        <v>154</v>
      </c>
      <c r="P3274">
        <f>IFERROR(ROUND(E3274/L3274,2),0)</f>
        <v>106.5</v>
      </c>
      <c r="Q3274" s="11" t="s">
        <v>8315</v>
      </c>
      <c r="R3274" t="s">
        <v>8316</v>
      </c>
      <c r="S3274" s="15">
        <f>(((J3274/60)/60)/24)+DATE(1970,1,1)</f>
        <v>42284.500104166669</v>
      </c>
      <c r="T3274" s="15">
        <f>(((I3274/60)/60)/24)+DATE(1970,1,1)</f>
        <v>42314.541770833333</v>
      </c>
      <c r="U3274">
        <f>YEAR(S3274)</f>
        <v>2015</v>
      </c>
      <c r="V3274">
        <f t="shared" si="51"/>
        <v>30</v>
      </c>
    </row>
    <row r="3275" spans="1:22" ht="41.4" x14ac:dyDescent="0.4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ROUND(E3275/D3275*100,0)</f>
        <v>107</v>
      </c>
      <c r="P3275">
        <f>IFERROR(ROUND(E3275/L3275,2),0)</f>
        <v>204.57</v>
      </c>
      <c r="Q3275" s="11" t="s">
        <v>8315</v>
      </c>
      <c r="R3275" t="s">
        <v>8316</v>
      </c>
      <c r="S3275" s="15">
        <f>(((J3275/60)/60)/24)+DATE(1970,1,1)</f>
        <v>42611.801412037035</v>
      </c>
      <c r="T3275" s="15">
        <f>(((I3275/60)/60)/24)+DATE(1970,1,1)</f>
        <v>42627.791666666672</v>
      </c>
      <c r="U3275">
        <f>YEAR(S3275)</f>
        <v>2016</v>
      </c>
      <c r="V3275">
        <f t="shared" si="51"/>
        <v>16</v>
      </c>
    </row>
    <row r="3276" spans="1:22" ht="41.4" x14ac:dyDescent="0.4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ROUND(E3276/D3276*100,0)</f>
        <v>101</v>
      </c>
      <c r="P3276">
        <f>IFERROR(ROUND(E3276/L3276,2),0)</f>
        <v>54.91</v>
      </c>
      <c r="Q3276" s="11" t="s">
        <v>8315</v>
      </c>
      <c r="R3276" t="s">
        <v>8316</v>
      </c>
      <c r="S3276" s="15">
        <f>(((J3276/60)/60)/24)+DATE(1970,1,1)</f>
        <v>42400.704537037032</v>
      </c>
      <c r="T3276" s="15">
        <f>(((I3276/60)/60)/24)+DATE(1970,1,1)</f>
        <v>42444.875</v>
      </c>
      <c r="U3276">
        <f>YEAR(S3276)</f>
        <v>2016</v>
      </c>
      <c r="V3276">
        <f t="shared" si="51"/>
        <v>44</v>
      </c>
    </row>
    <row r="3277" spans="1:22" ht="41.4" x14ac:dyDescent="0.4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ROUND(E3277/D3277*100,0)</f>
        <v>100</v>
      </c>
      <c r="P3277">
        <f>IFERROR(ROUND(E3277/L3277,2),0)</f>
        <v>150.41999999999999</v>
      </c>
      <c r="Q3277" s="11" t="s">
        <v>8315</v>
      </c>
      <c r="R3277" t="s">
        <v>8316</v>
      </c>
      <c r="S3277" s="15">
        <f>(((J3277/60)/60)/24)+DATE(1970,1,1)</f>
        <v>42017.88045138889</v>
      </c>
      <c r="T3277" s="15">
        <f>(((I3277/60)/60)/24)+DATE(1970,1,1)</f>
        <v>42044.1875</v>
      </c>
      <c r="U3277">
        <f>YEAR(S3277)</f>
        <v>2015</v>
      </c>
      <c r="V3277">
        <f t="shared" si="51"/>
        <v>27</v>
      </c>
    </row>
    <row r="3278" spans="1:22" ht="41.4" x14ac:dyDescent="0.4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ROUND(E3278/D3278*100,0)</f>
        <v>117</v>
      </c>
      <c r="P3278">
        <f>IFERROR(ROUND(E3278/L3278,2),0)</f>
        <v>52.58</v>
      </c>
      <c r="Q3278" s="11" t="s">
        <v>8315</v>
      </c>
      <c r="R3278" t="s">
        <v>8316</v>
      </c>
      <c r="S3278" s="15">
        <f>(((J3278/60)/60)/24)+DATE(1970,1,1)</f>
        <v>42426.949988425928</v>
      </c>
      <c r="T3278" s="15">
        <f>(((I3278/60)/60)/24)+DATE(1970,1,1)</f>
        <v>42461.165972222225</v>
      </c>
      <c r="U3278">
        <f>YEAR(S3278)</f>
        <v>2016</v>
      </c>
      <c r="V3278">
        <f t="shared" si="51"/>
        <v>35</v>
      </c>
    </row>
    <row r="3279" spans="1:22" ht="41.4" x14ac:dyDescent="0.4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ROUND(E3279/D3279*100,0)</f>
        <v>109</v>
      </c>
      <c r="P3279">
        <f>IFERROR(ROUND(E3279/L3279,2),0)</f>
        <v>54.3</v>
      </c>
      <c r="Q3279" s="11" t="s">
        <v>8315</v>
      </c>
      <c r="R3279" t="s">
        <v>8316</v>
      </c>
      <c r="S3279" s="15">
        <f>(((J3279/60)/60)/24)+DATE(1970,1,1)</f>
        <v>41931.682939814818</v>
      </c>
      <c r="T3279" s="15">
        <f>(((I3279/60)/60)/24)+DATE(1970,1,1)</f>
        <v>41961.724606481483</v>
      </c>
      <c r="U3279">
        <f>YEAR(S3279)</f>
        <v>2014</v>
      </c>
      <c r="V3279">
        <f t="shared" si="51"/>
        <v>30</v>
      </c>
    </row>
    <row r="3280" spans="1:22" ht="41.4" x14ac:dyDescent="0.4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ROUND(E3280/D3280*100,0)</f>
        <v>103</v>
      </c>
      <c r="P3280">
        <f>IFERROR(ROUND(E3280/L3280,2),0)</f>
        <v>76.03</v>
      </c>
      <c r="Q3280" s="11" t="s">
        <v>8315</v>
      </c>
      <c r="R3280" t="s">
        <v>8316</v>
      </c>
      <c r="S3280" s="15">
        <f>(((J3280/60)/60)/24)+DATE(1970,1,1)</f>
        <v>42124.848414351851</v>
      </c>
      <c r="T3280" s="15">
        <f>(((I3280/60)/60)/24)+DATE(1970,1,1)</f>
        <v>42154.848414351851</v>
      </c>
      <c r="U3280">
        <f>YEAR(S3280)</f>
        <v>2015</v>
      </c>
      <c r="V3280">
        <f t="shared" si="51"/>
        <v>30</v>
      </c>
    </row>
    <row r="3281" spans="1:22" ht="41.4" x14ac:dyDescent="0.4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ROUND(E3281/D3281*100,0)</f>
        <v>114</v>
      </c>
      <c r="P3281">
        <f>IFERROR(ROUND(E3281/L3281,2),0)</f>
        <v>105.21</v>
      </c>
      <c r="Q3281" s="11" t="s">
        <v>8315</v>
      </c>
      <c r="R3281" t="s">
        <v>8316</v>
      </c>
      <c r="S3281" s="15">
        <f>(((J3281/60)/60)/24)+DATE(1970,1,1)</f>
        <v>42431.102534722217</v>
      </c>
      <c r="T3281" s="15">
        <f>(((I3281/60)/60)/24)+DATE(1970,1,1)</f>
        <v>42461.06086805556</v>
      </c>
      <c r="U3281">
        <f>YEAR(S3281)</f>
        <v>2016</v>
      </c>
      <c r="V3281">
        <f t="shared" si="51"/>
        <v>30</v>
      </c>
    </row>
    <row r="3282" spans="1:22" ht="41.4" x14ac:dyDescent="0.4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ROUND(E3282/D3282*100,0)</f>
        <v>103</v>
      </c>
      <c r="P3282">
        <f>IFERROR(ROUND(E3282/L3282,2),0)</f>
        <v>68.67</v>
      </c>
      <c r="Q3282" s="11" t="s">
        <v>8315</v>
      </c>
      <c r="R3282" t="s">
        <v>8316</v>
      </c>
      <c r="S3282" s="15">
        <f>(((J3282/60)/60)/24)+DATE(1970,1,1)</f>
        <v>42121.756921296299</v>
      </c>
      <c r="T3282" s="15">
        <f>(((I3282/60)/60)/24)+DATE(1970,1,1)</f>
        <v>42156.208333333328</v>
      </c>
      <c r="U3282">
        <f>YEAR(S3282)</f>
        <v>2015</v>
      </c>
      <c r="V3282">
        <f t="shared" si="51"/>
        <v>35</v>
      </c>
    </row>
    <row r="3283" spans="1:22" ht="27.6" x14ac:dyDescent="0.4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ROUND(E3283/D3283*100,0)</f>
        <v>122</v>
      </c>
      <c r="P3283">
        <f>IFERROR(ROUND(E3283/L3283,2),0)</f>
        <v>129.36000000000001</v>
      </c>
      <c r="Q3283" s="11" t="s">
        <v>8315</v>
      </c>
      <c r="R3283" t="s">
        <v>8316</v>
      </c>
      <c r="S3283" s="15">
        <f>(((J3283/60)/60)/24)+DATE(1970,1,1)</f>
        <v>42219.019733796296</v>
      </c>
      <c r="T3283" s="15">
        <f>(((I3283/60)/60)/24)+DATE(1970,1,1)</f>
        <v>42249.019733796296</v>
      </c>
      <c r="U3283">
        <f>YEAR(S3283)</f>
        <v>2015</v>
      </c>
      <c r="V3283">
        <f t="shared" si="51"/>
        <v>30</v>
      </c>
    </row>
    <row r="3284" spans="1:22" ht="41.4" x14ac:dyDescent="0.4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ROUND(E3284/D3284*100,0)</f>
        <v>103</v>
      </c>
      <c r="P3284">
        <f>IFERROR(ROUND(E3284/L3284,2),0)</f>
        <v>134.26</v>
      </c>
      <c r="Q3284" s="11" t="s">
        <v>8315</v>
      </c>
      <c r="R3284" t="s">
        <v>8316</v>
      </c>
      <c r="S3284" s="15">
        <f>(((J3284/60)/60)/24)+DATE(1970,1,1)</f>
        <v>42445.19430555556</v>
      </c>
      <c r="T3284" s="15">
        <f>(((I3284/60)/60)/24)+DATE(1970,1,1)</f>
        <v>42489.19430555556</v>
      </c>
      <c r="U3284">
        <f>YEAR(S3284)</f>
        <v>2016</v>
      </c>
      <c r="V3284">
        <f t="shared" si="51"/>
        <v>44</v>
      </c>
    </row>
    <row r="3285" spans="1:22" ht="41.4" x14ac:dyDescent="0.4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ROUND(E3285/D3285*100,0)</f>
        <v>105</v>
      </c>
      <c r="P3285">
        <f>IFERROR(ROUND(E3285/L3285,2),0)</f>
        <v>17.829999999999998</v>
      </c>
      <c r="Q3285" s="11" t="s">
        <v>8315</v>
      </c>
      <c r="R3285" t="s">
        <v>8316</v>
      </c>
      <c r="S3285" s="15">
        <f>(((J3285/60)/60)/24)+DATE(1970,1,1)</f>
        <v>42379.74418981481</v>
      </c>
      <c r="T3285" s="15">
        <f>(((I3285/60)/60)/24)+DATE(1970,1,1)</f>
        <v>42410.875</v>
      </c>
      <c r="U3285">
        <f>YEAR(S3285)</f>
        <v>2016</v>
      </c>
      <c r="V3285">
        <f t="shared" si="51"/>
        <v>31</v>
      </c>
    </row>
    <row r="3286" spans="1:22" ht="41.4" x14ac:dyDescent="0.4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ROUND(E3286/D3286*100,0)</f>
        <v>102</v>
      </c>
      <c r="P3286">
        <f>IFERROR(ROUND(E3286/L3286,2),0)</f>
        <v>203.2</v>
      </c>
      <c r="Q3286" s="11" t="s">
        <v>8315</v>
      </c>
      <c r="R3286" t="s">
        <v>8316</v>
      </c>
      <c r="S3286" s="15">
        <f>(((J3286/60)/60)/24)+DATE(1970,1,1)</f>
        <v>42380.884872685187</v>
      </c>
      <c r="T3286" s="15">
        <f>(((I3286/60)/60)/24)+DATE(1970,1,1)</f>
        <v>42398.249305555553</v>
      </c>
      <c r="U3286">
        <f>YEAR(S3286)</f>
        <v>2016</v>
      </c>
      <c r="V3286">
        <f t="shared" si="51"/>
        <v>18</v>
      </c>
    </row>
    <row r="3287" spans="1:22" x14ac:dyDescent="0.4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ROUND(E3287/D3287*100,0)</f>
        <v>112</v>
      </c>
      <c r="P3287">
        <f>IFERROR(ROUND(E3287/L3287,2),0)</f>
        <v>69.19</v>
      </c>
      <c r="Q3287" s="11" t="s">
        <v>8315</v>
      </c>
      <c r="R3287" t="s">
        <v>8316</v>
      </c>
      <c r="S3287" s="15">
        <f>(((J3287/60)/60)/24)+DATE(1970,1,1)</f>
        <v>42762.942430555559</v>
      </c>
      <c r="T3287" s="15">
        <f>(((I3287/60)/60)/24)+DATE(1970,1,1)</f>
        <v>42794.208333333328</v>
      </c>
      <c r="U3287">
        <f>YEAR(S3287)</f>
        <v>2017</v>
      </c>
      <c r="V3287">
        <f t="shared" si="51"/>
        <v>32</v>
      </c>
    </row>
    <row r="3288" spans="1:22" ht="41.4" x14ac:dyDescent="0.4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ROUND(E3288/D3288*100,0)</f>
        <v>102</v>
      </c>
      <c r="P3288">
        <f>IFERROR(ROUND(E3288/L3288,2),0)</f>
        <v>125.12</v>
      </c>
      <c r="Q3288" s="11" t="s">
        <v>8315</v>
      </c>
      <c r="R3288" t="s">
        <v>8316</v>
      </c>
      <c r="S3288" s="15">
        <f>(((J3288/60)/60)/24)+DATE(1970,1,1)</f>
        <v>42567.840069444443</v>
      </c>
      <c r="T3288" s="15">
        <f>(((I3288/60)/60)/24)+DATE(1970,1,1)</f>
        <v>42597.840069444443</v>
      </c>
      <c r="U3288">
        <f>YEAR(S3288)</f>
        <v>2016</v>
      </c>
      <c r="V3288">
        <f t="shared" si="51"/>
        <v>30</v>
      </c>
    </row>
    <row r="3289" spans="1:22" ht="27.6" x14ac:dyDescent="0.4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ROUND(E3289/D3289*100,0)</f>
        <v>100</v>
      </c>
      <c r="P3289">
        <f>IFERROR(ROUND(E3289/L3289,2),0)</f>
        <v>73.53</v>
      </c>
      <c r="Q3289" s="11" t="s">
        <v>8315</v>
      </c>
      <c r="R3289" t="s">
        <v>8316</v>
      </c>
      <c r="S3289" s="15">
        <f>(((J3289/60)/60)/24)+DATE(1970,1,1)</f>
        <v>42311.750324074077</v>
      </c>
      <c r="T3289" s="15">
        <f>(((I3289/60)/60)/24)+DATE(1970,1,1)</f>
        <v>42336.750324074077</v>
      </c>
      <c r="U3289">
        <f>YEAR(S3289)</f>
        <v>2015</v>
      </c>
      <c r="V3289">
        <f t="shared" si="51"/>
        <v>25</v>
      </c>
    </row>
    <row r="3290" spans="1:22" ht="41.4" x14ac:dyDescent="0.4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ROUND(E3290/D3290*100,0)</f>
        <v>100</v>
      </c>
      <c r="P3290">
        <f>IFERROR(ROUND(E3290/L3290,2),0)</f>
        <v>48.44</v>
      </c>
      <c r="Q3290" s="11" t="s">
        <v>8315</v>
      </c>
      <c r="R3290" t="s">
        <v>8316</v>
      </c>
      <c r="S3290" s="15">
        <f>(((J3290/60)/60)/24)+DATE(1970,1,1)</f>
        <v>42505.774479166663</v>
      </c>
      <c r="T3290" s="15">
        <f>(((I3290/60)/60)/24)+DATE(1970,1,1)</f>
        <v>42541.958333333328</v>
      </c>
      <c r="U3290">
        <f>YEAR(S3290)</f>
        <v>2016</v>
      </c>
      <c r="V3290">
        <f t="shared" si="51"/>
        <v>36</v>
      </c>
    </row>
    <row r="3291" spans="1:22" ht="41.4" x14ac:dyDescent="0.4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ROUND(E3291/D3291*100,0)</f>
        <v>133</v>
      </c>
      <c r="P3291">
        <f>IFERROR(ROUND(E3291/L3291,2),0)</f>
        <v>26.61</v>
      </c>
      <c r="Q3291" s="11" t="s">
        <v>8315</v>
      </c>
      <c r="R3291" t="s">
        <v>8316</v>
      </c>
      <c r="S3291" s="15">
        <f>(((J3291/60)/60)/24)+DATE(1970,1,1)</f>
        <v>42758.368078703701</v>
      </c>
      <c r="T3291" s="15">
        <f>(((I3291/60)/60)/24)+DATE(1970,1,1)</f>
        <v>42786.368078703701</v>
      </c>
      <c r="U3291">
        <f>YEAR(S3291)</f>
        <v>2017</v>
      </c>
      <c r="V3291">
        <f t="shared" si="51"/>
        <v>28</v>
      </c>
    </row>
    <row r="3292" spans="1:22" ht="69" x14ac:dyDescent="0.4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ROUND(E3292/D3292*100,0)</f>
        <v>121</v>
      </c>
      <c r="P3292">
        <f>IFERROR(ROUND(E3292/L3292,2),0)</f>
        <v>33.67</v>
      </c>
      <c r="Q3292" s="11" t="s">
        <v>8315</v>
      </c>
      <c r="R3292" t="s">
        <v>8316</v>
      </c>
      <c r="S3292" s="15">
        <f>(((J3292/60)/60)/24)+DATE(1970,1,1)</f>
        <v>42775.51494212963</v>
      </c>
      <c r="T3292" s="15">
        <f>(((I3292/60)/60)/24)+DATE(1970,1,1)</f>
        <v>42805.51494212963</v>
      </c>
      <c r="U3292">
        <f>YEAR(S3292)</f>
        <v>2017</v>
      </c>
      <c r="V3292">
        <f t="shared" si="51"/>
        <v>30</v>
      </c>
    </row>
    <row r="3293" spans="1:22" ht="41.4" x14ac:dyDescent="0.4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ROUND(E3293/D3293*100,0)</f>
        <v>114</v>
      </c>
      <c r="P3293">
        <f>IFERROR(ROUND(E3293/L3293,2),0)</f>
        <v>40.71</v>
      </c>
      <c r="Q3293" s="11" t="s">
        <v>8315</v>
      </c>
      <c r="R3293" t="s">
        <v>8316</v>
      </c>
      <c r="S3293" s="15">
        <f>(((J3293/60)/60)/24)+DATE(1970,1,1)</f>
        <v>42232.702546296292</v>
      </c>
      <c r="T3293" s="15">
        <f>(((I3293/60)/60)/24)+DATE(1970,1,1)</f>
        <v>42264.165972222225</v>
      </c>
      <c r="U3293">
        <f>YEAR(S3293)</f>
        <v>2015</v>
      </c>
      <c r="V3293">
        <f t="shared" si="51"/>
        <v>32</v>
      </c>
    </row>
    <row r="3294" spans="1:22" ht="41.4" x14ac:dyDescent="0.4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ROUND(E3294/D3294*100,0)</f>
        <v>286</v>
      </c>
      <c r="P3294">
        <f>IFERROR(ROUND(E3294/L3294,2),0)</f>
        <v>19.27</v>
      </c>
      <c r="Q3294" s="11" t="s">
        <v>8315</v>
      </c>
      <c r="R3294" t="s">
        <v>8316</v>
      </c>
      <c r="S3294" s="15">
        <f>(((J3294/60)/60)/24)+DATE(1970,1,1)</f>
        <v>42282.770231481481</v>
      </c>
      <c r="T3294" s="15">
        <f>(((I3294/60)/60)/24)+DATE(1970,1,1)</f>
        <v>42342.811898148153</v>
      </c>
      <c r="U3294">
        <f>YEAR(S3294)</f>
        <v>2015</v>
      </c>
      <c r="V3294">
        <f t="shared" si="51"/>
        <v>60</v>
      </c>
    </row>
    <row r="3295" spans="1:22" ht="55.2" x14ac:dyDescent="0.4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ROUND(E3295/D3295*100,0)</f>
        <v>170</v>
      </c>
      <c r="P3295">
        <f>IFERROR(ROUND(E3295/L3295,2),0)</f>
        <v>84.29</v>
      </c>
      <c r="Q3295" s="11" t="s">
        <v>8315</v>
      </c>
      <c r="R3295" t="s">
        <v>8316</v>
      </c>
      <c r="S3295" s="15">
        <f>(((J3295/60)/60)/24)+DATE(1970,1,1)</f>
        <v>42768.425370370373</v>
      </c>
      <c r="T3295" s="15">
        <f>(((I3295/60)/60)/24)+DATE(1970,1,1)</f>
        <v>42798.425370370373</v>
      </c>
      <c r="U3295">
        <f>YEAR(S3295)</f>
        <v>2017</v>
      </c>
      <c r="V3295">
        <f t="shared" si="51"/>
        <v>30</v>
      </c>
    </row>
    <row r="3296" spans="1:22" ht="41.4" x14ac:dyDescent="0.4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ROUND(E3296/D3296*100,0)</f>
        <v>118</v>
      </c>
      <c r="P3296">
        <f>IFERROR(ROUND(E3296/L3296,2),0)</f>
        <v>29.58</v>
      </c>
      <c r="Q3296" s="11" t="s">
        <v>8315</v>
      </c>
      <c r="R3296" t="s">
        <v>8316</v>
      </c>
      <c r="S3296" s="15">
        <f>(((J3296/60)/60)/24)+DATE(1970,1,1)</f>
        <v>42141.541134259256</v>
      </c>
      <c r="T3296" s="15">
        <f>(((I3296/60)/60)/24)+DATE(1970,1,1)</f>
        <v>42171.541134259256</v>
      </c>
      <c r="U3296">
        <f>YEAR(S3296)</f>
        <v>2015</v>
      </c>
      <c r="V3296">
        <f t="shared" si="51"/>
        <v>30</v>
      </c>
    </row>
    <row r="3297" spans="1:22" ht="41.4" x14ac:dyDescent="0.4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ROUND(E3297/D3297*100,0)</f>
        <v>103</v>
      </c>
      <c r="P3297">
        <f>IFERROR(ROUND(E3297/L3297,2),0)</f>
        <v>26.67</v>
      </c>
      <c r="Q3297" s="11" t="s">
        <v>8315</v>
      </c>
      <c r="R3297" t="s">
        <v>8316</v>
      </c>
      <c r="S3297" s="15">
        <f>(((J3297/60)/60)/24)+DATE(1970,1,1)</f>
        <v>42609.442465277782</v>
      </c>
      <c r="T3297" s="15">
        <f>(((I3297/60)/60)/24)+DATE(1970,1,1)</f>
        <v>42639.442465277782</v>
      </c>
      <c r="U3297">
        <f>YEAR(S3297)</f>
        <v>2016</v>
      </c>
      <c r="V3297">
        <f t="shared" si="51"/>
        <v>30</v>
      </c>
    </row>
    <row r="3298" spans="1:22" ht="41.4" x14ac:dyDescent="0.4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ROUND(E3298/D3298*100,0)</f>
        <v>144</v>
      </c>
      <c r="P3298">
        <f>IFERROR(ROUND(E3298/L3298,2),0)</f>
        <v>45.98</v>
      </c>
      <c r="Q3298" s="11" t="s">
        <v>8315</v>
      </c>
      <c r="R3298" t="s">
        <v>8316</v>
      </c>
      <c r="S3298" s="15">
        <f>(((J3298/60)/60)/24)+DATE(1970,1,1)</f>
        <v>42309.756620370375</v>
      </c>
      <c r="T3298" s="15">
        <f>(((I3298/60)/60)/24)+DATE(1970,1,1)</f>
        <v>42330.916666666672</v>
      </c>
      <c r="U3298">
        <f>YEAR(S3298)</f>
        <v>2015</v>
      </c>
      <c r="V3298">
        <f t="shared" si="51"/>
        <v>21</v>
      </c>
    </row>
    <row r="3299" spans="1:22" ht="41.4" x14ac:dyDescent="0.4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ROUND(E3299/D3299*100,0)</f>
        <v>100</v>
      </c>
      <c r="P3299">
        <f>IFERROR(ROUND(E3299/L3299,2),0)</f>
        <v>125.09</v>
      </c>
      <c r="Q3299" s="11" t="s">
        <v>8315</v>
      </c>
      <c r="R3299" t="s">
        <v>8316</v>
      </c>
      <c r="S3299" s="15">
        <f>(((J3299/60)/60)/24)+DATE(1970,1,1)</f>
        <v>42193.771481481483</v>
      </c>
      <c r="T3299" s="15">
        <f>(((I3299/60)/60)/24)+DATE(1970,1,1)</f>
        <v>42212.957638888889</v>
      </c>
      <c r="U3299">
        <f>YEAR(S3299)</f>
        <v>2015</v>
      </c>
      <c r="V3299">
        <f t="shared" si="51"/>
        <v>19</v>
      </c>
    </row>
    <row r="3300" spans="1:22" ht="41.4" x14ac:dyDescent="0.4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ROUND(E3300/D3300*100,0)</f>
        <v>102</v>
      </c>
      <c r="P3300">
        <f>IFERROR(ROUND(E3300/L3300,2),0)</f>
        <v>141.29</v>
      </c>
      <c r="Q3300" s="11" t="s">
        <v>8315</v>
      </c>
      <c r="R3300" t="s">
        <v>8316</v>
      </c>
      <c r="S3300" s="15">
        <f>(((J3300/60)/60)/24)+DATE(1970,1,1)</f>
        <v>42239.957962962959</v>
      </c>
      <c r="T3300" s="15">
        <f>(((I3300/60)/60)/24)+DATE(1970,1,1)</f>
        <v>42260</v>
      </c>
      <c r="U3300">
        <f>YEAR(S3300)</f>
        <v>2015</v>
      </c>
      <c r="V3300">
        <f t="shared" si="51"/>
        <v>21</v>
      </c>
    </row>
    <row r="3301" spans="1:22" ht="41.4" x14ac:dyDescent="0.4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ROUND(E3301/D3301*100,0)</f>
        <v>116</v>
      </c>
      <c r="P3301">
        <f>IFERROR(ROUND(E3301/L3301,2),0)</f>
        <v>55.33</v>
      </c>
      <c r="Q3301" s="11" t="s">
        <v>8315</v>
      </c>
      <c r="R3301" t="s">
        <v>8316</v>
      </c>
      <c r="S3301" s="15">
        <f>(((J3301/60)/60)/24)+DATE(1970,1,1)</f>
        <v>42261.917395833334</v>
      </c>
      <c r="T3301" s="15">
        <f>(((I3301/60)/60)/24)+DATE(1970,1,1)</f>
        <v>42291.917395833334</v>
      </c>
      <c r="U3301">
        <f>YEAR(S3301)</f>
        <v>2015</v>
      </c>
      <c r="V3301">
        <f t="shared" si="51"/>
        <v>30</v>
      </c>
    </row>
    <row r="3302" spans="1:22" ht="41.4" x14ac:dyDescent="0.4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ROUND(E3302/D3302*100,0)</f>
        <v>136</v>
      </c>
      <c r="P3302">
        <f>IFERROR(ROUND(E3302/L3302,2),0)</f>
        <v>46.42</v>
      </c>
      <c r="Q3302" s="11" t="s">
        <v>8315</v>
      </c>
      <c r="R3302" t="s">
        <v>8316</v>
      </c>
      <c r="S3302" s="15">
        <f>(((J3302/60)/60)/24)+DATE(1970,1,1)</f>
        <v>42102.743773148148</v>
      </c>
      <c r="T3302" s="15">
        <f>(((I3302/60)/60)/24)+DATE(1970,1,1)</f>
        <v>42123.743773148148</v>
      </c>
      <c r="U3302">
        <f>YEAR(S3302)</f>
        <v>2015</v>
      </c>
      <c r="V3302">
        <f t="shared" si="51"/>
        <v>21</v>
      </c>
    </row>
    <row r="3303" spans="1:22" ht="41.4" x14ac:dyDescent="0.4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ROUND(E3303/D3303*100,0)</f>
        <v>133</v>
      </c>
      <c r="P3303">
        <f>IFERROR(ROUND(E3303/L3303,2),0)</f>
        <v>57.2</v>
      </c>
      <c r="Q3303" s="11" t="s">
        <v>8315</v>
      </c>
      <c r="R3303" t="s">
        <v>8316</v>
      </c>
      <c r="S3303" s="15">
        <f>(((J3303/60)/60)/24)+DATE(1970,1,1)</f>
        <v>42538.73583333334</v>
      </c>
      <c r="T3303" s="15">
        <f>(((I3303/60)/60)/24)+DATE(1970,1,1)</f>
        <v>42583.290972222225</v>
      </c>
      <c r="U3303">
        <f>YEAR(S3303)</f>
        <v>2016</v>
      </c>
      <c r="V3303">
        <f t="shared" si="51"/>
        <v>45</v>
      </c>
    </row>
    <row r="3304" spans="1:22" x14ac:dyDescent="0.4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ROUND(E3304/D3304*100,0)</f>
        <v>103</v>
      </c>
      <c r="P3304">
        <f>IFERROR(ROUND(E3304/L3304,2),0)</f>
        <v>173.7</v>
      </c>
      <c r="Q3304" s="11" t="s">
        <v>8315</v>
      </c>
      <c r="R3304" t="s">
        <v>8316</v>
      </c>
      <c r="S3304" s="15">
        <f>(((J3304/60)/60)/24)+DATE(1970,1,1)</f>
        <v>42681.35157407407</v>
      </c>
      <c r="T3304" s="15">
        <f>(((I3304/60)/60)/24)+DATE(1970,1,1)</f>
        <v>42711.35157407407</v>
      </c>
      <c r="U3304">
        <f>YEAR(S3304)</f>
        <v>2016</v>
      </c>
      <c r="V3304">
        <f t="shared" si="51"/>
        <v>30</v>
      </c>
    </row>
    <row r="3305" spans="1:22" ht="41.4" x14ac:dyDescent="0.4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ROUND(E3305/D3305*100,0)</f>
        <v>116</v>
      </c>
      <c r="P3305">
        <f>IFERROR(ROUND(E3305/L3305,2),0)</f>
        <v>59.6</v>
      </c>
      <c r="Q3305" s="11" t="s">
        <v>8315</v>
      </c>
      <c r="R3305" t="s">
        <v>8316</v>
      </c>
      <c r="S3305" s="15">
        <f>(((J3305/60)/60)/24)+DATE(1970,1,1)</f>
        <v>42056.65143518518</v>
      </c>
      <c r="T3305" s="15">
        <f>(((I3305/60)/60)/24)+DATE(1970,1,1)</f>
        <v>42091.609768518523</v>
      </c>
      <c r="U3305">
        <f>YEAR(S3305)</f>
        <v>2015</v>
      </c>
      <c r="V3305">
        <f t="shared" si="51"/>
        <v>35</v>
      </c>
    </row>
    <row r="3306" spans="1:22" ht="41.4" x14ac:dyDescent="0.4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ROUND(E3306/D3306*100,0)</f>
        <v>105</v>
      </c>
      <c r="P3306">
        <f>IFERROR(ROUND(E3306/L3306,2),0)</f>
        <v>89.59</v>
      </c>
      <c r="Q3306" s="11" t="s">
        <v>8315</v>
      </c>
      <c r="R3306" t="s">
        <v>8316</v>
      </c>
      <c r="S3306" s="15">
        <f>(((J3306/60)/60)/24)+DATE(1970,1,1)</f>
        <v>42696.624444444446</v>
      </c>
      <c r="T3306" s="15">
        <f>(((I3306/60)/60)/24)+DATE(1970,1,1)</f>
        <v>42726.624444444446</v>
      </c>
      <c r="U3306">
        <f>YEAR(S3306)</f>
        <v>2016</v>
      </c>
      <c r="V3306">
        <f t="shared" si="51"/>
        <v>30</v>
      </c>
    </row>
    <row r="3307" spans="1:22" ht="41.4" x14ac:dyDescent="0.4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ROUND(E3307/D3307*100,0)</f>
        <v>102</v>
      </c>
      <c r="P3307">
        <f>IFERROR(ROUND(E3307/L3307,2),0)</f>
        <v>204.05</v>
      </c>
      <c r="Q3307" s="11" t="s">
        <v>8315</v>
      </c>
      <c r="R3307" t="s">
        <v>8316</v>
      </c>
      <c r="S3307" s="15">
        <f>(((J3307/60)/60)/24)+DATE(1970,1,1)</f>
        <v>42186.855879629627</v>
      </c>
      <c r="T3307" s="15">
        <f>(((I3307/60)/60)/24)+DATE(1970,1,1)</f>
        <v>42216.855879629627</v>
      </c>
      <c r="U3307">
        <f>YEAR(S3307)</f>
        <v>2015</v>
      </c>
      <c r="V3307">
        <f t="shared" si="51"/>
        <v>30</v>
      </c>
    </row>
    <row r="3308" spans="1:22" ht="41.4" x14ac:dyDescent="0.4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ROUND(E3308/D3308*100,0)</f>
        <v>175</v>
      </c>
      <c r="P3308">
        <f>IFERROR(ROUND(E3308/L3308,2),0)</f>
        <v>48.7</v>
      </c>
      <c r="Q3308" s="11" t="s">
        <v>8315</v>
      </c>
      <c r="R3308" t="s">
        <v>8316</v>
      </c>
      <c r="S3308" s="15">
        <f>(((J3308/60)/60)/24)+DATE(1970,1,1)</f>
        <v>42493.219236111108</v>
      </c>
      <c r="T3308" s="15">
        <f>(((I3308/60)/60)/24)+DATE(1970,1,1)</f>
        <v>42531.125</v>
      </c>
      <c r="U3308">
        <f>YEAR(S3308)</f>
        <v>2016</v>
      </c>
      <c r="V3308">
        <f t="shared" si="51"/>
        <v>38</v>
      </c>
    </row>
    <row r="3309" spans="1:22" ht="41.4" x14ac:dyDescent="0.4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ROUND(E3309/D3309*100,0)</f>
        <v>107</v>
      </c>
      <c r="P3309">
        <f>IFERROR(ROUND(E3309/L3309,2),0)</f>
        <v>53.34</v>
      </c>
      <c r="Q3309" s="11" t="s">
        <v>8315</v>
      </c>
      <c r="R3309" t="s">
        <v>8316</v>
      </c>
      <c r="S3309" s="15">
        <f>(((J3309/60)/60)/24)+DATE(1970,1,1)</f>
        <v>42475.057164351849</v>
      </c>
      <c r="T3309" s="15">
        <f>(((I3309/60)/60)/24)+DATE(1970,1,1)</f>
        <v>42505.057164351849</v>
      </c>
      <c r="U3309">
        <f>YEAR(S3309)</f>
        <v>2016</v>
      </c>
      <c r="V3309">
        <f t="shared" si="51"/>
        <v>30</v>
      </c>
    </row>
    <row r="3310" spans="1:22" ht="41.4" x14ac:dyDescent="0.4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ROUND(E3310/D3310*100,0)</f>
        <v>122</v>
      </c>
      <c r="P3310">
        <f>IFERROR(ROUND(E3310/L3310,2),0)</f>
        <v>75.09</v>
      </c>
      <c r="Q3310" s="11" t="s">
        <v>8315</v>
      </c>
      <c r="R3310" t="s">
        <v>8316</v>
      </c>
      <c r="S3310" s="15">
        <f>(((J3310/60)/60)/24)+DATE(1970,1,1)</f>
        <v>42452.876909722225</v>
      </c>
      <c r="T3310" s="15">
        <f>(((I3310/60)/60)/24)+DATE(1970,1,1)</f>
        <v>42473.876909722225</v>
      </c>
      <c r="U3310">
        <f>YEAR(S3310)</f>
        <v>2016</v>
      </c>
      <c r="V3310">
        <f t="shared" si="51"/>
        <v>21</v>
      </c>
    </row>
    <row r="3311" spans="1:22" ht="27.6" x14ac:dyDescent="0.4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ROUND(E3311/D3311*100,0)</f>
        <v>159</v>
      </c>
      <c r="P3311">
        <f>IFERROR(ROUND(E3311/L3311,2),0)</f>
        <v>18</v>
      </c>
      <c r="Q3311" s="11" t="s">
        <v>8315</v>
      </c>
      <c r="R3311" t="s">
        <v>8316</v>
      </c>
      <c r="S3311" s="15">
        <f>(((J3311/60)/60)/24)+DATE(1970,1,1)</f>
        <v>42628.650208333333</v>
      </c>
      <c r="T3311" s="15">
        <f>(((I3311/60)/60)/24)+DATE(1970,1,1)</f>
        <v>42659.650208333333</v>
      </c>
      <c r="U3311">
        <f>YEAR(S3311)</f>
        <v>2016</v>
      </c>
      <c r="V3311">
        <f t="shared" si="51"/>
        <v>31</v>
      </c>
    </row>
    <row r="3312" spans="1:22" ht="27.6" x14ac:dyDescent="0.4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ROUND(E3312/D3312*100,0)</f>
        <v>100</v>
      </c>
      <c r="P3312">
        <f>IFERROR(ROUND(E3312/L3312,2),0)</f>
        <v>209.84</v>
      </c>
      <c r="Q3312" s="11" t="s">
        <v>8315</v>
      </c>
      <c r="R3312" t="s">
        <v>8316</v>
      </c>
      <c r="S3312" s="15">
        <f>(((J3312/60)/60)/24)+DATE(1970,1,1)</f>
        <v>42253.928530092591</v>
      </c>
      <c r="T3312" s="15">
        <f>(((I3312/60)/60)/24)+DATE(1970,1,1)</f>
        <v>42283.928530092591</v>
      </c>
      <c r="U3312">
        <f>YEAR(S3312)</f>
        <v>2015</v>
      </c>
      <c r="V3312">
        <f t="shared" si="51"/>
        <v>30</v>
      </c>
    </row>
    <row r="3313" spans="1:22" ht="41.4" x14ac:dyDescent="0.4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ROUND(E3313/D3313*100,0)</f>
        <v>110</v>
      </c>
      <c r="P3313">
        <f>IFERROR(ROUND(E3313/L3313,2),0)</f>
        <v>61.02</v>
      </c>
      <c r="Q3313" s="11" t="s">
        <v>8315</v>
      </c>
      <c r="R3313" t="s">
        <v>8316</v>
      </c>
      <c r="S3313" s="15">
        <f>(((J3313/60)/60)/24)+DATE(1970,1,1)</f>
        <v>42264.29178240741</v>
      </c>
      <c r="T3313" s="15">
        <f>(((I3313/60)/60)/24)+DATE(1970,1,1)</f>
        <v>42294.29178240741</v>
      </c>
      <c r="U3313">
        <f>YEAR(S3313)</f>
        <v>2015</v>
      </c>
      <c r="V3313">
        <f t="shared" si="51"/>
        <v>30</v>
      </c>
    </row>
    <row r="3314" spans="1:22" ht="41.4" x14ac:dyDescent="0.4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ROUND(E3314/D3314*100,0)</f>
        <v>100</v>
      </c>
      <c r="P3314">
        <f>IFERROR(ROUND(E3314/L3314,2),0)</f>
        <v>61</v>
      </c>
      <c r="Q3314" s="11" t="s">
        <v>8315</v>
      </c>
      <c r="R3314" t="s">
        <v>8316</v>
      </c>
      <c r="S3314" s="15">
        <f>(((J3314/60)/60)/24)+DATE(1970,1,1)</f>
        <v>42664.809560185182</v>
      </c>
      <c r="T3314" s="15">
        <f>(((I3314/60)/60)/24)+DATE(1970,1,1)</f>
        <v>42685.916666666672</v>
      </c>
      <c r="U3314">
        <f>YEAR(S3314)</f>
        <v>2016</v>
      </c>
      <c r="V3314">
        <f t="shared" si="51"/>
        <v>21</v>
      </c>
    </row>
    <row r="3315" spans="1:22" ht="41.4" x14ac:dyDescent="0.4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ROUND(E3315/D3315*100,0)</f>
        <v>116</v>
      </c>
      <c r="P3315">
        <f>IFERROR(ROUND(E3315/L3315,2),0)</f>
        <v>80.03</v>
      </c>
      <c r="Q3315" s="11" t="s">
        <v>8315</v>
      </c>
      <c r="R3315" t="s">
        <v>8316</v>
      </c>
      <c r="S3315" s="15">
        <f>(((J3315/60)/60)/24)+DATE(1970,1,1)</f>
        <v>42382.244409722218</v>
      </c>
      <c r="T3315" s="15">
        <f>(((I3315/60)/60)/24)+DATE(1970,1,1)</f>
        <v>42396.041666666672</v>
      </c>
      <c r="U3315">
        <f>YEAR(S3315)</f>
        <v>2016</v>
      </c>
      <c r="V3315">
        <f t="shared" si="51"/>
        <v>14</v>
      </c>
    </row>
    <row r="3316" spans="1:22" ht="41.4" x14ac:dyDescent="0.4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ROUND(E3316/D3316*100,0)</f>
        <v>211</v>
      </c>
      <c r="P3316">
        <f>IFERROR(ROUND(E3316/L3316,2),0)</f>
        <v>29.07</v>
      </c>
      <c r="Q3316" s="11" t="s">
        <v>8315</v>
      </c>
      <c r="R3316" t="s">
        <v>8316</v>
      </c>
      <c r="S3316" s="15">
        <f>(((J3316/60)/60)/24)+DATE(1970,1,1)</f>
        <v>42105.267488425925</v>
      </c>
      <c r="T3316" s="15">
        <f>(((I3316/60)/60)/24)+DATE(1970,1,1)</f>
        <v>42132.836805555555</v>
      </c>
      <c r="U3316">
        <f>YEAR(S3316)</f>
        <v>2015</v>
      </c>
      <c r="V3316">
        <f t="shared" si="51"/>
        <v>27</v>
      </c>
    </row>
    <row r="3317" spans="1:22" ht="41.4" x14ac:dyDescent="0.4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ROUND(E3317/D3317*100,0)</f>
        <v>110</v>
      </c>
      <c r="P3317">
        <f>IFERROR(ROUND(E3317/L3317,2),0)</f>
        <v>49.44</v>
      </c>
      <c r="Q3317" s="11" t="s">
        <v>8315</v>
      </c>
      <c r="R3317" t="s">
        <v>8316</v>
      </c>
      <c r="S3317" s="15">
        <f>(((J3317/60)/60)/24)+DATE(1970,1,1)</f>
        <v>42466.303715277783</v>
      </c>
      <c r="T3317" s="15">
        <f>(((I3317/60)/60)/24)+DATE(1970,1,1)</f>
        <v>42496.303715277783</v>
      </c>
      <c r="U3317">
        <f>YEAR(S3317)</f>
        <v>2016</v>
      </c>
      <c r="V3317">
        <f t="shared" si="51"/>
        <v>30</v>
      </c>
    </row>
    <row r="3318" spans="1:22" ht="69" x14ac:dyDescent="0.4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ROUND(E3318/D3318*100,0)</f>
        <v>100</v>
      </c>
      <c r="P3318">
        <f>IFERROR(ROUND(E3318/L3318,2),0)</f>
        <v>93.98</v>
      </c>
      <c r="Q3318" s="11" t="s">
        <v>8315</v>
      </c>
      <c r="R3318" t="s">
        <v>8316</v>
      </c>
      <c r="S3318" s="15">
        <f>(((J3318/60)/60)/24)+DATE(1970,1,1)</f>
        <v>41826.871238425927</v>
      </c>
      <c r="T3318" s="15">
        <f>(((I3318/60)/60)/24)+DATE(1970,1,1)</f>
        <v>41859.57916666667</v>
      </c>
      <c r="U3318">
        <f>YEAR(S3318)</f>
        <v>2014</v>
      </c>
      <c r="V3318">
        <f t="shared" si="51"/>
        <v>33</v>
      </c>
    </row>
    <row r="3319" spans="1:22" ht="41.4" x14ac:dyDescent="0.4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ROUND(E3319/D3319*100,0)</f>
        <v>106</v>
      </c>
      <c r="P3319">
        <f>IFERROR(ROUND(E3319/L3319,2),0)</f>
        <v>61.94</v>
      </c>
      <c r="Q3319" s="11" t="s">
        <v>8315</v>
      </c>
      <c r="R3319" t="s">
        <v>8316</v>
      </c>
      <c r="S3319" s="15">
        <f>(((J3319/60)/60)/24)+DATE(1970,1,1)</f>
        <v>42499.039629629624</v>
      </c>
      <c r="T3319" s="15">
        <f>(((I3319/60)/60)/24)+DATE(1970,1,1)</f>
        <v>42529.039629629624</v>
      </c>
      <c r="U3319">
        <f>YEAR(S3319)</f>
        <v>2016</v>
      </c>
      <c r="V3319">
        <f t="shared" si="51"/>
        <v>30</v>
      </c>
    </row>
    <row r="3320" spans="1:22" ht="27.6" x14ac:dyDescent="0.4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ROUND(E3320/D3320*100,0)</f>
        <v>126</v>
      </c>
      <c r="P3320">
        <f>IFERROR(ROUND(E3320/L3320,2),0)</f>
        <v>78.5</v>
      </c>
      <c r="Q3320" s="11" t="s">
        <v>8315</v>
      </c>
      <c r="R3320" t="s">
        <v>8316</v>
      </c>
      <c r="S3320" s="15">
        <f>(((J3320/60)/60)/24)+DATE(1970,1,1)</f>
        <v>42431.302002314813</v>
      </c>
      <c r="T3320" s="15">
        <f>(((I3320/60)/60)/24)+DATE(1970,1,1)</f>
        <v>42471.104166666672</v>
      </c>
      <c r="U3320">
        <f>YEAR(S3320)</f>
        <v>2016</v>
      </c>
      <c r="V3320">
        <f t="shared" si="51"/>
        <v>40</v>
      </c>
    </row>
    <row r="3321" spans="1:22" ht="41.4" x14ac:dyDescent="0.4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ROUND(E3321/D3321*100,0)</f>
        <v>108</v>
      </c>
      <c r="P3321">
        <f>IFERROR(ROUND(E3321/L3321,2),0)</f>
        <v>33.75</v>
      </c>
      <c r="Q3321" s="11" t="s">
        <v>8315</v>
      </c>
      <c r="R3321" t="s">
        <v>8316</v>
      </c>
      <c r="S3321" s="15">
        <f>(((J3321/60)/60)/24)+DATE(1970,1,1)</f>
        <v>41990.585486111115</v>
      </c>
      <c r="T3321" s="15">
        <f>(((I3321/60)/60)/24)+DATE(1970,1,1)</f>
        <v>42035.585486111115</v>
      </c>
      <c r="U3321">
        <f>YEAR(S3321)</f>
        <v>2014</v>
      </c>
      <c r="V3321">
        <f t="shared" si="51"/>
        <v>45</v>
      </c>
    </row>
    <row r="3322" spans="1:22" ht="41.4" x14ac:dyDescent="0.4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ROUND(E3322/D3322*100,0)</f>
        <v>101</v>
      </c>
      <c r="P3322">
        <f>IFERROR(ROUND(E3322/L3322,2),0)</f>
        <v>66.45</v>
      </c>
      <c r="Q3322" s="11" t="s">
        <v>8315</v>
      </c>
      <c r="R3322" t="s">
        <v>8316</v>
      </c>
      <c r="S3322" s="15">
        <f>(((J3322/60)/60)/24)+DATE(1970,1,1)</f>
        <v>42513.045798611114</v>
      </c>
      <c r="T3322" s="15">
        <f>(((I3322/60)/60)/24)+DATE(1970,1,1)</f>
        <v>42543.045798611114</v>
      </c>
      <c r="U3322">
        <f>YEAR(S3322)</f>
        <v>2016</v>
      </c>
      <c r="V3322">
        <f t="shared" si="51"/>
        <v>30</v>
      </c>
    </row>
    <row r="3323" spans="1:22" ht="41.4" x14ac:dyDescent="0.4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ROUND(E3323/D3323*100,0)</f>
        <v>107</v>
      </c>
      <c r="P3323">
        <f>IFERROR(ROUND(E3323/L3323,2),0)</f>
        <v>35.799999999999997</v>
      </c>
      <c r="Q3323" s="11" t="s">
        <v>8315</v>
      </c>
      <c r="R3323" t="s">
        <v>8316</v>
      </c>
      <c r="S3323" s="15">
        <f>(((J3323/60)/60)/24)+DATE(1970,1,1)</f>
        <v>41914.100289351853</v>
      </c>
      <c r="T3323" s="15">
        <f>(((I3323/60)/60)/24)+DATE(1970,1,1)</f>
        <v>41928.165972222225</v>
      </c>
      <c r="U3323">
        <f>YEAR(S3323)</f>
        <v>2014</v>
      </c>
      <c r="V3323">
        <f t="shared" si="51"/>
        <v>14</v>
      </c>
    </row>
    <row r="3324" spans="1:22" ht="41.4" x14ac:dyDescent="0.4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ROUND(E3324/D3324*100,0)</f>
        <v>102</v>
      </c>
      <c r="P3324">
        <f>IFERROR(ROUND(E3324/L3324,2),0)</f>
        <v>145.65</v>
      </c>
      <c r="Q3324" s="11" t="s">
        <v>8315</v>
      </c>
      <c r="R3324" t="s">
        <v>8316</v>
      </c>
      <c r="S3324" s="15">
        <f>(((J3324/60)/60)/24)+DATE(1970,1,1)</f>
        <v>42521.010370370372</v>
      </c>
      <c r="T3324" s="15">
        <f>(((I3324/60)/60)/24)+DATE(1970,1,1)</f>
        <v>42543.163194444445</v>
      </c>
      <c r="U3324">
        <f>YEAR(S3324)</f>
        <v>2016</v>
      </c>
      <c r="V3324">
        <f t="shared" si="51"/>
        <v>22</v>
      </c>
    </row>
    <row r="3325" spans="1:22" ht="41.4" x14ac:dyDescent="0.4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ROUND(E3325/D3325*100,0)</f>
        <v>126</v>
      </c>
      <c r="P3325">
        <f>IFERROR(ROUND(E3325/L3325,2),0)</f>
        <v>25.69</v>
      </c>
      <c r="Q3325" s="11" t="s">
        <v>8315</v>
      </c>
      <c r="R3325" t="s">
        <v>8316</v>
      </c>
      <c r="S3325" s="15">
        <f>(((J3325/60)/60)/24)+DATE(1970,1,1)</f>
        <v>42608.36583333333</v>
      </c>
      <c r="T3325" s="15">
        <f>(((I3325/60)/60)/24)+DATE(1970,1,1)</f>
        <v>42638.36583333333</v>
      </c>
      <c r="U3325">
        <f>YEAR(S3325)</f>
        <v>2016</v>
      </c>
      <c r="V3325">
        <f t="shared" si="51"/>
        <v>30</v>
      </c>
    </row>
    <row r="3326" spans="1:22" ht="27.6" x14ac:dyDescent="0.4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ROUND(E3326/D3326*100,0)</f>
        <v>102</v>
      </c>
      <c r="P3326">
        <f>IFERROR(ROUND(E3326/L3326,2),0)</f>
        <v>152.5</v>
      </c>
      <c r="Q3326" s="11" t="s">
        <v>8315</v>
      </c>
      <c r="R3326" t="s">
        <v>8316</v>
      </c>
      <c r="S3326" s="15">
        <f>(((J3326/60)/60)/24)+DATE(1970,1,1)</f>
        <v>42512.58321759259</v>
      </c>
      <c r="T3326" s="15">
        <f>(((I3326/60)/60)/24)+DATE(1970,1,1)</f>
        <v>42526.58321759259</v>
      </c>
      <c r="U3326">
        <f>YEAR(S3326)</f>
        <v>2016</v>
      </c>
      <c r="V3326">
        <f t="shared" si="51"/>
        <v>14</v>
      </c>
    </row>
    <row r="3327" spans="1:22" ht="41.4" x14ac:dyDescent="0.4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ROUND(E3327/D3327*100,0)</f>
        <v>113</v>
      </c>
      <c r="P3327">
        <f>IFERROR(ROUND(E3327/L3327,2),0)</f>
        <v>30</v>
      </c>
      <c r="Q3327" s="11" t="s">
        <v>8315</v>
      </c>
      <c r="R3327" t="s">
        <v>8316</v>
      </c>
      <c r="S3327" s="15">
        <f>(((J3327/60)/60)/24)+DATE(1970,1,1)</f>
        <v>42064.785613425927</v>
      </c>
      <c r="T3327" s="15">
        <f>(((I3327/60)/60)/24)+DATE(1970,1,1)</f>
        <v>42099.743946759263</v>
      </c>
      <c r="U3327">
        <f>YEAR(S3327)</f>
        <v>2015</v>
      </c>
      <c r="V3327">
        <f t="shared" si="51"/>
        <v>35</v>
      </c>
    </row>
    <row r="3328" spans="1:22" ht="41.4" x14ac:dyDescent="0.4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ROUND(E3328/D3328*100,0)</f>
        <v>101</v>
      </c>
      <c r="P3328">
        <f>IFERROR(ROUND(E3328/L3328,2),0)</f>
        <v>142.28</v>
      </c>
      <c r="Q3328" s="11" t="s">
        <v>8315</v>
      </c>
      <c r="R3328" t="s">
        <v>8316</v>
      </c>
      <c r="S3328" s="15">
        <f>(((J3328/60)/60)/24)+DATE(1970,1,1)</f>
        <v>42041.714178240742</v>
      </c>
      <c r="T3328" s="15">
        <f>(((I3328/60)/60)/24)+DATE(1970,1,1)</f>
        <v>42071.67251157407</v>
      </c>
      <c r="U3328">
        <f>YEAR(S3328)</f>
        <v>2015</v>
      </c>
      <c r="V3328">
        <f t="shared" si="51"/>
        <v>30</v>
      </c>
    </row>
    <row r="3329" spans="1:22" ht="41.4" x14ac:dyDescent="0.4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ROUND(E3329/D3329*100,0)</f>
        <v>101</v>
      </c>
      <c r="P3329">
        <f>IFERROR(ROUND(E3329/L3329,2),0)</f>
        <v>24.55</v>
      </c>
      <c r="Q3329" s="11" t="s">
        <v>8315</v>
      </c>
      <c r="R3329" t="s">
        <v>8316</v>
      </c>
      <c r="S3329" s="15">
        <f>(((J3329/60)/60)/24)+DATE(1970,1,1)</f>
        <v>42468.374606481477</v>
      </c>
      <c r="T3329" s="15">
        <f>(((I3329/60)/60)/24)+DATE(1970,1,1)</f>
        <v>42498.374606481477</v>
      </c>
      <c r="U3329">
        <f>YEAR(S3329)</f>
        <v>2016</v>
      </c>
      <c r="V3329">
        <f t="shared" si="51"/>
        <v>30</v>
      </c>
    </row>
    <row r="3330" spans="1:22" ht="41.4" x14ac:dyDescent="0.4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ROUND(E3330/D3330*100,0)</f>
        <v>146</v>
      </c>
      <c r="P3330">
        <f>IFERROR(ROUND(E3330/L3330,2),0)</f>
        <v>292.77999999999997</v>
      </c>
      <c r="Q3330" s="11" t="s">
        <v>8315</v>
      </c>
      <c r="R3330" t="s">
        <v>8316</v>
      </c>
      <c r="S3330" s="15">
        <f>(((J3330/60)/60)/24)+DATE(1970,1,1)</f>
        <v>41822.57503472222</v>
      </c>
      <c r="T3330" s="15">
        <f>(((I3330/60)/60)/24)+DATE(1970,1,1)</f>
        <v>41825.041666666664</v>
      </c>
      <c r="U3330">
        <f>YEAR(S3330)</f>
        <v>2014</v>
      </c>
      <c r="V3330">
        <f t="shared" si="51"/>
        <v>3</v>
      </c>
    </row>
    <row r="3331" spans="1:22" ht="41.4" x14ac:dyDescent="0.4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ROUND(E3331/D3331*100,0)</f>
        <v>117</v>
      </c>
      <c r="P3331">
        <f>IFERROR(ROUND(E3331/L3331,2),0)</f>
        <v>44.92</v>
      </c>
      <c r="Q3331" s="11" t="s">
        <v>8315</v>
      </c>
      <c r="R3331" t="s">
        <v>8316</v>
      </c>
      <c r="S3331" s="15">
        <f>(((J3331/60)/60)/24)+DATE(1970,1,1)</f>
        <v>41837.323009259257</v>
      </c>
      <c r="T3331" s="15">
        <f>(((I3331/60)/60)/24)+DATE(1970,1,1)</f>
        <v>41847.958333333336</v>
      </c>
      <c r="U3331">
        <f>YEAR(S3331)</f>
        <v>2014</v>
      </c>
      <c r="V3331">
        <f t="shared" ref="V3331:V3394" si="52">_xlfn.DAYS(T3331,S3331)</f>
        <v>10</v>
      </c>
    </row>
    <row r="3332" spans="1:22" ht="41.4" x14ac:dyDescent="0.4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ROUND(E3332/D3332*100,0)</f>
        <v>106</v>
      </c>
      <c r="P3332">
        <f>IFERROR(ROUND(E3332/L3332,2),0)</f>
        <v>23.1</v>
      </c>
      <c r="Q3332" s="11" t="s">
        <v>8315</v>
      </c>
      <c r="R3332" t="s">
        <v>8316</v>
      </c>
      <c r="S3332" s="15">
        <f>(((J3332/60)/60)/24)+DATE(1970,1,1)</f>
        <v>42065.887361111112</v>
      </c>
      <c r="T3332" s="15">
        <f>(((I3332/60)/60)/24)+DATE(1970,1,1)</f>
        <v>42095.845694444448</v>
      </c>
      <c r="U3332">
        <f>YEAR(S3332)</f>
        <v>2015</v>
      </c>
      <c r="V3332">
        <f t="shared" si="52"/>
        <v>30</v>
      </c>
    </row>
    <row r="3333" spans="1:22" ht="41.4" x14ac:dyDescent="0.4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ROUND(E3333/D3333*100,0)</f>
        <v>105</v>
      </c>
      <c r="P3333">
        <f>IFERROR(ROUND(E3333/L3333,2),0)</f>
        <v>80.400000000000006</v>
      </c>
      <c r="Q3333" s="11" t="s">
        <v>8315</v>
      </c>
      <c r="R3333" t="s">
        <v>8316</v>
      </c>
      <c r="S3333" s="15">
        <f>(((J3333/60)/60)/24)+DATE(1970,1,1)</f>
        <v>42248.697754629626</v>
      </c>
      <c r="T3333" s="15">
        <f>(((I3333/60)/60)/24)+DATE(1970,1,1)</f>
        <v>42283.697754629626</v>
      </c>
      <c r="U3333">
        <f>YEAR(S3333)</f>
        <v>2015</v>
      </c>
      <c r="V3333">
        <f t="shared" si="52"/>
        <v>35</v>
      </c>
    </row>
    <row r="3334" spans="1:22" ht="41.4" x14ac:dyDescent="0.4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ROUND(E3334/D3334*100,0)</f>
        <v>100</v>
      </c>
      <c r="P3334">
        <f>IFERROR(ROUND(E3334/L3334,2),0)</f>
        <v>72.290000000000006</v>
      </c>
      <c r="Q3334" s="11" t="s">
        <v>8315</v>
      </c>
      <c r="R3334" t="s">
        <v>8316</v>
      </c>
      <c r="S3334" s="15">
        <f>(((J3334/60)/60)/24)+DATE(1970,1,1)</f>
        <v>41809.860300925924</v>
      </c>
      <c r="T3334" s="15">
        <f>(((I3334/60)/60)/24)+DATE(1970,1,1)</f>
        <v>41839.860300925924</v>
      </c>
      <c r="U3334">
        <f>YEAR(S3334)</f>
        <v>2014</v>
      </c>
      <c r="V3334">
        <f t="shared" si="52"/>
        <v>30</v>
      </c>
    </row>
    <row r="3335" spans="1:22" ht="41.4" x14ac:dyDescent="0.4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ROUND(E3335/D3335*100,0)</f>
        <v>105</v>
      </c>
      <c r="P3335">
        <f>IFERROR(ROUND(E3335/L3335,2),0)</f>
        <v>32.97</v>
      </c>
      <c r="Q3335" s="11" t="s">
        <v>8315</v>
      </c>
      <c r="R3335" t="s">
        <v>8316</v>
      </c>
      <c r="S3335" s="15">
        <f>(((J3335/60)/60)/24)+DATE(1970,1,1)</f>
        <v>42148.676851851851</v>
      </c>
      <c r="T3335" s="15">
        <f>(((I3335/60)/60)/24)+DATE(1970,1,1)</f>
        <v>42170.676851851851</v>
      </c>
      <c r="U3335">
        <f>YEAR(S3335)</f>
        <v>2015</v>
      </c>
      <c r="V3335">
        <f t="shared" si="52"/>
        <v>22</v>
      </c>
    </row>
    <row r="3336" spans="1:22" ht="27.6" x14ac:dyDescent="0.4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ROUND(E3336/D3336*100,0)</f>
        <v>139</v>
      </c>
      <c r="P3336">
        <f>IFERROR(ROUND(E3336/L3336,2),0)</f>
        <v>116.65</v>
      </c>
      <c r="Q3336" s="11" t="s">
        <v>8315</v>
      </c>
      <c r="R3336" t="s">
        <v>8316</v>
      </c>
      <c r="S3336" s="15">
        <f>(((J3336/60)/60)/24)+DATE(1970,1,1)</f>
        <v>42185.521087962959</v>
      </c>
      <c r="T3336" s="15">
        <f>(((I3336/60)/60)/24)+DATE(1970,1,1)</f>
        <v>42215.521087962959</v>
      </c>
      <c r="U3336">
        <f>YEAR(S3336)</f>
        <v>2015</v>
      </c>
      <c r="V3336">
        <f t="shared" si="52"/>
        <v>30</v>
      </c>
    </row>
    <row r="3337" spans="1:22" ht="41.4" x14ac:dyDescent="0.4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ROUND(E3337/D3337*100,0)</f>
        <v>100</v>
      </c>
      <c r="P3337">
        <f>IFERROR(ROUND(E3337/L3337,2),0)</f>
        <v>79.62</v>
      </c>
      <c r="Q3337" s="11" t="s">
        <v>8315</v>
      </c>
      <c r="R3337" t="s">
        <v>8316</v>
      </c>
      <c r="S3337" s="15">
        <f>(((J3337/60)/60)/24)+DATE(1970,1,1)</f>
        <v>41827.674143518518</v>
      </c>
      <c r="T3337" s="15">
        <f>(((I3337/60)/60)/24)+DATE(1970,1,1)</f>
        <v>41854.958333333336</v>
      </c>
      <c r="U3337">
        <f>YEAR(S3337)</f>
        <v>2014</v>
      </c>
      <c r="V3337">
        <f t="shared" si="52"/>
        <v>27</v>
      </c>
    </row>
    <row r="3338" spans="1:22" ht="41.4" x14ac:dyDescent="0.4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ROUND(E3338/D3338*100,0)</f>
        <v>100</v>
      </c>
      <c r="P3338">
        <f>IFERROR(ROUND(E3338/L3338,2),0)</f>
        <v>27.78</v>
      </c>
      <c r="Q3338" s="11" t="s">
        <v>8315</v>
      </c>
      <c r="R3338" t="s">
        <v>8316</v>
      </c>
      <c r="S3338" s="15">
        <f>(((J3338/60)/60)/24)+DATE(1970,1,1)</f>
        <v>42437.398680555561</v>
      </c>
      <c r="T3338" s="15">
        <f>(((I3338/60)/60)/24)+DATE(1970,1,1)</f>
        <v>42465.35701388889</v>
      </c>
      <c r="U3338">
        <f>YEAR(S3338)</f>
        <v>2016</v>
      </c>
      <c r="V3338">
        <f t="shared" si="52"/>
        <v>28</v>
      </c>
    </row>
    <row r="3339" spans="1:22" ht="41.4" x14ac:dyDescent="0.4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ROUND(E3339/D3339*100,0)</f>
        <v>110</v>
      </c>
      <c r="P3339">
        <f>IFERROR(ROUND(E3339/L3339,2),0)</f>
        <v>81.03</v>
      </c>
      <c r="Q3339" s="11" t="s">
        <v>8315</v>
      </c>
      <c r="R3339" t="s">
        <v>8316</v>
      </c>
      <c r="S3339" s="15">
        <f>(((J3339/60)/60)/24)+DATE(1970,1,1)</f>
        <v>41901.282025462962</v>
      </c>
      <c r="T3339" s="15">
        <f>(((I3339/60)/60)/24)+DATE(1970,1,1)</f>
        <v>41922.875</v>
      </c>
      <c r="U3339">
        <f>YEAR(S3339)</f>
        <v>2014</v>
      </c>
      <c r="V3339">
        <f t="shared" si="52"/>
        <v>21</v>
      </c>
    </row>
    <row r="3340" spans="1:22" ht="27.6" x14ac:dyDescent="0.4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ROUND(E3340/D3340*100,0)</f>
        <v>102</v>
      </c>
      <c r="P3340">
        <f>IFERROR(ROUND(E3340/L3340,2),0)</f>
        <v>136.85</v>
      </c>
      <c r="Q3340" s="11" t="s">
        <v>8315</v>
      </c>
      <c r="R3340" t="s">
        <v>8316</v>
      </c>
      <c r="S3340" s="15">
        <f>(((J3340/60)/60)/24)+DATE(1970,1,1)</f>
        <v>42769.574999999997</v>
      </c>
      <c r="T3340" s="15">
        <f>(((I3340/60)/60)/24)+DATE(1970,1,1)</f>
        <v>42790.574999999997</v>
      </c>
      <c r="U3340">
        <f>YEAR(S3340)</f>
        <v>2017</v>
      </c>
      <c r="V3340">
        <f t="shared" si="52"/>
        <v>21</v>
      </c>
    </row>
    <row r="3341" spans="1:22" ht="41.4" x14ac:dyDescent="0.4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ROUND(E3341/D3341*100,0)</f>
        <v>104</v>
      </c>
      <c r="P3341">
        <f>IFERROR(ROUND(E3341/L3341,2),0)</f>
        <v>177.62</v>
      </c>
      <c r="Q3341" s="11" t="s">
        <v>8315</v>
      </c>
      <c r="R3341" t="s">
        <v>8316</v>
      </c>
      <c r="S3341" s="15">
        <f>(((J3341/60)/60)/24)+DATE(1970,1,1)</f>
        <v>42549.665717592594</v>
      </c>
      <c r="T3341" s="15">
        <f>(((I3341/60)/60)/24)+DATE(1970,1,1)</f>
        <v>42579.665717592594</v>
      </c>
      <c r="U3341">
        <f>YEAR(S3341)</f>
        <v>2016</v>
      </c>
      <c r="V3341">
        <f t="shared" si="52"/>
        <v>30</v>
      </c>
    </row>
    <row r="3342" spans="1:22" ht="41.4" x14ac:dyDescent="0.4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ROUND(E3342/D3342*100,0)</f>
        <v>138</v>
      </c>
      <c r="P3342">
        <f>IFERROR(ROUND(E3342/L3342,2),0)</f>
        <v>109.08</v>
      </c>
      <c r="Q3342" s="11" t="s">
        <v>8315</v>
      </c>
      <c r="R3342" t="s">
        <v>8316</v>
      </c>
      <c r="S3342" s="15">
        <f>(((J3342/60)/60)/24)+DATE(1970,1,1)</f>
        <v>42685.974004629628</v>
      </c>
      <c r="T3342" s="15">
        <f>(((I3342/60)/60)/24)+DATE(1970,1,1)</f>
        <v>42710.974004629628</v>
      </c>
      <c r="U3342">
        <f>YEAR(S3342)</f>
        <v>2016</v>
      </c>
      <c r="V3342">
        <f t="shared" si="52"/>
        <v>25</v>
      </c>
    </row>
    <row r="3343" spans="1:22" ht="41.4" x14ac:dyDescent="0.4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ROUND(E3343/D3343*100,0)</f>
        <v>100</v>
      </c>
      <c r="P3343">
        <f>IFERROR(ROUND(E3343/L3343,2),0)</f>
        <v>119.64</v>
      </c>
      <c r="Q3343" s="11" t="s">
        <v>8315</v>
      </c>
      <c r="R3343" t="s">
        <v>8316</v>
      </c>
      <c r="S3343" s="15">
        <f>(((J3343/60)/60)/24)+DATE(1970,1,1)</f>
        <v>42510.798854166671</v>
      </c>
      <c r="T3343" s="15">
        <f>(((I3343/60)/60)/24)+DATE(1970,1,1)</f>
        <v>42533.708333333328</v>
      </c>
      <c r="U3343">
        <f>YEAR(S3343)</f>
        <v>2016</v>
      </c>
      <c r="V3343">
        <f t="shared" si="52"/>
        <v>23</v>
      </c>
    </row>
    <row r="3344" spans="1:22" ht="27.6" x14ac:dyDescent="0.4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ROUND(E3344/D3344*100,0)</f>
        <v>102</v>
      </c>
      <c r="P3344">
        <f>IFERROR(ROUND(E3344/L3344,2),0)</f>
        <v>78.209999999999994</v>
      </c>
      <c r="Q3344" s="11" t="s">
        <v>8315</v>
      </c>
      <c r="R3344" t="s">
        <v>8316</v>
      </c>
      <c r="S3344" s="15">
        <f>(((J3344/60)/60)/24)+DATE(1970,1,1)</f>
        <v>42062.296412037031</v>
      </c>
      <c r="T3344" s="15">
        <f>(((I3344/60)/60)/24)+DATE(1970,1,1)</f>
        <v>42095.207638888889</v>
      </c>
      <c r="U3344">
        <f>YEAR(S3344)</f>
        <v>2015</v>
      </c>
      <c r="V3344">
        <f t="shared" si="52"/>
        <v>33</v>
      </c>
    </row>
    <row r="3345" spans="1:22" ht="41.4" x14ac:dyDescent="0.4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ROUND(E3345/D3345*100,0)</f>
        <v>171</v>
      </c>
      <c r="P3345">
        <f>IFERROR(ROUND(E3345/L3345,2),0)</f>
        <v>52.17</v>
      </c>
      <c r="Q3345" s="11" t="s">
        <v>8315</v>
      </c>
      <c r="R3345" t="s">
        <v>8316</v>
      </c>
      <c r="S3345" s="15">
        <f>(((J3345/60)/60)/24)+DATE(1970,1,1)</f>
        <v>42452.916481481487</v>
      </c>
      <c r="T3345" s="15">
        <f>(((I3345/60)/60)/24)+DATE(1970,1,1)</f>
        <v>42473.554166666669</v>
      </c>
      <c r="U3345">
        <f>YEAR(S3345)</f>
        <v>2016</v>
      </c>
      <c r="V3345">
        <f t="shared" si="52"/>
        <v>21</v>
      </c>
    </row>
    <row r="3346" spans="1:22" ht="41.4" x14ac:dyDescent="0.4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ROUND(E3346/D3346*100,0)</f>
        <v>101</v>
      </c>
      <c r="P3346">
        <f>IFERROR(ROUND(E3346/L3346,2),0)</f>
        <v>114.13</v>
      </c>
      <c r="Q3346" s="11" t="s">
        <v>8315</v>
      </c>
      <c r="R3346" t="s">
        <v>8316</v>
      </c>
      <c r="S3346" s="15">
        <f>(((J3346/60)/60)/24)+DATE(1970,1,1)</f>
        <v>41851.200150462959</v>
      </c>
      <c r="T3346" s="15">
        <f>(((I3346/60)/60)/24)+DATE(1970,1,1)</f>
        <v>41881.200150462959</v>
      </c>
      <c r="U3346">
        <f>YEAR(S3346)</f>
        <v>2014</v>
      </c>
      <c r="V3346">
        <f t="shared" si="52"/>
        <v>30</v>
      </c>
    </row>
    <row r="3347" spans="1:22" ht="41.4" x14ac:dyDescent="0.4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ROUND(E3347/D3347*100,0)</f>
        <v>130</v>
      </c>
      <c r="P3347">
        <f>IFERROR(ROUND(E3347/L3347,2),0)</f>
        <v>50</v>
      </c>
      <c r="Q3347" s="11" t="s">
        <v>8315</v>
      </c>
      <c r="R3347" t="s">
        <v>8316</v>
      </c>
      <c r="S3347" s="15">
        <f>(((J3347/60)/60)/24)+DATE(1970,1,1)</f>
        <v>42053.106111111112</v>
      </c>
      <c r="T3347" s="15">
        <f>(((I3347/60)/60)/24)+DATE(1970,1,1)</f>
        <v>42112.025694444441</v>
      </c>
      <c r="U3347">
        <f>YEAR(S3347)</f>
        <v>2015</v>
      </c>
      <c r="V3347">
        <f t="shared" si="52"/>
        <v>59</v>
      </c>
    </row>
    <row r="3348" spans="1:22" ht="41.4" x14ac:dyDescent="0.4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ROUND(E3348/D3348*100,0)</f>
        <v>110</v>
      </c>
      <c r="P3348">
        <f>IFERROR(ROUND(E3348/L3348,2),0)</f>
        <v>91.67</v>
      </c>
      <c r="Q3348" s="11" t="s">
        <v>8315</v>
      </c>
      <c r="R3348" t="s">
        <v>8316</v>
      </c>
      <c r="S3348" s="15">
        <f>(((J3348/60)/60)/24)+DATE(1970,1,1)</f>
        <v>42054.024421296301</v>
      </c>
      <c r="T3348" s="15">
        <f>(((I3348/60)/60)/24)+DATE(1970,1,1)</f>
        <v>42061.024421296301</v>
      </c>
      <c r="U3348">
        <f>YEAR(S3348)</f>
        <v>2015</v>
      </c>
      <c r="V3348">
        <f t="shared" si="52"/>
        <v>7</v>
      </c>
    </row>
    <row r="3349" spans="1:22" ht="41.4" x14ac:dyDescent="0.4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ROUND(E3349/D3349*100,0)</f>
        <v>119</v>
      </c>
      <c r="P3349">
        <f>IFERROR(ROUND(E3349/L3349,2),0)</f>
        <v>108.59</v>
      </c>
      <c r="Q3349" s="11" t="s">
        <v>8315</v>
      </c>
      <c r="R3349" t="s">
        <v>8316</v>
      </c>
      <c r="S3349" s="15">
        <f>(((J3349/60)/60)/24)+DATE(1970,1,1)</f>
        <v>42484.551550925928</v>
      </c>
      <c r="T3349" s="15">
        <f>(((I3349/60)/60)/24)+DATE(1970,1,1)</f>
        <v>42498.875</v>
      </c>
      <c r="U3349">
        <f>YEAR(S3349)</f>
        <v>2016</v>
      </c>
      <c r="V3349">
        <f t="shared" si="52"/>
        <v>14</v>
      </c>
    </row>
    <row r="3350" spans="1:22" ht="41.4" x14ac:dyDescent="0.4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ROUND(E3350/D3350*100,0)</f>
        <v>100</v>
      </c>
      <c r="P3350">
        <f>IFERROR(ROUND(E3350/L3350,2),0)</f>
        <v>69.819999999999993</v>
      </c>
      <c r="Q3350" s="11" t="s">
        <v>8315</v>
      </c>
      <c r="R3350" t="s">
        <v>8316</v>
      </c>
      <c r="S3350" s="15">
        <f>(((J3350/60)/60)/24)+DATE(1970,1,1)</f>
        <v>42466.558796296296</v>
      </c>
      <c r="T3350" s="15">
        <f>(((I3350/60)/60)/24)+DATE(1970,1,1)</f>
        <v>42490.165972222225</v>
      </c>
      <c r="U3350">
        <f>YEAR(S3350)</f>
        <v>2016</v>
      </c>
      <c r="V3350">
        <f t="shared" si="52"/>
        <v>24</v>
      </c>
    </row>
    <row r="3351" spans="1:22" ht="41.4" x14ac:dyDescent="0.4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ROUND(E3351/D3351*100,0)</f>
        <v>153</v>
      </c>
      <c r="P3351">
        <f>IFERROR(ROUND(E3351/L3351,2),0)</f>
        <v>109.57</v>
      </c>
      <c r="Q3351" s="11" t="s">
        <v>8315</v>
      </c>
      <c r="R3351" t="s">
        <v>8316</v>
      </c>
      <c r="S3351" s="15">
        <f>(((J3351/60)/60)/24)+DATE(1970,1,1)</f>
        <v>42513.110787037032</v>
      </c>
      <c r="T3351" s="15">
        <f>(((I3351/60)/60)/24)+DATE(1970,1,1)</f>
        <v>42534.708333333328</v>
      </c>
      <c r="U3351">
        <f>YEAR(S3351)</f>
        <v>2016</v>
      </c>
      <c r="V3351">
        <f t="shared" si="52"/>
        <v>21</v>
      </c>
    </row>
    <row r="3352" spans="1:22" ht="41.4" x14ac:dyDescent="0.4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ROUND(E3352/D3352*100,0)</f>
        <v>104</v>
      </c>
      <c r="P3352">
        <f>IFERROR(ROUND(E3352/L3352,2),0)</f>
        <v>71.67</v>
      </c>
      <c r="Q3352" s="11" t="s">
        <v>8315</v>
      </c>
      <c r="R3352" t="s">
        <v>8316</v>
      </c>
      <c r="S3352" s="15">
        <f>(((J3352/60)/60)/24)+DATE(1970,1,1)</f>
        <v>42302.701516203699</v>
      </c>
      <c r="T3352" s="15">
        <f>(((I3352/60)/60)/24)+DATE(1970,1,1)</f>
        <v>42337.958333333328</v>
      </c>
      <c r="U3352">
        <f>YEAR(S3352)</f>
        <v>2015</v>
      </c>
      <c r="V3352">
        <f t="shared" si="52"/>
        <v>35</v>
      </c>
    </row>
    <row r="3353" spans="1:22" ht="41.4" x14ac:dyDescent="0.4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ROUND(E3353/D3353*100,0)</f>
        <v>101</v>
      </c>
      <c r="P3353">
        <f>IFERROR(ROUND(E3353/L3353,2),0)</f>
        <v>93.61</v>
      </c>
      <c r="Q3353" s="11" t="s">
        <v>8315</v>
      </c>
      <c r="R3353" t="s">
        <v>8316</v>
      </c>
      <c r="S3353" s="15">
        <f>(((J3353/60)/60)/24)+DATE(1970,1,1)</f>
        <v>41806.395428240743</v>
      </c>
      <c r="T3353" s="15">
        <f>(((I3353/60)/60)/24)+DATE(1970,1,1)</f>
        <v>41843.458333333336</v>
      </c>
      <c r="U3353">
        <f>YEAR(S3353)</f>
        <v>2014</v>
      </c>
      <c r="V3353">
        <f t="shared" si="52"/>
        <v>37</v>
      </c>
    </row>
    <row r="3354" spans="1:22" ht="41.4" x14ac:dyDescent="0.4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ROUND(E3354/D3354*100,0)</f>
        <v>108</v>
      </c>
      <c r="P3354">
        <f>IFERROR(ROUND(E3354/L3354,2),0)</f>
        <v>76.8</v>
      </c>
      <c r="Q3354" s="11" t="s">
        <v>8315</v>
      </c>
      <c r="R3354" t="s">
        <v>8316</v>
      </c>
      <c r="S3354" s="15">
        <f>(((J3354/60)/60)/24)+DATE(1970,1,1)</f>
        <v>42495.992800925931</v>
      </c>
      <c r="T3354" s="15">
        <f>(((I3354/60)/60)/24)+DATE(1970,1,1)</f>
        <v>42552.958333333328</v>
      </c>
      <c r="U3354">
        <f>YEAR(S3354)</f>
        <v>2016</v>
      </c>
      <c r="V3354">
        <f t="shared" si="52"/>
        <v>57</v>
      </c>
    </row>
    <row r="3355" spans="1:22" ht="41.4" x14ac:dyDescent="0.4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ROUND(E3355/D3355*100,0)</f>
        <v>315</v>
      </c>
      <c r="P3355">
        <f>IFERROR(ROUND(E3355/L3355,2),0)</f>
        <v>35.799999999999997</v>
      </c>
      <c r="Q3355" s="11" t="s">
        <v>8315</v>
      </c>
      <c r="R3355" t="s">
        <v>8316</v>
      </c>
      <c r="S3355" s="15">
        <f>(((J3355/60)/60)/24)+DATE(1970,1,1)</f>
        <v>42479.432291666672</v>
      </c>
      <c r="T3355" s="15">
        <f>(((I3355/60)/60)/24)+DATE(1970,1,1)</f>
        <v>42492.958333333328</v>
      </c>
      <c r="U3355">
        <f>YEAR(S3355)</f>
        <v>2016</v>
      </c>
      <c r="V3355">
        <f t="shared" si="52"/>
        <v>13</v>
      </c>
    </row>
    <row r="3356" spans="1:22" ht="27.6" x14ac:dyDescent="0.4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ROUND(E3356/D3356*100,0)</f>
        <v>102</v>
      </c>
      <c r="P3356">
        <f>IFERROR(ROUND(E3356/L3356,2),0)</f>
        <v>55.6</v>
      </c>
      <c r="Q3356" s="11" t="s">
        <v>8315</v>
      </c>
      <c r="R3356" t="s">
        <v>8316</v>
      </c>
      <c r="S3356" s="15">
        <f>(((J3356/60)/60)/24)+DATE(1970,1,1)</f>
        <v>42270.7269212963</v>
      </c>
      <c r="T3356" s="15">
        <f>(((I3356/60)/60)/24)+DATE(1970,1,1)</f>
        <v>42306.167361111111</v>
      </c>
      <c r="U3356">
        <f>YEAR(S3356)</f>
        <v>2015</v>
      </c>
      <c r="V3356">
        <f t="shared" si="52"/>
        <v>36</v>
      </c>
    </row>
    <row r="3357" spans="1:22" ht="41.4" x14ac:dyDescent="0.4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ROUND(E3357/D3357*100,0)</f>
        <v>126</v>
      </c>
      <c r="P3357">
        <f>IFERROR(ROUND(E3357/L3357,2),0)</f>
        <v>147.33000000000001</v>
      </c>
      <c r="Q3357" s="11" t="s">
        <v>8315</v>
      </c>
      <c r="R3357" t="s">
        <v>8316</v>
      </c>
      <c r="S3357" s="15">
        <f>(((J3357/60)/60)/24)+DATE(1970,1,1)</f>
        <v>42489.619525462964</v>
      </c>
      <c r="T3357" s="15">
        <f>(((I3357/60)/60)/24)+DATE(1970,1,1)</f>
        <v>42500.470138888893</v>
      </c>
      <c r="U3357">
        <f>YEAR(S3357)</f>
        <v>2016</v>
      </c>
      <c r="V3357">
        <f t="shared" si="52"/>
        <v>11</v>
      </c>
    </row>
    <row r="3358" spans="1:22" ht="41.4" x14ac:dyDescent="0.4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ROUND(E3358/D3358*100,0)</f>
        <v>101</v>
      </c>
      <c r="P3358">
        <f>IFERROR(ROUND(E3358/L3358,2),0)</f>
        <v>56.33</v>
      </c>
      <c r="Q3358" s="11" t="s">
        <v>8315</v>
      </c>
      <c r="R3358" t="s">
        <v>8316</v>
      </c>
      <c r="S3358" s="15">
        <f>(((J3358/60)/60)/24)+DATE(1970,1,1)</f>
        <v>42536.815648148149</v>
      </c>
      <c r="T3358" s="15">
        <f>(((I3358/60)/60)/24)+DATE(1970,1,1)</f>
        <v>42566.815648148149</v>
      </c>
      <c r="U3358">
        <f>YEAR(S3358)</f>
        <v>2016</v>
      </c>
      <c r="V3358">
        <f t="shared" si="52"/>
        <v>30</v>
      </c>
    </row>
    <row r="3359" spans="1:22" ht="41.4" x14ac:dyDescent="0.4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ROUND(E3359/D3359*100,0)</f>
        <v>101</v>
      </c>
      <c r="P3359">
        <f>IFERROR(ROUND(E3359/L3359,2),0)</f>
        <v>96.19</v>
      </c>
      <c r="Q3359" s="11" t="s">
        <v>8315</v>
      </c>
      <c r="R3359" t="s">
        <v>8316</v>
      </c>
      <c r="S3359" s="15">
        <f>(((J3359/60)/60)/24)+DATE(1970,1,1)</f>
        <v>41822.417939814812</v>
      </c>
      <c r="T3359" s="15">
        <f>(((I3359/60)/60)/24)+DATE(1970,1,1)</f>
        <v>41852.417939814812</v>
      </c>
      <c r="U3359">
        <f>YEAR(S3359)</f>
        <v>2014</v>
      </c>
      <c r="V3359">
        <f t="shared" si="52"/>
        <v>30</v>
      </c>
    </row>
    <row r="3360" spans="1:22" ht="41.4" x14ac:dyDescent="0.4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ROUND(E3360/D3360*100,0)</f>
        <v>103</v>
      </c>
      <c r="P3360">
        <f>IFERROR(ROUND(E3360/L3360,2),0)</f>
        <v>63.57</v>
      </c>
      <c r="Q3360" s="11" t="s">
        <v>8315</v>
      </c>
      <c r="R3360" t="s">
        <v>8316</v>
      </c>
      <c r="S3360" s="15">
        <f>(((J3360/60)/60)/24)+DATE(1970,1,1)</f>
        <v>41932.311099537037</v>
      </c>
      <c r="T3360" s="15">
        <f>(((I3360/60)/60)/24)+DATE(1970,1,1)</f>
        <v>41962.352766203709</v>
      </c>
      <c r="U3360">
        <f>YEAR(S3360)</f>
        <v>2014</v>
      </c>
      <c r="V3360">
        <f t="shared" si="52"/>
        <v>30</v>
      </c>
    </row>
    <row r="3361" spans="1:22" ht="27.6" x14ac:dyDescent="0.4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ROUND(E3361/D3361*100,0)</f>
        <v>106</v>
      </c>
      <c r="P3361">
        <f>IFERROR(ROUND(E3361/L3361,2),0)</f>
        <v>184.78</v>
      </c>
      <c r="Q3361" s="11" t="s">
        <v>8315</v>
      </c>
      <c r="R3361" t="s">
        <v>8316</v>
      </c>
      <c r="S3361" s="15">
        <f>(((J3361/60)/60)/24)+DATE(1970,1,1)</f>
        <v>42746.057106481487</v>
      </c>
      <c r="T3361" s="15">
        <f>(((I3361/60)/60)/24)+DATE(1970,1,1)</f>
        <v>42791.057106481487</v>
      </c>
      <c r="U3361">
        <f>YEAR(S3361)</f>
        <v>2017</v>
      </c>
      <c r="V3361">
        <f t="shared" si="52"/>
        <v>45</v>
      </c>
    </row>
    <row r="3362" spans="1:22" ht="27.6" x14ac:dyDescent="0.4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ROUND(E3362/D3362*100,0)</f>
        <v>101</v>
      </c>
      <c r="P3362">
        <f>IFERROR(ROUND(E3362/L3362,2),0)</f>
        <v>126.72</v>
      </c>
      <c r="Q3362" s="11" t="s">
        <v>8315</v>
      </c>
      <c r="R3362" t="s">
        <v>8316</v>
      </c>
      <c r="S3362" s="15">
        <f>(((J3362/60)/60)/24)+DATE(1970,1,1)</f>
        <v>42697.082673611112</v>
      </c>
      <c r="T3362" s="15">
        <f>(((I3362/60)/60)/24)+DATE(1970,1,1)</f>
        <v>42718.665972222225</v>
      </c>
      <c r="U3362">
        <f>YEAR(S3362)</f>
        <v>2016</v>
      </c>
      <c r="V3362">
        <f t="shared" si="52"/>
        <v>21</v>
      </c>
    </row>
    <row r="3363" spans="1:22" ht="41.4" x14ac:dyDescent="0.4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ROUND(E3363/D3363*100,0)</f>
        <v>113</v>
      </c>
      <c r="P3363">
        <f>IFERROR(ROUND(E3363/L3363,2),0)</f>
        <v>83.43</v>
      </c>
      <c r="Q3363" s="11" t="s">
        <v>8315</v>
      </c>
      <c r="R3363" t="s">
        <v>8316</v>
      </c>
      <c r="S3363" s="15">
        <f>(((J3363/60)/60)/24)+DATE(1970,1,1)</f>
        <v>41866.025347222225</v>
      </c>
      <c r="T3363" s="15">
        <f>(((I3363/60)/60)/24)+DATE(1970,1,1)</f>
        <v>41883.665972222225</v>
      </c>
      <c r="U3363">
        <f>YEAR(S3363)</f>
        <v>2014</v>
      </c>
      <c r="V3363">
        <f t="shared" si="52"/>
        <v>17</v>
      </c>
    </row>
    <row r="3364" spans="1:22" ht="41.4" x14ac:dyDescent="0.4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ROUND(E3364/D3364*100,0)</f>
        <v>218</v>
      </c>
      <c r="P3364">
        <f>IFERROR(ROUND(E3364/L3364,2),0)</f>
        <v>54.5</v>
      </c>
      <c r="Q3364" s="11" t="s">
        <v>8315</v>
      </c>
      <c r="R3364" t="s">
        <v>8316</v>
      </c>
      <c r="S3364" s="15">
        <f>(((J3364/60)/60)/24)+DATE(1970,1,1)</f>
        <v>42056.091631944444</v>
      </c>
      <c r="T3364" s="15">
        <f>(((I3364/60)/60)/24)+DATE(1970,1,1)</f>
        <v>42070.204861111109</v>
      </c>
      <c r="U3364">
        <f>YEAR(S3364)</f>
        <v>2015</v>
      </c>
      <c r="V3364">
        <f t="shared" si="52"/>
        <v>14</v>
      </c>
    </row>
    <row r="3365" spans="1:22" ht="41.4" x14ac:dyDescent="0.4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ROUND(E3365/D3365*100,0)</f>
        <v>101</v>
      </c>
      <c r="P3365">
        <f>IFERROR(ROUND(E3365/L3365,2),0)</f>
        <v>302.31</v>
      </c>
      <c r="Q3365" s="11" t="s">
        <v>8315</v>
      </c>
      <c r="R3365" t="s">
        <v>8316</v>
      </c>
      <c r="S3365" s="15">
        <f>(((J3365/60)/60)/24)+DATE(1970,1,1)</f>
        <v>41851.771354166667</v>
      </c>
      <c r="T3365" s="15">
        <f>(((I3365/60)/60)/24)+DATE(1970,1,1)</f>
        <v>41870.666666666664</v>
      </c>
      <c r="U3365">
        <f>YEAR(S3365)</f>
        <v>2014</v>
      </c>
      <c r="V3365">
        <f t="shared" si="52"/>
        <v>19</v>
      </c>
    </row>
    <row r="3366" spans="1:22" ht="41.4" x14ac:dyDescent="0.4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ROUND(E3366/D3366*100,0)</f>
        <v>106</v>
      </c>
      <c r="P3366">
        <f>IFERROR(ROUND(E3366/L3366,2),0)</f>
        <v>44.14</v>
      </c>
      <c r="Q3366" s="11" t="s">
        <v>8315</v>
      </c>
      <c r="R3366" t="s">
        <v>8316</v>
      </c>
      <c r="S3366" s="15">
        <f>(((J3366/60)/60)/24)+DATE(1970,1,1)</f>
        <v>42422.977418981478</v>
      </c>
      <c r="T3366" s="15">
        <f>(((I3366/60)/60)/24)+DATE(1970,1,1)</f>
        <v>42444.875</v>
      </c>
      <c r="U3366">
        <f>YEAR(S3366)</f>
        <v>2016</v>
      </c>
      <c r="V3366">
        <f t="shared" si="52"/>
        <v>22</v>
      </c>
    </row>
    <row r="3367" spans="1:22" ht="41.4" x14ac:dyDescent="0.4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ROUND(E3367/D3367*100,0)</f>
        <v>104</v>
      </c>
      <c r="P3367">
        <f>IFERROR(ROUND(E3367/L3367,2),0)</f>
        <v>866.67</v>
      </c>
      <c r="Q3367" s="11" t="s">
        <v>8315</v>
      </c>
      <c r="R3367" t="s">
        <v>8316</v>
      </c>
      <c r="S3367" s="15">
        <f>(((J3367/60)/60)/24)+DATE(1970,1,1)</f>
        <v>42321.101759259262</v>
      </c>
      <c r="T3367" s="15">
        <f>(((I3367/60)/60)/24)+DATE(1970,1,1)</f>
        <v>42351.101759259262</v>
      </c>
      <c r="U3367">
        <f>YEAR(S3367)</f>
        <v>2015</v>
      </c>
      <c r="V3367">
        <f t="shared" si="52"/>
        <v>30</v>
      </c>
    </row>
    <row r="3368" spans="1:22" ht="41.4" x14ac:dyDescent="0.4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ROUND(E3368/D3368*100,0)</f>
        <v>221</v>
      </c>
      <c r="P3368">
        <f>IFERROR(ROUND(E3368/L3368,2),0)</f>
        <v>61.39</v>
      </c>
      <c r="Q3368" s="11" t="s">
        <v>8315</v>
      </c>
      <c r="R3368" t="s">
        <v>8316</v>
      </c>
      <c r="S3368" s="15">
        <f>(((J3368/60)/60)/24)+DATE(1970,1,1)</f>
        <v>42107.067557870367</v>
      </c>
      <c r="T3368" s="15">
        <f>(((I3368/60)/60)/24)+DATE(1970,1,1)</f>
        <v>42137.067557870367</v>
      </c>
      <c r="U3368">
        <f>YEAR(S3368)</f>
        <v>2015</v>
      </c>
      <c r="V3368">
        <f t="shared" si="52"/>
        <v>30</v>
      </c>
    </row>
    <row r="3369" spans="1:22" ht="41.4" x14ac:dyDescent="0.4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ROUND(E3369/D3369*100,0)</f>
        <v>119</v>
      </c>
      <c r="P3369">
        <f>IFERROR(ROUND(E3369/L3369,2),0)</f>
        <v>29.67</v>
      </c>
      <c r="Q3369" s="11" t="s">
        <v>8315</v>
      </c>
      <c r="R3369" t="s">
        <v>8316</v>
      </c>
      <c r="S3369" s="15">
        <f>(((J3369/60)/60)/24)+DATE(1970,1,1)</f>
        <v>42192.933958333335</v>
      </c>
      <c r="T3369" s="15">
        <f>(((I3369/60)/60)/24)+DATE(1970,1,1)</f>
        <v>42217.933958333335</v>
      </c>
      <c r="U3369">
        <f>YEAR(S3369)</f>
        <v>2015</v>
      </c>
      <c r="V3369">
        <f t="shared" si="52"/>
        <v>25</v>
      </c>
    </row>
    <row r="3370" spans="1:22" ht="41.4" x14ac:dyDescent="0.4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ROUND(E3370/D3370*100,0)</f>
        <v>105</v>
      </c>
      <c r="P3370">
        <f>IFERROR(ROUND(E3370/L3370,2),0)</f>
        <v>45.48</v>
      </c>
      <c r="Q3370" s="11" t="s">
        <v>8315</v>
      </c>
      <c r="R3370" t="s">
        <v>8316</v>
      </c>
      <c r="S3370" s="15">
        <f>(((J3370/60)/60)/24)+DATE(1970,1,1)</f>
        <v>41969.199756944443</v>
      </c>
      <c r="T3370" s="15">
        <f>(((I3370/60)/60)/24)+DATE(1970,1,1)</f>
        <v>42005.208333333328</v>
      </c>
      <c r="U3370">
        <f>YEAR(S3370)</f>
        <v>2014</v>
      </c>
      <c r="V3370">
        <f t="shared" si="52"/>
        <v>36</v>
      </c>
    </row>
    <row r="3371" spans="1:22" ht="41.4" x14ac:dyDescent="0.4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ROUND(E3371/D3371*100,0)</f>
        <v>104</v>
      </c>
      <c r="P3371">
        <f>IFERROR(ROUND(E3371/L3371,2),0)</f>
        <v>96.2</v>
      </c>
      <c r="Q3371" s="11" t="s">
        <v>8315</v>
      </c>
      <c r="R3371" t="s">
        <v>8316</v>
      </c>
      <c r="S3371" s="15">
        <f>(((J3371/60)/60)/24)+DATE(1970,1,1)</f>
        <v>42690.041435185187</v>
      </c>
      <c r="T3371" s="15">
        <f>(((I3371/60)/60)/24)+DATE(1970,1,1)</f>
        <v>42750.041435185187</v>
      </c>
      <c r="U3371">
        <f>YEAR(S3371)</f>
        <v>2016</v>
      </c>
      <c r="V3371">
        <f t="shared" si="52"/>
        <v>60</v>
      </c>
    </row>
    <row r="3372" spans="1:22" ht="27.6" x14ac:dyDescent="0.4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ROUND(E3372/D3372*100,0)</f>
        <v>118</v>
      </c>
      <c r="P3372">
        <f>IFERROR(ROUND(E3372/L3372,2),0)</f>
        <v>67.92</v>
      </c>
      <c r="Q3372" s="11" t="s">
        <v>8315</v>
      </c>
      <c r="R3372" t="s">
        <v>8316</v>
      </c>
      <c r="S3372" s="15">
        <f>(((J3372/60)/60)/24)+DATE(1970,1,1)</f>
        <v>42690.334317129629</v>
      </c>
      <c r="T3372" s="15">
        <f>(((I3372/60)/60)/24)+DATE(1970,1,1)</f>
        <v>42721.333333333328</v>
      </c>
      <c r="U3372">
        <f>YEAR(S3372)</f>
        <v>2016</v>
      </c>
      <c r="V3372">
        <f t="shared" si="52"/>
        <v>31</v>
      </c>
    </row>
    <row r="3373" spans="1:22" ht="27.6" x14ac:dyDescent="0.4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ROUND(E3373/D3373*100,0)</f>
        <v>139</v>
      </c>
      <c r="P3373">
        <f>IFERROR(ROUND(E3373/L3373,2),0)</f>
        <v>30.78</v>
      </c>
      <c r="Q3373" s="11" t="s">
        <v>8315</v>
      </c>
      <c r="R3373" t="s">
        <v>8316</v>
      </c>
      <c r="S3373" s="15">
        <f>(((J3373/60)/60)/24)+DATE(1970,1,1)</f>
        <v>42312.874594907407</v>
      </c>
      <c r="T3373" s="15">
        <f>(((I3373/60)/60)/24)+DATE(1970,1,1)</f>
        <v>42340.874594907407</v>
      </c>
      <c r="U3373">
        <f>YEAR(S3373)</f>
        <v>2015</v>
      </c>
      <c r="V3373">
        <f t="shared" si="52"/>
        <v>28</v>
      </c>
    </row>
    <row r="3374" spans="1:22" ht="41.4" x14ac:dyDescent="0.4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ROUND(E3374/D3374*100,0)</f>
        <v>104</v>
      </c>
      <c r="P3374">
        <f>IFERROR(ROUND(E3374/L3374,2),0)</f>
        <v>38.33</v>
      </c>
      <c r="Q3374" s="11" t="s">
        <v>8315</v>
      </c>
      <c r="R3374" t="s">
        <v>8316</v>
      </c>
      <c r="S3374" s="15">
        <f>(((J3374/60)/60)/24)+DATE(1970,1,1)</f>
        <v>41855.548101851848</v>
      </c>
      <c r="T3374" s="15">
        <f>(((I3374/60)/60)/24)+DATE(1970,1,1)</f>
        <v>41876.207638888889</v>
      </c>
      <c r="U3374">
        <f>YEAR(S3374)</f>
        <v>2014</v>
      </c>
      <c r="V3374">
        <f t="shared" si="52"/>
        <v>21</v>
      </c>
    </row>
    <row r="3375" spans="1:22" ht="41.4" x14ac:dyDescent="0.4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ROUND(E3375/D3375*100,0)</f>
        <v>100</v>
      </c>
      <c r="P3375">
        <f>IFERROR(ROUND(E3375/L3375,2),0)</f>
        <v>66.83</v>
      </c>
      <c r="Q3375" s="11" t="s">
        <v>8315</v>
      </c>
      <c r="R3375" t="s">
        <v>8316</v>
      </c>
      <c r="S3375" s="15">
        <f>(((J3375/60)/60)/24)+DATE(1970,1,1)</f>
        <v>42179.854629629626</v>
      </c>
      <c r="T3375" s="15">
        <f>(((I3375/60)/60)/24)+DATE(1970,1,1)</f>
        <v>42203.666666666672</v>
      </c>
      <c r="U3375">
        <f>YEAR(S3375)</f>
        <v>2015</v>
      </c>
      <c r="V3375">
        <f t="shared" si="52"/>
        <v>24</v>
      </c>
    </row>
    <row r="3376" spans="1:22" ht="41.4" x14ac:dyDescent="0.4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ROUND(E3376/D3376*100,0)</f>
        <v>107</v>
      </c>
      <c r="P3376">
        <f>IFERROR(ROUND(E3376/L3376,2),0)</f>
        <v>71.73</v>
      </c>
      <c r="Q3376" s="11" t="s">
        <v>8315</v>
      </c>
      <c r="R3376" t="s">
        <v>8316</v>
      </c>
      <c r="S3376" s="15">
        <f>(((J3376/60)/60)/24)+DATE(1970,1,1)</f>
        <v>42275.731666666667</v>
      </c>
      <c r="T3376" s="15">
        <f>(((I3376/60)/60)/24)+DATE(1970,1,1)</f>
        <v>42305.731666666667</v>
      </c>
      <c r="U3376">
        <f>YEAR(S3376)</f>
        <v>2015</v>
      </c>
      <c r="V3376">
        <f t="shared" si="52"/>
        <v>30</v>
      </c>
    </row>
    <row r="3377" spans="1:22" ht="41.4" x14ac:dyDescent="0.4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ROUND(E3377/D3377*100,0)</f>
        <v>100</v>
      </c>
      <c r="P3377">
        <f>IFERROR(ROUND(E3377/L3377,2),0)</f>
        <v>176.47</v>
      </c>
      <c r="Q3377" s="11" t="s">
        <v>8315</v>
      </c>
      <c r="R3377" t="s">
        <v>8316</v>
      </c>
      <c r="S3377" s="15">
        <f>(((J3377/60)/60)/24)+DATE(1970,1,1)</f>
        <v>41765.610798611109</v>
      </c>
      <c r="T3377" s="15">
        <f>(((I3377/60)/60)/24)+DATE(1970,1,1)</f>
        <v>41777.610798611109</v>
      </c>
      <c r="U3377">
        <f>YEAR(S3377)</f>
        <v>2014</v>
      </c>
      <c r="V3377">
        <f t="shared" si="52"/>
        <v>12</v>
      </c>
    </row>
    <row r="3378" spans="1:22" ht="41.4" x14ac:dyDescent="0.4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ROUND(E3378/D3378*100,0)</f>
        <v>100</v>
      </c>
      <c r="P3378">
        <f>IFERROR(ROUND(E3378/L3378,2),0)</f>
        <v>421.11</v>
      </c>
      <c r="Q3378" s="11" t="s">
        <v>8315</v>
      </c>
      <c r="R3378" t="s">
        <v>8316</v>
      </c>
      <c r="S3378" s="15">
        <f>(((J3378/60)/60)/24)+DATE(1970,1,1)</f>
        <v>42059.701319444444</v>
      </c>
      <c r="T3378" s="15">
        <f>(((I3378/60)/60)/24)+DATE(1970,1,1)</f>
        <v>42119.659652777773</v>
      </c>
      <c r="U3378">
        <f>YEAR(S3378)</f>
        <v>2015</v>
      </c>
      <c r="V3378">
        <f t="shared" si="52"/>
        <v>60</v>
      </c>
    </row>
    <row r="3379" spans="1:22" ht="41.4" x14ac:dyDescent="0.4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ROUND(E3379/D3379*100,0)</f>
        <v>101</v>
      </c>
      <c r="P3379">
        <f>IFERROR(ROUND(E3379/L3379,2),0)</f>
        <v>104.99</v>
      </c>
      <c r="Q3379" s="11" t="s">
        <v>8315</v>
      </c>
      <c r="R3379" t="s">
        <v>8316</v>
      </c>
      <c r="S3379" s="15">
        <f>(((J3379/60)/60)/24)+DATE(1970,1,1)</f>
        <v>42053.732627314821</v>
      </c>
      <c r="T3379" s="15">
        <f>(((I3379/60)/60)/24)+DATE(1970,1,1)</f>
        <v>42083.705555555556</v>
      </c>
      <c r="U3379">
        <f>YEAR(S3379)</f>
        <v>2015</v>
      </c>
      <c r="V3379">
        <f t="shared" si="52"/>
        <v>30</v>
      </c>
    </row>
    <row r="3380" spans="1:22" ht="41.4" x14ac:dyDescent="0.4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ROUND(E3380/D3380*100,0)</f>
        <v>108</v>
      </c>
      <c r="P3380">
        <f>IFERROR(ROUND(E3380/L3380,2),0)</f>
        <v>28.19</v>
      </c>
      <c r="Q3380" s="11" t="s">
        <v>8315</v>
      </c>
      <c r="R3380" t="s">
        <v>8316</v>
      </c>
      <c r="S3380" s="15">
        <f>(((J3380/60)/60)/24)+DATE(1970,1,1)</f>
        <v>41858.355393518519</v>
      </c>
      <c r="T3380" s="15">
        <f>(((I3380/60)/60)/24)+DATE(1970,1,1)</f>
        <v>41882.547222222223</v>
      </c>
      <c r="U3380">
        <f>YEAR(S3380)</f>
        <v>2014</v>
      </c>
      <c r="V3380">
        <f t="shared" si="52"/>
        <v>24</v>
      </c>
    </row>
    <row r="3381" spans="1:22" ht="41.4" x14ac:dyDescent="0.4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ROUND(E3381/D3381*100,0)</f>
        <v>104</v>
      </c>
      <c r="P3381">
        <f>IFERROR(ROUND(E3381/L3381,2),0)</f>
        <v>54.55</v>
      </c>
      <c r="Q3381" s="11" t="s">
        <v>8315</v>
      </c>
      <c r="R3381" t="s">
        <v>8316</v>
      </c>
      <c r="S3381" s="15">
        <f>(((J3381/60)/60)/24)+DATE(1970,1,1)</f>
        <v>42225.513888888891</v>
      </c>
      <c r="T3381" s="15">
        <f>(((I3381/60)/60)/24)+DATE(1970,1,1)</f>
        <v>42242.958333333328</v>
      </c>
      <c r="U3381">
        <f>YEAR(S3381)</f>
        <v>2015</v>
      </c>
      <c r="V3381">
        <f t="shared" si="52"/>
        <v>17</v>
      </c>
    </row>
    <row r="3382" spans="1:22" ht="41.4" x14ac:dyDescent="0.4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ROUND(E3382/D3382*100,0)</f>
        <v>104</v>
      </c>
      <c r="P3382">
        <f>IFERROR(ROUND(E3382/L3382,2),0)</f>
        <v>111.89</v>
      </c>
      <c r="Q3382" s="11" t="s">
        <v>8315</v>
      </c>
      <c r="R3382" t="s">
        <v>8316</v>
      </c>
      <c r="S3382" s="15">
        <f>(((J3382/60)/60)/24)+DATE(1970,1,1)</f>
        <v>41937.95344907407</v>
      </c>
      <c r="T3382" s="15">
        <f>(((I3382/60)/60)/24)+DATE(1970,1,1)</f>
        <v>41972.995115740734</v>
      </c>
      <c r="U3382">
        <f>YEAR(S3382)</f>
        <v>2014</v>
      </c>
      <c r="V3382">
        <f t="shared" si="52"/>
        <v>35</v>
      </c>
    </row>
    <row r="3383" spans="1:22" ht="41.4" x14ac:dyDescent="0.4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ROUND(E3383/D3383*100,0)</f>
        <v>102</v>
      </c>
      <c r="P3383">
        <f>IFERROR(ROUND(E3383/L3383,2),0)</f>
        <v>85.21</v>
      </c>
      <c r="Q3383" s="11" t="s">
        <v>8315</v>
      </c>
      <c r="R3383" t="s">
        <v>8316</v>
      </c>
      <c r="S3383" s="15">
        <f>(((J3383/60)/60)/24)+DATE(1970,1,1)</f>
        <v>42044.184988425928</v>
      </c>
      <c r="T3383" s="15">
        <f>(((I3383/60)/60)/24)+DATE(1970,1,1)</f>
        <v>42074.143321759257</v>
      </c>
      <c r="U3383">
        <f>YEAR(S3383)</f>
        <v>2015</v>
      </c>
      <c r="V3383">
        <f t="shared" si="52"/>
        <v>30</v>
      </c>
    </row>
    <row r="3384" spans="1:22" ht="41.4" x14ac:dyDescent="0.4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ROUND(E3384/D3384*100,0)</f>
        <v>101</v>
      </c>
      <c r="P3384">
        <f>IFERROR(ROUND(E3384/L3384,2),0)</f>
        <v>76.650000000000006</v>
      </c>
      <c r="Q3384" s="11" t="s">
        <v>8315</v>
      </c>
      <c r="R3384" t="s">
        <v>8316</v>
      </c>
      <c r="S3384" s="15">
        <f>(((J3384/60)/60)/24)+DATE(1970,1,1)</f>
        <v>42559.431203703702</v>
      </c>
      <c r="T3384" s="15">
        <f>(((I3384/60)/60)/24)+DATE(1970,1,1)</f>
        <v>42583.957638888889</v>
      </c>
      <c r="U3384">
        <f>YEAR(S3384)</f>
        <v>2016</v>
      </c>
      <c r="V3384">
        <f t="shared" si="52"/>
        <v>24</v>
      </c>
    </row>
    <row r="3385" spans="1:22" ht="41.4" x14ac:dyDescent="0.4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ROUND(E3385/D3385*100,0)</f>
        <v>112</v>
      </c>
      <c r="P3385">
        <f>IFERROR(ROUND(E3385/L3385,2),0)</f>
        <v>65.17</v>
      </c>
      <c r="Q3385" s="11" t="s">
        <v>8315</v>
      </c>
      <c r="R3385" t="s">
        <v>8316</v>
      </c>
      <c r="S3385" s="15">
        <f>(((J3385/60)/60)/24)+DATE(1970,1,1)</f>
        <v>42524.782638888893</v>
      </c>
      <c r="T3385" s="15">
        <f>(((I3385/60)/60)/24)+DATE(1970,1,1)</f>
        <v>42544.782638888893</v>
      </c>
      <c r="U3385">
        <f>YEAR(S3385)</f>
        <v>2016</v>
      </c>
      <c r="V3385">
        <f t="shared" si="52"/>
        <v>20</v>
      </c>
    </row>
    <row r="3386" spans="1:22" ht="41.4" x14ac:dyDescent="0.4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ROUND(E3386/D3386*100,0)</f>
        <v>100</v>
      </c>
      <c r="P3386">
        <f>IFERROR(ROUND(E3386/L3386,2),0)</f>
        <v>93.76</v>
      </c>
      <c r="Q3386" s="11" t="s">
        <v>8315</v>
      </c>
      <c r="R3386" t="s">
        <v>8316</v>
      </c>
      <c r="S3386" s="15">
        <f>(((J3386/60)/60)/24)+DATE(1970,1,1)</f>
        <v>42292.087592592594</v>
      </c>
      <c r="T3386" s="15">
        <f>(((I3386/60)/60)/24)+DATE(1970,1,1)</f>
        <v>42329.125</v>
      </c>
      <c r="U3386">
        <f>YEAR(S3386)</f>
        <v>2015</v>
      </c>
      <c r="V3386">
        <f t="shared" si="52"/>
        <v>37</v>
      </c>
    </row>
    <row r="3387" spans="1:22" ht="41.4" x14ac:dyDescent="0.4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ROUND(E3387/D3387*100,0)</f>
        <v>100</v>
      </c>
      <c r="P3387">
        <f>IFERROR(ROUND(E3387/L3387,2),0)</f>
        <v>133.33000000000001</v>
      </c>
      <c r="Q3387" s="11" t="s">
        <v>8315</v>
      </c>
      <c r="R3387" t="s">
        <v>8316</v>
      </c>
      <c r="S3387" s="15">
        <f>(((J3387/60)/60)/24)+DATE(1970,1,1)</f>
        <v>41953.8675</v>
      </c>
      <c r="T3387" s="15">
        <f>(((I3387/60)/60)/24)+DATE(1970,1,1)</f>
        <v>41983.8675</v>
      </c>
      <c r="U3387">
        <f>YEAR(S3387)</f>
        <v>2014</v>
      </c>
      <c r="V3387">
        <f t="shared" si="52"/>
        <v>30</v>
      </c>
    </row>
    <row r="3388" spans="1:22" ht="41.4" x14ac:dyDescent="0.4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ROUND(E3388/D3388*100,0)</f>
        <v>105</v>
      </c>
      <c r="P3388">
        <f>IFERROR(ROUND(E3388/L3388,2),0)</f>
        <v>51.22</v>
      </c>
      <c r="Q3388" s="11" t="s">
        <v>8315</v>
      </c>
      <c r="R3388" t="s">
        <v>8316</v>
      </c>
      <c r="S3388" s="15">
        <f>(((J3388/60)/60)/24)+DATE(1970,1,1)</f>
        <v>41946.644745370373</v>
      </c>
      <c r="T3388" s="15">
        <f>(((I3388/60)/60)/24)+DATE(1970,1,1)</f>
        <v>41976.644745370373</v>
      </c>
      <c r="U3388">
        <f>YEAR(S3388)</f>
        <v>2014</v>
      </c>
      <c r="V3388">
        <f t="shared" si="52"/>
        <v>30</v>
      </c>
    </row>
    <row r="3389" spans="1:22" ht="41.4" x14ac:dyDescent="0.4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ROUND(E3389/D3389*100,0)</f>
        <v>117</v>
      </c>
      <c r="P3389">
        <f>IFERROR(ROUND(E3389/L3389,2),0)</f>
        <v>100.17</v>
      </c>
      <c r="Q3389" s="11" t="s">
        <v>8315</v>
      </c>
      <c r="R3389" t="s">
        <v>8316</v>
      </c>
      <c r="S3389" s="15">
        <f>(((J3389/60)/60)/24)+DATE(1970,1,1)</f>
        <v>41947.762592592589</v>
      </c>
      <c r="T3389" s="15">
        <f>(((I3389/60)/60)/24)+DATE(1970,1,1)</f>
        <v>41987.762592592597</v>
      </c>
      <c r="U3389">
        <f>YEAR(S3389)</f>
        <v>2014</v>
      </c>
      <c r="V3389">
        <f t="shared" si="52"/>
        <v>40</v>
      </c>
    </row>
    <row r="3390" spans="1:22" ht="41.4" x14ac:dyDescent="0.4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ROUND(E3390/D3390*100,0)</f>
        <v>104</v>
      </c>
      <c r="P3390">
        <f>IFERROR(ROUND(E3390/L3390,2),0)</f>
        <v>34.6</v>
      </c>
      <c r="Q3390" s="11" t="s">
        <v>8315</v>
      </c>
      <c r="R3390" t="s">
        <v>8316</v>
      </c>
      <c r="S3390" s="15">
        <f>(((J3390/60)/60)/24)+DATE(1970,1,1)</f>
        <v>42143.461122685185</v>
      </c>
      <c r="T3390" s="15">
        <f>(((I3390/60)/60)/24)+DATE(1970,1,1)</f>
        <v>42173.461122685185</v>
      </c>
      <c r="U3390">
        <f>YEAR(S3390)</f>
        <v>2015</v>
      </c>
      <c r="V3390">
        <f t="shared" si="52"/>
        <v>30</v>
      </c>
    </row>
    <row r="3391" spans="1:22" ht="41.4" x14ac:dyDescent="0.4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ROUND(E3391/D3391*100,0)</f>
        <v>115</v>
      </c>
      <c r="P3391">
        <f>IFERROR(ROUND(E3391/L3391,2),0)</f>
        <v>184.68</v>
      </c>
      <c r="Q3391" s="11" t="s">
        <v>8315</v>
      </c>
      <c r="R3391" t="s">
        <v>8316</v>
      </c>
      <c r="S3391" s="15">
        <f>(((J3391/60)/60)/24)+DATE(1970,1,1)</f>
        <v>42494.563449074078</v>
      </c>
      <c r="T3391" s="15">
        <f>(((I3391/60)/60)/24)+DATE(1970,1,1)</f>
        <v>42524.563449074078</v>
      </c>
      <c r="U3391">
        <f>YEAR(S3391)</f>
        <v>2016</v>
      </c>
      <c r="V3391">
        <f t="shared" si="52"/>
        <v>30</v>
      </c>
    </row>
    <row r="3392" spans="1:22" ht="41.4" x14ac:dyDescent="0.4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ROUND(E3392/D3392*100,0)</f>
        <v>102</v>
      </c>
      <c r="P3392">
        <f>IFERROR(ROUND(E3392/L3392,2),0)</f>
        <v>69.819999999999993</v>
      </c>
      <c r="Q3392" s="11" t="s">
        <v>8315</v>
      </c>
      <c r="R3392" t="s">
        <v>8316</v>
      </c>
      <c r="S3392" s="15">
        <f>(((J3392/60)/60)/24)+DATE(1970,1,1)</f>
        <v>41815.774826388886</v>
      </c>
      <c r="T3392" s="15">
        <f>(((I3392/60)/60)/24)+DATE(1970,1,1)</f>
        <v>41830.774826388886</v>
      </c>
      <c r="U3392">
        <f>YEAR(S3392)</f>
        <v>2014</v>
      </c>
      <c r="V3392">
        <f t="shared" si="52"/>
        <v>15</v>
      </c>
    </row>
    <row r="3393" spans="1:22" ht="41.4" x14ac:dyDescent="0.4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ROUND(E3393/D3393*100,0)</f>
        <v>223</v>
      </c>
      <c r="P3393">
        <f>IFERROR(ROUND(E3393/L3393,2),0)</f>
        <v>61.94</v>
      </c>
      <c r="Q3393" s="11" t="s">
        <v>8315</v>
      </c>
      <c r="R3393" t="s">
        <v>8316</v>
      </c>
      <c r="S3393" s="15">
        <f>(((J3393/60)/60)/24)+DATE(1970,1,1)</f>
        <v>41830.545694444445</v>
      </c>
      <c r="T3393" s="15">
        <f>(((I3393/60)/60)/24)+DATE(1970,1,1)</f>
        <v>41859.936111111114</v>
      </c>
      <c r="U3393">
        <f>YEAR(S3393)</f>
        <v>2014</v>
      </c>
      <c r="V3393">
        <f t="shared" si="52"/>
        <v>29</v>
      </c>
    </row>
    <row r="3394" spans="1:22" ht="41.4" x14ac:dyDescent="0.4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ROUND(E3394/D3394*100,0)</f>
        <v>100</v>
      </c>
      <c r="P3394">
        <f>IFERROR(ROUND(E3394/L3394,2),0)</f>
        <v>41.67</v>
      </c>
      <c r="Q3394" s="11" t="s">
        <v>8315</v>
      </c>
      <c r="R3394" t="s">
        <v>8316</v>
      </c>
      <c r="S3394" s="15">
        <f>(((J3394/60)/60)/24)+DATE(1970,1,1)</f>
        <v>42446.845543981486</v>
      </c>
      <c r="T3394" s="15">
        <f>(((I3394/60)/60)/24)+DATE(1970,1,1)</f>
        <v>42496.845543981486</v>
      </c>
      <c r="U3394">
        <f>YEAR(S3394)</f>
        <v>2016</v>
      </c>
      <c r="V3394">
        <f t="shared" si="52"/>
        <v>50</v>
      </c>
    </row>
    <row r="3395" spans="1:22" ht="41.4" x14ac:dyDescent="0.4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ROUND(E3395/D3395*100,0)</f>
        <v>106</v>
      </c>
      <c r="P3395">
        <f>IFERROR(ROUND(E3395/L3395,2),0)</f>
        <v>36.07</v>
      </c>
      <c r="Q3395" s="11" t="s">
        <v>8315</v>
      </c>
      <c r="R3395" t="s">
        <v>8316</v>
      </c>
      <c r="S3395" s="15">
        <f>(((J3395/60)/60)/24)+DATE(1970,1,1)</f>
        <v>41923.921643518523</v>
      </c>
      <c r="T3395" s="15">
        <f>(((I3395/60)/60)/24)+DATE(1970,1,1)</f>
        <v>41949.031944444447</v>
      </c>
      <c r="U3395">
        <f>YEAR(S3395)</f>
        <v>2014</v>
      </c>
      <c r="V3395">
        <f t="shared" ref="V3395:V3458" si="53">_xlfn.DAYS(T3395,S3395)</f>
        <v>26</v>
      </c>
    </row>
    <row r="3396" spans="1:22" ht="41.4" x14ac:dyDescent="0.4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ROUND(E3396/D3396*100,0)</f>
        <v>142</v>
      </c>
      <c r="P3396">
        <f>IFERROR(ROUND(E3396/L3396,2),0)</f>
        <v>29</v>
      </c>
      <c r="Q3396" s="11" t="s">
        <v>8315</v>
      </c>
      <c r="R3396" t="s">
        <v>8316</v>
      </c>
      <c r="S3396" s="15">
        <f>(((J3396/60)/60)/24)+DATE(1970,1,1)</f>
        <v>41817.59542824074</v>
      </c>
      <c r="T3396" s="15">
        <f>(((I3396/60)/60)/24)+DATE(1970,1,1)</f>
        <v>41847.59542824074</v>
      </c>
      <c r="U3396">
        <f>YEAR(S3396)</f>
        <v>2014</v>
      </c>
      <c r="V3396">
        <f t="shared" si="53"/>
        <v>30</v>
      </c>
    </row>
    <row r="3397" spans="1:22" ht="27.6" x14ac:dyDescent="0.4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ROUND(E3397/D3397*100,0)</f>
        <v>184</v>
      </c>
      <c r="P3397">
        <f>IFERROR(ROUND(E3397/L3397,2),0)</f>
        <v>24.21</v>
      </c>
      <c r="Q3397" s="11" t="s">
        <v>8315</v>
      </c>
      <c r="R3397" t="s">
        <v>8316</v>
      </c>
      <c r="S3397" s="15">
        <f>(((J3397/60)/60)/24)+DATE(1970,1,1)</f>
        <v>42140.712314814817</v>
      </c>
      <c r="T3397" s="15">
        <f>(((I3397/60)/60)/24)+DATE(1970,1,1)</f>
        <v>42154.756944444445</v>
      </c>
      <c r="U3397">
        <f>YEAR(S3397)</f>
        <v>2015</v>
      </c>
      <c r="V3397">
        <f t="shared" si="53"/>
        <v>14</v>
      </c>
    </row>
    <row r="3398" spans="1:22" ht="41.4" x14ac:dyDescent="0.4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ROUND(E3398/D3398*100,0)</f>
        <v>104</v>
      </c>
      <c r="P3398">
        <f>IFERROR(ROUND(E3398/L3398,2),0)</f>
        <v>55.89</v>
      </c>
      <c r="Q3398" s="11" t="s">
        <v>8315</v>
      </c>
      <c r="R3398" t="s">
        <v>8316</v>
      </c>
      <c r="S3398" s="15">
        <f>(((J3398/60)/60)/24)+DATE(1970,1,1)</f>
        <v>41764.44663194444</v>
      </c>
      <c r="T3398" s="15">
        <f>(((I3398/60)/60)/24)+DATE(1970,1,1)</f>
        <v>41791.165972222225</v>
      </c>
      <c r="U3398">
        <f>YEAR(S3398)</f>
        <v>2014</v>
      </c>
      <c r="V3398">
        <f t="shared" si="53"/>
        <v>27</v>
      </c>
    </row>
    <row r="3399" spans="1:22" ht="27.6" x14ac:dyDescent="0.4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ROUND(E3399/D3399*100,0)</f>
        <v>112</v>
      </c>
      <c r="P3399">
        <f>IFERROR(ROUND(E3399/L3399,2),0)</f>
        <v>11.67</v>
      </c>
      <c r="Q3399" s="11" t="s">
        <v>8315</v>
      </c>
      <c r="R3399" t="s">
        <v>8316</v>
      </c>
      <c r="S3399" s="15">
        <f>(((J3399/60)/60)/24)+DATE(1970,1,1)</f>
        <v>42378.478344907402</v>
      </c>
      <c r="T3399" s="15">
        <f>(((I3399/60)/60)/24)+DATE(1970,1,1)</f>
        <v>42418.916666666672</v>
      </c>
      <c r="U3399">
        <f>YEAR(S3399)</f>
        <v>2016</v>
      </c>
      <c r="V3399">
        <f t="shared" si="53"/>
        <v>40</v>
      </c>
    </row>
    <row r="3400" spans="1:22" ht="41.4" x14ac:dyDescent="0.4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ROUND(E3400/D3400*100,0)</f>
        <v>111</v>
      </c>
      <c r="P3400">
        <f>IFERROR(ROUND(E3400/L3400,2),0)</f>
        <v>68.349999999999994</v>
      </c>
      <c r="Q3400" s="11" t="s">
        <v>8315</v>
      </c>
      <c r="R3400" t="s">
        <v>8316</v>
      </c>
      <c r="S3400" s="15">
        <f>(((J3400/60)/60)/24)+DATE(1970,1,1)</f>
        <v>41941.75203703704</v>
      </c>
      <c r="T3400" s="15">
        <f>(((I3400/60)/60)/24)+DATE(1970,1,1)</f>
        <v>41964.708333333328</v>
      </c>
      <c r="U3400">
        <f>YEAR(S3400)</f>
        <v>2014</v>
      </c>
      <c r="V3400">
        <f t="shared" si="53"/>
        <v>23</v>
      </c>
    </row>
    <row r="3401" spans="1:22" ht="41.4" x14ac:dyDescent="0.4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ROUND(E3401/D3401*100,0)</f>
        <v>104</v>
      </c>
      <c r="P3401">
        <f>IFERROR(ROUND(E3401/L3401,2),0)</f>
        <v>27.07</v>
      </c>
      <c r="Q3401" s="11" t="s">
        <v>8315</v>
      </c>
      <c r="R3401" t="s">
        <v>8316</v>
      </c>
      <c r="S3401" s="15">
        <f>(((J3401/60)/60)/24)+DATE(1970,1,1)</f>
        <v>42026.920428240745</v>
      </c>
      <c r="T3401" s="15">
        <f>(((I3401/60)/60)/24)+DATE(1970,1,1)</f>
        <v>42056.920428240745</v>
      </c>
      <c r="U3401">
        <f>YEAR(S3401)</f>
        <v>2015</v>
      </c>
      <c r="V3401">
        <f t="shared" si="53"/>
        <v>30</v>
      </c>
    </row>
    <row r="3402" spans="1:22" ht="41.4" x14ac:dyDescent="0.4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ROUND(E3402/D3402*100,0)</f>
        <v>100</v>
      </c>
      <c r="P3402">
        <f>IFERROR(ROUND(E3402/L3402,2),0)</f>
        <v>118.13</v>
      </c>
      <c r="Q3402" s="11" t="s">
        <v>8315</v>
      </c>
      <c r="R3402" t="s">
        <v>8316</v>
      </c>
      <c r="S3402" s="15">
        <f>(((J3402/60)/60)/24)+DATE(1970,1,1)</f>
        <v>41834.953865740739</v>
      </c>
      <c r="T3402" s="15">
        <f>(((I3402/60)/60)/24)+DATE(1970,1,1)</f>
        <v>41879.953865740739</v>
      </c>
      <c r="U3402">
        <f>YEAR(S3402)</f>
        <v>2014</v>
      </c>
      <c r="V3402">
        <f t="shared" si="53"/>
        <v>45</v>
      </c>
    </row>
    <row r="3403" spans="1:22" ht="41.4" x14ac:dyDescent="0.4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ROUND(E3403/D3403*100,0)</f>
        <v>102</v>
      </c>
      <c r="P3403">
        <f>IFERROR(ROUND(E3403/L3403,2),0)</f>
        <v>44.76</v>
      </c>
      <c r="Q3403" s="11" t="s">
        <v>8315</v>
      </c>
      <c r="R3403" t="s">
        <v>8316</v>
      </c>
      <c r="S3403" s="15">
        <f>(((J3403/60)/60)/24)+DATE(1970,1,1)</f>
        <v>42193.723912037036</v>
      </c>
      <c r="T3403" s="15">
        <f>(((I3403/60)/60)/24)+DATE(1970,1,1)</f>
        <v>42223.723912037036</v>
      </c>
      <c r="U3403">
        <f>YEAR(S3403)</f>
        <v>2015</v>
      </c>
      <c r="V3403">
        <f t="shared" si="53"/>
        <v>30</v>
      </c>
    </row>
    <row r="3404" spans="1:22" ht="41.4" x14ac:dyDescent="0.4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ROUND(E3404/D3404*100,0)</f>
        <v>110</v>
      </c>
      <c r="P3404">
        <f>IFERROR(ROUND(E3404/L3404,2),0)</f>
        <v>99.79</v>
      </c>
      <c r="Q3404" s="11" t="s">
        <v>8315</v>
      </c>
      <c r="R3404" t="s">
        <v>8316</v>
      </c>
      <c r="S3404" s="15">
        <f>(((J3404/60)/60)/24)+DATE(1970,1,1)</f>
        <v>42290.61855324074</v>
      </c>
      <c r="T3404" s="15">
        <f>(((I3404/60)/60)/24)+DATE(1970,1,1)</f>
        <v>42320.104861111111</v>
      </c>
      <c r="U3404">
        <f>YEAR(S3404)</f>
        <v>2015</v>
      </c>
      <c r="V3404">
        <f t="shared" si="53"/>
        <v>30</v>
      </c>
    </row>
    <row r="3405" spans="1:22" ht="41.4" x14ac:dyDescent="0.4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ROUND(E3405/D3405*100,0)</f>
        <v>100</v>
      </c>
      <c r="P3405">
        <f>IFERROR(ROUND(E3405/L3405,2),0)</f>
        <v>117.65</v>
      </c>
      <c r="Q3405" s="11" t="s">
        <v>8315</v>
      </c>
      <c r="R3405" t="s">
        <v>8316</v>
      </c>
      <c r="S3405" s="15">
        <f>(((J3405/60)/60)/24)+DATE(1970,1,1)</f>
        <v>42150.462083333332</v>
      </c>
      <c r="T3405" s="15">
        <f>(((I3405/60)/60)/24)+DATE(1970,1,1)</f>
        <v>42180.462083333332</v>
      </c>
      <c r="U3405">
        <f>YEAR(S3405)</f>
        <v>2015</v>
      </c>
      <c r="V3405">
        <f t="shared" si="53"/>
        <v>30</v>
      </c>
    </row>
    <row r="3406" spans="1:22" ht="41.4" x14ac:dyDescent="0.4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ROUND(E3406/D3406*100,0)</f>
        <v>122</v>
      </c>
      <c r="P3406">
        <f>IFERROR(ROUND(E3406/L3406,2),0)</f>
        <v>203.33</v>
      </c>
      <c r="Q3406" s="11" t="s">
        <v>8315</v>
      </c>
      <c r="R3406" t="s">
        <v>8316</v>
      </c>
      <c r="S3406" s="15">
        <f>(((J3406/60)/60)/24)+DATE(1970,1,1)</f>
        <v>42152.503495370373</v>
      </c>
      <c r="T3406" s="15">
        <f>(((I3406/60)/60)/24)+DATE(1970,1,1)</f>
        <v>42172.503495370373</v>
      </c>
      <c r="U3406">
        <f>YEAR(S3406)</f>
        <v>2015</v>
      </c>
      <c r="V3406">
        <f t="shared" si="53"/>
        <v>20</v>
      </c>
    </row>
    <row r="3407" spans="1:22" ht="41.4" x14ac:dyDescent="0.4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ROUND(E3407/D3407*100,0)</f>
        <v>138</v>
      </c>
      <c r="P3407">
        <f>IFERROR(ROUND(E3407/L3407,2),0)</f>
        <v>28.32</v>
      </c>
      <c r="Q3407" s="11" t="s">
        <v>8315</v>
      </c>
      <c r="R3407" t="s">
        <v>8316</v>
      </c>
      <c r="S3407" s="15">
        <f>(((J3407/60)/60)/24)+DATE(1970,1,1)</f>
        <v>42410.017199074078</v>
      </c>
      <c r="T3407" s="15">
        <f>(((I3407/60)/60)/24)+DATE(1970,1,1)</f>
        <v>42430.999305555553</v>
      </c>
      <c r="U3407">
        <f>YEAR(S3407)</f>
        <v>2016</v>
      </c>
      <c r="V3407">
        <f t="shared" si="53"/>
        <v>20</v>
      </c>
    </row>
    <row r="3408" spans="1:22" ht="27.6" x14ac:dyDescent="0.4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ROUND(E3408/D3408*100,0)</f>
        <v>100</v>
      </c>
      <c r="P3408">
        <f>IFERROR(ROUND(E3408/L3408,2),0)</f>
        <v>110.23</v>
      </c>
      <c r="Q3408" s="11" t="s">
        <v>8315</v>
      </c>
      <c r="R3408" t="s">
        <v>8316</v>
      </c>
      <c r="S3408" s="15">
        <f>(((J3408/60)/60)/24)+DATE(1970,1,1)</f>
        <v>41791.492777777778</v>
      </c>
      <c r="T3408" s="15">
        <f>(((I3408/60)/60)/24)+DATE(1970,1,1)</f>
        <v>41836.492777777778</v>
      </c>
      <c r="U3408">
        <f>YEAR(S3408)</f>
        <v>2014</v>
      </c>
      <c r="V3408">
        <f t="shared" si="53"/>
        <v>45</v>
      </c>
    </row>
    <row r="3409" spans="1:22" ht="55.2" x14ac:dyDescent="0.4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ROUND(E3409/D3409*100,0)</f>
        <v>107</v>
      </c>
      <c r="P3409">
        <f>IFERROR(ROUND(E3409/L3409,2),0)</f>
        <v>31.97</v>
      </c>
      <c r="Q3409" s="11" t="s">
        <v>8315</v>
      </c>
      <c r="R3409" t="s">
        <v>8316</v>
      </c>
      <c r="S3409" s="15">
        <f>(((J3409/60)/60)/24)+DATE(1970,1,1)</f>
        <v>41796.422326388885</v>
      </c>
      <c r="T3409" s="15">
        <f>(((I3409/60)/60)/24)+DATE(1970,1,1)</f>
        <v>41826.422326388885</v>
      </c>
      <c r="U3409">
        <f>YEAR(S3409)</f>
        <v>2014</v>
      </c>
      <c r="V3409">
        <f t="shared" si="53"/>
        <v>30</v>
      </c>
    </row>
    <row r="3410" spans="1:22" ht="41.4" x14ac:dyDescent="0.4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ROUND(E3410/D3410*100,0)</f>
        <v>211</v>
      </c>
      <c r="P3410">
        <f>IFERROR(ROUND(E3410/L3410,2),0)</f>
        <v>58.61</v>
      </c>
      <c r="Q3410" s="11" t="s">
        <v>8315</v>
      </c>
      <c r="R3410" t="s">
        <v>8316</v>
      </c>
      <c r="S3410" s="15">
        <f>(((J3410/60)/60)/24)+DATE(1970,1,1)</f>
        <v>41808.991944444446</v>
      </c>
      <c r="T3410" s="15">
        <f>(((I3410/60)/60)/24)+DATE(1970,1,1)</f>
        <v>41838.991944444446</v>
      </c>
      <c r="U3410">
        <f>YEAR(S3410)</f>
        <v>2014</v>
      </c>
      <c r="V3410">
        <f t="shared" si="53"/>
        <v>30</v>
      </c>
    </row>
    <row r="3411" spans="1:22" ht="41.4" x14ac:dyDescent="0.4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ROUND(E3411/D3411*100,0)</f>
        <v>124</v>
      </c>
      <c r="P3411">
        <f>IFERROR(ROUND(E3411/L3411,2),0)</f>
        <v>29.43</v>
      </c>
      <c r="Q3411" s="11" t="s">
        <v>8315</v>
      </c>
      <c r="R3411" t="s">
        <v>8316</v>
      </c>
      <c r="S3411" s="15">
        <f>(((J3411/60)/60)/24)+DATE(1970,1,1)</f>
        <v>42544.814328703709</v>
      </c>
      <c r="T3411" s="15">
        <f>(((I3411/60)/60)/24)+DATE(1970,1,1)</f>
        <v>42582.873611111107</v>
      </c>
      <c r="U3411">
        <f>YEAR(S3411)</f>
        <v>2016</v>
      </c>
      <c r="V3411">
        <f t="shared" si="53"/>
        <v>38</v>
      </c>
    </row>
    <row r="3412" spans="1:22" ht="41.4" x14ac:dyDescent="0.4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ROUND(E3412/D3412*100,0)</f>
        <v>109</v>
      </c>
      <c r="P3412">
        <f>IFERROR(ROUND(E3412/L3412,2),0)</f>
        <v>81.38</v>
      </c>
      <c r="Q3412" s="11" t="s">
        <v>8315</v>
      </c>
      <c r="R3412" t="s">
        <v>8316</v>
      </c>
      <c r="S3412" s="15">
        <f>(((J3412/60)/60)/24)+DATE(1970,1,1)</f>
        <v>42500.041550925926</v>
      </c>
      <c r="T3412" s="15">
        <f>(((I3412/60)/60)/24)+DATE(1970,1,1)</f>
        <v>42527.291666666672</v>
      </c>
      <c r="U3412">
        <f>YEAR(S3412)</f>
        <v>2016</v>
      </c>
      <c r="V3412">
        <f t="shared" si="53"/>
        <v>27</v>
      </c>
    </row>
    <row r="3413" spans="1:22" ht="41.4" x14ac:dyDescent="0.4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ROUND(E3413/D3413*100,0)</f>
        <v>104</v>
      </c>
      <c r="P3413">
        <f>IFERROR(ROUND(E3413/L3413,2),0)</f>
        <v>199.17</v>
      </c>
      <c r="Q3413" s="11" t="s">
        <v>8315</v>
      </c>
      <c r="R3413" t="s">
        <v>8316</v>
      </c>
      <c r="S3413" s="15">
        <f>(((J3413/60)/60)/24)+DATE(1970,1,1)</f>
        <v>42265.022824074069</v>
      </c>
      <c r="T3413" s="15">
        <f>(((I3413/60)/60)/24)+DATE(1970,1,1)</f>
        <v>42285.022824074069</v>
      </c>
      <c r="U3413">
        <f>YEAR(S3413)</f>
        <v>2015</v>
      </c>
      <c r="V3413">
        <f t="shared" si="53"/>
        <v>20</v>
      </c>
    </row>
    <row r="3414" spans="1:22" ht="41.4" x14ac:dyDescent="0.4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ROUND(E3414/D3414*100,0)</f>
        <v>100</v>
      </c>
      <c r="P3414">
        <f>IFERROR(ROUND(E3414/L3414,2),0)</f>
        <v>115.38</v>
      </c>
      <c r="Q3414" s="11" t="s">
        <v>8315</v>
      </c>
      <c r="R3414" t="s">
        <v>8316</v>
      </c>
      <c r="S3414" s="15">
        <f>(((J3414/60)/60)/24)+DATE(1970,1,1)</f>
        <v>41879.959050925929</v>
      </c>
      <c r="T3414" s="15">
        <f>(((I3414/60)/60)/24)+DATE(1970,1,1)</f>
        <v>41909.959050925929</v>
      </c>
      <c r="U3414">
        <f>YEAR(S3414)</f>
        <v>2014</v>
      </c>
      <c r="V3414">
        <f t="shared" si="53"/>
        <v>30</v>
      </c>
    </row>
    <row r="3415" spans="1:22" ht="41.4" x14ac:dyDescent="0.4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ROUND(E3415/D3415*100,0)</f>
        <v>130</v>
      </c>
      <c r="P3415">
        <f>IFERROR(ROUND(E3415/L3415,2),0)</f>
        <v>46.43</v>
      </c>
      <c r="Q3415" s="11" t="s">
        <v>8315</v>
      </c>
      <c r="R3415" t="s">
        <v>8316</v>
      </c>
      <c r="S3415" s="15">
        <f>(((J3415/60)/60)/24)+DATE(1970,1,1)</f>
        <v>42053.733078703706</v>
      </c>
      <c r="T3415" s="15">
        <f>(((I3415/60)/60)/24)+DATE(1970,1,1)</f>
        <v>42063.207638888889</v>
      </c>
      <c r="U3415">
        <f>YEAR(S3415)</f>
        <v>2015</v>
      </c>
      <c r="V3415">
        <f t="shared" si="53"/>
        <v>10</v>
      </c>
    </row>
    <row r="3416" spans="1:22" ht="41.4" x14ac:dyDescent="0.4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ROUND(E3416/D3416*100,0)</f>
        <v>104</v>
      </c>
      <c r="P3416">
        <f>IFERROR(ROUND(E3416/L3416,2),0)</f>
        <v>70.569999999999993</v>
      </c>
      <c r="Q3416" s="11" t="s">
        <v>8315</v>
      </c>
      <c r="R3416" t="s">
        <v>8316</v>
      </c>
      <c r="S3416" s="15">
        <f>(((J3416/60)/60)/24)+DATE(1970,1,1)</f>
        <v>42675.832465277781</v>
      </c>
      <c r="T3416" s="15">
        <f>(((I3416/60)/60)/24)+DATE(1970,1,1)</f>
        <v>42705.332638888889</v>
      </c>
      <c r="U3416">
        <f>YEAR(S3416)</f>
        <v>2016</v>
      </c>
      <c r="V3416">
        <f t="shared" si="53"/>
        <v>30</v>
      </c>
    </row>
    <row r="3417" spans="1:22" ht="27.6" x14ac:dyDescent="0.4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ROUND(E3417/D3417*100,0)</f>
        <v>100</v>
      </c>
      <c r="P3417">
        <f>IFERROR(ROUND(E3417/L3417,2),0)</f>
        <v>22.22</v>
      </c>
      <c r="Q3417" s="11" t="s">
        <v>8315</v>
      </c>
      <c r="R3417" t="s">
        <v>8316</v>
      </c>
      <c r="S3417" s="15">
        <f>(((J3417/60)/60)/24)+DATE(1970,1,1)</f>
        <v>42467.144166666665</v>
      </c>
      <c r="T3417" s="15">
        <f>(((I3417/60)/60)/24)+DATE(1970,1,1)</f>
        <v>42477.979166666672</v>
      </c>
      <c r="U3417">
        <f>YEAR(S3417)</f>
        <v>2016</v>
      </c>
      <c r="V3417">
        <f t="shared" si="53"/>
        <v>10</v>
      </c>
    </row>
    <row r="3418" spans="1:22" ht="41.4" x14ac:dyDescent="0.4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ROUND(E3418/D3418*100,0)</f>
        <v>120</v>
      </c>
      <c r="P3418">
        <f>IFERROR(ROUND(E3418/L3418,2),0)</f>
        <v>159.47</v>
      </c>
      <c r="Q3418" s="11" t="s">
        <v>8315</v>
      </c>
      <c r="R3418" t="s">
        <v>8316</v>
      </c>
      <c r="S3418" s="15">
        <f>(((J3418/60)/60)/24)+DATE(1970,1,1)</f>
        <v>42089.412557870368</v>
      </c>
      <c r="T3418" s="15">
        <f>(((I3418/60)/60)/24)+DATE(1970,1,1)</f>
        <v>42117.770833333328</v>
      </c>
      <c r="U3418">
        <f>YEAR(S3418)</f>
        <v>2015</v>
      </c>
      <c r="V3418">
        <f t="shared" si="53"/>
        <v>28</v>
      </c>
    </row>
    <row r="3419" spans="1:22" ht="41.4" x14ac:dyDescent="0.4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ROUND(E3419/D3419*100,0)</f>
        <v>100</v>
      </c>
      <c r="P3419">
        <f>IFERROR(ROUND(E3419/L3419,2),0)</f>
        <v>37.78</v>
      </c>
      <c r="Q3419" s="11" t="s">
        <v>8315</v>
      </c>
      <c r="R3419" t="s">
        <v>8316</v>
      </c>
      <c r="S3419" s="15">
        <f>(((J3419/60)/60)/24)+DATE(1970,1,1)</f>
        <v>41894.91375</v>
      </c>
      <c r="T3419" s="15">
        <f>(((I3419/60)/60)/24)+DATE(1970,1,1)</f>
        <v>41938.029861111114</v>
      </c>
      <c r="U3419">
        <f>YEAR(S3419)</f>
        <v>2014</v>
      </c>
      <c r="V3419">
        <f t="shared" si="53"/>
        <v>44</v>
      </c>
    </row>
    <row r="3420" spans="1:22" ht="41.4" x14ac:dyDescent="0.4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ROUND(E3420/D3420*100,0)</f>
        <v>101</v>
      </c>
      <c r="P3420">
        <f>IFERROR(ROUND(E3420/L3420,2),0)</f>
        <v>72.05</v>
      </c>
      <c r="Q3420" s="11" t="s">
        <v>8315</v>
      </c>
      <c r="R3420" t="s">
        <v>8316</v>
      </c>
      <c r="S3420" s="15">
        <f>(((J3420/60)/60)/24)+DATE(1970,1,1)</f>
        <v>41752.83457175926</v>
      </c>
      <c r="T3420" s="15">
        <f>(((I3420/60)/60)/24)+DATE(1970,1,1)</f>
        <v>41782.83457175926</v>
      </c>
      <c r="U3420">
        <f>YEAR(S3420)</f>
        <v>2014</v>
      </c>
      <c r="V3420">
        <f t="shared" si="53"/>
        <v>30</v>
      </c>
    </row>
    <row r="3421" spans="1:22" ht="55.2" x14ac:dyDescent="0.4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ROUND(E3421/D3421*100,0)</f>
        <v>107</v>
      </c>
      <c r="P3421">
        <f>IFERROR(ROUND(E3421/L3421,2),0)</f>
        <v>63.7</v>
      </c>
      <c r="Q3421" s="11" t="s">
        <v>8315</v>
      </c>
      <c r="R3421" t="s">
        <v>8316</v>
      </c>
      <c r="S3421" s="15">
        <f>(((J3421/60)/60)/24)+DATE(1970,1,1)</f>
        <v>42448.821585648147</v>
      </c>
      <c r="T3421" s="15">
        <f>(((I3421/60)/60)/24)+DATE(1970,1,1)</f>
        <v>42466.895833333328</v>
      </c>
      <c r="U3421">
        <f>YEAR(S3421)</f>
        <v>2016</v>
      </c>
      <c r="V3421">
        <f t="shared" si="53"/>
        <v>18</v>
      </c>
    </row>
    <row r="3422" spans="1:22" ht="41.4" x14ac:dyDescent="0.4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ROUND(E3422/D3422*100,0)</f>
        <v>138</v>
      </c>
      <c r="P3422">
        <f>IFERROR(ROUND(E3422/L3422,2),0)</f>
        <v>28.41</v>
      </c>
      <c r="Q3422" s="11" t="s">
        <v>8315</v>
      </c>
      <c r="R3422" t="s">
        <v>8316</v>
      </c>
      <c r="S3422" s="15">
        <f>(((J3422/60)/60)/24)+DATE(1970,1,1)</f>
        <v>42405.090300925927</v>
      </c>
      <c r="T3422" s="15">
        <f>(((I3422/60)/60)/24)+DATE(1970,1,1)</f>
        <v>42414</v>
      </c>
      <c r="U3422">
        <f>YEAR(S3422)</f>
        <v>2016</v>
      </c>
      <c r="V3422">
        <f t="shared" si="53"/>
        <v>9</v>
      </c>
    </row>
    <row r="3423" spans="1:22" ht="41.4" x14ac:dyDescent="0.4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ROUND(E3423/D3423*100,0)</f>
        <v>101</v>
      </c>
      <c r="P3423">
        <f>IFERROR(ROUND(E3423/L3423,2),0)</f>
        <v>103.21</v>
      </c>
      <c r="Q3423" s="11" t="s">
        <v>8315</v>
      </c>
      <c r="R3423" t="s">
        <v>8316</v>
      </c>
      <c r="S3423" s="15">
        <f>(((J3423/60)/60)/24)+DATE(1970,1,1)</f>
        <v>42037.791238425925</v>
      </c>
      <c r="T3423" s="15">
        <f>(((I3423/60)/60)/24)+DATE(1970,1,1)</f>
        <v>42067.791238425925</v>
      </c>
      <c r="U3423">
        <f>YEAR(S3423)</f>
        <v>2015</v>
      </c>
      <c r="V3423">
        <f t="shared" si="53"/>
        <v>30</v>
      </c>
    </row>
    <row r="3424" spans="1:22" ht="41.4" x14ac:dyDescent="0.4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ROUND(E3424/D3424*100,0)</f>
        <v>109</v>
      </c>
      <c r="P3424">
        <f>IFERROR(ROUND(E3424/L3424,2),0)</f>
        <v>71.150000000000006</v>
      </c>
      <c r="Q3424" s="11" t="s">
        <v>8315</v>
      </c>
      <c r="R3424" t="s">
        <v>8316</v>
      </c>
      <c r="S3424" s="15">
        <f>(((J3424/60)/60)/24)+DATE(1970,1,1)</f>
        <v>42323.562222222223</v>
      </c>
      <c r="T3424" s="15">
        <f>(((I3424/60)/60)/24)+DATE(1970,1,1)</f>
        <v>42352</v>
      </c>
      <c r="U3424">
        <f>YEAR(S3424)</f>
        <v>2015</v>
      </c>
      <c r="V3424">
        <f t="shared" si="53"/>
        <v>29</v>
      </c>
    </row>
    <row r="3425" spans="1:22" ht="41.4" x14ac:dyDescent="0.4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ROUND(E3425/D3425*100,0)</f>
        <v>140</v>
      </c>
      <c r="P3425">
        <f>IFERROR(ROUND(E3425/L3425,2),0)</f>
        <v>35</v>
      </c>
      <c r="Q3425" s="11" t="s">
        <v>8315</v>
      </c>
      <c r="R3425" t="s">
        <v>8316</v>
      </c>
      <c r="S3425" s="15">
        <f>(((J3425/60)/60)/24)+DATE(1970,1,1)</f>
        <v>42088.911354166667</v>
      </c>
      <c r="T3425" s="15">
        <f>(((I3425/60)/60)/24)+DATE(1970,1,1)</f>
        <v>42118.911354166667</v>
      </c>
      <c r="U3425">
        <f>YEAR(S3425)</f>
        <v>2015</v>
      </c>
      <c r="V3425">
        <f t="shared" si="53"/>
        <v>30</v>
      </c>
    </row>
    <row r="3426" spans="1:22" ht="41.4" x14ac:dyDescent="0.4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ROUND(E3426/D3426*100,0)</f>
        <v>104</v>
      </c>
      <c r="P3426">
        <f>IFERROR(ROUND(E3426/L3426,2),0)</f>
        <v>81.78</v>
      </c>
      <c r="Q3426" s="11" t="s">
        <v>8315</v>
      </c>
      <c r="R3426" t="s">
        <v>8316</v>
      </c>
      <c r="S3426" s="15">
        <f>(((J3426/60)/60)/24)+DATE(1970,1,1)</f>
        <v>42018.676898148144</v>
      </c>
      <c r="T3426" s="15">
        <f>(((I3426/60)/60)/24)+DATE(1970,1,1)</f>
        <v>42040.290972222225</v>
      </c>
      <c r="U3426">
        <f>YEAR(S3426)</f>
        <v>2015</v>
      </c>
      <c r="V3426">
        <f t="shared" si="53"/>
        <v>22</v>
      </c>
    </row>
    <row r="3427" spans="1:22" ht="41.4" x14ac:dyDescent="0.4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ROUND(E3427/D3427*100,0)</f>
        <v>103</v>
      </c>
      <c r="P3427">
        <f>IFERROR(ROUND(E3427/L3427,2),0)</f>
        <v>297.02999999999997</v>
      </c>
      <c r="Q3427" s="11" t="s">
        <v>8315</v>
      </c>
      <c r="R3427" t="s">
        <v>8316</v>
      </c>
      <c r="S3427" s="15">
        <f>(((J3427/60)/60)/24)+DATE(1970,1,1)</f>
        <v>41884.617314814815</v>
      </c>
      <c r="T3427" s="15">
        <f>(((I3427/60)/60)/24)+DATE(1970,1,1)</f>
        <v>41916.617314814815</v>
      </c>
      <c r="U3427">
        <f>YEAR(S3427)</f>
        <v>2014</v>
      </c>
      <c r="V3427">
        <f t="shared" si="53"/>
        <v>32</v>
      </c>
    </row>
    <row r="3428" spans="1:22" ht="41.4" x14ac:dyDescent="0.4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ROUND(E3428/D3428*100,0)</f>
        <v>108</v>
      </c>
      <c r="P3428">
        <f>IFERROR(ROUND(E3428/L3428,2),0)</f>
        <v>46.61</v>
      </c>
      <c r="Q3428" s="11" t="s">
        <v>8315</v>
      </c>
      <c r="R3428" t="s">
        <v>8316</v>
      </c>
      <c r="S3428" s="15">
        <f>(((J3428/60)/60)/24)+DATE(1970,1,1)</f>
        <v>41884.056747685187</v>
      </c>
      <c r="T3428" s="15">
        <f>(((I3428/60)/60)/24)+DATE(1970,1,1)</f>
        <v>41903.083333333336</v>
      </c>
      <c r="U3428">
        <f>YEAR(S3428)</f>
        <v>2014</v>
      </c>
      <c r="V3428">
        <f t="shared" si="53"/>
        <v>19</v>
      </c>
    </row>
    <row r="3429" spans="1:22" ht="41.4" x14ac:dyDescent="0.4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ROUND(E3429/D3429*100,0)</f>
        <v>100</v>
      </c>
      <c r="P3429">
        <f>IFERROR(ROUND(E3429/L3429,2),0)</f>
        <v>51.72</v>
      </c>
      <c r="Q3429" s="11" t="s">
        <v>8315</v>
      </c>
      <c r="R3429" t="s">
        <v>8316</v>
      </c>
      <c r="S3429" s="15">
        <f>(((J3429/60)/60)/24)+DATE(1970,1,1)</f>
        <v>41792.645277777774</v>
      </c>
      <c r="T3429" s="15">
        <f>(((I3429/60)/60)/24)+DATE(1970,1,1)</f>
        <v>41822.645277777774</v>
      </c>
      <c r="U3429">
        <f>YEAR(S3429)</f>
        <v>2014</v>
      </c>
      <c r="V3429">
        <f t="shared" si="53"/>
        <v>30</v>
      </c>
    </row>
    <row r="3430" spans="1:22" ht="41.4" x14ac:dyDescent="0.4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ROUND(E3430/D3430*100,0)</f>
        <v>103</v>
      </c>
      <c r="P3430">
        <f>IFERROR(ROUND(E3430/L3430,2),0)</f>
        <v>40.29</v>
      </c>
      <c r="Q3430" s="11" t="s">
        <v>8315</v>
      </c>
      <c r="R3430" t="s">
        <v>8316</v>
      </c>
      <c r="S3430" s="15">
        <f>(((J3430/60)/60)/24)+DATE(1970,1,1)</f>
        <v>42038.720451388886</v>
      </c>
      <c r="T3430" s="15">
        <f>(((I3430/60)/60)/24)+DATE(1970,1,1)</f>
        <v>42063.708333333328</v>
      </c>
      <c r="U3430">
        <f>YEAR(S3430)</f>
        <v>2015</v>
      </c>
      <c r="V3430">
        <f t="shared" si="53"/>
        <v>25</v>
      </c>
    </row>
    <row r="3431" spans="1:22" ht="41.4" x14ac:dyDescent="0.4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ROUND(E3431/D3431*100,0)</f>
        <v>130</v>
      </c>
      <c r="P3431">
        <f>IFERROR(ROUND(E3431/L3431,2),0)</f>
        <v>16.25</v>
      </c>
      <c r="Q3431" s="11" t="s">
        <v>8315</v>
      </c>
      <c r="R3431" t="s">
        <v>8316</v>
      </c>
      <c r="S3431" s="15">
        <f>(((J3431/60)/60)/24)+DATE(1970,1,1)</f>
        <v>42662.021539351852</v>
      </c>
      <c r="T3431" s="15">
        <f>(((I3431/60)/60)/24)+DATE(1970,1,1)</f>
        <v>42676.021539351852</v>
      </c>
      <c r="U3431">
        <f>YEAR(S3431)</f>
        <v>2016</v>
      </c>
      <c r="V3431">
        <f t="shared" si="53"/>
        <v>14</v>
      </c>
    </row>
    <row r="3432" spans="1:22" ht="41.4" x14ac:dyDescent="0.4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ROUND(E3432/D3432*100,0)</f>
        <v>109</v>
      </c>
      <c r="P3432">
        <f>IFERROR(ROUND(E3432/L3432,2),0)</f>
        <v>30.15</v>
      </c>
      <c r="Q3432" s="11" t="s">
        <v>8315</v>
      </c>
      <c r="R3432" t="s">
        <v>8316</v>
      </c>
      <c r="S3432" s="15">
        <f>(((J3432/60)/60)/24)+DATE(1970,1,1)</f>
        <v>41820.945613425924</v>
      </c>
      <c r="T3432" s="15">
        <f>(((I3432/60)/60)/24)+DATE(1970,1,1)</f>
        <v>41850.945613425924</v>
      </c>
      <c r="U3432">
        <f>YEAR(S3432)</f>
        <v>2014</v>
      </c>
      <c r="V3432">
        <f t="shared" si="53"/>
        <v>30</v>
      </c>
    </row>
    <row r="3433" spans="1:22" ht="41.4" x14ac:dyDescent="0.4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ROUND(E3433/D3433*100,0)</f>
        <v>100</v>
      </c>
      <c r="P3433">
        <f>IFERROR(ROUND(E3433/L3433,2),0)</f>
        <v>95.24</v>
      </c>
      <c r="Q3433" s="11" t="s">
        <v>8315</v>
      </c>
      <c r="R3433" t="s">
        <v>8316</v>
      </c>
      <c r="S3433" s="15">
        <f>(((J3433/60)/60)/24)+DATE(1970,1,1)</f>
        <v>41839.730937500004</v>
      </c>
      <c r="T3433" s="15">
        <f>(((I3433/60)/60)/24)+DATE(1970,1,1)</f>
        <v>41869.730937500004</v>
      </c>
      <c r="U3433">
        <f>YEAR(S3433)</f>
        <v>2014</v>
      </c>
      <c r="V3433">
        <f t="shared" si="53"/>
        <v>30</v>
      </c>
    </row>
    <row r="3434" spans="1:22" ht="41.4" x14ac:dyDescent="0.4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ROUND(E3434/D3434*100,0)</f>
        <v>110</v>
      </c>
      <c r="P3434">
        <f>IFERROR(ROUND(E3434/L3434,2),0)</f>
        <v>52.21</v>
      </c>
      <c r="Q3434" s="11" t="s">
        <v>8315</v>
      </c>
      <c r="R3434" t="s">
        <v>8316</v>
      </c>
      <c r="S3434" s="15">
        <f>(((J3434/60)/60)/24)+DATE(1970,1,1)</f>
        <v>42380.581180555557</v>
      </c>
      <c r="T3434" s="15">
        <f>(((I3434/60)/60)/24)+DATE(1970,1,1)</f>
        <v>42405.916666666672</v>
      </c>
      <c r="U3434">
        <f>YEAR(S3434)</f>
        <v>2016</v>
      </c>
      <c r="V3434">
        <f t="shared" si="53"/>
        <v>25</v>
      </c>
    </row>
    <row r="3435" spans="1:22" ht="41.4" x14ac:dyDescent="0.4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ROUND(E3435/D3435*100,0)</f>
        <v>100</v>
      </c>
      <c r="P3435">
        <f>IFERROR(ROUND(E3435/L3435,2),0)</f>
        <v>134.15</v>
      </c>
      <c r="Q3435" s="11" t="s">
        <v>8315</v>
      </c>
      <c r="R3435" t="s">
        <v>8316</v>
      </c>
      <c r="S3435" s="15">
        <f>(((J3435/60)/60)/24)+DATE(1970,1,1)</f>
        <v>41776.063136574077</v>
      </c>
      <c r="T3435" s="15">
        <f>(((I3435/60)/60)/24)+DATE(1970,1,1)</f>
        <v>41807.125</v>
      </c>
      <c r="U3435">
        <f>YEAR(S3435)</f>
        <v>2014</v>
      </c>
      <c r="V3435">
        <f t="shared" si="53"/>
        <v>31</v>
      </c>
    </row>
    <row r="3436" spans="1:22" ht="41.4" x14ac:dyDescent="0.4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ROUND(E3436/D3436*100,0)</f>
        <v>106</v>
      </c>
      <c r="P3436">
        <f>IFERROR(ROUND(E3436/L3436,2),0)</f>
        <v>62.83</v>
      </c>
      <c r="Q3436" s="11" t="s">
        <v>8315</v>
      </c>
      <c r="R3436" t="s">
        <v>8316</v>
      </c>
      <c r="S3436" s="15">
        <f>(((J3436/60)/60)/24)+DATE(1970,1,1)</f>
        <v>41800.380428240744</v>
      </c>
      <c r="T3436" s="15">
        <f>(((I3436/60)/60)/24)+DATE(1970,1,1)</f>
        <v>41830.380428240744</v>
      </c>
      <c r="U3436">
        <f>YEAR(S3436)</f>
        <v>2014</v>
      </c>
      <c r="V3436">
        <f t="shared" si="53"/>
        <v>30</v>
      </c>
    </row>
    <row r="3437" spans="1:22" ht="41.4" x14ac:dyDescent="0.4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ROUND(E3437/D3437*100,0)</f>
        <v>112</v>
      </c>
      <c r="P3437">
        <f>IFERROR(ROUND(E3437/L3437,2),0)</f>
        <v>58.95</v>
      </c>
      <c r="Q3437" s="11" t="s">
        <v>8315</v>
      </c>
      <c r="R3437" t="s">
        <v>8316</v>
      </c>
      <c r="S3437" s="15">
        <f>(((J3437/60)/60)/24)+DATE(1970,1,1)</f>
        <v>42572.61681712963</v>
      </c>
      <c r="T3437" s="15">
        <f>(((I3437/60)/60)/24)+DATE(1970,1,1)</f>
        <v>42589.125</v>
      </c>
      <c r="U3437">
        <f>YEAR(S3437)</f>
        <v>2016</v>
      </c>
      <c r="V3437">
        <f t="shared" si="53"/>
        <v>17</v>
      </c>
    </row>
    <row r="3438" spans="1:22" ht="41.4" x14ac:dyDescent="0.4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ROUND(E3438/D3438*100,0)</f>
        <v>106</v>
      </c>
      <c r="P3438">
        <f>IFERROR(ROUND(E3438/L3438,2),0)</f>
        <v>143.11000000000001</v>
      </c>
      <c r="Q3438" s="11" t="s">
        <v>8315</v>
      </c>
      <c r="R3438" t="s">
        <v>8316</v>
      </c>
      <c r="S3438" s="15">
        <f>(((J3438/60)/60)/24)+DATE(1970,1,1)</f>
        <v>41851.541585648149</v>
      </c>
      <c r="T3438" s="15">
        <f>(((I3438/60)/60)/24)+DATE(1970,1,1)</f>
        <v>41872.686111111114</v>
      </c>
      <c r="U3438">
        <f>YEAR(S3438)</f>
        <v>2014</v>
      </c>
      <c r="V3438">
        <f t="shared" si="53"/>
        <v>21</v>
      </c>
    </row>
    <row r="3439" spans="1:22" ht="41.4" x14ac:dyDescent="0.4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ROUND(E3439/D3439*100,0)</f>
        <v>101</v>
      </c>
      <c r="P3439">
        <f>IFERROR(ROUND(E3439/L3439,2),0)</f>
        <v>84.17</v>
      </c>
      <c r="Q3439" s="11" t="s">
        <v>8315</v>
      </c>
      <c r="R3439" t="s">
        <v>8316</v>
      </c>
      <c r="S3439" s="15">
        <f>(((J3439/60)/60)/24)+DATE(1970,1,1)</f>
        <v>42205.710879629631</v>
      </c>
      <c r="T3439" s="15">
        <f>(((I3439/60)/60)/24)+DATE(1970,1,1)</f>
        <v>42235.710879629631</v>
      </c>
      <c r="U3439">
        <f>YEAR(S3439)</f>
        <v>2015</v>
      </c>
      <c r="V3439">
        <f t="shared" si="53"/>
        <v>30</v>
      </c>
    </row>
    <row r="3440" spans="1:22" ht="41.4" x14ac:dyDescent="0.4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ROUND(E3440/D3440*100,0)</f>
        <v>104</v>
      </c>
      <c r="P3440">
        <f>IFERROR(ROUND(E3440/L3440,2),0)</f>
        <v>186.07</v>
      </c>
      <c r="Q3440" s="11" t="s">
        <v>8315</v>
      </c>
      <c r="R3440" t="s">
        <v>8316</v>
      </c>
      <c r="S3440" s="15">
        <f>(((J3440/60)/60)/24)+DATE(1970,1,1)</f>
        <v>42100.927858796291</v>
      </c>
      <c r="T3440" s="15">
        <f>(((I3440/60)/60)/24)+DATE(1970,1,1)</f>
        <v>42126.875</v>
      </c>
      <c r="U3440">
        <f>YEAR(S3440)</f>
        <v>2015</v>
      </c>
      <c r="V3440">
        <f t="shared" si="53"/>
        <v>26</v>
      </c>
    </row>
    <row r="3441" spans="1:22" ht="27.6" x14ac:dyDescent="0.4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ROUND(E3441/D3441*100,0)</f>
        <v>135</v>
      </c>
      <c r="P3441">
        <f>IFERROR(ROUND(E3441/L3441,2),0)</f>
        <v>89.79</v>
      </c>
      <c r="Q3441" s="11" t="s">
        <v>8315</v>
      </c>
      <c r="R3441" t="s">
        <v>8316</v>
      </c>
      <c r="S3441" s="15">
        <f>(((J3441/60)/60)/24)+DATE(1970,1,1)</f>
        <v>42374.911226851851</v>
      </c>
      <c r="T3441" s="15">
        <f>(((I3441/60)/60)/24)+DATE(1970,1,1)</f>
        <v>42388.207638888889</v>
      </c>
      <c r="U3441">
        <f>YEAR(S3441)</f>
        <v>2016</v>
      </c>
      <c r="V3441">
        <f t="shared" si="53"/>
        <v>14</v>
      </c>
    </row>
    <row r="3442" spans="1:22" ht="41.4" x14ac:dyDescent="0.4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ROUND(E3442/D3442*100,0)</f>
        <v>105</v>
      </c>
      <c r="P3442">
        <f>IFERROR(ROUND(E3442/L3442,2),0)</f>
        <v>64.16</v>
      </c>
      <c r="Q3442" s="11" t="s">
        <v>8315</v>
      </c>
      <c r="R3442" t="s">
        <v>8316</v>
      </c>
      <c r="S3442" s="15">
        <f>(((J3442/60)/60)/24)+DATE(1970,1,1)</f>
        <v>41809.12300925926</v>
      </c>
      <c r="T3442" s="15">
        <f>(((I3442/60)/60)/24)+DATE(1970,1,1)</f>
        <v>41831.677083333336</v>
      </c>
      <c r="U3442">
        <f>YEAR(S3442)</f>
        <v>2014</v>
      </c>
      <c r="V3442">
        <f t="shared" si="53"/>
        <v>22</v>
      </c>
    </row>
    <row r="3443" spans="1:22" ht="41.4" x14ac:dyDescent="0.4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ROUND(E3443/D3443*100,0)</f>
        <v>103</v>
      </c>
      <c r="P3443">
        <f>IFERROR(ROUND(E3443/L3443,2),0)</f>
        <v>59.65</v>
      </c>
      <c r="Q3443" s="11" t="s">
        <v>8315</v>
      </c>
      <c r="R3443" t="s">
        <v>8316</v>
      </c>
      <c r="S3443" s="15">
        <f>(((J3443/60)/60)/24)+DATE(1970,1,1)</f>
        <v>42294.429641203707</v>
      </c>
      <c r="T3443" s="15">
        <f>(((I3443/60)/60)/24)+DATE(1970,1,1)</f>
        <v>42321.845138888893</v>
      </c>
      <c r="U3443">
        <f>YEAR(S3443)</f>
        <v>2015</v>
      </c>
      <c r="V3443">
        <f t="shared" si="53"/>
        <v>27</v>
      </c>
    </row>
    <row r="3444" spans="1:22" ht="41.4" x14ac:dyDescent="0.4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ROUND(E3444/D3444*100,0)</f>
        <v>100</v>
      </c>
      <c r="P3444">
        <f>IFERROR(ROUND(E3444/L3444,2),0)</f>
        <v>31.25</v>
      </c>
      <c r="Q3444" s="11" t="s">
        <v>8315</v>
      </c>
      <c r="R3444" t="s">
        <v>8316</v>
      </c>
      <c r="S3444" s="15">
        <f>(((J3444/60)/60)/24)+DATE(1970,1,1)</f>
        <v>42124.841111111105</v>
      </c>
      <c r="T3444" s="15">
        <f>(((I3444/60)/60)/24)+DATE(1970,1,1)</f>
        <v>42154.841111111105</v>
      </c>
      <c r="U3444">
        <f>YEAR(S3444)</f>
        <v>2015</v>
      </c>
      <c r="V3444">
        <f t="shared" si="53"/>
        <v>30</v>
      </c>
    </row>
    <row r="3445" spans="1:22" ht="41.4" x14ac:dyDescent="0.4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ROUND(E3445/D3445*100,0)</f>
        <v>186</v>
      </c>
      <c r="P3445">
        <f>IFERROR(ROUND(E3445/L3445,2),0)</f>
        <v>41.22</v>
      </c>
      <c r="Q3445" s="11" t="s">
        <v>8315</v>
      </c>
      <c r="R3445" t="s">
        <v>8316</v>
      </c>
      <c r="S3445" s="15">
        <f>(((J3445/60)/60)/24)+DATE(1970,1,1)</f>
        <v>41861.524837962963</v>
      </c>
      <c r="T3445" s="15">
        <f>(((I3445/60)/60)/24)+DATE(1970,1,1)</f>
        <v>41891.524837962963</v>
      </c>
      <c r="U3445">
        <f>YEAR(S3445)</f>
        <v>2014</v>
      </c>
      <c r="V3445">
        <f t="shared" si="53"/>
        <v>30</v>
      </c>
    </row>
    <row r="3446" spans="1:22" ht="41.4" x14ac:dyDescent="0.4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ROUND(E3446/D3446*100,0)</f>
        <v>289</v>
      </c>
      <c r="P3446">
        <f>IFERROR(ROUND(E3446/L3446,2),0)</f>
        <v>43.35</v>
      </c>
      <c r="Q3446" s="11" t="s">
        <v>8315</v>
      </c>
      <c r="R3446" t="s">
        <v>8316</v>
      </c>
      <c r="S3446" s="15">
        <f>(((J3446/60)/60)/24)+DATE(1970,1,1)</f>
        <v>42521.291504629626</v>
      </c>
      <c r="T3446" s="15">
        <f>(((I3446/60)/60)/24)+DATE(1970,1,1)</f>
        <v>42529.582638888889</v>
      </c>
      <c r="U3446">
        <f>YEAR(S3446)</f>
        <v>2016</v>
      </c>
      <c r="V3446">
        <f t="shared" si="53"/>
        <v>8</v>
      </c>
    </row>
    <row r="3447" spans="1:22" ht="41.4" x14ac:dyDescent="0.4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ROUND(E3447/D3447*100,0)</f>
        <v>100</v>
      </c>
      <c r="P3447">
        <f>IFERROR(ROUND(E3447/L3447,2),0)</f>
        <v>64.52</v>
      </c>
      <c r="Q3447" s="11" t="s">
        <v>8315</v>
      </c>
      <c r="R3447" t="s">
        <v>8316</v>
      </c>
      <c r="S3447" s="15">
        <f>(((J3447/60)/60)/24)+DATE(1970,1,1)</f>
        <v>42272.530509259261</v>
      </c>
      <c r="T3447" s="15">
        <f>(((I3447/60)/60)/24)+DATE(1970,1,1)</f>
        <v>42300.530509259261</v>
      </c>
      <c r="U3447">
        <f>YEAR(S3447)</f>
        <v>2015</v>
      </c>
      <c r="V3447">
        <f t="shared" si="53"/>
        <v>28</v>
      </c>
    </row>
    <row r="3448" spans="1:22" ht="41.4" x14ac:dyDescent="0.4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ROUND(E3448/D3448*100,0)</f>
        <v>108</v>
      </c>
      <c r="P3448">
        <f>IFERROR(ROUND(E3448/L3448,2),0)</f>
        <v>43.28</v>
      </c>
      <c r="Q3448" s="11" t="s">
        <v>8315</v>
      </c>
      <c r="R3448" t="s">
        <v>8316</v>
      </c>
      <c r="S3448" s="15">
        <f>(((J3448/60)/60)/24)+DATE(1970,1,1)</f>
        <v>42016.832465277781</v>
      </c>
      <c r="T3448" s="15">
        <f>(((I3448/60)/60)/24)+DATE(1970,1,1)</f>
        <v>42040.513888888891</v>
      </c>
      <c r="U3448">
        <f>YEAR(S3448)</f>
        <v>2015</v>
      </c>
      <c r="V3448">
        <f t="shared" si="53"/>
        <v>24</v>
      </c>
    </row>
    <row r="3449" spans="1:22" ht="27.6" x14ac:dyDescent="0.4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ROUND(E3449/D3449*100,0)</f>
        <v>108</v>
      </c>
      <c r="P3449">
        <f>IFERROR(ROUND(E3449/L3449,2),0)</f>
        <v>77</v>
      </c>
      <c r="Q3449" s="11" t="s">
        <v>8315</v>
      </c>
      <c r="R3449" t="s">
        <v>8316</v>
      </c>
      <c r="S3449" s="15">
        <f>(((J3449/60)/60)/24)+DATE(1970,1,1)</f>
        <v>42402.889027777783</v>
      </c>
      <c r="T3449" s="15">
        <f>(((I3449/60)/60)/24)+DATE(1970,1,1)</f>
        <v>42447.847361111111</v>
      </c>
      <c r="U3449">
        <f>YEAR(S3449)</f>
        <v>2016</v>
      </c>
      <c r="V3449">
        <f t="shared" si="53"/>
        <v>45</v>
      </c>
    </row>
    <row r="3450" spans="1:22" ht="41.4" x14ac:dyDescent="0.4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ROUND(E3450/D3450*100,0)</f>
        <v>110</v>
      </c>
      <c r="P3450">
        <f>IFERROR(ROUND(E3450/L3450,2),0)</f>
        <v>51.22</v>
      </c>
      <c r="Q3450" s="11" t="s">
        <v>8315</v>
      </c>
      <c r="R3450" t="s">
        <v>8316</v>
      </c>
      <c r="S3450" s="15">
        <f>(((J3450/60)/60)/24)+DATE(1970,1,1)</f>
        <v>41960.119085648148</v>
      </c>
      <c r="T3450" s="15">
        <f>(((I3450/60)/60)/24)+DATE(1970,1,1)</f>
        <v>41990.119085648148</v>
      </c>
      <c r="U3450">
        <f>YEAR(S3450)</f>
        <v>2014</v>
      </c>
      <c r="V3450">
        <f t="shared" si="53"/>
        <v>30</v>
      </c>
    </row>
    <row r="3451" spans="1:22" ht="41.4" x14ac:dyDescent="0.4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ROUND(E3451/D3451*100,0)</f>
        <v>171</v>
      </c>
      <c r="P3451">
        <f>IFERROR(ROUND(E3451/L3451,2),0)</f>
        <v>68.25</v>
      </c>
      <c r="Q3451" s="11" t="s">
        <v>8315</v>
      </c>
      <c r="R3451" t="s">
        <v>8316</v>
      </c>
      <c r="S3451" s="15">
        <f>(((J3451/60)/60)/24)+DATE(1970,1,1)</f>
        <v>42532.052523148144</v>
      </c>
      <c r="T3451" s="15">
        <f>(((I3451/60)/60)/24)+DATE(1970,1,1)</f>
        <v>42560.166666666672</v>
      </c>
      <c r="U3451">
        <f>YEAR(S3451)</f>
        <v>2016</v>
      </c>
      <c r="V3451">
        <f t="shared" si="53"/>
        <v>28</v>
      </c>
    </row>
    <row r="3452" spans="1:22" ht="41.4" x14ac:dyDescent="0.4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ROUND(E3452/D3452*100,0)</f>
        <v>152</v>
      </c>
      <c r="P3452">
        <f>IFERROR(ROUND(E3452/L3452,2),0)</f>
        <v>19.489999999999998</v>
      </c>
      <c r="Q3452" s="11" t="s">
        <v>8315</v>
      </c>
      <c r="R3452" t="s">
        <v>8316</v>
      </c>
      <c r="S3452" s="15">
        <f>(((J3452/60)/60)/24)+DATE(1970,1,1)</f>
        <v>42036.704525462963</v>
      </c>
      <c r="T3452" s="15">
        <f>(((I3452/60)/60)/24)+DATE(1970,1,1)</f>
        <v>42096.662858796291</v>
      </c>
      <c r="U3452">
        <f>YEAR(S3452)</f>
        <v>2015</v>
      </c>
      <c r="V3452">
        <f t="shared" si="53"/>
        <v>60</v>
      </c>
    </row>
    <row r="3453" spans="1:22" ht="41.4" x14ac:dyDescent="0.4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ROUND(E3453/D3453*100,0)</f>
        <v>101</v>
      </c>
      <c r="P3453">
        <f>IFERROR(ROUND(E3453/L3453,2),0)</f>
        <v>41.13</v>
      </c>
      <c r="Q3453" s="11" t="s">
        <v>8315</v>
      </c>
      <c r="R3453" t="s">
        <v>8316</v>
      </c>
      <c r="S3453" s="15">
        <f>(((J3453/60)/60)/24)+DATE(1970,1,1)</f>
        <v>42088.723692129628</v>
      </c>
      <c r="T3453" s="15">
        <f>(((I3453/60)/60)/24)+DATE(1970,1,1)</f>
        <v>42115.723692129628</v>
      </c>
      <c r="U3453">
        <f>YEAR(S3453)</f>
        <v>2015</v>
      </c>
      <c r="V3453">
        <f t="shared" si="53"/>
        <v>27</v>
      </c>
    </row>
    <row r="3454" spans="1:22" ht="41.4" x14ac:dyDescent="0.4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ROUND(E3454/D3454*100,0)</f>
        <v>153</v>
      </c>
      <c r="P3454">
        <f>IFERROR(ROUND(E3454/L3454,2),0)</f>
        <v>41.41</v>
      </c>
      <c r="Q3454" s="11" t="s">
        <v>8315</v>
      </c>
      <c r="R3454" t="s">
        <v>8316</v>
      </c>
      <c r="S3454" s="15">
        <f>(((J3454/60)/60)/24)+DATE(1970,1,1)</f>
        <v>41820.639189814814</v>
      </c>
      <c r="T3454" s="15">
        <f>(((I3454/60)/60)/24)+DATE(1970,1,1)</f>
        <v>41843.165972222225</v>
      </c>
      <c r="U3454">
        <f>YEAR(S3454)</f>
        <v>2014</v>
      </c>
      <c r="V3454">
        <f t="shared" si="53"/>
        <v>23</v>
      </c>
    </row>
    <row r="3455" spans="1:22" ht="41.4" x14ac:dyDescent="0.4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ROUND(E3455/D3455*100,0)</f>
        <v>128</v>
      </c>
      <c r="P3455">
        <f>IFERROR(ROUND(E3455/L3455,2),0)</f>
        <v>27.5</v>
      </c>
      <c r="Q3455" s="11" t="s">
        <v>8315</v>
      </c>
      <c r="R3455" t="s">
        <v>8316</v>
      </c>
      <c r="S3455" s="15">
        <f>(((J3455/60)/60)/24)+DATE(1970,1,1)</f>
        <v>42535.97865740741</v>
      </c>
      <c r="T3455" s="15">
        <f>(((I3455/60)/60)/24)+DATE(1970,1,1)</f>
        <v>42595.97865740741</v>
      </c>
      <c r="U3455">
        <f>YEAR(S3455)</f>
        <v>2016</v>
      </c>
      <c r="V3455">
        <f t="shared" si="53"/>
        <v>60</v>
      </c>
    </row>
    <row r="3456" spans="1:22" ht="41.4" x14ac:dyDescent="0.4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ROUND(E3456/D3456*100,0)</f>
        <v>101</v>
      </c>
      <c r="P3456">
        <f>IFERROR(ROUND(E3456/L3456,2),0)</f>
        <v>33.57</v>
      </c>
      <c r="Q3456" s="11" t="s">
        <v>8315</v>
      </c>
      <c r="R3456" t="s">
        <v>8316</v>
      </c>
      <c r="S3456" s="15">
        <f>(((J3456/60)/60)/24)+DATE(1970,1,1)</f>
        <v>41821.698599537034</v>
      </c>
      <c r="T3456" s="15">
        <f>(((I3456/60)/60)/24)+DATE(1970,1,1)</f>
        <v>41851.698599537034</v>
      </c>
      <c r="U3456">
        <f>YEAR(S3456)</f>
        <v>2014</v>
      </c>
      <c r="V3456">
        <f t="shared" si="53"/>
        <v>30</v>
      </c>
    </row>
    <row r="3457" spans="1:22" ht="41.4" x14ac:dyDescent="0.4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ROUND(E3457/D3457*100,0)</f>
        <v>101</v>
      </c>
      <c r="P3457">
        <f>IFERROR(ROUND(E3457/L3457,2),0)</f>
        <v>145.87</v>
      </c>
      <c r="Q3457" s="11" t="s">
        <v>8315</v>
      </c>
      <c r="R3457" t="s">
        <v>8316</v>
      </c>
      <c r="S3457" s="15">
        <f>(((J3457/60)/60)/24)+DATE(1970,1,1)</f>
        <v>42626.7503125</v>
      </c>
      <c r="T3457" s="15">
        <f>(((I3457/60)/60)/24)+DATE(1970,1,1)</f>
        <v>42656.7503125</v>
      </c>
      <c r="U3457">
        <f>YEAR(S3457)</f>
        <v>2016</v>
      </c>
      <c r="V3457">
        <f t="shared" si="53"/>
        <v>30</v>
      </c>
    </row>
    <row r="3458" spans="1:22" ht="41.4" x14ac:dyDescent="0.4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ROUND(E3458/D3458*100,0)</f>
        <v>191</v>
      </c>
      <c r="P3458">
        <f>IFERROR(ROUND(E3458/L3458,2),0)</f>
        <v>358.69</v>
      </c>
      <c r="Q3458" s="11" t="s">
        <v>8315</v>
      </c>
      <c r="R3458" t="s">
        <v>8316</v>
      </c>
      <c r="S3458" s="15">
        <f>(((J3458/60)/60)/24)+DATE(1970,1,1)</f>
        <v>41821.205636574072</v>
      </c>
      <c r="T3458" s="15">
        <f>(((I3458/60)/60)/24)+DATE(1970,1,1)</f>
        <v>41852.290972222225</v>
      </c>
      <c r="U3458">
        <f>YEAR(S3458)</f>
        <v>2014</v>
      </c>
      <c r="V3458">
        <f t="shared" si="53"/>
        <v>31</v>
      </c>
    </row>
    <row r="3459" spans="1:22" ht="27.6" x14ac:dyDescent="0.4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ROUND(E3459/D3459*100,0)</f>
        <v>140</v>
      </c>
      <c r="P3459">
        <f>IFERROR(ROUND(E3459/L3459,2),0)</f>
        <v>50.98</v>
      </c>
      <c r="Q3459" s="11" t="s">
        <v>8315</v>
      </c>
      <c r="R3459" t="s">
        <v>8316</v>
      </c>
      <c r="S3459" s="15">
        <f>(((J3459/60)/60)/24)+DATE(1970,1,1)</f>
        <v>42016.706678240742</v>
      </c>
      <c r="T3459" s="15">
        <f>(((I3459/60)/60)/24)+DATE(1970,1,1)</f>
        <v>42047.249305555553</v>
      </c>
      <c r="U3459">
        <f>YEAR(S3459)</f>
        <v>2015</v>
      </c>
      <c r="V3459">
        <f t="shared" ref="V3459:V3522" si="54">_xlfn.DAYS(T3459,S3459)</f>
        <v>31</v>
      </c>
    </row>
    <row r="3460" spans="1:22" ht="41.4" x14ac:dyDescent="0.4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ROUND(E3460/D3460*100,0)</f>
        <v>124</v>
      </c>
      <c r="P3460">
        <f>IFERROR(ROUND(E3460/L3460,2),0)</f>
        <v>45.04</v>
      </c>
      <c r="Q3460" s="11" t="s">
        <v>8315</v>
      </c>
      <c r="R3460" t="s">
        <v>8316</v>
      </c>
      <c r="S3460" s="15">
        <f>(((J3460/60)/60)/24)+DATE(1970,1,1)</f>
        <v>42011.202581018515</v>
      </c>
      <c r="T3460" s="15">
        <f>(((I3460/60)/60)/24)+DATE(1970,1,1)</f>
        <v>42038.185416666667</v>
      </c>
      <c r="U3460">
        <f>YEAR(S3460)</f>
        <v>2015</v>
      </c>
      <c r="V3460">
        <f t="shared" si="54"/>
        <v>27</v>
      </c>
    </row>
    <row r="3461" spans="1:22" ht="41.4" x14ac:dyDescent="0.4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ROUND(E3461/D3461*100,0)</f>
        <v>126</v>
      </c>
      <c r="P3461">
        <f>IFERROR(ROUND(E3461/L3461,2),0)</f>
        <v>17.53</v>
      </c>
      <c r="Q3461" s="11" t="s">
        <v>8315</v>
      </c>
      <c r="R3461" t="s">
        <v>8316</v>
      </c>
      <c r="S3461" s="15">
        <f>(((J3461/60)/60)/24)+DATE(1970,1,1)</f>
        <v>42480.479861111111</v>
      </c>
      <c r="T3461" s="15">
        <f>(((I3461/60)/60)/24)+DATE(1970,1,1)</f>
        <v>42510.479861111111</v>
      </c>
      <c r="U3461">
        <f>YEAR(S3461)</f>
        <v>2016</v>
      </c>
      <c r="V3461">
        <f t="shared" si="54"/>
        <v>30</v>
      </c>
    </row>
    <row r="3462" spans="1:22" ht="41.4" x14ac:dyDescent="0.4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ROUND(E3462/D3462*100,0)</f>
        <v>190</v>
      </c>
      <c r="P3462">
        <f>IFERROR(ROUND(E3462/L3462,2),0)</f>
        <v>50</v>
      </c>
      <c r="Q3462" s="11" t="s">
        <v>8315</v>
      </c>
      <c r="R3462" t="s">
        <v>8316</v>
      </c>
      <c r="S3462" s="15">
        <f>(((J3462/60)/60)/24)+DATE(1970,1,1)</f>
        <v>41852.527222222219</v>
      </c>
      <c r="T3462" s="15">
        <f>(((I3462/60)/60)/24)+DATE(1970,1,1)</f>
        <v>41866.527222222219</v>
      </c>
      <c r="U3462">
        <f>YEAR(S3462)</f>
        <v>2014</v>
      </c>
      <c r="V3462">
        <f t="shared" si="54"/>
        <v>14</v>
      </c>
    </row>
    <row r="3463" spans="1:22" ht="41.4" x14ac:dyDescent="0.4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ROUND(E3463/D3463*100,0)</f>
        <v>139</v>
      </c>
      <c r="P3463">
        <f>IFERROR(ROUND(E3463/L3463,2),0)</f>
        <v>57.92</v>
      </c>
      <c r="Q3463" s="11" t="s">
        <v>8315</v>
      </c>
      <c r="R3463" t="s">
        <v>8316</v>
      </c>
      <c r="S3463" s="15">
        <f>(((J3463/60)/60)/24)+DATE(1970,1,1)</f>
        <v>42643.632858796293</v>
      </c>
      <c r="T3463" s="15">
        <f>(((I3463/60)/60)/24)+DATE(1970,1,1)</f>
        <v>42672.125</v>
      </c>
      <c r="U3463">
        <f>YEAR(S3463)</f>
        <v>2016</v>
      </c>
      <c r="V3463">
        <f t="shared" si="54"/>
        <v>29</v>
      </c>
    </row>
    <row r="3464" spans="1:22" ht="41.4" x14ac:dyDescent="0.4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ROUND(E3464/D3464*100,0)</f>
        <v>202</v>
      </c>
      <c r="P3464">
        <f>IFERROR(ROUND(E3464/L3464,2),0)</f>
        <v>29.71</v>
      </c>
      <c r="Q3464" s="11" t="s">
        <v>8315</v>
      </c>
      <c r="R3464" t="s">
        <v>8316</v>
      </c>
      <c r="S3464" s="15">
        <f>(((J3464/60)/60)/24)+DATE(1970,1,1)</f>
        <v>42179.898472222223</v>
      </c>
      <c r="T3464" s="15">
        <f>(((I3464/60)/60)/24)+DATE(1970,1,1)</f>
        <v>42195.75</v>
      </c>
      <c r="U3464">
        <f>YEAR(S3464)</f>
        <v>2015</v>
      </c>
      <c r="V3464">
        <f t="shared" si="54"/>
        <v>16</v>
      </c>
    </row>
    <row r="3465" spans="1:22" ht="41.4" x14ac:dyDescent="0.4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ROUND(E3465/D3465*100,0)</f>
        <v>103</v>
      </c>
      <c r="P3465">
        <f>IFERROR(ROUND(E3465/L3465,2),0)</f>
        <v>90.68</v>
      </c>
      <c r="Q3465" s="11" t="s">
        <v>8315</v>
      </c>
      <c r="R3465" t="s">
        <v>8316</v>
      </c>
      <c r="S3465" s="15">
        <f>(((J3465/60)/60)/24)+DATE(1970,1,1)</f>
        <v>42612.918807870374</v>
      </c>
      <c r="T3465" s="15">
        <f>(((I3465/60)/60)/24)+DATE(1970,1,1)</f>
        <v>42654.165972222225</v>
      </c>
      <c r="U3465">
        <f>YEAR(S3465)</f>
        <v>2016</v>
      </c>
      <c r="V3465">
        <f t="shared" si="54"/>
        <v>42</v>
      </c>
    </row>
    <row r="3466" spans="1:22" ht="41.4" x14ac:dyDescent="0.4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ROUND(E3466/D3466*100,0)</f>
        <v>102</v>
      </c>
      <c r="P3466">
        <f>IFERROR(ROUND(E3466/L3466,2),0)</f>
        <v>55.01</v>
      </c>
      <c r="Q3466" s="11" t="s">
        <v>8315</v>
      </c>
      <c r="R3466" t="s">
        <v>8316</v>
      </c>
      <c r="S3466" s="15">
        <f>(((J3466/60)/60)/24)+DATE(1970,1,1)</f>
        <v>42575.130057870367</v>
      </c>
      <c r="T3466" s="15">
        <f>(((I3466/60)/60)/24)+DATE(1970,1,1)</f>
        <v>42605.130057870367</v>
      </c>
      <c r="U3466">
        <f>YEAR(S3466)</f>
        <v>2016</v>
      </c>
      <c r="V3466">
        <f t="shared" si="54"/>
        <v>30</v>
      </c>
    </row>
    <row r="3467" spans="1:22" ht="41.4" x14ac:dyDescent="0.4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ROUND(E3467/D3467*100,0)</f>
        <v>103</v>
      </c>
      <c r="P3467">
        <f>IFERROR(ROUND(E3467/L3467,2),0)</f>
        <v>57.22</v>
      </c>
      <c r="Q3467" s="11" t="s">
        <v>8315</v>
      </c>
      <c r="R3467" t="s">
        <v>8316</v>
      </c>
      <c r="S3467" s="15">
        <f>(((J3467/60)/60)/24)+DATE(1970,1,1)</f>
        <v>42200.625833333332</v>
      </c>
      <c r="T3467" s="15">
        <f>(((I3467/60)/60)/24)+DATE(1970,1,1)</f>
        <v>42225.666666666672</v>
      </c>
      <c r="U3467">
        <f>YEAR(S3467)</f>
        <v>2015</v>
      </c>
      <c r="V3467">
        <f t="shared" si="54"/>
        <v>25</v>
      </c>
    </row>
    <row r="3468" spans="1:22" ht="27.6" x14ac:dyDescent="0.4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ROUND(E3468/D3468*100,0)</f>
        <v>127</v>
      </c>
      <c r="P3468">
        <f>IFERROR(ROUND(E3468/L3468,2),0)</f>
        <v>72.95</v>
      </c>
      <c r="Q3468" s="11" t="s">
        <v>8315</v>
      </c>
      <c r="R3468" t="s">
        <v>8316</v>
      </c>
      <c r="S3468" s="15">
        <f>(((J3468/60)/60)/24)+DATE(1970,1,1)</f>
        <v>42420.019097222219</v>
      </c>
      <c r="T3468" s="15">
        <f>(((I3468/60)/60)/24)+DATE(1970,1,1)</f>
        <v>42479.977430555555</v>
      </c>
      <c r="U3468">
        <f>YEAR(S3468)</f>
        <v>2016</v>
      </c>
      <c r="V3468">
        <f t="shared" si="54"/>
        <v>59</v>
      </c>
    </row>
    <row r="3469" spans="1:22" x14ac:dyDescent="0.4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ROUND(E3469/D3469*100,0)</f>
        <v>101</v>
      </c>
      <c r="P3469">
        <f>IFERROR(ROUND(E3469/L3469,2),0)</f>
        <v>64.47</v>
      </c>
      <c r="Q3469" s="11" t="s">
        <v>8315</v>
      </c>
      <c r="R3469" t="s">
        <v>8316</v>
      </c>
      <c r="S3469" s="15">
        <f>(((J3469/60)/60)/24)+DATE(1970,1,1)</f>
        <v>42053.671666666662</v>
      </c>
      <c r="T3469" s="15">
        <f>(((I3469/60)/60)/24)+DATE(1970,1,1)</f>
        <v>42083.630000000005</v>
      </c>
      <c r="U3469">
        <f>YEAR(S3469)</f>
        <v>2015</v>
      </c>
      <c r="V3469">
        <f t="shared" si="54"/>
        <v>30</v>
      </c>
    </row>
    <row r="3470" spans="1:22" ht="41.4" x14ac:dyDescent="0.4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ROUND(E3470/D3470*100,0)</f>
        <v>122</v>
      </c>
      <c r="P3470">
        <f>IFERROR(ROUND(E3470/L3470,2),0)</f>
        <v>716.35</v>
      </c>
      <c r="Q3470" s="11" t="s">
        <v>8315</v>
      </c>
      <c r="R3470" t="s">
        <v>8316</v>
      </c>
      <c r="S3470" s="15">
        <f>(((J3470/60)/60)/24)+DATE(1970,1,1)</f>
        <v>42605.765381944439</v>
      </c>
      <c r="T3470" s="15">
        <f>(((I3470/60)/60)/24)+DATE(1970,1,1)</f>
        <v>42634.125</v>
      </c>
      <c r="U3470">
        <f>YEAR(S3470)</f>
        <v>2016</v>
      </c>
      <c r="V3470">
        <f t="shared" si="54"/>
        <v>29</v>
      </c>
    </row>
    <row r="3471" spans="1:22" ht="41.4" x14ac:dyDescent="0.4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ROUND(E3471/D3471*100,0)</f>
        <v>113</v>
      </c>
      <c r="P3471">
        <f>IFERROR(ROUND(E3471/L3471,2),0)</f>
        <v>50.4</v>
      </c>
      <c r="Q3471" s="11" t="s">
        <v>8315</v>
      </c>
      <c r="R3471" t="s">
        <v>8316</v>
      </c>
      <c r="S3471" s="15">
        <f>(((J3471/60)/60)/24)+DATE(1970,1,1)</f>
        <v>42458.641724537039</v>
      </c>
      <c r="T3471" s="15">
        <f>(((I3471/60)/60)/24)+DATE(1970,1,1)</f>
        <v>42488.641724537039</v>
      </c>
      <c r="U3471">
        <f>YEAR(S3471)</f>
        <v>2016</v>
      </c>
      <c r="V3471">
        <f t="shared" si="54"/>
        <v>30</v>
      </c>
    </row>
    <row r="3472" spans="1:22" ht="27.6" x14ac:dyDescent="0.4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ROUND(E3472/D3472*100,0)</f>
        <v>150</v>
      </c>
      <c r="P3472">
        <f>IFERROR(ROUND(E3472/L3472,2),0)</f>
        <v>41.67</v>
      </c>
      <c r="Q3472" s="11" t="s">
        <v>8315</v>
      </c>
      <c r="R3472" t="s">
        <v>8316</v>
      </c>
      <c r="S3472" s="15">
        <f>(((J3472/60)/60)/24)+DATE(1970,1,1)</f>
        <v>42529.022013888884</v>
      </c>
      <c r="T3472" s="15">
        <f>(((I3472/60)/60)/24)+DATE(1970,1,1)</f>
        <v>42566.901388888888</v>
      </c>
      <c r="U3472">
        <f>YEAR(S3472)</f>
        <v>2016</v>
      </c>
      <c r="V3472">
        <f t="shared" si="54"/>
        <v>37</v>
      </c>
    </row>
    <row r="3473" spans="1:22" ht="41.4" x14ac:dyDescent="0.4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ROUND(E3473/D3473*100,0)</f>
        <v>215</v>
      </c>
      <c r="P3473">
        <f>IFERROR(ROUND(E3473/L3473,2),0)</f>
        <v>35.770000000000003</v>
      </c>
      <c r="Q3473" s="11" t="s">
        <v>8315</v>
      </c>
      <c r="R3473" t="s">
        <v>8316</v>
      </c>
      <c r="S3473" s="15">
        <f>(((J3473/60)/60)/24)+DATE(1970,1,1)</f>
        <v>41841.820486111108</v>
      </c>
      <c r="T3473" s="15">
        <f>(((I3473/60)/60)/24)+DATE(1970,1,1)</f>
        <v>41882.833333333336</v>
      </c>
      <c r="U3473">
        <f>YEAR(S3473)</f>
        <v>2014</v>
      </c>
      <c r="V3473">
        <f t="shared" si="54"/>
        <v>41</v>
      </c>
    </row>
    <row r="3474" spans="1:22" ht="41.4" x14ac:dyDescent="0.4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ROUND(E3474/D3474*100,0)</f>
        <v>102</v>
      </c>
      <c r="P3474">
        <f>IFERROR(ROUND(E3474/L3474,2),0)</f>
        <v>88.74</v>
      </c>
      <c r="Q3474" s="11" t="s">
        <v>8315</v>
      </c>
      <c r="R3474" t="s">
        <v>8316</v>
      </c>
      <c r="S3474" s="15">
        <f>(((J3474/60)/60)/24)+DATE(1970,1,1)</f>
        <v>41928.170497685183</v>
      </c>
      <c r="T3474" s="15">
        <f>(((I3474/60)/60)/24)+DATE(1970,1,1)</f>
        <v>41949.249305555553</v>
      </c>
      <c r="U3474">
        <f>YEAR(S3474)</f>
        <v>2014</v>
      </c>
      <c r="V3474">
        <f t="shared" si="54"/>
        <v>21</v>
      </c>
    </row>
    <row r="3475" spans="1:22" ht="41.4" x14ac:dyDescent="0.4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ROUND(E3475/D3475*100,0)</f>
        <v>100</v>
      </c>
      <c r="P3475">
        <f>IFERROR(ROUND(E3475/L3475,2),0)</f>
        <v>148.47999999999999</v>
      </c>
      <c r="Q3475" s="11" t="s">
        <v>8315</v>
      </c>
      <c r="R3475" t="s">
        <v>8316</v>
      </c>
      <c r="S3475" s="15">
        <f>(((J3475/60)/60)/24)+DATE(1970,1,1)</f>
        <v>42062.834444444445</v>
      </c>
      <c r="T3475" s="15">
        <f>(((I3475/60)/60)/24)+DATE(1970,1,1)</f>
        <v>42083.852083333331</v>
      </c>
      <c r="U3475">
        <f>YEAR(S3475)</f>
        <v>2015</v>
      </c>
      <c r="V3475">
        <f t="shared" si="54"/>
        <v>21</v>
      </c>
    </row>
    <row r="3476" spans="1:22" ht="41.4" x14ac:dyDescent="0.4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ROUND(E3476/D3476*100,0)</f>
        <v>101</v>
      </c>
      <c r="P3476">
        <f>IFERROR(ROUND(E3476/L3476,2),0)</f>
        <v>51.79</v>
      </c>
      <c r="Q3476" s="11" t="s">
        <v>8315</v>
      </c>
      <c r="R3476" t="s">
        <v>8316</v>
      </c>
      <c r="S3476" s="15">
        <f>(((J3476/60)/60)/24)+DATE(1970,1,1)</f>
        <v>42541.501516203702</v>
      </c>
      <c r="T3476" s="15">
        <f>(((I3476/60)/60)/24)+DATE(1970,1,1)</f>
        <v>42571.501516203702</v>
      </c>
      <c r="U3476">
        <f>YEAR(S3476)</f>
        <v>2016</v>
      </c>
      <c r="V3476">
        <f t="shared" si="54"/>
        <v>30</v>
      </c>
    </row>
    <row r="3477" spans="1:22" ht="41.4" x14ac:dyDescent="0.4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ROUND(E3477/D3477*100,0)</f>
        <v>113</v>
      </c>
      <c r="P3477">
        <f>IFERROR(ROUND(E3477/L3477,2),0)</f>
        <v>20</v>
      </c>
      <c r="Q3477" s="11" t="s">
        <v>8315</v>
      </c>
      <c r="R3477" t="s">
        <v>8316</v>
      </c>
      <c r="S3477" s="15">
        <f>(((J3477/60)/60)/24)+DATE(1970,1,1)</f>
        <v>41918.880833333329</v>
      </c>
      <c r="T3477" s="15">
        <f>(((I3477/60)/60)/24)+DATE(1970,1,1)</f>
        <v>41946</v>
      </c>
      <c r="U3477">
        <f>YEAR(S3477)</f>
        <v>2014</v>
      </c>
      <c r="V3477">
        <f t="shared" si="54"/>
        <v>28</v>
      </c>
    </row>
    <row r="3478" spans="1:22" ht="41.4" x14ac:dyDescent="0.4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ROUND(E3478/D3478*100,0)</f>
        <v>104</v>
      </c>
      <c r="P3478">
        <f>IFERROR(ROUND(E3478/L3478,2),0)</f>
        <v>52</v>
      </c>
      <c r="Q3478" s="11" t="s">
        <v>8315</v>
      </c>
      <c r="R3478" t="s">
        <v>8316</v>
      </c>
      <c r="S3478" s="15">
        <f>(((J3478/60)/60)/24)+DATE(1970,1,1)</f>
        <v>41921.279976851853</v>
      </c>
      <c r="T3478" s="15">
        <f>(((I3478/60)/60)/24)+DATE(1970,1,1)</f>
        <v>41939.125</v>
      </c>
      <c r="U3478">
        <f>YEAR(S3478)</f>
        <v>2014</v>
      </c>
      <c r="V3478">
        <f t="shared" si="54"/>
        <v>18</v>
      </c>
    </row>
    <row r="3479" spans="1:22" ht="41.4" x14ac:dyDescent="0.4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ROUND(E3479/D3479*100,0)</f>
        <v>115</v>
      </c>
      <c r="P3479">
        <f>IFERROR(ROUND(E3479/L3479,2),0)</f>
        <v>53.23</v>
      </c>
      <c r="Q3479" s="11" t="s">
        <v>8315</v>
      </c>
      <c r="R3479" t="s">
        <v>8316</v>
      </c>
      <c r="S3479" s="15">
        <f>(((J3479/60)/60)/24)+DATE(1970,1,1)</f>
        <v>42128.736608796295</v>
      </c>
      <c r="T3479" s="15">
        <f>(((I3479/60)/60)/24)+DATE(1970,1,1)</f>
        <v>42141.125</v>
      </c>
      <c r="U3479">
        <f>YEAR(S3479)</f>
        <v>2015</v>
      </c>
      <c r="V3479">
        <f t="shared" si="54"/>
        <v>13</v>
      </c>
    </row>
    <row r="3480" spans="1:22" ht="41.4" x14ac:dyDescent="0.4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ROUND(E3480/D3480*100,0)</f>
        <v>113</v>
      </c>
      <c r="P3480">
        <f>IFERROR(ROUND(E3480/L3480,2),0)</f>
        <v>39.6</v>
      </c>
      <c r="Q3480" s="11" t="s">
        <v>8315</v>
      </c>
      <c r="R3480" t="s">
        <v>8316</v>
      </c>
      <c r="S3480" s="15">
        <f>(((J3480/60)/60)/24)+DATE(1970,1,1)</f>
        <v>42053.916921296302</v>
      </c>
      <c r="T3480" s="15">
        <f>(((I3480/60)/60)/24)+DATE(1970,1,1)</f>
        <v>42079.875</v>
      </c>
      <c r="U3480">
        <f>YEAR(S3480)</f>
        <v>2015</v>
      </c>
      <c r="V3480">
        <f t="shared" si="54"/>
        <v>26</v>
      </c>
    </row>
    <row r="3481" spans="1:22" ht="41.4" x14ac:dyDescent="0.4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ROUND(E3481/D3481*100,0)</f>
        <v>128</v>
      </c>
      <c r="P3481">
        <f>IFERROR(ROUND(E3481/L3481,2),0)</f>
        <v>34.25</v>
      </c>
      <c r="Q3481" s="11" t="s">
        <v>8315</v>
      </c>
      <c r="R3481" t="s">
        <v>8316</v>
      </c>
      <c r="S3481" s="15">
        <f>(((J3481/60)/60)/24)+DATE(1970,1,1)</f>
        <v>41781.855092592588</v>
      </c>
      <c r="T3481" s="15">
        <f>(((I3481/60)/60)/24)+DATE(1970,1,1)</f>
        <v>41811.855092592588</v>
      </c>
      <c r="U3481">
        <f>YEAR(S3481)</f>
        <v>2014</v>
      </c>
      <c r="V3481">
        <f t="shared" si="54"/>
        <v>30</v>
      </c>
    </row>
    <row r="3482" spans="1:22" ht="41.4" x14ac:dyDescent="0.4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ROUND(E3482/D3482*100,0)</f>
        <v>143</v>
      </c>
      <c r="P3482">
        <f>IFERROR(ROUND(E3482/L3482,2),0)</f>
        <v>164.62</v>
      </c>
      <c r="Q3482" s="11" t="s">
        <v>8315</v>
      </c>
      <c r="R3482" t="s">
        <v>8316</v>
      </c>
      <c r="S3482" s="15">
        <f>(((J3482/60)/60)/24)+DATE(1970,1,1)</f>
        <v>42171.317442129628</v>
      </c>
      <c r="T3482" s="15">
        <f>(((I3482/60)/60)/24)+DATE(1970,1,1)</f>
        <v>42195.875</v>
      </c>
      <c r="U3482">
        <f>YEAR(S3482)</f>
        <v>2015</v>
      </c>
      <c r="V3482">
        <f t="shared" si="54"/>
        <v>24</v>
      </c>
    </row>
    <row r="3483" spans="1:22" ht="41.4" x14ac:dyDescent="0.4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ROUND(E3483/D3483*100,0)</f>
        <v>119</v>
      </c>
      <c r="P3483">
        <f>IFERROR(ROUND(E3483/L3483,2),0)</f>
        <v>125.05</v>
      </c>
      <c r="Q3483" s="11" t="s">
        <v>8315</v>
      </c>
      <c r="R3483" t="s">
        <v>8316</v>
      </c>
      <c r="S3483" s="15">
        <f>(((J3483/60)/60)/24)+DATE(1970,1,1)</f>
        <v>41989.24754629629</v>
      </c>
      <c r="T3483" s="15">
        <f>(((I3483/60)/60)/24)+DATE(1970,1,1)</f>
        <v>42006.24754629629</v>
      </c>
      <c r="U3483">
        <f>YEAR(S3483)</f>
        <v>2014</v>
      </c>
      <c r="V3483">
        <f t="shared" si="54"/>
        <v>17</v>
      </c>
    </row>
    <row r="3484" spans="1:22" ht="41.4" x14ac:dyDescent="0.4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ROUND(E3484/D3484*100,0)</f>
        <v>138</v>
      </c>
      <c r="P3484">
        <f>IFERROR(ROUND(E3484/L3484,2),0)</f>
        <v>51.88</v>
      </c>
      <c r="Q3484" s="11" t="s">
        <v>8315</v>
      </c>
      <c r="R3484" t="s">
        <v>8316</v>
      </c>
      <c r="S3484" s="15">
        <f>(((J3484/60)/60)/24)+DATE(1970,1,1)</f>
        <v>41796.771597222221</v>
      </c>
      <c r="T3484" s="15">
        <f>(((I3484/60)/60)/24)+DATE(1970,1,1)</f>
        <v>41826.771597222221</v>
      </c>
      <c r="U3484">
        <f>YEAR(S3484)</f>
        <v>2014</v>
      </c>
      <c r="V3484">
        <f t="shared" si="54"/>
        <v>30</v>
      </c>
    </row>
    <row r="3485" spans="1:22" ht="41.4" x14ac:dyDescent="0.4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ROUND(E3485/D3485*100,0)</f>
        <v>160</v>
      </c>
      <c r="P3485">
        <f>IFERROR(ROUND(E3485/L3485,2),0)</f>
        <v>40.29</v>
      </c>
      <c r="Q3485" s="11" t="s">
        <v>8315</v>
      </c>
      <c r="R3485" t="s">
        <v>8316</v>
      </c>
      <c r="S3485" s="15">
        <f>(((J3485/60)/60)/24)+DATE(1970,1,1)</f>
        <v>41793.668761574074</v>
      </c>
      <c r="T3485" s="15">
        <f>(((I3485/60)/60)/24)+DATE(1970,1,1)</f>
        <v>41823.668761574074</v>
      </c>
      <c r="U3485">
        <f>YEAR(S3485)</f>
        <v>2014</v>
      </c>
      <c r="V3485">
        <f t="shared" si="54"/>
        <v>30</v>
      </c>
    </row>
    <row r="3486" spans="1:22" ht="41.4" x14ac:dyDescent="0.4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ROUND(E3486/D3486*100,0)</f>
        <v>114</v>
      </c>
      <c r="P3486">
        <f>IFERROR(ROUND(E3486/L3486,2),0)</f>
        <v>64.91</v>
      </c>
      <c r="Q3486" s="11" t="s">
        <v>8315</v>
      </c>
      <c r="R3486" t="s">
        <v>8316</v>
      </c>
      <c r="S3486" s="15">
        <f>(((J3486/60)/60)/24)+DATE(1970,1,1)</f>
        <v>42506.760405092587</v>
      </c>
      <c r="T3486" s="15">
        <f>(((I3486/60)/60)/24)+DATE(1970,1,1)</f>
        <v>42536.760405092587</v>
      </c>
      <c r="U3486">
        <f>YEAR(S3486)</f>
        <v>2016</v>
      </c>
      <c r="V3486">
        <f t="shared" si="54"/>
        <v>30</v>
      </c>
    </row>
    <row r="3487" spans="1:22" ht="41.4" x14ac:dyDescent="0.4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ROUND(E3487/D3487*100,0)</f>
        <v>101</v>
      </c>
      <c r="P3487">
        <f>IFERROR(ROUND(E3487/L3487,2),0)</f>
        <v>55.33</v>
      </c>
      <c r="Q3487" s="11" t="s">
        <v>8315</v>
      </c>
      <c r="R3487" t="s">
        <v>8316</v>
      </c>
      <c r="S3487" s="15">
        <f>(((J3487/60)/60)/24)+DATE(1970,1,1)</f>
        <v>42372.693055555559</v>
      </c>
      <c r="T3487" s="15">
        <f>(((I3487/60)/60)/24)+DATE(1970,1,1)</f>
        <v>42402.693055555559</v>
      </c>
      <c r="U3487">
        <f>YEAR(S3487)</f>
        <v>2016</v>
      </c>
      <c r="V3487">
        <f t="shared" si="54"/>
        <v>30</v>
      </c>
    </row>
    <row r="3488" spans="1:22" ht="41.4" x14ac:dyDescent="0.4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ROUND(E3488/D3488*100,0)</f>
        <v>155</v>
      </c>
      <c r="P3488">
        <f>IFERROR(ROUND(E3488/L3488,2),0)</f>
        <v>83.14</v>
      </c>
      <c r="Q3488" s="11" t="s">
        <v>8315</v>
      </c>
      <c r="R3488" t="s">
        <v>8316</v>
      </c>
      <c r="S3488" s="15">
        <f>(((J3488/60)/60)/24)+DATE(1970,1,1)</f>
        <v>42126.87501157407</v>
      </c>
      <c r="T3488" s="15">
        <f>(((I3488/60)/60)/24)+DATE(1970,1,1)</f>
        <v>42158.290972222225</v>
      </c>
      <c r="U3488">
        <f>YEAR(S3488)</f>
        <v>2015</v>
      </c>
      <c r="V3488">
        <f t="shared" si="54"/>
        <v>32</v>
      </c>
    </row>
    <row r="3489" spans="1:22" ht="41.4" x14ac:dyDescent="0.4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ROUND(E3489/D3489*100,0)</f>
        <v>128</v>
      </c>
      <c r="P3489">
        <f>IFERROR(ROUND(E3489/L3489,2),0)</f>
        <v>38.71</v>
      </c>
      <c r="Q3489" s="11" t="s">
        <v>8315</v>
      </c>
      <c r="R3489" t="s">
        <v>8316</v>
      </c>
      <c r="S3489" s="15">
        <f>(((J3489/60)/60)/24)+DATE(1970,1,1)</f>
        <v>42149.940416666665</v>
      </c>
      <c r="T3489" s="15">
        <f>(((I3489/60)/60)/24)+DATE(1970,1,1)</f>
        <v>42179.940416666665</v>
      </c>
      <c r="U3489">
        <f>YEAR(S3489)</f>
        <v>2015</v>
      </c>
      <c r="V3489">
        <f t="shared" si="54"/>
        <v>30</v>
      </c>
    </row>
    <row r="3490" spans="1:22" ht="41.4" x14ac:dyDescent="0.4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ROUND(E3490/D3490*100,0)</f>
        <v>121</v>
      </c>
      <c r="P3490">
        <f>IFERROR(ROUND(E3490/L3490,2),0)</f>
        <v>125.38</v>
      </c>
      <c r="Q3490" s="11" t="s">
        <v>8315</v>
      </c>
      <c r="R3490" t="s">
        <v>8316</v>
      </c>
      <c r="S3490" s="15">
        <f>(((J3490/60)/60)/24)+DATE(1970,1,1)</f>
        <v>42087.768055555556</v>
      </c>
      <c r="T3490" s="15">
        <f>(((I3490/60)/60)/24)+DATE(1970,1,1)</f>
        <v>42111.666666666672</v>
      </c>
      <c r="U3490">
        <f>YEAR(S3490)</f>
        <v>2015</v>
      </c>
      <c r="V3490">
        <f t="shared" si="54"/>
        <v>24</v>
      </c>
    </row>
    <row r="3491" spans="1:22" ht="41.4" x14ac:dyDescent="0.4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ROUND(E3491/D3491*100,0)</f>
        <v>113</v>
      </c>
      <c r="P3491">
        <f>IFERROR(ROUND(E3491/L3491,2),0)</f>
        <v>78.260000000000005</v>
      </c>
      <c r="Q3491" s="11" t="s">
        <v>8315</v>
      </c>
      <c r="R3491" t="s">
        <v>8316</v>
      </c>
      <c r="S3491" s="15">
        <f>(((J3491/60)/60)/24)+DATE(1970,1,1)</f>
        <v>41753.635775462964</v>
      </c>
      <c r="T3491" s="15">
        <f>(((I3491/60)/60)/24)+DATE(1970,1,1)</f>
        <v>41783.875</v>
      </c>
      <c r="U3491">
        <f>YEAR(S3491)</f>
        <v>2014</v>
      </c>
      <c r="V3491">
        <f t="shared" si="54"/>
        <v>30</v>
      </c>
    </row>
    <row r="3492" spans="1:22" ht="41.4" x14ac:dyDescent="0.4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ROUND(E3492/D3492*100,0)</f>
        <v>128</v>
      </c>
      <c r="P3492">
        <f>IFERROR(ROUND(E3492/L3492,2),0)</f>
        <v>47.22</v>
      </c>
      <c r="Q3492" s="11" t="s">
        <v>8315</v>
      </c>
      <c r="R3492" t="s">
        <v>8316</v>
      </c>
      <c r="S3492" s="15">
        <f>(((J3492/60)/60)/24)+DATE(1970,1,1)</f>
        <v>42443.802361111113</v>
      </c>
      <c r="T3492" s="15">
        <f>(((I3492/60)/60)/24)+DATE(1970,1,1)</f>
        <v>42473.802361111113</v>
      </c>
      <c r="U3492">
        <f>YEAR(S3492)</f>
        <v>2016</v>
      </c>
      <c r="V3492">
        <f t="shared" si="54"/>
        <v>30</v>
      </c>
    </row>
    <row r="3493" spans="1:22" ht="41.4" x14ac:dyDescent="0.4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ROUND(E3493/D3493*100,0)</f>
        <v>158</v>
      </c>
      <c r="P3493">
        <f>IFERROR(ROUND(E3493/L3493,2),0)</f>
        <v>79.099999999999994</v>
      </c>
      <c r="Q3493" s="11" t="s">
        <v>8315</v>
      </c>
      <c r="R3493" t="s">
        <v>8316</v>
      </c>
      <c r="S3493" s="15">
        <f>(((J3493/60)/60)/24)+DATE(1970,1,1)</f>
        <v>42121.249814814815</v>
      </c>
      <c r="T3493" s="15">
        <f>(((I3493/60)/60)/24)+DATE(1970,1,1)</f>
        <v>42142.249814814815</v>
      </c>
      <c r="U3493">
        <f>YEAR(S3493)</f>
        <v>2015</v>
      </c>
      <c r="V3493">
        <f t="shared" si="54"/>
        <v>21</v>
      </c>
    </row>
    <row r="3494" spans="1:22" ht="41.4" x14ac:dyDescent="0.4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ROUND(E3494/D3494*100,0)</f>
        <v>105</v>
      </c>
      <c r="P3494">
        <f>IFERROR(ROUND(E3494/L3494,2),0)</f>
        <v>114.29</v>
      </c>
      <c r="Q3494" s="11" t="s">
        <v>8315</v>
      </c>
      <c r="R3494" t="s">
        <v>8316</v>
      </c>
      <c r="S3494" s="15">
        <f>(((J3494/60)/60)/24)+DATE(1970,1,1)</f>
        <v>42268.009224537032</v>
      </c>
      <c r="T3494" s="15">
        <f>(((I3494/60)/60)/24)+DATE(1970,1,1)</f>
        <v>42303.009224537032</v>
      </c>
      <c r="U3494">
        <f>YEAR(S3494)</f>
        <v>2015</v>
      </c>
      <c r="V3494">
        <f t="shared" si="54"/>
        <v>35</v>
      </c>
    </row>
    <row r="3495" spans="1:22" ht="41.4" x14ac:dyDescent="0.4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ROUND(E3495/D3495*100,0)</f>
        <v>100</v>
      </c>
      <c r="P3495">
        <f>IFERROR(ROUND(E3495/L3495,2),0)</f>
        <v>51.72</v>
      </c>
      <c r="Q3495" s="11" t="s">
        <v>8315</v>
      </c>
      <c r="R3495" t="s">
        <v>8316</v>
      </c>
      <c r="S3495" s="15">
        <f>(((J3495/60)/60)/24)+DATE(1970,1,1)</f>
        <v>41848.866157407407</v>
      </c>
      <c r="T3495" s="15">
        <f>(((I3495/60)/60)/24)+DATE(1970,1,1)</f>
        <v>41868.21597222222</v>
      </c>
      <c r="U3495">
        <f>YEAR(S3495)</f>
        <v>2014</v>
      </c>
      <c r="V3495">
        <f t="shared" si="54"/>
        <v>20</v>
      </c>
    </row>
    <row r="3496" spans="1:22" ht="41.4" x14ac:dyDescent="0.4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ROUND(E3496/D3496*100,0)</f>
        <v>100</v>
      </c>
      <c r="P3496">
        <f>IFERROR(ROUND(E3496/L3496,2),0)</f>
        <v>30.77</v>
      </c>
      <c r="Q3496" s="11" t="s">
        <v>8315</v>
      </c>
      <c r="R3496" t="s">
        <v>8316</v>
      </c>
      <c r="S3496" s="15">
        <f>(((J3496/60)/60)/24)+DATE(1970,1,1)</f>
        <v>42689.214988425927</v>
      </c>
      <c r="T3496" s="15">
        <f>(((I3496/60)/60)/24)+DATE(1970,1,1)</f>
        <v>42700.25</v>
      </c>
      <c r="U3496">
        <f>YEAR(S3496)</f>
        <v>2016</v>
      </c>
      <c r="V3496">
        <f t="shared" si="54"/>
        <v>11</v>
      </c>
    </row>
    <row r="3497" spans="1:22" ht="41.4" x14ac:dyDescent="0.4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ROUND(E3497/D3497*100,0)</f>
        <v>107</v>
      </c>
      <c r="P3497">
        <f>IFERROR(ROUND(E3497/L3497,2),0)</f>
        <v>74.209999999999994</v>
      </c>
      <c r="Q3497" s="11" t="s">
        <v>8315</v>
      </c>
      <c r="R3497" t="s">
        <v>8316</v>
      </c>
      <c r="S3497" s="15">
        <f>(((J3497/60)/60)/24)+DATE(1970,1,1)</f>
        <v>41915.762835648151</v>
      </c>
      <c r="T3497" s="15">
        <f>(((I3497/60)/60)/24)+DATE(1970,1,1)</f>
        <v>41944.720833333333</v>
      </c>
      <c r="U3497">
        <f>YEAR(S3497)</f>
        <v>2014</v>
      </c>
      <c r="V3497">
        <f t="shared" si="54"/>
        <v>29</v>
      </c>
    </row>
    <row r="3498" spans="1:22" ht="41.4" x14ac:dyDescent="0.4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ROUND(E3498/D3498*100,0)</f>
        <v>124</v>
      </c>
      <c r="P3498">
        <f>IFERROR(ROUND(E3498/L3498,2),0)</f>
        <v>47.85</v>
      </c>
      <c r="Q3498" s="11" t="s">
        <v>8315</v>
      </c>
      <c r="R3498" t="s">
        <v>8316</v>
      </c>
      <c r="S3498" s="15">
        <f>(((J3498/60)/60)/24)+DATE(1970,1,1)</f>
        <v>42584.846828703703</v>
      </c>
      <c r="T3498" s="15">
        <f>(((I3498/60)/60)/24)+DATE(1970,1,1)</f>
        <v>42624.846828703703</v>
      </c>
      <c r="U3498">
        <f>YEAR(S3498)</f>
        <v>2016</v>
      </c>
      <c r="V3498">
        <f t="shared" si="54"/>
        <v>40</v>
      </c>
    </row>
    <row r="3499" spans="1:22" ht="41.4" x14ac:dyDescent="0.4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ROUND(E3499/D3499*100,0)</f>
        <v>109</v>
      </c>
      <c r="P3499">
        <f>IFERROR(ROUND(E3499/L3499,2),0)</f>
        <v>34.409999999999997</v>
      </c>
      <c r="Q3499" s="11" t="s">
        <v>8315</v>
      </c>
      <c r="R3499" t="s">
        <v>8316</v>
      </c>
      <c r="S3499" s="15">
        <f>(((J3499/60)/60)/24)+DATE(1970,1,1)</f>
        <v>42511.741944444439</v>
      </c>
      <c r="T3499" s="15">
        <f>(((I3499/60)/60)/24)+DATE(1970,1,1)</f>
        <v>42523.916666666672</v>
      </c>
      <c r="U3499">
        <f>YEAR(S3499)</f>
        <v>2016</v>
      </c>
      <c r="V3499">
        <f t="shared" si="54"/>
        <v>12</v>
      </c>
    </row>
    <row r="3500" spans="1:22" ht="41.4" x14ac:dyDescent="0.4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ROUND(E3500/D3500*100,0)</f>
        <v>102</v>
      </c>
      <c r="P3500">
        <f>IFERROR(ROUND(E3500/L3500,2),0)</f>
        <v>40.24</v>
      </c>
      <c r="Q3500" s="11" t="s">
        <v>8315</v>
      </c>
      <c r="R3500" t="s">
        <v>8316</v>
      </c>
      <c r="S3500" s="15">
        <f>(((J3500/60)/60)/24)+DATE(1970,1,1)</f>
        <v>42459.15861111111</v>
      </c>
      <c r="T3500" s="15">
        <f>(((I3500/60)/60)/24)+DATE(1970,1,1)</f>
        <v>42518.905555555553</v>
      </c>
      <c r="U3500">
        <f>YEAR(S3500)</f>
        <v>2016</v>
      </c>
      <c r="V3500">
        <f t="shared" si="54"/>
        <v>59</v>
      </c>
    </row>
    <row r="3501" spans="1:22" ht="41.4" x14ac:dyDescent="0.4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ROUND(E3501/D3501*100,0)</f>
        <v>106</v>
      </c>
      <c r="P3501">
        <f>IFERROR(ROUND(E3501/L3501,2),0)</f>
        <v>60.29</v>
      </c>
      <c r="Q3501" s="11" t="s">
        <v>8315</v>
      </c>
      <c r="R3501" t="s">
        <v>8316</v>
      </c>
      <c r="S3501" s="15">
        <f>(((J3501/60)/60)/24)+DATE(1970,1,1)</f>
        <v>42132.036168981482</v>
      </c>
      <c r="T3501" s="15">
        <f>(((I3501/60)/60)/24)+DATE(1970,1,1)</f>
        <v>42186.290972222225</v>
      </c>
      <c r="U3501">
        <f>YEAR(S3501)</f>
        <v>2015</v>
      </c>
      <c r="V3501">
        <f t="shared" si="54"/>
        <v>54</v>
      </c>
    </row>
    <row r="3502" spans="1:22" ht="41.4" x14ac:dyDescent="0.4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ROUND(E3502/D3502*100,0)</f>
        <v>106</v>
      </c>
      <c r="P3502">
        <f>IFERROR(ROUND(E3502/L3502,2),0)</f>
        <v>25.31</v>
      </c>
      <c r="Q3502" s="11" t="s">
        <v>8315</v>
      </c>
      <c r="R3502" t="s">
        <v>8316</v>
      </c>
      <c r="S3502" s="15">
        <f>(((J3502/60)/60)/24)+DATE(1970,1,1)</f>
        <v>42419.91942129629</v>
      </c>
      <c r="T3502" s="15">
        <f>(((I3502/60)/60)/24)+DATE(1970,1,1)</f>
        <v>42436.207638888889</v>
      </c>
      <c r="U3502">
        <f>YEAR(S3502)</f>
        <v>2016</v>
      </c>
      <c r="V3502">
        <f t="shared" si="54"/>
        <v>17</v>
      </c>
    </row>
    <row r="3503" spans="1:22" ht="41.4" x14ac:dyDescent="0.4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ROUND(E3503/D3503*100,0)</f>
        <v>101</v>
      </c>
      <c r="P3503">
        <f>IFERROR(ROUND(E3503/L3503,2),0)</f>
        <v>35.950000000000003</v>
      </c>
      <c r="Q3503" s="11" t="s">
        <v>8315</v>
      </c>
      <c r="R3503" t="s">
        <v>8316</v>
      </c>
      <c r="S3503" s="15">
        <f>(((J3503/60)/60)/24)+DATE(1970,1,1)</f>
        <v>42233.763831018514</v>
      </c>
      <c r="T3503" s="15">
        <f>(((I3503/60)/60)/24)+DATE(1970,1,1)</f>
        <v>42258.763831018514</v>
      </c>
      <c r="U3503">
        <f>YEAR(S3503)</f>
        <v>2015</v>
      </c>
      <c r="V3503">
        <f t="shared" si="54"/>
        <v>25</v>
      </c>
    </row>
    <row r="3504" spans="1:22" ht="41.4" x14ac:dyDescent="0.4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ROUND(E3504/D3504*100,0)</f>
        <v>105</v>
      </c>
      <c r="P3504">
        <f>IFERROR(ROUND(E3504/L3504,2),0)</f>
        <v>136</v>
      </c>
      <c r="Q3504" s="11" t="s">
        <v>8315</v>
      </c>
      <c r="R3504" t="s">
        <v>8316</v>
      </c>
      <c r="S3504" s="15">
        <f>(((J3504/60)/60)/24)+DATE(1970,1,1)</f>
        <v>42430.839398148149</v>
      </c>
      <c r="T3504" s="15">
        <f>(((I3504/60)/60)/24)+DATE(1970,1,1)</f>
        <v>42445.165972222225</v>
      </c>
      <c r="U3504">
        <f>YEAR(S3504)</f>
        <v>2016</v>
      </c>
      <c r="V3504">
        <f t="shared" si="54"/>
        <v>15</v>
      </c>
    </row>
    <row r="3505" spans="1:22" ht="41.4" x14ac:dyDescent="0.4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ROUND(E3505/D3505*100,0)</f>
        <v>108</v>
      </c>
      <c r="P3505">
        <f>IFERROR(ROUND(E3505/L3505,2),0)</f>
        <v>70.760000000000005</v>
      </c>
      <c r="Q3505" s="11" t="s">
        <v>8315</v>
      </c>
      <c r="R3505" t="s">
        <v>8316</v>
      </c>
      <c r="S3505" s="15">
        <f>(((J3505/60)/60)/24)+DATE(1970,1,1)</f>
        <v>42545.478333333333</v>
      </c>
      <c r="T3505" s="15">
        <f>(((I3505/60)/60)/24)+DATE(1970,1,1)</f>
        <v>42575.478333333333</v>
      </c>
      <c r="U3505">
        <f>YEAR(S3505)</f>
        <v>2016</v>
      </c>
      <c r="V3505">
        <f t="shared" si="54"/>
        <v>30</v>
      </c>
    </row>
    <row r="3506" spans="1:22" ht="41.4" x14ac:dyDescent="0.4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ROUND(E3506/D3506*100,0)</f>
        <v>100</v>
      </c>
      <c r="P3506">
        <f>IFERROR(ROUND(E3506/L3506,2),0)</f>
        <v>125</v>
      </c>
      <c r="Q3506" s="11" t="s">
        <v>8315</v>
      </c>
      <c r="R3506" t="s">
        <v>8316</v>
      </c>
      <c r="S3506" s="15">
        <f>(((J3506/60)/60)/24)+DATE(1970,1,1)</f>
        <v>42297.748738425929</v>
      </c>
      <c r="T3506" s="15">
        <f>(((I3506/60)/60)/24)+DATE(1970,1,1)</f>
        <v>42327.790405092594</v>
      </c>
      <c r="U3506">
        <f>YEAR(S3506)</f>
        <v>2015</v>
      </c>
      <c r="V3506">
        <f t="shared" si="54"/>
        <v>30</v>
      </c>
    </row>
    <row r="3507" spans="1:22" ht="82.8" x14ac:dyDescent="0.4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ROUND(E3507/D3507*100,0)</f>
        <v>104</v>
      </c>
      <c r="P3507">
        <f>IFERROR(ROUND(E3507/L3507,2),0)</f>
        <v>66.510000000000005</v>
      </c>
      <c r="Q3507" s="11" t="s">
        <v>8315</v>
      </c>
      <c r="R3507" t="s">
        <v>8316</v>
      </c>
      <c r="S3507" s="15">
        <f>(((J3507/60)/60)/24)+DATE(1970,1,1)</f>
        <v>41760.935706018521</v>
      </c>
      <c r="T3507" s="15">
        <f>(((I3507/60)/60)/24)+DATE(1970,1,1)</f>
        <v>41772.166666666664</v>
      </c>
      <c r="U3507">
        <f>YEAR(S3507)</f>
        <v>2014</v>
      </c>
      <c r="V3507">
        <f t="shared" si="54"/>
        <v>12</v>
      </c>
    </row>
    <row r="3508" spans="1:22" ht="41.4" x14ac:dyDescent="0.4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ROUND(E3508/D3508*100,0)</f>
        <v>102</v>
      </c>
      <c r="P3508">
        <f>IFERROR(ROUND(E3508/L3508,2),0)</f>
        <v>105</v>
      </c>
      <c r="Q3508" s="11" t="s">
        <v>8315</v>
      </c>
      <c r="R3508" t="s">
        <v>8316</v>
      </c>
      <c r="S3508" s="15">
        <f>(((J3508/60)/60)/24)+DATE(1970,1,1)</f>
        <v>41829.734259259261</v>
      </c>
      <c r="T3508" s="15">
        <f>(((I3508/60)/60)/24)+DATE(1970,1,1)</f>
        <v>41874.734259259261</v>
      </c>
      <c r="U3508">
        <f>YEAR(S3508)</f>
        <v>2014</v>
      </c>
      <c r="V3508">
        <f t="shared" si="54"/>
        <v>45</v>
      </c>
    </row>
    <row r="3509" spans="1:22" ht="27.6" x14ac:dyDescent="0.4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ROUND(E3509/D3509*100,0)</f>
        <v>104</v>
      </c>
      <c r="P3509">
        <f>IFERROR(ROUND(E3509/L3509,2),0)</f>
        <v>145</v>
      </c>
      <c r="Q3509" s="11" t="s">
        <v>8315</v>
      </c>
      <c r="R3509" t="s">
        <v>8316</v>
      </c>
      <c r="S3509" s="15">
        <f>(((J3509/60)/60)/24)+DATE(1970,1,1)</f>
        <v>42491.92288194444</v>
      </c>
      <c r="T3509" s="15">
        <f>(((I3509/60)/60)/24)+DATE(1970,1,1)</f>
        <v>42521.92288194444</v>
      </c>
      <c r="U3509">
        <f>YEAR(S3509)</f>
        <v>2016</v>
      </c>
      <c r="V3509">
        <f t="shared" si="54"/>
        <v>30</v>
      </c>
    </row>
    <row r="3510" spans="1:22" ht="41.4" x14ac:dyDescent="0.4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ROUND(E3510/D3510*100,0)</f>
        <v>180</v>
      </c>
      <c r="P3510">
        <f>IFERROR(ROUND(E3510/L3510,2),0)</f>
        <v>12</v>
      </c>
      <c r="Q3510" s="11" t="s">
        <v>8315</v>
      </c>
      <c r="R3510" t="s">
        <v>8316</v>
      </c>
      <c r="S3510" s="15">
        <f>(((J3510/60)/60)/24)+DATE(1970,1,1)</f>
        <v>42477.729780092588</v>
      </c>
      <c r="T3510" s="15">
        <f>(((I3510/60)/60)/24)+DATE(1970,1,1)</f>
        <v>42500.875</v>
      </c>
      <c r="U3510">
        <f>YEAR(S3510)</f>
        <v>2016</v>
      </c>
      <c r="V3510">
        <f t="shared" si="54"/>
        <v>23</v>
      </c>
    </row>
    <row r="3511" spans="1:22" ht="41.4" x14ac:dyDescent="0.4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ROUND(E3511/D3511*100,0)</f>
        <v>106</v>
      </c>
      <c r="P3511">
        <f>IFERROR(ROUND(E3511/L3511,2),0)</f>
        <v>96.67</v>
      </c>
      <c r="Q3511" s="11" t="s">
        <v>8315</v>
      </c>
      <c r="R3511" t="s">
        <v>8316</v>
      </c>
      <c r="S3511" s="15">
        <f>(((J3511/60)/60)/24)+DATE(1970,1,1)</f>
        <v>41950.859560185185</v>
      </c>
      <c r="T3511" s="15">
        <f>(((I3511/60)/60)/24)+DATE(1970,1,1)</f>
        <v>41964.204861111109</v>
      </c>
      <c r="U3511">
        <f>YEAR(S3511)</f>
        <v>2014</v>
      </c>
      <c r="V3511">
        <f t="shared" si="54"/>
        <v>14</v>
      </c>
    </row>
    <row r="3512" spans="1:22" ht="41.4" x14ac:dyDescent="0.4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ROUND(E3512/D3512*100,0)</f>
        <v>101</v>
      </c>
      <c r="P3512">
        <f>IFERROR(ROUND(E3512/L3512,2),0)</f>
        <v>60.33</v>
      </c>
      <c r="Q3512" s="11" t="s">
        <v>8315</v>
      </c>
      <c r="R3512" t="s">
        <v>8316</v>
      </c>
      <c r="S3512" s="15">
        <f>(((J3512/60)/60)/24)+DATE(1970,1,1)</f>
        <v>41802.62090277778</v>
      </c>
      <c r="T3512" s="15">
        <f>(((I3512/60)/60)/24)+DATE(1970,1,1)</f>
        <v>41822.62090277778</v>
      </c>
      <c r="U3512">
        <f>YEAR(S3512)</f>
        <v>2014</v>
      </c>
      <c r="V3512">
        <f t="shared" si="54"/>
        <v>20</v>
      </c>
    </row>
    <row r="3513" spans="1:22" ht="41.4" x14ac:dyDescent="0.4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ROUND(E3513/D3513*100,0)</f>
        <v>101</v>
      </c>
      <c r="P3513">
        <f>IFERROR(ROUND(E3513/L3513,2),0)</f>
        <v>79.89</v>
      </c>
      <c r="Q3513" s="11" t="s">
        <v>8315</v>
      </c>
      <c r="R3513" t="s">
        <v>8316</v>
      </c>
      <c r="S3513" s="15">
        <f>(((J3513/60)/60)/24)+DATE(1970,1,1)</f>
        <v>41927.873784722222</v>
      </c>
      <c r="T3513" s="15">
        <f>(((I3513/60)/60)/24)+DATE(1970,1,1)</f>
        <v>41950.770833333336</v>
      </c>
      <c r="U3513">
        <f>YEAR(S3513)</f>
        <v>2014</v>
      </c>
      <c r="V3513">
        <f t="shared" si="54"/>
        <v>23</v>
      </c>
    </row>
    <row r="3514" spans="1:22" ht="41.4" x14ac:dyDescent="0.4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ROUND(E3514/D3514*100,0)</f>
        <v>100</v>
      </c>
      <c r="P3514">
        <f>IFERROR(ROUND(E3514/L3514,2),0)</f>
        <v>58.82</v>
      </c>
      <c r="Q3514" s="11" t="s">
        <v>8315</v>
      </c>
      <c r="R3514" t="s">
        <v>8316</v>
      </c>
      <c r="S3514" s="15">
        <f>(((J3514/60)/60)/24)+DATE(1970,1,1)</f>
        <v>42057.536944444444</v>
      </c>
      <c r="T3514" s="15">
        <f>(((I3514/60)/60)/24)+DATE(1970,1,1)</f>
        <v>42117.49527777778</v>
      </c>
      <c r="U3514">
        <f>YEAR(S3514)</f>
        <v>2015</v>
      </c>
      <c r="V3514">
        <f t="shared" si="54"/>
        <v>60</v>
      </c>
    </row>
    <row r="3515" spans="1:22" ht="41.4" x14ac:dyDescent="0.4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ROUND(E3515/D3515*100,0)</f>
        <v>118</v>
      </c>
      <c r="P3515">
        <f>IFERROR(ROUND(E3515/L3515,2),0)</f>
        <v>75.34</v>
      </c>
      <c r="Q3515" s="11" t="s">
        <v>8315</v>
      </c>
      <c r="R3515" t="s">
        <v>8316</v>
      </c>
      <c r="S3515" s="15">
        <f>(((J3515/60)/60)/24)+DATE(1970,1,1)</f>
        <v>41781.096203703702</v>
      </c>
      <c r="T3515" s="15">
        <f>(((I3515/60)/60)/24)+DATE(1970,1,1)</f>
        <v>41794.207638888889</v>
      </c>
      <c r="U3515">
        <f>YEAR(S3515)</f>
        <v>2014</v>
      </c>
      <c r="V3515">
        <f t="shared" si="54"/>
        <v>13</v>
      </c>
    </row>
    <row r="3516" spans="1:22" ht="41.4" x14ac:dyDescent="0.4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ROUND(E3516/D3516*100,0)</f>
        <v>110</v>
      </c>
      <c r="P3516">
        <f>IFERROR(ROUND(E3516/L3516,2),0)</f>
        <v>55</v>
      </c>
      <c r="Q3516" s="11" t="s">
        <v>8315</v>
      </c>
      <c r="R3516" t="s">
        <v>8316</v>
      </c>
      <c r="S3516" s="15">
        <f>(((J3516/60)/60)/24)+DATE(1970,1,1)</f>
        <v>42020.846666666665</v>
      </c>
      <c r="T3516" s="15">
        <f>(((I3516/60)/60)/24)+DATE(1970,1,1)</f>
        <v>42037.207638888889</v>
      </c>
      <c r="U3516">
        <f>YEAR(S3516)</f>
        <v>2015</v>
      </c>
      <c r="V3516">
        <f t="shared" si="54"/>
        <v>17</v>
      </c>
    </row>
    <row r="3517" spans="1:22" ht="41.4" x14ac:dyDescent="0.4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ROUND(E3517/D3517*100,0)</f>
        <v>103</v>
      </c>
      <c r="P3517">
        <f>IFERROR(ROUND(E3517/L3517,2),0)</f>
        <v>66.959999999999994</v>
      </c>
      <c r="Q3517" s="11" t="s">
        <v>8315</v>
      </c>
      <c r="R3517" t="s">
        <v>8316</v>
      </c>
      <c r="S3517" s="15">
        <f>(((J3517/60)/60)/24)+DATE(1970,1,1)</f>
        <v>42125.772812499999</v>
      </c>
      <c r="T3517" s="15">
        <f>(((I3517/60)/60)/24)+DATE(1970,1,1)</f>
        <v>42155.772812499999</v>
      </c>
      <c r="U3517">
        <f>YEAR(S3517)</f>
        <v>2015</v>
      </c>
      <c r="V3517">
        <f t="shared" si="54"/>
        <v>30</v>
      </c>
    </row>
    <row r="3518" spans="1:22" ht="41.4" x14ac:dyDescent="0.4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ROUND(E3518/D3518*100,0)</f>
        <v>100</v>
      </c>
      <c r="P3518">
        <f>IFERROR(ROUND(E3518/L3518,2),0)</f>
        <v>227.27</v>
      </c>
      <c r="Q3518" s="11" t="s">
        <v>8315</v>
      </c>
      <c r="R3518" t="s">
        <v>8316</v>
      </c>
      <c r="S3518" s="15">
        <f>(((J3518/60)/60)/24)+DATE(1970,1,1)</f>
        <v>41856.010069444441</v>
      </c>
      <c r="T3518" s="15">
        <f>(((I3518/60)/60)/24)+DATE(1970,1,1)</f>
        <v>41890.125</v>
      </c>
      <c r="U3518">
        <f>YEAR(S3518)</f>
        <v>2014</v>
      </c>
      <c r="V3518">
        <f t="shared" si="54"/>
        <v>34</v>
      </c>
    </row>
    <row r="3519" spans="1:22" ht="41.4" x14ac:dyDescent="0.4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ROUND(E3519/D3519*100,0)</f>
        <v>100</v>
      </c>
      <c r="P3519">
        <f>IFERROR(ROUND(E3519/L3519,2),0)</f>
        <v>307.69</v>
      </c>
      <c r="Q3519" s="11" t="s">
        <v>8315</v>
      </c>
      <c r="R3519" t="s">
        <v>8316</v>
      </c>
      <c r="S3519" s="15">
        <f>(((J3519/60)/60)/24)+DATE(1970,1,1)</f>
        <v>41794.817523148151</v>
      </c>
      <c r="T3519" s="15">
        <f>(((I3519/60)/60)/24)+DATE(1970,1,1)</f>
        <v>41824.458333333336</v>
      </c>
      <c r="U3519">
        <f>YEAR(S3519)</f>
        <v>2014</v>
      </c>
      <c r="V3519">
        <f t="shared" si="54"/>
        <v>30</v>
      </c>
    </row>
    <row r="3520" spans="1:22" ht="41.4" x14ac:dyDescent="0.4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ROUND(E3520/D3520*100,0)</f>
        <v>110</v>
      </c>
      <c r="P3520">
        <f>IFERROR(ROUND(E3520/L3520,2),0)</f>
        <v>50.02</v>
      </c>
      <c r="Q3520" s="11" t="s">
        <v>8315</v>
      </c>
      <c r="R3520" t="s">
        <v>8316</v>
      </c>
      <c r="S3520" s="15">
        <f>(((J3520/60)/60)/24)+DATE(1970,1,1)</f>
        <v>41893.783553240741</v>
      </c>
      <c r="T3520" s="15">
        <f>(((I3520/60)/60)/24)+DATE(1970,1,1)</f>
        <v>41914.597916666666</v>
      </c>
      <c r="U3520">
        <f>YEAR(S3520)</f>
        <v>2014</v>
      </c>
      <c r="V3520">
        <f t="shared" si="54"/>
        <v>21</v>
      </c>
    </row>
    <row r="3521" spans="1:22" ht="41.4" x14ac:dyDescent="0.4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ROUND(E3521/D3521*100,0)</f>
        <v>101</v>
      </c>
      <c r="P3521">
        <f>IFERROR(ROUND(E3521/L3521,2),0)</f>
        <v>72.39</v>
      </c>
      <c r="Q3521" s="11" t="s">
        <v>8315</v>
      </c>
      <c r="R3521" t="s">
        <v>8316</v>
      </c>
      <c r="S3521" s="15">
        <f>(((J3521/60)/60)/24)+DATE(1970,1,1)</f>
        <v>42037.598958333328</v>
      </c>
      <c r="T3521" s="15">
        <f>(((I3521/60)/60)/24)+DATE(1970,1,1)</f>
        <v>42067.598958333328</v>
      </c>
      <c r="U3521">
        <f>YEAR(S3521)</f>
        <v>2015</v>
      </c>
      <c r="V3521">
        <f t="shared" si="54"/>
        <v>30</v>
      </c>
    </row>
    <row r="3522" spans="1:22" ht="27.6" x14ac:dyDescent="0.4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ROUND(E3522/D3522*100,0)</f>
        <v>101</v>
      </c>
      <c r="P3522">
        <f>IFERROR(ROUND(E3522/L3522,2),0)</f>
        <v>95.95</v>
      </c>
      <c r="Q3522" s="11" t="s">
        <v>8315</v>
      </c>
      <c r="R3522" t="s">
        <v>8316</v>
      </c>
      <c r="S3522" s="15">
        <f>(((J3522/60)/60)/24)+DATE(1970,1,1)</f>
        <v>42227.824212962965</v>
      </c>
      <c r="T3522" s="15">
        <f>(((I3522/60)/60)/24)+DATE(1970,1,1)</f>
        <v>42253.57430555555</v>
      </c>
      <c r="U3522">
        <f>YEAR(S3522)</f>
        <v>2015</v>
      </c>
      <c r="V3522">
        <f t="shared" si="54"/>
        <v>26</v>
      </c>
    </row>
    <row r="3523" spans="1:22" ht="41.4" x14ac:dyDescent="0.4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ROUND(E3523/D3523*100,0)</f>
        <v>169</v>
      </c>
      <c r="P3523">
        <f>IFERROR(ROUND(E3523/L3523,2),0)</f>
        <v>45.62</v>
      </c>
      <c r="Q3523" s="11" t="s">
        <v>8315</v>
      </c>
      <c r="R3523" t="s">
        <v>8316</v>
      </c>
      <c r="S3523" s="15">
        <f>(((J3523/60)/60)/24)+DATE(1970,1,1)</f>
        <v>41881.361342592594</v>
      </c>
      <c r="T3523" s="15">
        <f>(((I3523/60)/60)/24)+DATE(1970,1,1)</f>
        <v>41911.361342592594</v>
      </c>
      <c r="U3523">
        <f>YEAR(S3523)</f>
        <v>2014</v>
      </c>
      <c r="V3523">
        <f t="shared" ref="V3523:V3586" si="55">_xlfn.DAYS(T3523,S3523)</f>
        <v>30</v>
      </c>
    </row>
    <row r="3524" spans="1:22" ht="41.4" x14ac:dyDescent="0.4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ROUND(E3524/D3524*100,0)</f>
        <v>100</v>
      </c>
      <c r="P3524">
        <f>IFERROR(ROUND(E3524/L3524,2),0)</f>
        <v>41.03</v>
      </c>
      <c r="Q3524" s="11" t="s">
        <v>8315</v>
      </c>
      <c r="R3524" t="s">
        <v>8316</v>
      </c>
      <c r="S3524" s="15">
        <f>(((J3524/60)/60)/24)+DATE(1970,1,1)</f>
        <v>42234.789884259255</v>
      </c>
      <c r="T3524" s="15">
        <f>(((I3524/60)/60)/24)+DATE(1970,1,1)</f>
        <v>42262.420833333337</v>
      </c>
      <c r="U3524">
        <f>YEAR(S3524)</f>
        <v>2015</v>
      </c>
      <c r="V3524">
        <f t="shared" si="55"/>
        <v>28</v>
      </c>
    </row>
    <row r="3525" spans="1:22" ht="41.4" x14ac:dyDescent="0.4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ROUND(E3525/D3525*100,0)</f>
        <v>114</v>
      </c>
      <c r="P3525">
        <f>IFERROR(ROUND(E3525/L3525,2),0)</f>
        <v>56.83</v>
      </c>
      <c r="Q3525" s="11" t="s">
        <v>8315</v>
      </c>
      <c r="R3525" t="s">
        <v>8316</v>
      </c>
      <c r="S3525" s="15">
        <f>(((J3525/60)/60)/24)+DATE(1970,1,1)</f>
        <v>42581.397546296299</v>
      </c>
      <c r="T3525" s="15">
        <f>(((I3525/60)/60)/24)+DATE(1970,1,1)</f>
        <v>42638.958333333328</v>
      </c>
      <c r="U3525">
        <f>YEAR(S3525)</f>
        <v>2016</v>
      </c>
      <c r="V3525">
        <f t="shared" si="55"/>
        <v>57</v>
      </c>
    </row>
    <row r="3526" spans="1:22" ht="41.4" x14ac:dyDescent="0.4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ROUND(E3526/D3526*100,0)</f>
        <v>102</v>
      </c>
      <c r="P3526">
        <f>IFERROR(ROUND(E3526/L3526,2),0)</f>
        <v>137.24</v>
      </c>
      <c r="Q3526" s="11" t="s">
        <v>8315</v>
      </c>
      <c r="R3526" t="s">
        <v>8316</v>
      </c>
      <c r="S3526" s="15">
        <f>(((J3526/60)/60)/24)+DATE(1970,1,1)</f>
        <v>41880.76357638889</v>
      </c>
      <c r="T3526" s="15">
        <f>(((I3526/60)/60)/24)+DATE(1970,1,1)</f>
        <v>41895.166666666664</v>
      </c>
      <c r="U3526">
        <f>YEAR(S3526)</f>
        <v>2014</v>
      </c>
      <c r="V3526">
        <f t="shared" si="55"/>
        <v>15</v>
      </c>
    </row>
    <row r="3527" spans="1:22" ht="41.4" x14ac:dyDescent="0.4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ROUND(E3527/D3527*100,0)</f>
        <v>106</v>
      </c>
      <c r="P3527">
        <f>IFERROR(ROUND(E3527/L3527,2),0)</f>
        <v>75.709999999999994</v>
      </c>
      <c r="Q3527" s="11" t="s">
        <v>8315</v>
      </c>
      <c r="R3527" t="s">
        <v>8316</v>
      </c>
      <c r="S3527" s="15">
        <f>(((J3527/60)/60)/24)+DATE(1970,1,1)</f>
        <v>42214.6956712963</v>
      </c>
      <c r="T3527" s="15">
        <f>(((I3527/60)/60)/24)+DATE(1970,1,1)</f>
        <v>42225.666666666672</v>
      </c>
      <c r="U3527">
        <f>YEAR(S3527)</f>
        <v>2015</v>
      </c>
      <c r="V3527">
        <f t="shared" si="55"/>
        <v>11</v>
      </c>
    </row>
    <row r="3528" spans="1:22" ht="41.4" x14ac:dyDescent="0.4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ROUND(E3528/D3528*100,0)</f>
        <v>102</v>
      </c>
      <c r="P3528">
        <f>IFERROR(ROUND(E3528/L3528,2),0)</f>
        <v>99</v>
      </c>
      <c r="Q3528" s="11" t="s">
        <v>8315</v>
      </c>
      <c r="R3528" t="s">
        <v>8316</v>
      </c>
      <c r="S3528" s="15">
        <f>(((J3528/60)/60)/24)+DATE(1970,1,1)</f>
        <v>42460.335312499999</v>
      </c>
      <c r="T3528" s="15">
        <f>(((I3528/60)/60)/24)+DATE(1970,1,1)</f>
        <v>42488.249305555553</v>
      </c>
      <c r="U3528">
        <f>YEAR(S3528)</f>
        <v>2016</v>
      </c>
      <c r="V3528">
        <f t="shared" si="55"/>
        <v>28</v>
      </c>
    </row>
    <row r="3529" spans="1:22" ht="41.4" x14ac:dyDescent="0.4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ROUND(E3529/D3529*100,0)</f>
        <v>117</v>
      </c>
      <c r="P3529">
        <f>IFERROR(ROUND(E3529/L3529,2),0)</f>
        <v>81.569999999999993</v>
      </c>
      <c r="Q3529" s="11" t="s">
        <v>8315</v>
      </c>
      <c r="R3529" t="s">
        <v>8316</v>
      </c>
      <c r="S3529" s="15">
        <f>(((J3529/60)/60)/24)+DATE(1970,1,1)</f>
        <v>42167.023206018523</v>
      </c>
      <c r="T3529" s="15">
        <f>(((I3529/60)/60)/24)+DATE(1970,1,1)</f>
        <v>42196.165972222225</v>
      </c>
      <c r="U3529">
        <f>YEAR(S3529)</f>
        <v>2015</v>
      </c>
      <c r="V3529">
        <f t="shared" si="55"/>
        <v>29</v>
      </c>
    </row>
    <row r="3530" spans="1:22" ht="41.4" x14ac:dyDescent="0.4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ROUND(E3530/D3530*100,0)</f>
        <v>101</v>
      </c>
      <c r="P3530">
        <f>IFERROR(ROUND(E3530/L3530,2),0)</f>
        <v>45.11</v>
      </c>
      <c r="Q3530" s="11" t="s">
        <v>8315</v>
      </c>
      <c r="R3530" t="s">
        <v>8316</v>
      </c>
      <c r="S3530" s="15">
        <f>(((J3530/60)/60)/24)+DATE(1970,1,1)</f>
        <v>42733.50136574074</v>
      </c>
      <c r="T3530" s="15">
        <f>(((I3530/60)/60)/24)+DATE(1970,1,1)</f>
        <v>42753.50136574074</v>
      </c>
      <c r="U3530">
        <f>YEAR(S3530)</f>
        <v>2016</v>
      </c>
      <c r="V3530">
        <f t="shared" si="55"/>
        <v>20</v>
      </c>
    </row>
    <row r="3531" spans="1:22" ht="41.4" x14ac:dyDescent="0.4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ROUND(E3531/D3531*100,0)</f>
        <v>132</v>
      </c>
      <c r="P3531">
        <f>IFERROR(ROUND(E3531/L3531,2),0)</f>
        <v>36.67</v>
      </c>
      <c r="Q3531" s="11" t="s">
        <v>8315</v>
      </c>
      <c r="R3531" t="s">
        <v>8316</v>
      </c>
      <c r="S3531" s="15">
        <f>(((J3531/60)/60)/24)+DATE(1970,1,1)</f>
        <v>42177.761782407411</v>
      </c>
      <c r="T3531" s="15">
        <f>(((I3531/60)/60)/24)+DATE(1970,1,1)</f>
        <v>42198.041666666672</v>
      </c>
      <c r="U3531">
        <f>YEAR(S3531)</f>
        <v>2015</v>
      </c>
      <c r="V3531">
        <f t="shared" si="55"/>
        <v>21</v>
      </c>
    </row>
    <row r="3532" spans="1:22" ht="41.4" x14ac:dyDescent="0.4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ROUND(E3532/D3532*100,0)</f>
        <v>100</v>
      </c>
      <c r="P3532">
        <f>IFERROR(ROUND(E3532/L3532,2),0)</f>
        <v>125</v>
      </c>
      <c r="Q3532" s="11" t="s">
        <v>8315</v>
      </c>
      <c r="R3532" t="s">
        <v>8316</v>
      </c>
      <c r="S3532" s="15">
        <f>(((J3532/60)/60)/24)+DATE(1970,1,1)</f>
        <v>42442.623344907406</v>
      </c>
      <c r="T3532" s="15">
        <f>(((I3532/60)/60)/24)+DATE(1970,1,1)</f>
        <v>42470.833333333328</v>
      </c>
      <c r="U3532">
        <f>YEAR(S3532)</f>
        <v>2016</v>
      </c>
      <c r="V3532">
        <f t="shared" si="55"/>
        <v>28</v>
      </c>
    </row>
    <row r="3533" spans="1:22" x14ac:dyDescent="0.4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ROUND(E3533/D3533*100,0)</f>
        <v>128</v>
      </c>
      <c r="P3533">
        <f>IFERROR(ROUND(E3533/L3533,2),0)</f>
        <v>49.23</v>
      </c>
      <c r="Q3533" s="11" t="s">
        <v>8315</v>
      </c>
      <c r="R3533" t="s">
        <v>8316</v>
      </c>
      <c r="S3533" s="15">
        <f>(((J3533/60)/60)/24)+DATE(1970,1,1)</f>
        <v>42521.654328703706</v>
      </c>
      <c r="T3533" s="15">
        <f>(((I3533/60)/60)/24)+DATE(1970,1,1)</f>
        <v>42551.654328703706</v>
      </c>
      <c r="U3533">
        <f>YEAR(S3533)</f>
        <v>2016</v>
      </c>
      <c r="V3533">
        <f t="shared" si="55"/>
        <v>30</v>
      </c>
    </row>
    <row r="3534" spans="1:22" ht="55.2" x14ac:dyDescent="0.4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ROUND(E3534/D3534*100,0)</f>
        <v>119</v>
      </c>
      <c r="P3534">
        <f>IFERROR(ROUND(E3534/L3534,2),0)</f>
        <v>42.3</v>
      </c>
      <c r="Q3534" s="11" t="s">
        <v>8315</v>
      </c>
      <c r="R3534" t="s">
        <v>8316</v>
      </c>
      <c r="S3534" s="15">
        <f>(((J3534/60)/60)/24)+DATE(1970,1,1)</f>
        <v>41884.599849537037</v>
      </c>
      <c r="T3534" s="15">
        <f>(((I3534/60)/60)/24)+DATE(1970,1,1)</f>
        <v>41900.165972222225</v>
      </c>
      <c r="U3534">
        <f>YEAR(S3534)</f>
        <v>2014</v>
      </c>
      <c r="V3534">
        <f t="shared" si="55"/>
        <v>16</v>
      </c>
    </row>
    <row r="3535" spans="1:22" ht="41.4" x14ac:dyDescent="0.4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ROUND(E3535/D3535*100,0)</f>
        <v>126</v>
      </c>
      <c r="P3535">
        <f>IFERROR(ROUND(E3535/L3535,2),0)</f>
        <v>78.88</v>
      </c>
      <c r="Q3535" s="11" t="s">
        <v>8315</v>
      </c>
      <c r="R3535" t="s">
        <v>8316</v>
      </c>
      <c r="S3535" s="15">
        <f>(((J3535/60)/60)/24)+DATE(1970,1,1)</f>
        <v>42289.761192129634</v>
      </c>
      <c r="T3535" s="15">
        <f>(((I3535/60)/60)/24)+DATE(1970,1,1)</f>
        <v>42319.802858796291</v>
      </c>
      <c r="U3535">
        <f>YEAR(S3535)</f>
        <v>2015</v>
      </c>
      <c r="V3535">
        <f t="shared" si="55"/>
        <v>30</v>
      </c>
    </row>
    <row r="3536" spans="1:22" ht="27.6" x14ac:dyDescent="0.4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ROUND(E3536/D3536*100,0)</f>
        <v>156</v>
      </c>
      <c r="P3536">
        <f>IFERROR(ROUND(E3536/L3536,2),0)</f>
        <v>38.28</v>
      </c>
      <c r="Q3536" s="11" t="s">
        <v>8315</v>
      </c>
      <c r="R3536" t="s">
        <v>8316</v>
      </c>
      <c r="S3536" s="15">
        <f>(((J3536/60)/60)/24)+DATE(1970,1,1)</f>
        <v>42243.6252662037</v>
      </c>
      <c r="T3536" s="15">
        <f>(((I3536/60)/60)/24)+DATE(1970,1,1)</f>
        <v>42278.6252662037</v>
      </c>
      <c r="U3536">
        <f>YEAR(S3536)</f>
        <v>2015</v>
      </c>
      <c r="V3536">
        <f t="shared" si="55"/>
        <v>35</v>
      </c>
    </row>
    <row r="3537" spans="1:22" ht="41.4" x14ac:dyDescent="0.4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ROUND(E3537/D3537*100,0)</f>
        <v>103</v>
      </c>
      <c r="P3537">
        <f>IFERROR(ROUND(E3537/L3537,2),0)</f>
        <v>44.85</v>
      </c>
      <c r="Q3537" s="11" t="s">
        <v>8315</v>
      </c>
      <c r="R3537" t="s">
        <v>8316</v>
      </c>
      <c r="S3537" s="15">
        <f>(((J3537/60)/60)/24)+DATE(1970,1,1)</f>
        <v>42248.640162037031</v>
      </c>
      <c r="T3537" s="15">
        <f>(((I3537/60)/60)/24)+DATE(1970,1,1)</f>
        <v>42279.75</v>
      </c>
      <c r="U3537">
        <f>YEAR(S3537)</f>
        <v>2015</v>
      </c>
      <c r="V3537">
        <f t="shared" si="55"/>
        <v>31</v>
      </c>
    </row>
    <row r="3538" spans="1:22" ht="41.4" x14ac:dyDescent="0.4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ROUND(E3538/D3538*100,0)</f>
        <v>153</v>
      </c>
      <c r="P3538">
        <f>IFERROR(ROUND(E3538/L3538,2),0)</f>
        <v>13.53</v>
      </c>
      <c r="Q3538" s="11" t="s">
        <v>8315</v>
      </c>
      <c r="R3538" t="s">
        <v>8316</v>
      </c>
      <c r="S3538" s="15">
        <f>(((J3538/60)/60)/24)+DATE(1970,1,1)</f>
        <v>42328.727141203708</v>
      </c>
      <c r="T3538" s="15">
        <f>(((I3538/60)/60)/24)+DATE(1970,1,1)</f>
        <v>42358.499305555553</v>
      </c>
      <c r="U3538">
        <f>YEAR(S3538)</f>
        <v>2015</v>
      </c>
      <c r="V3538">
        <f t="shared" si="55"/>
        <v>30</v>
      </c>
    </row>
    <row r="3539" spans="1:22" ht="41.4" x14ac:dyDescent="0.4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ROUND(E3539/D3539*100,0)</f>
        <v>180</v>
      </c>
      <c r="P3539">
        <f>IFERROR(ROUND(E3539/L3539,2),0)</f>
        <v>43.5</v>
      </c>
      <c r="Q3539" s="11" t="s">
        <v>8315</v>
      </c>
      <c r="R3539" t="s">
        <v>8316</v>
      </c>
      <c r="S3539" s="15">
        <f>(((J3539/60)/60)/24)+DATE(1970,1,1)</f>
        <v>41923.354351851849</v>
      </c>
      <c r="T3539" s="15">
        <f>(((I3539/60)/60)/24)+DATE(1970,1,1)</f>
        <v>41960.332638888889</v>
      </c>
      <c r="U3539">
        <f>YEAR(S3539)</f>
        <v>2014</v>
      </c>
      <c r="V3539">
        <f t="shared" si="55"/>
        <v>37</v>
      </c>
    </row>
    <row r="3540" spans="1:22" ht="41.4" x14ac:dyDescent="0.4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ROUND(E3540/D3540*100,0)</f>
        <v>128</v>
      </c>
      <c r="P3540">
        <f>IFERROR(ROUND(E3540/L3540,2),0)</f>
        <v>30.95</v>
      </c>
      <c r="Q3540" s="11" t="s">
        <v>8315</v>
      </c>
      <c r="R3540" t="s">
        <v>8316</v>
      </c>
      <c r="S3540" s="15">
        <f>(((J3540/60)/60)/24)+DATE(1970,1,1)</f>
        <v>42571.420601851853</v>
      </c>
      <c r="T3540" s="15">
        <f>(((I3540/60)/60)/24)+DATE(1970,1,1)</f>
        <v>42599.420601851853</v>
      </c>
      <c r="U3540">
        <f>YEAR(S3540)</f>
        <v>2016</v>
      </c>
      <c r="V3540">
        <f t="shared" si="55"/>
        <v>28</v>
      </c>
    </row>
    <row r="3541" spans="1:22" ht="41.4" x14ac:dyDescent="0.4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ROUND(E3541/D3541*100,0)</f>
        <v>120</v>
      </c>
      <c r="P3541">
        <f>IFERROR(ROUND(E3541/L3541,2),0)</f>
        <v>55.23</v>
      </c>
      <c r="Q3541" s="11" t="s">
        <v>8315</v>
      </c>
      <c r="R3541" t="s">
        <v>8316</v>
      </c>
      <c r="S3541" s="15">
        <f>(((J3541/60)/60)/24)+DATE(1970,1,1)</f>
        <v>42600.756041666667</v>
      </c>
      <c r="T3541" s="15">
        <f>(((I3541/60)/60)/24)+DATE(1970,1,1)</f>
        <v>42621.756041666667</v>
      </c>
      <c r="U3541">
        <f>YEAR(S3541)</f>
        <v>2016</v>
      </c>
      <c r="V3541">
        <f t="shared" si="55"/>
        <v>21</v>
      </c>
    </row>
    <row r="3542" spans="1:22" ht="41.4" x14ac:dyDescent="0.4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ROUND(E3542/D3542*100,0)</f>
        <v>123</v>
      </c>
      <c r="P3542">
        <f>IFERROR(ROUND(E3542/L3542,2),0)</f>
        <v>46.13</v>
      </c>
      <c r="Q3542" s="11" t="s">
        <v>8315</v>
      </c>
      <c r="R3542" t="s">
        <v>8316</v>
      </c>
      <c r="S3542" s="15">
        <f>(((J3542/60)/60)/24)+DATE(1970,1,1)</f>
        <v>42517.003368055557</v>
      </c>
      <c r="T3542" s="15">
        <f>(((I3542/60)/60)/24)+DATE(1970,1,1)</f>
        <v>42547.003368055557</v>
      </c>
      <c r="U3542">
        <f>YEAR(S3542)</f>
        <v>2016</v>
      </c>
      <c r="V3542">
        <f t="shared" si="55"/>
        <v>30</v>
      </c>
    </row>
    <row r="3543" spans="1:22" ht="41.4" x14ac:dyDescent="0.4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ROUND(E3543/D3543*100,0)</f>
        <v>105</v>
      </c>
      <c r="P3543">
        <f>IFERROR(ROUND(E3543/L3543,2),0)</f>
        <v>39.380000000000003</v>
      </c>
      <c r="Q3543" s="11" t="s">
        <v>8315</v>
      </c>
      <c r="R3543" t="s">
        <v>8316</v>
      </c>
      <c r="S3543" s="15">
        <f>(((J3543/60)/60)/24)+DATE(1970,1,1)</f>
        <v>42222.730034722219</v>
      </c>
      <c r="T3543" s="15">
        <f>(((I3543/60)/60)/24)+DATE(1970,1,1)</f>
        <v>42247.730034722219</v>
      </c>
      <c r="U3543">
        <f>YEAR(S3543)</f>
        <v>2015</v>
      </c>
      <c r="V3543">
        <f t="shared" si="55"/>
        <v>25</v>
      </c>
    </row>
    <row r="3544" spans="1:22" ht="41.4" x14ac:dyDescent="0.4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ROUND(E3544/D3544*100,0)</f>
        <v>102</v>
      </c>
      <c r="P3544">
        <f>IFERROR(ROUND(E3544/L3544,2),0)</f>
        <v>66.150000000000006</v>
      </c>
      <c r="Q3544" s="11" t="s">
        <v>8315</v>
      </c>
      <c r="R3544" t="s">
        <v>8316</v>
      </c>
      <c r="S3544" s="15">
        <f>(((J3544/60)/60)/24)+DATE(1970,1,1)</f>
        <v>41829.599791666667</v>
      </c>
      <c r="T3544" s="15">
        <f>(((I3544/60)/60)/24)+DATE(1970,1,1)</f>
        <v>41889.599791666667</v>
      </c>
      <c r="U3544">
        <f>YEAR(S3544)</f>
        <v>2014</v>
      </c>
      <c r="V3544">
        <f t="shared" si="55"/>
        <v>60</v>
      </c>
    </row>
    <row r="3545" spans="1:22" ht="41.4" x14ac:dyDescent="0.4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ROUND(E3545/D3545*100,0)</f>
        <v>105</v>
      </c>
      <c r="P3545">
        <f>IFERROR(ROUND(E3545/L3545,2),0)</f>
        <v>54.14</v>
      </c>
      <c r="Q3545" s="11" t="s">
        <v>8315</v>
      </c>
      <c r="R3545" t="s">
        <v>8316</v>
      </c>
      <c r="S3545" s="15">
        <f>(((J3545/60)/60)/24)+DATE(1970,1,1)</f>
        <v>42150.755312499998</v>
      </c>
      <c r="T3545" s="15">
        <f>(((I3545/60)/60)/24)+DATE(1970,1,1)</f>
        <v>42180.755312499998</v>
      </c>
      <c r="U3545">
        <f>YEAR(S3545)</f>
        <v>2015</v>
      </c>
      <c r="V3545">
        <f t="shared" si="55"/>
        <v>30</v>
      </c>
    </row>
    <row r="3546" spans="1:22" ht="27.6" x14ac:dyDescent="0.4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ROUND(E3546/D3546*100,0)</f>
        <v>100</v>
      </c>
      <c r="P3546">
        <f>IFERROR(ROUND(E3546/L3546,2),0)</f>
        <v>104.17</v>
      </c>
      <c r="Q3546" s="11" t="s">
        <v>8315</v>
      </c>
      <c r="R3546" t="s">
        <v>8316</v>
      </c>
      <c r="S3546" s="15">
        <f>(((J3546/60)/60)/24)+DATE(1970,1,1)</f>
        <v>42040.831678240742</v>
      </c>
      <c r="T3546" s="15">
        <f>(((I3546/60)/60)/24)+DATE(1970,1,1)</f>
        <v>42070.831678240742</v>
      </c>
      <c r="U3546">
        <f>YEAR(S3546)</f>
        <v>2015</v>
      </c>
      <c r="V3546">
        <f t="shared" si="55"/>
        <v>30</v>
      </c>
    </row>
    <row r="3547" spans="1:22" ht="41.4" x14ac:dyDescent="0.4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ROUND(E3547/D3547*100,0)</f>
        <v>100</v>
      </c>
      <c r="P3547">
        <f>IFERROR(ROUND(E3547/L3547,2),0)</f>
        <v>31.38</v>
      </c>
      <c r="Q3547" s="11" t="s">
        <v>8315</v>
      </c>
      <c r="R3547" t="s">
        <v>8316</v>
      </c>
      <c r="S3547" s="15">
        <f>(((J3547/60)/60)/24)+DATE(1970,1,1)</f>
        <v>42075.807395833333</v>
      </c>
      <c r="T3547" s="15">
        <f>(((I3547/60)/60)/24)+DATE(1970,1,1)</f>
        <v>42105.807395833333</v>
      </c>
      <c r="U3547">
        <f>YEAR(S3547)</f>
        <v>2015</v>
      </c>
      <c r="V3547">
        <f t="shared" si="55"/>
        <v>30</v>
      </c>
    </row>
    <row r="3548" spans="1:22" ht="41.4" x14ac:dyDescent="0.4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ROUND(E3548/D3548*100,0)</f>
        <v>102</v>
      </c>
      <c r="P3548">
        <f>IFERROR(ROUND(E3548/L3548,2),0)</f>
        <v>59.21</v>
      </c>
      <c r="Q3548" s="11" t="s">
        <v>8315</v>
      </c>
      <c r="R3548" t="s">
        <v>8316</v>
      </c>
      <c r="S3548" s="15">
        <f>(((J3548/60)/60)/24)+DATE(1970,1,1)</f>
        <v>42073.660694444443</v>
      </c>
      <c r="T3548" s="15">
        <f>(((I3548/60)/60)/24)+DATE(1970,1,1)</f>
        <v>42095.165972222225</v>
      </c>
      <c r="U3548">
        <f>YEAR(S3548)</f>
        <v>2015</v>
      </c>
      <c r="V3548">
        <f t="shared" si="55"/>
        <v>22</v>
      </c>
    </row>
    <row r="3549" spans="1:22" ht="41.4" x14ac:dyDescent="0.4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ROUND(E3549/D3549*100,0)</f>
        <v>114</v>
      </c>
      <c r="P3549">
        <f>IFERROR(ROUND(E3549/L3549,2),0)</f>
        <v>119.18</v>
      </c>
      <c r="Q3549" s="11" t="s">
        <v>8315</v>
      </c>
      <c r="R3549" t="s">
        <v>8316</v>
      </c>
      <c r="S3549" s="15">
        <f>(((J3549/60)/60)/24)+DATE(1970,1,1)</f>
        <v>42480.078715277778</v>
      </c>
      <c r="T3549" s="15">
        <f>(((I3549/60)/60)/24)+DATE(1970,1,1)</f>
        <v>42504.165972222225</v>
      </c>
      <c r="U3549">
        <f>YEAR(S3549)</f>
        <v>2016</v>
      </c>
      <c r="V3549">
        <f t="shared" si="55"/>
        <v>24</v>
      </c>
    </row>
    <row r="3550" spans="1:22" ht="41.4" x14ac:dyDescent="0.4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ROUND(E3550/D3550*100,0)</f>
        <v>102</v>
      </c>
      <c r="P3550">
        <f>IFERROR(ROUND(E3550/L3550,2),0)</f>
        <v>164.62</v>
      </c>
      <c r="Q3550" s="11" t="s">
        <v>8315</v>
      </c>
      <c r="R3550" t="s">
        <v>8316</v>
      </c>
      <c r="S3550" s="15">
        <f>(((J3550/60)/60)/24)+DATE(1970,1,1)</f>
        <v>42411.942291666666</v>
      </c>
      <c r="T3550" s="15">
        <f>(((I3550/60)/60)/24)+DATE(1970,1,1)</f>
        <v>42434.041666666672</v>
      </c>
      <c r="U3550">
        <f>YEAR(S3550)</f>
        <v>2016</v>
      </c>
      <c r="V3550">
        <f t="shared" si="55"/>
        <v>23</v>
      </c>
    </row>
    <row r="3551" spans="1:22" ht="41.4" x14ac:dyDescent="0.4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ROUND(E3551/D3551*100,0)</f>
        <v>102</v>
      </c>
      <c r="P3551">
        <f>IFERROR(ROUND(E3551/L3551,2),0)</f>
        <v>24.29</v>
      </c>
      <c r="Q3551" s="11" t="s">
        <v>8315</v>
      </c>
      <c r="R3551" t="s">
        <v>8316</v>
      </c>
      <c r="S3551" s="15">
        <f>(((J3551/60)/60)/24)+DATE(1970,1,1)</f>
        <v>42223.394363425927</v>
      </c>
      <c r="T3551" s="15">
        <f>(((I3551/60)/60)/24)+DATE(1970,1,1)</f>
        <v>42251.394363425927</v>
      </c>
      <c r="U3551">
        <f>YEAR(S3551)</f>
        <v>2015</v>
      </c>
      <c r="V3551">
        <f t="shared" si="55"/>
        <v>28</v>
      </c>
    </row>
    <row r="3552" spans="1:22" ht="41.4" x14ac:dyDescent="0.4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ROUND(E3552/D3552*100,0)</f>
        <v>105</v>
      </c>
      <c r="P3552">
        <f>IFERROR(ROUND(E3552/L3552,2),0)</f>
        <v>40.94</v>
      </c>
      <c r="Q3552" s="11" t="s">
        <v>8315</v>
      </c>
      <c r="R3552" t="s">
        <v>8316</v>
      </c>
      <c r="S3552" s="15">
        <f>(((J3552/60)/60)/24)+DATE(1970,1,1)</f>
        <v>42462.893495370372</v>
      </c>
      <c r="T3552" s="15">
        <f>(((I3552/60)/60)/24)+DATE(1970,1,1)</f>
        <v>42492.893495370372</v>
      </c>
      <c r="U3552">
        <f>YEAR(S3552)</f>
        <v>2016</v>
      </c>
      <c r="V3552">
        <f t="shared" si="55"/>
        <v>30</v>
      </c>
    </row>
    <row r="3553" spans="1:22" ht="41.4" x14ac:dyDescent="0.4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ROUND(E3553/D3553*100,0)</f>
        <v>102</v>
      </c>
      <c r="P3553">
        <f>IFERROR(ROUND(E3553/L3553,2),0)</f>
        <v>61.1</v>
      </c>
      <c r="Q3553" s="11" t="s">
        <v>8315</v>
      </c>
      <c r="R3553" t="s">
        <v>8316</v>
      </c>
      <c r="S3553" s="15">
        <f>(((J3553/60)/60)/24)+DATE(1970,1,1)</f>
        <v>41753.515856481477</v>
      </c>
      <c r="T3553" s="15">
        <f>(((I3553/60)/60)/24)+DATE(1970,1,1)</f>
        <v>41781.921527777777</v>
      </c>
      <c r="U3553">
        <f>YEAR(S3553)</f>
        <v>2014</v>
      </c>
      <c r="V3553">
        <f t="shared" si="55"/>
        <v>28</v>
      </c>
    </row>
    <row r="3554" spans="1:22" ht="41.4" x14ac:dyDescent="0.4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ROUND(E3554/D3554*100,0)</f>
        <v>100</v>
      </c>
      <c r="P3554">
        <f>IFERROR(ROUND(E3554/L3554,2),0)</f>
        <v>38.65</v>
      </c>
      <c r="Q3554" s="11" t="s">
        <v>8315</v>
      </c>
      <c r="R3554" t="s">
        <v>8316</v>
      </c>
      <c r="S3554" s="15">
        <f>(((J3554/60)/60)/24)+DATE(1970,1,1)</f>
        <v>41788.587083333332</v>
      </c>
      <c r="T3554" s="15">
        <f>(((I3554/60)/60)/24)+DATE(1970,1,1)</f>
        <v>41818.587083333332</v>
      </c>
      <c r="U3554">
        <f>YEAR(S3554)</f>
        <v>2014</v>
      </c>
      <c r="V3554">
        <f t="shared" si="55"/>
        <v>30</v>
      </c>
    </row>
    <row r="3555" spans="1:22" ht="41.4" x14ac:dyDescent="0.4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ROUND(E3555/D3555*100,0)</f>
        <v>106</v>
      </c>
      <c r="P3555">
        <f>IFERROR(ROUND(E3555/L3555,2),0)</f>
        <v>56.2</v>
      </c>
      <c r="Q3555" s="11" t="s">
        <v>8315</v>
      </c>
      <c r="R3555" t="s">
        <v>8316</v>
      </c>
      <c r="S3555" s="15">
        <f>(((J3555/60)/60)/24)+DATE(1970,1,1)</f>
        <v>42196.028703703705</v>
      </c>
      <c r="T3555" s="15">
        <f>(((I3555/60)/60)/24)+DATE(1970,1,1)</f>
        <v>42228</v>
      </c>
      <c r="U3555">
        <f>YEAR(S3555)</f>
        <v>2015</v>
      </c>
      <c r="V3555">
        <f t="shared" si="55"/>
        <v>32</v>
      </c>
    </row>
    <row r="3556" spans="1:22" ht="41.4" x14ac:dyDescent="0.4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ROUND(E3556/D3556*100,0)</f>
        <v>113</v>
      </c>
      <c r="P3556">
        <f>IFERROR(ROUND(E3556/L3556,2),0)</f>
        <v>107</v>
      </c>
      <c r="Q3556" s="11" t="s">
        <v>8315</v>
      </c>
      <c r="R3556" t="s">
        <v>8316</v>
      </c>
      <c r="S3556" s="15">
        <f>(((J3556/60)/60)/24)+DATE(1970,1,1)</f>
        <v>42016.050451388888</v>
      </c>
      <c r="T3556" s="15">
        <f>(((I3556/60)/60)/24)+DATE(1970,1,1)</f>
        <v>42046.708333333328</v>
      </c>
      <c r="U3556">
        <f>YEAR(S3556)</f>
        <v>2015</v>
      </c>
      <c r="V3556">
        <f t="shared" si="55"/>
        <v>30</v>
      </c>
    </row>
    <row r="3557" spans="1:22" ht="41.4" x14ac:dyDescent="0.4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ROUND(E3557/D3557*100,0)</f>
        <v>100</v>
      </c>
      <c r="P3557">
        <f>IFERROR(ROUND(E3557/L3557,2),0)</f>
        <v>171.43</v>
      </c>
      <c r="Q3557" s="11" t="s">
        <v>8315</v>
      </c>
      <c r="R3557" t="s">
        <v>8316</v>
      </c>
      <c r="S3557" s="15">
        <f>(((J3557/60)/60)/24)+DATE(1970,1,1)</f>
        <v>42661.442060185189</v>
      </c>
      <c r="T3557" s="15">
        <f>(((I3557/60)/60)/24)+DATE(1970,1,1)</f>
        <v>42691.483726851846</v>
      </c>
      <c r="U3557">
        <f>YEAR(S3557)</f>
        <v>2016</v>
      </c>
      <c r="V3557">
        <f t="shared" si="55"/>
        <v>30</v>
      </c>
    </row>
    <row r="3558" spans="1:22" ht="41.4" x14ac:dyDescent="0.4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ROUND(E3558/D3558*100,0)</f>
        <v>100</v>
      </c>
      <c r="P3558">
        <f>IFERROR(ROUND(E3558/L3558,2),0)</f>
        <v>110.5</v>
      </c>
      <c r="Q3558" s="11" t="s">
        <v>8315</v>
      </c>
      <c r="R3558" t="s">
        <v>8316</v>
      </c>
      <c r="S3558" s="15">
        <f>(((J3558/60)/60)/24)+DATE(1970,1,1)</f>
        <v>41808.649583333332</v>
      </c>
      <c r="T3558" s="15">
        <f>(((I3558/60)/60)/24)+DATE(1970,1,1)</f>
        <v>41868.649583333332</v>
      </c>
      <c r="U3558">
        <f>YEAR(S3558)</f>
        <v>2014</v>
      </c>
      <c r="V3558">
        <f t="shared" si="55"/>
        <v>60</v>
      </c>
    </row>
    <row r="3559" spans="1:22" ht="41.4" x14ac:dyDescent="0.4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ROUND(E3559/D3559*100,0)</f>
        <v>100</v>
      </c>
      <c r="P3559">
        <f>IFERROR(ROUND(E3559/L3559,2),0)</f>
        <v>179.28</v>
      </c>
      <c r="Q3559" s="11" t="s">
        <v>8315</v>
      </c>
      <c r="R3559" t="s">
        <v>8316</v>
      </c>
      <c r="S3559" s="15">
        <f>(((J3559/60)/60)/24)+DATE(1970,1,1)</f>
        <v>41730.276747685188</v>
      </c>
      <c r="T3559" s="15">
        <f>(((I3559/60)/60)/24)+DATE(1970,1,1)</f>
        <v>41764.276747685188</v>
      </c>
      <c r="U3559">
        <f>YEAR(S3559)</f>
        <v>2014</v>
      </c>
      <c r="V3559">
        <f t="shared" si="55"/>
        <v>34</v>
      </c>
    </row>
    <row r="3560" spans="1:22" ht="41.4" x14ac:dyDescent="0.4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ROUND(E3560/D3560*100,0)</f>
        <v>144</v>
      </c>
      <c r="P3560">
        <f>IFERROR(ROUND(E3560/L3560,2),0)</f>
        <v>22.91</v>
      </c>
      <c r="Q3560" s="11" t="s">
        <v>8315</v>
      </c>
      <c r="R3560" t="s">
        <v>8316</v>
      </c>
      <c r="S3560" s="15">
        <f>(((J3560/60)/60)/24)+DATE(1970,1,1)</f>
        <v>42139.816840277781</v>
      </c>
      <c r="T3560" s="15">
        <f>(((I3560/60)/60)/24)+DATE(1970,1,1)</f>
        <v>42181.875</v>
      </c>
      <c r="U3560">
        <f>YEAR(S3560)</f>
        <v>2015</v>
      </c>
      <c r="V3560">
        <f t="shared" si="55"/>
        <v>42</v>
      </c>
    </row>
    <row r="3561" spans="1:22" ht="41.4" x14ac:dyDescent="0.4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ROUND(E3561/D3561*100,0)</f>
        <v>104</v>
      </c>
      <c r="P3561">
        <f>IFERROR(ROUND(E3561/L3561,2),0)</f>
        <v>43.13</v>
      </c>
      <c r="Q3561" s="11" t="s">
        <v>8315</v>
      </c>
      <c r="R3561" t="s">
        <v>8316</v>
      </c>
      <c r="S3561" s="15">
        <f>(((J3561/60)/60)/24)+DATE(1970,1,1)</f>
        <v>42194.096157407403</v>
      </c>
      <c r="T3561" s="15">
        <f>(((I3561/60)/60)/24)+DATE(1970,1,1)</f>
        <v>42216.373611111107</v>
      </c>
      <c r="U3561">
        <f>YEAR(S3561)</f>
        <v>2015</v>
      </c>
      <c r="V3561">
        <f t="shared" si="55"/>
        <v>22</v>
      </c>
    </row>
    <row r="3562" spans="1:22" ht="41.4" x14ac:dyDescent="0.4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ROUND(E3562/D3562*100,0)</f>
        <v>108</v>
      </c>
      <c r="P3562">
        <f>IFERROR(ROUND(E3562/L3562,2),0)</f>
        <v>46.89</v>
      </c>
      <c r="Q3562" s="11" t="s">
        <v>8315</v>
      </c>
      <c r="R3562" t="s">
        <v>8316</v>
      </c>
      <c r="S3562" s="15">
        <f>(((J3562/60)/60)/24)+DATE(1970,1,1)</f>
        <v>42115.889652777783</v>
      </c>
      <c r="T3562" s="15">
        <f>(((I3562/60)/60)/24)+DATE(1970,1,1)</f>
        <v>42151.114583333328</v>
      </c>
      <c r="U3562">
        <f>YEAR(S3562)</f>
        <v>2015</v>
      </c>
      <c r="V3562">
        <f t="shared" si="55"/>
        <v>36</v>
      </c>
    </row>
    <row r="3563" spans="1:22" ht="96.6" x14ac:dyDescent="0.4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ROUND(E3563/D3563*100,0)</f>
        <v>102</v>
      </c>
      <c r="P3563">
        <f>IFERROR(ROUND(E3563/L3563,2),0)</f>
        <v>47.41</v>
      </c>
      <c r="Q3563" s="11" t="s">
        <v>8315</v>
      </c>
      <c r="R3563" t="s">
        <v>8316</v>
      </c>
      <c r="S3563" s="15">
        <f>(((J3563/60)/60)/24)+DATE(1970,1,1)</f>
        <v>42203.680300925931</v>
      </c>
      <c r="T3563" s="15">
        <f>(((I3563/60)/60)/24)+DATE(1970,1,1)</f>
        <v>42221.774999999994</v>
      </c>
      <c r="U3563">
        <f>YEAR(S3563)</f>
        <v>2015</v>
      </c>
      <c r="V3563">
        <f t="shared" si="55"/>
        <v>18</v>
      </c>
    </row>
    <row r="3564" spans="1:22" ht="41.4" x14ac:dyDescent="0.4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ROUND(E3564/D3564*100,0)</f>
        <v>149</v>
      </c>
      <c r="P3564">
        <f>IFERROR(ROUND(E3564/L3564,2),0)</f>
        <v>15.13</v>
      </c>
      <c r="Q3564" s="11" t="s">
        <v>8315</v>
      </c>
      <c r="R3564" t="s">
        <v>8316</v>
      </c>
      <c r="S3564" s="15">
        <f>(((J3564/60)/60)/24)+DATE(1970,1,1)</f>
        <v>42433.761886574073</v>
      </c>
      <c r="T3564" s="15">
        <f>(((I3564/60)/60)/24)+DATE(1970,1,1)</f>
        <v>42442.916666666672</v>
      </c>
      <c r="U3564">
        <f>YEAR(S3564)</f>
        <v>2016</v>
      </c>
      <c r="V3564">
        <f t="shared" si="55"/>
        <v>9</v>
      </c>
    </row>
    <row r="3565" spans="1:22" ht="41.4" x14ac:dyDescent="0.4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ROUND(E3565/D3565*100,0)</f>
        <v>105</v>
      </c>
      <c r="P3565">
        <f>IFERROR(ROUND(E3565/L3565,2),0)</f>
        <v>21.1</v>
      </c>
      <c r="Q3565" s="11" t="s">
        <v>8315</v>
      </c>
      <c r="R3565" t="s">
        <v>8316</v>
      </c>
      <c r="S3565" s="15">
        <f>(((J3565/60)/60)/24)+DATE(1970,1,1)</f>
        <v>42555.671944444446</v>
      </c>
      <c r="T3565" s="15">
        <f>(((I3565/60)/60)/24)+DATE(1970,1,1)</f>
        <v>42583.791666666672</v>
      </c>
      <c r="U3565">
        <f>YEAR(S3565)</f>
        <v>2016</v>
      </c>
      <c r="V3565">
        <f t="shared" si="55"/>
        <v>28</v>
      </c>
    </row>
    <row r="3566" spans="1:22" ht="27.6" x14ac:dyDescent="0.4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ROUND(E3566/D3566*100,0)</f>
        <v>101</v>
      </c>
      <c r="P3566">
        <f>IFERROR(ROUND(E3566/L3566,2),0)</f>
        <v>59.12</v>
      </c>
      <c r="Q3566" s="11" t="s">
        <v>8315</v>
      </c>
      <c r="R3566" t="s">
        <v>8316</v>
      </c>
      <c r="S3566" s="15">
        <f>(((J3566/60)/60)/24)+DATE(1970,1,1)</f>
        <v>42236.623252314821</v>
      </c>
      <c r="T3566" s="15">
        <f>(((I3566/60)/60)/24)+DATE(1970,1,1)</f>
        <v>42282.666666666672</v>
      </c>
      <c r="U3566">
        <f>YEAR(S3566)</f>
        <v>2015</v>
      </c>
      <c r="V3566">
        <f t="shared" si="55"/>
        <v>46</v>
      </c>
    </row>
    <row r="3567" spans="1:22" ht="41.4" x14ac:dyDescent="0.4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ROUND(E3567/D3567*100,0)</f>
        <v>131</v>
      </c>
      <c r="P3567">
        <f>IFERROR(ROUND(E3567/L3567,2),0)</f>
        <v>97.92</v>
      </c>
      <c r="Q3567" s="11" t="s">
        <v>8315</v>
      </c>
      <c r="R3567" t="s">
        <v>8316</v>
      </c>
      <c r="S3567" s="15">
        <f>(((J3567/60)/60)/24)+DATE(1970,1,1)</f>
        <v>41974.743148148147</v>
      </c>
      <c r="T3567" s="15">
        <f>(((I3567/60)/60)/24)+DATE(1970,1,1)</f>
        <v>42004.743148148147</v>
      </c>
      <c r="U3567">
        <f>YEAR(S3567)</f>
        <v>2014</v>
      </c>
      <c r="V3567">
        <f t="shared" si="55"/>
        <v>30</v>
      </c>
    </row>
    <row r="3568" spans="1:22" ht="41.4" x14ac:dyDescent="0.4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ROUND(E3568/D3568*100,0)</f>
        <v>105</v>
      </c>
      <c r="P3568">
        <f>IFERROR(ROUND(E3568/L3568,2),0)</f>
        <v>55.13</v>
      </c>
      <c r="Q3568" s="11" t="s">
        <v>8315</v>
      </c>
      <c r="R3568" t="s">
        <v>8316</v>
      </c>
      <c r="S3568" s="15">
        <f>(((J3568/60)/60)/24)+DATE(1970,1,1)</f>
        <v>41997.507905092592</v>
      </c>
      <c r="T3568" s="15">
        <f>(((I3568/60)/60)/24)+DATE(1970,1,1)</f>
        <v>42027.507905092592</v>
      </c>
      <c r="U3568">
        <f>YEAR(S3568)</f>
        <v>2014</v>
      </c>
      <c r="V3568">
        <f t="shared" si="55"/>
        <v>30</v>
      </c>
    </row>
    <row r="3569" spans="1:22" ht="41.4" x14ac:dyDescent="0.4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ROUND(E3569/D3569*100,0)</f>
        <v>109</v>
      </c>
      <c r="P3569">
        <f>IFERROR(ROUND(E3569/L3569,2),0)</f>
        <v>26.54</v>
      </c>
      <c r="Q3569" s="11" t="s">
        <v>8315</v>
      </c>
      <c r="R3569" t="s">
        <v>8316</v>
      </c>
      <c r="S3569" s="15">
        <f>(((J3569/60)/60)/24)+DATE(1970,1,1)</f>
        <v>42135.810694444444</v>
      </c>
      <c r="T3569" s="15">
        <f>(((I3569/60)/60)/24)+DATE(1970,1,1)</f>
        <v>42165.810694444444</v>
      </c>
      <c r="U3569">
        <f>YEAR(S3569)</f>
        <v>2015</v>
      </c>
      <c r="V3569">
        <f t="shared" si="55"/>
        <v>30</v>
      </c>
    </row>
    <row r="3570" spans="1:22" ht="41.4" x14ac:dyDescent="0.4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ROUND(E3570/D3570*100,0)</f>
        <v>111</v>
      </c>
      <c r="P3570">
        <f>IFERROR(ROUND(E3570/L3570,2),0)</f>
        <v>58.42</v>
      </c>
      <c r="Q3570" s="11" t="s">
        <v>8315</v>
      </c>
      <c r="R3570" t="s">
        <v>8316</v>
      </c>
      <c r="S3570" s="15">
        <f>(((J3570/60)/60)/24)+DATE(1970,1,1)</f>
        <v>41869.740671296298</v>
      </c>
      <c r="T3570" s="15">
        <f>(((I3570/60)/60)/24)+DATE(1970,1,1)</f>
        <v>41899.740671296298</v>
      </c>
      <c r="U3570">
        <f>YEAR(S3570)</f>
        <v>2014</v>
      </c>
      <c r="V3570">
        <f t="shared" si="55"/>
        <v>30</v>
      </c>
    </row>
    <row r="3571" spans="1:22" ht="41.4" x14ac:dyDescent="0.4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ROUND(E3571/D3571*100,0)</f>
        <v>100</v>
      </c>
      <c r="P3571">
        <f>IFERROR(ROUND(E3571/L3571,2),0)</f>
        <v>122.54</v>
      </c>
      <c r="Q3571" s="11" t="s">
        <v>8315</v>
      </c>
      <c r="R3571" t="s">
        <v>8316</v>
      </c>
      <c r="S3571" s="15">
        <f>(((J3571/60)/60)/24)+DATE(1970,1,1)</f>
        <v>41982.688611111109</v>
      </c>
      <c r="T3571" s="15">
        <f>(((I3571/60)/60)/24)+DATE(1970,1,1)</f>
        <v>42012.688611111109</v>
      </c>
      <c r="U3571">
        <f>YEAR(S3571)</f>
        <v>2014</v>
      </c>
      <c r="V3571">
        <f t="shared" si="55"/>
        <v>30</v>
      </c>
    </row>
    <row r="3572" spans="1:22" ht="41.4" x14ac:dyDescent="0.4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ROUND(E3572/D3572*100,0)</f>
        <v>114</v>
      </c>
      <c r="P3572">
        <f>IFERROR(ROUND(E3572/L3572,2),0)</f>
        <v>87.96</v>
      </c>
      <c r="Q3572" s="11" t="s">
        <v>8315</v>
      </c>
      <c r="R3572" t="s">
        <v>8316</v>
      </c>
      <c r="S3572" s="15">
        <f>(((J3572/60)/60)/24)+DATE(1970,1,1)</f>
        <v>41976.331979166673</v>
      </c>
      <c r="T3572" s="15">
        <f>(((I3572/60)/60)/24)+DATE(1970,1,1)</f>
        <v>42004.291666666672</v>
      </c>
      <c r="U3572">
        <f>YEAR(S3572)</f>
        <v>2014</v>
      </c>
      <c r="V3572">
        <f t="shared" si="55"/>
        <v>28</v>
      </c>
    </row>
    <row r="3573" spans="1:22" ht="41.4" x14ac:dyDescent="0.4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ROUND(E3573/D3573*100,0)</f>
        <v>122</v>
      </c>
      <c r="P3573">
        <f>IFERROR(ROUND(E3573/L3573,2),0)</f>
        <v>73.239999999999995</v>
      </c>
      <c r="Q3573" s="11" t="s">
        <v>8315</v>
      </c>
      <c r="R3573" t="s">
        <v>8316</v>
      </c>
      <c r="S3573" s="15">
        <f>(((J3573/60)/60)/24)+DATE(1970,1,1)</f>
        <v>41912.858946759261</v>
      </c>
      <c r="T3573" s="15">
        <f>(((I3573/60)/60)/24)+DATE(1970,1,1)</f>
        <v>41942.858946759261</v>
      </c>
      <c r="U3573">
        <f>YEAR(S3573)</f>
        <v>2014</v>
      </c>
      <c r="V3573">
        <f t="shared" si="55"/>
        <v>30</v>
      </c>
    </row>
    <row r="3574" spans="1:22" ht="27.6" x14ac:dyDescent="0.4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ROUND(E3574/D3574*100,0)</f>
        <v>100</v>
      </c>
      <c r="P3574">
        <f>IFERROR(ROUND(E3574/L3574,2),0)</f>
        <v>55.56</v>
      </c>
      <c r="Q3574" s="11" t="s">
        <v>8315</v>
      </c>
      <c r="R3574" t="s">
        <v>8316</v>
      </c>
      <c r="S3574" s="15">
        <f>(((J3574/60)/60)/24)+DATE(1970,1,1)</f>
        <v>42146.570393518516</v>
      </c>
      <c r="T3574" s="15">
        <f>(((I3574/60)/60)/24)+DATE(1970,1,1)</f>
        <v>42176.570393518516</v>
      </c>
      <c r="U3574">
        <f>YEAR(S3574)</f>
        <v>2015</v>
      </c>
      <c r="V3574">
        <f t="shared" si="55"/>
        <v>30</v>
      </c>
    </row>
    <row r="3575" spans="1:22" ht="27.6" x14ac:dyDescent="0.4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ROUND(E3575/D3575*100,0)</f>
        <v>103</v>
      </c>
      <c r="P3575">
        <f>IFERROR(ROUND(E3575/L3575,2),0)</f>
        <v>39.54</v>
      </c>
      <c r="Q3575" s="11" t="s">
        <v>8315</v>
      </c>
      <c r="R3575" t="s">
        <v>8316</v>
      </c>
      <c r="S3575" s="15">
        <f>(((J3575/60)/60)/24)+DATE(1970,1,1)</f>
        <v>41921.375532407408</v>
      </c>
      <c r="T3575" s="15">
        <f>(((I3575/60)/60)/24)+DATE(1970,1,1)</f>
        <v>41951.417199074072</v>
      </c>
      <c r="U3575">
        <f>YEAR(S3575)</f>
        <v>2014</v>
      </c>
      <c r="V3575">
        <f t="shared" si="55"/>
        <v>30</v>
      </c>
    </row>
    <row r="3576" spans="1:22" ht="41.4" x14ac:dyDescent="0.4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ROUND(E3576/D3576*100,0)</f>
        <v>106</v>
      </c>
      <c r="P3576">
        <f>IFERROR(ROUND(E3576/L3576,2),0)</f>
        <v>136.78</v>
      </c>
      <c r="Q3576" s="11" t="s">
        <v>8315</v>
      </c>
      <c r="R3576" t="s">
        <v>8316</v>
      </c>
      <c r="S3576" s="15">
        <f>(((J3576/60)/60)/24)+DATE(1970,1,1)</f>
        <v>41926.942685185182</v>
      </c>
      <c r="T3576" s="15">
        <f>(((I3576/60)/60)/24)+DATE(1970,1,1)</f>
        <v>41956.984351851846</v>
      </c>
      <c r="U3576">
        <f>YEAR(S3576)</f>
        <v>2014</v>
      </c>
      <c r="V3576">
        <f t="shared" si="55"/>
        <v>30</v>
      </c>
    </row>
    <row r="3577" spans="1:22" ht="41.4" x14ac:dyDescent="0.4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ROUND(E3577/D3577*100,0)</f>
        <v>101</v>
      </c>
      <c r="P3577">
        <f>IFERROR(ROUND(E3577/L3577,2),0)</f>
        <v>99.34</v>
      </c>
      <c r="Q3577" s="11" t="s">
        <v>8315</v>
      </c>
      <c r="R3577" t="s">
        <v>8316</v>
      </c>
      <c r="S3577" s="15">
        <f>(((J3577/60)/60)/24)+DATE(1970,1,1)</f>
        <v>42561.783877314811</v>
      </c>
      <c r="T3577" s="15">
        <f>(((I3577/60)/60)/24)+DATE(1970,1,1)</f>
        <v>42593.165972222225</v>
      </c>
      <c r="U3577">
        <f>YEAR(S3577)</f>
        <v>2016</v>
      </c>
      <c r="V3577">
        <f t="shared" si="55"/>
        <v>32</v>
      </c>
    </row>
    <row r="3578" spans="1:22" ht="41.4" x14ac:dyDescent="0.4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ROUND(E3578/D3578*100,0)</f>
        <v>100</v>
      </c>
      <c r="P3578">
        <f>IFERROR(ROUND(E3578/L3578,2),0)</f>
        <v>20</v>
      </c>
      <c r="Q3578" s="11" t="s">
        <v>8315</v>
      </c>
      <c r="R3578" t="s">
        <v>8316</v>
      </c>
      <c r="S3578" s="15">
        <f>(((J3578/60)/60)/24)+DATE(1970,1,1)</f>
        <v>42649.54923611111</v>
      </c>
      <c r="T3578" s="15">
        <f>(((I3578/60)/60)/24)+DATE(1970,1,1)</f>
        <v>42709.590902777782</v>
      </c>
      <c r="U3578">
        <f>YEAR(S3578)</f>
        <v>2016</v>
      </c>
      <c r="V3578">
        <f t="shared" si="55"/>
        <v>60</v>
      </c>
    </row>
    <row r="3579" spans="1:22" ht="41.4" x14ac:dyDescent="0.4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ROUND(E3579/D3579*100,0)</f>
        <v>130</v>
      </c>
      <c r="P3579">
        <f>IFERROR(ROUND(E3579/L3579,2),0)</f>
        <v>28.89</v>
      </c>
      <c r="Q3579" s="11" t="s">
        <v>8315</v>
      </c>
      <c r="R3579" t="s">
        <v>8316</v>
      </c>
      <c r="S3579" s="15">
        <f>(((J3579/60)/60)/24)+DATE(1970,1,1)</f>
        <v>42093.786840277782</v>
      </c>
      <c r="T3579" s="15">
        <f>(((I3579/60)/60)/24)+DATE(1970,1,1)</f>
        <v>42120.26944444445</v>
      </c>
      <c r="U3579">
        <f>YEAR(S3579)</f>
        <v>2015</v>
      </c>
      <c r="V3579">
        <f t="shared" si="55"/>
        <v>27</v>
      </c>
    </row>
    <row r="3580" spans="1:22" ht="41.4" x14ac:dyDescent="0.4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ROUND(E3580/D3580*100,0)</f>
        <v>100</v>
      </c>
      <c r="P3580">
        <f>IFERROR(ROUND(E3580/L3580,2),0)</f>
        <v>40.549999999999997</v>
      </c>
      <c r="Q3580" s="11" t="s">
        <v>8315</v>
      </c>
      <c r="R3580" t="s">
        <v>8316</v>
      </c>
      <c r="S3580" s="15">
        <f>(((J3580/60)/60)/24)+DATE(1970,1,1)</f>
        <v>42460.733530092592</v>
      </c>
      <c r="T3580" s="15">
        <f>(((I3580/60)/60)/24)+DATE(1970,1,1)</f>
        <v>42490.733530092592</v>
      </c>
      <c r="U3580">
        <f>YEAR(S3580)</f>
        <v>2016</v>
      </c>
      <c r="V3580">
        <f t="shared" si="55"/>
        <v>30</v>
      </c>
    </row>
    <row r="3581" spans="1:22" ht="41.4" x14ac:dyDescent="0.4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ROUND(E3581/D3581*100,0)</f>
        <v>100</v>
      </c>
      <c r="P3581">
        <f>IFERROR(ROUND(E3581/L3581,2),0)</f>
        <v>35.71</v>
      </c>
      <c r="Q3581" s="11" t="s">
        <v>8315</v>
      </c>
      <c r="R3581" t="s">
        <v>8316</v>
      </c>
      <c r="S3581" s="15">
        <f>(((J3581/60)/60)/24)+DATE(1970,1,1)</f>
        <v>42430.762222222227</v>
      </c>
      <c r="T3581" s="15">
        <f>(((I3581/60)/60)/24)+DATE(1970,1,1)</f>
        <v>42460.720555555556</v>
      </c>
      <c r="U3581">
        <f>YEAR(S3581)</f>
        <v>2016</v>
      </c>
      <c r="V3581">
        <f t="shared" si="55"/>
        <v>30</v>
      </c>
    </row>
    <row r="3582" spans="1:22" ht="41.4" x14ac:dyDescent="0.4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ROUND(E3582/D3582*100,0)</f>
        <v>114</v>
      </c>
      <c r="P3582">
        <f>IFERROR(ROUND(E3582/L3582,2),0)</f>
        <v>37.96</v>
      </c>
      <c r="Q3582" s="11" t="s">
        <v>8315</v>
      </c>
      <c r="R3582" t="s">
        <v>8316</v>
      </c>
      <c r="S3582" s="15">
        <f>(((J3582/60)/60)/24)+DATE(1970,1,1)</f>
        <v>42026.176180555558</v>
      </c>
      <c r="T3582" s="15">
        <f>(((I3582/60)/60)/24)+DATE(1970,1,1)</f>
        <v>42064.207638888889</v>
      </c>
      <c r="U3582">
        <f>YEAR(S3582)</f>
        <v>2015</v>
      </c>
      <c r="V3582">
        <f t="shared" si="55"/>
        <v>38</v>
      </c>
    </row>
    <row r="3583" spans="1:22" ht="41.4" x14ac:dyDescent="0.4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ROUND(E3583/D3583*100,0)</f>
        <v>100</v>
      </c>
      <c r="P3583">
        <f>IFERROR(ROUND(E3583/L3583,2),0)</f>
        <v>33.33</v>
      </c>
      <c r="Q3583" s="11" t="s">
        <v>8315</v>
      </c>
      <c r="R3583" t="s">
        <v>8316</v>
      </c>
      <c r="S3583" s="15">
        <f>(((J3583/60)/60)/24)+DATE(1970,1,1)</f>
        <v>41836.471180555556</v>
      </c>
      <c r="T3583" s="15">
        <f>(((I3583/60)/60)/24)+DATE(1970,1,1)</f>
        <v>41850.471180555556</v>
      </c>
      <c r="U3583">
        <f>YEAR(S3583)</f>
        <v>2014</v>
      </c>
      <c r="V3583">
        <f t="shared" si="55"/>
        <v>14</v>
      </c>
    </row>
    <row r="3584" spans="1:22" ht="41.4" x14ac:dyDescent="0.4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ROUND(E3584/D3584*100,0)</f>
        <v>287</v>
      </c>
      <c r="P3584">
        <f>IFERROR(ROUND(E3584/L3584,2),0)</f>
        <v>58.57</v>
      </c>
      <c r="Q3584" s="11" t="s">
        <v>8315</v>
      </c>
      <c r="R3584" t="s">
        <v>8316</v>
      </c>
      <c r="S3584" s="15">
        <f>(((J3584/60)/60)/24)+DATE(1970,1,1)</f>
        <v>42451.095856481479</v>
      </c>
      <c r="T3584" s="15">
        <f>(((I3584/60)/60)/24)+DATE(1970,1,1)</f>
        <v>42465.095856481479</v>
      </c>
      <c r="U3584">
        <f>YEAR(S3584)</f>
        <v>2016</v>
      </c>
      <c r="V3584">
        <f t="shared" si="55"/>
        <v>14</v>
      </c>
    </row>
    <row r="3585" spans="1:22" ht="41.4" x14ac:dyDescent="0.4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ROUND(E3585/D3585*100,0)</f>
        <v>109</v>
      </c>
      <c r="P3585">
        <f>IFERROR(ROUND(E3585/L3585,2),0)</f>
        <v>135.63</v>
      </c>
      <c r="Q3585" s="11" t="s">
        <v>8315</v>
      </c>
      <c r="R3585" t="s">
        <v>8316</v>
      </c>
      <c r="S3585" s="15">
        <f>(((J3585/60)/60)/24)+DATE(1970,1,1)</f>
        <v>42418.425983796296</v>
      </c>
      <c r="T3585" s="15">
        <f>(((I3585/60)/60)/24)+DATE(1970,1,1)</f>
        <v>42478.384317129632</v>
      </c>
      <c r="U3585">
        <f>YEAR(S3585)</f>
        <v>2016</v>
      </c>
      <c r="V3585">
        <f t="shared" si="55"/>
        <v>60</v>
      </c>
    </row>
    <row r="3586" spans="1:22" ht="82.8" x14ac:dyDescent="0.4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ROUND(E3586/D3586*100,0)</f>
        <v>116</v>
      </c>
      <c r="P3586">
        <f>IFERROR(ROUND(E3586/L3586,2),0)</f>
        <v>30.94</v>
      </c>
      <c r="Q3586" s="11" t="s">
        <v>8315</v>
      </c>
      <c r="R3586" t="s">
        <v>8316</v>
      </c>
      <c r="S3586" s="15">
        <f>(((J3586/60)/60)/24)+DATE(1970,1,1)</f>
        <v>42168.316481481481</v>
      </c>
      <c r="T3586" s="15">
        <f>(((I3586/60)/60)/24)+DATE(1970,1,1)</f>
        <v>42198.316481481481</v>
      </c>
      <c r="U3586">
        <f>YEAR(S3586)</f>
        <v>2015</v>
      </c>
      <c r="V3586">
        <f t="shared" si="55"/>
        <v>30</v>
      </c>
    </row>
    <row r="3587" spans="1:22" ht="41.4" x14ac:dyDescent="0.4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ROUND(E3587/D3587*100,0)</f>
        <v>119</v>
      </c>
      <c r="P3587">
        <f>IFERROR(ROUND(E3587/L3587,2),0)</f>
        <v>176.09</v>
      </c>
      <c r="Q3587" s="11" t="s">
        <v>8315</v>
      </c>
      <c r="R3587" t="s">
        <v>8316</v>
      </c>
      <c r="S3587" s="15">
        <f>(((J3587/60)/60)/24)+DATE(1970,1,1)</f>
        <v>41964.716319444444</v>
      </c>
      <c r="T3587" s="15">
        <f>(((I3587/60)/60)/24)+DATE(1970,1,1)</f>
        <v>41994.716319444444</v>
      </c>
      <c r="U3587">
        <f>YEAR(S3587)</f>
        <v>2014</v>
      </c>
      <c r="V3587">
        <f t="shared" ref="V3587:V3650" si="56">_xlfn.DAYS(T3587,S3587)</f>
        <v>30</v>
      </c>
    </row>
    <row r="3588" spans="1:22" x14ac:dyDescent="0.4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ROUND(E3588/D3588*100,0)</f>
        <v>109</v>
      </c>
      <c r="P3588">
        <f>IFERROR(ROUND(E3588/L3588,2),0)</f>
        <v>151.97999999999999</v>
      </c>
      <c r="Q3588" s="11" t="s">
        <v>8315</v>
      </c>
      <c r="R3588" t="s">
        <v>8316</v>
      </c>
      <c r="S3588" s="15">
        <f>(((J3588/60)/60)/24)+DATE(1970,1,1)</f>
        <v>42576.697569444441</v>
      </c>
      <c r="T3588" s="15">
        <f>(((I3588/60)/60)/24)+DATE(1970,1,1)</f>
        <v>42636.697569444441</v>
      </c>
      <c r="U3588">
        <f>YEAR(S3588)</f>
        <v>2016</v>
      </c>
      <c r="V3588">
        <f t="shared" si="56"/>
        <v>60</v>
      </c>
    </row>
    <row r="3589" spans="1:22" ht="41.4" x14ac:dyDescent="0.4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ROUND(E3589/D3589*100,0)</f>
        <v>127</v>
      </c>
      <c r="P3589">
        <f>IFERROR(ROUND(E3589/L3589,2),0)</f>
        <v>22.61</v>
      </c>
      <c r="Q3589" s="11" t="s">
        <v>8315</v>
      </c>
      <c r="R3589" t="s">
        <v>8316</v>
      </c>
      <c r="S3589" s="15">
        <f>(((J3589/60)/60)/24)+DATE(1970,1,1)</f>
        <v>42503.539976851855</v>
      </c>
      <c r="T3589" s="15">
        <f>(((I3589/60)/60)/24)+DATE(1970,1,1)</f>
        <v>42548.791666666672</v>
      </c>
      <c r="U3589">
        <f>YEAR(S3589)</f>
        <v>2016</v>
      </c>
      <c r="V3589">
        <f t="shared" si="56"/>
        <v>45</v>
      </c>
    </row>
    <row r="3590" spans="1:22" ht="41.4" x14ac:dyDescent="0.4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ROUND(E3590/D3590*100,0)</f>
        <v>101</v>
      </c>
      <c r="P3590">
        <f>IFERROR(ROUND(E3590/L3590,2),0)</f>
        <v>18.27</v>
      </c>
      <c r="Q3590" s="11" t="s">
        <v>8315</v>
      </c>
      <c r="R3590" t="s">
        <v>8316</v>
      </c>
      <c r="S3590" s="15">
        <f>(((J3590/60)/60)/24)+DATE(1970,1,1)</f>
        <v>42101.828819444447</v>
      </c>
      <c r="T3590" s="15">
        <f>(((I3590/60)/60)/24)+DATE(1970,1,1)</f>
        <v>42123.958333333328</v>
      </c>
      <c r="U3590">
        <f>YEAR(S3590)</f>
        <v>2015</v>
      </c>
      <c r="V3590">
        <f t="shared" si="56"/>
        <v>22</v>
      </c>
    </row>
    <row r="3591" spans="1:22" ht="41.4" x14ac:dyDescent="0.4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ROUND(E3591/D3591*100,0)</f>
        <v>128</v>
      </c>
      <c r="P3591">
        <f>IFERROR(ROUND(E3591/L3591,2),0)</f>
        <v>82.26</v>
      </c>
      <c r="Q3591" s="11" t="s">
        <v>8315</v>
      </c>
      <c r="R3591" t="s">
        <v>8316</v>
      </c>
      <c r="S3591" s="15">
        <f>(((J3591/60)/60)/24)+DATE(1970,1,1)</f>
        <v>42125.647534722222</v>
      </c>
      <c r="T3591" s="15">
        <f>(((I3591/60)/60)/24)+DATE(1970,1,1)</f>
        <v>42150.647534722222</v>
      </c>
      <c r="U3591">
        <f>YEAR(S3591)</f>
        <v>2015</v>
      </c>
      <c r="V3591">
        <f t="shared" si="56"/>
        <v>25</v>
      </c>
    </row>
    <row r="3592" spans="1:22" ht="41.4" x14ac:dyDescent="0.4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ROUND(E3592/D3592*100,0)</f>
        <v>100</v>
      </c>
      <c r="P3592">
        <f>IFERROR(ROUND(E3592/L3592,2),0)</f>
        <v>68.53</v>
      </c>
      <c r="Q3592" s="11" t="s">
        <v>8315</v>
      </c>
      <c r="R3592" t="s">
        <v>8316</v>
      </c>
      <c r="S3592" s="15">
        <f>(((J3592/60)/60)/24)+DATE(1970,1,1)</f>
        <v>41902.333726851852</v>
      </c>
      <c r="T3592" s="15">
        <f>(((I3592/60)/60)/24)+DATE(1970,1,1)</f>
        <v>41932.333726851852</v>
      </c>
      <c r="U3592">
        <f>YEAR(S3592)</f>
        <v>2014</v>
      </c>
      <c r="V3592">
        <f t="shared" si="56"/>
        <v>30</v>
      </c>
    </row>
    <row r="3593" spans="1:22" ht="41.4" x14ac:dyDescent="0.4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ROUND(E3593/D3593*100,0)</f>
        <v>175</v>
      </c>
      <c r="P3593">
        <f>IFERROR(ROUND(E3593/L3593,2),0)</f>
        <v>68.06</v>
      </c>
      <c r="Q3593" s="11" t="s">
        <v>8315</v>
      </c>
      <c r="R3593" t="s">
        <v>8316</v>
      </c>
      <c r="S3593" s="15">
        <f>(((J3593/60)/60)/24)+DATE(1970,1,1)</f>
        <v>42003.948425925926</v>
      </c>
      <c r="T3593" s="15">
        <f>(((I3593/60)/60)/24)+DATE(1970,1,1)</f>
        <v>42028.207638888889</v>
      </c>
      <c r="U3593">
        <f>YEAR(S3593)</f>
        <v>2014</v>
      </c>
      <c r="V3593">
        <f t="shared" si="56"/>
        <v>25</v>
      </c>
    </row>
    <row r="3594" spans="1:22" ht="41.4" x14ac:dyDescent="0.4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ROUND(E3594/D3594*100,0)</f>
        <v>127</v>
      </c>
      <c r="P3594">
        <f>IFERROR(ROUND(E3594/L3594,2),0)</f>
        <v>72.709999999999994</v>
      </c>
      <c r="Q3594" s="11" t="s">
        <v>8315</v>
      </c>
      <c r="R3594" t="s">
        <v>8316</v>
      </c>
      <c r="S3594" s="15">
        <f>(((J3594/60)/60)/24)+DATE(1970,1,1)</f>
        <v>41988.829942129625</v>
      </c>
      <c r="T3594" s="15">
        <f>(((I3594/60)/60)/24)+DATE(1970,1,1)</f>
        <v>42046.207638888889</v>
      </c>
      <c r="U3594">
        <f>YEAR(S3594)</f>
        <v>2014</v>
      </c>
      <c r="V3594">
        <f t="shared" si="56"/>
        <v>58</v>
      </c>
    </row>
    <row r="3595" spans="1:22" ht="41.4" x14ac:dyDescent="0.4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ROUND(E3595/D3595*100,0)</f>
        <v>111</v>
      </c>
      <c r="P3595">
        <f>IFERROR(ROUND(E3595/L3595,2),0)</f>
        <v>77.19</v>
      </c>
      <c r="Q3595" s="11" t="s">
        <v>8315</v>
      </c>
      <c r="R3595" t="s">
        <v>8316</v>
      </c>
      <c r="S3595" s="15">
        <f>(((J3595/60)/60)/24)+DATE(1970,1,1)</f>
        <v>41974.898599537039</v>
      </c>
      <c r="T3595" s="15">
        <f>(((I3595/60)/60)/24)+DATE(1970,1,1)</f>
        <v>42009.851388888885</v>
      </c>
      <c r="U3595">
        <f>YEAR(S3595)</f>
        <v>2014</v>
      </c>
      <c r="V3595">
        <f t="shared" si="56"/>
        <v>35</v>
      </c>
    </row>
    <row r="3596" spans="1:22" ht="41.4" x14ac:dyDescent="0.4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ROUND(E3596/D3596*100,0)</f>
        <v>126</v>
      </c>
      <c r="P3596">
        <f>IFERROR(ROUND(E3596/L3596,2),0)</f>
        <v>55.97</v>
      </c>
      <c r="Q3596" s="11" t="s">
        <v>8315</v>
      </c>
      <c r="R3596" t="s">
        <v>8316</v>
      </c>
      <c r="S3596" s="15">
        <f>(((J3596/60)/60)/24)+DATE(1970,1,1)</f>
        <v>42592.066921296297</v>
      </c>
      <c r="T3596" s="15">
        <f>(((I3596/60)/60)/24)+DATE(1970,1,1)</f>
        <v>42617.066921296297</v>
      </c>
      <c r="U3596">
        <f>YEAR(S3596)</f>
        <v>2016</v>
      </c>
      <c r="V3596">
        <f t="shared" si="56"/>
        <v>25</v>
      </c>
    </row>
    <row r="3597" spans="1:22" ht="27.6" x14ac:dyDescent="0.4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ROUND(E3597/D3597*100,0)</f>
        <v>119</v>
      </c>
      <c r="P3597">
        <f>IFERROR(ROUND(E3597/L3597,2),0)</f>
        <v>49.69</v>
      </c>
      <c r="Q3597" s="11" t="s">
        <v>8315</v>
      </c>
      <c r="R3597" t="s">
        <v>8316</v>
      </c>
      <c r="S3597" s="15">
        <f>(((J3597/60)/60)/24)+DATE(1970,1,1)</f>
        <v>42050.008368055554</v>
      </c>
      <c r="T3597" s="15">
        <f>(((I3597/60)/60)/24)+DATE(1970,1,1)</f>
        <v>42076.290972222225</v>
      </c>
      <c r="U3597">
        <f>YEAR(S3597)</f>
        <v>2015</v>
      </c>
      <c r="V3597">
        <f t="shared" si="56"/>
        <v>26</v>
      </c>
    </row>
    <row r="3598" spans="1:22" ht="41.4" x14ac:dyDescent="0.4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ROUND(E3598/D3598*100,0)</f>
        <v>108</v>
      </c>
      <c r="P3598">
        <f>IFERROR(ROUND(E3598/L3598,2),0)</f>
        <v>79</v>
      </c>
      <c r="Q3598" s="11" t="s">
        <v>8315</v>
      </c>
      <c r="R3598" t="s">
        <v>8316</v>
      </c>
      <c r="S3598" s="15">
        <f>(((J3598/60)/60)/24)+DATE(1970,1,1)</f>
        <v>41856.715069444443</v>
      </c>
      <c r="T3598" s="15">
        <f>(((I3598/60)/60)/24)+DATE(1970,1,1)</f>
        <v>41877.715069444443</v>
      </c>
      <c r="U3598">
        <f>YEAR(S3598)</f>
        <v>2014</v>
      </c>
      <c r="V3598">
        <f t="shared" si="56"/>
        <v>21</v>
      </c>
    </row>
    <row r="3599" spans="1:22" ht="27.6" x14ac:dyDescent="0.4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ROUND(E3599/D3599*100,0)</f>
        <v>103</v>
      </c>
      <c r="P3599">
        <f>IFERROR(ROUND(E3599/L3599,2),0)</f>
        <v>77.73</v>
      </c>
      <c r="Q3599" s="11" t="s">
        <v>8315</v>
      </c>
      <c r="R3599" t="s">
        <v>8316</v>
      </c>
      <c r="S3599" s="15">
        <f>(((J3599/60)/60)/24)+DATE(1970,1,1)</f>
        <v>42417.585532407407</v>
      </c>
      <c r="T3599" s="15">
        <f>(((I3599/60)/60)/24)+DATE(1970,1,1)</f>
        <v>42432.249305555553</v>
      </c>
      <c r="U3599">
        <f>YEAR(S3599)</f>
        <v>2016</v>
      </c>
      <c r="V3599">
        <f t="shared" si="56"/>
        <v>15</v>
      </c>
    </row>
    <row r="3600" spans="1:22" ht="41.4" x14ac:dyDescent="0.4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ROUND(E3600/D3600*100,0)</f>
        <v>110</v>
      </c>
      <c r="P3600">
        <f>IFERROR(ROUND(E3600/L3600,2),0)</f>
        <v>40.78</v>
      </c>
      <c r="Q3600" s="11" t="s">
        <v>8315</v>
      </c>
      <c r="R3600" t="s">
        <v>8316</v>
      </c>
      <c r="S3600" s="15">
        <f>(((J3600/60)/60)/24)+DATE(1970,1,1)</f>
        <v>41866.79886574074</v>
      </c>
      <c r="T3600" s="15">
        <f>(((I3600/60)/60)/24)+DATE(1970,1,1)</f>
        <v>41885.207638888889</v>
      </c>
      <c r="U3600">
        <f>YEAR(S3600)</f>
        <v>2014</v>
      </c>
      <c r="V3600">
        <f t="shared" si="56"/>
        <v>19</v>
      </c>
    </row>
    <row r="3601" spans="1:22" ht="41.4" x14ac:dyDescent="0.4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ROUND(E3601/D3601*100,0)</f>
        <v>202</v>
      </c>
      <c r="P3601">
        <f>IFERROR(ROUND(E3601/L3601,2),0)</f>
        <v>59.41</v>
      </c>
      <c r="Q3601" s="11" t="s">
        <v>8315</v>
      </c>
      <c r="R3601" t="s">
        <v>8316</v>
      </c>
      <c r="S3601" s="15">
        <f>(((J3601/60)/60)/24)+DATE(1970,1,1)</f>
        <v>42220.79487268519</v>
      </c>
      <c r="T3601" s="15">
        <f>(((I3601/60)/60)/24)+DATE(1970,1,1)</f>
        <v>42246</v>
      </c>
      <c r="U3601">
        <f>YEAR(S3601)</f>
        <v>2015</v>
      </c>
      <c r="V3601">
        <f t="shared" si="56"/>
        <v>26</v>
      </c>
    </row>
    <row r="3602" spans="1:22" ht="27.6" x14ac:dyDescent="0.4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ROUND(E3602/D3602*100,0)</f>
        <v>130</v>
      </c>
      <c r="P3602">
        <f>IFERROR(ROUND(E3602/L3602,2),0)</f>
        <v>3.25</v>
      </c>
      <c r="Q3602" s="11" t="s">
        <v>8315</v>
      </c>
      <c r="R3602" t="s">
        <v>8316</v>
      </c>
      <c r="S3602" s="15">
        <f>(((J3602/60)/60)/24)+DATE(1970,1,1)</f>
        <v>42628.849120370374</v>
      </c>
      <c r="T3602" s="15">
        <f>(((I3602/60)/60)/24)+DATE(1970,1,1)</f>
        <v>42656.849120370374</v>
      </c>
      <c r="U3602">
        <f>YEAR(S3602)</f>
        <v>2016</v>
      </c>
      <c r="V3602">
        <f t="shared" si="56"/>
        <v>28</v>
      </c>
    </row>
    <row r="3603" spans="1:22" ht="41.4" x14ac:dyDescent="0.4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ROUND(E3603/D3603*100,0)</f>
        <v>104</v>
      </c>
      <c r="P3603">
        <f>IFERROR(ROUND(E3603/L3603,2),0)</f>
        <v>39.380000000000003</v>
      </c>
      <c r="Q3603" s="11" t="s">
        <v>8315</v>
      </c>
      <c r="R3603" t="s">
        <v>8316</v>
      </c>
      <c r="S3603" s="15">
        <f>(((J3603/60)/60)/24)+DATE(1970,1,1)</f>
        <v>41990.99863425926</v>
      </c>
      <c r="T3603" s="15">
        <f>(((I3603/60)/60)/24)+DATE(1970,1,1)</f>
        <v>42020.99863425926</v>
      </c>
      <c r="U3603">
        <f>YEAR(S3603)</f>
        <v>2014</v>
      </c>
      <c r="V3603">
        <f t="shared" si="56"/>
        <v>30</v>
      </c>
    </row>
    <row r="3604" spans="1:22" ht="41.4" x14ac:dyDescent="0.4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ROUND(E3604/D3604*100,0)</f>
        <v>100</v>
      </c>
      <c r="P3604">
        <f>IFERROR(ROUND(E3604/L3604,2),0)</f>
        <v>81.67</v>
      </c>
      <c r="Q3604" s="11" t="s">
        <v>8315</v>
      </c>
      <c r="R3604" t="s">
        <v>8316</v>
      </c>
      <c r="S3604" s="15">
        <f>(((J3604/60)/60)/24)+DATE(1970,1,1)</f>
        <v>42447.894432870366</v>
      </c>
      <c r="T3604" s="15">
        <f>(((I3604/60)/60)/24)+DATE(1970,1,1)</f>
        <v>42507.894432870366</v>
      </c>
      <c r="U3604">
        <f>YEAR(S3604)</f>
        <v>2016</v>
      </c>
      <c r="V3604">
        <f t="shared" si="56"/>
        <v>60</v>
      </c>
    </row>
    <row r="3605" spans="1:22" ht="41.4" x14ac:dyDescent="0.4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ROUND(E3605/D3605*100,0)</f>
        <v>171</v>
      </c>
      <c r="P3605">
        <f>IFERROR(ROUND(E3605/L3605,2),0)</f>
        <v>44.91</v>
      </c>
      <c r="Q3605" s="11" t="s">
        <v>8315</v>
      </c>
      <c r="R3605" t="s">
        <v>8316</v>
      </c>
      <c r="S3605" s="15">
        <f>(((J3605/60)/60)/24)+DATE(1970,1,1)</f>
        <v>42283.864351851851</v>
      </c>
      <c r="T3605" s="15">
        <f>(((I3605/60)/60)/24)+DATE(1970,1,1)</f>
        <v>42313.906018518523</v>
      </c>
      <c r="U3605">
        <f>YEAR(S3605)</f>
        <v>2015</v>
      </c>
      <c r="V3605">
        <f t="shared" si="56"/>
        <v>30</v>
      </c>
    </row>
    <row r="3606" spans="1:22" ht="41.4" x14ac:dyDescent="0.4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ROUND(E3606/D3606*100,0)</f>
        <v>113</v>
      </c>
      <c r="P3606">
        <f>IFERROR(ROUND(E3606/L3606,2),0)</f>
        <v>49.06</v>
      </c>
      <c r="Q3606" s="11" t="s">
        <v>8315</v>
      </c>
      <c r="R3606" t="s">
        <v>8316</v>
      </c>
      <c r="S3606" s="15">
        <f>(((J3606/60)/60)/24)+DATE(1970,1,1)</f>
        <v>42483.015694444446</v>
      </c>
      <c r="T3606" s="15">
        <f>(((I3606/60)/60)/24)+DATE(1970,1,1)</f>
        <v>42489.290972222225</v>
      </c>
      <c r="U3606">
        <f>YEAR(S3606)</f>
        <v>2016</v>
      </c>
      <c r="V3606">
        <f t="shared" si="56"/>
        <v>6</v>
      </c>
    </row>
    <row r="3607" spans="1:22" ht="55.2" x14ac:dyDescent="0.4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ROUND(E3607/D3607*100,0)</f>
        <v>184</v>
      </c>
      <c r="P3607">
        <f>IFERROR(ROUND(E3607/L3607,2),0)</f>
        <v>30.67</v>
      </c>
      <c r="Q3607" s="11" t="s">
        <v>8315</v>
      </c>
      <c r="R3607" t="s">
        <v>8316</v>
      </c>
      <c r="S3607" s="15">
        <f>(((J3607/60)/60)/24)+DATE(1970,1,1)</f>
        <v>42383.793124999997</v>
      </c>
      <c r="T3607" s="15">
        <f>(((I3607/60)/60)/24)+DATE(1970,1,1)</f>
        <v>42413.793124999997</v>
      </c>
      <c r="U3607">
        <f>YEAR(S3607)</f>
        <v>2016</v>
      </c>
      <c r="V3607">
        <f t="shared" si="56"/>
        <v>30</v>
      </c>
    </row>
    <row r="3608" spans="1:22" ht="41.4" x14ac:dyDescent="0.4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ROUND(E3608/D3608*100,0)</f>
        <v>130</v>
      </c>
      <c r="P3608">
        <f>IFERROR(ROUND(E3608/L3608,2),0)</f>
        <v>61.06</v>
      </c>
      <c r="Q3608" s="11" t="s">
        <v>8315</v>
      </c>
      <c r="R3608" t="s">
        <v>8316</v>
      </c>
      <c r="S3608" s="15">
        <f>(((J3608/60)/60)/24)+DATE(1970,1,1)</f>
        <v>42566.604826388888</v>
      </c>
      <c r="T3608" s="15">
        <f>(((I3608/60)/60)/24)+DATE(1970,1,1)</f>
        <v>42596.604826388888</v>
      </c>
      <c r="U3608">
        <f>YEAR(S3608)</f>
        <v>2016</v>
      </c>
      <c r="V3608">
        <f t="shared" si="56"/>
        <v>30</v>
      </c>
    </row>
    <row r="3609" spans="1:22" ht="27.6" x14ac:dyDescent="0.4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ROUND(E3609/D3609*100,0)</f>
        <v>105</v>
      </c>
      <c r="P3609">
        <f>IFERROR(ROUND(E3609/L3609,2),0)</f>
        <v>29</v>
      </c>
      <c r="Q3609" s="11" t="s">
        <v>8315</v>
      </c>
      <c r="R3609" t="s">
        <v>8316</v>
      </c>
      <c r="S3609" s="15">
        <f>(((J3609/60)/60)/24)+DATE(1970,1,1)</f>
        <v>42338.963912037041</v>
      </c>
      <c r="T3609" s="15">
        <f>(((I3609/60)/60)/24)+DATE(1970,1,1)</f>
        <v>42353</v>
      </c>
      <c r="U3609">
        <f>YEAR(S3609)</f>
        <v>2015</v>
      </c>
      <c r="V3609">
        <f t="shared" si="56"/>
        <v>15</v>
      </c>
    </row>
    <row r="3610" spans="1:22" ht="41.4" x14ac:dyDescent="0.4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ROUND(E3610/D3610*100,0)</f>
        <v>100</v>
      </c>
      <c r="P3610">
        <f>IFERROR(ROUND(E3610/L3610,2),0)</f>
        <v>29.63</v>
      </c>
      <c r="Q3610" s="11" t="s">
        <v>8315</v>
      </c>
      <c r="R3610" t="s">
        <v>8316</v>
      </c>
      <c r="S3610" s="15">
        <f>(((J3610/60)/60)/24)+DATE(1970,1,1)</f>
        <v>42506.709375000006</v>
      </c>
      <c r="T3610" s="15">
        <f>(((I3610/60)/60)/24)+DATE(1970,1,1)</f>
        <v>42538.583333333328</v>
      </c>
      <c r="U3610">
        <f>YEAR(S3610)</f>
        <v>2016</v>
      </c>
      <c r="V3610">
        <f t="shared" si="56"/>
        <v>32</v>
      </c>
    </row>
    <row r="3611" spans="1:22" ht="41.4" x14ac:dyDescent="0.4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ROUND(E3611/D3611*100,0)</f>
        <v>153</v>
      </c>
      <c r="P3611">
        <f>IFERROR(ROUND(E3611/L3611,2),0)</f>
        <v>143.1</v>
      </c>
      <c r="Q3611" s="11" t="s">
        <v>8315</v>
      </c>
      <c r="R3611" t="s">
        <v>8316</v>
      </c>
      <c r="S3611" s="15">
        <f>(((J3611/60)/60)/24)+DATE(1970,1,1)</f>
        <v>42429.991724537031</v>
      </c>
      <c r="T3611" s="15">
        <f>(((I3611/60)/60)/24)+DATE(1970,1,1)</f>
        <v>42459.950057870374</v>
      </c>
      <c r="U3611">
        <f>YEAR(S3611)</f>
        <v>2016</v>
      </c>
      <c r="V3611">
        <f t="shared" si="56"/>
        <v>30</v>
      </c>
    </row>
    <row r="3612" spans="1:22" ht="41.4" x14ac:dyDescent="0.4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ROUND(E3612/D3612*100,0)</f>
        <v>162</v>
      </c>
      <c r="P3612">
        <f>IFERROR(ROUND(E3612/L3612,2),0)</f>
        <v>52.35</v>
      </c>
      <c r="Q3612" s="11" t="s">
        <v>8315</v>
      </c>
      <c r="R3612" t="s">
        <v>8316</v>
      </c>
      <c r="S3612" s="15">
        <f>(((J3612/60)/60)/24)+DATE(1970,1,1)</f>
        <v>42203.432129629626</v>
      </c>
      <c r="T3612" s="15">
        <f>(((I3612/60)/60)/24)+DATE(1970,1,1)</f>
        <v>42233.432129629626</v>
      </c>
      <c r="U3612">
        <f>YEAR(S3612)</f>
        <v>2015</v>
      </c>
      <c r="V3612">
        <f t="shared" si="56"/>
        <v>30</v>
      </c>
    </row>
    <row r="3613" spans="1:22" ht="41.4" x14ac:dyDescent="0.4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ROUND(E3613/D3613*100,0)</f>
        <v>136</v>
      </c>
      <c r="P3613">
        <f>IFERROR(ROUND(E3613/L3613,2),0)</f>
        <v>66.67</v>
      </c>
      <c r="Q3613" s="11" t="s">
        <v>8315</v>
      </c>
      <c r="R3613" t="s">
        <v>8316</v>
      </c>
      <c r="S3613" s="15">
        <f>(((J3613/60)/60)/24)+DATE(1970,1,1)</f>
        <v>42072.370381944449</v>
      </c>
      <c r="T3613" s="15">
        <f>(((I3613/60)/60)/24)+DATE(1970,1,1)</f>
        <v>42102.370381944449</v>
      </c>
      <c r="U3613">
        <f>YEAR(S3613)</f>
        <v>2015</v>
      </c>
      <c r="V3613">
        <f t="shared" si="56"/>
        <v>30</v>
      </c>
    </row>
    <row r="3614" spans="1:22" ht="41.4" x14ac:dyDescent="0.4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ROUND(E3614/D3614*100,0)</f>
        <v>144</v>
      </c>
      <c r="P3614">
        <f>IFERROR(ROUND(E3614/L3614,2),0)</f>
        <v>126.67</v>
      </c>
      <c r="Q3614" s="11" t="s">
        <v>8315</v>
      </c>
      <c r="R3614" t="s">
        <v>8316</v>
      </c>
      <c r="S3614" s="15">
        <f>(((J3614/60)/60)/24)+DATE(1970,1,1)</f>
        <v>41789.726979166669</v>
      </c>
      <c r="T3614" s="15">
        <f>(((I3614/60)/60)/24)+DATE(1970,1,1)</f>
        <v>41799.726979166669</v>
      </c>
      <c r="U3614">
        <f>YEAR(S3614)</f>
        <v>2014</v>
      </c>
      <c r="V3614">
        <f t="shared" si="56"/>
        <v>10</v>
      </c>
    </row>
    <row r="3615" spans="1:22" ht="27.6" x14ac:dyDescent="0.4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ROUND(E3615/D3615*100,0)</f>
        <v>100</v>
      </c>
      <c r="P3615">
        <f>IFERROR(ROUND(E3615/L3615,2),0)</f>
        <v>62.5</v>
      </c>
      <c r="Q3615" s="11" t="s">
        <v>8315</v>
      </c>
      <c r="R3615" t="s">
        <v>8316</v>
      </c>
      <c r="S3615" s="15">
        <f>(((J3615/60)/60)/24)+DATE(1970,1,1)</f>
        <v>41788.58997685185</v>
      </c>
      <c r="T3615" s="15">
        <f>(((I3615/60)/60)/24)+DATE(1970,1,1)</f>
        <v>41818.58997685185</v>
      </c>
      <c r="U3615">
        <f>YEAR(S3615)</f>
        <v>2014</v>
      </c>
      <c r="V3615">
        <f t="shared" si="56"/>
        <v>30</v>
      </c>
    </row>
    <row r="3616" spans="1:22" ht="41.4" x14ac:dyDescent="0.4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ROUND(E3616/D3616*100,0)</f>
        <v>101</v>
      </c>
      <c r="P3616">
        <f>IFERROR(ROUND(E3616/L3616,2),0)</f>
        <v>35.49</v>
      </c>
      <c r="Q3616" s="11" t="s">
        <v>8315</v>
      </c>
      <c r="R3616" t="s">
        <v>8316</v>
      </c>
      <c r="S3616" s="15">
        <f>(((J3616/60)/60)/24)+DATE(1970,1,1)</f>
        <v>42144.041851851856</v>
      </c>
      <c r="T3616" s="15">
        <f>(((I3616/60)/60)/24)+DATE(1970,1,1)</f>
        <v>42174.041851851856</v>
      </c>
      <c r="U3616">
        <f>YEAR(S3616)</f>
        <v>2015</v>
      </c>
      <c r="V3616">
        <f t="shared" si="56"/>
        <v>30</v>
      </c>
    </row>
    <row r="3617" spans="1:22" ht="41.4" x14ac:dyDescent="0.4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ROUND(E3617/D3617*100,0)</f>
        <v>107</v>
      </c>
      <c r="P3617">
        <f>IFERROR(ROUND(E3617/L3617,2),0)</f>
        <v>37.08</v>
      </c>
      <c r="Q3617" s="11" t="s">
        <v>8315</v>
      </c>
      <c r="R3617" t="s">
        <v>8316</v>
      </c>
      <c r="S3617" s="15">
        <f>(((J3617/60)/60)/24)+DATE(1970,1,1)</f>
        <v>42318.593703703707</v>
      </c>
      <c r="T3617" s="15">
        <f>(((I3617/60)/60)/24)+DATE(1970,1,1)</f>
        <v>42348.593703703707</v>
      </c>
      <c r="U3617">
        <f>YEAR(S3617)</f>
        <v>2015</v>
      </c>
      <c r="V3617">
        <f t="shared" si="56"/>
        <v>30</v>
      </c>
    </row>
    <row r="3618" spans="1:22" ht="41.4" x14ac:dyDescent="0.4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ROUND(E3618/D3618*100,0)</f>
        <v>125</v>
      </c>
      <c r="P3618">
        <f>IFERROR(ROUND(E3618/L3618,2),0)</f>
        <v>69.33</v>
      </c>
      <c r="Q3618" s="11" t="s">
        <v>8315</v>
      </c>
      <c r="R3618" t="s">
        <v>8316</v>
      </c>
      <c r="S3618" s="15">
        <f>(((J3618/60)/60)/24)+DATE(1970,1,1)</f>
        <v>42052.949814814812</v>
      </c>
      <c r="T3618" s="15">
        <f>(((I3618/60)/60)/24)+DATE(1970,1,1)</f>
        <v>42082.908148148148</v>
      </c>
      <c r="U3618">
        <f>YEAR(S3618)</f>
        <v>2015</v>
      </c>
      <c r="V3618">
        <f t="shared" si="56"/>
        <v>30</v>
      </c>
    </row>
    <row r="3619" spans="1:22" ht="41.4" x14ac:dyDescent="0.4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ROUND(E3619/D3619*100,0)</f>
        <v>119</v>
      </c>
      <c r="P3619">
        <f>IFERROR(ROUND(E3619/L3619,2),0)</f>
        <v>17.25</v>
      </c>
      <c r="Q3619" s="11" t="s">
        <v>8315</v>
      </c>
      <c r="R3619" t="s">
        <v>8316</v>
      </c>
      <c r="S3619" s="15">
        <f>(((J3619/60)/60)/24)+DATE(1970,1,1)</f>
        <v>42779.610289351855</v>
      </c>
      <c r="T3619" s="15">
        <f>(((I3619/60)/60)/24)+DATE(1970,1,1)</f>
        <v>42794</v>
      </c>
      <c r="U3619">
        <f>YEAR(S3619)</f>
        <v>2017</v>
      </c>
      <c r="V3619">
        <f t="shared" si="56"/>
        <v>15</v>
      </c>
    </row>
    <row r="3620" spans="1:22" ht="41.4" x14ac:dyDescent="0.4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ROUND(E3620/D3620*100,0)</f>
        <v>101</v>
      </c>
      <c r="P3620">
        <f>IFERROR(ROUND(E3620/L3620,2),0)</f>
        <v>36.07</v>
      </c>
      <c r="Q3620" s="11" t="s">
        <v>8315</v>
      </c>
      <c r="R3620" t="s">
        <v>8316</v>
      </c>
      <c r="S3620" s="15">
        <f>(((J3620/60)/60)/24)+DATE(1970,1,1)</f>
        <v>42128.627893518518</v>
      </c>
      <c r="T3620" s="15">
        <f>(((I3620/60)/60)/24)+DATE(1970,1,1)</f>
        <v>42158.627893518518</v>
      </c>
      <c r="U3620">
        <f>YEAR(S3620)</f>
        <v>2015</v>
      </c>
      <c r="V3620">
        <f t="shared" si="56"/>
        <v>30</v>
      </c>
    </row>
    <row r="3621" spans="1:22" ht="41.4" x14ac:dyDescent="0.4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ROUND(E3621/D3621*100,0)</f>
        <v>113</v>
      </c>
      <c r="P3621">
        <f>IFERROR(ROUND(E3621/L3621,2),0)</f>
        <v>66.47</v>
      </c>
      <c r="Q3621" s="11" t="s">
        <v>8315</v>
      </c>
      <c r="R3621" t="s">
        <v>8316</v>
      </c>
      <c r="S3621" s="15">
        <f>(((J3621/60)/60)/24)+DATE(1970,1,1)</f>
        <v>42661.132245370376</v>
      </c>
      <c r="T3621" s="15">
        <f>(((I3621/60)/60)/24)+DATE(1970,1,1)</f>
        <v>42693.916666666672</v>
      </c>
      <c r="U3621">
        <f>YEAR(S3621)</f>
        <v>2016</v>
      </c>
      <c r="V3621">
        <f t="shared" si="56"/>
        <v>32</v>
      </c>
    </row>
    <row r="3622" spans="1:22" ht="41.4" x14ac:dyDescent="0.4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ROUND(E3622/D3622*100,0)</f>
        <v>105</v>
      </c>
      <c r="P3622">
        <f>IFERROR(ROUND(E3622/L3622,2),0)</f>
        <v>56.07</v>
      </c>
      <c r="Q3622" s="11" t="s">
        <v>8315</v>
      </c>
      <c r="R3622" t="s">
        <v>8316</v>
      </c>
      <c r="S3622" s="15">
        <f>(((J3622/60)/60)/24)+DATE(1970,1,1)</f>
        <v>42037.938206018516</v>
      </c>
      <c r="T3622" s="15">
        <f>(((I3622/60)/60)/24)+DATE(1970,1,1)</f>
        <v>42068.166666666672</v>
      </c>
      <c r="U3622">
        <f>YEAR(S3622)</f>
        <v>2015</v>
      </c>
      <c r="V3622">
        <f t="shared" si="56"/>
        <v>31</v>
      </c>
    </row>
    <row r="3623" spans="1:22" ht="41.4" x14ac:dyDescent="0.4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ROUND(E3623/D3623*100,0)</f>
        <v>110</v>
      </c>
      <c r="P3623">
        <f>IFERROR(ROUND(E3623/L3623,2),0)</f>
        <v>47.03</v>
      </c>
      <c r="Q3623" s="11" t="s">
        <v>8315</v>
      </c>
      <c r="R3623" t="s">
        <v>8316</v>
      </c>
      <c r="S3623" s="15">
        <f>(((J3623/60)/60)/24)+DATE(1970,1,1)</f>
        <v>42619.935694444444</v>
      </c>
      <c r="T3623" s="15">
        <f>(((I3623/60)/60)/24)+DATE(1970,1,1)</f>
        <v>42643.875</v>
      </c>
      <c r="U3623">
        <f>YEAR(S3623)</f>
        <v>2016</v>
      </c>
      <c r="V3623">
        <f t="shared" si="56"/>
        <v>24</v>
      </c>
    </row>
    <row r="3624" spans="1:22" ht="27.6" x14ac:dyDescent="0.4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ROUND(E3624/D3624*100,0)</f>
        <v>100</v>
      </c>
      <c r="P3624">
        <f>IFERROR(ROUND(E3624/L3624,2),0)</f>
        <v>47.67</v>
      </c>
      <c r="Q3624" s="11" t="s">
        <v>8315</v>
      </c>
      <c r="R3624" t="s">
        <v>8316</v>
      </c>
      <c r="S3624" s="15">
        <f>(((J3624/60)/60)/24)+DATE(1970,1,1)</f>
        <v>41877.221886574072</v>
      </c>
      <c r="T3624" s="15">
        <f>(((I3624/60)/60)/24)+DATE(1970,1,1)</f>
        <v>41910.140972222223</v>
      </c>
      <c r="U3624">
        <f>YEAR(S3624)</f>
        <v>2014</v>
      </c>
      <c r="V3624">
        <f t="shared" si="56"/>
        <v>33</v>
      </c>
    </row>
    <row r="3625" spans="1:22" ht="27.6" x14ac:dyDescent="0.4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ROUND(E3625/D3625*100,0)</f>
        <v>120</v>
      </c>
      <c r="P3625">
        <f>IFERROR(ROUND(E3625/L3625,2),0)</f>
        <v>88.24</v>
      </c>
      <c r="Q3625" s="11" t="s">
        <v>8315</v>
      </c>
      <c r="R3625" t="s">
        <v>8316</v>
      </c>
      <c r="S3625" s="15">
        <f>(((J3625/60)/60)/24)+DATE(1970,1,1)</f>
        <v>41828.736921296295</v>
      </c>
      <c r="T3625" s="15">
        <f>(((I3625/60)/60)/24)+DATE(1970,1,1)</f>
        <v>41846.291666666664</v>
      </c>
      <c r="U3625">
        <f>YEAR(S3625)</f>
        <v>2014</v>
      </c>
      <c r="V3625">
        <f t="shared" si="56"/>
        <v>18</v>
      </c>
    </row>
    <row r="3626" spans="1:22" ht="69" x14ac:dyDescent="0.4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ROUND(E3626/D3626*100,0)</f>
        <v>105</v>
      </c>
      <c r="P3626">
        <f>IFERROR(ROUND(E3626/L3626,2),0)</f>
        <v>80.72</v>
      </c>
      <c r="Q3626" s="11" t="s">
        <v>8315</v>
      </c>
      <c r="R3626" t="s">
        <v>8316</v>
      </c>
      <c r="S3626" s="15">
        <f>(((J3626/60)/60)/24)+DATE(1970,1,1)</f>
        <v>42545.774189814809</v>
      </c>
      <c r="T3626" s="15">
        <f>(((I3626/60)/60)/24)+DATE(1970,1,1)</f>
        <v>42605.774189814809</v>
      </c>
      <c r="U3626">
        <f>YEAR(S3626)</f>
        <v>2016</v>
      </c>
      <c r="V3626">
        <f t="shared" si="56"/>
        <v>60</v>
      </c>
    </row>
    <row r="3627" spans="1:22" ht="41.4" x14ac:dyDescent="0.4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ROUND(E3627/D3627*100,0)</f>
        <v>103</v>
      </c>
      <c r="P3627">
        <f>IFERROR(ROUND(E3627/L3627,2),0)</f>
        <v>39.49</v>
      </c>
      <c r="Q3627" s="11" t="s">
        <v>8315</v>
      </c>
      <c r="R3627" t="s">
        <v>8316</v>
      </c>
      <c r="S3627" s="15">
        <f>(((J3627/60)/60)/24)+DATE(1970,1,1)</f>
        <v>42157.652511574073</v>
      </c>
      <c r="T3627" s="15">
        <f>(((I3627/60)/60)/24)+DATE(1970,1,1)</f>
        <v>42187.652511574073</v>
      </c>
      <c r="U3627">
        <f>YEAR(S3627)</f>
        <v>2015</v>
      </c>
      <c r="V3627">
        <f t="shared" si="56"/>
        <v>30</v>
      </c>
    </row>
    <row r="3628" spans="1:22" ht="41.4" x14ac:dyDescent="0.4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ROUND(E3628/D3628*100,0)</f>
        <v>102</v>
      </c>
      <c r="P3628">
        <f>IFERROR(ROUND(E3628/L3628,2),0)</f>
        <v>84.85</v>
      </c>
      <c r="Q3628" s="11" t="s">
        <v>8315</v>
      </c>
      <c r="R3628" t="s">
        <v>8316</v>
      </c>
      <c r="S3628" s="15">
        <f>(((J3628/60)/60)/24)+DATE(1970,1,1)</f>
        <v>41846.667326388888</v>
      </c>
      <c r="T3628" s="15">
        <f>(((I3628/60)/60)/24)+DATE(1970,1,1)</f>
        <v>41867.667326388888</v>
      </c>
      <c r="U3628">
        <f>YEAR(S3628)</f>
        <v>2014</v>
      </c>
      <c r="V3628">
        <f t="shared" si="56"/>
        <v>21</v>
      </c>
    </row>
    <row r="3629" spans="1:22" ht="41.4" x14ac:dyDescent="0.4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ROUND(E3629/D3629*100,0)</f>
        <v>100</v>
      </c>
      <c r="P3629">
        <f>IFERROR(ROUND(E3629/L3629,2),0)</f>
        <v>68.97</v>
      </c>
      <c r="Q3629" s="11" t="s">
        <v>8315</v>
      </c>
      <c r="R3629" t="s">
        <v>8316</v>
      </c>
      <c r="S3629" s="15">
        <f>(((J3629/60)/60)/24)+DATE(1970,1,1)</f>
        <v>42460.741747685184</v>
      </c>
      <c r="T3629" s="15">
        <f>(((I3629/60)/60)/24)+DATE(1970,1,1)</f>
        <v>42511.165972222225</v>
      </c>
      <c r="U3629">
        <f>YEAR(S3629)</f>
        <v>2016</v>
      </c>
      <c r="V3629">
        <f t="shared" si="56"/>
        <v>51</v>
      </c>
    </row>
    <row r="3630" spans="1:22" ht="41.4" x14ac:dyDescent="0.4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ROUND(E3630/D3630*100,0)</f>
        <v>0</v>
      </c>
      <c r="P3630">
        <f>IFERROR(ROUND(E3630/L3630,2),0)</f>
        <v>0</v>
      </c>
      <c r="Q3630" s="11" t="s">
        <v>8315</v>
      </c>
      <c r="R3630" t="s">
        <v>8357</v>
      </c>
      <c r="S3630" s="15">
        <f>(((J3630/60)/60)/24)+DATE(1970,1,1)</f>
        <v>42291.833287037036</v>
      </c>
      <c r="T3630" s="15">
        <f>(((I3630/60)/60)/24)+DATE(1970,1,1)</f>
        <v>42351.874953703707</v>
      </c>
      <c r="U3630">
        <f>YEAR(S3630)</f>
        <v>2015</v>
      </c>
      <c r="V3630">
        <f t="shared" si="56"/>
        <v>60</v>
      </c>
    </row>
    <row r="3631" spans="1:22" ht="41.4" x14ac:dyDescent="0.4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ROUND(E3631/D3631*100,0)</f>
        <v>0</v>
      </c>
      <c r="P3631">
        <f>IFERROR(ROUND(E3631/L3631,2),0)</f>
        <v>1</v>
      </c>
      <c r="Q3631" s="11" t="s">
        <v>8315</v>
      </c>
      <c r="R3631" t="s">
        <v>8357</v>
      </c>
      <c r="S3631" s="15">
        <f>(((J3631/60)/60)/24)+DATE(1970,1,1)</f>
        <v>42437.094490740739</v>
      </c>
      <c r="T3631" s="15">
        <f>(((I3631/60)/60)/24)+DATE(1970,1,1)</f>
        <v>42495.708333333328</v>
      </c>
      <c r="U3631">
        <f>YEAR(S3631)</f>
        <v>2016</v>
      </c>
      <c r="V3631">
        <f t="shared" si="56"/>
        <v>58</v>
      </c>
    </row>
    <row r="3632" spans="1:22" ht="41.4" x14ac:dyDescent="0.4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ROUND(E3632/D3632*100,0)</f>
        <v>0</v>
      </c>
      <c r="P3632">
        <f>IFERROR(ROUND(E3632/L3632,2),0)</f>
        <v>1</v>
      </c>
      <c r="Q3632" s="11" t="s">
        <v>8315</v>
      </c>
      <c r="R3632" t="s">
        <v>8357</v>
      </c>
      <c r="S3632" s="15">
        <f>(((J3632/60)/60)/24)+DATE(1970,1,1)</f>
        <v>41942.84710648148</v>
      </c>
      <c r="T3632" s="15">
        <f>(((I3632/60)/60)/24)+DATE(1970,1,1)</f>
        <v>41972.888773148152</v>
      </c>
      <c r="U3632">
        <f>YEAR(S3632)</f>
        <v>2014</v>
      </c>
      <c r="V3632">
        <f t="shared" si="56"/>
        <v>30</v>
      </c>
    </row>
    <row r="3633" spans="1:22" ht="41.4" x14ac:dyDescent="0.4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ROUND(E3633/D3633*100,0)</f>
        <v>51</v>
      </c>
      <c r="P3633">
        <f>IFERROR(ROUND(E3633/L3633,2),0)</f>
        <v>147.88</v>
      </c>
      <c r="Q3633" s="11" t="s">
        <v>8315</v>
      </c>
      <c r="R3633" t="s">
        <v>8357</v>
      </c>
      <c r="S3633" s="15">
        <f>(((J3633/60)/60)/24)+DATE(1970,1,1)</f>
        <v>41880.753437499996</v>
      </c>
      <c r="T3633" s="15">
        <f>(((I3633/60)/60)/24)+DATE(1970,1,1)</f>
        <v>41905.165972222225</v>
      </c>
      <c r="U3633">
        <f>YEAR(S3633)</f>
        <v>2014</v>
      </c>
      <c r="V3633">
        <f t="shared" si="56"/>
        <v>25</v>
      </c>
    </row>
    <row r="3634" spans="1:22" ht="41.4" x14ac:dyDescent="0.4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ROUND(E3634/D3634*100,0)</f>
        <v>20</v>
      </c>
      <c r="P3634">
        <f>IFERROR(ROUND(E3634/L3634,2),0)</f>
        <v>100</v>
      </c>
      <c r="Q3634" s="11" t="s">
        <v>8315</v>
      </c>
      <c r="R3634" t="s">
        <v>8357</v>
      </c>
      <c r="S3634" s="15">
        <f>(((J3634/60)/60)/24)+DATE(1970,1,1)</f>
        <v>41946.936909722222</v>
      </c>
      <c r="T3634" s="15">
        <f>(((I3634/60)/60)/24)+DATE(1970,1,1)</f>
        <v>41966.936909722222</v>
      </c>
      <c r="U3634">
        <f>YEAR(S3634)</f>
        <v>2014</v>
      </c>
      <c r="V3634">
        <f t="shared" si="56"/>
        <v>20</v>
      </c>
    </row>
    <row r="3635" spans="1:22" ht="41.4" x14ac:dyDescent="0.4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ROUND(E3635/D3635*100,0)</f>
        <v>35</v>
      </c>
      <c r="P3635">
        <f>IFERROR(ROUND(E3635/L3635,2),0)</f>
        <v>56.84</v>
      </c>
      <c r="Q3635" s="11" t="s">
        <v>8315</v>
      </c>
      <c r="R3635" t="s">
        <v>8357</v>
      </c>
      <c r="S3635" s="15">
        <f>(((J3635/60)/60)/24)+DATE(1970,1,1)</f>
        <v>42649.623460648145</v>
      </c>
      <c r="T3635" s="15">
        <f>(((I3635/60)/60)/24)+DATE(1970,1,1)</f>
        <v>42693.041666666672</v>
      </c>
      <c r="U3635">
        <f>YEAR(S3635)</f>
        <v>2016</v>
      </c>
      <c r="V3635">
        <f t="shared" si="56"/>
        <v>44</v>
      </c>
    </row>
    <row r="3636" spans="1:22" ht="41.4" x14ac:dyDescent="0.4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ROUND(E3636/D3636*100,0)</f>
        <v>4</v>
      </c>
      <c r="P3636">
        <f>IFERROR(ROUND(E3636/L3636,2),0)</f>
        <v>176.94</v>
      </c>
      <c r="Q3636" s="11" t="s">
        <v>8315</v>
      </c>
      <c r="R3636" t="s">
        <v>8357</v>
      </c>
      <c r="S3636" s="15">
        <f>(((J3636/60)/60)/24)+DATE(1970,1,1)</f>
        <v>42701.166365740741</v>
      </c>
      <c r="T3636" s="15">
        <f>(((I3636/60)/60)/24)+DATE(1970,1,1)</f>
        <v>42749.165972222225</v>
      </c>
      <c r="U3636">
        <f>YEAR(S3636)</f>
        <v>2016</v>
      </c>
      <c r="V3636">
        <f t="shared" si="56"/>
        <v>48</v>
      </c>
    </row>
    <row r="3637" spans="1:22" ht="27.6" x14ac:dyDescent="0.4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ROUND(E3637/D3637*100,0)</f>
        <v>36</v>
      </c>
      <c r="P3637">
        <f>IFERROR(ROUND(E3637/L3637,2),0)</f>
        <v>127.6</v>
      </c>
      <c r="Q3637" s="11" t="s">
        <v>8315</v>
      </c>
      <c r="R3637" t="s">
        <v>8357</v>
      </c>
      <c r="S3637" s="15">
        <f>(((J3637/60)/60)/24)+DATE(1970,1,1)</f>
        <v>42450.88282407407</v>
      </c>
      <c r="T3637" s="15">
        <f>(((I3637/60)/60)/24)+DATE(1970,1,1)</f>
        <v>42480.88282407407</v>
      </c>
      <c r="U3637">
        <f>YEAR(S3637)</f>
        <v>2016</v>
      </c>
      <c r="V3637">
        <f t="shared" si="56"/>
        <v>30</v>
      </c>
    </row>
    <row r="3638" spans="1:22" ht="41.4" x14ac:dyDescent="0.4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ROUND(E3638/D3638*100,0)</f>
        <v>0</v>
      </c>
      <c r="P3638">
        <f>IFERROR(ROUND(E3638/L3638,2),0)</f>
        <v>0</v>
      </c>
      <c r="Q3638" s="11" t="s">
        <v>8315</v>
      </c>
      <c r="R3638" t="s">
        <v>8357</v>
      </c>
      <c r="S3638" s="15">
        <f>(((J3638/60)/60)/24)+DATE(1970,1,1)</f>
        <v>42226.694780092599</v>
      </c>
      <c r="T3638" s="15">
        <f>(((I3638/60)/60)/24)+DATE(1970,1,1)</f>
        <v>42261.694780092599</v>
      </c>
      <c r="U3638">
        <f>YEAR(S3638)</f>
        <v>2015</v>
      </c>
      <c r="V3638">
        <f t="shared" si="56"/>
        <v>35</v>
      </c>
    </row>
    <row r="3639" spans="1:22" ht="55.2" x14ac:dyDescent="0.4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ROUND(E3639/D3639*100,0)</f>
        <v>31</v>
      </c>
      <c r="P3639">
        <f>IFERROR(ROUND(E3639/L3639,2),0)</f>
        <v>66.14</v>
      </c>
      <c r="Q3639" s="11" t="s">
        <v>8315</v>
      </c>
      <c r="R3639" t="s">
        <v>8357</v>
      </c>
      <c r="S3639" s="15">
        <f>(((J3639/60)/60)/24)+DATE(1970,1,1)</f>
        <v>41975.700636574074</v>
      </c>
      <c r="T3639" s="15">
        <f>(((I3639/60)/60)/24)+DATE(1970,1,1)</f>
        <v>42005.700636574074</v>
      </c>
      <c r="U3639">
        <f>YEAR(S3639)</f>
        <v>2014</v>
      </c>
      <c r="V3639">
        <f t="shared" si="56"/>
        <v>30</v>
      </c>
    </row>
    <row r="3640" spans="1:22" ht="27.6" x14ac:dyDescent="0.4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ROUND(E3640/D3640*100,0)</f>
        <v>7</v>
      </c>
      <c r="P3640">
        <f>IFERROR(ROUND(E3640/L3640,2),0)</f>
        <v>108</v>
      </c>
      <c r="Q3640" s="11" t="s">
        <v>8315</v>
      </c>
      <c r="R3640" t="s">
        <v>8357</v>
      </c>
      <c r="S3640" s="15">
        <f>(((J3640/60)/60)/24)+DATE(1970,1,1)</f>
        <v>42053.672824074078</v>
      </c>
      <c r="T3640" s="15">
        <f>(((I3640/60)/60)/24)+DATE(1970,1,1)</f>
        <v>42113.631157407406</v>
      </c>
      <c r="U3640">
        <f>YEAR(S3640)</f>
        <v>2015</v>
      </c>
      <c r="V3640">
        <f t="shared" si="56"/>
        <v>60</v>
      </c>
    </row>
    <row r="3641" spans="1:22" ht="41.4" x14ac:dyDescent="0.4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ROUND(E3641/D3641*100,0)</f>
        <v>0</v>
      </c>
      <c r="P3641">
        <f>IFERROR(ROUND(E3641/L3641,2),0)</f>
        <v>1</v>
      </c>
      <c r="Q3641" s="11" t="s">
        <v>8315</v>
      </c>
      <c r="R3641" t="s">
        <v>8357</v>
      </c>
      <c r="S3641" s="15">
        <f>(((J3641/60)/60)/24)+DATE(1970,1,1)</f>
        <v>42590.677152777775</v>
      </c>
      <c r="T3641" s="15">
        <f>(((I3641/60)/60)/24)+DATE(1970,1,1)</f>
        <v>42650.632638888885</v>
      </c>
      <c r="U3641">
        <f>YEAR(S3641)</f>
        <v>2016</v>
      </c>
      <c r="V3641">
        <f t="shared" si="56"/>
        <v>60</v>
      </c>
    </row>
    <row r="3642" spans="1:22" ht="69" x14ac:dyDescent="0.4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ROUND(E3642/D3642*100,0)</f>
        <v>6</v>
      </c>
      <c r="P3642">
        <f>IFERROR(ROUND(E3642/L3642,2),0)</f>
        <v>18.329999999999998</v>
      </c>
      <c r="Q3642" s="11" t="s">
        <v>8315</v>
      </c>
      <c r="R3642" t="s">
        <v>8357</v>
      </c>
      <c r="S3642" s="15">
        <f>(((J3642/60)/60)/24)+DATE(1970,1,1)</f>
        <v>42104.781597222223</v>
      </c>
      <c r="T3642" s="15">
        <f>(((I3642/60)/60)/24)+DATE(1970,1,1)</f>
        <v>42134.781597222223</v>
      </c>
      <c r="U3642">
        <f>YEAR(S3642)</f>
        <v>2015</v>
      </c>
      <c r="V3642">
        <f t="shared" si="56"/>
        <v>30</v>
      </c>
    </row>
    <row r="3643" spans="1:22" ht="41.4" x14ac:dyDescent="0.4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ROUND(E3643/D3643*100,0)</f>
        <v>0</v>
      </c>
      <c r="P3643">
        <f>IFERROR(ROUND(E3643/L3643,2),0)</f>
        <v>0</v>
      </c>
      <c r="Q3643" s="11" t="s">
        <v>8315</v>
      </c>
      <c r="R3643" t="s">
        <v>8357</v>
      </c>
      <c r="S3643" s="15">
        <f>(((J3643/60)/60)/24)+DATE(1970,1,1)</f>
        <v>41899.627071759263</v>
      </c>
      <c r="T3643" s="15">
        <f>(((I3643/60)/60)/24)+DATE(1970,1,1)</f>
        <v>41917.208333333336</v>
      </c>
      <c r="U3643">
        <f>YEAR(S3643)</f>
        <v>2014</v>
      </c>
      <c r="V3643">
        <f t="shared" si="56"/>
        <v>18</v>
      </c>
    </row>
    <row r="3644" spans="1:22" ht="55.2" x14ac:dyDescent="0.4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ROUND(E3644/D3644*100,0)</f>
        <v>2</v>
      </c>
      <c r="P3644">
        <f>IFERROR(ROUND(E3644/L3644,2),0)</f>
        <v>7.5</v>
      </c>
      <c r="Q3644" s="11" t="s">
        <v>8315</v>
      </c>
      <c r="R3644" t="s">
        <v>8357</v>
      </c>
      <c r="S3644" s="15">
        <f>(((J3644/60)/60)/24)+DATE(1970,1,1)</f>
        <v>42297.816284722227</v>
      </c>
      <c r="T3644" s="15">
        <f>(((I3644/60)/60)/24)+DATE(1970,1,1)</f>
        <v>42338.708333333328</v>
      </c>
      <c r="U3644">
        <f>YEAR(S3644)</f>
        <v>2015</v>
      </c>
      <c r="V3644">
        <f t="shared" si="56"/>
        <v>41</v>
      </c>
    </row>
    <row r="3645" spans="1:22" ht="41.4" x14ac:dyDescent="0.4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ROUND(E3645/D3645*100,0)</f>
        <v>0</v>
      </c>
      <c r="P3645">
        <f>IFERROR(ROUND(E3645/L3645,2),0)</f>
        <v>0</v>
      </c>
      <c r="Q3645" s="11" t="s">
        <v>8315</v>
      </c>
      <c r="R3645" t="s">
        <v>8357</v>
      </c>
      <c r="S3645" s="15">
        <f>(((J3645/60)/60)/24)+DATE(1970,1,1)</f>
        <v>42285.143969907411</v>
      </c>
      <c r="T3645" s="15">
        <f>(((I3645/60)/60)/24)+DATE(1970,1,1)</f>
        <v>42325.185636574075</v>
      </c>
      <c r="U3645">
        <f>YEAR(S3645)</f>
        <v>2015</v>
      </c>
      <c r="V3645">
        <f t="shared" si="56"/>
        <v>40</v>
      </c>
    </row>
    <row r="3646" spans="1:22" ht="41.4" x14ac:dyDescent="0.4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ROUND(E3646/D3646*100,0)</f>
        <v>16</v>
      </c>
      <c r="P3646">
        <f>IFERROR(ROUND(E3646/L3646,2),0)</f>
        <v>68.42</v>
      </c>
      <c r="Q3646" s="11" t="s">
        <v>8315</v>
      </c>
      <c r="R3646" t="s">
        <v>8357</v>
      </c>
      <c r="S3646" s="15">
        <f>(((J3646/60)/60)/24)+DATE(1970,1,1)</f>
        <v>42409.241747685184</v>
      </c>
      <c r="T3646" s="15">
        <f>(((I3646/60)/60)/24)+DATE(1970,1,1)</f>
        <v>42437.207638888889</v>
      </c>
      <c r="U3646">
        <f>YEAR(S3646)</f>
        <v>2016</v>
      </c>
      <c r="V3646">
        <f t="shared" si="56"/>
        <v>28</v>
      </c>
    </row>
    <row r="3647" spans="1:22" ht="41.4" x14ac:dyDescent="0.4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ROUND(E3647/D3647*100,0)</f>
        <v>0</v>
      </c>
      <c r="P3647">
        <f>IFERROR(ROUND(E3647/L3647,2),0)</f>
        <v>1</v>
      </c>
      <c r="Q3647" s="11" t="s">
        <v>8315</v>
      </c>
      <c r="R3647" t="s">
        <v>8357</v>
      </c>
      <c r="S3647" s="15">
        <f>(((J3647/60)/60)/24)+DATE(1970,1,1)</f>
        <v>42665.970347222217</v>
      </c>
      <c r="T3647" s="15">
        <f>(((I3647/60)/60)/24)+DATE(1970,1,1)</f>
        <v>42696.012013888889</v>
      </c>
      <c r="U3647">
        <f>YEAR(S3647)</f>
        <v>2016</v>
      </c>
      <c r="V3647">
        <f t="shared" si="56"/>
        <v>31</v>
      </c>
    </row>
    <row r="3648" spans="1:22" ht="41.4" x14ac:dyDescent="0.4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ROUND(E3648/D3648*100,0)</f>
        <v>5</v>
      </c>
      <c r="P3648">
        <f>IFERROR(ROUND(E3648/L3648,2),0)</f>
        <v>60.13</v>
      </c>
      <c r="Q3648" s="11" t="s">
        <v>8315</v>
      </c>
      <c r="R3648" t="s">
        <v>8357</v>
      </c>
      <c r="S3648" s="15">
        <f>(((J3648/60)/60)/24)+DATE(1970,1,1)</f>
        <v>42140.421319444446</v>
      </c>
      <c r="T3648" s="15">
        <f>(((I3648/60)/60)/24)+DATE(1970,1,1)</f>
        <v>42171.979166666672</v>
      </c>
      <c r="U3648">
        <f>YEAR(S3648)</f>
        <v>2015</v>
      </c>
      <c r="V3648">
        <f t="shared" si="56"/>
        <v>31</v>
      </c>
    </row>
    <row r="3649" spans="1:22" ht="41.4" x14ac:dyDescent="0.4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ROUND(E3649/D3649*100,0)</f>
        <v>6</v>
      </c>
      <c r="P3649">
        <f>IFERROR(ROUND(E3649/L3649,2),0)</f>
        <v>15</v>
      </c>
      <c r="Q3649" s="11" t="s">
        <v>8315</v>
      </c>
      <c r="R3649" t="s">
        <v>8357</v>
      </c>
      <c r="S3649" s="15">
        <f>(((J3649/60)/60)/24)+DATE(1970,1,1)</f>
        <v>42598.749155092592</v>
      </c>
      <c r="T3649" s="15">
        <f>(((I3649/60)/60)/24)+DATE(1970,1,1)</f>
        <v>42643.749155092592</v>
      </c>
      <c r="U3649">
        <f>YEAR(S3649)</f>
        <v>2016</v>
      </c>
      <c r="V3649">
        <f t="shared" si="56"/>
        <v>45</v>
      </c>
    </row>
    <row r="3650" spans="1:22" ht="27.6" x14ac:dyDescent="0.4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ROUND(E3650/D3650*100,0)</f>
        <v>100</v>
      </c>
      <c r="P3650">
        <f>IFERROR(ROUND(E3650/L3650,2),0)</f>
        <v>550.04</v>
      </c>
      <c r="Q3650" s="11" t="s">
        <v>8315</v>
      </c>
      <c r="R3650" t="s">
        <v>8316</v>
      </c>
      <c r="S3650" s="15">
        <f>(((J3650/60)/60)/24)+DATE(1970,1,1)</f>
        <v>41887.292187500003</v>
      </c>
      <c r="T3650" s="15">
        <f>(((I3650/60)/60)/24)+DATE(1970,1,1)</f>
        <v>41917.292187500003</v>
      </c>
      <c r="U3650">
        <f>YEAR(S3650)</f>
        <v>2014</v>
      </c>
      <c r="V3650">
        <f t="shared" si="56"/>
        <v>30</v>
      </c>
    </row>
    <row r="3651" spans="1:22" ht="41.4" x14ac:dyDescent="0.4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ROUND(E3651/D3651*100,0)</f>
        <v>104</v>
      </c>
      <c r="P3651">
        <f>IFERROR(ROUND(E3651/L3651,2),0)</f>
        <v>97.5</v>
      </c>
      <c r="Q3651" s="11" t="s">
        <v>8315</v>
      </c>
      <c r="R3651" t="s">
        <v>8316</v>
      </c>
      <c r="S3651" s="15">
        <f>(((J3651/60)/60)/24)+DATE(1970,1,1)</f>
        <v>41780.712893518517</v>
      </c>
      <c r="T3651" s="15">
        <f>(((I3651/60)/60)/24)+DATE(1970,1,1)</f>
        <v>41806.712893518517</v>
      </c>
      <c r="U3651">
        <f>YEAR(S3651)</f>
        <v>2014</v>
      </c>
      <c r="V3651">
        <f t="shared" ref="V3651:V3714" si="57">_xlfn.DAYS(T3651,S3651)</f>
        <v>26</v>
      </c>
    </row>
    <row r="3652" spans="1:22" ht="41.4" x14ac:dyDescent="0.4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ROUND(E3652/D3652*100,0)</f>
        <v>100</v>
      </c>
      <c r="P3652">
        <f>IFERROR(ROUND(E3652/L3652,2),0)</f>
        <v>29.41</v>
      </c>
      <c r="Q3652" s="11" t="s">
        <v>8315</v>
      </c>
      <c r="R3652" t="s">
        <v>8316</v>
      </c>
      <c r="S3652" s="15">
        <f>(((J3652/60)/60)/24)+DATE(1970,1,1)</f>
        <v>42381.478981481487</v>
      </c>
      <c r="T3652" s="15">
        <f>(((I3652/60)/60)/24)+DATE(1970,1,1)</f>
        <v>42402.478981481487</v>
      </c>
      <c r="U3652">
        <f>YEAR(S3652)</f>
        <v>2016</v>
      </c>
      <c r="V3652">
        <f t="shared" si="57"/>
        <v>21</v>
      </c>
    </row>
    <row r="3653" spans="1:22" ht="41.4" x14ac:dyDescent="0.4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ROUND(E3653/D3653*100,0)</f>
        <v>104</v>
      </c>
      <c r="P3653">
        <f>IFERROR(ROUND(E3653/L3653,2),0)</f>
        <v>57.78</v>
      </c>
      <c r="Q3653" s="11" t="s">
        <v>8315</v>
      </c>
      <c r="R3653" t="s">
        <v>8316</v>
      </c>
      <c r="S3653" s="15">
        <f>(((J3653/60)/60)/24)+DATE(1970,1,1)</f>
        <v>41828.646319444444</v>
      </c>
      <c r="T3653" s="15">
        <f>(((I3653/60)/60)/24)+DATE(1970,1,1)</f>
        <v>41861.665972222225</v>
      </c>
      <c r="U3653">
        <f>YEAR(S3653)</f>
        <v>2014</v>
      </c>
      <c r="V3653">
        <f t="shared" si="57"/>
        <v>33</v>
      </c>
    </row>
    <row r="3654" spans="1:22" ht="41.4" x14ac:dyDescent="0.4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ROUND(E3654/D3654*100,0)</f>
        <v>251</v>
      </c>
      <c r="P3654">
        <f>IFERROR(ROUND(E3654/L3654,2),0)</f>
        <v>44.24</v>
      </c>
      <c r="Q3654" s="11" t="s">
        <v>8315</v>
      </c>
      <c r="R3654" t="s">
        <v>8316</v>
      </c>
      <c r="S3654" s="15">
        <f>(((J3654/60)/60)/24)+DATE(1970,1,1)</f>
        <v>42596.644699074073</v>
      </c>
      <c r="T3654" s="15">
        <f>(((I3654/60)/60)/24)+DATE(1970,1,1)</f>
        <v>42607.165972222225</v>
      </c>
      <c r="U3654">
        <f>YEAR(S3654)</f>
        <v>2016</v>
      </c>
      <c r="V3654">
        <f t="shared" si="57"/>
        <v>11</v>
      </c>
    </row>
    <row r="3655" spans="1:22" ht="41.4" x14ac:dyDescent="0.4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ROUND(E3655/D3655*100,0)</f>
        <v>101</v>
      </c>
      <c r="P3655">
        <f>IFERROR(ROUND(E3655/L3655,2),0)</f>
        <v>60.91</v>
      </c>
      <c r="Q3655" s="11" t="s">
        <v>8315</v>
      </c>
      <c r="R3655" t="s">
        <v>8316</v>
      </c>
      <c r="S3655" s="15">
        <f>(((J3655/60)/60)/24)+DATE(1970,1,1)</f>
        <v>42191.363506944443</v>
      </c>
      <c r="T3655" s="15">
        <f>(((I3655/60)/60)/24)+DATE(1970,1,1)</f>
        <v>42221.363506944443</v>
      </c>
      <c r="U3655">
        <f>YEAR(S3655)</f>
        <v>2015</v>
      </c>
      <c r="V3655">
        <f t="shared" si="57"/>
        <v>30</v>
      </c>
    </row>
    <row r="3656" spans="1:22" ht="41.4" x14ac:dyDescent="0.4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ROUND(E3656/D3656*100,0)</f>
        <v>174</v>
      </c>
      <c r="P3656">
        <f>IFERROR(ROUND(E3656/L3656,2),0)</f>
        <v>68.84</v>
      </c>
      <c r="Q3656" s="11" t="s">
        <v>8315</v>
      </c>
      <c r="R3656" t="s">
        <v>8316</v>
      </c>
      <c r="S3656" s="15">
        <f>(((J3656/60)/60)/24)+DATE(1970,1,1)</f>
        <v>42440.416504629626</v>
      </c>
      <c r="T3656" s="15">
        <f>(((I3656/60)/60)/24)+DATE(1970,1,1)</f>
        <v>42463.708333333328</v>
      </c>
      <c r="U3656">
        <f>YEAR(S3656)</f>
        <v>2016</v>
      </c>
      <c r="V3656">
        <f t="shared" si="57"/>
        <v>23</v>
      </c>
    </row>
    <row r="3657" spans="1:22" ht="41.4" x14ac:dyDescent="0.4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ROUND(E3657/D3657*100,0)</f>
        <v>116</v>
      </c>
      <c r="P3657">
        <f>IFERROR(ROUND(E3657/L3657,2),0)</f>
        <v>73.58</v>
      </c>
      <c r="Q3657" s="11" t="s">
        <v>8315</v>
      </c>
      <c r="R3657" t="s">
        <v>8316</v>
      </c>
      <c r="S3657" s="15">
        <f>(((J3657/60)/60)/24)+DATE(1970,1,1)</f>
        <v>42173.803217592591</v>
      </c>
      <c r="T3657" s="15">
        <f>(((I3657/60)/60)/24)+DATE(1970,1,1)</f>
        <v>42203.290972222225</v>
      </c>
      <c r="U3657">
        <f>YEAR(S3657)</f>
        <v>2015</v>
      </c>
      <c r="V3657">
        <f t="shared" si="57"/>
        <v>30</v>
      </c>
    </row>
    <row r="3658" spans="1:22" ht="41.4" x14ac:dyDescent="0.4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ROUND(E3658/D3658*100,0)</f>
        <v>106</v>
      </c>
      <c r="P3658">
        <f>IFERROR(ROUND(E3658/L3658,2),0)</f>
        <v>115.02</v>
      </c>
      <c r="Q3658" s="11" t="s">
        <v>8315</v>
      </c>
      <c r="R3658" t="s">
        <v>8316</v>
      </c>
      <c r="S3658" s="15">
        <f>(((J3658/60)/60)/24)+DATE(1970,1,1)</f>
        <v>42737.910138888896</v>
      </c>
      <c r="T3658" s="15">
        <f>(((I3658/60)/60)/24)+DATE(1970,1,1)</f>
        <v>42767.957638888889</v>
      </c>
      <c r="U3658">
        <f>YEAR(S3658)</f>
        <v>2017</v>
      </c>
      <c r="V3658">
        <f t="shared" si="57"/>
        <v>30</v>
      </c>
    </row>
    <row r="3659" spans="1:22" ht="41.4" x14ac:dyDescent="0.4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ROUND(E3659/D3659*100,0)</f>
        <v>111</v>
      </c>
      <c r="P3659">
        <f>IFERROR(ROUND(E3659/L3659,2),0)</f>
        <v>110.75</v>
      </c>
      <c r="Q3659" s="11" t="s">
        <v>8315</v>
      </c>
      <c r="R3659" t="s">
        <v>8316</v>
      </c>
      <c r="S3659" s="15">
        <f>(((J3659/60)/60)/24)+DATE(1970,1,1)</f>
        <v>42499.629849537043</v>
      </c>
      <c r="T3659" s="15">
        <f>(((I3659/60)/60)/24)+DATE(1970,1,1)</f>
        <v>42522.904166666667</v>
      </c>
      <c r="U3659">
        <f>YEAR(S3659)</f>
        <v>2016</v>
      </c>
      <c r="V3659">
        <f t="shared" si="57"/>
        <v>23</v>
      </c>
    </row>
    <row r="3660" spans="1:22" ht="27.6" x14ac:dyDescent="0.4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ROUND(E3660/D3660*100,0)</f>
        <v>101</v>
      </c>
      <c r="P3660">
        <f>IFERROR(ROUND(E3660/L3660,2),0)</f>
        <v>75.5</v>
      </c>
      <c r="Q3660" s="11" t="s">
        <v>8315</v>
      </c>
      <c r="R3660" t="s">
        <v>8316</v>
      </c>
      <c r="S3660" s="15">
        <f>(((J3660/60)/60)/24)+DATE(1970,1,1)</f>
        <v>41775.858564814815</v>
      </c>
      <c r="T3660" s="15">
        <f>(((I3660/60)/60)/24)+DATE(1970,1,1)</f>
        <v>41822.165972222225</v>
      </c>
      <c r="U3660">
        <f>YEAR(S3660)</f>
        <v>2014</v>
      </c>
      <c r="V3660">
        <f t="shared" si="57"/>
        <v>47</v>
      </c>
    </row>
    <row r="3661" spans="1:22" ht="41.4" x14ac:dyDescent="0.4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ROUND(E3661/D3661*100,0)</f>
        <v>102</v>
      </c>
      <c r="P3661">
        <f>IFERROR(ROUND(E3661/L3661,2),0)</f>
        <v>235.46</v>
      </c>
      <c r="Q3661" s="11" t="s">
        <v>8315</v>
      </c>
      <c r="R3661" t="s">
        <v>8316</v>
      </c>
      <c r="S3661" s="15">
        <f>(((J3661/60)/60)/24)+DATE(1970,1,1)</f>
        <v>42055.277199074073</v>
      </c>
      <c r="T3661" s="15">
        <f>(((I3661/60)/60)/24)+DATE(1970,1,1)</f>
        <v>42082.610416666663</v>
      </c>
      <c r="U3661">
        <f>YEAR(S3661)</f>
        <v>2015</v>
      </c>
      <c r="V3661">
        <f t="shared" si="57"/>
        <v>27</v>
      </c>
    </row>
    <row r="3662" spans="1:22" ht="55.2" x14ac:dyDescent="0.4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ROUND(E3662/D3662*100,0)</f>
        <v>100</v>
      </c>
      <c r="P3662">
        <f>IFERROR(ROUND(E3662/L3662,2),0)</f>
        <v>11.36</v>
      </c>
      <c r="Q3662" s="11" t="s">
        <v>8315</v>
      </c>
      <c r="R3662" t="s">
        <v>8316</v>
      </c>
      <c r="S3662" s="15">
        <f>(((J3662/60)/60)/24)+DATE(1970,1,1)</f>
        <v>41971.881076388891</v>
      </c>
      <c r="T3662" s="15">
        <f>(((I3662/60)/60)/24)+DATE(1970,1,1)</f>
        <v>41996.881076388891</v>
      </c>
      <c r="U3662">
        <f>YEAR(S3662)</f>
        <v>2014</v>
      </c>
      <c r="V3662">
        <f t="shared" si="57"/>
        <v>25</v>
      </c>
    </row>
    <row r="3663" spans="1:22" ht="41.4" x14ac:dyDescent="0.4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ROUND(E3663/D3663*100,0)</f>
        <v>111</v>
      </c>
      <c r="P3663">
        <f>IFERROR(ROUND(E3663/L3663,2),0)</f>
        <v>92.5</v>
      </c>
      <c r="Q3663" s="11" t="s">
        <v>8315</v>
      </c>
      <c r="R3663" t="s">
        <v>8316</v>
      </c>
      <c r="S3663" s="15">
        <f>(((J3663/60)/60)/24)+DATE(1970,1,1)</f>
        <v>42447.896666666667</v>
      </c>
      <c r="T3663" s="15">
        <f>(((I3663/60)/60)/24)+DATE(1970,1,1)</f>
        <v>42470.166666666672</v>
      </c>
      <c r="U3663">
        <f>YEAR(S3663)</f>
        <v>2016</v>
      </c>
      <c r="V3663">
        <f t="shared" si="57"/>
        <v>23</v>
      </c>
    </row>
    <row r="3664" spans="1:22" ht="41.4" x14ac:dyDescent="0.4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ROUND(E3664/D3664*100,0)</f>
        <v>101</v>
      </c>
      <c r="P3664">
        <f>IFERROR(ROUND(E3664/L3664,2),0)</f>
        <v>202.85</v>
      </c>
      <c r="Q3664" s="11" t="s">
        <v>8315</v>
      </c>
      <c r="R3664" t="s">
        <v>8316</v>
      </c>
      <c r="S3664" s="15">
        <f>(((J3664/60)/60)/24)+DATE(1970,1,1)</f>
        <v>42064.220069444447</v>
      </c>
      <c r="T3664" s="15">
        <f>(((I3664/60)/60)/24)+DATE(1970,1,1)</f>
        <v>42094.178402777776</v>
      </c>
      <c r="U3664">
        <f>YEAR(S3664)</f>
        <v>2015</v>
      </c>
      <c r="V3664">
        <f t="shared" si="57"/>
        <v>30</v>
      </c>
    </row>
    <row r="3665" spans="1:22" ht="41.4" x14ac:dyDescent="0.4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ROUND(E3665/D3665*100,0)</f>
        <v>104</v>
      </c>
      <c r="P3665">
        <f>IFERROR(ROUND(E3665/L3665,2),0)</f>
        <v>26</v>
      </c>
      <c r="Q3665" s="11" t="s">
        <v>8315</v>
      </c>
      <c r="R3665" t="s">
        <v>8316</v>
      </c>
      <c r="S3665" s="15">
        <f>(((J3665/60)/60)/24)+DATE(1970,1,1)</f>
        <v>42665.451736111107</v>
      </c>
      <c r="T3665" s="15">
        <f>(((I3665/60)/60)/24)+DATE(1970,1,1)</f>
        <v>42725.493402777778</v>
      </c>
      <c r="U3665">
        <f>YEAR(S3665)</f>
        <v>2016</v>
      </c>
      <c r="V3665">
        <f t="shared" si="57"/>
        <v>60</v>
      </c>
    </row>
    <row r="3666" spans="1:22" ht="41.4" x14ac:dyDescent="0.4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ROUND(E3666/D3666*100,0)</f>
        <v>109</v>
      </c>
      <c r="P3666">
        <f>IFERROR(ROUND(E3666/L3666,2),0)</f>
        <v>46.05</v>
      </c>
      <c r="Q3666" s="11" t="s">
        <v>8315</v>
      </c>
      <c r="R3666" t="s">
        <v>8316</v>
      </c>
      <c r="S3666" s="15">
        <f>(((J3666/60)/60)/24)+DATE(1970,1,1)</f>
        <v>42523.248715277776</v>
      </c>
      <c r="T3666" s="15">
        <f>(((I3666/60)/60)/24)+DATE(1970,1,1)</f>
        <v>42537.248715277776</v>
      </c>
      <c r="U3666">
        <f>YEAR(S3666)</f>
        <v>2016</v>
      </c>
      <c r="V3666">
        <f t="shared" si="57"/>
        <v>14</v>
      </c>
    </row>
    <row r="3667" spans="1:22" ht="41.4" x14ac:dyDescent="0.4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ROUND(E3667/D3667*100,0)</f>
        <v>115</v>
      </c>
      <c r="P3667">
        <f>IFERROR(ROUND(E3667/L3667,2),0)</f>
        <v>51</v>
      </c>
      <c r="Q3667" s="11" t="s">
        <v>8315</v>
      </c>
      <c r="R3667" t="s">
        <v>8316</v>
      </c>
      <c r="S3667" s="15">
        <f>(((J3667/60)/60)/24)+DATE(1970,1,1)</f>
        <v>42294.808124999996</v>
      </c>
      <c r="T3667" s="15">
        <f>(((I3667/60)/60)/24)+DATE(1970,1,1)</f>
        <v>42305.829166666663</v>
      </c>
      <c r="U3667">
        <f>YEAR(S3667)</f>
        <v>2015</v>
      </c>
      <c r="V3667">
        <f t="shared" si="57"/>
        <v>11</v>
      </c>
    </row>
    <row r="3668" spans="1:22" x14ac:dyDescent="0.4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ROUND(E3668/D3668*100,0)</f>
        <v>100</v>
      </c>
      <c r="P3668">
        <f>IFERROR(ROUND(E3668/L3668,2),0)</f>
        <v>31.58</v>
      </c>
      <c r="Q3668" s="11" t="s">
        <v>8315</v>
      </c>
      <c r="R3668" t="s">
        <v>8316</v>
      </c>
      <c r="S3668" s="15">
        <f>(((J3668/60)/60)/24)+DATE(1970,1,1)</f>
        <v>41822.90488425926</v>
      </c>
      <c r="T3668" s="15">
        <f>(((I3668/60)/60)/24)+DATE(1970,1,1)</f>
        <v>41844.291666666664</v>
      </c>
      <c r="U3668">
        <f>YEAR(S3668)</f>
        <v>2014</v>
      </c>
      <c r="V3668">
        <f t="shared" si="57"/>
        <v>22</v>
      </c>
    </row>
    <row r="3669" spans="1:22" ht="41.4" x14ac:dyDescent="0.4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ROUND(E3669/D3669*100,0)</f>
        <v>103</v>
      </c>
      <c r="P3669">
        <f>IFERROR(ROUND(E3669/L3669,2),0)</f>
        <v>53.36</v>
      </c>
      <c r="Q3669" s="11" t="s">
        <v>8315</v>
      </c>
      <c r="R3669" t="s">
        <v>8316</v>
      </c>
      <c r="S3669" s="15">
        <f>(((J3669/60)/60)/24)+DATE(1970,1,1)</f>
        <v>42173.970127314817</v>
      </c>
      <c r="T3669" s="15">
        <f>(((I3669/60)/60)/24)+DATE(1970,1,1)</f>
        <v>42203.970127314817</v>
      </c>
      <c r="U3669">
        <f>YEAR(S3669)</f>
        <v>2015</v>
      </c>
      <c r="V3669">
        <f t="shared" si="57"/>
        <v>30</v>
      </c>
    </row>
    <row r="3670" spans="1:22" ht="41.4" x14ac:dyDescent="0.4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ROUND(E3670/D3670*100,0)</f>
        <v>104</v>
      </c>
      <c r="P3670">
        <f>IFERROR(ROUND(E3670/L3670,2),0)</f>
        <v>36.96</v>
      </c>
      <c r="Q3670" s="11" t="s">
        <v>8315</v>
      </c>
      <c r="R3670" t="s">
        <v>8316</v>
      </c>
      <c r="S3670" s="15">
        <f>(((J3670/60)/60)/24)+DATE(1970,1,1)</f>
        <v>42185.556157407409</v>
      </c>
      <c r="T3670" s="15">
        <f>(((I3670/60)/60)/24)+DATE(1970,1,1)</f>
        <v>42208.772916666669</v>
      </c>
      <c r="U3670">
        <f>YEAR(S3670)</f>
        <v>2015</v>
      </c>
      <c r="V3670">
        <f t="shared" si="57"/>
        <v>23</v>
      </c>
    </row>
    <row r="3671" spans="1:22" ht="41.4" x14ac:dyDescent="0.4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ROUND(E3671/D3671*100,0)</f>
        <v>138</v>
      </c>
      <c r="P3671">
        <f>IFERROR(ROUND(E3671/L3671,2),0)</f>
        <v>81.290000000000006</v>
      </c>
      <c r="Q3671" s="11" t="s">
        <v>8315</v>
      </c>
      <c r="R3671" t="s">
        <v>8316</v>
      </c>
      <c r="S3671" s="15">
        <f>(((J3671/60)/60)/24)+DATE(1970,1,1)</f>
        <v>42136.675196759257</v>
      </c>
      <c r="T3671" s="15">
        <f>(((I3671/60)/60)/24)+DATE(1970,1,1)</f>
        <v>42166.675196759257</v>
      </c>
      <c r="U3671">
        <f>YEAR(S3671)</f>
        <v>2015</v>
      </c>
      <c r="V3671">
        <f t="shared" si="57"/>
        <v>30</v>
      </c>
    </row>
    <row r="3672" spans="1:22" ht="41.4" x14ac:dyDescent="0.4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ROUND(E3672/D3672*100,0)</f>
        <v>110</v>
      </c>
      <c r="P3672">
        <f>IFERROR(ROUND(E3672/L3672,2),0)</f>
        <v>20.079999999999998</v>
      </c>
      <c r="Q3672" s="11" t="s">
        <v>8315</v>
      </c>
      <c r="R3672" t="s">
        <v>8316</v>
      </c>
      <c r="S3672" s="15">
        <f>(((J3672/60)/60)/24)+DATE(1970,1,1)</f>
        <v>42142.514016203699</v>
      </c>
      <c r="T3672" s="15">
        <f>(((I3672/60)/60)/24)+DATE(1970,1,1)</f>
        <v>42155.958333333328</v>
      </c>
      <c r="U3672">
        <f>YEAR(S3672)</f>
        <v>2015</v>
      </c>
      <c r="V3672">
        <f t="shared" si="57"/>
        <v>13</v>
      </c>
    </row>
    <row r="3673" spans="1:22" ht="41.4" x14ac:dyDescent="0.4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ROUND(E3673/D3673*100,0)</f>
        <v>101</v>
      </c>
      <c r="P3673">
        <f>IFERROR(ROUND(E3673/L3673,2),0)</f>
        <v>88.25</v>
      </c>
      <c r="Q3673" s="11" t="s">
        <v>8315</v>
      </c>
      <c r="R3673" t="s">
        <v>8316</v>
      </c>
      <c r="S3673" s="15">
        <f>(((J3673/60)/60)/24)+DATE(1970,1,1)</f>
        <v>41820.62809027778</v>
      </c>
      <c r="T3673" s="15">
        <f>(((I3673/60)/60)/24)+DATE(1970,1,1)</f>
        <v>41841.165972222225</v>
      </c>
      <c r="U3673">
        <f>YEAR(S3673)</f>
        <v>2014</v>
      </c>
      <c r="V3673">
        <f t="shared" si="57"/>
        <v>21</v>
      </c>
    </row>
    <row r="3674" spans="1:22" ht="41.4" x14ac:dyDescent="0.4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ROUND(E3674/D3674*100,0)</f>
        <v>102</v>
      </c>
      <c r="P3674">
        <f>IFERROR(ROUND(E3674/L3674,2),0)</f>
        <v>53.44</v>
      </c>
      <c r="Q3674" s="11" t="s">
        <v>8315</v>
      </c>
      <c r="R3674" t="s">
        <v>8316</v>
      </c>
      <c r="S3674" s="15">
        <f>(((J3674/60)/60)/24)+DATE(1970,1,1)</f>
        <v>41878.946574074071</v>
      </c>
      <c r="T3674" s="15">
        <f>(((I3674/60)/60)/24)+DATE(1970,1,1)</f>
        <v>41908.946574074071</v>
      </c>
      <c r="U3674">
        <f>YEAR(S3674)</f>
        <v>2014</v>
      </c>
      <c r="V3674">
        <f t="shared" si="57"/>
        <v>30</v>
      </c>
    </row>
    <row r="3675" spans="1:22" ht="41.4" x14ac:dyDescent="0.4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ROUND(E3675/D3675*100,0)</f>
        <v>114</v>
      </c>
      <c r="P3675">
        <f>IFERROR(ROUND(E3675/L3675,2),0)</f>
        <v>39.869999999999997</v>
      </c>
      <c r="Q3675" s="11" t="s">
        <v>8315</v>
      </c>
      <c r="R3675" t="s">
        <v>8316</v>
      </c>
      <c r="S3675" s="15">
        <f>(((J3675/60)/60)/24)+DATE(1970,1,1)</f>
        <v>41914.295104166667</v>
      </c>
      <c r="T3675" s="15">
        <f>(((I3675/60)/60)/24)+DATE(1970,1,1)</f>
        <v>41948.536111111112</v>
      </c>
      <c r="U3675">
        <f>YEAR(S3675)</f>
        <v>2014</v>
      </c>
      <c r="V3675">
        <f t="shared" si="57"/>
        <v>34</v>
      </c>
    </row>
    <row r="3676" spans="1:22" ht="41.4" x14ac:dyDescent="0.4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ROUND(E3676/D3676*100,0)</f>
        <v>100</v>
      </c>
      <c r="P3676">
        <f>IFERROR(ROUND(E3676/L3676,2),0)</f>
        <v>145.16</v>
      </c>
      <c r="Q3676" s="11" t="s">
        <v>8315</v>
      </c>
      <c r="R3676" t="s">
        <v>8316</v>
      </c>
      <c r="S3676" s="15">
        <f>(((J3676/60)/60)/24)+DATE(1970,1,1)</f>
        <v>42556.873020833329</v>
      </c>
      <c r="T3676" s="15">
        <f>(((I3676/60)/60)/24)+DATE(1970,1,1)</f>
        <v>42616.873020833329</v>
      </c>
      <c r="U3676">
        <f>YEAR(S3676)</f>
        <v>2016</v>
      </c>
      <c r="V3676">
        <f t="shared" si="57"/>
        <v>60</v>
      </c>
    </row>
    <row r="3677" spans="1:22" ht="41.4" x14ac:dyDescent="0.4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ROUND(E3677/D3677*100,0)</f>
        <v>140</v>
      </c>
      <c r="P3677">
        <f>IFERROR(ROUND(E3677/L3677,2),0)</f>
        <v>23.33</v>
      </c>
      <c r="Q3677" s="11" t="s">
        <v>8315</v>
      </c>
      <c r="R3677" t="s">
        <v>8316</v>
      </c>
      <c r="S3677" s="15">
        <f>(((J3677/60)/60)/24)+DATE(1970,1,1)</f>
        <v>42493.597013888888</v>
      </c>
      <c r="T3677" s="15">
        <f>(((I3677/60)/60)/24)+DATE(1970,1,1)</f>
        <v>42505.958333333328</v>
      </c>
      <c r="U3677">
        <f>YEAR(S3677)</f>
        <v>2016</v>
      </c>
      <c r="V3677">
        <f t="shared" si="57"/>
        <v>12</v>
      </c>
    </row>
    <row r="3678" spans="1:22" ht="41.4" x14ac:dyDescent="0.4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ROUND(E3678/D3678*100,0)</f>
        <v>129</v>
      </c>
      <c r="P3678">
        <f>IFERROR(ROUND(E3678/L3678,2),0)</f>
        <v>64.38</v>
      </c>
      <c r="Q3678" s="11" t="s">
        <v>8315</v>
      </c>
      <c r="R3678" t="s">
        <v>8316</v>
      </c>
      <c r="S3678" s="15">
        <f>(((J3678/60)/60)/24)+DATE(1970,1,1)</f>
        <v>41876.815787037034</v>
      </c>
      <c r="T3678" s="15">
        <f>(((I3678/60)/60)/24)+DATE(1970,1,1)</f>
        <v>41894.815787037034</v>
      </c>
      <c r="U3678">
        <f>YEAR(S3678)</f>
        <v>2014</v>
      </c>
      <c r="V3678">
        <f t="shared" si="57"/>
        <v>18</v>
      </c>
    </row>
    <row r="3679" spans="1:22" ht="27.6" x14ac:dyDescent="0.4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ROUND(E3679/D3679*100,0)</f>
        <v>103</v>
      </c>
      <c r="P3679">
        <f>IFERROR(ROUND(E3679/L3679,2),0)</f>
        <v>62.05</v>
      </c>
      <c r="Q3679" s="11" t="s">
        <v>8315</v>
      </c>
      <c r="R3679" t="s">
        <v>8316</v>
      </c>
      <c r="S3679" s="15">
        <f>(((J3679/60)/60)/24)+DATE(1970,1,1)</f>
        <v>41802.574282407404</v>
      </c>
      <c r="T3679" s="15">
        <f>(((I3679/60)/60)/24)+DATE(1970,1,1)</f>
        <v>41823.165972222225</v>
      </c>
      <c r="U3679">
        <f>YEAR(S3679)</f>
        <v>2014</v>
      </c>
      <c r="V3679">
        <f t="shared" si="57"/>
        <v>21</v>
      </c>
    </row>
    <row r="3680" spans="1:22" ht="27.6" x14ac:dyDescent="0.4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ROUND(E3680/D3680*100,0)</f>
        <v>103</v>
      </c>
      <c r="P3680">
        <f>IFERROR(ROUND(E3680/L3680,2),0)</f>
        <v>66.13</v>
      </c>
      <c r="Q3680" s="11" t="s">
        <v>8315</v>
      </c>
      <c r="R3680" t="s">
        <v>8316</v>
      </c>
      <c r="S3680" s="15">
        <f>(((J3680/60)/60)/24)+DATE(1970,1,1)</f>
        <v>42120.531226851846</v>
      </c>
      <c r="T3680" s="15">
        <f>(((I3680/60)/60)/24)+DATE(1970,1,1)</f>
        <v>42155.531226851846</v>
      </c>
      <c r="U3680">
        <f>YEAR(S3680)</f>
        <v>2015</v>
      </c>
      <c r="V3680">
        <f t="shared" si="57"/>
        <v>35</v>
      </c>
    </row>
    <row r="3681" spans="1:22" ht="41.4" x14ac:dyDescent="0.4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ROUND(E3681/D3681*100,0)</f>
        <v>110</v>
      </c>
      <c r="P3681">
        <f>IFERROR(ROUND(E3681/L3681,2),0)</f>
        <v>73.400000000000006</v>
      </c>
      <c r="Q3681" s="11" t="s">
        <v>8315</v>
      </c>
      <c r="R3681" t="s">
        <v>8316</v>
      </c>
      <c r="S3681" s="15">
        <f>(((J3681/60)/60)/24)+DATE(1970,1,1)</f>
        <v>41786.761354166665</v>
      </c>
      <c r="T3681" s="15">
        <f>(((I3681/60)/60)/24)+DATE(1970,1,1)</f>
        <v>41821.207638888889</v>
      </c>
      <c r="U3681">
        <f>YEAR(S3681)</f>
        <v>2014</v>
      </c>
      <c r="V3681">
        <f t="shared" si="57"/>
        <v>35</v>
      </c>
    </row>
    <row r="3682" spans="1:22" ht="27.6" x14ac:dyDescent="0.4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ROUND(E3682/D3682*100,0)</f>
        <v>113</v>
      </c>
      <c r="P3682">
        <f>IFERROR(ROUND(E3682/L3682,2),0)</f>
        <v>99.5</v>
      </c>
      <c r="Q3682" s="11" t="s">
        <v>8315</v>
      </c>
      <c r="R3682" t="s">
        <v>8316</v>
      </c>
      <c r="S3682" s="15">
        <f>(((J3682/60)/60)/24)+DATE(1970,1,1)</f>
        <v>42627.454097222217</v>
      </c>
      <c r="T3682" s="15">
        <f>(((I3682/60)/60)/24)+DATE(1970,1,1)</f>
        <v>42648.454097222217</v>
      </c>
      <c r="U3682">
        <f>YEAR(S3682)</f>
        <v>2016</v>
      </c>
      <c r="V3682">
        <f t="shared" si="57"/>
        <v>21</v>
      </c>
    </row>
    <row r="3683" spans="1:22" ht="55.2" x14ac:dyDescent="0.4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ROUND(E3683/D3683*100,0)</f>
        <v>112</v>
      </c>
      <c r="P3683">
        <f>IFERROR(ROUND(E3683/L3683,2),0)</f>
        <v>62.17</v>
      </c>
      <c r="Q3683" s="11" t="s">
        <v>8315</v>
      </c>
      <c r="R3683" t="s">
        <v>8316</v>
      </c>
      <c r="S3683" s="15">
        <f>(((J3683/60)/60)/24)+DATE(1970,1,1)</f>
        <v>42374.651504629626</v>
      </c>
      <c r="T3683" s="15">
        <f>(((I3683/60)/60)/24)+DATE(1970,1,1)</f>
        <v>42384.651504629626</v>
      </c>
      <c r="U3683">
        <f>YEAR(S3683)</f>
        <v>2016</v>
      </c>
      <c r="V3683">
        <f t="shared" si="57"/>
        <v>10</v>
      </c>
    </row>
    <row r="3684" spans="1:22" ht="41.4" x14ac:dyDescent="0.4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ROUND(E3684/D3684*100,0)</f>
        <v>139</v>
      </c>
      <c r="P3684">
        <f>IFERROR(ROUND(E3684/L3684,2),0)</f>
        <v>62.33</v>
      </c>
      <c r="Q3684" s="11" t="s">
        <v>8315</v>
      </c>
      <c r="R3684" t="s">
        <v>8316</v>
      </c>
      <c r="S3684" s="15">
        <f>(((J3684/60)/60)/24)+DATE(1970,1,1)</f>
        <v>41772.685393518521</v>
      </c>
      <c r="T3684" s="15">
        <f>(((I3684/60)/60)/24)+DATE(1970,1,1)</f>
        <v>41806.290972222225</v>
      </c>
      <c r="U3684">
        <f>YEAR(S3684)</f>
        <v>2014</v>
      </c>
      <c r="V3684">
        <f t="shared" si="57"/>
        <v>34</v>
      </c>
    </row>
    <row r="3685" spans="1:22" ht="41.4" x14ac:dyDescent="0.4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ROUND(E3685/D3685*100,0)</f>
        <v>111</v>
      </c>
      <c r="P3685">
        <f>IFERROR(ROUND(E3685/L3685,2),0)</f>
        <v>58.79</v>
      </c>
      <c r="Q3685" s="11" t="s">
        <v>8315</v>
      </c>
      <c r="R3685" t="s">
        <v>8316</v>
      </c>
      <c r="S3685" s="15">
        <f>(((J3685/60)/60)/24)+DATE(1970,1,1)</f>
        <v>42633.116851851853</v>
      </c>
      <c r="T3685" s="15">
        <f>(((I3685/60)/60)/24)+DATE(1970,1,1)</f>
        <v>42663.116851851853</v>
      </c>
      <c r="U3685">
        <f>YEAR(S3685)</f>
        <v>2016</v>
      </c>
      <c r="V3685">
        <f t="shared" si="57"/>
        <v>30</v>
      </c>
    </row>
    <row r="3686" spans="1:22" ht="41.4" x14ac:dyDescent="0.4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ROUND(E3686/D3686*100,0)</f>
        <v>139</v>
      </c>
      <c r="P3686">
        <f>IFERROR(ROUND(E3686/L3686,2),0)</f>
        <v>45.35</v>
      </c>
      <c r="Q3686" s="11" t="s">
        <v>8315</v>
      </c>
      <c r="R3686" t="s">
        <v>8316</v>
      </c>
      <c r="S3686" s="15">
        <f>(((J3686/60)/60)/24)+DATE(1970,1,1)</f>
        <v>42219.180393518516</v>
      </c>
      <c r="T3686" s="15">
        <f>(((I3686/60)/60)/24)+DATE(1970,1,1)</f>
        <v>42249.180393518516</v>
      </c>
      <c r="U3686">
        <f>YEAR(S3686)</f>
        <v>2015</v>
      </c>
      <c r="V3686">
        <f t="shared" si="57"/>
        <v>30</v>
      </c>
    </row>
    <row r="3687" spans="1:22" ht="41.4" x14ac:dyDescent="0.4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ROUND(E3687/D3687*100,0)</f>
        <v>106</v>
      </c>
      <c r="P3687">
        <f>IFERROR(ROUND(E3687/L3687,2),0)</f>
        <v>41.94</v>
      </c>
      <c r="Q3687" s="11" t="s">
        <v>8315</v>
      </c>
      <c r="R3687" t="s">
        <v>8316</v>
      </c>
      <c r="S3687" s="15">
        <f>(((J3687/60)/60)/24)+DATE(1970,1,1)</f>
        <v>41753.593275462961</v>
      </c>
      <c r="T3687" s="15">
        <f>(((I3687/60)/60)/24)+DATE(1970,1,1)</f>
        <v>41778.875</v>
      </c>
      <c r="U3687">
        <f>YEAR(S3687)</f>
        <v>2014</v>
      </c>
      <c r="V3687">
        <f t="shared" si="57"/>
        <v>25</v>
      </c>
    </row>
    <row r="3688" spans="1:22" ht="41.4" x14ac:dyDescent="0.4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ROUND(E3688/D3688*100,0)</f>
        <v>101</v>
      </c>
      <c r="P3688">
        <f>IFERROR(ROUND(E3688/L3688,2),0)</f>
        <v>59.17</v>
      </c>
      <c r="Q3688" s="11" t="s">
        <v>8315</v>
      </c>
      <c r="R3688" t="s">
        <v>8316</v>
      </c>
      <c r="S3688" s="15">
        <f>(((J3688/60)/60)/24)+DATE(1970,1,1)</f>
        <v>42230.662731481483</v>
      </c>
      <c r="T3688" s="15">
        <f>(((I3688/60)/60)/24)+DATE(1970,1,1)</f>
        <v>42245.165972222225</v>
      </c>
      <c r="U3688">
        <f>YEAR(S3688)</f>
        <v>2015</v>
      </c>
      <c r="V3688">
        <f t="shared" si="57"/>
        <v>15</v>
      </c>
    </row>
    <row r="3689" spans="1:22" ht="41.4" x14ac:dyDescent="0.4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ROUND(E3689/D3689*100,0)</f>
        <v>100</v>
      </c>
      <c r="P3689">
        <f>IFERROR(ROUND(E3689/L3689,2),0)</f>
        <v>200.49</v>
      </c>
      <c r="Q3689" s="11" t="s">
        <v>8315</v>
      </c>
      <c r="R3689" t="s">
        <v>8316</v>
      </c>
      <c r="S3689" s="15">
        <f>(((J3689/60)/60)/24)+DATE(1970,1,1)</f>
        <v>41787.218229166669</v>
      </c>
      <c r="T3689" s="15">
        <f>(((I3689/60)/60)/24)+DATE(1970,1,1)</f>
        <v>41817.218229166669</v>
      </c>
      <c r="U3689">
        <f>YEAR(S3689)</f>
        <v>2014</v>
      </c>
      <c r="V3689">
        <f t="shared" si="57"/>
        <v>30</v>
      </c>
    </row>
    <row r="3690" spans="1:22" ht="41.4" x14ac:dyDescent="0.4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ROUND(E3690/D3690*100,0)</f>
        <v>109</v>
      </c>
      <c r="P3690">
        <f>IFERROR(ROUND(E3690/L3690,2),0)</f>
        <v>83.97</v>
      </c>
      <c r="Q3690" s="11" t="s">
        <v>8315</v>
      </c>
      <c r="R3690" t="s">
        <v>8316</v>
      </c>
      <c r="S3690" s="15">
        <f>(((J3690/60)/60)/24)+DATE(1970,1,1)</f>
        <v>41829.787083333329</v>
      </c>
      <c r="T3690" s="15">
        <f>(((I3690/60)/60)/24)+DATE(1970,1,1)</f>
        <v>41859.787083333329</v>
      </c>
      <c r="U3690">
        <f>YEAR(S3690)</f>
        <v>2014</v>
      </c>
      <c r="V3690">
        <f t="shared" si="57"/>
        <v>30</v>
      </c>
    </row>
    <row r="3691" spans="1:22" ht="41.4" x14ac:dyDescent="0.4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ROUND(E3691/D3691*100,0)</f>
        <v>118</v>
      </c>
      <c r="P3691">
        <f>IFERROR(ROUND(E3691/L3691,2),0)</f>
        <v>57.26</v>
      </c>
      <c r="Q3691" s="11" t="s">
        <v>8315</v>
      </c>
      <c r="R3691" t="s">
        <v>8316</v>
      </c>
      <c r="S3691" s="15">
        <f>(((J3691/60)/60)/24)+DATE(1970,1,1)</f>
        <v>42147.826840277776</v>
      </c>
      <c r="T3691" s="15">
        <f>(((I3691/60)/60)/24)+DATE(1970,1,1)</f>
        <v>42176.934027777781</v>
      </c>
      <c r="U3691">
        <f>YEAR(S3691)</f>
        <v>2015</v>
      </c>
      <c r="V3691">
        <f t="shared" si="57"/>
        <v>29</v>
      </c>
    </row>
    <row r="3692" spans="1:22" ht="41.4" x14ac:dyDescent="0.4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ROUND(E3692/D3692*100,0)</f>
        <v>120</v>
      </c>
      <c r="P3692">
        <f>IFERROR(ROUND(E3692/L3692,2),0)</f>
        <v>58.06</v>
      </c>
      <c r="Q3692" s="11" t="s">
        <v>8315</v>
      </c>
      <c r="R3692" t="s">
        <v>8316</v>
      </c>
      <c r="S3692" s="15">
        <f>(((J3692/60)/60)/24)+DATE(1970,1,1)</f>
        <v>41940.598182870373</v>
      </c>
      <c r="T3692" s="15">
        <f>(((I3692/60)/60)/24)+DATE(1970,1,1)</f>
        <v>41970.639849537038</v>
      </c>
      <c r="U3692">
        <f>YEAR(S3692)</f>
        <v>2014</v>
      </c>
      <c r="V3692">
        <f t="shared" si="57"/>
        <v>30</v>
      </c>
    </row>
    <row r="3693" spans="1:22" ht="27.6" x14ac:dyDescent="0.4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ROUND(E3693/D3693*100,0)</f>
        <v>128</v>
      </c>
      <c r="P3693">
        <f>IFERROR(ROUND(E3693/L3693,2),0)</f>
        <v>186.8</v>
      </c>
      <c r="Q3693" s="11" t="s">
        <v>8315</v>
      </c>
      <c r="R3693" t="s">
        <v>8316</v>
      </c>
      <c r="S3693" s="15">
        <f>(((J3693/60)/60)/24)+DATE(1970,1,1)</f>
        <v>42020.700567129628</v>
      </c>
      <c r="T3693" s="15">
        <f>(((I3693/60)/60)/24)+DATE(1970,1,1)</f>
        <v>42065.207638888889</v>
      </c>
      <c r="U3693">
        <f>YEAR(S3693)</f>
        <v>2015</v>
      </c>
      <c r="V3693">
        <f t="shared" si="57"/>
        <v>45</v>
      </c>
    </row>
    <row r="3694" spans="1:22" ht="27.6" x14ac:dyDescent="0.4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ROUND(E3694/D3694*100,0)</f>
        <v>126</v>
      </c>
      <c r="P3694">
        <f>IFERROR(ROUND(E3694/L3694,2),0)</f>
        <v>74.12</v>
      </c>
      <c r="Q3694" s="11" t="s">
        <v>8315</v>
      </c>
      <c r="R3694" t="s">
        <v>8316</v>
      </c>
      <c r="S3694" s="15">
        <f>(((J3694/60)/60)/24)+DATE(1970,1,1)</f>
        <v>41891.96503472222</v>
      </c>
      <c r="T3694" s="15">
        <f>(((I3694/60)/60)/24)+DATE(1970,1,1)</f>
        <v>41901</v>
      </c>
      <c r="U3694">
        <f>YEAR(S3694)</f>
        <v>2014</v>
      </c>
      <c r="V3694">
        <f t="shared" si="57"/>
        <v>10</v>
      </c>
    </row>
    <row r="3695" spans="1:22" ht="41.4" x14ac:dyDescent="0.4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ROUND(E3695/D3695*100,0)</f>
        <v>129</v>
      </c>
      <c r="P3695">
        <f>IFERROR(ROUND(E3695/L3695,2),0)</f>
        <v>30.71</v>
      </c>
      <c r="Q3695" s="11" t="s">
        <v>8315</v>
      </c>
      <c r="R3695" t="s">
        <v>8316</v>
      </c>
      <c r="S3695" s="15">
        <f>(((J3695/60)/60)/24)+DATE(1970,1,1)</f>
        <v>42309.191307870366</v>
      </c>
      <c r="T3695" s="15">
        <f>(((I3695/60)/60)/24)+DATE(1970,1,1)</f>
        <v>42338.9375</v>
      </c>
      <c r="U3695">
        <f>YEAR(S3695)</f>
        <v>2015</v>
      </c>
      <c r="V3695">
        <f t="shared" si="57"/>
        <v>29</v>
      </c>
    </row>
    <row r="3696" spans="1:22" ht="41.4" x14ac:dyDescent="0.4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ROUND(E3696/D3696*100,0)</f>
        <v>107</v>
      </c>
      <c r="P3696">
        <f>IFERROR(ROUND(E3696/L3696,2),0)</f>
        <v>62.67</v>
      </c>
      <c r="Q3696" s="11" t="s">
        <v>8315</v>
      </c>
      <c r="R3696" t="s">
        <v>8316</v>
      </c>
      <c r="S3696" s="15">
        <f>(((J3696/60)/60)/24)+DATE(1970,1,1)</f>
        <v>42490.133877314816</v>
      </c>
      <c r="T3696" s="15">
        <f>(((I3696/60)/60)/24)+DATE(1970,1,1)</f>
        <v>42527.083333333328</v>
      </c>
      <c r="U3696">
        <f>YEAR(S3696)</f>
        <v>2016</v>
      </c>
      <c r="V3696">
        <f t="shared" si="57"/>
        <v>37</v>
      </c>
    </row>
    <row r="3697" spans="1:22" ht="55.2" x14ac:dyDescent="0.4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ROUND(E3697/D3697*100,0)</f>
        <v>100</v>
      </c>
      <c r="P3697">
        <f>IFERROR(ROUND(E3697/L3697,2),0)</f>
        <v>121.36</v>
      </c>
      <c r="Q3697" s="11" t="s">
        <v>8315</v>
      </c>
      <c r="R3697" t="s">
        <v>8316</v>
      </c>
      <c r="S3697" s="15">
        <f>(((J3697/60)/60)/24)+DATE(1970,1,1)</f>
        <v>41995.870486111111</v>
      </c>
      <c r="T3697" s="15">
        <f>(((I3697/60)/60)/24)+DATE(1970,1,1)</f>
        <v>42015.870486111111</v>
      </c>
      <c r="U3697">
        <f>YEAR(S3697)</f>
        <v>2014</v>
      </c>
      <c r="V3697">
        <f t="shared" si="57"/>
        <v>20</v>
      </c>
    </row>
    <row r="3698" spans="1:22" ht="41.4" x14ac:dyDescent="0.4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ROUND(E3698/D3698*100,0)</f>
        <v>155</v>
      </c>
      <c r="P3698">
        <f>IFERROR(ROUND(E3698/L3698,2),0)</f>
        <v>39.74</v>
      </c>
      <c r="Q3698" s="11" t="s">
        <v>8315</v>
      </c>
      <c r="R3698" t="s">
        <v>8316</v>
      </c>
      <c r="S3698" s="15">
        <f>(((J3698/60)/60)/24)+DATE(1970,1,1)</f>
        <v>41988.617083333331</v>
      </c>
      <c r="T3698" s="15">
        <f>(((I3698/60)/60)/24)+DATE(1970,1,1)</f>
        <v>42048.617083333331</v>
      </c>
      <c r="U3698">
        <f>YEAR(S3698)</f>
        <v>2014</v>
      </c>
      <c r="V3698">
        <f t="shared" si="57"/>
        <v>60</v>
      </c>
    </row>
    <row r="3699" spans="1:22" ht="41.4" x14ac:dyDescent="0.4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ROUND(E3699/D3699*100,0)</f>
        <v>108</v>
      </c>
      <c r="P3699">
        <f>IFERROR(ROUND(E3699/L3699,2),0)</f>
        <v>72</v>
      </c>
      <c r="Q3699" s="11" t="s">
        <v>8315</v>
      </c>
      <c r="R3699" t="s">
        <v>8316</v>
      </c>
      <c r="S3699" s="15">
        <f>(((J3699/60)/60)/24)+DATE(1970,1,1)</f>
        <v>42479.465833333335</v>
      </c>
      <c r="T3699" s="15">
        <f>(((I3699/60)/60)/24)+DATE(1970,1,1)</f>
        <v>42500.465833333335</v>
      </c>
      <c r="U3699">
        <f>YEAR(S3699)</f>
        <v>2016</v>
      </c>
      <c r="V3699">
        <f t="shared" si="57"/>
        <v>21</v>
      </c>
    </row>
    <row r="3700" spans="1:22" ht="27.6" x14ac:dyDescent="0.4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ROUND(E3700/D3700*100,0)</f>
        <v>111</v>
      </c>
      <c r="P3700">
        <f>IFERROR(ROUND(E3700/L3700,2),0)</f>
        <v>40.630000000000003</v>
      </c>
      <c r="Q3700" s="11" t="s">
        <v>8315</v>
      </c>
      <c r="R3700" t="s">
        <v>8316</v>
      </c>
      <c r="S3700" s="15">
        <f>(((J3700/60)/60)/24)+DATE(1970,1,1)</f>
        <v>42401.806562500002</v>
      </c>
      <c r="T3700" s="15">
        <f>(((I3700/60)/60)/24)+DATE(1970,1,1)</f>
        <v>42431.806562500002</v>
      </c>
      <c r="U3700">
        <f>YEAR(S3700)</f>
        <v>2016</v>
      </c>
      <c r="V3700">
        <f t="shared" si="57"/>
        <v>30</v>
      </c>
    </row>
    <row r="3701" spans="1:22" ht="41.4" x14ac:dyDescent="0.4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ROUND(E3701/D3701*100,0)</f>
        <v>101</v>
      </c>
      <c r="P3701">
        <f>IFERROR(ROUND(E3701/L3701,2),0)</f>
        <v>63</v>
      </c>
      <c r="Q3701" s="11" t="s">
        <v>8315</v>
      </c>
      <c r="R3701" t="s">
        <v>8316</v>
      </c>
      <c r="S3701" s="15">
        <f>(((J3701/60)/60)/24)+DATE(1970,1,1)</f>
        <v>41897.602037037039</v>
      </c>
      <c r="T3701" s="15">
        <f>(((I3701/60)/60)/24)+DATE(1970,1,1)</f>
        <v>41927.602037037039</v>
      </c>
      <c r="U3701">
        <f>YEAR(S3701)</f>
        <v>2014</v>
      </c>
      <c r="V3701">
        <f t="shared" si="57"/>
        <v>30</v>
      </c>
    </row>
    <row r="3702" spans="1:22" ht="27.6" x14ac:dyDescent="0.4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ROUND(E3702/D3702*100,0)</f>
        <v>121</v>
      </c>
      <c r="P3702">
        <f>IFERROR(ROUND(E3702/L3702,2),0)</f>
        <v>33.67</v>
      </c>
      <c r="Q3702" s="11" t="s">
        <v>8315</v>
      </c>
      <c r="R3702" t="s">
        <v>8316</v>
      </c>
      <c r="S3702" s="15">
        <f>(((J3702/60)/60)/24)+DATE(1970,1,1)</f>
        <v>41882.585648148146</v>
      </c>
      <c r="T3702" s="15">
        <f>(((I3702/60)/60)/24)+DATE(1970,1,1)</f>
        <v>41912.666666666664</v>
      </c>
      <c r="U3702">
        <f>YEAR(S3702)</f>
        <v>2014</v>
      </c>
      <c r="V3702">
        <f t="shared" si="57"/>
        <v>30</v>
      </c>
    </row>
    <row r="3703" spans="1:22" ht="41.4" x14ac:dyDescent="0.4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ROUND(E3703/D3703*100,0)</f>
        <v>100</v>
      </c>
      <c r="P3703">
        <f>IFERROR(ROUND(E3703/L3703,2),0)</f>
        <v>38.590000000000003</v>
      </c>
      <c r="Q3703" s="11" t="s">
        <v>8315</v>
      </c>
      <c r="R3703" t="s">
        <v>8316</v>
      </c>
      <c r="S3703" s="15">
        <f>(((J3703/60)/60)/24)+DATE(1970,1,1)</f>
        <v>42129.541585648149</v>
      </c>
      <c r="T3703" s="15">
        <f>(((I3703/60)/60)/24)+DATE(1970,1,1)</f>
        <v>42159.541585648149</v>
      </c>
      <c r="U3703">
        <f>YEAR(S3703)</f>
        <v>2015</v>
      </c>
      <c r="V3703">
        <f t="shared" si="57"/>
        <v>30</v>
      </c>
    </row>
    <row r="3704" spans="1:22" ht="41.4" x14ac:dyDescent="0.4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ROUND(E3704/D3704*100,0)</f>
        <v>109</v>
      </c>
      <c r="P3704">
        <f>IFERROR(ROUND(E3704/L3704,2),0)</f>
        <v>155.94999999999999</v>
      </c>
      <c r="Q3704" s="11" t="s">
        <v>8315</v>
      </c>
      <c r="R3704" t="s">
        <v>8316</v>
      </c>
      <c r="S3704" s="15">
        <f>(((J3704/60)/60)/24)+DATE(1970,1,1)</f>
        <v>42524.53800925926</v>
      </c>
      <c r="T3704" s="15">
        <f>(((I3704/60)/60)/24)+DATE(1970,1,1)</f>
        <v>42561.957638888889</v>
      </c>
      <c r="U3704">
        <f>YEAR(S3704)</f>
        <v>2016</v>
      </c>
      <c r="V3704">
        <f t="shared" si="57"/>
        <v>37</v>
      </c>
    </row>
    <row r="3705" spans="1:22" ht="41.4" x14ac:dyDescent="0.4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ROUND(E3705/D3705*100,0)</f>
        <v>123</v>
      </c>
      <c r="P3705">
        <f>IFERROR(ROUND(E3705/L3705,2),0)</f>
        <v>43.2</v>
      </c>
      <c r="Q3705" s="11" t="s">
        <v>8315</v>
      </c>
      <c r="R3705" t="s">
        <v>8316</v>
      </c>
      <c r="S3705" s="15">
        <f>(((J3705/60)/60)/24)+DATE(1970,1,1)</f>
        <v>42556.504490740743</v>
      </c>
      <c r="T3705" s="15">
        <f>(((I3705/60)/60)/24)+DATE(1970,1,1)</f>
        <v>42595.290972222225</v>
      </c>
      <c r="U3705">
        <f>YEAR(S3705)</f>
        <v>2016</v>
      </c>
      <c r="V3705">
        <f t="shared" si="57"/>
        <v>39</v>
      </c>
    </row>
    <row r="3706" spans="1:22" ht="41.4" x14ac:dyDescent="0.4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ROUND(E3706/D3706*100,0)</f>
        <v>136</v>
      </c>
      <c r="P3706">
        <f>IFERROR(ROUND(E3706/L3706,2),0)</f>
        <v>15.15</v>
      </c>
      <c r="Q3706" s="11" t="s">
        <v>8315</v>
      </c>
      <c r="R3706" t="s">
        <v>8316</v>
      </c>
      <c r="S3706" s="15">
        <f>(((J3706/60)/60)/24)+DATE(1970,1,1)</f>
        <v>42461.689745370371</v>
      </c>
      <c r="T3706" s="15">
        <f>(((I3706/60)/60)/24)+DATE(1970,1,1)</f>
        <v>42521.689745370371</v>
      </c>
      <c r="U3706">
        <f>YEAR(S3706)</f>
        <v>2016</v>
      </c>
      <c r="V3706">
        <f t="shared" si="57"/>
        <v>60</v>
      </c>
    </row>
    <row r="3707" spans="1:22" ht="41.4" x14ac:dyDescent="0.4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ROUND(E3707/D3707*100,0)</f>
        <v>103</v>
      </c>
      <c r="P3707">
        <f>IFERROR(ROUND(E3707/L3707,2),0)</f>
        <v>83.57</v>
      </c>
      <c r="Q3707" s="11" t="s">
        <v>8315</v>
      </c>
      <c r="R3707" t="s">
        <v>8316</v>
      </c>
      <c r="S3707" s="15">
        <f>(((J3707/60)/60)/24)+DATE(1970,1,1)</f>
        <v>41792.542986111112</v>
      </c>
      <c r="T3707" s="15">
        <f>(((I3707/60)/60)/24)+DATE(1970,1,1)</f>
        <v>41813.75</v>
      </c>
      <c r="U3707">
        <f>YEAR(S3707)</f>
        <v>2014</v>
      </c>
      <c r="V3707">
        <f t="shared" si="57"/>
        <v>21</v>
      </c>
    </row>
    <row r="3708" spans="1:22" ht="41.4" x14ac:dyDescent="0.4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ROUND(E3708/D3708*100,0)</f>
        <v>121</v>
      </c>
      <c r="P3708">
        <f>IFERROR(ROUND(E3708/L3708,2),0)</f>
        <v>140</v>
      </c>
      <c r="Q3708" s="11" t="s">
        <v>8315</v>
      </c>
      <c r="R3708" t="s">
        <v>8316</v>
      </c>
      <c r="S3708" s="15">
        <f>(((J3708/60)/60)/24)+DATE(1970,1,1)</f>
        <v>41879.913761574076</v>
      </c>
      <c r="T3708" s="15">
        <f>(((I3708/60)/60)/24)+DATE(1970,1,1)</f>
        <v>41894.913761574076</v>
      </c>
      <c r="U3708">
        <f>YEAR(S3708)</f>
        <v>2014</v>
      </c>
      <c r="V3708">
        <f t="shared" si="57"/>
        <v>15</v>
      </c>
    </row>
    <row r="3709" spans="1:22" ht="27.6" x14ac:dyDescent="0.4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ROUND(E3709/D3709*100,0)</f>
        <v>186</v>
      </c>
      <c r="P3709">
        <f>IFERROR(ROUND(E3709/L3709,2),0)</f>
        <v>80.87</v>
      </c>
      <c r="Q3709" s="11" t="s">
        <v>8315</v>
      </c>
      <c r="R3709" t="s">
        <v>8316</v>
      </c>
      <c r="S3709" s="15">
        <f>(((J3709/60)/60)/24)+DATE(1970,1,1)</f>
        <v>42552.048356481479</v>
      </c>
      <c r="T3709" s="15">
        <f>(((I3709/60)/60)/24)+DATE(1970,1,1)</f>
        <v>42573.226388888885</v>
      </c>
      <c r="U3709">
        <f>YEAR(S3709)</f>
        <v>2016</v>
      </c>
      <c r="V3709">
        <f t="shared" si="57"/>
        <v>21</v>
      </c>
    </row>
    <row r="3710" spans="1:22" ht="41.4" x14ac:dyDescent="0.4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ROUND(E3710/D3710*100,0)</f>
        <v>300</v>
      </c>
      <c r="P3710">
        <f>IFERROR(ROUND(E3710/L3710,2),0)</f>
        <v>53.85</v>
      </c>
      <c r="Q3710" s="11" t="s">
        <v>8315</v>
      </c>
      <c r="R3710" t="s">
        <v>8316</v>
      </c>
      <c r="S3710" s="15">
        <f>(((J3710/60)/60)/24)+DATE(1970,1,1)</f>
        <v>41810.142199074071</v>
      </c>
      <c r="T3710" s="15">
        <f>(((I3710/60)/60)/24)+DATE(1970,1,1)</f>
        <v>41824.142199074071</v>
      </c>
      <c r="U3710">
        <f>YEAR(S3710)</f>
        <v>2014</v>
      </c>
      <c r="V3710">
        <f t="shared" si="57"/>
        <v>14</v>
      </c>
    </row>
    <row r="3711" spans="1:22" ht="41.4" x14ac:dyDescent="0.4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ROUND(E3711/D3711*100,0)</f>
        <v>108</v>
      </c>
      <c r="P3711">
        <f>IFERROR(ROUND(E3711/L3711,2),0)</f>
        <v>30.93</v>
      </c>
      <c r="Q3711" s="11" t="s">
        <v>8315</v>
      </c>
      <c r="R3711" t="s">
        <v>8316</v>
      </c>
      <c r="S3711" s="15">
        <f>(((J3711/60)/60)/24)+DATE(1970,1,1)</f>
        <v>41785.707708333335</v>
      </c>
      <c r="T3711" s="15">
        <f>(((I3711/60)/60)/24)+DATE(1970,1,1)</f>
        <v>41815.707708333335</v>
      </c>
      <c r="U3711">
        <f>YEAR(S3711)</f>
        <v>2014</v>
      </c>
      <c r="V3711">
        <f t="shared" si="57"/>
        <v>30</v>
      </c>
    </row>
    <row r="3712" spans="1:22" ht="27.6" x14ac:dyDescent="0.4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ROUND(E3712/D3712*100,0)</f>
        <v>141</v>
      </c>
      <c r="P3712">
        <f>IFERROR(ROUND(E3712/L3712,2),0)</f>
        <v>67.959999999999994</v>
      </c>
      <c r="Q3712" s="11" t="s">
        <v>8315</v>
      </c>
      <c r="R3712" t="s">
        <v>8316</v>
      </c>
      <c r="S3712" s="15">
        <f>(((J3712/60)/60)/24)+DATE(1970,1,1)</f>
        <v>42072.576249999998</v>
      </c>
      <c r="T3712" s="15">
        <f>(((I3712/60)/60)/24)+DATE(1970,1,1)</f>
        <v>42097.576249999998</v>
      </c>
      <c r="U3712">
        <f>YEAR(S3712)</f>
        <v>2015</v>
      </c>
      <c r="V3712">
        <f t="shared" si="57"/>
        <v>25</v>
      </c>
    </row>
    <row r="3713" spans="1:22" ht="27.6" x14ac:dyDescent="0.4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ROUND(E3713/D3713*100,0)</f>
        <v>114</v>
      </c>
      <c r="P3713">
        <f>IFERROR(ROUND(E3713/L3713,2),0)</f>
        <v>27.14</v>
      </c>
      <c r="Q3713" s="11" t="s">
        <v>8315</v>
      </c>
      <c r="R3713" t="s">
        <v>8316</v>
      </c>
      <c r="S3713" s="15">
        <f>(((J3713/60)/60)/24)+DATE(1970,1,1)</f>
        <v>41779.724224537036</v>
      </c>
      <c r="T3713" s="15">
        <f>(((I3713/60)/60)/24)+DATE(1970,1,1)</f>
        <v>41805.666666666664</v>
      </c>
      <c r="U3713">
        <f>YEAR(S3713)</f>
        <v>2014</v>
      </c>
      <c r="V3713">
        <f t="shared" si="57"/>
        <v>26</v>
      </c>
    </row>
    <row r="3714" spans="1:22" ht="41.4" x14ac:dyDescent="0.4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ROUND(E3714/D3714*100,0)</f>
        <v>154</v>
      </c>
      <c r="P3714">
        <f>IFERROR(ROUND(E3714/L3714,2),0)</f>
        <v>110.87</v>
      </c>
      <c r="Q3714" s="11" t="s">
        <v>8315</v>
      </c>
      <c r="R3714" t="s">
        <v>8316</v>
      </c>
      <c r="S3714" s="15">
        <f>(((J3714/60)/60)/24)+DATE(1970,1,1)</f>
        <v>42134.172071759262</v>
      </c>
      <c r="T3714" s="15">
        <f>(((I3714/60)/60)/24)+DATE(1970,1,1)</f>
        <v>42155.290972222225</v>
      </c>
      <c r="U3714">
        <f>YEAR(S3714)</f>
        <v>2015</v>
      </c>
      <c r="V3714">
        <f t="shared" si="57"/>
        <v>21</v>
      </c>
    </row>
    <row r="3715" spans="1:22" ht="41.4" x14ac:dyDescent="0.4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ROUND(E3715/D3715*100,0)</f>
        <v>102</v>
      </c>
      <c r="P3715">
        <f>IFERROR(ROUND(E3715/L3715,2),0)</f>
        <v>106.84</v>
      </c>
      <c r="Q3715" s="11" t="s">
        <v>8315</v>
      </c>
      <c r="R3715" t="s">
        <v>8316</v>
      </c>
      <c r="S3715" s="15">
        <f>(((J3715/60)/60)/24)+DATE(1970,1,1)</f>
        <v>42505.738032407404</v>
      </c>
      <c r="T3715" s="15">
        <f>(((I3715/60)/60)/24)+DATE(1970,1,1)</f>
        <v>42525.738032407404</v>
      </c>
      <c r="U3715">
        <f>YEAR(S3715)</f>
        <v>2016</v>
      </c>
      <c r="V3715">
        <f t="shared" ref="V3715:V3778" si="58">_xlfn.DAYS(T3715,S3715)</f>
        <v>20</v>
      </c>
    </row>
    <row r="3716" spans="1:22" ht="41.4" x14ac:dyDescent="0.4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ROUND(E3716/D3716*100,0)</f>
        <v>102</v>
      </c>
      <c r="P3716">
        <f>IFERROR(ROUND(E3716/L3716,2),0)</f>
        <v>105.52</v>
      </c>
      <c r="Q3716" s="11" t="s">
        <v>8315</v>
      </c>
      <c r="R3716" t="s">
        <v>8316</v>
      </c>
      <c r="S3716" s="15">
        <f>(((J3716/60)/60)/24)+DATE(1970,1,1)</f>
        <v>42118.556331018524</v>
      </c>
      <c r="T3716" s="15">
        <f>(((I3716/60)/60)/24)+DATE(1970,1,1)</f>
        <v>42150.165972222225</v>
      </c>
      <c r="U3716">
        <f>YEAR(S3716)</f>
        <v>2015</v>
      </c>
      <c r="V3716">
        <f t="shared" si="58"/>
        <v>32</v>
      </c>
    </row>
    <row r="3717" spans="1:22" ht="41.4" x14ac:dyDescent="0.4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ROUND(E3717/D3717*100,0)</f>
        <v>103</v>
      </c>
      <c r="P3717">
        <f>IFERROR(ROUND(E3717/L3717,2),0)</f>
        <v>132.96</v>
      </c>
      <c r="Q3717" s="11" t="s">
        <v>8315</v>
      </c>
      <c r="R3717" t="s">
        <v>8316</v>
      </c>
      <c r="S3717" s="15">
        <f>(((J3717/60)/60)/24)+DATE(1970,1,1)</f>
        <v>42036.995590277773</v>
      </c>
      <c r="T3717" s="15">
        <f>(((I3717/60)/60)/24)+DATE(1970,1,1)</f>
        <v>42094.536111111112</v>
      </c>
      <c r="U3717">
        <f>YEAR(S3717)</f>
        <v>2015</v>
      </c>
      <c r="V3717">
        <f t="shared" si="58"/>
        <v>58</v>
      </c>
    </row>
    <row r="3718" spans="1:22" ht="41.4" x14ac:dyDescent="0.4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ROUND(E3718/D3718*100,0)</f>
        <v>156</v>
      </c>
      <c r="P3718">
        <f>IFERROR(ROUND(E3718/L3718,2),0)</f>
        <v>51.92</v>
      </c>
      <c r="Q3718" s="11" t="s">
        <v>8315</v>
      </c>
      <c r="R3718" t="s">
        <v>8316</v>
      </c>
      <c r="S3718" s="15">
        <f>(((J3718/60)/60)/24)+DATE(1970,1,1)</f>
        <v>42360.887835648144</v>
      </c>
      <c r="T3718" s="15">
        <f>(((I3718/60)/60)/24)+DATE(1970,1,1)</f>
        <v>42390.887835648144</v>
      </c>
      <c r="U3718">
        <f>YEAR(S3718)</f>
        <v>2015</v>
      </c>
      <c r="V3718">
        <f t="shared" si="58"/>
        <v>30</v>
      </c>
    </row>
    <row r="3719" spans="1:22" ht="41.4" x14ac:dyDescent="0.4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ROUND(E3719/D3719*100,0)</f>
        <v>101</v>
      </c>
      <c r="P3719">
        <f>IFERROR(ROUND(E3719/L3719,2),0)</f>
        <v>310</v>
      </c>
      <c r="Q3719" s="11" t="s">
        <v>8315</v>
      </c>
      <c r="R3719" t="s">
        <v>8316</v>
      </c>
      <c r="S3719" s="15">
        <f>(((J3719/60)/60)/24)+DATE(1970,1,1)</f>
        <v>42102.866307870368</v>
      </c>
      <c r="T3719" s="15">
        <f>(((I3719/60)/60)/24)+DATE(1970,1,1)</f>
        <v>42133.866307870368</v>
      </c>
      <c r="U3719">
        <f>YEAR(S3719)</f>
        <v>2015</v>
      </c>
      <c r="V3719">
        <f t="shared" si="58"/>
        <v>31</v>
      </c>
    </row>
    <row r="3720" spans="1:22" ht="41.4" x14ac:dyDescent="0.4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ROUND(E3720/D3720*100,0)</f>
        <v>239</v>
      </c>
      <c r="P3720">
        <f>IFERROR(ROUND(E3720/L3720,2),0)</f>
        <v>26.02</v>
      </c>
      <c r="Q3720" s="11" t="s">
        <v>8315</v>
      </c>
      <c r="R3720" t="s">
        <v>8316</v>
      </c>
      <c r="S3720" s="15">
        <f>(((J3720/60)/60)/24)+DATE(1970,1,1)</f>
        <v>42032.716145833328</v>
      </c>
      <c r="T3720" s="15">
        <f>(((I3720/60)/60)/24)+DATE(1970,1,1)</f>
        <v>42062.716145833328</v>
      </c>
      <c r="U3720">
        <f>YEAR(S3720)</f>
        <v>2015</v>
      </c>
      <c r="V3720">
        <f t="shared" si="58"/>
        <v>30</v>
      </c>
    </row>
    <row r="3721" spans="1:22" ht="27.6" x14ac:dyDescent="0.4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ROUND(E3721/D3721*100,0)</f>
        <v>210</v>
      </c>
      <c r="P3721">
        <f>IFERROR(ROUND(E3721/L3721,2),0)</f>
        <v>105</v>
      </c>
      <c r="Q3721" s="11" t="s">
        <v>8315</v>
      </c>
      <c r="R3721" t="s">
        <v>8316</v>
      </c>
      <c r="S3721" s="15">
        <f>(((J3721/60)/60)/24)+DATE(1970,1,1)</f>
        <v>42147.729930555557</v>
      </c>
      <c r="T3721" s="15">
        <f>(((I3721/60)/60)/24)+DATE(1970,1,1)</f>
        <v>42177.729930555557</v>
      </c>
      <c r="U3721">
        <f>YEAR(S3721)</f>
        <v>2015</v>
      </c>
      <c r="V3721">
        <f t="shared" si="58"/>
        <v>30</v>
      </c>
    </row>
    <row r="3722" spans="1:22" ht="27.6" x14ac:dyDescent="0.4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ROUND(E3722/D3722*100,0)</f>
        <v>105</v>
      </c>
      <c r="P3722">
        <f>IFERROR(ROUND(E3722/L3722,2),0)</f>
        <v>86.23</v>
      </c>
      <c r="Q3722" s="11" t="s">
        <v>8315</v>
      </c>
      <c r="R3722" t="s">
        <v>8316</v>
      </c>
      <c r="S3722" s="15">
        <f>(((J3722/60)/60)/24)+DATE(1970,1,1)</f>
        <v>42165.993125000001</v>
      </c>
      <c r="T3722" s="15">
        <f>(((I3722/60)/60)/24)+DATE(1970,1,1)</f>
        <v>42187.993125000001</v>
      </c>
      <c r="U3722">
        <f>YEAR(S3722)</f>
        <v>2015</v>
      </c>
      <c r="V3722">
        <f t="shared" si="58"/>
        <v>22</v>
      </c>
    </row>
    <row r="3723" spans="1:22" ht="41.4" x14ac:dyDescent="0.4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ROUND(E3723/D3723*100,0)</f>
        <v>101</v>
      </c>
      <c r="P3723">
        <f>IFERROR(ROUND(E3723/L3723,2),0)</f>
        <v>114.55</v>
      </c>
      <c r="Q3723" s="11" t="s">
        <v>8315</v>
      </c>
      <c r="R3723" t="s">
        <v>8316</v>
      </c>
      <c r="S3723" s="15">
        <f>(((J3723/60)/60)/24)+DATE(1970,1,1)</f>
        <v>41927.936157407406</v>
      </c>
      <c r="T3723" s="15">
        <f>(((I3723/60)/60)/24)+DATE(1970,1,1)</f>
        <v>41948.977824074071</v>
      </c>
      <c r="U3723">
        <f>YEAR(S3723)</f>
        <v>2014</v>
      </c>
      <c r="V3723">
        <f t="shared" si="58"/>
        <v>21</v>
      </c>
    </row>
    <row r="3724" spans="1:22" ht="55.2" x14ac:dyDescent="0.4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ROUND(E3724/D3724*100,0)</f>
        <v>111</v>
      </c>
      <c r="P3724">
        <f>IFERROR(ROUND(E3724/L3724,2),0)</f>
        <v>47.66</v>
      </c>
      <c r="Q3724" s="11" t="s">
        <v>8315</v>
      </c>
      <c r="R3724" t="s">
        <v>8316</v>
      </c>
      <c r="S3724" s="15">
        <f>(((J3724/60)/60)/24)+DATE(1970,1,1)</f>
        <v>42381.671840277777</v>
      </c>
      <c r="T3724" s="15">
        <f>(((I3724/60)/60)/24)+DATE(1970,1,1)</f>
        <v>42411.957638888889</v>
      </c>
      <c r="U3724">
        <f>YEAR(S3724)</f>
        <v>2016</v>
      </c>
      <c r="V3724">
        <f t="shared" si="58"/>
        <v>30</v>
      </c>
    </row>
    <row r="3725" spans="1:22" ht="27.6" x14ac:dyDescent="0.4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ROUND(E3725/D3725*100,0)</f>
        <v>102</v>
      </c>
      <c r="P3725">
        <f>IFERROR(ROUND(E3725/L3725,2),0)</f>
        <v>72.89</v>
      </c>
      <c r="Q3725" s="11" t="s">
        <v>8315</v>
      </c>
      <c r="R3725" t="s">
        <v>8316</v>
      </c>
      <c r="S3725" s="15">
        <f>(((J3725/60)/60)/24)+DATE(1970,1,1)</f>
        <v>41943.753032407411</v>
      </c>
      <c r="T3725" s="15">
        <f>(((I3725/60)/60)/24)+DATE(1970,1,1)</f>
        <v>41973.794699074075</v>
      </c>
      <c r="U3725">
        <f>YEAR(S3725)</f>
        <v>2014</v>
      </c>
      <c r="V3725">
        <f t="shared" si="58"/>
        <v>30</v>
      </c>
    </row>
    <row r="3726" spans="1:22" ht="41.4" x14ac:dyDescent="0.4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ROUND(E3726/D3726*100,0)</f>
        <v>103</v>
      </c>
      <c r="P3726">
        <f>IFERROR(ROUND(E3726/L3726,2),0)</f>
        <v>49.55</v>
      </c>
      <c r="Q3726" s="11" t="s">
        <v>8315</v>
      </c>
      <c r="R3726" t="s">
        <v>8316</v>
      </c>
      <c r="S3726" s="15">
        <f>(((J3726/60)/60)/24)+DATE(1970,1,1)</f>
        <v>42465.491435185191</v>
      </c>
      <c r="T3726" s="15">
        <f>(((I3726/60)/60)/24)+DATE(1970,1,1)</f>
        <v>42494.958333333328</v>
      </c>
      <c r="U3726">
        <f>YEAR(S3726)</f>
        <v>2016</v>
      </c>
      <c r="V3726">
        <f t="shared" si="58"/>
        <v>29</v>
      </c>
    </row>
    <row r="3727" spans="1:22" ht="41.4" x14ac:dyDescent="0.4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ROUND(E3727/D3727*100,0)</f>
        <v>127</v>
      </c>
      <c r="P3727">
        <f>IFERROR(ROUND(E3727/L3727,2),0)</f>
        <v>25.4</v>
      </c>
      <c r="Q3727" s="11" t="s">
        <v>8315</v>
      </c>
      <c r="R3727" t="s">
        <v>8316</v>
      </c>
      <c r="S3727" s="15">
        <f>(((J3727/60)/60)/24)+DATE(1970,1,1)</f>
        <v>42401.945219907408</v>
      </c>
      <c r="T3727" s="15">
        <f>(((I3727/60)/60)/24)+DATE(1970,1,1)</f>
        <v>42418.895833333328</v>
      </c>
      <c r="U3727">
        <f>YEAR(S3727)</f>
        <v>2016</v>
      </c>
      <c r="V3727">
        <f t="shared" si="58"/>
        <v>17</v>
      </c>
    </row>
    <row r="3728" spans="1:22" ht="41.4" x14ac:dyDescent="0.4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ROUND(E3728/D3728*100,0)</f>
        <v>339</v>
      </c>
      <c r="P3728">
        <f>IFERROR(ROUND(E3728/L3728,2),0)</f>
        <v>62.59</v>
      </c>
      <c r="Q3728" s="11" t="s">
        <v>8315</v>
      </c>
      <c r="R3728" t="s">
        <v>8316</v>
      </c>
      <c r="S3728" s="15">
        <f>(((J3728/60)/60)/24)+DATE(1970,1,1)</f>
        <v>42462.140868055561</v>
      </c>
      <c r="T3728" s="15">
        <f>(((I3728/60)/60)/24)+DATE(1970,1,1)</f>
        <v>42489.875</v>
      </c>
      <c r="U3728">
        <f>YEAR(S3728)</f>
        <v>2016</v>
      </c>
      <c r="V3728">
        <f t="shared" si="58"/>
        <v>27</v>
      </c>
    </row>
    <row r="3729" spans="1:22" ht="41.4" x14ac:dyDescent="0.4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ROUND(E3729/D3729*100,0)</f>
        <v>101</v>
      </c>
      <c r="P3729">
        <f>IFERROR(ROUND(E3729/L3729,2),0)</f>
        <v>61.06</v>
      </c>
      <c r="Q3729" s="11" t="s">
        <v>8315</v>
      </c>
      <c r="R3729" t="s">
        <v>8316</v>
      </c>
      <c r="S3729" s="15">
        <f>(((J3729/60)/60)/24)+DATE(1970,1,1)</f>
        <v>42632.348310185189</v>
      </c>
      <c r="T3729" s="15">
        <f>(((I3729/60)/60)/24)+DATE(1970,1,1)</f>
        <v>42663.204861111109</v>
      </c>
      <c r="U3729">
        <f>YEAR(S3729)</f>
        <v>2016</v>
      </c>
      <c r="V3729">
        <f t="shared" si="58"/>
        <v>31</v>
      </c>
    </row>
    <row r="3730" spans="1:22" ht="41.4" x14ac:dyDescent="0.4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ROUND(E3730/D3730*100,0)</f>
        <v>9</v>
      </c>
      <c r="P3730">
        <f>IFERROR(ROUND(E3730/L3730,2),0)</f>
        <v>60.06</v>
      </c>
      <c r="Q3730" s="11" t="s">
        <v>8315</v>
      </c>
      <c r="R3730" t="s">
        <v>8316</v>
      </c>
      <c r="S3730" s="15">
        <f>(((J3730/60)/60)/24)+DATE(1970,1,1)</f>
        <v>42205.171018518522</v>
      </c>
      <c r="T3730" s="15">
        <f>(((I3730/60)/60)/24)+DATE(1970,1,1)</f>
        <v>42235.171018518522</v>
      </c>
      <c r="U3730">
        <f>YEAR(S3730)</f>
        <v>2015</v>
      </c>
      <c r="V3730">
        <f t="shared" si="58"/>
        <v>30</v>
      </c>
    </row>
    <row r="3731" spans="1:22" ht="41.4" x14ac:dyDescent="0.4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ROUND(E3731/D3731*100,0)</f>
        <v>7</v>
      </c>
      <c r="P3731">
        <f>IFERROR(ROUND(E3731/L3731,2),0)</f>
        <v>72.400000000000006</v>
      </c>
      <c r="Q3731" s="11" t="s">
        <v>8315</v>
      </c>
      <c r="R3731" t="s">
        <v>8316</v>
      </c>
      <c r="S3731" s="15">
        <f>(((J3731/60)/60)/24)+DATE(1970,1,1)</f>
        <v>42041.205000000002</v>
      </c>
      <c r="T3731" s="15">
        <f>(((I3731/60)/60)/24)+DATE(1970,1,1)</f>
        <v>42086.16333333333</v>
      </c>
      <c r="U3731">
        <f>YEAR(S3731)</f>
        <v>2015</v>
      </c>
      <c r="V3731">
        <f t="shared" si="58"/>
        <v>45</v>
      </c>
    </row>
    <row r="3732" spans="1:22" ht="41.4" x14ac:dyDescent="0.4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ROUND(E3732/D3732*100,0)</f>
        <v>10</v>
      </c>
      <c r="P3732">
        <f>IFERROR(ROUND(E3732/L3732,2),0)</f>
        <v>100</v>
      </c>
      <c r="Q3732" s="11" t="s">
        <v>8315</v>
      </c>
      <c r="R3732" t="s">
        <v>8316</v>
      </c>
      <c r="S3732" s="15">
        <f>(((J3732/60)/60)/24)+DATE(1970,1,1)</f>
        <v>42203.677766203706</v>
      </c>
      <c r="T3732" s="15">
        <f>(((I3732/60)/60)/24)+DATE(1970,1,1)</f>
        <v>42233.677766203706</v>
      </c>
      <c r="U3732">
        <f>YEAR(S3732)</f>
        <v>2015</v>
      </c>
      <c r="V3732">
        <f t="shared" si="58"/>
        <v>30</v>
      </c>
    </row>
    <row r="3733" spans="1:22" ht="41.4" x14ac:dyDescent="0.4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ROUND(E3733/D3733*100,0)</f>
        <v>11</v>
      </c>
      <c r="P3733">
        <f>IFERROR(ROUND(E3733/L3733,2),0)</f>
        <v>51.67</v>
      </c>
      <c r="Q3733" s="11" t="s">
        <v>8315</v>
      </c>
      <c r="R3733" t="s">
        <v>8316</v>
      </c>
      <c r="S3733" s="15">
        <f>(((J3733/60)/60)/24)+DATE(1970,1,1)</f>
        <v>41983.752847222218</v>
      </c>
      <c r="T3733" s="15">
        <f>(((I3733/60)/60)/24)+DATE(1970,1,1)</f>
        <v>42014.140972222223</v>
      </c>
      <c r="U3733">
        <f>YEAR(S3733)</f>
        <v>2014</v>
      </c>
      <c r="V3733">
        <f t="shared" si="58"/>
        <v>31</v>
      </c>
    </row>
    <row r="3734" spans="1:22" ht="41.4" x14ac:dyDescent="0.4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ROUND(E3734/D3734*100,0)</f>
        <v>15</v>
      </c>
      <c r="P3734">
        <f>IFERROR(ROUND(E3734/L3734,2),0)</f>
        <v>32.75</v>
      </c>
      <c r="Q3734" s="11" t="s">
        <v>8315</v>
      </c>
      <c r="R3734" t="s">
        <v>8316</v>
      </c>
      <c r="S3734" s="15">
        <f>(((J3734/60)/60)/24)+DATE(1970,1,1)</f>
        <v>41968.677465277782</v>
      </c>
      <c r="T3734" s="15">
        <f>(((I3734/60)/60)/24)+DATE(1970,1,1)</f>
        <v>42028.5</v>
      </c>
      <c r="U3734">
        <f>YEAR(S3734)</f>
        <v>2014</v>
      </c>
      <c r="V3734">
        <f t="shared" si="58"/>
        <v>60</v>
      </c>
    </row>
    <row r="3735" spans="1:22" ht="27.6" x14ac:dyDescent="0.4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ROUND(E3735/D3735*100,0)</f>
        <v>0</v>
      </c>
      <c r="P3735">
        <f>IFERROR(ROUND(E3735/L3735,2),0)</f>
        <v>0</v>
      </c>
      <c r="Q3735" s="11" t="s">
        <v>8315</v>
      </c>
      <c r="R3735" t="s">
        <v>8316</v>
      </c>
      <c r="S3735" s="15">
        <f>(((J3735/60)/60)/24)+DATE(1970,1,1)</f>
        <v>42103.024398148147</v>
      </c>
      <c r="T3735" s="15">
        <f>(((I3735/60)/60)/24)+DATE(1970,1,1)</f>
        <v>42112.9375</v>
      </c>
      <c r="U3735">
        <f>YEAR(S3735)</f>
        <v>2015</v>
      </c>
      <c r="V3735">
        <f t="shared" si="58"/>
        <v>9</v>
      </c>
    </row>
    <row r="3736" spans="1:22" ht="41.4" x14ac:dyDescent="0.4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ROUND(E3736/D3736*100,0)</f>
        <v>28</v>
      </c>
      <c r="P3736">
        <f>IFERROR(ROUND(E3736/L3736,2),0)</f>
        <v>61</v>
      </c>
      <c r="Q3736" s="11" t="s">
        <v>8315</v>
      </c>
      <c r="R3736" t="s">
        <v>8316</v>
      </c>
      <c r="S3736" s="15">
        <f>(((J3736/60)/60)/24)+DATE(1970,1,1)</f>
        <v>42089.901574074072</v>
      </c>
      <c r="T3736" s="15">
        <f>(((I3736/60)/60)/24)+DATE(1970,1,1)</f>
        <v>42149.901574074072</v>
      </c>
      <c r="U3736">
        <f>YEAR(S3736)</f>
        <v>2015</v>
      </c>
      <c r="V3736">
        <f t="shared" si="58"/>
        <v>60</v>
      </c>
    </row>
    <row r="3737" spans="1:22" ht="27.6" x14ac:dyDescent="0.4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ROUND(E3737/D3737*100,0)</f>
        <v>13</v>
      </c>
      <c r="P3737">
        <f>IFERROR(ROUND(E3737/L3737,2),0)</f>
        <v>10</v>
      </c>
      <c r="Q3737" s="11" t="s">
        <v>8315</v>
      </c>
      <c r="R3737" t="s">
        <v>8316</v>
      </c>
      <c r="S3737" s="15">
        <f>(((J3737/60)/60)/24)+DATE(1970,1,1)</f>
        <v>42122.693159722221</v>
      </c>
      <c r="T3737" s="15">
        <f>(((I3737/60)/60)/24)+DATE(1970,1,1)</f>
        <v>42152.693159722221</v>
      </c>
      <c r="U3737">
        <f>YEAR(S3737)</f>
        <v>2015</v>
      </c>
      <c r="V3737">
        <f t="shared" si="58"/>
        <v>30</v>
      </c>
    </row>
    <row r="3738" spans="1:22" ht="41.4" x14ac:dyDescent="0.4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ROUND(E3738/D3738*100,0)</f>
        <v>1</v>
      </c>
      <c r="P3738">
        <f>IFERROR(ROUND(E3738/L3738,2),0)</f>
        <v>10</v>
      </c>
      <c r="Q3738" s="11" t="s">
        <v>8315</v>
      </c>
      <c r="R3738" t="s">
        <v>8316</v>
      </c>
      <c r="S3738" s="15">
        <f>(((J3738/60)/60)/24)+DATE(1970,1,1)</f>
        <v>42048.711724537032</v>
      </c>
      <c r="T3738" s="15">
        <f>(((I3738/60)/60)/24)+DATE(1970,1,1)</f>
        <v>42086.75</v>
      </c>
      <c r="U3738">
        <f>YEAR(S3738)</f>
        <v>2015</v>
      </c>
      <c r="V3738">
        <f t="shared" si="58"/>
        <v>38</v>
      </c>
    </row>
    <row r="3739" spans="1:22" ht="27.6" x14ac:dyDescent="0.4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ROUND(E3739/D3739*100,0)</f>
        <v>21</v>
      </c>
      <c r="P3739">
        <f>IFERROR(ROUND(E3739/L3739,2),0)</f>
        <v>37.5</v>
      </c>
      <c r="Q3739" s="11" t="s">
        <v>8315</v>
      </c>
      <c r="R3739" t="s">
        <v>8316</v>
      </c>
      <c r="S3739" s="15">
        <f>(((J3739/60)/60)/24)+DATE(1970,1,1)</f>
        <v>42297.691006944442</v>
      </c>
      <c r="T3739" s="15">
        <f>(((I3739/60)/60)/24)+DATE(1970,1,1)</f>
        <v>42320.290972222225</v>
      </c>
      <c r="U3739">
        <f>YEAR(S3739)</f>
        <v>2015</v>
      </c>
      <c r="V3739">
        <f t="shared" si="58"/>
        <v>23</v>
      </c>
    </row>
    <row r="3740" spans="1:22" ht="27.6" x14ac:dyDescent="0.4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ROUND(E3740/D3740*100,0)</f>
        <v>18</v>
      </c>
      <c r="P3740">
        <f>IFERROR(ROUND(E3740/L3740,2),0)</f>
        <v>45</v>
      </c>
      <c r="Q3740" s="11" t="s">
        <v>8315</v>
      </c>
      <c r="R3740" t="s">
        <v>8316</v>
      </c>
      <c r="S3740" s="15">
        <f>(((J3740/60)/60)/24)+DATE(1970,1,1)</f>
        <v>41813.938715277778</v>
      </c>
      <c r="T3740" s="15">
        <f>(((I3740/60)/60)/24)+DATE(1970,1,1)</f>
        <v>41835.916666666664</v>
      </c>
      <c r="U3740">
        <f>YEAR(S3740)</f>
        <v>2014</v>
      </c>
      <c r="V3740">
        <f t="shared" si="58"/>
        <v>22</v>
      </c>
    </row>
    <row r="3741" spans="1:22" ht="41.4" x14ac:dyDescent="0.4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ROUND(E3741/D3741*100,0)</f>
        <v>20</v>
      </c>
      <c r="P3741">
        <f>IFERROR(ROUND(E3741/L3741,2),0)</f>
        <v>100.63</v>
      </c>
      <c r="Q3741" s="11" t="s">
        <v>8315</v>
      </c>
      <c r="R3741" t="s">
        <v>8316</v>
      </c>
      <c r="S3741" s="15">
        <f>(((J3741/60)/60)/24)+DATE(1970,1,1)</f>
        <v>42548.449861111112</v>
      </c>
      <c r="T3741" s="15">
        <f>(((I3741/60)/60)/24)+DATE(1970,1,1)</f>
        <v>42568.449861111112</v>
      </c>
      <c r="U3741">
        <f>YEAR(S3741)</f>
        <v>2016</v>
      </c>
      <c r="V3741">
        <f t="shared" si="58"/>
        <v>20</v>
      </c>
    </row>
    <row r="3742" spans="1:22" ht="41.4" x14ac:dyDescent="0.4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ROUND(E3742/D3742*100,0)</f>
        <v>18</v>
      </c>
      <c r="P3742">
        <f>IFERROR(ROUND(E3742/L3742,2),0)</f>
        <v>25.57</v>
      </c>
      <c r="Q3742" s="11" t="s">
        <v>8315</v>
      </c>
      <c r="R3742" t="s">
        <v>8316</v>
      </c>
      <c r="S3742" s="15">
        <f>(((J3742/60)/60)/24)+DATE(1970,1,1)</f>
        <v>41833.089756944442</v>
      </c>
      <c r="T3742" s="15">
        <f>(((I3742/60)/60)/24)+DATE(1970,1,1)</f>
        <v>41863.079143518517</v>
      </c>
      <c r="U3742">
        <f>YEAR(S3742)</f>
        <v>2014</v>
      </c>
      <c r="V3742">
        <f t="shared" si="58"/>
        <v>30</v>
      </c>
    </row>
    <row r="3743" spans="1:22" ht="41.4" x14ac:dyDescent="0.4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ROUND(E3743/D3743*100,0)</f>
        <v>0</v>
      </c>
      <c r="P3743">
        <f>IFERROR(ROUND(E3743/L3743,2),0)</f>
        <v>0</v>
      </c>
      <c r="Q3743" s="11" t="s">
        <v>8315</v>
      </c>
      <c r="R3743" t="s">
        <v>8316</v>
      </c>
      <c r="S3743" s="15">
        <f>(((J3743/60)/60)/24)+DATE(1970,1,1)</f>
        <v>42325.920717592591</v>
      </c>
      <c r="T3743" s="15">
        <f>(((I3743/60)/60)/24)+DATE(1970,1,1)</f>
        <v>42355.920717592591</v>
      </c>
      <c r="U3743">
        <f>YEAR(S3743)</f>
        <v>2015</v>
      </c>
      <c r="V3743">
        <f t="shared" si="58"/>
        <v>30</v>
      </c>
    </row>
    <row r="3744" spans="1:22" ht="41.4" x14ac:dyDescent="0.4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ROUND(E3744/D3744*100,0)</f>
        <v>2</v>
      </c>
      <c r="P3744">
        <f>IFERROR(ROUND(E3744/L3744,2),0)</f>
        <v>25</v>
      </c>
      <c r="Q3744" s="11" t="s">
        <v>8315</v>
      </c>
      <c r="R3744" t="s">
        <v>8316</v>
      </c>
      <c r="S3744" s="15">
        <f>(((J3744/60)/60)/24)+DATE(1970,1,1)</f>
        <v>41858.214629629627</v>
      </c>
      <c r="T3744" s="15">
        <f>(((I3744/60)/60)/24)+DATE(1970,1,1)</f>
        <v>41888.214629629627</v>
      </c>
      <c r="U3744">
        <f>YEAR(S3744)</f>
        <v>2014</v>
      </c>
      <c r="V3744">
        <f t="shared" si="58"/>
        <v>30</v>
      </c>
    </row>
    <row r="3745" spans="1:22" ht="27.6" x14ac:dyDescent="0.4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ROUND(E3745/D3745*100,0)</f>
        <v>0</v>
      </c>
      <c r="P3745">
        <f>IFERROR(ROUND(E3745/L3745,2),0)</f>
        <v>0</v>
      </c>
      <c r="Q3745" s="11" t="s">
        <v>8315</v>
      </c>
      <c r="R3745" t="s">
        <v>8316</v>
      </c>
      <c r="S3745" s="15">
        <f>(((J3745/60)/60)/24)+DATE(1970,1,1)</f>
        <v>41793.710231481484</v>
      </c>
      <c r="T3745" s="15">
        <f>(((I3745/60)/60)/24)+DATE(1970,1,1)</f>
        <v>41823.710231481484</v>
      </c>
      <c r="U3745">
        <f>YEAR(S3745)</f>
        <v>2014</v>
      </c>
      <c r="V3745">
        <f t="shared" si="58"/>
        <v>30</v>
      </c>
    </row>
    <row r="3746" spans="1:22" ht="41.4" x14ac:dyDescent="0.4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ROUND(E3746/D3746*100,0)</f>
        <v>0</v>
      </c>
      <c r="P3746">
        <f>IFERROR(ROUND(E3746/L3746,2),0)</f>
        <v>0</v>
      </c>
      <c r="Q3746" s="11" t="s">
        <v>8315</v>
      </c>
      <c r="R3746" t="s">
        <v>8316</v>
      </c>
      <c r="S3746" s="15">
        <f>(((J3746/60)/60)/24)+DATE(1970,1,1)</f>
        <v>41793.814259259263</v>
      </c>
      <c r="T3746" s="15">
        <f>(((I3746/60)/60)/24)+DATE(1970,1,1)</f>
        <v>41825.165972222225</v>
      </c>
      <c r="U3746">
        <f>YEAR(S3746)</f>
        <v>2014</v>
      </c>
      <c r="V3746">
        <f t="shared" si="58"/>
        <v>32</v>
      </c>
    </row>
    <row r="3747" spans="1:22" ht="41.4" x14ac:dyDescent="0.4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ROUND(E3747/D3747*100,0)</f>
        <v>10</v>
      </c>
      <c r="P3747">
        <f>IFERROR(ROUND(E3747/L3747,2),0)</f>
        <v>10</v>
      </c>
      <c r="Q3747" s="11" t="s">
        <v>8315</v>
      </c>
      <c r="R3747" t="s">
        <v>8316</v>
      </c>
      <c r="S3747" s="15">
        <f>(((J3747/60)/60)/24)+DATE(1970,1,1)</f>
        <v>41831.697939814818</v>
      </c>
      <c r="T3747" s="15">
        <f>(((I3747/60)/60)/24)+DATE(1970,1,1)</f>
        <v>41861.697939814818</v>
      </c>
      <c r="U3747">
        <f>YEAR(S3747)</f>
        <v>2014</v>
      </c>
      <c r="V3747">
        <f t="shared" si="58"/>
        <v>30</v>
      </c>
    </row>
    <row r="3748" spans="1:22" x14ac:dyDescent="0.4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ROUND(E3748/D3748*100,0)</f>
        <v>2</v>
      </c>
      <c r="P3748">
        <f>IFERROR(ROUND(E3748/L3748,2),0)</f>
        <v>202</v>
      </c>
      <c r="Q3748" s="11" t="s">
        <v>8315</v>
      </c>
      <c r="R3748" t="s">
        <v>8316</v>
      </c>
      <c r="S3748" s="15">
        <f>(((J3748/60)/60)/24)+DATE(1970,1,1)</f>
        <v>42621.389340277776</v>
      </c>
      <c r="T3748" s="15">
        <f>(((I3748/60)/60)/24)+DATE(1970,1,1)</f>
        <v>42651.389340277776</v>
      </c>
      <c r="U3748">
        <f>YEAR(S3748)</f>
        <v>2016</v>
      </c>
      <c r="V3748">
        <f t="shared" si="58"/>
        <v>30</v>
      </c>
    </row>
    <row r="3749" spans="1:22" ht="27.6" x14ac:dyDescent="0.4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ROUND(E3749/D3749*100,0)</f>
        <v>1</v>
      </c>
      <c r="P3749">
        <f>IFERROR(ROUND(E3749/L3749,2),0)</f>
        <v>25</v>
      </c>
      <c r="Q3749" s="11" t="s">
        <v>8315</v>
      </c>
      <c r="R3749" t="s">
        <v>8316</v>
      </c>
      <c r="S3749" s="15">
        <f>(((J3749/60)/60)/24)+DATE(1970,1,1)</f>
        <v>42164.299722222218</v>
      </c>
      <c r="T3749" s="15">
        <f>(((I3749/60)/60)/24)+DATE(1970,1,1)</f>
        <v>42190.957638888889</v>
      </c>
      <c r="U3749">
        <f>YEAR(S3749)</f>
        <v>2015</v>
      </c>
      <c r="V3749">
        <f t="shared" si="58"/>
        <v>26</v>
      </c>
    </row>
    <row r="3750" spans="1:22" ht="41.4" x14ac:dyDescent="0.4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ROUND(E3750/D3750*100,0)</f>
        <v>104</v>
      </c>
      <c r="P3750">
        <f>IFERROR(ROUND(E3750/L3750,2),0)</f>
        <v>99.54</v>
      </c>
      <c r="Q3750" s="11" t="s">
        <v>8315</v>
      </c>
      <c r="R3750" t="s">
        <v>8357</v>
      </c>
      <c r="S3750" s="15">
        <f>(((J3750/60)/60)/24)+DATE(1970,1,1)</f>
        <v>42395.706435185188</v>
      </c>
      <c r="T3750" s="15">
        <f>(((I3750/60)/60)/24)+DATE(1970,1,1)</f>
        <v>42416.249305555553</v>
      </c>
      <c r="U3750">
        <f>YEAR(S3750)</f>
        <v>2016</v>
      </c>
      <c r="V3750">
        <f t="shared" si="58"/>
        <v>21</v>
      </c>
    </row>
    <row r="3751" spans="1:22" ht="41.4" x14ac:dyDescent="0.4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ROUND(E3751/D3751*100,0)</f>
        <v>105</v>
      </c>
      <c r="P3751">
        <f>IFERROR(ROUND(E3751/L3751,2),0)</f>
        <v>75</v>
      </c>
      <c r="Q3751" s="11" t="s">
        <v>8315</v>
      </c>
      <c r="R3751" t="s">
        <v>8357</v>
      </c>
      <c r="S3751" s="15">
        <f>(((J3751/60)/60)/24)+DATE(1970,1,1)</f>
        <v>42458.127175925925</v>
      </c>
      <c r="T3751" s="15">
        <f>(((I3751/60)/60)/24)+DATE(1970,1,1)</f>
        <v>42489.165972222225</v>
      </c>
      <c r="U3751">
        <f>YEAR(S3751)</f>
        <v>2016</v>
      </c>
      <c r="V3751">
        <f t="shared" si="58"/>
        <v>31</v>
      </c>
    </row>
    <row r="3752" spans="1:22" ht="82.8" x14ac:dyDescent="0.4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ROUND(E3752/D3752*100,0)</f>
        <v>100</v>
      </c>
      <c r="P3752">
        <f>IFERROR(ROUND(E3752/L3752,2),0)</f>
        <v>215.25</v>
      </c>
      <c r="Q3752" s="11" t="s">
        <v>8315</v>
      </c>
      <c r="R3752" t="s">
        <v>8357</v>
      </c>
      <c r="S3752" s="15">
        <f>(((J3752/60)/60)/24)+DATE(1970,1,1)</f>
        <v>42016.981574074074</v>
      </c>
      <c r="T3752" s="15">
        <f>(((I3752/60)/60)/24)+DATE(1970,1,1)</f>
        <v>42045.332638888889</v>
      </c>
      <c r="U3752">
        <f>YEAR(S3752)</f>
        <v>2015</v>
      </c>
      <c r="V3752">
        <f t="shared" si="58"/>
        <v>29</v>
      </c>
    </row>
    <row r="3753" spans="1:22" ht="41.4" x14ac:dyDescent="0.4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ROUND(E3753/D3753*100,0)</f>
        <v>133</v>
      </c>
      <c r="P3753">
        <f>IFERROR(ROUND(E3753/L3753,2),0)</f>
        <v>120.55</v>
      </c>
      <c r="Q3753" s="11" t="s">
        <v>8315</v>
      </c>
      <c r="R3753" t="s">
        <v>8357</v>
      </c>
      <c r="S3753" s="15">
        <f>(((J3753/60)/60)/24)+DATE(1970,1,1)</f>
        <v>42403.035567129627</v>
      </c>
      <c r="T3753" s="15">
        <f>(((I3753/60)/60)/24)+DATE(1970,1,1)</f>
        <v>42462.993900462956</v>
      </c>
      <c r="U3753">
        <f>YEAR(S3753)</f>
        <v>2016</v>
      </c>
      <c r="V3753">
        <f t="shared" si="58"/>
        <v>59</v>
      </c>
    </row>
    <row r="3754" spans="1:22" ht="55.2" x14ac:dyDescent="0.4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ROUND(E3754/D3754*100,0)</f>
        <v>113</v>
      </c>
      <c r="P3754">
        <f>IFERROR(ROUND(E3754/L3754,2),0)</f>
        <v>37.67</v>
      </c>
      <c r="Q3754" s="11" t="s">
        <v>8315</v>
      </c>
      <c r="R3754" t="s">
        <v>8357</v>
      </c>
      <c r="S3754" s="15">
        <f>(((J3754/60)/60)/24)+DATE(1970,1,1)</f>
        <v>42619.802488425921</v>
      </c>
      <c r="T3754" s="15">
        <f>(((I3754/60)/60)/24)+DATE(1970,1,1)</f>
        <v>42659.875</v>
      </c>
      <c r="U3754">
        <f>YEAR(S3754)</f>
        <v>2016</v>
      </c>
      <c r="V3754">
        <f t="shared" si="58"/>
        <v>40</v>
      </c>
    </row>
    <row r="3755" spans="1:22" ht="41.4" x14ac:dyDescent="0.4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ROUND(E3755/D3755*100,0)</f>
        <v>103</v>
      </c>
      <c r="P3755">
        <f>IFERROR(ROUND(E3755/L3755,2),0)</f>
        <v>172.23</v>
      </c>
      <c r="Q3755" s="11" t="s">
        <v>8315</v>
      </c>
      <c r="R3755" t="s">
        <v>8357</v>
      </c>
      <c r="S3755" s="15">
        <f>(((J3755/60)/60)/24)+DATE(1970,1,1)</f>
        <v>42128.824074074073</v>
      </c>
      <c r="T3755" s="15">
        <f>(((I3755/60)/60)/24)+DATE(1970,1,1)</f>
        <v>42158</v>
      </c>
      <c r="U3755">
        <f>YEAR(S3755)</f>
        <v>2015</v>
      </c>
      <c r="V3755">
        <f t="shared" si="58"/>
        <v>30</v>
      </c>
    </row>
    <row r="3756" spans="1:22" ht="41.4" x14ac:dyDescent="0.4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ROUND(E3756/D3756*100,0)</f>
        <v>120</v>
      </c>
      <c r="P3756">
        <f>IFERROR(ROUND(E3756/L3756,2),0)</f>
        <v>111.11</v>
      </c>
      <c r="Q3756" s="11" t="s">
        <v>8315</v>
      </c>
      <c r="R3756" t="s">
        <v>8357</v>
      </c>
      <c r="S3756" s="15">
        <f>(((J3756/60)/60)/24)+DATE(1970,1,1)</f>
        <v>41808.881215277775</v>
      </c>
      <c r="T3756" s="15">
        <f>(((I3756/60)/60)/24)+DATE(1970,1,1)</f>
        <v>41846.207638888889</v>
      </c>
      <c r="U3756">
        <f>YEAR(S3756)</f>
        <v>2014</v>
      </c>
      <c r="V3756">
        <f t="shared" si="58"/>
        <v>38</v>
      </c>
    </row>
    <row r="3757" spans="1:22" ht="41.4" x14ac:dyDescent="0.4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ROUND(E3757/D3757*100,0)</f>
        <v>130</v>
      </c>
      <c r="P3757">
        <f>IFERROR(ROUND(E3757/L3757,2),0)</f>
        <v>25.46</v>
      </c>
      <c r="Q3757" s="11" t="s">
        <v>8315</v>
      </c>
      <c r="R3757" t="s">
        <v>8357</v>
      </c>
      <c r="S3757" s="15">
        <f>(((J3757/60)/60)/24)+DATE(1970,1,1)</f>
        <v>42445.866979166662</v>
      </c>
      <c r="T3757" s="15">
        <f>(((I3757/60)/60)/24)+DATE(1970,1,1)</f>
        <v>42475.866979166662</v>
      </c>
      <c r="U3757">
        <f>YEAR(S3757)</f>
        <v>2016</v>
      </c>
      <c r="V3757">
        <f t="shared" si="58"/>
        <v>30</v>
      </c>
    </row>
    <row r="3758" spans="1:22" ht="41.4" x14ac:dyDescent="0.4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ROUND(E3758/D3758*100,0)</f>
        <v>101</v>
      </c>
      <c r="P3758">
        <f>IFERROR(ROUND(E3758/L3758,2),0)</f>
        <v>267.64999999999998</v>
      </c>
      <c r="Q3758" s="11" t="s">
        <v>8315</v>
      </c>
      <c r="R3758" t="s">
        <v>8357</v>
      </c>
      <c r="S3758" s="15">
        <f>(((J3758/60)/60)/24)+DATE(1970,1,1)</f>
        <v>41771.814791666664</v>
      </c>
      <c r="T3758" s="15">
        <f>(((I3758/60)/60)/24)+DATE(1970,1,1)</f>
        <v>41801.814791666664</v>
      </c>
      <c r="U3758">
        <f>YEAR(S3758)</f>
        <v>2014</v>
      </c>
      <c r="V3758">
        <f t="shared" si="58"/>
        <v>30</v>
      </c>
    </row>
    <row r="3759" spans="1:22" ht="41.4" x14ac:dyDescent="0.4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ROUND(E3759/D3759*100,0)</f>
        <v>109</v>
      </c>
      <c r="P3759">
        <f>IFERROR(ROUND(E3759/L3759,2),0)</f>
        <v>75.959999999999994</v>
      </c>
      <c r="Q3759" s="11" t="s">
        <v>8315</v>
      </c>
      <c r="R3759" t="s">
        <v>8357</v>
      </c>
      <c r="S3759" s="15">
        <f>(((J3759/60)/60)/24)+DATE(1970,1,1)</f>
        <v>41954.850868055553</v>
      </c>
      <c r="T3759" s="15">
        <f>(((I3759/60)/60)/24)+DATE(1970,1,1)</f>
        <v>41974.850868055553</v>
      </c>
      <c r="U3759">
        <f>YEAR(S3759)</f>
        <v>2014</v>
      </c>
      <c r="V3759">
        <f t="shared" si="58"/>
        <v>20</v>
      </c>
    </row>
    <row r="3760" spans="1:22" ht="27.6" x14ac:dyDescent="0.4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ROUND(E3760/D3760*100,0)</f>
        <v>102</v>
      </c>
      <c r="P3760">
        <f>IFERROR(ROUND(E3760/L3760,2),0)</f>
        <v>59.04</v>
      </c>
      <c r="Q3760" s="11" t="s">
        <v>8315</v>
      </c>
      <c r="R3760" t="s">
        <v>8357</v>
      </c>
      <c r="S3760" s="15">
        <f>(((J3760/60)/60)/24)+DATE(1970,1,1)</f>
        <v>41747.471504629626</v>
      </c>
      <c r="T3760" s="15">
        <f>(((I3760/60)/60)/24)+DATE(1970,1,1)</f>
        <v>41778.208333333336</v>
      </c>
      <c r="U3760">
        <f>YEAR(S3760)</f>
        <v>2014</v>
      </c>
      <c r="V3760">
        <f t="shared" si="58"/>
        <v>31</v>
      </c>
    </row>
    <row r="3761" spans="1:22" ht="27.6" x14ac:dyDescent="0.4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ROUND(E3761/D3761*100,0)</f>
        <v>110</v>
      </c>
      <c r="P3761">
        <f>IFERROR(ROUND(E3761/L3761,2),0)</f>
        <v>50.11</v>
      </c>
      <c r="Q3761" s="11" t="s">
        <v>8315</v>
      </c>
      <c r="R3761" t="s">
        <v>8357</v>
      </c>
      <c r="S3761" s="15">
        <f>(((J3761/60)/60)/24)+DATE(1970,1,1)</f>
        <v>42182.108252314814</v>
      </c>
      <c r="T3761" s="15">
        <f>(((I3761/60)/60)/24)+DATE(1970,1,1)</f>
        <v>42242.108252314814</v>
      </c>
      <c r="U3761">
        <f>YEAR(S3761)</f>
        <v>2015</v>
      </c>
      <c r="V3761">
        <f t="shared" si="58"/>
        <v>60</v>
      </c>
    </row>
    <row r="3762" spans="1:22" ht="41.4" x14ac:dyDescent="0.4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ROUND(E3762/D3762*100,0)</f>
        <v>101</v>
      </c>
      <c r="P3762">
        <f>IFERROR(ROUND(E3762/L3762,2),0)</f>
        <v>55.5</v>
      </c>
      <c r="Q3762" s="11" t="s">
        <v>8315</v>
      </c>
      <c r="R3762" t="s">
        <v>8357</v>
      </c>
      <c r="S3762" s="15">
        <f>(((J3762/60)/60)/24)+DATE(1970,1,1)</f>
        <v>41739.525300925925</v>
      </c>
      <c r="T3762" s="15">
        <f>(((I3762/60)/60)/24)+DATE(1970,1,1)</f>
        <v>41764.525300925925</v>
      </c>
      <c r="U3762">
        <f>YEAR(S3762)</f>
        <v>2014</v>
      </c>
      <c r="V3762">
        <f t="shared" si="58"/>
        <v>25</v>
      </c>
    </row>
    <row r="3763" spans="1:22" ht="41.4" x14ac:dyDescent="0.4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ROUND(E3763/D3763*100,0)</f>
        <v>100</v>
      </c>
      <c r="P3763">
        <f>IFERROR(ROUND(E3763/L3763,2),0)</f>
        <v>166.67</v>
      </c>
      <c r="Q3763" s="11" t="s">
        <v>8315</v>
      </c>
      <c r="R3763" t="s">
        <v>8357</v>
      </c>
      <c r="S3763" s="15">
        <f>(((J3763/60)/60)/24)+DATE(1970,1,1)</f>
        <v>42173.466863425929</v>
      </c>
      <c r="T3763" s="15">
        <f>(((I3763/60)/60)/24)+DATE(1970,1,1)</f>
        <v>42226.958333333328</v>
      </c>
      <c r="U3763">
        <f>YEAR(S3763)</f>
        <v>2015</v>
      </c>
      <c r="V3763">
        <f t="shared" si="58"/>
        <v>53</v>
      </c>
    </row>
    <row r="3764" spans="1:22" ht="41.4" x14ac:dyDescent="0.4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ROUND(E3764/D3764*100,0)</f>
        <v>106</v>
      </c>
      <c r="P3764">
        <f>IFERROR(ROUND(E3764/L3764,2),0)</f>
        <v>47.43</v>
      </c>
      <c r="Q3764" s="11" t="s">
        <v>8315</v>
      </c>
      <c r="R3764" t="s">
        <v>8357</v>
      </c>
      <c r="S3764" s="15">
        <f>(((J3764/60)/60)/24)+DATE(1970,1,1)</f>
        <v>42193.813530092593</v>
      </c>
      <c r="T3764" s="15">
        <f>(((I3764/60)/60)/24)+DATE(1970,1,1)</f>
        <v>42218.813530092593</v>
      </c>
      <c r="U3764">
        <f>YEAR(S3764)</f>
        <v>2015</v>
      </c>
      <c r="V3764">
        <f t="shared" si="58"/>
        <v>25</v>
      </c>
    </row>
    <row r="3765" spans="1:22" ht="27.6" x14ac:dyDescent="0.4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ROUND(E3765/D3765*100,0)</f>
        <v>100</v>
      </c>
      <c r="P3765">
        <f>IFERROR(ROUND(E3765/L3765,2),0)</f>
        <v>64.94</v>
      </c>
      <c r="Q3765" s="11" t="s">
        <v>8315</v>
      </c>
      <c r="R3765" t="s">
        <v>8357</v>
      </c>
      <c r="S3765" s="15">
        <f>(((J3765/60)/60)/24)+DATE(1970,1,1)</f>
        <v>42065.750300925924</v>
      </c>
      <c r="T3765" s="15">
        <f>(((I3765/60)/60)/24)+DATE(1970,1,1)</f>
        <v>42095.708634259259</v>
      </c>
      <c r="U3765">
        <f>YEAR(S3765)</f>
        <v>2015</v>
      </c>
      <c r="V3765">
        <f t="shared" si="58"/>
        <v>30</v>
      </c>
    </row>
    <row r="3766" spans="1:22" ht="41.4" x14ac:dyDescent="0.4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ROUND(E3766/D3766*100,0)</f>
        <v>100</v>
      </c>
      <c r="P3766">
        <f>IFERROR(ROUND(E3766/L3766,2),0)</f>
        <v>55.56</v>
      </c>
      <c r="Q3766" s="11" t="s">
        <v>8315</v>
      </c>
      <c r="R3766" t="s">
        <v>8357</v>
      </c>
      <c r="S3766" s="15">
        <f>(((J3766/60)/60)/24)+DATE(1970,1,1)</f>
        <v>42499.842962962968</v>
      </c>
      <c r="T3766" s="15">
        <f>(((I3766/60)/60)/24)+DATE(1970,1,1)</f>
        <v>42519.024999999994</v>
      </c>
      <c r="U3766">
        <f>YEAR(S3766)</f>
        <v>2016</v>
      </c>
      <c r="V3766">
        <f t="shared" si="58"/>
        <v>20</v>
      </c>
    </row>
    <row r="3767" spans="1:22" ht="41.4" x14ac:dyDescent="0.4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ROUND(E3767/D3767*100,0)</f>
        <v>113</v>
      </c>
      <c r="P3767">
        <f>IFERROR(ROUND(E3767/L3767,2),0)</f>
        <v>74.22</v>
      </c>
      <c r="Q3767" s="11" t="s">
        <v>8315</v>
      </c>
      <c r="R3767" t="s">
        <v>8357</v>
      </c>
      <c r="S3767" s="15">
        <f>(((J3767/60)/60)/24)+DATE(1970,1,1)</f>
        <v>41820.776412037041</v>
      </c>
      <c r="T3767" s="15">
        <f>(((I3767/60)/60)/24)+DATE(1970,1,1)</f>
        <v>41850.776412037041</v>
      </c>
      <c r="U3767">
        <f>YEAR(S3767)</f>
        <v>2014</v>
      </c>
      <c r="V3767">
        <f t="shared" si="58"/>
        <v>30</v>
      </c>
    </row>
    <row r="3768" spans="1:22" ht="27.6" x14ac:dyDescent="0.4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ROUND(E3768/D3768*100,0)</f>
        <v>103</v>
      </c>
      <c r="P3768">
        <f>IFERROR(ROUND(E3768/L3768,2),0)</f>
        <v>106.93</v>
      </c>
      <c r="Q3768" s="11" t="s">
        <v>8315</v>
      </c>
      <c r="R3768" t="s">
        <v>8357</v>
      </c>
      <c r="S3768" s="15">
        <f>(((J3768/60)/60)/24)+DATE(1970,1,1)</f>
        <v>41788.167187500003</v>
      </c>
      <c r="T3768" s="15">
        <f>(((I3768/60)/60)/24)+DATE(1970,1,1)</f>
        <v>41823.167187500003</v>
      </c>
      <c r="U3768">
        <f>YEAR(S3768)</f>
        <v>2014</v>
      </c>
      <c r="V3768">
        <f t="shared" si="58"/>
        <v>35</v>
      </c>
    </row>
    <row r="3769" spans="1:22" ht="41.4" x14ac:dyDescent="0.4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ROUND(E3769/D3769*100,0)</f>
        <v>117</v>
      </c>
      <c r="P3769">
        <f>IFERROR(ROUND(E3769/L3769,2),0)</f>
        <v>41.7</v>
      </c>
      <c r="Q3769" s="11" t="s">
        <v>8315</v>
      </c>
      <c r="R3769" t="s">
        <v>8357</v>
      </c>
      <c r="S3769" s="15">
        <f>(((J3769/60)/60)/24)+DATE(1970,1,1)</f>
        <v>42050.019641203704</v>
      </c>
      <c r="T3769" s="15">
        <f>(((I3769/60)/60)/24)+DATE(1970,1,1)</f>
        <v>42064.207638888889</v>
      </c>
      <c r="U3769">
        <f>YEAR(S3769)</f>
        <v>2015</v>
      </c>
      <c r="V3769">
        <f t="shared" si="58"/>
        <v>14</v>
      </c>
    </row>
    <row r="3770" spans="1:22" ht="41.4" x14ac:dyDescent="0.4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ROUND(E3770/D3770*100,0)</f>
        <v>108</v>
      </c>
      <c r="P3770">
        <f>IFERROR(ROUND(E3770/L3770,2),0)</f>
        <v>74.239999999999995</v>
      </c>
      <c r="Q3770" s="11" t="s">
        <v>8315</v>
      </c>
      <c r="R3770" t="s">
        <v>8357</v>
      </c>
      <c r="S3770" s="15">
        <f>(((J3770/60)/60)/24)+DATE(1970,1,1)</f>
        <v>41772.727893518517</v>
      </c>
      <c r="T3770" s="15">
        <f>(((I3770/60)/60)/24)+DATE(1970,1,1)</f>
        <v>41802.727893518517</v>
      </c>
      <c r="U3770">
        <f>YEAR(S3770)</f>
        <v>2014</v>
      </c>
      <c r="V3770">
        <f t="shared" si="58"/>
        <v>30</v>
      </c>
    </row>
    <row r="3771" spans="1:22" ht="41.4" x14ac:dyDescent="0.4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ROUND(E3771/D3771*100,0)</f>
        <v>100</v>
      </c>
      <c r="P3771">
        <f>IFERROR(ROUND(E3771/L3771,2),0)</f>
        <v>73.33</v>
      </c>
      <c r="Q3771" s="11" t="s">
        <v>8315</v>
      </c>
      <c r="R3771" t="s">
        <v>8357</v>
      </c>
      <c r="S3771" s="15">
        <f>(((J3771/60)/60)/24)+DATE(1970,1,1)</f>
        <v>42445.598136574074</v>
      </c>
      <c r="T3771" s="15">
        <f>(((I3771/60)/60)/24)+DATE(1970,1,1)</f>
        <v>42475.598136574074</v>
      </c>
      <c r="U3771">
        <f>YEAR(S3771)</f>
        <v>2016</v>
      </c>
      <c r="V3771">
        <f t="shared" si="58"/>
        <v>30</v>
      </c>
    </row>
    <row r="3772" spans="1:22" ht="41.4" x14ac:dyDescent="0.4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ROUND(E3772/D3772*100,0)</f>
        <v>100</v>
      </c>
      <c r="P3772">
        <f>IFERROR(ROUND(E3772/L3772,2),0)</f>
        <v>100</v>
      </c>
      <c r="Q3772" s="11" t="s">
        <v>8315</v>
      </c>
      <c r="R3772" t="s">
        <v>8357</v>
      </c>
      <c r="S3772" s="15">
        <f>(((J3772/60)/60)/24)+DATE(1970,1,1)</f>
        <v>42138.930671296301</v>
      </c>
      <c r="T3772" s="15">
        <f>(((I3772/60)/60)/24)+DATE(1970,1,1)</f>
        <v>42168.930671296301</v>
      </c>
      <c r="U3772">
        <f>YEAR(S3772)</f>
        <v>2015</v>
      </c>
      <c r="V3772">
        <f t="shared" si="58"/>
        <v>30</v>
      </c>
    </row>
    <row r="3773" spans="1:22" ht="27.6" x14ac:dyDescent="0.4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ROUND(E3773/D3773*100,0)</f>
        <v>146</v>
      </c>
      <c r="P3773">
        <f>IFERROR(ROUND(E3773/L3773,2),0)</f>
        <v>38.42</v>
      </c>
      <c r="Q3773" s="11" t="s">
        <v>8315</v>
      </c>
      <c r="R3773" t="s">
        <v>8357</v>
      </c>
      <c r="S3773" s="15">
        <f>(((J3773/60)/60)/24)+DATE(1970,1,1)</f>
        <v>42493.857083333336</v>
      </c>
      <c r="T3773" s="15">
        <f>(((I3773/60)/60)/24)+DATE(1970,1,1)</f>
        <v>42508</v>
      </c>
      <c r="U3773">
        <f>YEAR(S3773)</f>
        <v>2016</v>
      </c>
      <c r="V3773">
        <f t="shared" si="58"/>
        <v>15</v>
      </c>
    </row>
    <row r="3774" spans="1:22" ht="41.4" x14ac:dyDescent="0.4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ROUND(E3774/D3774*100,0)</f>
        <v>110</v>
      </c>
      <c r="P3774">
        <f>IFERROR(ROUND(E3774/L3774,2),0)</f>
        <v>166.97</v>
      </c>
      <c r="Q3774" s="11" t="s">
        <v>8315</v>
      </c>
      <c r="R3774" t="s">
        <v>8357</v>
      </c>
      <c r="S3774" s="15">
        <f>(((J3774/60)/60)/24)+DATE(1970,1,1)</f>
        <v>42682.616967592592</v>
      </c>
      <c r="T3774" s="15">
        <f>(((I3774/60)/60)/24)+DATE(1970,1,1)</f>
        <v>42703.25</v>
      </c>
      <c r="U3774">
        <f>YEAR(S3774)</f>
        <v>2016</v>
      </c>
      <c r="V3774">
        <f t="shared" si="58"/>
        <v>21</v>
      </c>
    </row>
    <row r="3775" spans="1:22" ht="27.6" x14ac:dyDescent="0.4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ROUND(E3775/D3775*100,0)</f>
        <v>108</v>
      </c>
      <c r="P3775">
        <f>IFERROR(ROUND(E3775/L3775,2),0)</f>
        <v>94.91</v>
      </c>
      <c r="Q3775" s="11" t="s">
        <v>8315</v>
      </c>
      <c r="R3775" t="s">
        <v>8357</v>
      </c>
      <c r="S3775" s="15">
        <f>(((J3775/60)/60)/24)+DATE(1970,1,1)</f>
        <v>42656.005173611105</v>
      </c>
      <c r="T3775" s="15">
        <f>(((I3775/60)/60)/24)+DATE(1970,1,1)</f>
        <v>42689.088888888888</v>
      </c>
      <c r="U3775">
        <f>YEAR(S3775)</f>
        <v>2016</v>
      </c>
      <c r="V3775">
        <f t="shared" si="58"/>
        <v>33</v>
      </c>
    </row>
    <row r="3776" spans="1:22" ht="41.4" x14ac:dyDescent="0.4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ROUND(E3776/D3776*100,0)</f>
        <v>100</v>
      </c>
      <c r="P3776">
        <f>IFERROR(ROUND(E3776/L3776,2),0)</f>
        <v>100</v>
      </c>
      <c r="Q3776" s="11" t="s">
        <v>8315</v>
      </c>
      <c r="R3776" t="s">
        <v>8357</v>
      </c>
      <c r="S3776" s="15">
        <f>(((J3776/60)/60)/24)+DATE(1970,1,1)</f>
        <v>42087.792303240742</v>
      </c>
      <c r="T3776" s="15">
        <f>(((I3776/60)/60)/24)+DATE(1970,1,1)</f>
        <v>42103.792303240742</v>
      </c>
      <c r="U3776">
        <f>YEAR(S3776)</f>
        <v>2015</v>
      </c>
      <c r="V3776">
        <f t="shared" si="58"/>
        <v>16</v>
      </c>
    </row>
    <row r="3777" spans="1:22" ht="41.4" x14ac:dyDescent="0.4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ROUND(E3777/D3777*100,0)</f>
        <v>100</v>
      </c>
      <c r="P3777">
        <f>IFERROR(ROUND(E3777/L3777,2),0)</f>
        <v>143.21</v>
      </c>
      <c r="Q3777" s="11" t="s">
        <v>8315</v>
      </c>
      <c r="R3777" t="s">
        <v>8357</v>
      </c>
      <c r="S3777" s="15">
        <f>(((J3777/60)/60)/24)+DATE(1970,1,1)</f>
        <v>42075.942627314813</v>
      </c>
      <c r="T3777" s="15">
        <f>(((I3777/60)/60)/24)+DATE(1970,1,1)</f>
        <v>42103.166666666672</v>
      </c>
      <c r="U3777">
        <f>YEAR(S3777)</f>
        <v>2015</v>
      </c>
      <c r="V3777">
        <f t="shared" si="58"/>
        <v>28</v>
      </c>
    </row>
    <row r="3778" spans="1:22" ht="55.2" x14ac:dyDescent="0.4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ROUND(E3778/D3778*100,0)</f>
        <v>107</v>
      </c>
      <c r="P3778">
        <f>IFERROR(ROUND(E3778/L3778,2),0)</f>
        <v>90.82</v>
      </c>
      <c r="Q3778" s="11" t="s">
        <v>8315</v>
      </c>
      <c r="R3778" t="s">
        <v>8357</v>
      </c>
      <c r="S3778" s="15">
        <f>(((J3778/60)/60)/24)+DATE(1970,1,1)</f>
        <v>41814.367800925924</v>
      </c>
      <c r="T3778" s="15">
        <f>(((I3778/60)/60)/24)+DATE(1970,1,1)</f>
        <v>41852.041666666664</v>
      </c>
      <c r="U3778">
        <f>YEAR(S3778)</f>
        <v>2014</v>
      </c>
      <c r="V3778">
        <f t="shared" si="58"/>
        <v>38</v>
      </c>
    </row>
    <row r="3779" spans="1:22" ht="41.4" x14ac:dyDescent="0.4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ROUND(E3779/D3779*100,0)</f>
        <v>143</v>
      </c>
      <c r="P3779">
        <f>IFERROR(ROUND(E3779/L3779,2),0)</f>
        <v>48.54</v>
      </c>
      <c r="Q3779" s="11" t="s">
        <v>8315</v>
      </c>
      <c r="R3779" t="s">
        <v>8357</v>
      </c>
      <c r="S3779" s="15">
        <f>(((J3779/60)/60)/24)+DATE(1970,1,1)</f>
        <v>41887.111354166671</v>
      </c>
      <c r="T3779" s="15">
        <f>(((I3779/60)/60)/24)+DATE(1970,1,1)</f>
        <v>41909.166666666664</v>
      </c>
      <c r="U3779">
        <f>YEAR(S3779)</f>
        <v>2014</v>
      </c>
      <c r="V3779">
        <f t="shared" ref="V3779:V3842" si="59">_xlfn.DAYS(T3779,S3779)</f>
        <v>22</v>
      </c>
    </row>
    <row r="3780" spans="1:22" ht="27.6" x14ac:dyDescent="0.4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ROUND(E3780/D3780*100,0)</f>
        <v>105</v>
      </c>
      <c r="P3780">
        <f>IFERROR(ROUND(E3780/L3780,2),0)</f>
        <v>70.03</v>
      </c>
      <c r="Q3780" s="11" t="s">
        <v>8315</v>
      </c>
      <c r="R3780" t="s">
        <v>8357</v>
      </c>
      <c r="S3780" s="15">
        <f>(((J3780/60)/60)/24)+DATE(1970,1,1)</f>
        <v>41989.819212962961</v>
      </c>
      <c r="T3780" s="15">
        <f>(((I3780/60)/60)/24)+DATE(1970,1,1)</f>
        <v>42049.819212962961</v>
      </c>
      <c r="U3780">
        <f>YEAR(S3780)</f>
        <v>2014</v>
      </c>
      <c r="V3780">
        <f t="shared" si="59"/>
        <v>60</v>
      </c>
    </row>
    <row r="3781" spans="1:22" ht="27.6" x14ac:dyDescent="0.4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ROUND(E3781/D3781*100,0)</f>
        <v>104</v>
      </c>
      <c r="P3781">
        <f>IFERROR(ROUND(E3781/L3781,2),0)</f>
        <v>135.63</v>
      </c>
      <c r="Q3781" s="11" t="s">
        <v>8315</v>
      </c>
      <c r="R3781" t="s">
        <v>8357</v>
      </c>
      <c r="S3781" s="15">
        <f>(((J3781/60)/60)/24)+DATE(1970,1,1)</f>
        <v>42425.735416666663</v>
      </c>
      <c r="T3781" s="15">
        <f>(((I3781/60)/60)/24)+DATE(1970,1,1)</f>
        <v>42455.693750000006</v>
      </c>
      <c r="U3781">
        <f>YEAR(S3781)</f>
        <v>2016</v>
      </c>
      <c r="V3781">
        <f t="shared" si="59"/>
        <v>30</v>
      </c>
    </row>
    <row r="3782" spans="1:22" ht="41.4" x14ac:dyDescent="0.4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ROUND(E3782/D3782*100,0)</f>
        <v>120</v>
      </c>
      <c r="P3782">
        <f>IFERROR(ROUND(E3782/L3782,2),0)</f>
        <v>100</v>
      </c>
      <c r="Q3782" s="11" t="s">
        <v>8315</v>
      </c>
      <c r="R3782" t="s">
        <v>8357</v>
      </c>
      <c r="S3782" s="15">
        <f>(((J3782/60)/60)/24)+DATE(1970,1,1)</f>
        <v>42166.219733796301</v>
      </c>
      <c r="T3782" s="15">
        <f>(((I3782/60)/60)/24)+DATE(1970,1,1)</f>
        <v>42198.837499999994</v>
      </c>
      <c r="U3782">
        <f>YEAR(S3782)</f>
        <v>2015</v>
      </c>
      <c r="V3782">
        <f t="shared" si="59"/>
        <v>32</v>
      </c>
    </row>
    <row r="3783" spans="1:22" ht="41.4" x14ac:dyDescent="0.4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ROUND(E3783/D3783*100,0)</f>
        <v>110</v>
      </c>
      <c r="P3783">
        <f>IFERROR(ROUND(E3783/L3783,2),0)</f>
        <v>94.9</v>
      </c>
      <c r="Q3783" s="11" t="s">
        <v>8315</v>
      </c>
      <c r="R3783" t="s">
        <v>8357</v>
      </c>
      <c r="S3783" s="15">
        <f>(((J3783/60)/60)/24)+DATE(1970,1,1)</f>
        <v>41865.882928240739</v>
      </c>
      <c r="T3783" s="15">
        <f>(((I3783/60)/60)/24)+DATE(1970,1,1)</f>
        <v>41890.882928240739</v>
      </c>
      <c r="U3783">
        <f>YEAR(S3783)</f>
        <v>2014</v>
      </c>
      <c r="V3783">
        <f t="shared" si="59"/>
        <v>25</v>
      </c>
    </row>
    <row r="3784" spans="1:22" ht="41.4" x14ac:dyDescent="0.4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ROUND(E3784/D3784*100,0)</f>
        <v>102</v>
      </c>
      <c r="P3784">
        <f>IFERROR(ROUND(E3784/L3784,2),0)</f>
        <v>75.37</v>
      </c>
      <c r="Q3784" s="11" t="s">
        <v>8315</v>
      </c>
      <c r="R3784" t="s">
        <v>8357</v>
      </c>
      <c r="S3784" s="15">
        <f>(((J3784/60)/60)/24)+DATE(1970,1,1)</f>
        <v>42546.862233796302</v>
      </c>
      <c r="T3784" s="15">
        <f>(((I3784/60)/60)/24)+DATE(1970,1,1)</f>
        <v>42575.958333333328</v>
      </c>
      <c r="U3784">
        <f>YEAR(S3784)</f>
        <v>2016</v>
      </c>
      <c r="V3784">
        <f t="shared" si="59"/>
        <v>29</v>
      </c>
    </row>
    <row r="3785" spans="1:22" ht="41.4" x14ac:dyDescent="0.4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ROUND(E3785/D3785*100,0)</f>
        <v>129</v>
      </c>
      <c r="P3785">
        <f>IFERROR(ROUND(E3785/L3785,2),0)</f>
        <v>64.459999999999994</v>
      </c>
      <c r="Q3785" s="11" t="s">
        <v>8315</v>
      </c>
      <c r="R3785" t="s">
        <v>8357</v>
      </c>
      <c r="S3785" s="15">
        <f>(((J3785/60)/60)/24)+DATE(1970,1,1)</f>
        <v>42420.140277777777</v>
      </c>
      <c r="T3785" s="15">
        <f>(((I3785/60)/60)/24)+DATE(1970,1,1)</f>
        <v>42444.666666666672</v>
      </c>
      <c r="U3785">
        <f>YEAR(S3785)</f>
        <v>2016</v>
      </c>
      <c r="V3785">
        <f t="shared" si="59"/>
        <v>24</v>
      </c>
    </row>
    <row r="3786" spans="1:22" ht="41.4" x14ac:dyDescent="0.4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ROUND(E3786/D3786*100,0)</f>
        <v>115</v>
      </c>
      <c r="P3786">
        <f>IFERROR(ROUND(E3786/L3786,2),0)</f>
        <v>115</v>
      </c>
      <c r="Q3786" s="11" t="s">
        <v>8315</v>
      </c>
      <c r="R3786" t="s">
        <v>8357</v>
      </c>
      <c r="S3786" s="15">
        <f>(((J3786/60)/60)/24)+DATE(1970,1,1)</f>
        <v>42531.980694444443</v>
      </c>
      <c r="T3786" s="15">
        <f>(((I3786/60)/60)/24)+DATE(1970,1,1)</f>
        <v>42561.980694444443</v>
      </c>
      <c r="U3786">
        <f>YEAR(S3786)</f>
        <v>2016</v>
      </c>
      <c r="V3786">
        <f t="shared" si="59"/>
        <v>30</v>
      </c>
    </row>
    <row r="3787" spans="1:22" ht="41.4" x14ac:dyDescent="0.4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ROUND(E3787/D3787*100,0)</f>
        <v>151</v>
      </c>
      <c r="P3787">
        <f>IFERROR(ROUND(E3787/L3787,2),0)</f>
        <v>100.5</v>
      </c>
      <c r="Q3787" s="11" t="s">
        <v>8315</v>
      </c>
      <c r="R3787" t="s">
        <v>8357</v>
      </c>
      <c r="S3787" s="15">
        <f>(((J3787/60)/60)/24)+DATE(1970,1,1)</f>
        <v>42548.63853009259</v>
      </c>
      <c r="T3787" s="15">
        <f>(((I3787/60)/60)/24)+DATE(1970,1,1)</f>
        <v>42584.418749999997</v>
      </c>
      <c r="U3787">
        <f>YEAR(S3787)</f>
        <v>2016</v>
      </c>
      <c r="V3787">
        <f t="shared" si="59"/>
        <v>36</v>
      </c>
    </row>
    <row r="3788" spans="1:22" ht="41.4" x14ac:dyDescent="0.4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ROUND(E3788/D3788*100,0)</f>
        <v>111</v>
      </c>
      <c r="P3788">
        <f>IFERROR(ROUND(E3788/L3788,2),0)</f>
        <v>93.77</v>
      </c>
      <c r="Q3788" s="11" t="s">
        <v>8315</v>
      </c>
      <c r="R3788" t="s">
        <v>8357</v>
      </c>
      <c r="S3788" s="15">
        <f>(((J3788/60)/60)/24)+DATE(1970,1,1)</f>
        <v>42487.037905092591</v>
      </c>
      <c r="T3788" s="15">
        <f>(((I3788/60)/60)/24)+DATE(1970,1,1)</f>
        <v>42517.037905092591</v>
      </c>
      <c r="U3788">
        <f>YEAR(S3788)</f>
        <v>2016</v>
      </c>
      <c r="V3788">
        <f t="shared" si="59"/>
        <v>30</v>
      </c>
    </row>
    <row r="3789" spans="1:22" ht="41.4" x14ac:dyDescent="0.4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ROUND(E3789/D3789*100,0)</f>
        <v>100</v>
      </c>
      <c r="P3789">
        <f>IFERROR(ROUND(E3789/L3789,2),0)</f>
        <v>35.1</v>
      </c>
      <c r="Q3789" s="11" t="s">
        <v>8315</v>
      </c>
      <c r="R3789" t="s">
        <v>8357</v>
      </c>
      <c r="S3789" s="15">
        <f>(((J3789/60)/60)/24)+DATE(1970,1,1)</f>
        <v>42167.534791666665</v>
      </c>
      <c r="T3789" s="15">
        <f>(((I3789/60)/60)/24)+DATE(1970,1,1)</f>
        <v>42196.165972222225</v>
      </c>
      <c r="U3789">
        <f>YEAR(S3789)</f>
        <v>2015</v>
      </c>
      <c r="V3789">
        <f t="shared" si="59"/>
        <v>29</v>
      </c>
    </row>
    <row r="3790" spans="1:22" ht="69" x14ac:dyDescent="0.4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ROUND(E3790/D3790*100,0)</f>
        <v>1</v>
      </c>
      <c r="P3790">
        <f>IFERROR(ROUND(E3790/L3790,2),0)</f>
        <v>500</v>
      </c>
      <c r="Q3790" s="11" t="s">
        <v>8315</v>
      </c>
      <c r="R3790" t="s">
        <v>8357</v>
      </c>
      <c r="S3790" s="15">
        <f>(((J3790/60)/60)/24)+DATE(1970,1,1)</f>
        <v>42333.695821759262</v>
      </c>
      <c r="T3790" s="15">
        <f>(((I3790/60)/60)/24)+DATE(1970,1,1)</f>
        <v>42361.679166666669</v>
      </c>
      <c r="U3790">
        <f>YEAR(S3790)</f>
        <v>2015</v>
      </c>
      <c r="V3790">
        <f t="shared" si="59"/>
        <v>28</v>
      </c>
    </row>
    <row r="3791" spans="1:22" ht="41.4" x14ac:dyDescent="0.4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ROUND(E3791/D3791*100,0)</f>
        <v>3</v>
      </c>
      <c r="P3791">
        <f>IFERROR(ROUND(E3791/L3791,2),0)</f>
        <v>29</v>
      </c>
      <c r="Q3791" s="11" t="s">
        <v>8315</v>
      </c>
      <c r="R3791" t="s">
        <v>8357</v>
      </c>
      <c r="S3791" s="15">
        <f>(((J3791/60)/60)/24)+DATE(1970,1,1)</f>
        <v>42138.798819444448</v>
      </c>
      <c r="T3791" s="15">
        <f>(((I3791/60)/60)/24)+DATE(1970,1,1)</f>
        <v>42170.798819444448</v>
      </c>
      <c r="U3791">
        <f>YEAR(S3791)</f>
        <v>2015</v>
      </c>
      <c r="V3791">
        <f t="shared" si="59"/>
        <v>32</v>
      </c>
    </row>
    <row r="3792" spans="1:22" ht="41.4" x14ac:dyDescent="0.4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ROUND(E3792/D3792*100,0)</f>
        <v>0</v>
      </c>
      <c r="P3792">
        <f>IFERROR(ROUND(E3792/L3792,2),0)</f>
        <v>0</v>
      </c>
      <c r="Q3792" s="11" t="s">
        <v>8315</v>
      </c>
      <c r="R3792" t="s">
        <v>8357</v>
      </c>
      <c r="S3792" s="15">
        <f>(((J3792/60)/60)/24)+DATE(1970,1,1)</f>
        <v>42666.666932870372</v>
      </c>
      <c r="T3792" s="15">
        <f>(((I3792/60)/60)/24)+DATE(1970,1,1)</f>
        <v>42696.708599537036</v>
      </c>
      <c r="U3792">
        <f>YEAR(S3792)</f>
        <v>2016</v>
      </c>
      <c r="V3792">
        <f t="shared" si="59"/>
        <v>30</v>
      </c>
    </row>
    <row r="3793" spans="1:22" ht="27.6" x14ac:dyDescent="0.4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ROUND(E3793/D3793*100,0)</f>
        <v>0</v>
      </c>
      <c r="P3793">
        <f>IFERROR(ROUND(E3793/L3793,2),0)</f>
        <v>0</v>
      </c>
      <c r="Q3793" s="11" t="s">
        <v>8315</v>
      </c>
      <c r="R3793" t="s">
        <v>8357</v>
      </c>
      <c r="S3793" s="15">
        <f>(((J3793/60)/60)/24)+DATE(1970,1,1)</f>
        <v>41766.692037037035</v>
      </c>
      <c r="T3793" s="15">
        <f>(((I3793/60)/60)/24)+DATE(1970,1,1)</f>
        <v>41826.692037037035</v>
      </c>
      <c r="U3793">
        <f>YEAR(S3793)</f>
        <v>2014</v>
      </c>
      <c r="V3793">
        <f t="shared" si="59"/>
        <v>60</v>
      </c>
    </row>
    <row r="3794" spans="1:22" ht="27.6" x14ac:dyDescent="0.4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ROUND(E3794/D3794*100,0)</f>
        <v>0</v>
      </c>
      <c r="P3794">
        <f>IFERROR(ROUND(E3794/L3794,2),0)</f>
        <v>17.5</v>
      </c>
      <c r="Q3794" s="11" t="s">
        <v>8315</v>
      </c>
      <c r="R3794" t="s">
        <v>8357</v>
      </c>
      <c r="S3794" s="15">
        <f>(((J3794/60)/60)/24)+DATE(1970,1,1)</f>
        <v>42170.447013888886</v>
      </c>
      <c r="T3794" s="15">
        <f>(((I3794/60)/60)/24)+DATE(1970,1,1)</f>
        <v>42200.447013888886</v>
      </c>
      <c r="U3794">
        <f>YEAR(S3794)</f>
        <v>2015</v>
      </c>
      <c r="V3794">
        <f t="shared" si="59"/>
        <v>30</v>
      </c>
    </row>
    <row r="3795" spans="1:22" ht="41.4" x14ac:dyDescent="0.4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ROUND(E3795/D3795*100,0)</f>
        <v>60</v>
      </c>
      <c r="P3795">
        <f>IFERROR(ROUND(E3795/L3795,2),0)</f>
        <v>174</v>
      </c>
      <c r="Q3795" s="11" t="s">
        <v>8315</v>
      </c>
      <c r="R3795" t="s">
        <v>8357</v>
      </c>
      <c r="S3795" s="15">
        <f>(((J3795/60)/60)/24)+DATE(1970,1,1)</f>
        <v>41968.938993055555</v>
      </c>
      <c r="T3795" s="15">
        <f>(((I3795/60)/60)/24)+DATE(1970,1,1)</f>
        <v>41989.938993055555</v>
      </c>
      <c r="U3795">
        <f>YEAR(S3795)</f>
        <v>2014</v>
      </c>
      <c r="V3795">
        <f t="shared" si="59"/>
        <v>21</v>
      </c>
    </row>
    <row r="3796" spans="1:22" ht="41.4" x14ac:dyDescent="0.4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ROUND(E3796/D3796*100,0)</f>
        <v>1</v>
      </c>
      <c r="P3796">
        <f>IFERROR(ROUND(E3796/L3796,2),0)</f>
        <v>50</v>
      </c>
      <c r="Q3796" s="11" t="s">
        <v>8315</v>
      </c>
      <c r="R3796" t="s">
        <v>8357</v>
      </c>
      <c r="S3796" s="15">
        <f>(((J3796/60)/60)/24)+DATE(1970,1,1)</f>
        <v>42132.58048611111</v>
      </c>
      <c r="T3796" s="15">
        <f>(((I3796/60)/60)/24)+DATE(1970,1,1)</f>
        <v>42162.58048611111</v>
      </c>
      <c r="U3796">
        <f>YEAR(S3796)</f>
        <v>2015</v>
      </c>
      <c r="V3796">
        <f t="shared" si="59"/>
        <v>30</v>
      </c>
    </row>
    <row r="3797" spans="1:22" ht="41.4" x14ac:dyDescent="0.4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ROUND(E3797/D3797*100,0)</f>
        <v>2</v>
      </c>
      <c r="P3797">
        <f>IFERROR(ROUND(E3797/L3797,2),0)</f>
        <v>5</v>
      </c>
      <c r="Q3797" s="11" t="s">
        <v>8315</v>
      </c>
      <c r="R3797" t="s">
        <v>8357</v>
      </c>
      <c r="S3797" s="15">
        <f>(((J3797/60)/60)/24)+DATE(1970,1,1)</f>
        <v>42201.436226851853</v>
      </c>
      <c r="T3797" s="15">
        <f>(((I3797/60)/60)/24)+DATE(1970,1,1)</f>
        <v>42244.9375</v>
      </c>
      <c r="U3797">
        <f>YEAR(S3797)</f>
        <v>2015</v>
      </c>
      <c r="V3797">
        <f t="shared" si="59"/>
        <v>43</v>
      </c>
    </row>
    <row r="3798" spans="1:22" ht="41.4" x14ac:dyDescent="0.4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ROUND(E3798/D3798*100,0)</f>
        <v>0</v>
      </c>
      <c r="P3798">
        <f>IFERROR(ROUND(E3798/L3798,2),0)</f>
        <v>1</v>
      </c>
      <c r="Q3798" s="11" t="s">
        <v>8315</v>
      </c>
      <c r="R3798" t="s">
        <v>8357</v>
      </c>
      <c r="S3798" s="15">
        <f>(((J3798/60)/60)/24)+DATE(1970,1,1)</f>
        <v>42689.029583333337</v>
      </c>
      <c r="T3798" s="15">
        <f>(((I3798/60)/60)/24)+DATE(1970,1,1)</f>
        <v>42749.029583333337</v>
      </c>
      <c r="U3798">
        <f>YEAR(S3798)</f>
        <v>2016</v>
      </c>
      <c r="V3798">
        <f t="shared" si="59"/>
        <v>60</v>
      </c>
    </row>
    <row r="3799" spans="1:22" ht="41.4" x14ac:dyDescent="0.4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ROUND(E3799/D3799*100,0)</f>
        <v>90</v>
      </c>
      <c r="P3799">
        <f>IFERROR(ROUND(E3799/L3799,2),0)</f>
        <v>145.41</v>
      </c>
      <c r="Q3799" s="11" t="s">
        <v>8315</v>
      </c>
      <c r="R3799" t="s">
        <v>8357</v>
      </c>
      <c r="S3799" s="15">
        <f>(((J3799/60)/60)/24)+DATE(1970,1,1)</f>
        <v>42084.881539351853</v>
      </c>
      <c r="T3799" s="15">
        <f>(((I3799/60)/60)/24)+DATE(1970,1,1)</f>
        <v>42114.881539351853</v>
      </c>
      <c r="U3799">
        <f>YEAR(S3799)</f>
        <v>2015</v>
      </c>
      <c r="V3799">
        <f t="shared" si="59"/>
        <v>30</v>
      </c>
    </row>
    <row r="3800" spans="1:22" ht="41.4" x14ac:dyDescent="0.4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ROUND(E3800/D3800*100,0)</f>
        <v>1</v>
      </c>
      <c r="P3800">
        <f>IFERROR(ROUND(E3800/L3800,2),0)</f>
        <v>205</v>
      </c>
      <c r="Q3800" s="11" t="s">
        <v>8315</v>
      </c>
      <c r="R3800" t="s">
        <v>8357</v>
      </c>
      <c r="S3800" s="15">
        <f>(((J3800/60)/60)/24)+DATE(1970,1,1)</f>
        <v>41831.722777777781</v>
      </c>
      <c r="T3800" s="15">
        <f>(((I3800/60)/60)/24)+DATE(1970,1,1)</f>
        <v>41861.722777777781</v>
      </c>
      <c r="U3800">
        <f>YEAR(S3800)</f>
        <v>2014</v>
      </c>
      <c r="V3800">
        <f t="shared" si="59"/>
        <v>30</v>
      </c>
    </row>
    <row r="3801" spans="1:22" ht="27.6" x14ac:dyDescent="0.4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ROUND(E3801/D3801*100,0)</f>
        <v>4</v>
      </c>
      <c r="P3801">
        <f>IFERROR(ROUND(E3801/L3801,2),0)</f>
        <v>100.5</v>
      </c>
      <c r="Q3801" s="11" t="s">
        <v>8315</v>
      </c>
      <c r="R3801" t="s">
        <v>8357</v>
      </c>
      <c r="S3801" s="15">
        <f>(((J3801/60)/60)/24)+DATE(1970,1,1)</f>
        <v>42410.93105324074</v>
      </c>
      <c r="T3801" s="15">
        <f>(((I3801/60)/60)/24)+DATE(1970,1,1)</f>
        <v>42440.93105324074</v>
      </c>
      <c r="U3801">
        <f>YEAR(S3801)</f>
        <v>2016</v>
      </c>
      <c r="V3801">
        <f t="shared" si="59"/>
        <v>30</v>
      </c>
    </row>
    <row r="3802" spans="1:22" ht="41.4" x14ac:dyDescent="0.4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ROUND(E3802/D3802*100,0)</f>
        <v>4</v>
      </c>
      <c r="P3802">
        <f>IFERROR(ROUND(E3802/L3802,2),0)</f>
        <v>55.06</v>
      </c>
      <c r="Q3802" s="11" t="s">
        <v>8315</v>
      </c>
      <c r="R3802" t="s">
        <v>8357</v>
      </c>
      <c r="S3802" s="15">
        <f>(((J3802/60)/60)/24)+DATE(1970,1,1)</f>
        <v>41982.737071759257</v>
      </c>
      <c r="T3802" s="15">
        <f>(((I3802/60)/60)/24)+DATE(1970,1,1)</f>
        <v>42015.207638888889</v>
      </c>
      <c r="U3802">
        <f>YEAR(S3802)</f>
        <v>2014</v>
      </c>
      <c r="V3802">
        <f t="shared" si="59"/>
        <v>33</v>
      </c>
    </row>
    <row r="3803" spans="1:22" ht="41.4" x14ac:dyDescent="0.4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ROUND(E3803/D3803*100,0)</f>
        <v>9</v>
      </c>
      <c r="P3803">
        <f>IFERROR(ROUND(E3803/L3803,2),0)</f>
        <v>47.33</v>
      </c>
      <c r="Q3803" s="11" t="s">
        <v>8315</v>
      </c>
      <c r="R3803" t="s">
        <v>8357</v>
      </c>
      <c r="S3803" s="15">
        <f>(((J3803/60)/60)/24)+DATE(1970,1,1)</f>
        <v>41975.676111111112</v>
      </c>
      <c r="T3803" s="15">
        <f>(((I3803/60)/60)/24)+DATE(1970,1,1)</f>
        <v>42006.676111111112</v>
      </c>
      <c r="U3803">
        <f>YEAR(S3803)</f>
        <v>2014</v>
      </c>
      <c r="V3803">
        <f t="shared" si="59"/>
        <v>31</v>
      </c>
    </row>
    <row r="3804" spans="1:22" ht="41.4" x14ac:dyDescent="0.4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ROUND(E3804/D3804*100,0)</f>
        <v>0</v>
      </c>
      <c r="P3804">
        <f>IFERROR(ROUND(E3804/L3804,2),0)</f>
        <v>0</v>
      </c>
      <c r="Q3804" s="11" t="s">
        <v>8315</v>
      </c>
      <c r="R3804" t="s">
        <v>8357</v>
      </c>
      <c r="S3804" s="15">
        <f>(((J3804/60)/60)/24)+DATE(1970,1,1)</f>
        <v>42269.126226851848</v>
      </c>
      <c r="T3804" s="15">
        <f>(((I3804/60)/60)/24)+DATE(1970,1,1)</f>
        <v>42299.126226851848</v>
      </c>
      <c r="U3804">
        <f>YEAR(S3804)</f>
        <v>2015</v>
      </c>
      <c r="V3804">
        <f t="shared" si="59"/>
        <v>30</v>
      </c>
    </row>
    <row r="3805" spans="1:22" ht="27.6" x14ac:dyDescent="0.4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ROUND(E3805/D3805*100,0)</f>
        <v>20</v>
      </c>
      <c r="P3805">
        <f>IFERROR(ROUND(E3805/L3805,2),0)</f>
        <v>58.95</v>
      </c>
      <c r="Q3805" s="11" t="s">
        <v>8315</v>
      </c>
      <c r="R3805" t="s">
        <v>8357</v>
      </c>
      <c r="S3805" s="15">
        <f>(((J3805/60)/60)/24)+DATE(1970,1,1)</f>
        <v>42403.971851851849</v>
      </c>
      <c r="T3805" s="15">
        <f>(((I3805/60)/60)/24)+DATE(1970,1,1)</f>
        <v>42433.971851851849</v>
      </c>
      <c r="U3805">
        <f>YEAR(S3805)</f>
        <v>2016</v>
      </c>
      <c r="V3805">
        <f t="shared" si="59"/>
        <v>30</v>
      </c>
    </row>
    <row r="3806" spans="1:22" ht="41.4" x14ac:dyDescent="0.4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ROUND(E3806/D3806*100,0)</f>
        <v>0</v>
      </c>
      <c r="P3806">
        <f>IFERROR(ROUND(E3806/L3806,2),0)</f>
        <v>0</v>
      </c>
      <c r="Q3806" s="11" t="s">
        <v>8315</v>
      </c>
      <c r="R3806" t="s">
        <v>8357</v>
      </c>
      <c r="S3806" s="15">
        <f>(((J3806/60)/60)/24)+DATE(1970,1,1)</f>
        <v>42527.00953703704</v>
      </c>
      <c r="T3806" s="15">
        <f>(((I3806/60)/60)/24)+DATE(1970,1,1)</f>
        <v>42582.291666666672</v>
      </c>
      <c r="U3806">
        <f>YEAR(S3806)</f>
        <v>2016</v>
      </c>
      <c r="V3806">
        <f t="shared" si="59"/>
        <v>55</v>
      </c>
    </row>
    <row r="3807" spans="1:22" ht="41.4" x14ac:dyDescent="0.4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ROUND(E3807/D3807*100,0)</f>
        <v>0</v>
      </c>
      <c r="P3807">
        <f>IFERROR(ROUND(E3807/L3807,2),0)</f>
        <v>1.5</v>
      </c>
      <c r="Q3807" s="11" t="s">
        <v>8315</v>
      </c>
      <c r="R3807" t="s">
        <v>8357</v>
      </c>
      <c r="S3807" s="15">
        <f>(((J3807/60)/60)/24)+DATE(1970,1,1)</f>
        <v>41849.887037037035</v>
      </c>
      <c r="T3807" s="15">
        <f>(((I3807/60)/60)/24)+DATE(1970,1,1)</f>
        <v>41909.887037037035</v>
      </c>
      <c r="U3807">
        <f>YEAR(S3807)</f>
        <v>2014</v>
      </c>
      <c r="V3807">
        <f t="shared" si="59"/>
        <v>60</v>
      </c>
    </row>
    <row r="3808" spans="1:22" ht="41.4" x14ac:dyDescent="0.4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ROUND(E3808/D3808*100,0)</f>
        <v>0</v>
      </c>
      <c r="P3808">
        <f>IFERROR(ROUND(E3808/L3808,2),0)</f>
        <v>5</v>
      </c>
      <c r="Q3808" s="11" t="s">
        <v>8315</v>
      </c>
      <c r="R3808" t="s">
        <v>8357</v>
      </c>
      <c r="S3808" s="15">
        <f>(((J3808/60)/60)/24)+DATE(1970,1,1)</f>
        <v>41799.259039351848</v>
      </c>
      <c r="T3808" s="15">
        <f>(((I3808/60)/60)/24)+DATE(1970,1,1)</f>
        <v>41819.259039351848</v>
      </c>
      <c r="U3808">
        <f>YEAR(S3808)</f>
        <v>2014</v>
      </c>
      <c r="V3808">
        <f t="shared" si="59"/>
        <v>20</v>
      </c>
    </row>
    <row r="3809" spans="1:22" ht="41.4" x14ac:dyDescent="0.4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ROUND(E3809/D3809*100,0)</f>
        <v>30</v>
      </c>
      <c r="P3809">
        <f>IFERROR(ROUND(E3809/L3809,2),0)</f>
        <v>50.56</v>
      </c>
      <c r="Q3809" s="11" t="s">
        <v>8315</v>
      </c>
      <c r="R3809" t="s">
        <v>8357</v>
      </c>
      <c r="S3809" s="15">
        <f>(((J3809/60)/60)/24)+DATE(1970,1,1)</f>
        <v>42090.909016203703</v>
      </c>
      <c r="T3809" s="15">
        <f>(((I3809/60)/60)/24)+DATE(1970,1,1)</f>
        <v>42097.909016203703</v>
      </c>
      <c r="U3809">
        <f>YEAR(S3809)</f>
        <v>2015</v>
      </c>
      <c r="V3809">
        <f t="shared" si="59"/>
        <v>7</v>
      </c>
    </row>
    <row r="3810" spans="1:22" ht="41.4" x14ac:dyDescent="0.4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ROUND(E3810/D3810*100,0)</f>
        <v>100</v>
      </c>
      <c r="P3810">
        <f>IFERROR(ROUND(E3810/L3810,2),0)</f>
        <v>41.67</v>
      </c>
      <c r="Q3810" s="11" t="s">
        <v>8315</v>
      </c>
      <c r="R3810" t="s">
        <v>8316</v>
      </c>
      <c r="S3810" s="15">
        <f>(((J3810/60)/60)/24)+DATE(1970,1,1)</f>
        <v>42059.453923611116</v>
      </c>
      <c r="T3810" s="15">
        <f>(((I3810/60)/60)/24)+DATE(1970,1,1)</f>
        <v>42119.412256944444</v>
      </c>
      <c r="U3810">
        <f>YEAR(S3810)</f>
        <v>2015</v>
      </c>
      <c r="V3810">
        <f t="shared" si="59"/>
        <v>60</v>
      </c>
    </row>
    <row r="3811" spans="1:22" ht="41.4" x14ac:dyDescent="0.4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ROUND(E3811/D3811*100,0)</f>
        <v>101</v>
      </c>
      <c r="P3811">
        <f>IFERROR(ROUND(E3811/L3811,2),0)</f>
        <v>53.29</v>
      </c>
      <c r="Q3811" s="11" t="s">
        <v>8315</v>
      </c>
      <c r="R3811" t="s">
        <v>8316</v>
      </c>
      <c r="S3811" s="15">
        <f>(((J3811/60)/60)/24)+DATE(1970,1,1)</f>
        <v>41800.526701388888</v>
      </c>
      <c r="T3811" s="15">
        <f>(((I3811/60)/60)/24)+DATE(1970,1,1)</f>
        <v>41850.958333333336</v>
      </c>
      <c r="U3811">
        <f>YEAR(S3811)</f>
        <v>2014</v>
      </c>
      <c r="V3811">
        <f t="shared" si="59"/>
        <v>50</v>
      </c>
    </row>
    <row r="3812" spans="1:22" ht="41.4" x14ac:dyDescent="0.4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ROUND(E3812/D3812*100,0)</f>
        <v>122</v>
      </c>
      <c r="P3812">
        <f>IFERROR(ROUND(E3812/L3812,2),0)</f>
        <v>70.23</v>
      </c>
      <c r="Q3812" s="11" t="s">
        <v>8315</v>
      </c>
      <c r="R3812" t="s">
        <v>8316</v>
      </c>
      <c r="S3812" s="15">
        <f>(((J3812/60)/60)/24)+DATE(1970,1,1)</f>
        <v>42054.849050925928</v>
      </c>
      <c r="T3812" s="15">
        <f>(((I3812/60)/60)/24)+DATE(1970,1,1)</f>
        <v>42084.807384259257</v>
      </c>
      <c r="U3812">
        <f>YEAR(S3812)</f>
        <v>2015</v>
      </c>
      <c r="V3812">
        <f t="shared" si="59"/>
        <v>30</v>
      </c>
    </row>
    <row r="3813" spans="1:22" ht="41.4" x14ac:dyDescent="0.4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ROUND(E3813/D3813*100,0)</f>
        <v>330</v>
      </c>
      <c r="P3813">
        <f>IFERROR(ROUND(E3813/L3813,2),0)</f>
        <v>43.42</v>
      </c>
      <c r="Q3813" s="11" t="s">
        <v>8315</v>
      </c>
      <c r="R3813" t="s">
        <v>8316</v>
      </c>
      <c r="S3813" s="15">
        <f>(((J3813/60)/60)/24)+DATE(1970,1,1)</f>
        <v>42487.62700231481</v>
      </c>
      <c r="T3813" s="15">
        <f>(((I3813/60)/60)/24)+DATE(1970,1,1)</f>
        <v>42521.458333333328</v>
      </c>
      <c r="U3813">
        <f>YEAR(S3813)</f>
        <v>2016</v>
      </c>
      <c r="V3813">
        <f t="shared" si="59"/>
        <v>34</v>
      </c>
    </row>
    <row r="3814" spans="1:22" ht="41.4" x14ac:dyDescent="0.4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ROUND(E3814/D3814*100,0)</f>
        <v>110</v>
      </c>
      <c r="P3814">
        <f>IFERROR(ROUND(E3814/L3814,2),0)</f>
        <v>199.18</v>
      </c>
      <c r="Q3814" s="11" t="s">
        <v>8315</v>
      </c>
      <c r="R3814" t="s">
        <v>8316</v>
      </c>
      <c r="S3814" s="15">
        <f>(((J3814/60)/60)/24)+DATE(1970,1,1)</f>
        <v>42109.751250000001</v>
      </c>
      <c r="T3814" s="15">
        <f>(((I3814/60)/60)/24)+DATE(1970,1,1)</f>
        <v>42156.165972222225</v>
      </c>
      <c r="U3814">
        <f>YEAR(S3814)</f>
        <v>2015</v>
      </c>
      <c r="V3814">
        <f t="shared" si="59"/>
        <v>47</v>
      </c>
    </row>
    <row r="3815" spans="1:22" ht="41.4" x14ac:dyDescent="0.4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ROUND(E3815/D3815*100,0)</f>
        <v>101</v>
      </c>
      <c r="P3815">
        <f>IFERROR(ROUND(E3815/L3815,2),0)</f>
        <v>78.52</v>
      </c>
      <c r="Q3815" s="11" t="s">
        <v>8315</v>
      </c>
      <c r="R3815" t="s">
        <v>8316</v>
      </c>
      <c r="S3815" s="15">
        <f>(((J3815/60)/60)/24)+DATE(1970,1,1)</f>
        <v>42497.275706018518</v>
      </c>
      <c r="T3815" s="15">
        <f>(((I3815/60)/60)/24)+DATE(1970,1,1)</f>
        <v>42535.904861111107</v>
      </c>
      <c r="U3815">
        <f>YEAR(S3815)</f>
        <v>2016</v>
      </c>
      <c r="V3815">
        <f t="shared" si="59"/>
        <v>38</v>
      </c>
    </row>
    <row r="3816" spans="1:22" ht="41.4" x14ac:dyDescent="0.4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ROUND(E3816/D3816*100,0)</f>
        <v>140</v>
      </c>
      <c r="P3816">
        <f>IFERROR(ROUND(E3816/L3816,2),0)</f>
        <v>61.82</v>
      </c>
      <c r="Q3816" s="11" t="s">
        <v>8315</v>
      </c>
      <c r="R3816" t="s">
        <v>8316</v>
      </c>
      <c r="S3816" s="15">
        <f>(((J3816/60)/60)/24)+DATE(1970,1,1)</f>
        <v>42058.904074074075</v>
      </c>
      <c r="T3816" s="15">
        <f>(((I3816/60)/60)/24)+DATE(1970,1,1)</f>
        <v>42095.165972222225</v>
      </c>
      <c r="U3816">
        <f>YEAR(S3816)</f>
        <v>2015</v>
      </c>
      <c r="V3816">
        <f t="shared" si="59"/>
        <v>37</v>
      </c>
    </row>
    <row r="3817" spans="1:22" ht="27.6" x14ac:dyDescent="0.4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ROUND(E3817/D3817*100,0)</f>
        <v>100</v>
      </c>
      <c r="P3817">
        <f>IFERROR(ROUND(E3817/L3817,2),0)</f>
        <v>50</v>
      </c>
      <c r="Q3817" s="11" t="s">
        <v>8315</v>
      </c>
      <c r="R3817" t="s">
        <v>8316</v>
      </c>
      <c r="S3817" s="15">
        <f>(((J3817/60)/60)/24)+DATE(1970,1,1)</f>
        <v>42207.259918981479</v>
      </c>
      <c r="T3817" s="15">
        <f>(((I3817/60)/60)/24)+DATE(1970,1,1)</f>
        <v>42236.958333333328</v>
      </c>
      <c r="U3817">
        <f>YEAR(S3817)</f>
        <v>2015</v>
      </c>
      <c r="V3817">
        <f t="shared" si="59"/>
        <v>29</v>
      </c>
    </row>
    <row r="3818" spans="1:22" ht="55.2" x14ac:dyDescent="0.4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ROUND(E3818/D3818*100,0)</f>
        <v>119</v>
      </c>
      <c r="P3818">
        <f>IFERROR(ROUND(E3818/L3818,2),0)</f>
        <v>48.34</v>
      </c>
      <c r="Q3818" s="11" t="s">
        <v>8315</v>
      </c>
      <c r="R3818" t="s">
        <v>8316</v>
      </c>
      <c r="S3818" s="15">
        <f>(((J3818/60)/60)/24)+DATE(1970,1,1)</f>
        <v>41807.690081018518</v>
      </c>
      <c r="T3818" s="15">
        <f>(((I3818/60)/60)/24)+DATE(1970,1,1)</f>
        <v>41837.690081018518</v>
      </c>
      <c r="U3818">
        <f>YEAR(S3818)</f>
        <v>2014</v>
      </c>
      <c r="V3818">
        <f t="shared" si="59"/>
        <v>30</v>
      </c>
    </row>
    <row r="3819" spans="1:22" ht="41.4" x14ac:dyDescent="0.4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ROUND(E3819/D3819*100,0)</f>
        <v>107</v>
      </c>
      <c r="P3819">
        <f>IFERROR(ROUND(E3819/L3819,2),0)</f>
        <v>107.25</v>
      </c>
      <c r="Q3819" s="11" t="s">
        <v>8315</v>
      </c>
      <c r="R3819" t="s">
        <v>8316</v>
      </c>
      <c r="S3819" s="15">
        <f>(((J3819/60)/60)/24)+DATE(1970,1,1)</f>
        <v>42284.69694444444</v>
      </c>
      <c r="T3819" s="15">
        <f>(((I3819/60)/60)/24)+DATE(1970,1,1)</f>
        <v>42301.165972222225</v>
      </c>
      <c r="U3819">
        <f>YEAR(S3819)</f>
        <v>2015</v>
      </c>
      <c r="V3819">
        <f t="shared" si="59"/>
        <v>17</v>
      </c>
    </row>
    <row r="3820" spans="1:22" ht="41.4" x14ac:dyDescent="0.4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ROUND(E3820/D3820*100,0)</f>
        <v>228</v>
      </c>
      <c r="P3820">
        <f>IFERROR(ROUND(E3820/L3820,2),0)</f>
        <v>57</v>
      </c>
      <c r="Q3820" s="11" t="s">
        <v>8315</v>
      </c>
      <c r="R3820" t="s">
        <v>8316</v>
      </c>
      <c r="S3820" s="15">
        <f>(((J3820/60)/60)/24)+DATE(1970,1,1)</f>
        <v>42045.84238425926</v>
      </c>
      <c r="T3820" s="15">
        <f>(((I3820/60)/60)/24)+DATE(1970,1,1)</f>
        <v>42075.800717592589</v>
      </c>
      <c r="U3820">
        <f>YEAR(S3820)</f>
        <v>2015</v>
      </c>
      <c r="V3820">
        <f t="shared" si="59"/>
        <v>30</v>
      </c>
    </row>
    <row r="3821" spans="1:22" ht="27.6" x14ac:dyDescent="0.4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ROUND(E3821/D3821*100,0)</f>
        <v>106</v>
      </c>
      <c r="P3821">
        <f>IFERROR(ROUND(E3821/L3821,2),0)</f>
        <v>40.92</v>
      </c>
      <c r="Q3821" s="11" t="s">
        <v>8315</v>
      </c>
      <c r="R3821" t="s">
        <v>8316</v>
      </c>
      <c r="S3821" s="15">
        <f>(((J3821/60)/60)/24)+DATE(1970,1,1)</f>
        <v>42184.209537037037</v>
      </c>
      <c r="T3821" s="15">
        <f>(((I3821/60)/60)/24)+DATE(1970,1,1)</f>
        <v>42202.876388888893</v>
      </c>
      <c r="U3821">
        <f>YEAR(S3821)</f>
        <v>2015</v>
      </c>
      <c r="V3821">
        <f t="shared" si="59"/>
        <v>18</v>
      </c>
    </row>
    <row r="3822" spans="1:22" ht="41.4" x14ac:dyDescent="0.4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ROUND(E3822/D3822*100,0)</f>
        <v>143</v>
      </c>
      <c r="P3822">
        <f>IFERROR(ROUND(E3822/L3822,2),0)</f>
        <v>21.5</v>
      </c>
      <c r="Q3822" s="11" t="s">
        <v>8315</v>
      </c>
      <c r="R3822" t="s">
        <v>8316</v>
      </c>
      <c r="S3822" s="15">
        <f>(((J3822/60)/60)/24)+DATE(1970,1,1)</f>
        <v>42160.651817129634</v>
      </c>
      <c r="T3822" s="15">
        <f>(((I3822/60)/60)/24)+DATE(1970,1,1)</f>
        <v>42190.651817129634</v>
      </c>
      <c r="U3822">
        <f>YEAR(S3822)</f>
        <v>2015</v>
      </c>
      <c r="V3822">
        <f t="shared" si="59"/>
        <v>30</v>
      </c>
    </row>
    <row r="3823" spans="1:22" ht="41.4" x14ac:dyDescent="0.4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ROUND(E3823/D3823*100,0)</f>
        <v>105</v>
      </c>
      <c r="P3823">
        <f>IFERROR(ROUND(E3823/L3823,2),0)</f>
        <v>79.540000000000006</v>
      </c>
      <c r="Q3823" s="11" t="s">
        <v>8315</v>
      </c>
      <c r="R3823" t="s">
        <v>8316</v>
      </c>
      <c r="S3823" s="15">
        <f>(((J3823/60)/60)/24)+DATE(1970,1,1)</f>
        <v>42341.180636574078</v>
      </c>
      <c r="T3823" s="15">
        <f>(((I3823/60)/60)/24)+DATE(1970,1,1)</f>
        <v>42373.180636574078</v>
      </c>
      <c r="U3823">
        <f>YEAR(S3823)</f>
        <v>2015</v>
      </c>
      <c r="V3823">
        <f t="shared" si="59"/>
        <v>32</v>
      </c>
    </row>
    <row r="3824" spans="1:22" ht="55.2" x14ac:dyDescent="0.4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ROUND(E3824/D3824*100,0)</f>
        <v>110</v>
      </c>
      <c r="P3824">
        <f>IFERROR(ROUND(E3824/L3824,2),0)</f>
        <v>72.38</v>
      </c>
      <c r="Q3824" s="11" t="s">
        <v>8315</v>
      </c>
      <c r="R3824" t="s">
        <v>8316</v>
      </c>
      <c r="S3824" s="15">
        <f>(((J3824/60)/60)/24)+DATE(1970,1,1)</f>
        <v>42329.838159722218</v>
      </c>
      <c r="T3824" s="15">
        <f>(((I3824/60)/60)/24)+DATE(1970,1,1)</f>
        <v>42388.957638888889</v>
      </c>
      <c r="U3824">
        <f>YEAR(S3824)</f>
        <v>2015</v>
      </c>
      <c r="V3824">
        <f t="shared" si="59"/>
        <v>59</v>
      </c>
    </row>
    <row r="3825" spans="1:22" ht="41.4" x14ac:dyDescent="0.4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ROUND(E3825/D3825*100,0)</f>
        <v>106</v>
      </c>
      <c r="P3825">
        <f>IFERROR(ROUND(E3825/L3825,2),0)</f>
        <v>64.63</v>
      </c>
      <c r="Q3825" s="11" t="s">
        <v>8315</v>
      </c>
      <c r="R3825" t="s">
        <v>8316</v>
      </c>
      <c r="S3825" s="15">
        <f>(((J3825/60)/60)/24)+DATE(1970,1,1)</f>
        <v>42170.910231481481</v>
      </c>
      <c r="T3825" s="15">
        <f>(((I3825/60)/60)/24)+DATE(1970,1,1)</f>
        <v>42205.165972222225</v>
      </c>
      <c r="U3825">
        <f>YEAR(S3825)</f>
        <v>2015</v>
      </c>
      <c r="V3825">
        <f t="shared" si="59"/>
        <v>35</v>
      </c>
    </row>
    <row r="3826" spans="1:22" ht="41.4" x14ac:dyDescent="0.4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ROUND(E3826/D3826*100,0)</f>
        <v>108</v>
      </c>
      <c r="P3826">
        <f>IFERROR(ROUND(E3826/L3826,2),0)</f>
        <v>38.57</v>
      </c>
      <c r="Q3826" s="11" t="s">
        <v>8315</v>
      </c>
      <c r="R3826" t="s">
        <v>8316</v>
      </c>
      <c r="S3826" s="15">
        <f>(((J3826/60)/60)/24)+DATE(1970,1,1)</f>
        <v>42571.626192129625</v>
      </c>
      <c r="T3826" s="15">
        <f>(((I3826/60)/60)/24)+DATE(1970,1,1)</f>
        <v>42583.570138888885</v>
      </c>
      <c r="U3826">
        <f>YEAR(S3826)</f>
        <v>2016</v>
      </c>
      <c r="V3826">
        <f t="shared" si="59"/>
        <v>12</v>
      </c>
    </row>
    <row r="3827" spans="1:22" ht="41.4" x14ac:dyDescent="0.4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ROUND(E3827/D3827*100,0)</f>
        <v>105</v>
      </c>
      <c r="P3827">
        <f>IFERROR(ROUND(E3827/L3827,2),0)</f>
        <v>107.57</v>
      </c>
      <c r="Q3827" s="11" t="s">
        <v>8315</v>
      </c>
      <c r="R3827" t="s">
        <v>8316</v>
      </c>
      <c r="S3827" s="15">
        <f>(((J3827/60)/60)/24)+DATE(1970,1,1)</f>
        <v>42151.069606481484</v>
      </c>
      <c r="T3827" s="15">
        <f>(((I3827/60)/60)/24)+DATE(1970,1,1)</f>
        <v>42172.069606481484</v>
      </c>
      <c r="U3827">
        <f>YEAR(S3827)</f>
        <v>2015</v>
      </c>
      <c r="V3827">
        <f t="shared" si="59"/>
        <v>21</v>
      </c>
    </row>
    <row r="3828" spans="1:22" ht="27.6" x14ac:dyDescent="0.4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ROUND(E3828/D3828*100,0)</f>
        <v>119</v>
      </c>
      <c r="P3828">
        <f>IFERROR(ROUND(E3828/L3828,2),0)</f>
        <v>27.5</v>
      </c>
      <c r="Q3828" s="11" t="s">
        <v>8315</v>
      </c>
      <c r="R3828" t="s">
        <v>8316</v>
      </c>
      <c r="S3828" s="15">
        <f>(((J3828/60)/60)/24)+DATE(1970,1,1)</f>
        <v>42101.423541666663</v>
      </c>
      <c r="T3828" s="15">
        <f>(((I3828/60)/60)/24)+DATE(1970,1,1)</f>
        <v>42131.423541666663</v>
      </c>
      <c r="U3828">
        <f>YEAR(S3828)</f>
        <v>2015</v>
      </c>
      <c r="V3828">
        <f t="shared" si="59"/>
        <v>30</v>
      </c>
    </row>
    <row r="3829" spans="1:22" ht="55.2" x14ac:dyDescent="0.4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ROUND(E3829/D3829*100,0)</f>
        <v>153</v>
      </c>
      <c r="P3829">
        <f>IFERROR(ROUND(E3829/L3829,2),0)</f>
        <v>70.459999999999994</v>
      </c>
      <c r="Q3829" s="11" t="s">
        <v>8315</v>
      </c>
      <c r="R3829" t="s">
        <v>8316</v>
      </c>
      <c r="S3829" s="15">
        <f>(((J3829/60)/60)/24)+DATE(1970,1,1)</f>
        <v>42034.928252314814</v>
      </c>
      <c r="T3829" s="15">
        <f>(((I3829/60)/60)/24)+DATE(1970,1,1)</f>
        <v>42090</v>
      </c>
      <c r="U3829">
        <f>YEAR(S3829)</f>
        <v>2015</v>
      </c>
      <c r="V3829">
        <f t="shared" si="59"/>
        <v>56</v>
      </c>
    </row>
    <row r="3830" spans="1:22" ht="41.4" x14ac:dyDescent="0.4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ROUND(E3830/D3830*100,0)</f>
        <v>100</v>
      </c>
      <c r="P3830">
        <f>IFERROR(ROUND(E3830/L3830,2),0)</f>
        <v>178.57</v>
      </c>
      <c r="Q3830" s="11" t="s">
        <v>8315</v>
      </c>
      <c r="R3830" t="s">
        <v>8316</v>
      </c>
      <c r="S3830" s="15">
        <f>(((J3830/60)/60)/24)+DATE(1970,1,1)</f>
        <v>41944.527627314819</v>
      </c>
      <c r="T3830" s="15">
        <f>(((I3830/60)/60)/24)+DATE(1970,1,1)</f>
        <v>42004.569293981483</v>
      </c>
      <c r="U3830">
        <f>YEAR(S3830)</f>
        <v>2014</v>
      </c>
      <c r="V3830">
        <f t="shared" si="59"/>
        <v>60</v>
      </c>
    </row>
    <row r="3831" spans="1:22" ht="41.4" x14ac:dyDescent="0.4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ROUND(E3831/D3831*100,0)</f>
        <v>100</v>
      </c>
      <c r="P3831">
        <f>IFERROR(ROUND(E3831/L3831,2),0)</f>
        <v>62.63</v>
      </c>
      <c r="Q3831" s="11" t="s">
        <v>8315</v>
      </c>
      <c r="R3831" t="s">
        <v>8316</v>
      </c>
      <c r="S3831" s="15">
        <f>(((J3831/60)/60)/24)+DATE(1970,1,1)</f>
        <v>42593.865405092598</v>
      </c>
      <c r="T3831" s="15">
        <f>(((I3831/60)/60)/24)+DATE(1970,1,1)</f>
        <v>42613.865405092598</v>
      </c>
      <c r="U3831">
        <f>YEAR(S3831)</f>
        <v>2016</v>
      </c>
      <c r="V3831">
        <f t="shared" si="59"/>
        <v>20</v>
      </c>
    </row>
    <row r="3832" spans="1:22" ht="41.4" x14ac:dyDescent="0.4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ROUND(E3832/D3832*100,0)</f>
        <v>225</v>
      </c>
      <c r="P3832">
        <f>IFERROR(ROUND(E3832/L3832,2),0)</f>
        <v>75</v>
      </c>
      <c r="Q3832" s="11" t="s">
        <v>8315</v>
      </c>
      <c r="R3832" t="s">
        <v>8316</v>
      </c>
      <c r="S3832" s="15">
        <f>(((J3832/60)/60)/24)+DATE(1970,1,1)</f>
        <v>42503.740868055553</v>
      </c>
      <c r="T3832" s="15">
        <f>(((I3832/60)/60)/24)+DATE(1970,1,1)</f>
        <v>42517.740868055553</v>
      </c>
      <c r="U3832">
        <f>YEAR(S3832)</f>
        <v>2016</v>
      </c>
      <c r="V3832">
        <f t="shared" si="59"/>
        <v>14</v>
      </c>
    </row>
    <row r="3833" spans="1:22" ht="41.4" x14ac:dyDescent="0.4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ROUND(E3833/D3833*100,0)</f>
        <v>106</v>
      </c>
      <c r="P3833">
        <f>IFERROR(ROUND(E3833/L3833,2),0)</f>
        <v>58.9</v>
      </c>
      <c r="Q3833" s="11" t="s">
        <v>8315</v>
      </c>
      <c r="R3833" t="s">
        <v>8316</v>
      </c>
      <c r="S3833" s="15">
        <f>(((J3833/60)/60)/24)+DATE(1970,1,1)</f>
        <v>41927.848900462966</v>
      </c>
      <c r="T3833" s="15">
        <f>(((I3833/60)/60)/24)+DATE(1970,1,1)</f>
        <v>41948.890567129631</v>
      </c>
      <c r="U3833">
        <f>YEAR(S3833)</f>
        <v>2014</v>
      </c>
      <c r="V3833">
        <f t="shared" si="59"/>
        <v>21</v>
      </c>
    </row>
    <row r="3834" spans="1:22" ht="41.4" x14ac:dyDescent="0.4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ROUND(E3834/D3834*100,0)</f>
        <v>105</v>
      </c>
      <c r="P3834">
        <f>IFERROR(ROUND(E3834/L3834,2),0)</f>
        <v>139.56</v>
      </c>
      <c r="Q3834" s="11" t="s">
        <v>8315</v>
      </c>
      <c r="R3834" t="s">
        <v>8316</v>
      </c>
      <c r="S3834" s="15">
        <f>(((J3834/60)/60)/24)+DATE(1970,1,1)</f>
        <v>42375.114988425921</v>
      </c>
      <c r="T3834" s="15">
        <f>(((I3834/60)/60)/24)+DATE(1970,1,1)</f>
        <v>42420.114988425921</v>
      </c>
      <c r="U3834">
        <f>YEAR(S3834)</f>
        <v>2016</v>
      </c>
      <c r="V3834">
        <f t="shared" si="59"/>
        <v>45</v>
      </c>
    </row>
    <row r="3835" spans="1:22" ht="41.4" x14ac:dyDescent="0.4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ROUND(E3835/D3835*100,0)</f>
        <v>117</v>
      </c>
      <c r="P3835">
        <f>IFERROR(ROUND(E3835/L3835,2),0)</f>
        <v>70</v>
      </c>
      <c r="Q3835" s="11" t="s">
        <v>8315</v>
      </c>
      <c r="R3835" t="s">
        <v>8316</v>
      </c>
      <c r="S3835" s="15">
        <f>(((J3835/60)/60)/24)+DATE(1970,1,1)</f>
        <v>41963.872361111105</v>
      </c>
      <c r="T3835" s="15">
        <f>(((I3835/60)/60)/24)+DATE(1970,1,1)</f>
        <v>41974.797916666663</v>
      </c>
      <c r="U3835">
        <f>YEAR(S3835)</f>
        <v>2014</v>
      </c>
      <c r="V3835">
        <f t="shared" si="59"/>
        <v>11</v>
      </c>
    </row>
    <row r="3836" spans="1:22" ht="41.4" x14ac:dyDescent="0.4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ROUND(E3836/D3836*100,0)</f>
        <v>109</v>
      </c>
      <c r="P3836">
        <f>IFERROR(ROUND(E3836/L3836,2),0)</f>
        <v>57.39</v>
      </c>
      <c r="Q3836" s="11" t="s">
        <v>8315</v>
      </c>
      <c r="R3836" t="s">
        <v>8316</v>
      </c>
      <c r="S3836" s="15">
        <f>(((J3836/60)/60)/24)+DATE(1970,1,1)</f>
        <v>42143.445219907408</v>
      </c>
      <c r="T3836" s="15">
        <f>(((I3836/60)/60)/24)+DATE(1970,1,1)</f>
        <v>42173.445219907408</v>
      </c>
      <c r="U3836">
        <f>YEAR(S3836)</f>
        <v>2015</v>
      </c>
      <c r="V3836">
        <f t="shared" si="59"/>
        <v>30</v>
      </c>
    </row>
    <row r="3837" spans="1:22" ht="41.4" x14ac:dyDescent="0.4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ROUND(E3837/D3837*100,0)</f>
        <v>160</v>
      </c>
      <c r="P3837">
        <f>IFERROR(ROUND(E3837/L3837,2),0)</f>
        <v>40</v>
      </c>
      <c r="Q3837" s="11" t="s">
        <v>8315</v>
      </c>
      <c r="R3837" t="s">
        <v>8316</v>
      </c>
      <c r="S3837" s="15">
        <f>(((J3837/60)/60)/24)+DATE(1970,1,1)</f>
        <v>42460.94222222222</v>
      </c>
      <c r="T3837" s="15">
        <f>(((I3837/60)/60)/24)+DATE(1970,1,1)</f>
        <v>42481.94222222222</v>
      </c>
      <c r="U3837">
        <f>YEAR(S3837)</f>
        <v>2016</v>
      </c>
      <c r="V3837">
        <f t="shared" si="59"/>
        <v>21</v>
      </c>
    </row>
    <row r="3838" spans="1:22" ht="41.4" x14ac:dyDescent="0.4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ROUND(E3838/D3838*100,0)</f>
        <v>113</v>
      </c>
      <c r="P3838">
        <f>IFERROR(ROUND(E3838/L3838,2),0)</f>
        <v>64.290000000000006</v>
      </c>
      <c r="Q3838" s="11" t="s">
        <v>8315</v>
      </c>
      <c r="R3838" t="s">
        <v>8316</v>
      </c>
      <c r="S3838" s="15">
        <f>(((J3838/60)/60)/24)+DATE(1970,1,1)</f>
        <v>42553.926527777774</v>
      </c>
      <c r="T3838" s="15">
        <f>(((I3838/60)/60)/24)+DATE(1970,1,1)</f>
        <v>42585.172916666663</v>
      </c>
      <c r="U3838">
        <f>YEAR(S3838)</f>
        <v>2016</v>
      </c>
      <c r="V3838">
        <f t="shared" si="59"/>
        <v>32</v>
      </c>
    </row>
    <row r="3839" spans="1:22" ht="27.6" x14ac:dyDescent="0.4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ROUND(E3839/D3839*100,0)</f>
        <v>102</v>
      </c>
      <c r="P3839">
        <f>IFERROR(ROUND(E3839/L3839,2),0)</f>
        <v>120.12</v>
      </c>
      <c r="Q3839" s="11" t="s">
        <v>8315</v>
      </c>
      <c r="R3839" t="s">
        <v>8316</v>
      </c>
      <c r="S3839" s="15">
        <f>(((J3839/60)/60)/24)+DATE(1970,1,1)</f>
        <v>42152.765717592592</v>
      </c>
      <c r="T3839" s="15">
        <f>(((I3839/60)/60)/24)+DATE(1970,1,1)</f>
        <v>42188.765717592592</v>
      </c>
      <c r="U3839">
        <f>YEAR(S3839)</f>
        <v>2015</v>
      </c>
      <c r="V3839">
        <f t="shared" si="59"/>
        <v>36</v>
      </c>
    </row>
    <row r="3840" spans="1:22" ht="41.4" x14ac:dyDescent="0.4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ROUND(E3840/D3840*100,0)</f>
        <v>101</v>
      </c>
      <c r="P3840">
        <f>IFERROR(ROUND(E3840/L3840,2),0)</f>
        <v>1008.24</v>
      </c>
      <c r="Q3840" s="11" t="s">
        <v>8315</v>
      </c>
      <c r="R3840" t="s">
        <v>8316</v>
      </c>
      <c r="S3840" s="15">
        <f>(((J3840/60)/60)/24)+DATE(1970,1,1)</f>
        <v>42116.710752314815</v>
      </c>
      <c r="T3840" s="15">
        <f>(((I3840/60)/60)/24)+DATE(1970,1,1)</f>
        <v>42146.710752314815</v>
      </c>
      <c r="U3840">
        <f>YEAR(S3840)</f>
        <v>2015</v>
      </c>
      <c r="V3840">
        <f t="shared" si="59"/>
        <v>30</v>
      </c>
    </row>
    <row r="3841" spans="1:22" ht="41.4" x14ac:dyDescent="0.4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ROUND(E3841/D3841*100,0)</f>
        <v>101</v>
      </c>
      <c r="P3841">
        <f>IFERROR(ROUND(E3841/L3841,2),0)</f>
        <v>63.28</v>
      </c>
      <c r="Q3841" s="11" t="s">
        <v>8315</v>
      </c>
      <c r="R3841" t="s">
        <v>8316</v>
      </c>
      <c r="S3841" s="15">
        <f>(((J3841/60)/60)/24)+DATE(1970,1,1)</f>
        <v>42155.142638888887</v>
      </c>
      <c r="T3841" s="15">
        <f>(((I3841/60)/60)/24)+DATE(1970,1,1)</f>
        <v>42215.142638888887</v>
      </c>
      <c r="U3841">
        <f>YEAR(S3841)</f>
        <v>2015</v>
      </c>
      <c r="V3841">
        <f t="shared" si="59"/>
        <v>60</v>
      </c>
    </row>
    <row r="3842" spans="1:22" ht="41.4" x14ac:dyDescent="0.4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ROUND(E3842/D3842*100,0)</f>
        <v>6500</v>
      </c>
      <c r="P3842">
        <f>IFERROR(ROUND(E3842/L3842,2),0)</f>
        <v>21.67</v>
      </c>
      <c r="Q3842" s="11" t="s">
        <v>8315</v>
      </c>
      <c r="R3842" t="s">
        <v>8316</v>
      </c>
      <c r="S3842" s="15">
        <f>(((J3842/60)/60)/24)+DATE(1970,1,1)</f>
        <v>42432.701724537037</v>
      </c>
      <c r="T3842" s="15">
        <f>(((I3842/60)/60)/24)+DATE(1970,1,1)</f>
        <v>42457.660057870366</v>
      </c>
      <c r="U3842">
        <f>YEAR(S3842)</f>
        <v>2016</v>
      </c>
      <c r="V3842">
        <f t="shared" si="59"/>
        <v>25</v>
      </c>
    </row>
    <row r="3843" spans="1:22" ht="41.4" x14ac:dyDescent="0.4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ROUND(E3843/D3843*100,0)</f>
        <v>9</v>
      </c>
      <c r="P3843">
        <f>IFERROR(ROUND(E3843/L3843,2),0)</f>
        <v>25.65</v>
      </c>
      <c r="Q3843" s="11" t="s">
        <v>8315</v>
      </c>
      <c r="R3843" t="s">
        <v>8316</v>
      </c>
      <c r="S3843" s="15">
        <f>(((J3843/60)/60)/24)+DATE(1970,1,1)</f>
        <v>41780.785729166666</v>
      </c>
      <c r="T3843" s="15">
        <f>(((I3843/60)/60)/24)+DATE(1970,1,1)</f>
        <v>41840.785729166666</v>
      </c>
      <c r="U3843">
        <f>YEAR(S3843)</f>
        <v>2014</v>
      </c>
      <c r="V3843">
        <f t="shared" ref="V3843:V3906" si="60">_xlfn.DAYS(T3843,S3843)</f>
        <v>60</v>
      </c>
    </row>
    <row r="3844" spans="1:22" ht="41.4" x14ac:dyDescent="0.4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ROUND(E3844/D3844*100,0)</f>
        <v>22</v>
      </c>
      <c r="P3844">
        <f>IFERROR(ROUND(E3844/L3844,2),0)</f>
        <v>47.7</v>
      </c>
      <c r="Q3844" s="11" t="s">
        <v>8315</v>
      </c>
      <c r="R3844" t="s">
        <v>8316</v>
      </c>
      <c r="S3844" s="15">
        <f>(((J3844/60)/60)/24)+DATE(1970,1,1)</f>
        <v>41740.493657407409</v>
      </c>
      <c r="T3844" s="15">
        <f>(((I3844/60)/60)/24)+DATE(1970,1,1)</f>
        <v>41770.493657407409</v>
      </c>
      <c r="U3844">
        <f>YEAR(S3844)</f>
        <v>2014</v>
      </c>
      <c r="V3844">
        <f t="shared" si="60"/>
        <v>30</v>
      </c>
    </row>
    <row r="3845" spans="1:22" ht="41.4" x14ac:dyDescent="0.4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ROUND(E3845/D3845*100,0)</f>
        <v>21</v>
      </c>
      <c r="P3845">
        <f>IFERROR(ROUND(E3845/L3845,2),0)</f>
        <v>56.05</v>
      </c>
      <c r="Q3845" s="11" t="s">
        <v>8315</v>
      </c>
      <c r="R3845" t="s">
        <v>8316</v>
      </c>
      <c r="S3845" s="15">
        <f>(((J3845/60)/60)/24)+DATE(1970,1,1)</f>
        <v>41766.072500000002</v>
      </c>
      <c r="T3845" s="15">
        <f>(((I3845/60)/60)/24)+DATE(1970,1,1)</f>
        <v>41791.072500000002</v>
      </c>
      <c r="U3845">
        <f>YEAR(S3845)</f>
        <v>2014</v>
      </c>
      <c r="V3845">
        <f t="shared" si="60"/>
        <v>25</v>
      </c>
    </row>
    <row r="3846" spans="1:22" ht="41.4" x14ac:dyDescent="0.4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ROUND(E3846/D3846*100,0)</f>
        <v>41</v>
      </c>
      <c r="P3846">
        <f>IFERROR(ROUND(E3846/L3846,2),0)</f>
        <v>81.319999999999993</v>
      </c>
      <c r="Q3846" s="11" t="s">
        <v>8315</v>
      </c>
      <c r="R3846" t="s">
        <v>8316</v>
      </c>
      <c r="S3846" s="15">
        <f>(((J3846/60)/60)/24)+DATE(1970,1,1)</f>
        <v>41766.617291666669</v>
      </c>
      <c r="T3846" s="15">
        <f>(((I3846/60)/60)/24)+DATE(1970,1,1)</f>
        <v>41793.290972222225</v>
      </c>
      <c r="U3846">
        <f>YEAR(S3846)</f>
        <v>2014</v>
      </c>
      <c r="V3846">
        <f t="shared" si="60"/>
        <v>27</v>
      </c>
    </row>
    <row r="3847" spans="1:22" ht="55.2" x14ac:dyDescent="0.4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ROUND(E3847/D3847*100,0)</f>
        <v>2</v>
      </c>
      <c r="P3847">
        <f>IFERROR(ROUND(E3847/L3847,2),0)</f>
        <v>70.17</v>
      </c>
      <c r="Q3847" s="11" t="s">
        <v>8315</v>
      </c>
      <c r="R3847" t="s">
        <v>8316</v>
      </c>
      <c r="S3847" s="15">
        <f>(((J3847/60)/60)/24)+DATE(1970,1,1)</f>
        <v>42248.627013888887</v>
      </c>
      <c r="T3847" s="15">
        <f>(((I3847/60)/60)/24)+DATE(1970,1,1)</f>
        <v>42278.627013888887</v>
      </c>
      <c r="U3847">
        <f>YEAR(S3847)</f>
        <v>2015</v>
      </c>
      <c r="V3847">
        <f t="shared" si="60"/>
        <v>30</v>
      </c>
    </row>
    <row r="3848" spans="1:22" ht="41.4" x14ac:dyDescent="0.4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ROUND(E3848/D3848*100,0)</f>
        <v>3</v>
      </c>
      <c r="P3848">
        <f>IFERROR(ROUND(E3848/L3848,2),0)</f>
        <v>23.63</v>
      </c>
      <c r="Q3848" s="11" t="s">
        <v>8315</v>
      </c>
      <c r="R3848" t="s">
        <v>8316</v>
      </c>
      <c r="S3848" s="15">
        <f>(((J3848/60)/60)/24)+DATE(1970,1,1)</f>
        <v>41885.221550925926</v>
      </c>
      <c r="T3848" s="15">
        <f>(((I3848/60)/60)/24)+DATE(1970,1,1)</f>
        <v>41916.290972222225</v>
      </c>
      <c r="U3848">
        <f>YEAR(S3848)</f>
        <v>2014</v>
      </c>
      <c r="V3848">
        <f t="shared" si="60"/>
        <v>31</v>
      </c>
    </row>
    <row r="3849" spans="1:22" ht="41.4" x14ac:dyDescent="0.4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ROUND(E3849/D3849*100,0)</f>
        <v>16</v>
      </c>
      <c r="P3849">
        <f>IFERROR(ROUND(E3849/L3849,2),0)</f>
        <v>188.56</v>
      </c>
      <c r="Q3849" s="11" t="s">
        <v>8315</v>
      </c>
      <c r="R3849" t="s">
        <v>8316</v>
      </c>
      <c r="S3849" s="15">
        <f>(((J3849/60)/60)/24)+DATE(1970,1,1)</f>
        <v>42159.224432870367</v>
      </c>
      <c r="T3849" s="15">
        <f>(((I3849/60)/60)/24)+DATE(1970,1,1)</f>
        <v>42204.224432870367</v>
      </c>
      <c r="U3849">
        <f>YEAR(S3849)</f>
        <v>2015</v>
      </c>
      <c r="V3849">
        <f t="shared" si="60"/>
        <v>45</v>
      </c>
    </row>
    <row r="3850" spans="1:22" ht="41.4" x14ac:dyDescent="0.4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ROUND(E3850/D3850*100,0)</f>
        <v>16</v>
      </c>
      <c r="P3850">
        <f>IFERROR(ROUND(E3850/L3850,2),0)</f>
        <v>49.51</v>
      </c>
      <c r="Q3850" s="11" t="s">
        <v>8315</v>
      </c>
      <c r="R3850" t="s">
        <v>8316</v>
      </c>
      <c r="S3850" s="15">
        <f>(((J3850/60)/60)/24)+DATE(1970,1,1)</f>
        <v>42265.817002314812</v>
      </c>
      <c r="T3850" s="15">
        <f>(((I3850/60)/60)/24)+DATE(1970,1,1)</f>
        <v>42295.817002314812</v>
      </c>
      <c r="U3850">
        <f>YEAR(S3850)</f>
        <v>2015</v>
      </c>
      <c r="V3850">
        <f t="shared" si="60"/>
        <v>30</v>
      </c>
    </row>
    <row r="3851" spans="1:22" ht="41.4" x14ac:dyDescent="0.4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ROUND(E3851/D3851*100,0)</f>
        <v>7</v>
      </c>
      <c r="P3851">
        <f>IFERROR(ROUND(E3851/L3851,2),0)</f>
        <v>75.459999999999994</v>
      </c>
      <c r="Q3851" s="11" t="s">
        <v>8315</v>
      </c>
      <c r="R3851" t="s">
        <v>8316</v>
      </c>
      <c r="S3851" s="15">
        <f>(((J3851/60)/60)/24)+DATE(1970,1,1)</f>
        <v>42136.767175925925</v>
      </c>
      <c r="T3851" s="15">
        <f>(((I3851/60)/60)/24)+DATE(1970,1,1)</f>
        <v>42166.767175925925</v>
      </c>
      <c r="U3851">
        <f>YEAR(S3851)</f>
        <v>2015</v>
      </c>
      <c r="V3851">
        <f t="shared" si="60"/>
        <v>30</v>
      </c>
    </row>
    <row r="3852" spans="1:22" ht="27.6" x14ac:dyDescent="0.4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ROUND(E3852/D3852*100,0)</f>
        <v>4</v>
      </c>
      <c r="P3852">
        <f>IFERROR(ROUND(E3852/L3852,2),0)</f>
        <v>9.5</v>
      </c>
      <c r="Q3852" s="11" t="s">
        <v>8315</v>
      </c>
      <c r="R3852" t="s">
        <v>8316</v>
      </c>
      <c r="S3852" s="15">
        <f>(((J3852/60)/60)/24)+DATE(1970,1,1)</f>
        <v>41975.124340277776</v>
      </c>
      <c r="T3852" s="15">
        <f>(((I3852/60)/60)/24)+DATE(1970,1,1)</f>
        <v>42005.124340277776</v>
      </c>
      <c r="U3852">
        <f>YEAR(S3852)</f>
        <v>2014</v>
      </c>
      <c r="V3852">
        <f t="shared" si="60"/>
        <v>30</v>
      </c>
    </row>
    <row r="3853" spans="1:22" ht="41.4" x14ac:dyDescent="0.4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ROUND(E3853/D3853*100,0)</f>
        <v>34</v>
      </c>
      <c r="P3853">
        <f>IFERROR(ROUND(E3853/L3853,2),0)</f>
        <v>35.5</v>
      </c>
      <c r="Q3853" s="11" t="s">
        <v>8315</v>
      </c>
      <c r="R3853" t="s">
        <v>8316</v>
      </c>
      <c r="S3853" s="15">
        <f>(((J3853/60)/60)/24)+DATE(1970,1,1)</f>
        <v>42172.439571759256</v>
      </c>
      <c r="T3853" s="15">
        <f>(((I3853/60)/60)/24)+DATE(1970,1,1)</f>
        <v>42202.439571759256</v>
      </c>
      <c r="U3853">
        <f>YEAR(S3853)</f>
        <v>2015</v>
      </c>
      <c r="V3853">
        <f t="shared" si="60"/>
        <v>30</v>
      </c>
    </row>
    <row r="3854" spans="1:22" ht="41.4" x14ac:dyDescent="0.4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ROUND(E3854/D3854*100,0)</f>
        <v>0</v>
      </c>
      <c r="P3854">
        <f>IFERROR(ROUND(E3854/L3854,2),0)</f>
        <v>10</v>
      </c>
      <c r="Q3854" s="11" t="s">
        <v>8315</v>
      </c>
      <c r="R3854" t="s">
        <v>8316</v>
      </c>
      <c r="S3854" s="15">
        <f>(((J3854/60)/60)/24)+DATE(1970,1,1)</f>
        <v>42065.190694444449</v>
      </c>
      <c r="T3854" s="15">
        <f>(((I3854/60)/60)/24)+DATE(1970,1,1)</f>
        <v>42090.149027777778</v>
      </c>
      <c r="U3854">
        <f>YEAR(S3854)</f>
        <v>2015</v>
      </c>
      <c r="V3854">
        <f t="shared" si="60"/>
        <v>25</v>
      </c>
    </row>
    <row r="3855" spans="1:22" ht="27.6" x14ac:dyDescent="0.4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ROUND(E3855/D3855*100,0)</f>
        <v>0</v>
      </c>
      <c r="P3855">
        <f>IFERROR(ROUND(E3855/L3855,2),0)</f>
        <v>13</v>
      </c>
      <c r="Q3855" s="11" t="s">
        <v>8315</v>
      </c>
      <c r="R3855" t="s">
        <v>8316</v>
      </c>
      <c r="S3855" s="15">
        <f>(((J3855/60)/60)/24)+DATE(1970,1,1)</f>
        <v>41848.84002314815</v>
      </c>
      <c r="T3855" s="15">
        <f>(((I3855/60)/60)/24)+DATE(1970,1,1)</f>
        <v>41883.84002314815</v>
      </c>
      <c r="U3855">
        <f>YEAR(S3855)</f>
        <v>2014</v>
      </c>
      <c r="V3855">
        <f t="shared" si="60"/>
        <v>35</v>
      </c>
    </row>
    <row r="3856" spans="1:22" ht="27.6" x14ac:dyDescent="0.4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ROUND(E3856/D3856*100,0)</f>
        <v>16</v>
      </c>
      <c r="P3856">
        <f>IFERROR(ROUND(E3856/L3856,2),0)</f>
        <v>89.4</v>
      </c>
      <c r="Q3856" s="11" t="s">
        <v>8315</v>
      </c>
      <c r="R3856" t="s">
        <v>8316</v>
      </c>
      <c r="S3856" s="15">
        <f>(((J3856/60)/60)/24)+DATE(1970,1,1)</f>
        <v>42103.884930555556</v>
      </c>
      <c r="T3856" s="15">
        <f>(((I3856/60)/60)/24)+DATE(1970,1,1)</f>
        <v>42133.884930555556</v>
      </c>
      <c r="U3856">
        <f>YEAR(S3856)</f>
        <v>2015</v>
      </c>
      <c r="V3856">
        <f t="shared" si="60"/>
        <v>30</v>
      </c>
    </row>
    <row r="3857" spans="1:22" ht="55.2" x14ac:dyDescent="0.4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ROUND(E3857/D3857*100,0)</f>
        <v>3</v>
      </c>
      <c r="P3857">
        <f>IFERROR(ROUND(E3857/L3857,2),0)</f>
        <v>25</v>
      </c>
      <c r="Q3857" s="11" t="s">
        <v>8315</v>
      </c>
      <c r="R3857" t="s">
        <v>8316</v>
      </c>
      <c r="S3857" s="15">
        <f>(((J3857/60)/60)/24)+DATE(1970,1,1)</f>
        <v>42059.970729166671</v>
      </c>
      <c r="T3857" s="15">
        <f>(((I3857/60)/60)/24)+DATE(1970,1,1)</f>
        <v>42089.929062499999</v>
      </c>
      <c r="U3857">
        <f>YEAR(S3857)</f>
        <v>2015</v>
      </c>
      <c r="V3857">
        <f t="shared" si="60"/>
        <v>30</v>
      </c>
    </row>
    <row r="3858" spans="1:22" ht="41.4" x14ac:dyDescent="0.4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ROUND(E3858/D3858*100,0)</f>
        <v>0</v>
      </c>
      <c r="P3858">
        <f>IFERROR(ROUND(E3858/L3858,2),0)</f>
        <v>1</v>
      </c>
      <c r="Q3858" s="11" t="s">
        <v>8315</v>
      </c>
      <c r="R3858" t="s">
        <v>8316</v>
      </c>
      <c r="S3858" s="15">
        <f>(((J3858/60)/60)/24)+DATE(1970,1,1)</f>
        <v>42041.743090277778</v>
      </c>
      <c r="T3858" s="15">
        <f>(((I3858/60)/60)/24)+DATE(1970,1,1)</f>
        <v>42071.701423611114</v>
      </c>
      <c r="U3858">
        <f>YEAR(S3858)</f>
        <v>2015</v>
      </c>
      <c r="V3858">
        <f t="shared" si="60"/>
        <v>30</v>
      </c>
    </row>
    <row r="3859" spans="1:22" ht="41.4" x14ac:dyDescent="0.4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ROUND(E3859/D3859*100,0)</f>
        <v>5</v>
      </c>
      <c r="P3859">
        <f>IFERROR(ROUND(E3859/L3859,2),0)</f>
        <v>65</v>
      </c>
      <c r="Q3859" s="11" t="s">
        <v>8315</v>
      </c>
      <c r="R3859" t="s">
        <v>8316</v>
      </c>
      <c r="S3859" s="15">
        <f>(((J3859/60)/60)/24)+DATE(1970,1,1)</f>
        <v>41829.73715277778</v>
      </c>
      <c r="T3859" s="15">
        <f>(((I3859/60)/60)/24)+DATE(1970,1,1)</f>
        <v>41852.716666666667</v>
      </c>
      <c r="U3859">
        <f>YEAR(S3859)</f>
        <v>2014</v>
      </c>
      <c r="V3859">
        <f t="shared" si="60"/>
        <v>23</v>
      </c>
    </row>
    <row r="3860" spans="1:22" ht="41.4" x14ac:dyDescent="0.4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ROUND(E3860/D3860*100,0)</f>
        <v>2</v>
      </c>
      <c r="P3860">
        <f>IFERROR(ROUND(E3860/L3860,2),0)</f>
        <v>10</v>
      </c>
      <c r="Q3860" s="11" t="s">
        <v>8315</v>
      </c>
      <c r="R3860" t="s">
        <v>8316</v>
      </c>
      <c r="S3860" s="15">
        <f>(((J3860/60)/60)/24)+DATE(1970,1,1)</f>
        <v>42128.431064814817</v>
      </c>
      <c r="T3860" s="15">
        <f>(((I3860/60)/60)/24)+DATE(1970,1,1)</f>
        <v>42146.875</v>
      </c>
      <c r="U3860">
        <f>YEAR(S3860)</f>
        <v>2015</v>
      </c>
      <c r="V3860">
        <f t="shared" si="60"/>
        <v>18</v>
      </c>
    </row>
    <row r="3861" spans="1:22" ht="41.4" x14ac:dyDescent="0.4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ROUND(E3861/D3861*100,0)</f>
        <v>0</v>
      </c>
      <c r="P3861">
        <f>IFERROR(ROUND(E3861/L3861,2),0)</f>
        <v>1</v>
      </c>
      <c r="Q3861" s="11" t="s">
        <v>8315</v>
      </c>
      <c r="R3861" t="s">
        <v>8316</v>
      </c>
      <c r="S3861" s="15">
        <f>(((J3861/60)/60)/24)+DATE(1970,1,1)</f>
        <v>41789.893599537041</v>
      </c>
      <c r="T3861" s="15">
        <f>(((I3861/60)/60)/24)+DATE(1970,1,1)</f>
        <v>41815.875</v>
      </c>
      <c r="U3861">
        <f>YEAR(S3861)</f>
        <v>2014</v>
      </c>
      <c r="V3861">
        <f t="shared" si="60"/>
        <v>26</v>
      </c>
    </row>
    <row r="3862" spans="1:22" ht="41.4" x14ac:dyDescent="0.4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ROUND(E3862/D3862*100,0)</f>
        <v>18</v>
      </c>
      <c r="P3862">
        <f>IFERROR(ROUND(E3862/L3862,2),0)</f>
        <v>81.540000000000006</v>
      </c>
      <c r="Q3862" s="11" t="s">
        <v>8315</v>
      </c>
      <c r="R3862" t="s">
        <v>8316</v>
      </c>
      <c r="S3862" s="15">
        <f>(((J3862/60)/60)/24)+DATE(1970,1,1)</f>
        <v>41833.660995370366</v>
      </c>
      <c r="T3862" s="15">
        <f>(((I3862/60)/60)/24)+DATE(1970,1,1)</f>
        <v>41863.660995370366</v>
      </c>
      <c r="U3862">
        <f>YEAR(S3862)</f>
        <v>2014</v>
      </c>
      <c r="V3862">
        <f t="shared" si="60"/>
        <v>30</v>
      </c>
    </row>
    <row r="3863" spans="1:22" x14ac:dyDescent="0.4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ROUND(E3863/D3863*100,0)</f>
        <v>5</v>
      </c>
      <c r="P3863">
        <f>IFERROR(ROUND(E3863/L3863,2),0)</f>
        <v>100</v>
      </c>
      <c r="Q3863" s="11" t="s">
        <v>8315</v>
      </c>
      <c r="R3863" t="s">
        <v>8316</v>
      </c>
      <c r="S3863" s="15">
        <f>(((J3863/60)/60)/24)+DATE(1970,1,1)</f>
        <v>41914.590011574073</v>
      </c>
      <c r="T3863" s="15">
        <f>(((I3863/60)/60)/24)+DATE(1970,1,1)</f>
        <v>41955.907638888893</v>
      </c>
      <c r="U3863">
        <f>YEAR(S3863)</f>
        <v>2014</v>
      </c>
      <c r="V3863">
        <f t="shared" si="60"/>
        <v>41</v>
      </c>
    </row>
    <row r="3864" spans="1:22" ht="27.6" x14ac:dyDescent="0.4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ROUND(E3864/D3864*100,0)</f>
        <v>0</v>
      </c>
      <c r="P3864">
        <f>IFERROR(ROUND(E3864/L3864,2),0)</f>
        <v>1</v>
      </c>
      <c r="Q3864" s="11" t="s">
        <v>8315</v>
      </c>
      <c r="R3864" t="s">
        <v>8316</v>
      </c>
      <c r="S3864" s="15">
        <f>(((J3864/60)/60)/24)+DATE(1970,1,1)</f>
        <v>42611.261064814811</v>
      </c>
      <c r="T3864" s="15">
        <f>(((I3864/60)/60)/24)+DATE(1970,1,1)</f>
        <v>42625.707638888889</v>
      </c>
      <c r="U3864">
        <f>YEAR(S3864)</f>
        <v>2016</v>
      </c>
      <c r="V3864">
        <f t="shared" si="60"/>
        <v>14</v>
      </c>
    </row>
    <row r="3865" spans="1:22" ht="41.4" x14ac:dyDescent="0.4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ROUND(E3865/D3865*100,0)</f>
        <v>0</v>
      </c>
      <c r="P3865">
        <f>IFERROR(ROUND(E3865/L3865,2),0)</f>
        <v>0</v>
      </c>
      <c r="Q3865" s="11" t="s">
        <v>8315</v>
      </c>
      <c r="R3865" t="s">
        <v>8316</v>
      </c>
      <c r="S3865" s="15">
        <f>(((J3865/60)/60)/24)+DATE(1970,1,1)</f>
        <v>42253.633159722223</v>
      </c>
      <c r="T3865" s="15">
        <f>(((I3865/60)/60)/24)+DATE(1970,1,1)</f>
        <v>42313.674826388888</v>
      </c>
      <c r="U3865">
        <f>YEAR(S3865)</f>
        <v>2015</v>
      </c>
      <c r="V3865">
        <f t="shared" si="60"/>
        <v>60</v>
      </c>
    </row>
    <row r="3866" spans="1:22" ht="41.4" x14ac:dyDescent="0.4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ROUND(E3866/D3866*100,0)</f>
        <v>1</v>
      </c>
      <c r="P3866">
        <f>IFERROR(ROUND(E3866/L3866,2),0)</f>
        <v>20</v>
      </c>
      <c r="Q3866" s="11" t="s">
        <v>8315</v>
      </c>
      <c r="R3866" t="s">
        <v>8316</v>
      </c>
      <c r="S3866" s="15">
        <f>(((J3866/60)/60)/24)+DATE(1970,1,1)</f>
        <v>42295.891828703709</v>
      </c>
      <c r="T3866" s="15">
        <f>(((I3866/60)/60)/24)+DATE(1970,1,1)</f>
        <v>42325.933495370366</v>
      </c>
      <c r="U3866">
        <f>YEAR(S3866)</f>
        <v>2015</v>
      </c>
      <c r="V3866">
        <f t="shared" si="60"/>
        <v>30</v>
      </c>
    </row>
    <row r="3867" spans="1:22" ht="41.4" x14ac:dyDescent="0.4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ROUND(E3867/D3867*100,0)</f>
        <v>27</v>
      </c>
      <c r="P3867">
        <f>IFERROR(ROUND(E3867/L3867,2),0)</f>
        <v>46.43</v>
      </c>
      <c r="Q3867" s="11" t="s">
        <v>8315</v>
      </c>
      <c r="R3867" t="s">
        <v>8316</v>
      </c>
      <c r="S3867" s="15">
        <f>(((J3867/60)/60)/24)+DATE(1970,1,1)</f>
        <v>41841.651597222226</v>
      </c>
      <c r="T3867" s="15">
        <f>(((I3867/60)/60)/24)+DATE(1970,1,1)</f>
        <v>41881.229166666664</v>
      </c>
      <c r="U3867">
        <f>YEAR(S3867)</f>
        <v>2014</v>
      </c>
      <c r="V3867">
        <f t="shared" si="60"/>
        <v>40</v>
      </c>
    </row>
    <row r="3868" spans="1:22" ht="27.6" x14ac:dyDescent="0.4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ROUND(E3868/D3868*100,0)</f>
        <v>1</v>
      </c>
      <c r="P3868">
        <f>IFERROR(ROUND(E3868/L3868,2),0)</f>
        <v>5.5</v>
      </c>
      <c r="Q3868" s="11" t="s">
        <v>8315</v>
      </c>
      <c r="R3868" t="s">
        <v>8316</v>
      </c>
      <c r="S3868" s="15">
        <f>(((J3868/60)/60)/24)+DATE(1970,1,1)</f>
        <v>42402.947002314817</v>
      </c>
      <c r="T3868" s="15">
        <f>(((I3868/60)/60)/24)+DATE(1970,1,1)</f>
        <v>42452.145138888889</v>
      </c>
      <c r="U3868">
        <f>YEAR(S3868)</f>
        <v>2016</v>
      </c>
      <c r="V3868">
        <f t="shared" si="60"/>
        <v>50</v>
      </c>
    </row>
    <row r="3869" spans="1:22" ht="41.4" x14ac:dyDescent="0.4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ROUND(E3869/D3869*100,0)</f>
        <v>13</v>
      </c>
      <c r="P3869">
        <f>IFERROR(ROUND(E3869/L3869,2),0)</f>
        <v>50.2</v>
      </c>
      <c r="Q3869" s="11" t="s">
        <v>8315</v>
      </c>
      <c r="R3869" t="s">
        <v>8316</v>
      </c>
      <c r="S3869" s="15">
        <f>(((J3869/60)/60)/24)+DATE(1970,1,1)</f>
        <v>42509.814108796301</v>
      </c>
      <c r="T3869" s="15">
        <f>(((I3869/60)/60)/24)+DATE(1970,1,1)</f>
        <v>42539.814108796301</v>
      </c>
      <c r="U3869">
        <f>YEAR(S3869)</f>
        <v>2016</v>
      </c>
      <c r="V3869">
        <f t="shared" si="60"/>
        <v>30</v>
      </c>
    </row>
    <row r="3870" spans="1:22" x14ac:dyDescent="0.4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ROUND(E3870/D3870*100,0)</f>
        <v>0</v>
      </c>
      <c r="P3870">
        <f>IFERROR(ROUND(E3870/L3870,2),0)</f>
        <v>10</v>
      </c>
      <c r="Q3870" s="11" t="s">
        <v>8315</v>
      </c>
      <c r="R3870" t="s">
        <v>8357</v>
      </c>
      <c r="S3870" s="15">
        <f>(((J3870/60)/60)/24)+DATE(1970,1,1)</f>
        <v>41865.659780092588</v>
      </c>
      <c r="T3870" s="15">
        <f>(((I3870/60)/60)/24)+DATE(1970,1,1)</f>
        <v>41890.659780092588</v>
      </c>
      <c r="U3870">
        <f>YEAR(S3870)</f>
        <v>2014</v>
      </c>
      <c r="V3870">
        <f t="shared" si="60"/>
        <v>25</v>
      </c>
    </row>
    <row r="3871" spans="1:22" ht="27.6" x14ac:dyDescent="0.4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ROUND(E3871/D3871*100,0)</f>
        <v>3</v>
      </c>
      <c r="P3871">
        <f>IFERROR(ROUND(E3871/L3871,2),0)</f>
        <v>30.13</v>
      </c>
      <c r="Q3871" s="11" t="s">
        <v>8315</v>
      </c>
      <c r="R3871" t="s">
        <v>8357</v>
      </c>
      <c r="S3871" s="15">
        <f>(((J3871/60)/60)/24)+DATE(1970,1,1)</f>
        <v>42047.724444444444</v>
      </c>
      <c r="T3871" s="15">
        <f>(((I3871/60)/60)/24)+DATE(1970,1,1)</f>
        <v>42077.132638888885</v>
      </c>
      <c r="U3871">
        <f>YEAR(S3871)</f>
        <v>2015</v>
      </c>
      <c r="V3871">
        <f t="shared" si="60"/>
        <v>30</v>
      </c>
    </row>
    <row r="3872" spans="1:22" ht="41.4" x14ac:dyDescent="0.4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ROUND(E3872/D3872*100,0)</f>
        <v>15</v>
      </c>
      <c r="P3872">
        <f>IFERROR(ROUND(E3872/L3872,2),0)</f>
        <v>150</v>
      </c>
      <c r="Q3872" s="11" t="s">
        <v>8315</v>
      </c>
      <c r="R3872" t="s">
        <v>8357</v>
      </c>
      <c r="S3872" s="15">
        <f>(((J3872/60)/60)/24)+DATE(1970,1,1)</f>
        <v>41793.17219907407</v>
      </c>
      <c r="T3872" s="15">
        <f>(((I3872/60)/60)/24)+DATE(1970,1,1)</f>
        <v>41823.17219907407</v>
      </c>
      <c r="U3872">
        <f>YEAR(S3872)</f>
        <v>2014</v>
      </c>
      <c r="V3872">
        <f t="shared" si="60"/>
        <v>30</v>
      </c>
    </row>
    <row r="3873" spans="1:22" ht="27.6" x14ac:dyDescent="0.4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ROUND(E3873/D3873*100,0)</f>
        <v>3</v>
      </c>
      <c r="P3873">
        <f>IFERROR(ROUND(E3873/L3873,2),0)</f>
        <v>13.33</v>
      </c>
      <c r="Q3873" s="11" t="s">
        <v>8315</v>
      </c>
      <c r="R3873" t="s">
        <v>8357</v>
      </c>
      <c r="S3873" s="15">
        <f>(((J3873/60)/60)/24)+DATE(1970,1,1)</f>
        <v>42763.780671296292</v>
      </c>
      <c r="T3873" s="15">
        <f>(((I3873/60)/60)/24)+DATE(1970,1,1)</f>
        <v>42823.739004629635</v>
      </c>
      <c r="U3873">
        <f>YEAR(S3873)</f>
        <v>2017</v>
      </c>
      <c r="V3873">
        <f t="shared" si="60"/>
        <v>60</v>
      </c>
    </row>
    <row r="3874" spans="1:22" ht="41.4" x14ac:dyDescent="0.4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ROUND(E3874/D3874*100,0)</f>
        <v>0</v>
      </c>
      <c r="P3874">
        <f>IFERROR(ROUND(E3874/L3874,2),0)</f>
        <v>0</v>
      </c>
      <c r="Q3874" s="11" t="s">
        <v>8315</v>
      </c>
      <c r="R3874" t="s">
        <v>8357</v>
      </c>
      <c r="S3874" s="15">
        <f>(((J3874/60)/60)/24)+DATE(1970,1,1)</f>
        <v>42180.145787037036</v>
      </c>
      <c r="T3874" s="15">
        <f>(((I3874/60)/60)/24)+DATE(1970,1,1)</f>
        <v>42230.145787037036</v>
      </c>
      <c r="U3874">
        <f>YEAR(S3874)</f>
        <v>2015</v>
      </c>
      <c r="V3874">
        <f t="shared" si="60"/>
        <v>50</v>
      </c>
    </row>
    <row r="3875" spans="1:22" ht="41.4" x14ac:dyDescent="0.4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ROUND(E3875/D3875*100,0)</f>
        <v>0</v>
      </c>
      <c r="P3875">
        <f>IFERROR(ROUND(E3875/L3875,2),0)</f>
        <v>0</v>
      </c>
      <c r="Q3875" s="11" t="s">
        <v>8315</v>
      </c>
      <c r="R3875" t="s">
        <v>8357</v>
      </c>
      <c r="S3875" s="15">
        <f>(((J3875/60)/60)/24)+DATE(1970,1,1)</f>
        <v>42255.696006944447</v>
      </c>
      <c r="T3875" s="15">
        <f>(((I3875/60)/60)/24)+DATE(1970,1,1)</f>
        <v>42285.696006944447</v>
      </c>
      <c r="U3875">
        <f>YEAR(S3875)</f>
        <v>2015</v>
      </c>
      <c r="V3875">
        <f t="shared" si="60"/>
        <v>30</v>
      </c>
    </row>
    <row r="3876" spans="1:22" ht="41.4" x14ac:dyDescent="0.4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ROUND(E3876/D3876*100,0)</f>
        <v>0</v>
      </c>
      <c r="P3876">
        <f>IFERROR(ROUND(E3876/L3876,2),0)</f>
        <v>0</v>
      </c>
      <c r="Q3876" s="11" t="s">
        <v>8315</v>
      </c>
      <c r="R3876" t="s">
        <v>8357</v>
      </c>
      <c r="S3876" s="15">
        <f>(((J3876/60)/60)/24)+DATE(1970,1,1)</f>
        <v>42007.016458333332</v>
      </c>
      <c r="T3876" s="15">
        <f>(((I3876/60)/60)/24)+DATE(1970,1,1)</f>
        <v>42028.041666666672</v>
      </c>
      <c r="U3876">
        <f>YEAR(S3876)</f>
        <v>2015</v>
      </c>
      <c r="V3876">
        <f t="shared" si="60"/>
        <v>21</v>
      </c>
    </row>
    <row r="3877" spans="1:22" ht="41.4" x14ac:dyDescent="0.4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ROUND(E3877/D3877*100,0)</f>
        <v>0</v>
      </c>
      <c r="P3877">
        <f>IFERROR(ROUND(E3877/L3877,2),0)</f>
        <v>0</v>
      </c>
      <c r="Q3877" s="11" t="s">
        <v>8315</v>
      </c>
      <c r="R3877" t="s">
        <v>8357</v>
      </c>
      <c r="S3877" s="15">
        <f>(((J3877/60)/60)/24)+DATE(1970,1,1)</f>
        <v>42615.346817129626</v>
      </c>
      <c r="T3877" s="15">
        <f>(((I3877/60)/60)/24)+DATE(1970,1,1)</f>
        <v>42616.416666666672</v>
      </c>
      <c r="U3877">
        <f>YEAR(S3877)</f>
        <v>2016</v>
      </c>
      <c r="V3877">
        <f t="shared" si="60"/>
        <v>1</v>
      </c>
    </row>
    <row r="3878" spans="1:22" ht="41.4" x14ac:dyDescent="0.4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ROUND(E3878/D3878*100,0)</f>
        <v>53</v>
      </c>
      <c r="P3878">
        <f>IFERROR(ROUND(E3878/L3878,2),0)</f>
        <v>44.76</v>
      </c>
      <c r="Q3878" s="11" t="s">
        <v>8315</v>
      </c>
      <c r="R3878" t="s">
        <v>8357</v>
      </c>
      <c r="S3878" s="15">
        <f>(((J3878/60)/60)/24)+DATE(1970,1,1)</f>
        <v>42372.624166666668</v>
      </c>
      <c r="T3878" s="15">
        <f>(((I3878/60)/60)/24)+DATE(1970,1,1)</f>
        <v>42402.624166666668</v>
      </c>
      <c r="U3878">
        <f>YEAR(S3878)</f>
        <v>2016</v>
      </c>
      <c r="V3878">
        <f t="shared" si="60"/>
        <v>30</v>
      </c>
    </row>
    <row r="3879" spans="1:22" ht="41.4" x14ac:dyDescent="0.4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ROUND(E3879/D3879*100,0)</f>
        <v>5</v>
      </c>
      <c r="P3879">
        <f>IFERROR(ROUND(E3879/L3879,2),0)</f>
        <v>88.64</v>
      </c>
      <c r="Q3879" s="11" t="s">
        <v>8315</v>
      </c>
      <c r="R3879" t="s">
        <v>8357</v>
      </c>
      <c r="S3879" s="15">
        <f>(((J3879/60)/60)/24)+DATE(1970,1,1)</f>
        <v>42682.67768518519</v>
      </c>
      <c r="T3879" s="15">
        <f>(((I3879/60)/60)/24)+DATE(1970,1,1)</f>
        <v>42712.67768518519</v>
      </c>
      <c r="U3879">
        <f>YEAR(S3879)</f>
        <v>2016</v>
      </c>
      <c r="V3879">
        <f t="shared" si="60"/>
        <v>30</v>
      </c>
    </row>
    <row r="3880" spans="1:22" ht="41.4" x14ac:dyDescent="0.4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ROUND(E3880/D3880*100,0)</f>
        <v>0</v>
      </c>
      <c r="P3880">
        <f>IFERROR(ROUND(E3880/L3880,2),0)</f>
        <v>10</v>
      </c>
      <c r="Q3880" s="11" t="s">
        <v>8315</v>
      </c>
      <c r="R3880" t="s">
        <v>8357</v>
      </c>
      <c r="S3880" s="15">
        <f>(((J3880/60)/60)/24)+DATE(1970,1,1)</f>
        <v>42154.818819444445</v>
      </c>
      <c r="T3880" s="15">
        <f>(((I3880/60)/60)/24)+DATE(1970,1,1)</f>
        <v>42185.165972222225</v>
      </c>
      <c r="U3880">
        <f>YEAR(S3880)</f>
        <v>2015</v>
      </c>
      <c r="V3880">
        <f t="shared" si="60"/>
        <v>31</v>
      </c>
    </row>
    <row r="3881" spans="1:22" ht="41.4" x14ac:dyDescent="0.4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ROUND(E3881/D3881*100,0)</f>
        <v>0</v>
      </c>
      <c r="P3881">
        <f>IFERROR(ROUND(E3881/L3881,2),0)</f>
        <v>0</v>
      </c>
      <c r="Q3881" s="11" t="s">
        <v>8315</v>
      </c>
      <c r="R3881" t="s">
        <v>8357</v>
      </c>
      <c r="S3881" s="15">
        <f>(((J3881/60)/60)/24)+DATE(1970,1,1)</f>
        <v>41999.861064814817</v>
      </c>
      <c r="T3881" s="15">
        <f>(((I3881/60)/60)/24)+DATE(1970,1,1)</f>
        <v>42029.861064814817</v>
      </c>
      <c r="U3881">
        <f>YEAR(S3881)</f>
        <v>2014</v>
      </c>
      <c r="V3881">
        <f t="shared" si="60"/>
        <v>30</v>
      </c>
    </row>
    <row r="3882" spans="1:22" ht="41.4" x14ac:dyDescent="0.4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ROUND(E3882/D3882*100,0)</f>
        <v>13</v>
      </c>
      <c r="P3882">
        <f>IFERROR(ROUND(E3882/L3882,2),0)</f>
        <v>57.65</v>
      </c>
      <c r="Q3882" s="11" t="s">
        <v>8315</v>
      </c>
      <c r="R3882" t="s">
        <v>8357</v>
      </c>
      <c r="S3882" s="15">
        <f>(((J3882/60)/60)/24)+DATE(1970,1,1)</f>
        <v>41815.815046296295</v>
      </c>
      <c r="T3882" s="15">
        <f>(((I3882/60)/60)/24)+DATE(1970,1,1)</f>
        <v>41850.958333333336</v>
      </c>
      <c r="U3882">
        <f>YEAR(S3882)</f>
        <v>2014</v>
      </c>
      <c r="V3882">
        <f t="shared" si="60"/>
        <v>35</v>
      </c>
    </row>
    <row r="3883" spans="1:22" ht="27.6" x14ac:dyDescent="0.4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ROUND(E3883/D3883*100,0)</f>
        <v>5</v>
      </c>
      <c r="P3883">
        <f>IFERROR(ROUND(E3883/L3883,2),0)</f>
        <v>25</v>
      </c>
      <c r="Q3883" s="11" t="s">
        <v>8315</v>
      </c>
      <c r="R3883" t="s">
        <v>8357</v>
      </c>
      <c r="S3883" s="15">
        <f>(((J3883/60)/60)/24)+DATE(1970,1,1)</f>
        <v>42756.018506944441</v>
      </c>
      <c r="T3883" s="15">
        <f>(((I3883/60)/60)/24)+DATE(1970,1,1)</f>
        <v>42786.018506944441</v>
      </c>
      <c r="U3883">
        <f>YEAR(S3883)</f>
        <v>2017</v>
      </c>
      <c r="V3883">
        <f t="shared" si="60"/>
        <v>30</v>
      </c>
    </row>
    <row r="3884" spans="1:22" ht="41.4" x14ac:dyDescent="0.4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ROUND(E3884/D3884*100,0)</f>
        <v>0</v>
      </c>
      <c r="P3884">
        <f>IFERROR(ROUND(E3884/L3884,2),0)</f>
        <v>0</v>
      </c>
      <c r="Q3884" s="11" t="s">
        <v>8315</v>
      </c>
      <c r="R3884" t="s">
        <v>8357</v>
      </c>
      <c r="S3884" s="15">
        <f>(((J3884/60)/60)/24)+DATE(1970,1,1)</f>
        <v>42373.983449074076</v>
      </c>
      <c r="T3884" s="15">
        <f>(((I3884/60)/60)/24)+DATE(1970,1,1)</f>
        <v>42400.960416666669</v>
      </c>
      <c r="U3884">
        <f>YEAR(S3884)</f>
        <v>2016</v>
      </c>
      <c r="V3884">
        <f t="shared" si="60"/>
        <v>27</v>
      </c>
    </row>
    <row r="3885" spans="1:22" ht="55.2" x14ac:dyDescent="0.4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ROUND(E3885/D3885*100,0)</f>
        <v>0</v>
      </c>
      <c r="P3885">
        <f>IFERROR(ROUND(E3885/L3885,2),0)</f>
        <v>0</v>
      </c>
      <c r="Q3885" s="11" t="s">
        <v>8315</v>
      </c>
      <c r="R3885" t="s">
        <v>8357</v>
      </c>
      <c r="S3885" s="15">
        <f>(((J3885/60)/60)/24)+DATE(1970,1,1)</f>
        <v>41854.602650462963</v>
      </c>
      <c r="T3885" s="15">
        <f>(((I3885/60)/60)/24)+DATE(1970,1,1)</f>
        <v>41884.602650462963</v>
      </c>
      <c r="U3885">
        <f>YEAR(S3885)</f>
        <v>2014</v>
      </c>
      <c r="V3885">
        <f t="shared" si="60"/>
        <v>30</v>
      </c>
    </row>
    <row r="3886" spans="1:22" ht="41.4" x14ac:dyDescent="0.4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ROUND(E3886/D3886*100,0)</f>
        <v>0</v>
      </c>
      <c r="P3886">
        <f>IFERROR(ROUND(E3886/L3886,2),0)</f>
        <v>0</v>
      </c>
      <c r="Q3886" s="11" t="s">
        <v>8315</v>
      </c>
      <c r="R3886" t="s">
        <v>8357</v>
      </c>
      <c r="S3886" s="15">
        <f>(((J3886/60)/60)/24)+DATE(1970,1,1)</f>
        <v>42065.791574074072</v>
      </c>
      <c r="T3886" s="15">
        <f>(((I3886/60)/60)/24)+DATE(1970,1,1)</f>
        <v>42090.749907407408</v>
      </c>
      <c r="U3886">
        <f>YEAR(S3886)</f>
        <v>2015</v>
      </c>
      <c r="V3886">
        <f t="shared" si="60"/>
        <v>25</v>
      </c>
    </row>
    <row r="3887" spans="1:22" ht="41.4" x14ac:dyDescent="0.4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ROUND(E3887/D3887*100,0)</f>
        <v>0</v>
      </c>
      <c r="P3887">
        <f>IFERROR(ROUND(E3887/L3887,2),0)</f>
        <v>0</v>
      </c>
      <c r="Q3887" s="11" t="s">
        <v>8315</v>
      </c>
      <c r="R3887" t="s">
        <v>8357</v>
      </c>
      <c r="S3887" s="15">
        <f>(((J3887/60)/60)/24)+DATE(1970,1,1)</f>
        <v>42469.951284722221</v>
      </c>
      <c r="T3887" s="15">
        <f>(((I3887/60)/60)/24)+DATE(1970,1,1)</f>
        <v>42499.951284722221</v>
      </c>
      <c r="U3887">
        <f>YEAR(S3887)</f>
        <v>2016</v>
      </c>
      <c r="V3887">
        <f t="shared" si="60"/>
        <v>30</v>
      </c>
    </row>
    <row r="3888" spans="1:22" x14ac:dyDescent="0.4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ROUND(E3888/D3888*100,0)</f>
        <v>0</v>
      </c>
      <c r="P3888">
        <f>IFERROR(ROUND(E3888/L3888,2),0)</f>
        <v>0</v>
      </c>
      <c r="Q3888" s="11" t="s">
        <v>8315</v>
      </c>
      <c r="R3888" t="s">
        <v>8357</v>
      </c>
      <c r="S3888" s="15">
        <f>(((J3888/60)/60)/24)+DATE(1970,1,1)</f>
        <v>41954.228032407409</v>
      </c>
      <c r="T3888" s="15">
        <f>(((I3888/60)/60)/24)+DATE(1970,1,1)</f>
        <v>41984.228032407409</v>
      </c>
      <c r="U3888">
        <f>YEAR(S3888)</f>
        <v>2014</v>
      </c>
      <c r="V3888">
        <f t="shared" si="60"/>
        <v>30</v>
      </c>
    </row>
    <row r="3889" spans="1:22" ht="41.4" x14ac:dyDescent="0.4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ROUND(E3889/D3889*100,0)</f>
        <v>2</v>
      </c>
      <c r="P3889">
        <f>IFERROR(ROUND(E3889/L3889,2),0)</f>
        <v>17.5</v>
      </c>
      <c r="Q3889" s="11" t="s">
        <v>8315</v>
      </c>
      <c r="R3889" t="s">
        <v>8357</v>
      </c>
      <c r="S3889" s="15">
        <f>(((J3889/60)/60)/24)+DATE(1970,1,1)</f>
        <v>42079.857974537037</v>
      </c>
      <c r="T3889" s="15">
        <f>(((I3889/60)/60)/24)+DATE(1970,1,1)</f>
        <v>42125.916666666672</v>
      </c>
      <c r="U3889">
        <f>YEAR(S3889)</f>
        <v>2015</v>
      </c>
      <c r="V3889">
        <f t="shared" si="60"/>
        <v>46</v>
      </c>
    </row>
    <row r="3890" spans="1:22" ht="41.4" x14ac:dyDescent="0.4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ROUND(E3890/D3890*100,0)</f>
        <v>27</v>
      </c>
      <c r="P3890">
        <f>IFERROR(ROUND(E3890/L3890,2),0)</f>
        <v>38.71</v>
      </c>
      <c r="Q3890" s="11" t="s">
        <v>8315</v>
      </c>
      <c r="R3890" t="s">
        <v>8316</v>
      </c>
      <c r="S3890" s="15">
        <f>(((J3890/60)/60)/24)+DATE(1970,1,1)</f>
        <v>42762.545810185184</v>
      </c>
      <c r="T3890" s="15">
        <f>(((I3890/60)/60)/24)+DATE(1970,1,1)</f>
        <v>42792.545810185184</v>
      </c>
      <c r="U3890">
        <f>YEAR(S3890)</f>
        <v>2017</v>
      </c>
      <c r="V3890">
        <f t="shared" si="60"/>
        <v>30</v>
      </c>
    </row>
    <row r="3891" spans="1:22" ht="41.4" x14ac:dyDescent="0.4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ROUND(E3891/D3891*100,0)</f>
        <v>1</v>
      </c>
      <c r="P3891">
        <f>IFERROR(ROUND(E3891/L3891,2),0)</f>
        <v>13.11</v>
      </c>
      <c r="Q3891" s="11" t="s">
        <v>8315</v>
      </c>
      <c r="R3891" t="s">
        <v>8316</v>
      </c>
      <c r="S3891" s="15">
        <f>(((J3891/60)/60)/24)+DATE(1970,1,1)</f>
        <v>41977.004976851851</v>
      </c>
      <c r="T3891" s="15">
        <f>(((I3891/60)/60)/24)+DATE(1970,1,1)</f>
        <v>42008.976388888885</v>
      </c>
      <c r="U3891">
        <f>YEAR(S3891)</f>
        <v>2014</v>
      </c>
      <c r="V3891">
        <f t="shared" si="60"/>
        <v>31</v>
      </c>
    </row>
    <row r="3892" spans="1:22" ht="41.4" x14ac:dyDescent="0.4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ROUND(E3892/D3892*100,0)</f>
        <v>17</v>
      </c>
      <c r="P3892">
        <f>IFERROR(ROUND(E3892/L3892,2),0)</f>
        <v>315.5</v>
      </c>
      <c r="Q3892" s="11" t="s">
        <v>8315</v>
      </c>
      <c r="R3892" t="s">
        <v>8316</v>
      </c>
      <c r="S3892" s="15">
        <f>(((J3892/60)/60)/24)+DATE(1970,1,1)</f>
        <v>42171.758611111116</v>
      </c>
      <c r="T3892" s="15">
        <f>(((I3892/60)/60)/24)+DATE(1970,1,1)</f>
        <v>42231.758611111116</v>
      </c>
      <c r="U3892">
        <f>YEAR(S3892)</f>
        <v>2015</v>
      </c>
      <c r="V3892">
        <f t="shared" si="60"/>
        <v>60</v>
      </c>
    </row>
    <row r="3893" spans="1:22" ht="27.6" x14ac:dyDescent="0.4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ROUND(E3893/D3893*100,0)</f>
        <v>33</v>
      </c>
      <c r="P3893">
        <f>IFERROR(ROUND(E3893/L3893,2),0)</f>
        <v>37.14</v>
      </c>
      <c r="Q3893" s="11" t="s">
        <v>8315</v>
      </c>
      <c r="R3893" t="s">
        <v>8316</v>
      </c>
      <c r="S3893" s="15">
        <f>(((J3893/60)/60)/24)+DATE(1970,1,1)</f>
        <v>42056.1324537037</v>
      </c>
      <c r="T3893" s="15">
        <f>(((I3893/60)/60)/24)+DATE(1970,1,1)</f>
        <v>42086.207638888889</v>
      </c>
      <c r="U3893">
        <f>YEAR(S3893)</f>
        <v>2015</v>
      </c>
      <c r="V3893">
        <f t="shared" si="60"/>
        <v>30</v>
      </c>
    </row>
    <row r="3894" spans="1:22" ht="41.4" x14ac:dyDescent="0.4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ROUND(E3894/D3894*100,0)</f>
        <v>0</v>
      </c>
      <c r="P3894">
        <f>IFERROR(ROUND(E3894/L3894,2),0)</f>
        <v>0</v>
      </c>
      <c r="Q3894" s="11" t="s">
        <v>8315</v>
      </c>
      <c r="R3894" t="s">
        <v>8316</v>
      </c>
      <c r="S3894" s="15">
        <f>(((J3894/60)/60)/24)+DATE(1970,1,1)</f>
        <v>41867.652280092596</v>
      </c>
      <c r="T3894" s="15">
        <f>(((I3894/60)/60)/24)+DATE(1970,1,1)</f>
        <v>41875.291666666664</v>
      </c>
      <c r="U3894">
        <f>YEAR(S3894)</f>
        <v>2014</v>
      </c>
      <c r="V3894">
        <f t="shared" si="60"/>
        <v>8</v>
      </c>
    </row>
    <row r="3895" spans="1:22" ht="41.4" x14ac:dyDescent="0.4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ROUND(E3895/D3895*100,0)</f>
        <v>22</v>
      </c>
      <c r="P3895">
        <f>IFERROR(ROUND(E3895/L3895,2),0)</f>
        <v>128.27000000000001</v>
      </c>
      <c r="Q3895" s="11" t="s">
        <v>8315</v>
      </c>
      <c r="R3895" t="s">
        <v>8316</v>
      </c>
      <c r="S3895" s="15">
        <f>(((J3895/60)/60)/24)+DATE(1970,1,1)</f>
        <v>41779.657870370371</v>
      </c>
      <c r="T3895" s="15">
        <f>(((I3895/60)/60)/24)+DATE(1970,1,1)</f>
        <v>41821.25</v>
      </c>
      <c r="U3895">
        <f>YEAR(S3895)</f>
        <v>2014</v>
      </c>
      <c r="V3895">
        <f t="shared" si="60"/>
        <v>42</v>
      </c>
    </row>
    <row r="3896" spans="1:22" ht="41.4" x14ac:dyDescent="0.4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ROUND(E3896/D3896*100,0)</f>
        <v>3</v>
      </c>
      <c r="P3896">
        <f>IFERROR(ROUND(E3896/L3896,2),0)</f>
        <v>47.27</v>
      </c>
      <c r="Q3896" s="11" t="s">
        <v>8315</v>
      </c>
      <c r="R3896" t="s">
        <v>8316</v>
      </c>
      <c r="S3896" s="15">
        <f>(((J3896/60)/60)/24)+DATE(1970,1,1)</f>
        <v>42679.958472222221</v>
      </c>
      <c r="T3896" s="15">
        <f>(((I3896/60)/60)/24)+DATE(1970,1,1)</f>
        <v>42710.207638888889</v>
      </c>
      <c r="U3896">
        <f>YEAR(S3896)</f>
        <v>2016</v>
      </c>
      <c r="V3896">
        <f t="shared" si="60"/>
        <v>31</v>
      </c>
    </row>
    <row r="3897" spans="1:22" ht="41.4" x14ac:dyDescent="0.4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ROUND(E3897/D3897*100,0)</f>
        <v>5</v>
      </c>
      <c r="P3897">
        <f>IFERROR(ROUND(E3897/L3897,2),0)</f>
        <v>50</v>
      </c>
      <c r="Q3897" s="11" t="s">
        <v>8315</v>
      </c>
      <c r="R3897" t="s">
        <v>8316</v>
      </c>
      <c r="S3897" s="15">
        <f>(((J3897/60)/60)/24)+DATE(1970,1,1)</f>
        <v>42032.250208333338</v>
      </c>
      <c r="T3897" s="15">
        <f>(((I3897/60)/60)/24)+DATE(1970,1,1)</f>
        <v>42063.250208333338</v>
      </c>
      <c r="U3897">
        <f>YEAR(S3897)</f>
        <v>2015</v>
      </c>
      <c r="V3897">
        <f t="shared" si="60"/>
        <v>31</v>
      </c>
    </row>
    <row r="3898" spans="1:22" ht="41.4" x14ac:dyDescent="0.4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ROUND(E3898/D3898*100,0)</f>
        <v>11</v>
      </c>
      <c r="P3898">
        <f>IFERROR(ROUND(E3898/L3898,2),0)</f>
        <v>42.5</v>
      </c>
      <c r="Q3898" s="11" t="s">
        <v>8315</v>
      </c>
      <c r="R3898" t="s">
        <v>8316</v>
      </c>
      <c r="S3898" s="15">
        <f>(((J3898/60)/60)/24)+DATE(1970,1,1)</f>
        <v>41793.191875000004</v>
      </c>
      <c r="T3898" s="15">
        <f>(((I3898/60)/60)/24)+DATE(1970,1,1)</f>
        <v>41807.191875000004</v>
      </c>
      <c r="U3898">
        <f>YEAR(S3898)</f>
        <v>2014</v>
      </c>
      <c r="V3898">
        <f t="shared" si="60"/>
        <v>14</v>
      </c>
    </row>
    <row r="3899" spans="1:22" ht="41.4" x14ac:dyDescent="0.4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ROUND(E3899/D3899*100,0)</f>
        <v>18</v>
      </c>
      <c r="P3899">
        <f>IFERROR(ROUND(E3899/L3899,2),0)</f>
        <v>44</v>
      </c>
      <c r="Q3899" s="11" t="s">
        <v>8315</v>
      </c>
      <c r="R3899" t="s">
        <v>8316</v>
      </c>
      <c r="S3899" s="15">
        <f>(((J3899/60)/60)/24)+DATE(1970,1,1)</f>
        <v>41982.87364583333</v>
      </c>
      <c r="T3899" s="15">
        <f>(((I3899/60)/60)/24)+DATE(1970,1,1)</f>
        <v>42012.87364583333</v>
      </c>
      <c r="U3899">
        <f>YEAR(S3899)</f>
        <v>2014</v>
      </c>
      <c r="V3899">
        <f t="shared" si="60"/>
        <v>30</v>
      </c>
    </row>
    <row r="3900" spans="1:22" ht="55.2" x14ac:dyDescent="0.4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ROUND(E3900/D3900*100,0)</f>
        <v>33</v>
      </c>
      <c r="P3900">
        <f>IFERROR(ROUND(E3900/L3900,2),0)</f>
        <v>50.88</v>
      </c>
      <c r="Q3900" s="11" t="s">
        <v>8315</v>
      </c>
      <c r="R3900" t="s">
        <v>8316</v>
      </c>
      <c r="S3900" s="15">
        <f>(((J3900/60)/60)/24)+DATE(1970,1,1)</f>
        <v>42193.482291666667</v>
      </c>
      <c r="T3900" s="15">
        <f>(((I3900/60)/60)/24)+DATE(1970,1,1)</f>
        <v>42233.666666666672</v>
      </c>
      <c r="U3900">
        <f>YEAR(S3900)</f>
        <v>2015</v>
      </c>
      <c r="V3900">
        <f t="shared" si="60"/>
        <v>40</v>
      </c>
    </row>
    <row r="3901" spans="1:22" ht="41.4" x14ac:dyDescent="0.4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ROUND(E3901/D3901*100,0)</f>
        <v>1</v>
      </c>
      <c r="P3901">
        <f>IFERROR(ROUND(E3901/L3901,2),0)</f>
        <v>62.5</v>
      </c>
      <c r="Q3901" s="11" t="s">
        <v>8315</v>
      </c>
      <c r="R3901" t="s">
        <v>8316</v>
      </c>
      <c r="S3901" s="15">
        <f>(((J3901/60)/60)/24)+DATE(1970,1,1)</f>
        <v>41843.775011574071</v>
      </c>
      <c r="T3901" s="15">
        <f>(((I3901/60)/60)/24)+DATE(1970,1,1)</f>
        <v>41863.775011574071</v>
      </c>
      <c r="U3901">
        <f>YEAR(S3901)</f>
        <v>2014</v>
      </c>
      <c r="V3901">
        <f t="shared" si="60"/>
        <v>20</v>
      </c>
    </row>
    <row r="3902" spans="1:22" ht="27.6" x14ac:dyDescent="0.4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ROUND(E3902/D3902*100,0)</f>
        <v>5</v>
      </c>
      <c r="P3902">
        <f>IFERROR(ROUND(E3902/L3902,2),0)</f>
        <v>27</v>
      </c>
      <c r="Q3902" s="11" t="s">
        <v>8315</v>
      </c>
      <c r="R3902" t="s">
        <v>8316</v>
      </c>
      <c r="S3902" s="15">
        <f>(((J3902/60)/60)/24)+DATE(1970,1,1)</f>
        <v>42136.092488425929</v>
      </c>
      <c r="T3902" s="15">
        <f>(((I3902/60)/60)/24)+DATE(1970,1,1)</f>
        <v>42166.092488425929</v>
      </c>
      <c r="U3902">
        <f>YEAR(S3902)</f>
        <v>2015</v>
      </c>
      <c r="V3902">
        <f t="shared" si="60"/>
        <v>30</v>
      </c>
    </row>
    <row r="3903" spans="1:22" ht="41.4" x14ac:dyDescent="0.4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ROUND(E3903/D3903*100,0)</f>
        <v>1</v>
      </c>
      <c r="P3903">
        <f>IFERROR(ROUND(E3903/L3903,2),0)</f>
        <v>25</v>
      </c>
      <c r="Q3903" s="11" t="s">
        <v>8315</v>
      </c>
      <c r="R3903" t="s">
        <v>8316</v>
      </c>
      <c r="S3903" s="15">
        <f>(((J3903/60)/60)/24)+DATE(1970,1,1)</f>
        <v>42317.826377314821</v>
      </c>
      <c r="T3903" s="15">
        <f>(((I3903/60)/60)/24)+DATE(1970,1,1)</f>
        <v>42357.826377314821</v>
      </c>
      <c r="U3903">
        <f>YEAR(S3903)</f>
        <v>2015</v>
      </c>
      <c r="V3903">
        <f t="shared" si="60"/>
        <v>40</v>
      </c>
    </row>
    <row r="3904" spans="1:22" ht="41.4" x14ac:dyDescent="0.4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ROUND(E3904/D3904*100,0)</f>
        <v>49</v>
      </c>
      <c r="P3904">
        <f>IFERROR(ROUND(E3904/L3904,2),0)</f>
        <v>47.26</v>
      </c>
      <c r="Q3904" s="11" t="s">
        <v>8315</v>
      </c>
      <c r="R3904" t="s">
        <v>8316</v>
      </c>
      <c r="S3904" s="15">
        <f>(((J3904/60)/60)/24)+DATE(1970,1,1)</f>
        <v>42663.468078703707</v>
      </c>
      <c r="T3904" s="15">
        <f>(((I3904/60)/60)/24)+DATE(1970,1,1)</f>
        <v>42688.509745370371</v>
      </c>
      <c r="U3904">
        <f>YEAR(S3904)</f>
        <v>2016</v>
      </c>
      <c r="V3904">
        <f t="shared" si="60"/>
        <v>25</v>
      </c>
    </row>
    <row r="3905" spans="1:22" ht="41.4" x14ac:dyDescent="0.4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ROUND(E3905/D3905*100,0)</f>
        <v>0</v>
      </c>
      <c r="P3905">
        <f>IFERROR(ROUND(E3905/L3905,2),0)</f>
        <v>0</v>
      </c>
      <c r="Q3905" s="11" t="s">
        <v>8315</v>
      </c>
      <c r="R3905" t="s">
        <v>8316</v>
      </c>
      <c r="S3905" s="15">
        <f>(((J3905/60)/60)/24)+DATE(1970,1,1)</f>
        <v>42186.01116898148</v>
      </c>
      <c r="T3905" s="15">
        <f>(((I3905/60)/60)/24)+DATE(1970,1,1)</f>
        <v>42230.818055555559</v>
      </c>
      <c r="U3905">
        <f>YEAR(S3905)</f>
        <v>2015</v>
      </c>
      <c r="V3905">
        <f t="shared" si="60"/>
        <v>44</v>
      </c>
    </row>
    <row r="3906" spans="1:22" x14ac:dyDescent="0.4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ROUND(E3906/D3906*100,0)</f>
        <v>0</v>
      </c>
      <c r="P3906">
        <f>IFERROR(ROUND(E3906/L3906,2),0)</f>
        <v>1.5</v>
      </c>
      <c r="Q3906" s="11" t="s">
        <v>8315</v>
      </c>
      <c r="R3906" t="s">
        <v>8316</v>
      </c>
      <c r="S3906" s="15">
        <f>(((J3906/60)/60)/24)+DATE(1970,1,1)</f>
        <v>42095.229166666672</v>
      </c>
      <c r="T3906" s="15">
        <f>(((I3906/60)/60)/24)+DATE(1970,1,1)</f>
        <v>42109.211111111115</v>
      </c>
      <c r="U3906">
        <f>YEAR(S3906)</f>
        <v>2015</v>
      </c>
      <c r="V3906">
        <f t="shared" si="60"/>
        <v>14</v>
      </c>
    </row>
    <row r="3907" spans="1:22" ht="41.4" x14ac:dyDescent="0.4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ROUND(E3907/D3907*100,0)</f>
        <v>12</v>
      </c>
      <c r="P3907">
        <f>IFERROR(ROUND(E3907/L3907,2),0)</f>
        <v>24.71</v>
      </c>
      <c r="Q3907" s="11" t="s">
        <v>8315</v>
      </c>
      <c r="R3907" t="s">
        <v>8316</v>
      </c>
      <c r="S3907" s="15">
        <f>(((J3907/60)/60)/24)+DATE(1970,1,1)</f>
        <v>42124.623877314814</v>
      </c>
      <c r="T3907" s="15">
        <f>(((I3907/60)/60)/24)+DATE(1970,1,1)</f>
        <v>42166.958333333328</v>
      </c>
      <c r="U3907">
        <f>YEAR(S3907)</f>
        <v>2015</v>
      </c>
      <c r="V3907">
        <f t="shared" ref="V3907:V3970" si="61">_xlfn.DAYS(T3907,S3907)</f>
        <v>42</v>
      </c>
    </row>
    <row r="3908" spans="1:22" ht="41.4" x14ac:dyDescent="0.4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ROUND(E3908/D3908*100,0)</f>
        <v>67</v>
      </c>
      <c r="P3908">
        <f>IFERROR(ROUND(E3908/L3908,2),0)</f>
        <v>63.13</v>
      </c>
      <c r="Q3908" s="11" t="s">
        <v>8315</v>
      </c>
      <c r="R3908" t="s">
        <v>8316</v>
      </c>
      <c r="S3908" s="15">
        <f>(((J3908/60)/60)/24)+DATE(1970,1,1)</f>
        <v>42143.917743055557</v>
      </c>
      <c r="T3908" s="15">
        <f>(((I3908/60)/60)/24)+DATE(1970,1,1)</f>
        <v>42181.559027777781</v>
      </c>
      <c r="U3908">
        <f>YEAR(S3908)</f>
        <v>2015</v>
      </c>
      <c r="V3908">
        <f t="shared" si="61"/>
        <v>38</v>
      </c>
    </row>
    <row r="3909" spans="1:22" ht="27.6" x14ac:dyDescent="0.4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ROUND(E3909/D3909*100,0)</f>
        <v>15</v>
      </c>
      <c r="P3909">
        <f>IFERROR(ROUND(E3909/L3909,2),0)</f>
        <v>38.25</v>
      </c>
      <c r="Q3909" s="11" t="s">
        <v>8315</v>
      </c>
      <c r="R3909" t="s">
        <v>8316</v>
      </c>
      <c r="S3909" s="15">
        <f>(((J3909/60)/60)/24)+DATE(1970,1,1)</f>
        <v>41906.819513888891</v>
      </c>
      <c r="T3909" s="15">
        <f>(((I3909/60)/60)/24)+DATE(1970,1,1)</f>
        <v>41938.838888888888</v>
      </c>
      <c r="U3909">
        <f>YEAR(S3909)</f>
        <v>2014</v>
      </c>
      <c r="V3909">
        <f t="shared" si="61"/>
        <v>32</v>
      </c>
    </row>
    <row r="3910" spans="1:22" ht="41.4" x14ac:dyDescent="0.4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ROUND(E3910/D3910*100,0)</f>
        <v>9</v>
      </c>
      <c r="P3910">
        <f>IFERROR(ROUND(E3910/L3910,2),0)</f>
        <v>16.25</v>
      </c>
      <c r="Q3910" s="11" t="s">
        <v>8315</v>
      </c>
      <c r="R3910" t="s">
        <v>8316</v>
      </c>
      <c r="S3910" s="15">
        <f>(((J3910/60)/60)/24)+DATE(1970,1,1)</f>
        <v>41834.135370370372</v>
      </c>
      <c r="T3910" s="15">
        <f>(((I3910/60)/60)/24)+DATE(1970,1,1)</f>
        <v>41849.135370370372</v>
      </c>
      <c r="U3910">
        <f>YEAR(S3910)</f>
        <v>2014</v>
      </c>
      <c r="V3910">
        <f t="shared" si="61"/>
        <v>15</v>
      </c>
    </row>
    <row r="3911" spans="1:22" ht="41.4" x14ac:dyDescent="0.4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ROUND(E3911/D3911*100,0)</f>
        <v>0</v>
      </c>
      <c r="P3911">
        <f>IFERROR(ROUND(E3911/L3911,2),0)</f>
        <v>33.75</v>
      </c>
      <c r="Q3911" s="11" t="s">
        <v>8315</v>
      </c>
      <c r="R3911" t="s">
        <v>8316</v>
      </c>
      <c r="S3911" s="15">
        <f>(((J3911/60)/60)/24)+DATE(1970,1,1)</f>
        <v>41863.359282407408</v>
      </c>
      <c r="T3911" s="15">
        <f>(((I3911/60)/60)/24)+DATE(1970,1,1)</f>
        <v>41893.359282407408</v>
      </c>
      <c r="U3911">
        <f>YEAR(S3911)</f>
        <v>2014</v>
      </c>
      <c r="V3911">
        <f t="shared" si="61"/>
        <v>30</v>
      </c>
    </row>
    <row r="3912" spans="1:22" ht="41.4" x14ac:dyDescent="0.4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ROUND(E3912/D3912*100,0)</f>
        <v>3</v>
      </c>
      <c r="P3912">
        <f>IFERROR(ROUND(E3912/L3912,2),0)</f>
        <v>61.67</v>
      </c>
      <c r="Q3912" s="11" t="s">
        <v>8315</v>
      </c>
      <c r="R3912" t="s">
        <v>8316</v>
      </c>
      <c r="S3912" s="15">
        <f>(((J3912/60)/60)/24)+DATE(1970,1,1)</f>
        <v>42224.756909722222</v>
      </c>
      <c r="T3912" s="15">
        <f>(((I3912/60)/60)/24)+DATE(1970,1,1)</f>
        <v>42254.756909722222</v>
      </c>
      <c r="U3912">
        <f>YEAR(S3912)</f>
        <v>2015</v>
      </c>
      <c r="V3912">
        <f t="shared" si="61"/>
        <v>30</v>
      </c>
    </row>
    <row r="3913" spans="1:22" ht="41.4" x14ac:dyDescent="0.4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ROUND(E3913/D3913*100,0)</f>
        <v>37</v>
      </c>
      <c r="P3913">
        <f>IFERROR(ROUND(E3913/L3913,2),0)</f>
        <v>83.14</v>
      </c>
      <c r="Q3913" s="11" t="s">
        <v>8315</v>
      </c>
      <c r="R3913" t="s">
        <v>8316</v>
      </c>
      <c r="S3913" s="15">
        <f>(((J3913/60)/60)/24)+DATE(1970,1,1)</f>
        <v>41939.8122337963</v>
      </c>
      <c r="T3913" s="15">
        <f>(((I3913/60)/60)/24)+DATE(1970,1,1)</f>
        <v>41969.853900462964</v>
      </c>
      <c r="U3913">
        <f>YEAR(S3913)</f>
        <v>2014</v>
      </c>
      <c r="V3913">
        <f t="shared" si="61"/>
        <v>30</v>
      </c>
    </row>
    <row r="3914" spans="1:22" ht="41.4" x14ac:dyDescent="0.4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ROUND(E3914/D3914*100,0)</f>
        <v>0</v>
      </c>
      <c r="P3914">
        <f>IFERROR(ROUND(E3914/L3914,2),0)</f>
        <v>1</v>
      </c>
      <c r="Q3914" s="11" t="s">
        <v>8315</v>
      </c>
      <c r="R3914" t="s">
        <v>8316</v>
      </c>
      <c r="S3914" s="15">
        <f>(((J3914/60)/60)/24)+DATE(1970,1,1)</f>
        <v>42059.270023148143</v>
      </c>
      <c r="T3914" s="15">
        <f>(((I3914/60)/60)/24)+DATE(1970,1,1)</f>
        <v>42119.190972222219</v>
      </c>
      <c r="U3914">
        <f>YEAR(S3914)</f>
        <v>2015</v>
      </c>
      <c r="V3914">
        <f t="shared" si="61"/>
        <v>60</v>
      </c>
    </row>
    <row r="3915" spans="1:22" ht="41.4" x14ac:dyDescent="0.4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ROUND(E3915/D3915*100,0)</f>
        <v>10</v>
      </c>
      <c r="P3915">
        <f>IFERROR(ROUND(E3915/L3915,2),0)</f>
        <v>142.86000000000001</v>
      </c>
      <c r="Q3915" s="11" t="s">
        <v>8315</v>
      </c>
      <c r="R3915" t="s">
        <v>8316</v>
      </c>
      <c r="S3915" s="15">
        <f>(((J3915/60)/60)/24)+DATE(1970,1,1)</f>
        <v>42308.211215277777</v>
      </c>
      <c r="T3915" s="15">
        <f>(((I3915/60)/60)/24)+DATE(1970,1,1)</f>
        <v>42338.252881944441</v>
      </c>
      <c r="U3915">
        <f>YEAR(S3915)</f>
        <v>2015</v>
      </c>
      <c r="V3915">
        <f t="shared" si="61"/>
        <v>30</v>
      </c>
    </row>
    <row r="3916" spans="1:22" ht="41.4" x14ac:dyDescent="0.4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ROUND(E3916/D3916*100,0)</f>
        <v>36</v>
      </c>
      <c r="P3916">
        <f>IFERROR(ROUND(E3916/L3916,2),0)</f>
        <v>33.67</v>
      </c>
      <c r="Q3916" s="11" t="s">
        <v>8315</v>
      </c>
      <c r="R3916" t="s">
        <v>8316</v>
      </c>
      <c r="S3916" s="15">
        <f>(((J3916/60)/60)/24)+DATE(1970,1,1)</f>
        <v>42114.818935185183</v>
      </c>
      <c r="T3916" s="15">
        <f>(((I3916/60)/60)/24)+DATE(1970,1,1)</f>
        <v>42134.957638888889</v>
      </c>
      <c r="U3916">
        <f>YEAR(S3916)</f>
        <v>2015</v>
      </c>
      <c r="V3916">
        <f t="shared" si="61"/>
        <v>20</v>
      </c>
    </row>
    <row r="3917" spans="1:22" ht="41.4" x14ac:dyDescent="0.4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ROUND(E3917/D3917*100,0)</f>
        <v>0</v>
      </c>
      <c r="P3917">
        <f>IFERROR(ROUND(E3917/L3917,2),0)</f>
        <v>5</v>
      </c>
      <c r="Q3917" s="11" t="s">
        <v>8315</v>
      </c>
      <c r="R3917" t="s">
        <v>8316</v>
      </c>
      <c r="S3917" s="15">
        <f>(((J3917/60)/60)/24)+DATE(1970,1,1)</f>
        <v>42492.98505787037</v>
      </c>
      <c r="T3917" s="15">
        <f>(((I3917/60)/60)/24)+DATE(1970,1,1)</f>
        <v>42522.98505787037</v>
      </c>
      <c r="U3917">
        <f>YEAR(S3917)</f>
        <v>2016</v>
      </c>
      <c r="V3917">
        <f t="shared" si="61"/>
        <v>30</v>
      </c>
    </row>
    <row r="3918" spans="1:22" ht="41.4" x14ac:dyDescent="0.4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ROUND(E3918/D3918*100,0)</f>
        <v>0</v>
      </c>
      <c r="P3918">
        <f>IFERROR(ROUND(E3918/L3918,2),0)</f>
        <v>0</v>
      </c>
      <c r="Q3918" s="11" t="s">
        <v>8315</v>
      </c>
      <c r="R3918" t="s">
        <v>8316</v>
      </c>
      <c r="S3918" s="15">
        <f>(((J3918/60)/60)/24)+DATE(1970,1,1)</f>
        <v>42494.471666666665</v>
      </c>
      <c r="T3918" s="15">
        <f>(((I3918/60)/60)/24)+DATE(1970,1,1)</f>
        <v>42524.471666666665</v>
      </c>
      <c r="U3918">
        <f>YEAR(S3918)</f>
        <v>2016</v>
      </c>
      <c r="V3918">
        <f t="shared" si="61"/>
        <v>30</v>
      </c>
    </row>
    <row r="3919" spans="1:22" ht="41.4" x14ac:dyDescent="0.4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ROUND(E3919/D3919*100,0)</f>
        <v>0</v>
      </c>
      <c r="P3919">
        <f>IFERROR(ROUND(E3919/L3919,2),0)</f>
        <v>10</v>
      </c>
      <c r="Q3919" s="11" t="s">
        <v>8315</v>
      </c>
      <c r="R3919" t="s">
        <v>8316</v>
      </c>
      <c r="S3919" s="15">
        <f>(((J3919/60)/60)/24)+DATE(1970,1,1)</f>
        <v>41863.527326388888</v>
      </c>
      <c r="T3919" s="15">
        <f>(((I3919/60)/60)/24)+DATE(1970,1,1)</f>
        <v>41893.527326388888</v>
      </c>
      <c r="U3919">
        <f>YEAR(S3919)</f>
        <v>2014</v>
      </c>
      <c r="V3919">
        <f t="shared" si="61"/>
        <v>30</v>
      </c>
    </row>
    <row r="3920" spans="1:22" ht="41.4" x14ac:dyDescent="0.4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ROUND(E3920/D3920*100,0)</f>
        <v>0</v>
      </c>
      <c r="P3920">
        <f>IFERROR(ROUND(E3920/L3920,2),0)</f>
        <v>40</v>
      </c>
      <c r="Q3920" s="11" t="s">
        <v>8315</v>
      </c>
      <c r="R3920" t="s">
        <v>8316</v>
      </c>
      <c r="S3920" s="15">
        <f>(((J3920/60)/60)/24)+DATE(1970,1,1)</f>
        <v>41843.664618055554</v>
      </c>
      <c r="T3920" s="15">
        <f>(((I3920/60)/60)/24)+DATE(1970,1,1)</f>
        <v>41855.666666666664</v>
      </c>
      <c r="U3920">
        <f>YEAR(S3920)</f>
        <v>2014</v>
      </c>
      <c r="V3920">
        <f t="shared" si="61"/>
        <v>12</v>
      </c>
    </row>
    <row r="3921" spans="1:22" ht="41.4" x14ac:dyDescent="0.4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ROUND(E3921/D3921*100,0)</f>
        <v>2</v>
      </c>
      <c r="P3921">
        <f>IFERROR(ROUND(E3921/L3921,2),0)</f>
        <v>30</v>
      </c>
      <c r="Q3921" s="11" t="s">
        <v>8315</v>
      </c>
      <c r="R3921" t="s">
        <v>8316</v>
      </c>
      <c r="S3921" s="15">
        <f>(((J3921/60)/60)/24)+DATE(1970,1,1)</f>
        <v>42358.684872685189</v>
      </c>
      <c r="T3921" s="15">
        <f>(((I3921/60)/60)/24)+DATE(1970,1,1)</f>
        <v>42387</v>
      </c>
      <c r="U3921">
        <f>YEAR(S3921)</f>
        <v>2015</v>
      </c>
      <c r="V3921">
        <f t="shared" si="61"/>
        <v>29</v>
      </c>
    </row>
    <row r="3922" spans="1:22" ht="41.4" x14ac:dyDescent="0.4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ROUND(E3922/D3922*100,0)</f>
        <v>5</v>
      </c>
      <c r="P3922">
        <f>IFERROR(ROUND(E3922/L3922,2),0)</f>
        <v>45</v>
      </c>
      <c r="Q3922" s="11" t="s">
        <v>8315</v>
      </c>
      <c r="R3922" t="s">
        <v>8316</v>
      </c>
      <c r="S3922" s="15">
        <f>(((J3922/60)/60)/24)+DATE(1970,1,1)</f>
        <v>42657.38726851852</v>
      </c>
      <c r="T3922" s="15">
        <f>(((I3922/60)/60)/24)+DATE(1970,1,1)</f>
        <v>42687.428935185191</v>
      </c>
      <c r="U3922">
        <f>YEAR(S3922)</f>
        <v>2016</v>
      </c>
      <c r="V3922">
        <f t="shared" si="61"/>
        <v>30</v>
      </c>
    </row>
    <row r="3923" spans="1:22" ht="41.4" x14ac:dyDescent="0.4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ROUND(E3923/D3923*100,0)</f>
        <v>0</v>
      </c>
      <c r="P3923">
        <f>IFERROR(ROUND(E3923/L3923,2),0)</f>
        <v>0</v>
      </c>
      <c r="Q3923" s="11" t="s">
        <v>8315</v>
      </c>
      <c r="R3923" t="s">
        <v>8316</v>
      </c>
      <c r="S3923" s="15">
        <f>(((J3923/60)/60)/24)+DATE(1970,1,1)</f>
        <v>41926.542303240742</v>
      </c>
      <c r="T3923" s="15">
        <f>(((I3923/60)/60)/24)+DATE(1970,1,1)</f>
        <v>41938.75</v>
      </c>
      <c r="U3923">
        <f>YEAR(S3923)</f>
        <v>2014</v>
      </c>
      <c r="V3923">
        <f t="shared" si="61"/>
        <v>12</v>
      </c>
    </row>
    <row r="3924" spans="1:22" ht="41.4" x14ac:dyDescent="0.4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ROUND(E3924/D3924*100,0)</f>
        <v>8</v>
      </c>
      <c r="P3924">
        <f>IFERROR(ROUND(E3924/L3924,2),0)</f>
        <v>10.17</v>
      </c>
      <c r="Q3924" s="11" t="s">
        <v>8315</v>
      </c>
      <c r="R3924" t="s">
        <v>8316</v>
      </c>
      <c r="S3924" s="15">
        <f>(((J3924/60)/60)/24)+DATE(1970,1,1)</f>
        <v>42020.768634259264</v>
      </c>
      <c r="T3924" s="15">
        <f>(((I3924/60)/60)/24)+DATE(1970,1,1)</f>
        <v>42065.958333333328</v>
      </c>
      <c r="U3924">
        <f>YEAR(S3924)</f>
        <v>2015</v>
      </c>
      <c r="V3924">
        <f t="shared" si="61"/>
        <v>45</v>
      </c>
    </row>
    <row r="3925" spans="1:22" ht="41.4" x14ac:dyDescent="0.4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ROUND(E3925/D3925*100,0)</f>
        <v>12</v>
      </c>
      <c r="P3925">
        <f>IFERROR(ROUND(E3925/L3925,2),0)</f>
        <v>81.41</v>
      </c>
      <c r="Q3925" s="11" t="s">
        <v>8315</v>
      </c>
      <c r="R3925" t="s">
        <v>8316</v>
      </c>
      <c r="S3925" s="15">
        <f>(((J3925/60)/60)/24)+DATE(1970,1,1)</f>
        <v>42075.979988425926</v>
      </c>
      <c r="T3925" s="15">
        <f>(((I3925/60)/60)/24)+DATE(1970,1,1)</f>
        <v>42103.979988425926</v>
      </c>
      <c r="U3925">
        <f>YEAR(S3925)</f>
        <v>2015</v>
      </c>
      <c r="V3925">
        <f t="shared" si="61"/>
        <v>28</v>
      </c>
    </row>
    <row r="3926" spans="1:22" ht="41.4" x14ac:dyDescent="0.4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ROUND(E3926/D3926*100,0)</f>
        <v>15</v>
      </c>
      <c r="P3926">
        <f>IFERROR(ROUND(E3926/L3926,2),0)</f>
        <v>57.25</v>
      </c>
      <c r="Q3926" s="11" t="s">
        <v>8315</v>
      </c>
      <c r="R3926" t="s">
        <v>8316</v>
      </c>
      <c r="S3926" s="15">
        <f>(((J3926/60)/60)/24)+DATE(1970,1,1)</f>
        <v>41786.959745370368</v>
      </c>
      <c r="T3926" s="15">
        <f>(((I3926/60)/60)/24)+DATE(1970,1,1)</f>
        <v>41816.959745370368</v>
      </c>
      <c r="U3926">
        <f>YEAR(S3926)</f>
        <v>2014</v>
      </c>
      <c r="V3926">
        <f t="shared" si="61"/>
        <v>30</v>
      </c>
    </row>
    <row r="3927" spans="1:22" ht="41.4" x14ac:dyDescent="0.4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ROUND(E3927/D3927*100,0)</f>
        <v>10</v>
      </c>
      <c r="P3927">
        <f>IFERROR(ROUND(E3927/L3927,2),0)</f>
        <v>5</v>
      </c>
      <c r="Q3927" s="11" t="s">
        <v>8315</v>
      </c>
      <c r="R3927" t="s">
        <v>8316</v>
      </c>
      <c r="S3927" s="15">
        <f>(((J3927/60)/60)/24)+DATE(1970,1,1)</f>
        <v>41820.870821759258</v>
      </c>
      <c r="T3927" s="15">
        <f>(((I3927/60)/60)/24)+DATE(1970,1,1)</f>
        <v>41850.870821759258</v>
      </c>
      <c r="U3927">
        <f>YEAR(S3927)</f>
        <v>2014</v>
      </c>
      <c r="V3927">
        <f t="shared" si="61"/>
        <v>30</v>
      </c>
    </row>
    <row r="3928" spans="1:22" ht="27.6" x14ac:dyDescent="0.4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ROUND(E3928/D3928*100,0)</f>
        <v>0</v>
      </c>
      <c r="P3928">
        <f>IFERROR(ROUND(E3928/L3928,2),0)</f>
        <v>15</v>
      </c>
      <c r="Q3928" s="11" t="s">
        <v>8315</v>
      </c>
      <c r="R3928" t="s">
        <v>8316</v>
      </c>
      <c r="S3928" s="15">
        <f>(((J3928/60)/60)/24)+DATE(1970,1,1)</f>
        <v>41970.085046296299</v>
      </c>
      <c r="T3928" s="15">
        <f>(((I3928/60)/60)/24)+DATE(1970,1,1)</f>
        <v>42000.085046296299</v>
      </c>
      <c r="U3928">
        <f>YEAR(S3928)</f>
        <v>2014</v>
      </c>
      <c r="V3928">
        <f t="shared" si="61"/>
        <v>30</v>
      </c>
    </row>
    <row r="3929" spans="1:22" ht="41.4" x14ac:dyDescent="0.4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ROUND(E3929/D3929*100,0)</f>
        <v>1</v>
      </c>
      <c r="P3929">
        <f>IFERROR(ROUND(E3929/L3929,2),0)</f>
        <v>12.5</v>
      </c>
      <c r="Q3929" s="11" t="s">
        <v>8315</v>
      </c>
      <c r="R3929" t="s">
        <v>8316</v>
      </c>
      <c r="S3929" s="15">
        <f>(((J3929/60)/60)/24)+DATE(1970,1,1)</f>
        <v>41830.267407407409</v>
      </c>
      <c r="T3929" s="15">
        <f>(((I3929/60)/60)/24)+DATE(1970,1,1)</f>
        <v>41860.267407407409</v>
      </c>
      <c r="U3929">
        <f>YEAR(S3929)</f>
        <v>2014</v>
      </c>
      <c r="V3929">
        <f t="shared" si="61"/>
        <v>30</v>
      </c>
    </row>
    <row r="3930" spans="1:22" ht="41.4" x14ac:dyDescent="0.4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ROUND(E3930/D3930*100,0)</f>
        <v>13</v>
      </c>
      <c r="P3930">
        <f>IFERROR(ROUND(E3930/L3930,2),0)</f>
        <v>93</v>
      </c>
      <c r="Q3930" s="11" t="s">
        <v>8315</v>
      </c>
      <c r="R3930" t="s">
        <v>8316</v>
      </c>
      <c r="S3930" s="15">
        <f>(((J3930/60)/60)/24)+DATE(1970,1,1)</f>
        <v>42265.683182870373</v>
      </c>
      <c r="T3930" s="15">
        <f>(((I3930/60)/60)/24)+DATE(1970,1,1)</f>
        <v>42293.207638888889</v>
      </c>
      <c r="U3930">
        <f>YEAR(S3930)</f>
        <v>2015</v>
      </c>
      <c r="V3930">
        <f t="shared" si="61"/>
        <v>28</v>
      </c>
    </row>
    <row r="3931" spans="1:22" ht="41.4" x14ac:dyDescent="0.4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ROUND(E3931/D3931*100,0)</f>
        <v>2</v>
      </c>
      <c r="P3931">
        <f>IFERROR(ROUND(E3931/L3931,2),0)</f>
        <v>32.36</v>
      </c>
      <c r="Q3931" s="11" t="s">
        <v>8315</v>
      </c>
      <c r="R3931" t="s">
        <v>8316</v>
      </c>
      <c r="S3931" s="15">
        <f>(((J3931/60)/60)/24)+DATE(1970,1,1)</f>
        <v>42601.827141203699</v>
      </c>
      <c r="T3931" s="15">
        <f>(((I3931/60)/60)/24)+DATE(1970,1,1)</f>
        <v>42631.827141203699</v>
      </c>
      <c r="U3931">
        <f>YEAR(S3931)</f>
        <v>2016</v>
      </c>
      <c r="V3931">
        <f t="shared" si="61"/>
        <v>30</v>
      </c>
    </row>
    <row r="3932" spans="1:22" ht="41.4" x14ac:dyDescent="0.4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ROUND(E3932/D3932*100,0)</f>
        <v>0</v>
      </c>
      <c r="P3932">
        <f>IFERROR(ROUND(E3932/L3932,2),0)</f>
        <v>0</v>
      </c>
      <c r="Q3932" s="11" t="s">
        <v>8315</v>
      </c>
      <c r="R3932" t="s">
        <v>8316</v>
      </c>
      <c r="S3932" s="15">
        <f>(((J3932/60)/60)/24)+DATE(1970,1,1)</f>
        <v>42433.338749999995</v>
      </c>
      <c r="T3932" s="15">
        <f>(((I3932/60)/60)/24)+DATE(1970,1,1)</f>
        <v>42461.25</v>
      </c>
      <c r="U3932">
        <f>YEAR(S3932)</f>
        <v>2016</v>
      </c>
      <c r="V3932">
        <f t="shared" si="61"/>
        <v>28</v>
      </c>
    </row>
    <row r="3933" spans="1:22" ht="41.4" x14ac:dyDescent="0.4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ROUND(E3933/D3933*100,0)</f>
        <v>0</v>
      </c>
      <c r="P3933">
        <f>IFERROR(ROUND(E3933/L3933,2),0)</f>
        <v>0</v>
      </c>
      <c r="Q3933" s="11" t="s">
        <v>8315</v>
      </c>
      <c r="R3933" t="s">
        <v>8316</v>
      </c>
      <c r="S3933" s="15">
        <f>(((J3933/60)/60)/24)+DATE(1970,1,1)</f>
        <v>42228.151701388888</v>
      </c>
      <c r="T3933" s="15">
        <f>(((I3933/60)/60)/24)+DATE(1970,1,1)</f>
        <v>42253.151701388888</v>
      </c>
      <c r="U3933">
        <f>YEAR(S3933)</f>
        <v>2015</v>
      </c>
      <c r="V3933">
        <f t="shared" si="61"/>
        <v>25</v>
      </c>
    </row>
    <row r="3934" spans="1:22" ht="41.4" x14ac:dyDescent="0.4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ROUND(E3934/D3934*100,0)</f>
        <v>0</v>
      </c>
      <c r="P3934">
        <f>IFERROR(ROUND(E3934/L3934,2),0)</f>
        <v>1</v>
      </c>
      <c r="Q3934" s="11" t="s">
        <v>8315</v>
      </c>
      <c r="R3934" t="s">
        <v>8316</v>
      </c>
      <c r="S3934" s="15">
        <f>(((J3934/60)/60)/24)+DATE(1970,1,1)</f>
        <v>42415.168564814812</v>
      </c>
      <c r="T3934" s="15">
        <f>(((I3934/60)/60)/24)+DATE(1970,1,1)</f>
        <v>42445.126898148148</v>
      </c>
      <c r="U3934">
        <f>YEAR(S3934)</f>
        <v>2016</v>
      </c>
      <c r="V3934">
        <f t="shared" si="61"/>
        <v>30</v>
      </c>
    </row>
    <row r="3935" spans="1:22" ht="41.4" x14ac:dyDescent="0.4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ROUND(E3935/D3935*100,0)</f>
        <v>16</v>
      </c>
      <c r="P3935">
        <f>IFERROR(ROUND(E3935/L3935,2),0)</f>
        <v>91.83</v>
      </c>
      <c r="Q3935" s="11" t="s">
        <v>8315</v>
      </c>
      <c r="R3935" t="s">
        <v>8316</v>
      </c>
      <c r="S3935" s="15">
        <f>(((J3935/60)/60)/24)+DATE(1970,1,1)</f>
        <v>42538.968310185184</v>
      </c>
      <c r="T3935" s="15">
        <f>(((I3935/60)/60)/24)+DATE(1970,1,1)</f>
        <v>42568.029861111107</v>
      </c>
      <c r="U3935">
        <f>YEAR(S3935)</f>
        <v>2016</v>
      </c>
      <c r="V3935">
        <f t="shared" si="61"/>
        <v>30</v>
      </c>
    </row>
    <row r="3936" spans="1:22" ht="41.4" x14ac:dyDescent="0.4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ROUND(E3936/D3936*100,0)</f>
        <v>11</v>
      </c>
      <c r="P3936">
        <f>IFERROR(ROUND(E3936/L3936,2),0)</f>
        <v>45.83</v>
      </c>
      <c r="Q3936" s="11" t="s">
        <v>8315</v>
      </c>
      <c r="R3936" t="s">
        <v>8316</v>
      </c>
      <c r="S3936" s="15">
        <f>(((J3936/60)/60)/24)+DATE(1970,1,1)</f>
        <v>42233.671747685185</v>
      </c>
      <c r="T3936" s="15">
        <f>(((I3936/60)/60)/24)+DATE(1970,1,1)</f>
        <v>42278.541666666672</v>
      </c>
      <c r="U3936">
        <f>YEAR(S3936)</f>
        <v>2015</v>
      </c>
      <c r="V3936">
        <f t="shared" si="61"/>
        <v>45</v>
      </c>
    </row>
    <row r="3937" spans="1:22" ht="55.2" x14ac:dyDescent="0.4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ROUND(E3937/D3937*100,0)</f>
        <v>44</v>
      </c>
      <c r="P3937">
        <f>IFERROR(ROUND(E3937/L3937,2),0)</f>
        <v>57.17</v>
      </c>
      <c r="Q3937" s="11" t="s">
        <v>8315</v>
      </c>
      <c r="R3937" t="s">
        <v>8316</v>
      </c>
      <c r="S3937" s="15">
        <f>(((J3937/60)/60)/24)+DATE(1970,1,1)</f>
        <v>42221.656782407401</v>
      </c>
      <c r="T3937" s="15">
        <f>(((I3937/60)/60)/24)+DATE(1970,1,1)</f>
        <v>42281.656782407401</v>
      </c>
      <c r="U3937">
        <f>YEAR(S3937)</f>
        <v>2015</v>
      </c>
      <c r="V3937">
        <f t="shared" si="61"/>
        <v>60</v>
      </c>
    </row>
    <row r="3938" spans="1:22" ht="41.4" x14ac:dyDescent="0.4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ROUND(E3938/D3938*100,0)</f>
        <v>0</v>
      </c>
      <c r="P3938">
        <f>IFERROR(ROUND(E3938/L3938,2),0)</f>
        <v>0</v>
      </c>
      <c r="Q3938" s="11" t="s">
        <v>8315</v>
      </c>
      <c r="R3938" t="s">
        <v>8316</v>
      </c>
      <c r="S3938" s="15">
        <f>(((J3938/60)/60)/24)+DATE(1970,1,1)</f>
        <v>42675.262962962966</v>
      </c>
      <c r="T3938" s="15">
        <f>(((I3938/60)/60)/24)+DATE(1970,1,1)</f>
        <v>42705.304629629631</v>
      </c>
      <c r="U3938">
        <f>YEAR(S3938)</f>
        <v>2016</v>
      </c>
      <c r="V3938">
        <f t="shared" si="61"/>
        <v>30</v>
      </c>
    </row>
    <row r="3939" spans="1:22" ht="41.4" x14ac:dyDescent="0.4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ROUND(E3939/D3939*100,0)</f>
        <v>86</v>
      </c>
      <c r="P3939">
        <f>IFERROR(ROUND(E3939/L3939,2),0)</f>
        <v>248.5</v>
      </c>
      <c r="Q3939" s="11" t="s">
        <v>8315</v>
      </c>
      <c r="R3939" t="s">
        <v>8316</v>
      </c>
      <c r="S3939" s="15">
        <f>(((J3939/60)/60)/24)+DATE(1970,1,1)</f>
        <v>42534.631481481483</v>
      </c>
      <c r="T3939" s="15">
        <f>(((I3939/60)/60)/24)+DATE(1970,1,1)</f>
        <v>42562.631481481483</v>
      </c>
      <c r="U3939">
        <f>YEAR(S3939)</f>
        <v>2016</v>
      </c>
      <c r="V3939">
        <f t="shared" si="61"/>
        <v>28</v>
      </c>
    </row>
    <row r="3940" spans="1:22" ht="41.4" x14ac:dyDescent="0.4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ROUND(E3940/D3940*100,0)</f>
        <v>12</v>
      </c>
      <c r="P3940">
        <f>IFERROR(ROUND(E3940/L3940,2),0)</f>
        <v>79.400000000000006</v>
      </c>
      <c r="Q3940" s="11" t="s">
        <v>8315</v>
      </c>
      <c r="R3940" t="s">
        <v>8316</v>
      </c>
      <c r="S3940" s="15">
        <f>(((J3940/60)/60)/24)+DATE(1970,1,1)</f>
        <v>42151.905717592599</v>
      </c>
      <c r="T3940" s="15">
        <f>(((I3940/60)/60)/24)+DATE(1970,1,1)</f>
        <v>42182.905717592599</v>
      </c>
      <c r="U3940">
        <f>YEAR(S3940)</f>
        <v>2015</v>
      </c>
      <c r="V3940">
        <f t="shared" si="61"/>
        <v>31</v>
      </c>
    </row>
    <row r="3941" spans="1:22" ht="41.4" x14ac:dyDescent="0.4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ROUND(E3941/D3941*100,0)</f>
        <v>0</v>
      </c>
      <c r="P3941">
        <f>IFERROR(ROUND(E3941/L3941,2),0)</f>
        <v>5</v>
      </c>
      <c r="Q3941" s="11" t="s">
        <v>8315</v>
      </c>
      <c r="R3941" t="s">
        <v>8316</v>
      </c>
      <c r="S3941" s="15">
        <f>(((J3941/60)/60)/24)+DATE(1970,1,1)</f>
        <v>41915.400219907409</v>
      </c>
      <c r="T3941" s="15">
        <f>(((I3941/60)/60)/24)+DATE(1970,1,1)</f>
        <v>41919.1875</v>
      </c>
      <c r="U3941">
        <f>YEAR(S3941)</f>
        <v>2014</v>
      </c>
      <c r="V3941">
        <f t="shared" si="61"/>
        <v>4</v>
      </c>
    </row>
    <row r="3942" spans="1:22" ht="41.4" x14ac:dyDescent="0.4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ROUND(E3942/D3942*100,0)</f>
        <v>0</v>
      </c>
      <c r="P3942">
        <f>IFERROR(ROUND(E3942/L3942,2),0)</f>
        <v>5.5</v>
      </c>
      <c r="Q3942" s="11" t="s">
        <v>8315</v>
      </c>
      <c r="R3942" t="s">
        <v>8316</v>
      </c>
      <c r="S3942" s="15">
        <f>(((J3942/60)/60)/24)+DATE(1970,1,1)</f>
        <v>41961.492488425924</v>
      </c>
      <c r="T3942" s="15">
        <f>(((I3942/60)/60)/24)+DATE(1970,1,1)</f>
        <v>42006.492488425924</v>
      </c>
      <c r="U3942">
        <f>YEAR(S3942)</f>
        <v>2014</v>
      </c>
      <c r="V3942">
        <f t="shared" si="61"/>
        <v>45</v>
      </c>
    </row>
    <row r="3943" spans="1:22" ht="55.2" x14ac:dyDescent="0.4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ROUND(E3943/D3943*100,0)</f>
        <v>1</v>
      </c>
      <c r="P3943">
        <f>IFERROR(ROUND(E3943/L3943,2),0)</f>
        <v>25</v>
      </c>
      <c r="Q3943" s="11" t="s">
        <v>8315</v>
      </c>
      <c r="R3943" t="s">
        <v>8316</v>
      </c>
      <c r="S3943" s="15">
        <f>(((J3943/60)/60)/24)+DATE(1970,1,1)</f>
        <v>41940.587233796294</v>
      </c>
      <c r="T3943" s="15">
        <f>(((I3943/60)/60)/24)+DATE(1970,1,1)</f>
        <v>41968.041666666672</v>
      </c>
      <c r="U3943">
        <f>YEAR(S3943)</f>
        <v>2014</v>
      </c>
      <c r="V3943">
        <f t="shared" si="61"/>
        <v>28</v>
      </c>
    </row>
    <row r="3944" spans="1:22" ht="41.4" x14ac:dyDescent="0.4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ROUND(E3944/D3944*100,0)</f>
        <v>0</v>
      </c>
      <c r="P3944">
        <f>IFERROR(ROUND(E3944/L3944,2),0)</f>
        <v>0</v>
      </c>
      <c r="Q3944" s="11" t="s">
        <v>8315</v>
      </c>
      <c r="R3944" t="s">
        <v>8316</v>
      </c>
      <c r="S3944" s="15">
        <f>(((J3944/60)/60)/24)+DATE(1970,1,1)</f>
        <v>42111.904097222221</v>
      </c>
      <c r="T3944" s="15">
        <f>(((I3944/60)/60)/24)+DATE(1970,1,1)</f>
        <v>42171.904097222221</v>
      </c>
      <c r="U3944">
        <f>YEAR(S3944)</f>
        <v>2015</v>
      </c>
      <c r="V3944">
        <f t="shared" si="61"/>
        <v>60</v>
      </c>
    </row>
    <row r="3945" spans="1:22" ht="41.4" x14ac:dyDescent="0.4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ROUND(E3945/D3945*100,0)</f>
        <v>36</v>
      </c>
      <c r="P3945">
        <f>IFERROR(ROUND(E3945/L3945,2),0)</f>
        <v>137.08000000000001</v>
      </c>
      <c r="Q3945" s="11" t="s">
        <v>8315</v>
      </c>
      <c r="R3945" t="s">
        <v>8316</v>
      </c>
      <c r="S3945" s="15">
        <f>(((J3945/60)/60)/24)+DATE(1970,1,1)</f>
        <v>42279.778564814813</v>
      </c>
      <c r="T3945" s="15">
        <f>(((I3945/60)/60)/24)+DATE(1970,1,1)</f>
        <v>42310.701388888891</v>
      </c>
      <c r="U3945">
        <f>YEAR(S3945)</f>
        <v>2015</v>
      </c>
      <c r="V3945">
        <f t="shared" si="61"/>
        <v>31</v>
      </c>
    </row>
    <row r="3946" spans="1:22" ht="41.4" x14ac:dyDescent="0.4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ROUND(E3946/D3946*100,0)</f>
        <v>0</v>
      </c>
      <c r="P3946">
        <f>IFERROR(ROUND(E3946/L3946,2),0)</f>
        <v>0</v>
      </c>
      <c r="Q3946" s="11" t="s">
        <v>8315</v>
      </c>
      <c r="R3946" t="s">
        <v>8316</v>
      </c>
      <c r="S3946" s="15">
        <f>(((J3946/60)/60)/24)+DATE(1970,1,1)</f>
        <v>42213.662905092591</v>
      </c>
      <c r="T3946" s="15">
        <f>(((I3946/60)/60)/24)+DATE(1970,1,1)</f>
        <v>42243.662905092591</v>
      </c>
      <c r="U3946">
        <f>YEAR(S3946)</f>
        <v>2015</v>
      </c>
      <c r="V3946">
        <f t="shared" si="61"/>
        <v>30</v>
      </c>
    </row>
    <row r="3947" spans="1:22" ht="41.4" x14ac:dyDescent="0.4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ROUND(E3947/D3947*100,0)</f>
        <v>0</v>
      </c>
      <c r="P3947">
        <f>IFERROR(ROUND(E3947/L3947,2),0)</f>
        <v>5</v>
      </c>
      <c r="Q3947" s="11" t="s">
        <v>8315</v>
      </c>
      <c r="R3947" t="s">
        <v>8316</v>
      </c>
      <c r="S3947" s="15">
        <f>(((J3947/60)/60)/24)+DATE(1970,1,1)</f>
        <v>42109.801712962959</v>
      </c>
      <c r="T3947" s="15">
        <f>(((I3947/60)/60)/24)+DATE(1970,1,1)</f>
        <v>42139.801712962959</v>
      </c>
      <c r="U3947">
        <f>YEAR(S3947)</f>
        <v>2015</v>
      </c>
      <c r="V3947">
        <f t="shared" si="61"/>
        <v>30</v>
      </c>
    </row>
    <row r="3948" spans="1:22" ht="27.6" x14ac:dyDescent="0.4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ROUND(E3948/D3948*100,0)</f>
        <v>3</v>
      </c>
      <c r="P3948">
        <f>IFERROR(ROUND(E3948/L3948,2),0)</f>
        <v>39</v>
      </c>
      <c r="Q3948" s="11" t="s">
        <v>8315</v>
      </c>
      <c r="R3948" t="s">
        <v>8316</v>
      </c>
      <c r="S3948" s="15">
        <f>(((J3948/60)/60)/24)+DATE(1970,1,1)</f>
        <v>42031.833587962959</v>
      </c>
      <c r="T3948" s="15">
        <f>(((I3948/60)/60)/24)+DATE(1970,1,1)</f>
        <v>42063.333333333328</v>
      </c>
      <c r="U3948">
        <f>YEAR(S3948)</f>
        <v>2015</v>
      </c>
      <c r="V3948">
        <f t="shared" si="61"/>
        <v>32</v>
      </c>
    </row>
    <row r="3949" spans="1:22" ht="41.4" x14ac:dyDescent="0.4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ROUND(E3949/D3949*100,0)</f>
        <v>3</v>
      </c>
      <c r="P3949">
        <f>IFERROR(ROUND(E3949/L3949,2),0)</f>
        <v>50.5</v>
      </c>
      <c r="Q3949" s="11" t="s">
        <v>8315</v>
      </c>
      <c r="R3949" t="s">
        <v>8316</v>
      </c>
      <c r="S3949" s="15">
        <f>(((J3949/60)/60)/24)+DATE(1970,1,1)</f>
        <v>42615.142870370371</v>
      </c>
      <c r="T3949" s="15">
        <f>(((I3949/60)/60)/24)+DATE(1970,1,1)</f>
        <v>42645.142870370371</v>
      </c>
      <c r="U3949">
        <f>YEAR(S3949)</f>
        <v>2016</v>
      </c>
      <c r="V3949">
        <f t="shared" si="61"/>
        <v>30</v>
      </c>
    </row>
    <row r="3950" spans="1:22" ht="41.4" x14ac:dyDescent="0.4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ROUND(E3950/D3950*100,0)</f>
        <v>0</v>
      </c>
      <c r="P3950">
        <f>IFERROR(ROUND(E3950/L3950,2),0)</f>
        <v>0</v>
      </c>
      <c r="Q3950" s="11" t="s">
        <v>8315</v>
      </c>
      <c r="R3950" t="s">
        <v>8316</v>
      </c>
      <c r="S3950" s="15">
        <f>(((J3950/60)/60)/24)+DATE(1970,1,1)</f>
        <v>41829.325497685182</v>
      </c>
      <c r="T3950" s="15">
        <f>(((I3950/60)/60)/24)+DATE(1970,1,1)</f>
        <v>41889.325497685182</v>
      </c>
      <c r="U3950">
        <f>YEAR(S3950)</f>
        <v>2014</v>
      </c>
      <c r="V3950">
        <f t="shared" si="61"/>
        <v>60</v>
      </c>
    </row>
    <row r="3951" spans="1:22" ht="41.4" x14ac:dyDescent="0.4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ROUND(E3951/D3951*100,0)</f>
        <v>16</v>
      </c>
      <c r="P3951">
        <f>IFERROR(ROUND(E3951/L3951,2),0)</f>
        <v>49.28</v>
      </c>
      <c r="Q3951" s="11" t="s">
        <v>8315</v>
      </c>
      <c r="R3951" t="s">
        <v>8316</v>
      </c>
      <c r="S3951" s="15">
        <f>(((J3951/60)/60)/24)+DATE(1970,1,1)</f>
        <v>42016.120613425926</v>
      </c>
      <c r="T3951" s="15">
        <f>(((I3951/60)/60)/24)+DATE(1970,1,1)</f>
        <v>42046.120613425926</v>
      </c>
      <c r="U3951">
        <f>YEAR(S3951)</f>
        <v>2015</v>
      </c>
      <c r="V3951">
        <f t="shared" si="61"/>
        <v>30</v>
      </c>
    </row>
    <row r="3952" spans="1:22" ht="41.4" x14ac:dyDescent="0.4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ROUND(E3952/D3952*100,0)</f>
        <v>1</v>
      </c>
      <c r="P3952">
        <f>IFERROR(ROUND(E3952/L3952,2),0)</f>
        <v>25</v>
      </c>
      <c r="Q3952" s="11" t="s">
        <v>8315</v>
      </c>
      <c r="R3952" t="s">
        <v>8316</v>
      </c>
      <c r="S3952" s="15">
        <f>(((J3952/60)/60)/24)+DATE(1970,1,1)</f>
        <v>42439.702314814815</v>
      </c>
      <c r="T3952" s="15">
        <f>(((I3952/60)/60)/24)+DATE(1970,1,1)</f>
        <v>42468.774305555555</v>
      </c>
      <c r="U3952">
        <f>YEAR(S3952)</f>
        <v>2016</v>
      </c>
      <c r="V3952">
        <f t="shared" si="61"/>
        <v>29</v>
      </c>
    </row>
    <row r="3953" spans="1:22" ht="41.4" x14ac:dyDescent="0.4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ROUND(E3953/D3953*100,0)</f>
        <v>0</v>
      </c>
      <c r="P3953">
        <f>IFERROR(ROUND(E3953/L3953,2),0)</f>
        <v>1</v>
      </c>
      <c r="Q3953" s="11" t="s">
        <v>8315</v>
      </c>
      <c r="R3953" t="s">
        <v>8316</v>
      </c>
      <c r="S3953" s="15">
        <f>(((J3953/60)/60)/24)+DATE(1970,1,1)</f>
        <v>42433.825717592597</v>
      </c>
      <c r="T3953" s="15">
        <f>(((I3953/60)/60)/24)+DATE(1970,1,1)</f>
        <v>42493.784050925926</v>
      </c>
      <c r="U3953">
        <f>YEAR(S3953)</f>
        <v>2016</v>
      </c>
      <c r="V3953">
        <f t="shared" si="61"/>
        <v>60</v>
      </c>
    </row>
    <row r="3954" spans="1:22" ht="41.4" x14ac:dyDescent="0.4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ROUND(E3954/D3954*100,0)</f>
        <v>0</v>
      </c>
      <c r="P3954">
        <f>IFERROR(ROUND(E3954/L3954,2),0)</f>
        <v>25</v>
      </c>
      <c r="Q3954" s="11" t="s">
        <v>8315</v>
      </c>
      <c r="R3954" t="s">
        <v>8316</v>
      </c>
      <c r="S3954" s="15">
        <f>(((J3954/60)/60)/24)+DATE(1970,1,1)</f>
        <v>42243.790393518517</v>
      </c>
      <c r="T3954" s="15">
        <f>(((I3954/60)/60)/24)+DATE(1970,1,1)</f>
        <v>42303.790393518517</v>
      </c>
      <c r="U3954">
        <f>YEAR(S3954)</f>
        <v>2015</v>
      </c>
      <c r="V3954">
        <f t="shared" si="61"/>
        <v>60</v>
      </c>
    </row>
    <row r="3955" spans="1:22" ht="41.4" x14ac:dyDescent="0.4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ROUND(E3955/D3955*100,0)</f>
        <v>0</v>
      </c>
      <c r="P3955">
        <f>IFERROR(ROUND(E3955/L3955,2),0)</f>
        <v>0</v>
      </c>
      <c r="Q3955" s="11" t="s">
        <v>8315</v>
      </c>
      <c r="R3955" t="s">
        <v>8316</v>
      </c>
      <c r="S3955" s="15">
        <f>(((J3955/60)/60)/24)+DATE(1970,1,1)</f>
        <v>42550.048449074078</v>
      </c>
      <c r="T3955" s="15">
        <f>(((I3955/60)/60)/24)+DATE(1970,1,1)</f>
        <v>42580.978472222225</v>
      </c>
      <c r="U3955">
        <f>YEAR(S3955)</f>
        <v>2016</v>
      </c>
      <c r="V3955">
        <f t="shared" si="61"/>
        <v>30</v>
      </c>
    </row>
    <row r="3956" spans="1:22" ht="41.4" x14ac:dyDescent="0.4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ROUND(E3956/D3956*100,0)</f>
        <v>0</v>
      </c>
      <c r="P3956">
        <f>IFERROR(ROUND(E3956/L3956,2),0)</f>
        <v>0</v>
      </c>
      <c r="Q3956" s="11" t="s">
        <v>8315</v>
      </c>
      <c r="R3956" t="s">
        <v>8316</v>
      </c>
      <c r="S3956" s="15">
        <f>(((J3956/60)/60)/24)+DATE(1970,1,1)</f>
        <v>41774.651203703703</v>
      </c>
      <c r="T3956" s="15">
        <f>(((I3956/60)/60)/24)+DATE(1970,1,1)</f>
        <v>41834.651203703703</v>
      </c>
      <c r="U3956">
        <f>YEAR(S3956)</f>
        <v>2014</v>
      </c>
      <c r="V3956">
        <f t="shared" si="61"/>
        <v>60</v>
      </c>
    </row>
    <row r="3957" spans="1:22" ht="41.4" x14ac:dyDescent="0.4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ROUND(E3957/D3957*100,0)</f>
        <v>24</v>
      </c>
      <c r="P3957">
        <f>IFERROR(ROUND(E3957/L3957,2),0)</f>
        <v>53.13</v>
      </c>
      <c r="Q3957" s="11" t="s">
        <v>8315</v>
      </c>
      <c r="R3957" t="s">
        <v>8316</v>
      </c>
      <c r="S3957" s="15">
        <f>(((J3957/60)/60)/24)+DATE(1970,1,1)</f>
        <v>42306.848854166667</v>
      </c>
      <c r="T3957" s="15">
        <f>(((I3957/60)/60)/24)+DATE(1970,1,1)</f>
        <v>42336.890520833331</v>
      </c>
      <c r="U3957">
        <f>YEAR(S3957)</f>
        <v>2015</v>
      </c>
      <c r="V3957">
        <f t="shared" si="61"/>
        <v>30</v>
      </c>
    </row>
    <row r="3958" spans="1:22" ht="41.4" x14ac:dyDescent="0.4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ROUND(E3958/D3958*100,0)</f>
        <v>0</v>
      </c>
      <c r="P3958">
        <f>IFERROR(ROUND(E3958/L3958,2),0)</f>
        <v>0</v>
      </c>
      <c r="Q3958" s="11" t="s">
        <v>8315</v>
      </c>
      <c r="R3958" t="s">
        <v>8316</v>
      </c>
      <c r="S3958" s="15">
        <f>(((J3958/60)/60)/24)+DATE(1970,1,1)</f>
        <v>42457.932025462964</v>
      </c>
      <c r="T3958" s="15">
        <f>(((I3958/60)/60)/24)+DATE(1970,1,1)</f>
        <v>42485.013888888891</v>
      </c>
      <c r="U3958">
        <f>YEAR(S3958)</f>
        <v>2016</v>
      </c>
      <c r="V3958">
        <f t="shared" si="61"/>
        <v>28</v>
      </c>
    </row>
    <row r="3959" spans="1:22" ht="41.4" x14ac:dyDescent="0.4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ROUND(E3959/D3959*100,0)</f>
        <v>0</v>
      </c>
      <c r="P3959">
        <f>IFERROR(ROUND(E3959/L3959,2),0)</f>
        <v>7</v>
      </c>
      <c r="Q3959" s="11" t="s">
        <v>8315</v>
      </c>
      <c r="R3959" t="s">
        <v>8316</v>
      </c>
      <c r="S3959" s="15">
        <f>(((J3959/60)/60)/24)+DATE(1970,1,1)</f>
        <v>42513.976319444439</v>
      </c>
      <c r="T3959" s="15">
        <f>(((I3959/60)/60)/24)+DATE(1970,1,1)</f>
        <v>42559.976319444439</v>
      </c>
      <c r="U3959">
        <f>YEAR(S3959)</f>
        <v>2016</v>
      </c>
      <c r="V3959">
        <f t="shared" si="61"/>
        <v>46</v>
      </c>
    </row>
    <row r="3960" spans="1:22" ht="41.4" x14ac:dyDescent="0.4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ROUND(E3960/D3960*100,0)</f>
        <v>32</v>
      </c>
      <c r="P3960">
        <f>IFERROR(ROUND(E3960/L3960,2),0)</f>
        <v>40.06</v>
      </c>
      <c r="Q3960" s="11" t="s">
        <v>8315</v>
      </c>
      <c r="R3960" t="s">
        <v>8316</v>
      </c>
      <c r="S3960" s="15">
        <f>(((J3960/60)/60)/24)+DATE(1970,1,1)</f>
        <v>41816.950370370374</v>
      </c>
      <c r="T3960" s="15">
        <f>(((I3960/60)/60)/24)+DATE(1970,1,1)</f>
        <v>41853.583333333336</v>
      </c>
      <c r="U3960">
        <f>YEAR(S3960)</f>
        <v>2014</v>
      </c>
      <c r="V3960">
        <f t="shared" si="61"/>
        <v>37</v>
      </c>
    </row>
    <row r="3961" spans="1:22" ht="41.4" x14ac:dyDescent="0.4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ROUND(E3961/D3961*100,0)</f>
        <v>24</v>
      </c>
      <c r="P3961">
        <f>IFERROR(ROUND(E3961/L3961,2),0)</f>
        <v>24.33</v>
      </c>
      <c r="Q3961" s="11" t="s">
        <v>8315</v>
      </c>
      <c r="R3961" t="s">
        <v>8316</v>
      </c>
      <c r="S3961" s="15">
        <f>(((J3961/60)/60)/24)+DATE(1970,1,1)</f>
        <v>41880.788842592592</v>
      </c>
      <c r="T3961" s="15">
        <f>(((I3961/60)/60)/24)+DATE(1970,1,1)</f>
        <v>41910.788842592592</v>
      </c>
      <c r="U3961">
        <f>YEAR(S3961)</f>
        <v>2014</v>
      </c>
      <c r="V3961">
        <f t="shared" si="61"/>
        <v>30</v>
      </c>
    </row>
    <row r="3962" spans="1:22" ht="41.4" x14ac:dyDescent="0.4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ROUND(E3962/D3962*100,0)</f>
        <v>2</v>
      </c>
      <c r="P3962">
        <f>IFERROR(ROUND(E3962/L3962,2),0)</f>
        <v>11.25</v>
      </c>
      <c r="Q3962" s="11" t="s">
        <v>8315</v>
      </c>
      <c r="R3962" t="s">
        <v>8316</v>
      </c>
      <c r="S3962" s="15">
        <f>(((J3962/60)/60)/24)+DATE(1970,1,1)</f>
        <v>42342.845555555556</v>
      </c>
      <c r="T3962" s="15">
        <f>(((I3962/60)/60)/24)+DATE(1970,1,1)</f>
        <v>42372.845555555556</v>
      </c>
      <c r="U3962">
        <f>YEAR(S3962)</f>
        <v>2015</v>
      </c>
      <c r="V3962">
        <f t="shared" si="61"/>
        <v>30</v>
      </c>
    </row>
    <row r="3963" spans="1:22" ht="41.4" x14ac:dyDescent="0.4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ROUND(E3963/D3963*100,0)</f>
        <v>0</v>
      </c>
      <c r="P3963">
        <f>IFERROR(ROUND(E3963/L3963,2),0)</f>
        <v>10.5</v>
      </c>
      <c r="Q3963" s="11" t="s">
        <v>8315</v>
      </c>
      <c r="R3963" t="s">
        <v>8316</v>
      </c>
      <c r="S3963" s="15">
        <f>(((J3963/60)/60)/24)+DATE(1970,1,1)</f>
        <v>41745.891319444447</v>
      </c>
      <c r="T3963" s="15">
        <f>(((I3963/60)/60)/24)+DATE(1970,1,1)</f>
        <v>41767.891319444447</v>
      </c>
      <c r="U3963">
        <f>YEAR(S3963)</f>
        <v>2014</v>
      </c>
      <c r="V3963">
        <f t="shared" si="61"/>
        <v>22</v>
      </c>
    </row>
    <row r="3964" spans="1:22" ht="41.4" x14ac:dyDescent="0.4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ROUND(E3964/D3964*100,0)</f>
        <v>3</v>
      </c>
      <c r="P3964">
        <f>IFERROR(ROUND(E3964/L3964,2),0)</f>
        <v>15</v>
      </c>
      <c r="Q3964" s="11" t="s">
        <v>8315</v>
      </c>
      <c r="R3964" t="s">
        <v>8316</v>
      </c>
      <c r="S3964" s="15">
        <f>(((J3964/60)/60)/24)+DATE(1970,1,1)</f>
        <v>42311.621458333335</v>
      </c>
      <c r="T3964" s="15">
        <f>(((I3964/60)/60)/24)+DATE(1970,1,1)</f>
        <v>42336.621458333335</v>
      </c>
      <c r="U3964">
        <f>YEAR(S3964)</f>
        <v>2015</v>
      </c>
      <c r="V3964">
        <f t="shared" si="61"/>
        <v>25</v>
      </c>
    </row>
    <row r="3965" spans="1:22" ht="41.4" x14ac:dyDescent="0.4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ROUND(E3965/D3965*100,0)</f>
        <v>0</v>
      </c>
      <c r="P3965">
        <f>IFERROR(ROUND(E3965/L3965,2),0)</f>
        <v>0</v>
      </c>
      <c r="Q3965" s="11" t="s">
        <v>8315</v>
      </c>
      <c r="R3965" t="s">
        <v>8316</v>
      </c>
      <c r="S3965" s="15">
        <f>(((J3965/60)/60)/24)+DATE(1970,1,1)</f>
        <v>42296.154131944444</v>
      </c>
      <c r="T3965" s="15">
        <f>(((I3965/60)/60)/24)+DATE(1970,1,1)</f>
        <v>42326.195798611108</v>
      </c>
      <c r="U3965">
        <f>YEAR(S3965)</f>
        <v>2015</v>
      </c>
      <c r="V3965">
        <f t="shared" si="61"/>
        <v>30</v>
      </c>
    </row>
    <row r="3966" spans="1:22" ht="41.4" x14ac:dyDescent="0.4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ROUND(E3966/D3966*100,0)</f>
        <v>6</v>
      </c>
      <c r="P3966">
        <f>IFERROR(ROUND(E3966/L3966,2),0)</f>
        <v>42</v>
      </c>
      <c r="Q3966" s="11" t="s">
        <v>8315</v>
      </c>
      <c r="R3966" t="s">
        <v>8316</v>
      </c>
      <c r="S3966" s="15">
        <f>(((J3966/60)/60)/24)+DATE(1970,1,1)</f>
        <v>42053.722060185188</v>
      </c>
      <c r="T3966" s="15">
        <f>(((I3966/60)/60)/24)+DATE(1970,1,1)</f>
        <v>42113.680393518516</v>
      </c>
      <c r="U3966">
        <f>YEAR(S3966)</f>
        <v>2015</v>
      </c>
      <c r="V3966">
        <f t="shared" si="61"/>
        <v>60</v>
      </c>
    </row>
    <row r="3967" spans="1:22" ht="41.4" x14ac:dyDescent="0.4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ROUND(E3967/D3967*100,0)</f>
        <v>14</v>
      </c>
      <c r="P3967">
        <f>IFERROR(ROUND(E3967/L3967,2),0)</f>
        <v>71.25</v>
      </c>
      <c r="Q3967" s="11" t="s">
        <v>8315</v>
      </c>
      <c r="R3967" t="s">
        <v>8316</v>
      </c>
      <c r="S3967" s="15">
        <f>(((J3967/60)/60)/24)+DATE(1970,1,1)</f>
        <v>42414.235879629632</v>
      </c>
      <c r="T3967" s="15">
        <f>(((I3967/60)/60)/24)+DATE(1970,1,1)</f>
        <v>42474.194212962961</v>
      </c>
      <c r="U3967">
        <f>YEAR(S3967)</f>
        <v>2016</v>
      </c>
      <c r="V3967">
        <f t="shared" si="61"/>
        <v>60</v>
      </c>
    </row>
    <row r="3968" spans="1:22" ht="41.4" x14ac:dyDescent="0.4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ROUND(E3968/D3968*100,0)</f>
        <v>1</v>
      </c>
      <c r="P3968">
        <f>IFERROR(ROUND(E3968/L3968,2),0)</f>
        <v>22.5</v>
      </c>
      <c r="Q3968" s="11" t="s">
        <v>8315</v>
      </c>
      <c r="R3968" t="s">
        <v>8316</v>
      </c>
      <c r="S3968" s="15">
        <f>(((J3968/60)/60)/24)+DATE(1970,1,1)</f>
        <v>41801.711550925924</v>
      </c>
      <c r="T3968" s="15">
        <f>(((I3968/60)/60)/24)+DATE(1970,1,1)</f>
        <v>41844.124305555553</v>
      </c>
      <c r="U3968">
        <f>YEAR(S3968)</f>
        <v>2014</v>
      </c>
      <c r="V3968">
        <f t="shared" si="61"/>
        <v>43</v>
      </c>
    </row>
    <row r="3969" spans="1:22" ht="41.4" x14ac:dyDescent="0.4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ROUND(E3969/D3969*100,0)</f>
        <v>24</v>
      </c>
      <c r="P3969">
        <f>IFERROR(ROUND(E3969/L3969,2),0)</f>
        <v>41</v>
      </c>
      <c r="Q3969" s="11" t="s">
        <v>8315</v>
      </c>
      <c r="R3969" t="s">
        <v>8316</v>
      </c>
      <c r="S3969" s="15">
        <f>(((J3969/60)/60)/24)+DATE(1970,1,1)</f>
        <v>42770.290590277778</v>
      </c>
      <c r="T3969" s="15">
        <f>(((I3969/60)/60)/24)+DATE(1970,1,1)</f>
        <v>42800.290590277778</v>
      </c>
      <c r="U3969">
        <f>YEAR(S3969)</f>
        <v>2017</v>
      </c>
      <c r="V3969">
        <f t="shared" si="61"/>
        <v>30</v>
      </c>
    </row>
    <row r="3970" spans="1:22" ht="41.4" x14ac:dyDescent="0.4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ROUND(E3970/D3970*100,0)</f>
        <v>11</v>
      </c>
      <c r="P3970">
        <f>IFERROR(ROUND(E3970/L3970,2),0)</f>
        <v>47.91</v>
      </c>
      <c r="Q3970" s="11" t="s">
        <v>8315</v>
      </c>
      <c r="R3970" t="s">
        <v>8316</v>
      </c>
      <c r="S3970" s="15">
        <f>(((J3970/60)/60)/24)+DATE(1970,1,1)</f>
        <v>42452.815659722226</v>
      </c>
      <c r="T3970" s="15">
        <f>(((I3970/60)/60)/24)+DATE(1970,1,1)</f>
        <v>42512.815659722226</v>
      </c>
      <c r="U3970">
        <f>YEAR(S3970)</f>
        <v>2016</v>
      </c>
      <c r="V3970">
        <f t="shared" si="61"/>
        <v>60</v>
      </c>
    </row>
    <row r="3971" spans="1:22" ht="41.4" x14ac:dyDescent="0.4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ROUND(E3971/D3971*100,0)</f>
        <v>7</v>
      </c>
      <c r="P3971">
        <f>IFERROR(ROUND(E3971/L3971,2),0)</f>
        <v>35.17</v>
      </c>
      <c r="Q3971" s="11" t="s">
        <v>8315</v>
      </c>
      <c r="R3971" t="s">
        <v>8316</v>
      </c>
      <c r="S3971" s="15">
        <f>(((J3971/60)/60)/24)+DATE(1970,1,1)</f>
        <v>42601.854699074072</v>
      </c>
      <c r="T3971" s="15">
        <f>(((I3971/60)/60)/24)+DATE(1970,1,1)</f>
        <v>42611.163194444445</v>
      </c>
      <c r="U3971">
        <f>YEAR(S3971)</f>
        <v>2016</v>
      </c>
      <c r="V3971">
        <f t="shared" ref="V3971:V4034" si="62">_xlfn.DAYS(T3971,S3971)</f>
        <v>10</v>
      </c>
    </row>
    <row r="3972" spans="1:22" ht="55.2" x14ac:dyDescent="0.4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ROUND(E3972/D3972*100,0)</f>
        <v>0</v>
      </c>
      <c r="P3972">
        <f>IFERROR(ROUND(E3972/L3972,2),0)</f>
        <v>5.5</v>
      </c>
      <c r="Q3972" s="11" t="s">
        <v>8315</v>
      </c>
      <c r="R3972" t="s">
        <v>8316</v>
      </c>
      <c r="S3972" s="15">
        <f>(((J3972/60)/60)/24)+DATE(1970,1,1)</f>
        <v>42447.863553240735</v>
      </c>
      <c r="T3972" s="15">
        <f>(((I3972/60)/60)/24)+DATE(1970,1,1)</f>
        <v>42477.863553240735</v>
      </c>
      <c r="U3972">
        <f>YEAR(S3972)</f>
        <v>2016</v>
      </c>
      <c r="V3972">
        <f t="shared" si="62"/>
        <v>30</v>
      </c>
    </row>
    <row r="3973" spans="1:22" ht="41.4" x14ac:dyDescent="0.4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ROUND(E3973/D3973*100,0)</f>
        <v>1</v>
      </c>
      <c r="P3973">
        <f>IFERROR(ROUND(E3973/L3973,2),0)</f>
        <v>22.67</v>
      </c>
      <c r="Q3973" s="11" t="s">
        <v>8315</v>
      </c>
      <c r="R3973" t="s">
        <v>8316</v>
      </c>
      <c r="S3973" s="15">
        <f>(((J3973/60)/60)/24)+DATE(1970,1,1)</f>
        <v>41811.536180555559</v>
      </c>
      <c r="T3973" s="15">
        <f>(((I3973/60)/60)/24)+DATE(1970,1,1)</f>
        <v>41841.536180555559</v>
      </c>
      <c r="U3973">
        <f>YEAR(S3973)</f>
        <v>2014</v>
      </c>
      <c r="V3973">
        <f t="shared" si="62"/>
        <v>30</v>
      </c>
    </row>
    <row r="3974" spans="1:22" ht="41.4" x14ac:dyDescent="0.4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ROUND(E3974/D3974*100,0)</f>
        <v>21</v>
      </c>
      <c r="P3974">
        <f>IFERROR(ROUND(E3974/L3974,2),0)</f>
        <v>26.38</v>
      </c>
      <c r="Q3974" s="11" t="s">
        <v>8315</v>
      </c>
      <c r="R3974" t="s">
        <v>8316</v>
      </c>
      <c r="S3974" s="15">
        <f>(((J3974/60)/60)/24)+DATE(1970,1,1)</f>
        <v>41981.067523148144</v>
      </c>
      <c r="T3974" s="15">
        <f>(((I3974/60)/60)/24)+DATE(1970,1,1)</f>
        <v>42041.067523148144</v>
      </c>
      <c r="U3974">
        <f>YEAR(S3974)</f>
        <v>2014</v>
      </c>
      <c r="V3974">
        <f t="shared" si="62"/>
        <v>60</v>
      </c>
    </row>
    <row r="3975" spans="1:22" ht="41.4" x14ac:dyDescent="0.4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ROUND(E3975/D3975*100,0)</f>
        <v>78</v>
      </c>
      <c r="P3975">
        <f>IFERROR(ROUND(E3975/L3975,2),0)</f>
        <v>105.54</v>
      </c>
      <c r="Q3975" s="11" t="s">
        <v>8315</v>
      </c>
      <c r="R3975" t="s">
        <v>8316</v>
      </c>
      <c r="S3975" s="15">
        <f>(((J3975/60)/60)/24)+DATE(1970,1,1)</f>
        <v>42469.68414351852</v>
      </c>
      <c r="T3975" s="15">
        <f>(((I3975/60)/60)/24)+DATE(1970,1,1)</f>
        <v>42499.166666666672</v>
      </c>
      <c r="U3975">
        <f>YEAR(S3975)</f>
        <v>2016</v>
      </c>
      <c r="V3975">
        <f t="shared" si="62"/>
        <v>30</v>
      </c>
    </row>
    <row r="3976" spans="1:22" ht="41.4" x14ac:dyDescent="0.4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ROUND(E3976/D3976*100,0)</f>
        <v>32</v>
      </c>
      <c r="P3976">
        <f>IFERROR(ROUND(E3976/L3976,2),0)</f>
        <v>29.09</v>
      </c>
      <c r="Q3976" s="11" t="s">
        <v>8315</v>
      </c>
      <c r="R3976" t="s">
        <v>8316</v>
      </c>
      <c r="S3976" s="15">
        <f>(((J3976/60)/60)/24)+DATE(1970,1,1)</f>
        <v>42493.546851851846</v>
      </c>
      <c r="T3976" s="15">
        <f>(((I3976/60)/60)/24)+DATE(1970,1,1)</f>
        <v>42523.546851851846</v>
      </c>
      <c r="U3976">
        <f>YEAR(S3976)</f>
        <v>2016</v>
      </c>
      <c r="V3976">
        <f t="shared" si="62"/>
        <v>30</v>
      </c>
    </row>
    <row r="3977" spans="1:22" ht="41.4" x14ac:dyDescent="0.4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ROUND(E3977/D3977*100,0)</f>
        <v>0</v>
      </c>
      <c r="P3977">
        <f>IFERROR(ROUND(E3977/L3977,2),0)</f>
        <v>0</v>
      </c>
      <c r="Q3977" s="11" t="s">
        <v>8315</v>
      </c>
      <c r="R3977" t="s">
        <v>8316</v>
      </c>
      <c r="S3977" s="15">
        <f>(((J3977/60)/60)/24)+DATE(1970,1,1)</f>
        <v>42534.866875</v>
      </c>
      <c r="T3977" s="15">
        <f>(((I3977/60)/60)/24)+DATE(1970,1,1)</f>
        <v>42564.866875</v>
      </c>
      <c r="U3977">
        <f>YEAR(S3977)</f>
        <v>2016</v>
      </c>
      <c r="V3977">
        <f t="shared" si="62"/>
        <v>30</v>
      </c>
    </row>
    <row r="3978" spans="1:22" ht="41.4" x14ac:dyDescent="0.4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ROUND(E3978/D3978*100,0)</f>
        <v>48</v>
      </c>
      <c r="P3978">
        <f>IFERROR(ROUND(E3978/L3978,2),0)</f>
        <v>62</v>
      </c>
      <c r="Q3978" s="11" t="s">
        <v>8315</v>
      </c>
      <c r="R3978" t="s">
        <v>8316</v>
      </c>
      <c r="S3978" s="15">
        <f>(((J3978/60)/60)/24)+DATE(1970,1,1)</f>
        <v>41830.858344907407</v>
      </c>
      <c r="T3978" s="15">
        <f>(((I3978/60)/60)/24)+DATE(1970,1,1)</f>
        <v>41852.291666666664</v>
      </c>
      <c r="U3978">
        <f>YEAR(S3978)</f>
        <v>2014</v>
      </c>
      <c r="V3978">
        <f t="shared" si="62"/>
        <v>22</v>
      </c>
    </row>
    <row r="3979" spans="1:22" ht="41.4" x14ac:dyDescent="0.4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ROUND(E3979/D3979*100,0)</f>
        <v>1</v>
      </c>
      <c r="P3979">
        <f>IFERROR(ROUND(E3979/L3979,2),0)</f>
        <v>217.5</v>
      </c>
      <c r="Q3979" s="11" t="s">
        <v>8315</v>
      </c>
      <c r="R3979" t="s">
        <v>8316</v>
      </c>
      <c r="S3979" s="15">
        <f>(((J3979/60)/60)/24)+DATE(1970,1,1)</f>
        <v>42543.788564814815</v>
      </c>
      <c r="T3979" s="15">
        <f>(((I3979/60)/60)/24)+DATE(1970,1,1)</f>
        <v>42573.788564814815</v>
      </c>
      <c r="U3979">
        <f>YEAR(S3979)</f>
        <v>2016</v>
      </c>
      <c r="V3979">
        <f t="shared" si="62"/>
        <v>30</v>
      </c>
    </row>
    <row r="3980" spans="1:22" ht="41.4" x14ac:dyDescent="0.4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ROUND(E3980/D3980*100,0)</f>
        <v>11</v>
      </c>
      <c r="P3980">
        <f>IFERROR(ROUND(E3980/L3980,2),0)</f>
        <v>26.75</v>
      </c>
      <c r="Q3980" s="11" t="s">
        <v>8315</v>
      </c>
      <c r="R3980" t="s">
        <v>8316</v>
      </c>
      <c r="S3980" s="15">
        <f>(((J3980/60)/60)/24)+DATE(1970,1,1)</f>
        <v>41975.642974537041</v>
      </c>
      <c r="T3980" s="15">
        <f>(((I3980/60)/60)/24)+DATE(1970,1,1)</f>
        <v>42035.642974537041</v>
      </c>
      <c r="U3980">
        <f>YEAR(S3980)</f>
        <v>2014</v>
      </c>
      <c r="V3980">
        <f t="shared" si="62"/>
        <v>60</v>
      </c>
    </row>
    <row r="3981" spans="1:22" ht="41.4" x14ac:dyDescent="0.4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ROUND(E3981/D3981*100,0)</f>
        <v>2</v>
      </c>
      <c r="P3981">
        <f>IFERROR(ROUND(E3981/L3981,2),0)</f>
        <v>18.329999999999998</v>
      </c>
      <c r="Q3981" s="11" t="s">
        <v>8315</v>
      </c>
      <c r="R3981" t="s">
        <v>8316</v>
      </c>
      <c r="S3981" s="15">
        <f>(((J3981/60)/60)/24)+DATE(1970,1,1)</f>
        <v>42069.903437500005</v>
      </c>
      <c r="T3981" s="15">
        <f>(((I3981/60)/60)/24)+DATE(1970,1,1)</f>
        <v>42092.833333333328</v>
      </c>
      <c r="U3981">
        <f>YEAR(S3981)</f>
        <v>2015</v>
      </c>
      <c r="V3981">
        <f t="shared" si="62"/>
        <v>23</v>
      </c>
    </row>
    <row r="3982" spans="1:22" ht="41.4" x14ac:dyDescent="0.4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ROUND(E3982/D3982*100,0)</f>
        <v>18</v>
      </c>
      <c r="P3982">
        <f>IFERROR(ROUND(E3982/L3982,2),0)</f>
        <v>64.290000000000006</v>
      </c>
      <c r="Q3982" s="11" t="s">
        <v>8315</v>
      </c>
      <c r="R3982" t="s">
        <v>8316</v>
      </c>
      <c r="S3982" s="15">
        <f>(((J3982/60)/60)/24)+DATE(1970,1,1)</f>
        <v>41795.598923611113</v>
      </c>
      <c r="T3982" s="15">
        <f>(((I3982/60)/60)/24)+DATE(1970,1,1)</f>
        <v>41825.598923611113</v>
      </c>
      <c r="U3982">
        <f>YEAR(S3982)</f>
        <v>2014</v>
      </c>
      <c r="V3982">
        <f t="shared" si="62"/>
        <v>30</v>
      </c>
    </row>
    <row r="3983" spans="1:22" ht="27.6" x14ac:dyDescent="0.4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ROUND(E3983/D3983*100,0)</f>
        <v>4</v>
      </c>
      <c r="P3983">
        <f>IFERROR(ROUND(E3983/L3983,2),0)</f>
        <v>175</v>
      </c>
      <c r="Q3983" s="11" t="s">
        <v>8315</v>
      </c>
      <c r="R3983" t="s">
        <v>8316</v>
      </c>
      <c r="S3983" s="15">
        <f>(((J3983/60)/60)/24)+DATE(1970,1,1)</f>
        <v>42508.179965277777</v>
      </c>
      <c r="T3983" s="15">
        <f>(((I3983/60)/60)/24)+DATE(1970,1,1)</f>
        <v>42568.179965277777</v>
      </c>
      <c r="U3983">
        <f>YEAR(S3983)</f>
        <v>2016</v>
      </c>
      <c r="V3983">
        <f t="shared" si="62"/>
        <v>60</v>
      </c>
    </row>
    <row r="3984" spans="1:22" ht="55.2" x14ac:dyDescent="0.4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ROUND(E3984/D3984*100,0)</f>
        <v>20</v>
      </c>
      <c r="P3984">
        <f>IFERROR(ROUND(E3984/L3984,2),0)</f>
        <v>34</v>
      </c>
      <c r="Q3984" s="11" t="s">
        <v>8315</v>
      </c>
      <c r="R3984" t="s">
        <v>8316</v>
      </c>
      <c r="S3984" s="15">
        <f>(((J3984/60)/60)/24)+DATE(1970,1,1)</f>
        <v>42132.809953703705</v>
      </c>
      <c r="T3984" s="15">
        <f>(((I3984/60)/60)/24)+DATE(1970,1,1)</f>
        <v>42192.809953703705</v>
      </c>
      <c r="U3984">
        <f>YEAR(S3984)</f>
        <v>2015</v>
      </c>
      <c r="V3984">
        <f t="shared" si="62"/>
        <v>60</v>
      </c>
    </row>
    <row r="3985" spans="1:22" ht="41.4" x14ac:dyDescent="0.4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ROUND(E3985/D3985*100,0)</f>
        <v>35</v>
      </c>
      <c r="P3985">
        <f>IFERROR(ROUND(E3985/L3985,2),0)</f>
        <v>84.28</v>
      </c>
      <c r="Q3985" s="11" t="s">
        <v>8315</v>
      </c>
      <c r="R3985" t="s">
        <v>8316</v>
      </c>
      <c r="S3985" s="15">
        <f>(((J3985/60)/60)/24)+DATE(1970,1,1)</f>
        <v>41747.86986111111</v>
      </c>
      <c r="T3985" s="15">
        <f>(((I3985/60)/60)/24)+DATE(1970,1,1)</f>
        <v>41779.290972222225</v>
      </c>
      <c r="U3985">
        <f>YEAR(S3985)</f>
        <v>2014</v>
      </c>
      <c r="V3985">
        <f t="shared" si="62"/>
        <v>32</v>
      </c>
    </row>
    <row r="3986" spans="1:22" ht="41.4" x14ac:dyDescent="0.4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ROUND(E3986/D3986*100,0)</f>
        <v>6</v>
      </c>
      <c r="P3986">
        <f>IFERROR(ROUND(E3986/L3986,2),0)</f>
        <v>9.5</v>
      </c>
      <c r="Q3986" s="11" t="s">
        <v>8315</v>
      </c>
      <c r="R3986" t="s">
        <v>8316</v>
      </c>
      <c r="S3986" s="15">
        <f>(((J3986/60)/60)/24)+DATE(1970,1,1)</f>
        <v>41920.963472222218</v>
      </c>
      <c r="T3986" s="15">
        <f>(((I3986/60)/60)/24)+DATE(1970,1,1)</f>
        <v>41951</v>
      </c>
      <c r="U3986">
        <f>YEAR(S3986)</f>
        <v>2014</v>
      </c>
      <c r="V3986">
        <f t="shared" si="62"/>
        <v>31</v>
      </c>
    </row>
    <row r="3987" spans="1:22" ht="55.2" x14ac:dyDescent="0.4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ROUND(E3987/D3987*100,0)</f>
        <v>32</v>
      </c>
      <c r="P3987">
        <f>IFERROR(ROUND(E3987/L3987,2),0)</f>
        <v>33.74</v>
      </c>
      <c r="Q3987" s="11" t="s">
        <v>8315</v>
      </c>
      <c r="R3987" t="s">
        <v>8316</v>
      </c>
      <c r="S3987" s="15">
        <f>(((J3987/60)/60)/24)+DATE(1970,1,1)</f>
        <v>42399.707407407404</v>
      </c>
      <c r="T3987" s="15">
        <f>(((I3987/60)/60)/24)+DATE(1970,1,1)</f>
        <v>42420.878472222219</v>
      </c>
      <c r="U3987">
        <f>YEAR(S3987)</f>
        <v>2016</v>
      </c>
      <c r="V3987">
        <f t="shared" si="62"/>
        <v>21</v>
      </c>
    </row>
    <row r="3988" spans="1:22" ht="41.4" x14ac:dyDescent="0.4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ROUND(E3988/D3988*100,0)</f>
        <v>10</v>
      </c>
      <c r="P3988">
        <f>IFERROR(ROUND(E3988/L3988,2),0)</f>
        <v>37.54</v>
      </c>
      <c r="Q3988" s="11" t="s">
        <v>8315</v>
      </c>
      <c r="R3988" t="s">
        <v>8316</v>
      </c>
      <c r="S3988" s="15">
        <f>(((J3988/60)/60)/24)+DATE(1970,1,1)</f>
        <v>42467.548541666663</v>
      </c>
      <c r="T3988" s="15">
        <f>(((I3988/60)/60)/24)+DATE(1970,1,1)</f>
        <v>42496.544444444444</v>
      </c>
      <c r="U3988">
        <f>YEAR(S3988)</f>
        <v>2016</v>
      </c>
      <c r="V3988">
        <f t="shared" si="62"/>
        <v>29</v>
      </c>
    </row>
    <row r="3989" spans="1:22" ht="41.4" x14ac:dyDescent="0.4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ROUND(E3989/D3989*100,0)</f>
        <v>38</v>
      </c>
      <c r="P3989">
        <f>IFERROR(ROUND(E3989/L3989,2),0)</f>
        <v>11.62</v>
      </c>
      <c r="Q3989" s="11" t="s">
        <v>8315</v>
      </c>
      <c r="R3989" t="s">
        <v>8316</v>
      </c>
      <c r="S3989" s="15">
        <f>(((J3989/60)/60)/24)+DATE(1970,1,1)</f>
        <v>41765.92465277778</v>
      </c>
      <c r="T3989" s="15">
        <f>(((I3989/60)/60)/24)+DATE(1970,1,1)</f>
        <v>41775.92465277778</v>
      </c>
      <c r="U3989">
        <f>YEAR(S3989)</f>
        <v>2014</v>
      </c>
      <c r="V3989">
        <f t="shared" si="62"/>
        <v>10</v>
      </c>
    </row>
    <row r="3990" spans="1:22" ht="27.6" x14ac:dyDescent="0.4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ROUND(E3990/D3990*100,0)</f>
        <v>2</v>
      </c>
      <c r="P3990">
        <f>IFERROR(ROUND(E3990/L3990,2),0)</f>
        <v>8</v>
      </c>
      <c r="Q3990" s="11" t="s">
        <v>8315</v>
      </c>
      <c r="R3990" t="s">
        <v>8316</v>
      </c>
      <c r="S3990" s="15">
        <f>(((J3990/60)/60)/24)+DATE(1970,1,1)</f>
        <v>42230.08116898148</v>
      </c>
      <c r="T3990" s="15">
        <f>(((I3990/60)/60)/24)+DATE(1970,1,1)</f>
        <v>42245.08116898148</v>
      </c>
      <c r="U3990">
        <f>YEAR(S3990)</f>
        <v>2015</v>
      </c>
      <c r="V3990">
        <f t="shared" si="62"/>
        <v>15</v>
      </c>
    </row>
    <row r="3991" spans="1:22" ht="41.4" x14ac:dyDescent="0.4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ROUND(E3991/D3991*100,0)</f>
        <v>0</v>
      </c>
      <c r="P3991">
        <f>IFERROR(ROUND(E3991/L3991,2),0)</f>
        <v>0</v>
      </c>
      <c r="Q3991" s="11" t="s">
        <v>8315</v>
      </c>
      <c r="R3991" t="s">
        <v>8316</v>
      </c>
      <c r="S3991" s="15">
        <f>(((J3991/60)/60)/24)+DATE(1970,1,1)</f>
        <v>42286.749780092592</v>
      </c>
      <c r="T3991" s="15">
        <f>(((I3991/60)/60)/24)+DATE(1970,1,1)</f>
        <v>42316.791446759264</v>
      </c>
      <c r="U3991">
        <f>YEAR(S3991)</f>
        <v>2015</v>
      </c>
      <c r="V3991">
        <f t="shared" si="62"/>
        <v>30</v>
      </c>
    </row>
    <row r="3992" spans="1:22" ht="41.4" x14ac:dyDescent="0.4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ROUND(E3992/D3992*100,0)</f>
        <v>4</v>
      </c>
      <c r="P3992">
        <f>IFERROR(ROUND(E3992/L3992,2),0)</f>
        <v>23</v>
      </c>
      <c r="Q3992" s="11" t="s">
        <v>8315</v>
      </c>
      <c r="R3992" t="s">
        <v>8316</v>
      </c>
      <c r="S3992" s="15">
        <f>(((J3992/60)/60)/24)+DATE(1970,1,1)</f>
        <v>42401.672372685185</v>
      </c>
      <c r="T3992" s="15">
        <f>(((I3992/60)/60)/24)+DATE(1970,1,1)</f>
        <v>42431.672372685185</v>
      </c>
      <c r="U3992">
        <f>YEAR(S3992)</f>
        <v>2016</v>
      </c>
      <c r="V3992">
        <f t="shared" si="62"/>
        <v>30</v>
      </c>
    </row>
    <row r="3993" spans="1:22" ht="27.6" x14ac:dyDescent="0.4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ROUND(E3993/D3993*100,0)</f>
        <v>20</v>
      </c>
      <c r="P3993">
        <f>IFERROR(ROUND(E3993/L3993,2),0)</f>
        <v>100</v>
      </c>
      <c r="Q3993" s="11" t="s">
        <v>8315</v>
      </c>
      <c r="R3993" t="s">
        <v>8316</v>
      </c>
      <c r="S3993" s="15">
        <f>(((J3993/60)/60)/24)+DATE(1970,1,1)</f>
        <v>42125.644467592589</v>
      </c>
      <c r="T3993" s="15">
        <f>(((I3993/60)/60)/24)+DATE(1970,1,1)</f>
        <v>42155.644467592589</v>
      </c>
      <c r="U3993">
        <f>YEAR(S3993)</f>
        <v>2015</v>
      </c>
      <c r="V3993">
        <f t="shared" si="62"/>
        <v>30</v>
      </c>
    </row>
    <row r="3994" spans="1:22" ht="41.4" x14ac:dyDescent="0.4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ROUND(E3994/D3994*100,0)</f>
        <v>5</v>
      </c>
      <c r="P3994">
        <f>IFERROR(ROUND(E3994/L3994,2),0)</f>
        <v>60.11</v>
      </c>
      <c r="Q3994" s="11" t="s">
        <v>8315</v>
      </c>
      <c r="R3994" t="s">
        <v>8316</v>
      </c>
      <c r="S3994" s="15">
        <f>(((J3994/60)/60)/24)+DATE(1970,1,1)</f>
        <v>42289.94049768518</v>
      </c>
      <c r="T3994" s="15">
        <f>(((I3994/60)/60)/24)+DATE(1970,1,1)</f>
        <v>42349.982164351852</v>
      </c>
      <c r="U3994">
        <f>YEAR(S3994)</f>
        <v>2015</v>
      </c>
      <c r="V3994">
        <f t="shared" si="62"/>
        <v>60</v>
      </c>
    </row>
    <row r="3995" spans="1:22" ht="41.4" x14ac:dyDescent="0.4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ROUND(E3995/D3995*100,0)</f>
        <v>0</v>
      </c>
      <c r="P3995">
        <f>IFERROR(ROUND(E3995/L3995,2),0)</f>
        <v>3</v>
      </c>
      <c r="Q3995" s="11" t="s">
        <v>8315</v>
      </c>
      <c r="R3995" t="s">
        <v>8316</v>
      </c>
      <c r="S3995" s="15">
        <f>(((J3995/60)/60)/24)+DATE(1970,1,1)</f>
        <v>42107.864722222221</v>
      </c>
      <c r="T3995" s="15">
        <f>(((I3995/60)/60)/24)+DATE(1970,1,1)</f>
        <v>42137.864722222221</v>
      </c>
      <c r="U3995">
        <f>YEAR(S3995)</f>
        <v>2015</v>
      </c>
      <c r="V3995">
        <f t="shared" si="62"/>
        <v>30</v>
      </c>
    </row>
    <row r="3996" spans="1:22" ht="27.6" x14ac:dyDescent="0.4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ROUND(E3996/D3996*100,0)</f>
        <v>0</v>
      </c>
      <c r="P3996">
        <f>IFERROR(ROUND(E3996/L3996,2),0)</f>
        <v>5</v>
      </c>
      <c r="Q3996" s="11" t="s">
        <v>8315</v>
      </c>
      <c r="R3996" t="s">
        <v>8316</v>
      </c>
      <c r="S3996" s="15">
        <f>(((J3996/60)/60)/24)+DATE(1970,1,1)</f>
        <v>41809.389930555553</v>
      </c>
      <c r="T3996" s="15">
        <f>(((I3996/60)/60)/24)+DATE(1970,1,1)</f>
        <v>41839.389930555553</v>
      </c>
      <c r="U3996">
        <f>YEAR(S3996)</f>
        <v>2014</v>
      </c>
      <c r="V3996">
        <f t="shared" si="62"/>
        <v>30</v>
      </c>
    </row>
    <row r="3997" spans="1:22" ht="41.4" x14ac:dyDescent="0.4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ROUND(E3997/D3997*100,0)</f>
        <v>35</v>
      </c>
      <c r="P3997">
        <f>IFERROR(ROUND(E3997/L3997,2),0)</f>
        <v>17.5</v>
      </c>
      <c r="Q3997" s="11" t="s">
        <v>8315</v>
      </c>
      <c r="R3997" t="s">
        <v>8316</v>
      </c>
      <c r="S3997" s="15">
        <f>(((J3997/60)/60)/24)+DATE(1970,1,1)</f>
        <v>42019.683761574073</v>
      </c>
      <c r="T3997" s="15">
        <f>(((I3997/60)/60)/24)+DATE(1970,1,1)</f>
        <v>42049.477083333331</v>
      </c>
      <c r="U3997">
        <f>YEAR(S3997)</f>
        <v>2015</v>
      </c>
      <c r="V3997">
        <f t="shared" si="62"/>
        <v>30</v>
      </c>
    </row>
    <row r="3998" spans="1:22" ht="41.4" x14ac:dyDescent="0.4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ROUND(E3998/D3998*100,0)</f>
        <v>17</v>
      </c>
      <c r="P3998">
        <f>IFERROR(ROUND(E3998/L3998,2),0)</f>
        <v>29.24</v>
      </c>
      <c r="Q3998" s="11" t="s">
        <v>8315</v>
      </c>
      <c r="R3998" t="s">
        <v>8316</v>
      </c>
      <c r="S3998" s="15">
        <f>(((J3998/60)/60)/24)+DATE(1970,1,1)</f>
        <v>41950.26694444444</v>
      </c>
      <c r="T3998" s="15">
        <f>(((I3998/60)/60)/24)+DATE(1970,1,1)</f>
        <v>41963.669444444444</v>
      </c>
      <c r="U3998">
        <f>YEAR(S3998)</f>
        <v>2014</v>
      </c>
      <c r="V3998">
        <f t="shared" si="62"/>
        <v>13</v>
      </c>
    </row>
    <row r="3999" spans="1:22" ht="41.4" x14ac:dyDescent="0.4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ROUND(E3999/D3999*100,0)</f>
        <v>0</v>
      </c>
      <c r="P3999">
        <f>IFERROR(ROUND(E3999/L3999,2),0)</f>
        <v>0</v>
      </c>
      <c r="Q3999" s="11" t="s">
        <v>8315</v>
      </c>
      <c r="R3999" t="s">
        <v>8316</v>
      </c>
      <c r="S3999" s="15">
        <f>(((J3999/60)/60)/24)+DATE(1970,1,1)</f>
        <v>42069.391446759255</v>
      </c>
      <c r="T3999" s="15">
        <f>(((I3999/60)/60)/24)+DATE(1970,1,1)</f>
        <v>42099.349780092598</v>
      </c>
      <c r="U3999">
        <f>YEAR(S3999)</f>
        <v>2015</v>
      </c>
      <c r="V3999">
        <f t="shared" si="62"/>
        <v>30</v>
      </c>
    </row>
    <row r="4000" spans="1:22" ht="41.4" x14ac:dyDescent="0.4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ROUND(E4000/D4000*100,0)</f>
        <v>57</v>
      </c>
      <c r="P4000">
        <f>IFERROR(ROUND(E4000/L4000,2),0)</f>
        <v>59.58</v>
      </c>
      <c r="Q4000" s="11" t="s">
        <v>8315</v>
      </c>
      <c r="R4000" t="s">
        <v>8316</v>
      </c>
      <c r="S4000" s="15">
        <f>(((J4000/60)/60)/24)+DATE(1970,1,1)</f>
        <v>42061.963263888887</v>
      </c>
      <c r="T4000" s="15">
        <f>(((I4000/60)/60)/24)+DATE(1970,1,1)</f>
        <v>42091.921597222223</v>
      </c>
      <c r="U4000">
        <f>YEAR(S4000)</f>
        <v>2015</v>
      </c>
      <c r="V4000">
        <f t="shared" si="62"/>
        <v>30</v>
      </c>
    </row>
    <row r="4001" spans="1:22" ht="41.4" x14ac:dyDescent="0.4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ROUND(E4001/D4001*100,0)</f>
        <v>17</v>
      </c>
      <c r="P4001">
        <f>IFERROR(ROUND(E4001/L4001,2),0)</f>
        <v>82.57</v>
      </c>
      <c r="Q4001" s="11" t="s">
        <v>8315</v>
      </c>
      <c r="R4001" t="s">
        <v>8316</v>
      </c>
      <c r="S4001" s="15">
        <f>(((J4001/60)/60)/24)+DATE(1970,1,1)</f>
        <v>41842.828680555554</v>
      </c>
      <c r="T4001" s="15">
        <f>(((I4001/60)/60)/24)+DATE(1970,1,1)</f>
        <v>41882.827650462961</v>
      </c>
      <c r="U4001">
        <f>YEAR(S4001)</f>
        <v>2014</v>
      </c>
      <c r="V4001">
        <f t="shared" si="62"/>
        <v>40</v>
      </c>
    </row>
    <row r="4002" spans="1:22" x14ac:dyDescent="0.4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ROUND(E4002/D4002*100,0)</f>
        <v>0</v>
      </c>
      <c r="P4002">
        <f>IFERROR(ROUND(E4002/L4002,2),0)</f>
        <v>10</v>
      </c>
      <c r="Q4002" s="11" t="s">
        <v>8315</v>
      </c>
      <c r="R4002" t="s">
        <v>8316</v>
      </c>
      <c r="S4002" s="15">
        <f>(((J4002/60)/60)/24)+DATE(1970,1,1)</f>
        <v>42437.64534722222</v>
      </c>
      <c r="T4002" s="15">
        <f>(((I4002/60)/60)/24)+DATE(1970,1,1)</f>
        <v>42497.603680555556</v>
      </c>
      <c r="U4002">
        <f>YEAR(S4002)</f>
        <v>2016</v>
      </c>
      <c r="V4002">
        <f t="shared" si="62"/>
        <v>60</v>
      </c>
    </row>
    <row r="4003" spans="1:22" ht="41.4" x14ac:dyDescent="0.4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ROUND(E4003/D4003*100,0)</f>
        <v>38</v>
      </c>
      <c r="P4003">
        <f>IFERROR(ROUND(E4003/L4003,2),0)</f>
        <v>32.36</v>
      </c>
      <c r="Q4003" s="11" t="s">
        <v>8315</v>
      </c>
      <c r="R4003" t="s">
        <v>8316</v>
      </c>
      <c r="S4003" s="15">
        <f>(((J4003/60)/60)/24)+DATE(1970,1,1)</f>
        <v>42775.964212962965</v>
      </c>
      <c r="T4003" s="15">
        <f>(((I4003/60)/60)/24)+DATE(1970,1,1)</f>
        <v>42795.791666666672</v>
      </c>
      <c r="U4003">
        <f>YEAR(S4003)</f>
        <v>2017</v>
      </c>
      <c r="V4003">
        <f t="shared" si="62"/>
        <v>20</v>
      </c>
    </row>
    <row r="4004" spans="1:22" ht="41.4" x14ac:dyDescent="0.4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ROUND(E4004/D4004*100,0)</f>
        <v>2</v>
      </c>
      <c r="P4004">
        <f>IFERROR(ROUND(E4004/L4004,2),0)</f>
        <v>5.75</v>
      </c>
      <c r="Q4004" s="11" t="s">
        <v>8315</v>
      </c>
      <c r="R4004" t="s">
        <v>8316</v>
      </c>
      <c r="S4004" s="15">
        <f>(((J4004/60)/60)/24)+DATE(1970,1,1)</f>
        <v>41879.043530092589</v>
      </c>
      <c r="T4004" s="15">
        <f>(((I4004/60)/60)/24)+DATE(1970,1,1)</f>
        <v>41909.043530092589</v>
      </c>
      <c r="U4004">
        <f>YEAR(S4004)</f>
        <v>2014</v>
      </c>
      <c r="V4004">
        <f t="shared" si="62"/>
        <v>30</v>
      </c>
    </row>
    <row r="4005" spans="1:22" ht="41.4" x14ac:dyDescent="0.4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ROUND(E4005/D4005*100,0)</f>
        <v>10</v>
      </c>
      <c r="P4005">
        <f>IFERROR(ROUND(E4005/L4005,2),0)</f>
        <v>100.5</v>
      </c>
      <c r="Q4005" s="11" t="s">
        <v>8315</v>
      </c>
      <c r="R4005" t="s">
        <v>8316</v>
      </c>
      <c r="S4005" s="15">
        <f>(((J4005/60)/60)/24)+DATE(1970,1,1)</f>
        <v>42020.587349537032</v>
      </c>
      <c r="T4005" s="15">
        <f>(((I4005/60)/60)/24)+DATE(1970,1,1)</f>
        <v>42050.587349537032</v>
      </c>
      <c r="U4005">
        <f>YEAR(S4005)</f>
        <v>2015</v>
      </c>
      <c r="V4005">
        <f t="shared" si="62"/>
        <v>30</v>
      </c>
    </row>
    <row r="4006" spans="1:22" x14ac:dyDescent="0.4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ROUND(E4006/D4006*100,0)</f>
        <v>0</v>
      </c>
      <c r="P4006">
        <f>IFERROR(ROUND(E4006/L4006,2),0)</f>
        <v>1</v>
      </c>
      <c r="Q4006" s="11" t="s">
        <v>8315</v>
      </c>
      <c r="R4006" t="s">
        <v>8316</v>
      </c>
      <c r="S4006" s="15">
        <f>(((J4006/60)/60)/24)+DATE(1970,1,1)</f>
        <v>41890.16269675926</v>
      </c>
      <c r="T4006" s="15">
        <f>(((I4006/60)/60)/24)+DATE(1970,1,1)</f>
        <v>41920.16269675926</v>
      </c>
      <c r="U4006">
        <f>YEAR(S4006)</f>
        <v>2014</v>
      </c>
      <c r="V4006">
        <f t="shared" si="62"/>
        <v>30</v>
      </c>
    </row>
    <row r="4007" spans="1:22" ht="41.4" x14ac:dyDescent="0.4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ROUND(E4007/D4007*100,0)</f>
        <v>1</v>
      </c>
      <c r="P4007">
        <f>IFERROR(ROUND(E4007/L4007,2),0)</f>
        <v>20</v>
      </c>
      <c r="Q4007" s="11" t="s">
        <v>8315</v>
      </c>
      <c r="R4007" t="s">
        <v>8316</v>
      </c>
      <c r="S4007" s="15">
        <f>(((J4007/60)/60)/24)+DATE(1970,1,1)</f>
        <v>41872.807696759257</v>
      </c>
      <c r="T4007" s="15">
        <f>(((I4007/60)/60)/24)+DATE(1970,1,1)</f>
        <v>41932.807696759257</v>
      </c>
      <c r="U4007">
        <f>YEAR(S4007)</f>
        <v>2014</v>
      </c>
      <c r="V4007">
        <f t="shared" si="62"/>
        <v>60</v>
      </c>
    </row>
    <row r="4008" spans="1:22" ht="41.4" x14ac:dyDescent="0.4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ROUND(E4008/D4008*100,0)</f>
        <v>0</v>
      </c>
      <c r="P4008">
        <f>IFERROR(ROUND(E4008/L4008,2),0)</f>
        <v>2</v>
      </c>
      <c r="Q4008" s="11" t="s">
        <v>8315</v>
      </c>
      <c r="R4008" t="s">
        <v>8316</v>
      </c>
      <c r="S4008" s="15">
        <f>(((J4008/60)/60)/24)+DATE(1970,1,1)</f>
        <v>42391.772997685184</v>
      </c>
      <c r="T4008" s="15">
        <f>(((I4008/60)/60)/24)+DATE(1970,1,1)</f>
        <v>42416.772997685184</v>
      </c>
      <c r="U4008">
        <f>YEAR(S4008)</f>
        <v>2016</v>
      </c>
      <c r="V4008">
        <f t="shared" si="62"/>
        <v>25</v>
      </c>
    </row>
    <row r="4009" spans="1:22" ht="41.4" x14ac:dyDescent="0.4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ROUND(E4009/D4009*100,0)</f>
        <v>0</v>
      </c>
      <c r="P4009">
        <f>IFERROR(ROUND(E4009/L4009,2),0)</f>
        <v>5</v>
      </c>
      <c r="Q4009" s="11" t="s">
        <v>8315</v>
      </c>
      <c r="R4009" t="s">
        <v>8316</v>
      </c>
      <c r="S4009" s="15">
        <f>(((J4009/60)/60)/24)+DATE(1970,1,1)</f>
        <v>41848.772928240738</v>
      </c>
      <c r="T4009" s="15">
        <f>(((I4009/60)/60)/24)+DATE(1970,1,1)</f>
        <v>41877.686111111114</v>
      </c>
      <c r="U4009">
        <f>YEAR(S4009)</f>
        <v>2014</v>
      </c>
      <c r="V4009">
        <f t="shared" si="62"/>
        <v>29</v>
      </c>
    </row>
    <row r="4010" spans="1:22" ht="41.4" x14ac:dyDescent="0.4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ROUND(E4010/D4010*100,0)</f>
        <v>6</v>
      </c>
      <c r="P4010">
        <f>IFERROR(ROUND(E4010/L4010,2),0)</f>
        <v>15</v>
      </c>
      <c r="Q4010" s="11" t="s">
        <v>8315</v>
      </c>
      <c r="R4010" t="s">
        <v>8316</v>
      </c>
      <c r="S4010" s="15">
        <f>(((J4010/60)/60)/24)+DATE(1970,1,1)</f>
        <v>42177.964201388888</v>
      </c>
      <c r="T4010" s="15">
        <f>(((I4010/60)/60)/24)+DATE(1970,1,1)</f>
        <v>42207.964201388888</v>
      </c>
      <c r="U4010">
        <f>YEAR(S4010)</f>
        <v>2015</v>
      </c>
      <c r="V4010">
        <f t="shared" si="62"/>
        <v>30</v>
      </c>
    </row>
    <row r="4011" spans="1:22" ht="41.4" x14ac:dyDescent="0.4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ROUND(E4011/D4011*100,0)</f>
        <v>4</v>
      </c>
      <c r="P4011">
        <f>IFERROR(ROUND(E4011/L4011,2),0)</f>
        <v>25</v>
      </c>
      <c r="Q4011" s="11" t="s">
        <v>8315</v>
      </c>
      <c r="R4011" t="s">
        <v>8316</v>
      </c>
      <c r="S4011" s="15">
        <f>(((J4011/60)/60)/24)+DATE(1970,1,1)</f>
        <v>41851.700925925928</v>
      </c>
      <c r="T4011" s="15">
        <f>(((I4011/60)/60)/24)+DATE(1970,1,1)</f>
        <v>41891.700925925928</v>
      </c>
      <c r="U4011">
        <f>YEAR(S4011)</f>
        <v>2014</v>
      </c>
      <c r="V4011">
        <f t="shared" si="62"/>
        <v>40</v>
      </c>
    </row>
    <row r="4012" spans="1:22" ht="41.4" x14ac:dyDescent="0.4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ROUND(E4012/D4012*100,0)</f>
        <v>24</v>
      </c>
      <c r="P4012">
        <f>IFERROR(ROUND(E4012/L4012,2),0)</f>
        <v>45.84</v>
      </c>
      <c r="Q4012" s="11" t="s">
        <v>8315</v>
      </c>
      <c r="R4012" t="s">
        <v>8316</v>
      </c>
      <c r="S4012" s="15">
        <f>(((J4012/60)/60)/24)+DATE(1970,1,1)</f>
        <v>41921.770439814813</v>
      </c>
      <c r="T4012" s="15">
        <f>(((I4012/60)/60)/24)+DATE(1970,1,1)</f>
        <v>41938.770439814813</v>
      </c>
      <c r="U4012">
        <f>YEAR(S4012)</f>
        <v>2014</v>
      </c>
      <c r="V4012">
        <f t="shared" si="62"/>
        <v>17</v>
      </c>
    </row>
    <row r="4013" spans="1:22" ht="41.4" x14ac:dyDescent="0.4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ROUND(E4013/D4013*100,0)</f>
        <v>8</v>
      </c>
      <c r="P4013">
        <f>IFERROR(ROUND(E4013/L4013,2),0)</f>
        <v>4.75</v>
      </c>
      <c r="Q4013" s="11" t="s">
        <v>8315</v>
      </c>
      <c r="R4013" t="s">
        <v>8316</v>
      </c>
      <c r="S4013" s="15">
        <f>(((J4013/60)/60)/24)+DATE(1970,1,1)</f>
        <v>42002.54488425926</v>
      </c>
      <c r="T4013" s="15">
        <f>(((I4013/60)/60)/24)+DATE(1970,1,1)</f>
        <v>42032.54488425926</v>
      </c>
      <c r="U4013">
        <f>YEAR(S4013)</f>
        <v>2014</v>
      </c>
      <c r="V4013">
        <f t="shared" si="62"/>
        <v>30</v>
      </c>
    </row>
    <row r="4014" spans="1:22" ht="55.2" x14ac:dyDescent="0.4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ROUND(E4014/D4014*100,0)</f>
        <v>0</v>
      </c>
      <c r="P4014">
        <f>IFERROR(ROUND(E4014/L4014,2),0)</f>
        <v>0</v>
      </c>
      <c r="Q4014" s="11" t="s">
        <v>8315</v>
      </c>
      <c r="R4014" t="s">
        <v>8316</v>
      </c>
      <c r="S4014" s="15">
        <f>(((J4014/60)/60)/24)+DATE(1970,1,1)</f>
        <v>42096.544548611113</v>
      </c>
      <c r="T4014" s="15">
        <f>(((I4014/60)/60)/24)+DATE(1970,1,1)</f>
        <v>42126.544548611113</v>
      </c>
      <c r="U4014">
        <f>YEAR(S4014)</f>
        <v>2015</v>
      </c>
      <c r="V4014">
        <f t="shared" si="62"/>
        <v>30</v>
      </c>
    </row>
    <row r="4015" spans="1:22" ht="41.4" x14ac:dyDescent="0.4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ROUND(E4015/D4015*100,0)</f>
        <v>1</v>
      </c>
      <c r="P4015">
        <f>IFERROR(ROUND(E4015/L4015,2),0)</f>
        <v>13</v>
      </c>
      <c r="Q4015" s="11" t="s">
        <v>8315</v>
      </c>
      <c r="R4015" t="s">
        <v>8316</v>
      </c>
      <c r="S4015" s="15">
        <f>(((J4015/60)/60)/24)+DATE(1970,1,1)</f>
        <v>42021.301192129627</v>
      </c>
      <c r="T4015" s="15">
        <f>(((I4015/60)/60)/24)+DATE(1970,1,1)</f>
        <v>42051.301192129627</v>
      </c>
      <c r="U4015">
        <f>YEAR(S4015)</f>
        <v>2015</v>
      </c>
      <c r="V4015">
        <f t="shared" si="62"/>
        <v>30</v>
      </c>
    </row>
    <row r="4016" spans="1:22" ht="41.4" x14ac:dyDescent="0.4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ROUND(E4016/D4016*100,0)</f>
        <v>0</v>
      </c>
      <c r="P4016">
        <f>IFERROR(ROUND(E4016/L4016,2),0)</f>
        <v>0</v>
      </c>
      <c r="Q4016" s="11" t="s">
        <v>8315</v>
      </c>
      <c r="R4016" t="s">
        <v>8316</v>
      </c>
      <c r="S4016" s="15">
        <f>(((J4016/60)/60)/24)+DATE(1970,1,1)</f>
        <v>42419.246168981481</v>
      </c>
      <c r="T4016" s="15">
        <f>(((I4016/60)/60)/24)+DATE(1970,1,1)</f>
        <v>42434.246168981481</v>
      </c>
      <c r="U4016">
        <f>YEAR(S4016)</f>
        <v>2016</v>
      </c>
      <c r="V4016">
        <f t="shared" si="62"/>
        <v>15</v>
      </c>
    </row>
    <row r="4017" spans="1:22" ht="41.4" x14ac:dyDescent="0.4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ROUND(E4017/D4017*100,0)</f>
        <v>0</v>
      </c>
      <c r="P4017">
        <f>IFERROR(ROUND(E4017/L4017,2),0)</f>
        <v>1</v>
      </c>
      <c r="Q4017" s="11" t="s">
        <v>8315</v>
      </c>
      <c r="R4017" t="s">
        <v>8316</v>
      </c>
      <c r="S4017" s="15">
        <f>(((J4017/60)/60)/24)+DATE(1970,1,1)</f>
        <v>42174.780821759254</v>
      </c>
      <c r="T4017" s="15">
        <f>(((I4017/60)/60)/24)+DATE(1970,1,1)</f>
        <v>42204.780821759254</v>
      </c>
      <c r="U4017">
        <f>YEAR(S4017)</f>
        <v>2015</v>
      </c>
      <c r="V4017">
        <f t="shared" si="62"/>
        <v>30</v>
      </c>
    </row>
    <row r="4018" spans="1:22" ht="41.4" x14ac:dyDescent="0.4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ROUND(E4018/D4018*100,0)</f>
        <v>14</v>
      </c>
      <c r="P4018">
        <f>IFERROR(ROUND(E4018/L4018,2),0)</f>
        <v>10</v>
      </c>
      <c r="Q4018" s="11" t="s">
        <v>8315</v>
      </c>
      <c r="R4018" t="s">
        <v>8316</v>
      </c>
      <c r="S4018" s="15">
        <f>(((J4018/60)/60)/24)+DATE(1970,1,1)</f>
        <v>41869.872685185182</v>
      </c>
      <c r="T4018" s="15">
        <f>(((I4018/60)/60)/24)+DATE(1970,1,1)</f>
        <v>41899.872685185182</v>
      </c>
      <c r="U4018">
        <f>YEAR(S4018)</f>
        <v>2014</v>
      </c>
      <c r="V4018">
        <f t="shared" si="62"/>
        <v>30</v>
      </c>
    </row>
    <row r="4019" spans="1:22" ht="41.4" x14ac:dyDescent="0.4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ROUND(E4019/D4019*100,0)</f>
        <v>1</v>
      </c>
      <c r="P4019">
        <f>IFERROR(ROUND(E4019/L4019,2),0)</f>
        <v>52.5</v>
      </c>
      <c r="Q4019" s="11" t="s">
        <v>8315</v>
      </c>
      <c r="R4019" t="s">
        <v>8316</v>
      </c>
      <c r="S4019" s="15">
        <f>(((J4019/60)/60)/24)+DATE(1970,1,1)</f>
        <v>41856.672152777777</v>
      </c>
      <c r="T4019" s="15">
        <f>(((I4019/60)/60)/24)+DATE(1970,1,1)</f>
        <v>41886.672152777777</v>
      </c>
      <c r="U4019">
        <f>YEAR(S4019)</f>
        <v>2014</v>
      </c>
      <c r="V4019">
        <f t="shared" si="62"/>
        <v>30</v>
      </c>
    </row>
    <row r="4020" spans="1:22" ht="27.6" x14ac:dyDescent="0.4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ROUND(E4020/D4020*100,0)</f>
        <v>9</v>
      </c>
      <c r="P4020">
        <f>IFERROR(ROUND(E4020/L4020,2),0)</f>
        <v>32.5</v>
      </c>
      <c r="Q4020" s="11" t="s">
        <v>8315</v>
      </c>
      <c r="R4020" t="s">
        <v>8316</v>
      </c>
      <c r="S4020" s="15">
        <f>(((J4020/60)/60)/24)+DATE(1970,1,1)</f>
        <v>42620.91097222222</v>
      </c>
      <c r="T4020" s="15">
        <f>(((I4020/60)/60)/24)+DATE(1970,1,1)</f>
        <v>42650.91097222222</v>
      </c>
      <c r="U4020">
        <f>YEAR(S4020)</f>
        <v>2016</v>
      </c>
      <c r="V4020">
        <f t="shared" si="62"/>
        <v>30</v>
      </c>
    </row>
    <row r="4021" spans="1:22" ht="41.4" x14ac:dyDescent="0.4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ROUND(E4021/D4021*100,0)</f>
        <v>1</v>
      </c>
      <c r="P4021">
        <f>IFERROR(ROUND(E4021/L4021,2),0)</f>
        <v>7.25</v>
      </c>
      <c r="Q4021" s="11" t="s">
        <v>8315</v>
      </c>
      <c r="R4021" t="s">
        <v>8316</v>
      </c>
      <c r="S4021" s="15">
        <f>(((J4021/60)/60)/24)+DATE(1970,1,1)</f>
        <v>42417.675879629634</v>
      </c>
      <c r="T4021" s="15">
        <f>(((I4021/60)/60)/24)+DATE(1970,1,1)</f>
        <v>42475.686111111107</v>
      </c>
      <c r="U4021">
        <f>YEAR(S4021)</f>
        <v>2016</v>
      </c>
      <c r="V4021">
        <f t="shared" si="62"/>
        <v>58</v>
      </c>
    </row>
    <row r="4022" spans="1:22" ht="41.4" x14ac:dyDescent="0.4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ROUND(E4022/D4022*100,0)</f>
        <v>17</v>
      </c>
      <c r="P4022">
        <f>IFERROR(ROUND(E4022/L4022,2),0)</f>
        <v>33.33</v>
      </c>
      <c r="Q4022" s="11" t="s">
        <v>8315</v>
      </c>
      <c r="R4022" t="s">
        <v>8316</v>
      </c>
      <c r="S4022" s="15">
        <f>(((J4022/60)/60)/24)+DATE(1970,1,1)</f>
        <v>42057.190960648149</v>
      </c>
      <c r="T4022" s="15">
        <f>(((I4022/60)/60)/24)+DATE(1970,1,1)</f>
        <v>42087.149293981478</v>
      </c>
      <c r="U4022">
        <f>YEAR(S4022)</f>
        <v>2015</v>
      </c>
      <c r="V4022">
        <f t="shared" si="62"/>
        <v>30</v>
      </c>
    </row>
    <row r="4023" spans="1:22" ht="41.4" x14ac:dyDescent="0.4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ROUND(E4023/D4023*100,0)</f>
        <v>1</v>
      </c>
      <c r="P4023">
        <f>IFERROR(ROUND(E4023/L4023,2),0)</f>
        <v>62.5</v>
      </c>
      <c r="Q4023" s="11" t="s">
        <v>8315</v>
      </c>
      <c r="R4023" t="s">
        <v>8316</v>
      </c>
      <c r="S4023" s="15">
        <f>(((J4023/60)/60)/24)+DATE(1970,1,1)</f>
        <v>41878.911550925928</v>
      </c>
      <c r="T4023" s="15">
        <f>(((I4023/60)/60)/24)+DATE(1970,1,1)</f>
        <v>41938.911550925928</v>
      </c>
      <c r="U4023">
        <f>YEAR(S4023)</f>
        <v>2014</v>
      </c>
      <c r="V4023">
        <f t="shared" si="62"/>
        <v>60</v>
      </c>
    </row>
    <row r="4024" spans="1:22" ht="27.6" x14ac:dyDescent="0.4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ROUND(E4024/D4024*100,0)</f>
        <v>70</v>
      </c>
      <c r="P4024">
        <f>IFERROR(ROUND(E4024/L4024,2),0)</f>
        <v>63.56</v>
      </c>
      <c r="Q4024" s="11" t="s">
        <v>8315</v>
      </c>
      <c r="R4024" t="s">
        <v>8316</v>
      </c>
      <c r="S4024" s="15">
        <f>(((J4024/60)/60)/24)+DATE(1970,1,1)</f>
        <v>41990.584108796291</v>
      </c>
      <c r="T4024" s="15">
        <f>(((I4024/60)/60)/24)+DATE(1970,1,1)</f>
        <v>42036.120833333334</v>
      </c>
      <c r="U4024">
        <f>YEAR(S4024)</f>
        <v>2014</v>
      </c>
      <c r="V4024">
        <f t="shared" si="62"/>
        <v>46</v>
      </c>
    </row>
    <row r="4025" spans="1:22" ht="41.4" x14ac:dyDescent="0.4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ROUND(E4025/D4025*100,0)</f>
        <v>0</v>
      </c>
      <c r="P4025">
        <f>IFERROR(ROUND(E4025/L4025,2),0)</f>
        <v>0</v>
      </c>
      <c r="Q4025" s="11" t="s">
        <v>8315</v>
      </c>
      <c r="R4025" t="s">
        <v>8316</v>
      </c>
      <c r="S4025" s="15">
        <f>(((J4025/60)/60)/24)+DATE(1970,1,1)</f>
        <v>42408.999571759254</v>
      </c>
      <c r="T4025" s="15">
        <f>(((I4025/60)/60)/24)+DATE(1970,1,1)</f>
        <v>42453.957905092597</v>
      </c>
      <c r="U4025">
        <f>YEAR(S4025)</f>
        <v>2016</v>
      </c>
      <c r="V4025">
        <f t="shared" si="62"/>
        <v>45</v>
      </c>
    </row>
    <row r="4026" spans="1:22" ht="41.4" x14ac:dyDescent="0.4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ROUND(E4026/D4026*100,0)</f>
        <v>1</v>
      </c>
      <c r="P4026">
        <f>IFERROR(ROUND(E4026/L4026,2),0)</f>
        <v>10</v>
      </c>
      <c r="Q4026" s="11" t="s">
        <v>8315</v>
      </c>
      <c r="R4026" t="s">
        <v>8316</v>
      </c>
      <c r="S4026" s="15">
        <f>(((J4026/60)/60)/24)+DATE(1970,1,1)</f>
        <v>42217.670104166667</v>
      </c>
      <c r="T4026" s="15">
        <f>(((I4026/60)/60)/24)+DATE(1970,1,1)</f>
        <v>42247.670104166667</v>
      </c>
      <c r="U4026">
        <f>YEAR(S4026)</f>
        <v>2015</v>
      </c>
      <c r="V4026">
        <f t="shared" si="62"/>
        <v>30</v>
      </c>
    </row>
    <row r="4027" spans="1:22" ht="41.4" x14ac:dyDescent="0.4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ROUND(E4027/D4027*100,0)</f>
        <v>5</v>
      </c>
      <c r="P4027">
        <f>IFERROR(ROUND(E4027/L4027,2),0)</f>
        <v>62.5</v>
      </c>
      <c r="Q4027" s="11" t="s">
        <v>8315</v>
      </c>
      <c r="R4027" t="s">
        <v>8316</v>
      </c>
      <c r="S4027" s="15">
        <f>(((J4027/60)/60)/24)+DATE(1970,1,1)</f>
        <v>42151.237685185188</v>
      </c>
      <c r="T4027" s="15">
        <f>(((I4027/60)/60)/24)+DATE(1970,1,1)</f>
        <v>42211.237685185188</v>
      </c>
      <c r="U4027">
        <f>YEAR(S4027)</f>
        <v>2015</v>
      </c>
      <c r="V4027">
        <f t="shared" si="62"/>
        <v>60</v>
      </c>
    </row>
    <row r="4028" spans="1:22" ht="41.4" x14ac:dyDescent="0.4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ROUND(E4028/D4028*100,0)</f>
        <v>0</v>
      </c>
      <c r="P4028">
        <f>IFERROR(ROUND(E4028/L4028,2),0)</f>
        <v>0</v>
      </c>
      <c r="Q4028" s="11" t="s">
        <v>8315</v>
      </c>
      <c r="R4028" t="s">
        <v>8316</v>
      </c>
      <c r="S4028" s="15">
        <f>(((J4028/60)/60)/24)+DATE(1970,1,1)</f>
        <v>42282.655543981484</v>
      </c>
      <c r="T4028" s="15">
        <f>(((I4028/60)/60)/24)+DATE(1970,1,1)</f>
        <v>42342.697210648148</v>
      </c>
      <c r="U4028">
        <f>YEAR(S4028)</f>
        <v>2015</v>
      </c>
      <c r="V4028">
        <f t="shared" si="62"/>
        <v>60</v>
      </c>
    </row>
    <row r="4029" spans="1:22" ht="41.4" x14ac:dyDescent="0.4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ROUND(E4029/D4029*100,0)</f>
        <v>7</v>
      </c>
      <c r="P4029">
        <f>IFERROR(ROUND(E4029/L4029,2),0)</f>
        <v>30.71</v>
      </c>
      <c r="Q4029" s="11" t="s">
        <v>8315</v>
      </c>
      <c r="R4029" t="s">
        <v>8316</v>
      </c>
      <c r="S4029" s="15">
        <f>(((J4029/60)/60)/24)+DATE(1970,1,1)</f>
        <v>42768.97084490741</v>
      </c>
      <c r="T4029" s="15">
        <f>(((I4029/60)/60)/24)+DATE(1970,1,1)</f>
        <v>42789.041666666672</v>
      </c>
      <c r="U4029">
        <f>YEAR(S4029)</f>
        <v>2017</v>
      </c>
      <c r="V4029">
        <f t="shared" si="62"/>
        <v>21</v>
      </c>
    </row>
    <row r="4030" spans="1:22" ht="41.4" x14ac:dyDescent="0.4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ROUND(E4030/D4030*100,0)</f>
        <v>28</v>
      </c>
      <c r="P4030">
        <f>IFERROR(ROUND(E4030/L4030,2),0)</f>
        <v>51</v>
      </c>
      <c r="Q4030" s="11" t="s">
        <v>8315</v>
      </c>
      <c r="R4030" t="s">
        <v>8316</v>
      </c>
      <c r="S4030" s="15">
        <f>(((J4030/60)/60)/24)+DATE(1970,1,1)</f>
        <v>41765.938657407409</v>
      </c>
      <c r="T4030" s="15">
        <f>(((I4030/60)/60)/24)+DATE(1970,1,1)</f>
        <v>41795.938657407409</v>
      </c>
      <c r="U4030">
        <f>YEAR(S4030)</f>
        <v>2014</v>
      </c>
      <c r="V4030">
        <f t="shared" si="62"/>
        <v>30</v>
      </c>
    </row>
    <row r="4031" spans="1:22" ht="41.4" x14ac:dyDescent="0.4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ROUND(E4031/D4031*100,0)</f>
        <v>0</v>
      </c>
      <c r="P4031">
        <f>IFERROR(ROUND(E4031/L4031,2),0)</f>
        <v>0</v>
      </c>
      <c r="Q4031" s="11" t="s">
        <v>8315</v>
      </c>
      <c r="R4031" t="s">
        <v>8316</v>
      </c>
      <c r="S4031" s="15">
        <f>(((J4031/60)/60)/24)+DATE(1970,1,1)</f>
        <v>42322.025115740747</v>
      </c>
      <c r="T4031" s="15">
        <f>(((I4031/60)/60)/24)+DATE(1970,1,1)</f>
        <v>42352.025115740747</v>
      </c>
      <c r="U4031">
        <f>YEAR(S4031)</f>
        <v>2015</v>
      </c>
      <c r="V4031">
        <f t="shared" si="62"/>
        <v>30</v>
      </c>
    </row>
    <row r="4032" spans="1:22" ht="41.4" x14ac:dyDescent="0.4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ROUND(E4032/D4032*100,0)</f>
        <v>16</v>
      </c>
      <c r="P4032">
        <f>IFERROR(ROUND(E4032/L4032,2),0)</f>
        <v>66.67</v>
      </c>
      <c r="Q4032" s="11" t="s">
        <v>8315</v>
      </c>
      <c r="R4032" t="s">
        <v>8316</v>
      </c>
      <c r="S4032" s="15">
        <f>(((J4032/60)/60)/24)+DATE(1970,1,1)</f>
        <v>42374.655081018514</v>
      </c>
      <c r="T4032" s="15">
        <f>(((I4032/60)/60)/24)+DATE(1970,1,1)</f>
        <v>42403.784027777772</v>
      </c>
      <c r="U4032">
        <f>YEAR(S4032)</f>
        <v>2016</v>
      </c>
      <c r="V4032">
        <f t="shared" si="62"/>
        <v>29</v>
      </c>
    </row>
    <row r="4033" spans="1:22" ht="41.4" x14ac:dyDescent="0.4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ROUND(E4033/D4033*100,0)</f>
        <v>0</v>
      </c>
      <c r="P4033">
        <f>IFERROR(ROUND(E4033/L4033,2),0)</f>
        <v>0</v>
      </c>
      <c r="Q4033" s="11" t="s">
        <v>8315</v>
      </c>
      <c r="R4033" t="s">
        <v>8316</v>
      </c>
      <c r="S4033" s="15">
        <f>(((J4033/60)/60)/24)+DATE(1970,1,1)</f>
        <v>41941.585231481484</v>
      </c>
      <c r="T4033" s="15">
        <f>(((I4033/60)/60)/24)+DATE(1970,1,1)</f>
        <v>41991.626898148148</v>
      </c>
      <c r="U4033">
        <f>YEAR(S4033)</f>
        <v>2014</v>
      </c>
      <c r="V4033">
        <f t="shared" si="62"/>
        <v>50</v>
      </c>
    </row>
    <row r="4034" spans="1:22" ht="41.4" x14ac:dyDescent="0.4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ROUND(E4034/D4034*100,0)</f>
        <v>7</v>
      </c>
      <c r="P4034">
        <f>IFERROR(ROUND(E4034/L4034,2),0)</f>
        <v>59</v>
      </c>
      <c r="Q4034" s="11" t="s">
        <v>8315</v>
      </c>
      <c r="R4034" t="s">
        <v>8316</v>
      </c>
      <c r="S4034" s="15">
        <f>(((J4034/60)/60)/24)+DATE(1970,1,1)</f>
        <v>42293.809212962966</v>
      </c>
      <c r="T4034" s="15">
        <f>(((I4034/60)/60)/24)+DATE(1970,1,1)</f>
        <v>42353.85087962963</v>
      </c>
      <c r="U4034">
        <f>YEAR(S4034)</f>
        <v>2015</v>
      </c>
      <c r="V4034">
        <f t="shared" si="62"/>
        <v>60</v>
      </c>
    </row>
    <row r="4035" spans="1:22" ht="41.4" x14ac:dyDescent="0.4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ROUND(E4035/D4035*100,0)</f>
        <v>26</v>
      </c>
      <c r="P4035">
        <f>IFERROR(ROUND(E4035/L4035,2),0)</f>
        <v>65.34</v>
      </c>
      <c r="Q4035" s="11" t="s">
        <v>8315</v>
      </c>
      <c r="R4035" t="s">
        <v>8316</v>
      </c>
      <c r="S4035" s="15">
        <f>(((J4035/60)/60)/24)+DATE(1970,1,1)</f>
        <v>42614.268796296295</v>
      </c>
      <c r="T4035" s="15">
        <f>(((I4035/60)/60)/24)+DATE(1970,1,1)</f>
        <v>42645.375</v>
      </c>
      <c r="U4035">
        <f>YEAR(S4035)</f>
        <v>2016</v>
      </c>
      <c r="V4035">
        <f t="shared" ref="V4035:V4098" si="63">_xlfn.DAYS(T4035,S4035)</f>
        <v>31</v>
      </c>
    </row>
    <row r="4036" spans="1:22" ht="41.4" x14ac:dyDescent="0.4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ROUND(E4036/D4036*100,0)</f>
        <v>1</v>
      </c>
      <c r="P4036">
        <f>IFERROR(ROUND(E4036/L4036,2),0)</f>
        <v>100</v>
      </c>
      <c r="Q4036" s="11" t="s">
        <v>8315</v>
      </c>
      <c r="R4036" t="s">
        <v>8316</v>
      </c>
      <c r="S4036" s="15">
        <f>(((J4036/60)/60)/24)+DATE(1970,1,1)</f>
        <v>42067.947337962964</v>
      </c>
      <c r="T4036" s="15">
        <f>(((I4036/60)/60)/24)+DATE(1970,1,1)</f>
        <v>42097.905671296292</v>
      </c>
      <c r="U4036">
        <f>YEAR(S4036)</f>
        <v>2015</v>
      </c>
      <c r="V4036">
        <f t="shared" si="63"/>
        <v>30</v>
      </c>
    </row>
    <row r="4037" spans="1:22" ht="27.6" x14ac:dyDescent="0.4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ROUND(E4037/D4037*100,0)</f>
        <v>37</v>
      </c>
      <c r="P4037">
        <f>IFERROR(ROUND(E4037/L4037,2),0)</f>
        <v>147.4</v>
      </c>
      <c r="Q4037" s="11" t="s">
        <v>8315</v>
      </c>
      <c r="R4037" t="s">
        <v>8316</v>
      </c>
      <c r="S4037" s="15">
        <f>(((J4037/60)/60)/24)+DATE(1970,1,1)</f>
        <v>41903.882951388885</v>
      </c>
      <c r="T4037" s="15">
        <f>(((I4037/60)/60)/24)+DATE(1970,1,1)</f>
        <v>41933.882951388885</v>
      </c>
      <c r="U4037">
        <f>YEAR(S4037)</f>
        <v>2014</v>
      </c>
      <c r="V4037">
        <f t="shared" si="63"/>
        <v>30</v>
      </c>
    </row>
    <row r="4038" spans="1:22" ht="41.4" x14ac:dyDescent="0.4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ROUND(E4038/D4038*100,0)</f>
        <v>47</v>
      </c>
      <c r="P4038">
        <f>IFERROR(ROUND(E4038/L4038,2),0)</f>
        <v>166.06</v>
      </c>
      <c r="Q4038" s="11" t="s">
        <v>8315</v>
      </c>
      <c r="R4038" t="s">
        <v>8316</v>
      </c>
      <c r="S4038" s="15">
        <f>(((J4038/60)/60)/24)+DATE(1970,1,1)</f>
        <v>41804.937083333331</v>
      </c>
      <c r="T4038" s="15">
        <f>(((I4038/60)/60)/24)+DATE(1970,1,1)</f>
        <v>41821.9375</v>
      </c>
      <c r="U4038">
        <f>YEAR(S4038)</f>
        <v>2014</v>
      </c>
      <c r="V4038">
        <f t="shared" si="63"/>
        <v>17</v>
      </c>
    </row>
    <row r="4039" spans="1:22" ht="41.4" x14ac:dyDescent="0.4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ROUND(E4039/D4039*100,0)</f>
        <v>11</v>
      </c>
      <c r="P4039">
        <f>IFERROR(ROUND(E4039/L4039,2),0)</f>
        <v>40</v>
      </c>
      <c r="Q4039" s="11" t="s">
        <v>8315</v>
      </c>
      <c r="R4039" t="s">
        <v>8316</v>
      </c>
      <c r="S4039" s="15">
        <f>(((J4039/60)/60)/24)+DATE(1970,1,1)</f>
        <v>42497.070775462969</v>
      </c>
      <c r="T4039" s="15">
        <f>(((I4039/60)/60)/24)+DATE(1970,1,1)</f>
        <v>42514.600694444445</v>
      </c>
      <c r="U4039">
        <f>YEAR(S4039)</f>
        <v>2016</v>
      </c>
      <c r="V4039">
        <f t="shared" si="63"/>
        <v>17</v>
      </c>
    </row>
    <row r="4040" spans="1:22" ht="41.4" x14ac:dyDescent="0.4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ROUND(E4040/D4040*100,0)</f>
        <v>12</v>
      </c>
      <c r="P4040">
        <f>IFERROR(ROUND(E4040/L4040,2),0)</f>
        <v>75.25</v>
      </c>
      <c r="Q4040" s="11" t="s">
        <v>8315</v>
      </c>
      <c r="R4040" t="s">
        <v>8316</v>
      </c>
      <c r="S4040" s="15">
        <f>(((J4040/60)/60)/24)+DATE(1970,1,1)</f>
        <v>41869.798726851855</v>
      </c>
      <c r="T4040" s="15">
        <f>(((I4040/60)/60)/24)+DATE(1970,1,1)</f>
        <v>41929.798726851855</v>
      </c>
      <c r="U4040">
        <f>YEAR(S4040)</f>
        <v>2014</v>
      </c>
      <c r="V4040">
        <f t="shared" si="63"/>
        <v>60</v>
      </c>
    </row>
    <row r="4041" spans="1:22" ht="27.6" x14ac:dyDescent="0.4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ROUND(E4041/D4041*100,0)</f>
        <v>60</v>
      </c>
      <c r="P4041">
        <f>IFERROR(ROUND(E4041/L4041,2),0)</f>
        <v>60</v>
      </c>
      <c r="Q4041" s="11" t="s">
        <v>8315</v>
      </c>
      <c r="R4041" t="s">
        <v>8316</v>
      </c>
      <c r="S4041" s="15">
        <f>(((J4041/60)/60)/24)+DATE(1970,1,1)</f>
        <v>42305.670914351853</v>
      </c>
      <c r="T4041" s="15">
        <f>(((I4041/60)/60)/24)+DATE(1970,1,1)</f>
        <v>42339.249305555553</v>
      </c>
      <c r="U4041">
        <f>YEAR(S4041)</f>
        <v>2015</v>
      </c>
      <c r="V4041">
        <f t="shared" si="63"/>
        <v>34</v>
      </c>
    </row>
    <row r="4042" spans="1:22" ht="41.4" x14ac:dyDescent="0.4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ROUND(E4042/D4042*100,0)</f>
        <v>31</v>
      </c>
      <c r="P4042">
        <f>IFERROR(ROUND(E4042/L4042,2),0)</f>
        <v>1250</v>
      </c>
      <c r="Q4042" s="11" t="s">
        <v>8315</v>
      </c>
      <c r="R4042" t="s">
        <v>8316</v>
      </c>
      <c r="S4042" s="15">
        <f>(((J4042/60)/60)/24)+DATE(1970,1,1)</f>
        <v>42144.231527777782</v>
      </c>
      <c r="T4042" s="15">
        <f>(((I4042/60)/60)/24)+DATE(1970,1,1)</f>
        <v>42203.125</v>
      </c>
      <c r="U4042">
        <f>YEAR(S4042)</f>
        <v>2015</v>
      </c>
      <c r="V4042">
        <f t="shared" si="63"/>
        <v>59</v>
      </c>
    </row>
    <row r="4043" spans="1:22" ht="27.6" x14ac:dyDescent="0.4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ROUND(E4043/D4043*100,0)</f>
        <v>0</v>
      </c>
      <c r="P4043">
        <f>IFERROR(ROUND(E4043/L4043,2),0)</f>
        <v>10.5</v>
      </c>
      <c r="Q4043" s="11" t="s">
        <v>8315</v>
      </c>
      <c r="R4043" t="s">
        <v>8316</v>
      </c>
      <c r="S4043" s="15">
        <f>(((J4043/60)/60)/24)+DATE(1970,1,1)</f>
        <v>42559.474004629628</v>
      </c>
      <c r="T4043" s="15">
        <f>(((I4043/60)/60)/24)+DATE(1970,1,1)</f>
        <v>42619.474004629628</v>
      </c>
      <c r="U4043">
        <f>YEAR(S4043)</f>
        <v>2016</v>
      </c>
      <c r="V4043">
        <f t="shared" si="63"/>
        <v>60</v>
      </c>
    </row>
    <row r="4044" spans="1:22" ht="41.4" x14ac:dyDescent="0.4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ROUND(E4044/D4044*100,0)</f>
        <v>0</v>
      </c>
      <c r="P4044">
        <f>IFERROR(ROUND(E4044/L4044,2),0)</f>
        <v>7</v>
      </c>
      <c r="Q4044" s="11" t="s">
        <v>8315</v>
      </c>
      <c r="R4044" t="s">
        <v>8316</v>
      </c>
      <c r="S4044" s="15">
        <f>(((J4044/60)/60)/24)+DATE(1970,1,1)</f>
        <v>41995.084074074075</v>
      </c>
      <c r="T4044" s="15">
        <f>(((I4044/60)/60)/24)+DATE(1970,1,1)</f>
        <v>42024.802777777775</v>
      </c>
      <c r="U4044">
        <f>YEAR(S4044)</f>
        <v>2014</v>
      </c>
      <c r="V4044">
        <f t="shared" si="63"/>
        <v>29</v>
      </c>
    </row>
    <row r="4045" spans="1:22" ht="41.4" x14ac:dyDescent="0.4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ROUND(E4045/D4045*100,0)</f>
        <v>0</v>
      </c>
      <c r="P4045">
        <f>IFERROR(ROUND(E4045/L4045,2),0)</f>
        <v>0</v>
      </c>
      <c r="Q4045" s="11" t="s">
        <v>8315</v>
      </c>
      <c r="R4045" t="s">
        <v>8316</v>
      </c>
      <c r="S4045" s="15">
        <f>(((J4045/60)/60)/24)+DATE(1970,1,1)</f>
        <v>41948.957465277781</v>
      </c>
      <c r="T4045" s="15">
        <f>(((I4045/60)/60)/24)+DATE(1970,1,1)</f>
        <v>41963.957465277781</v>
      </c>
      <c r="U4045">
        <f>YEAR(S4045)</f>
        <v>2014</v>
      </c>
      <c r="V4045">
        <f t="shared" si="63"/>
        <v>15</v>
      </c>
    </row>
    <row r="4046" spans="1:22" ht="41.4" x14ac:dyDescent="0.4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ROUND(E4046/D4046*100,0)</f>
        <v>38</v>
      </c>
      <c r="P4046">
        <f>IFERROR(ROUND(E4046/L4046,2),0)</f>
        <v>56.25</v>
      </c>
      <c r="Q4046" s="11" t="s">
        <v>8315</v>
      </c>
      <c r="R4046" t="s">
        <v>8316</v>
      </c>
      <c r="S4046" s="15">
        <f>(((J4046/60)/60)/24)+DATE(1970,1,1)</f>
        <v>42074.219699074078</v>
      </c>
      <c r="T4046" s="15">
        <f>(((I4046/60)/60)/24)+DATE(1970,1,1)</f>
        <v>42104.208333333328</v>
      </c>
      <c r="U4046">
        <f>YEAR(S4046)</f>
        <v>2015</v>
      </c>
      <c r="V4046">
        <f t="shared" si="63"/>
        <v>30</v>
      </c>
    </row>
    <row r="4047" spans="1:22" ht="41.4" x14ac:dyDescent="0.4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ROUND(E4047/D4047*100,0)</f>
        <v>0</v>
      </c>
      <c r="P4047">
        <f>IFERROR(ROUND(E4047/L4047,2),0)</f>
        <v>1</v>
      </c>
      <c r="Q4047" s="11" t="s">
        <v>8315</v>
      </c>
      <c r="R4047" t="s">
        <v>8316</v>
      </c>
      <c r="S4047" s="15">
        <f>(((J4047/60)/60)/24)+DATE(1970,1,1)</f>
        <v>41842.201261574075</v>
      </c>
      <c r="T4047" s="15">
        <f>(((I4047/60)/60)/24)+DATE(1970,1,1)</f>
        <v>41872.201261574075</v>
      </c>
      <c r="U4047">
        <f>YEAR(S4047)</f>
        <v>2014</v>
      </c>
      <c r="V4047">
        <f t="shared" si="63"/>
        <v>30</v>
      </c>
    </row>
    <row r="4048" spans="1:22" ht="41.4" x14ac:dyDescent="0.4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ROUND(E4048/D4048*100,0)</f>
        <v>8</v>
      </c>
      <c r="P4048">
        <f>IFERROR(ROUND(E4048/L4048,2),0)</f>
        <v>38.33</v>
      </c>
      <c r="Q4048" s="11" t="s">
        <v>8315</v>
      </c>
      <c r="R4048" t="s">
        <v>8316</v>
      </c>
      <c r="S4048" s="15">
        <f>(((J4048/60)/60)/24)+DATE(1970,1,1)</f>
        <v>41904.650578703702</v>
      </c>
      <c r="T4048" s="15">
        <f>(((I4048/60)/60)/24)+DATE(1970,1,1)</f>
        <v>41934.650578703702</v>
      </c>
      <c r="U4048">
        <f>YEAR(S4048)</f>
        <v>2014</v>
      </c>
      <c r="V4048">
        <f t="shared" si="63"/>
        <v>30</v>
      </c>
    </row>
    <row r="4049" spans="1:22" ht="41.4" x14ac:dyDescent="0.4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ROUND(E4049/D4049*100,0)</f>
        <v>2</v>
      </c>
      <c r="P4049">
        <f>IFERROR(ROUND(E4049/L4049,2),0)</f>
        <v>27.5</v>
      </c>
      <c r="Q4049" s="11" t="s">
        <v>8315</v>
      </c>
      <c r="R4049" t="s">
        <v>8316</v>
      </c>
      <c r="S4049" s="15">
        <f>(((J4049/60)/60)/24)+DATE(1970,1,1)</f>
        <v>41991.022488425922</v>
      </c>
      <c r="T4049" s="15">
        <f>(((I4049/60)/60)/24)+DATE(1970,1,1)</f>
        <v>42015.041666666672</v>
      </c>
      <c r="U4049">
        <f>YEAR(S4049)</f>
        <v>2014</v>
      </c>
      <c r="V4049">
        <f t="shared" si="63"/>
        <v>24</v>
      </c>
    </row>
    <row r="4050" spans="1:22" ht="41.4" x14ac:dyDescent="0.4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ROUND(E4050/D4050*100,0)</f>
        <v>18</v>
      </c>
      <c r="P4050">
        <f>IFERROR(ROUND(E4050/L4050,2),0)</f>
        <v>32.979999999999997</v>
      </c>
      <c r="Q4050" s="11" t="s">
        <v>8315</v>
      </c>
      <c r="R4050" t="s">
        <v>8316</v>
      </c>
      <c r="S4050" s="15">
        <f>(((J4050/60)/60)/24)+DATE(1970,1,1)</f>
        <v>42436.509108796294</v>
      </c>
      <c r="T4050" s="15">
        <f>(((I4050/60)/60)/24)+DATE(1970,1,1)</f>
        <v>42471.467442129629</v>
      </c>
      <c r="U4050">
        <f>YEAR(S4050)</f>
        <v>2016</v>
      </c>
      <c r="V4050">
        <f t="shared" si="63"/>
        <v>35</v>
      </c>
    </row>
    <row r="4051" spans="1:22" ht="41.4" x14ac:dyDescent="0.4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ROUND(E4051/D4051*100,0)</f>
        <v>0</v>
      </c>
      <c r="P4051">
        <f>IFERROR(ROUND(E4051/L4051,2),0)</f>
        <v>16</v>
      </c>
      <c r="Q4051" s="11" t="s">
        <v>8315</v>
      </c>
      <c r="R4051" t="s">
        <v>8316</v>
      </c>
      <c r="S4051" s="15">
        <f>(((J4051/60)/60)/24)+DATE(1970,1,1)</f>
        <v>42169.958506944444</v>
      </c>
      <c r="T4051" s="15">
        <f>(((I4051/60)/60)/24)+DATE(1970,1,1)</f>
        <v>42199.958506944444</v>
      </c>
      <c r="U4051">
        <f>YEAR(S4051)</f>
        <v>2015</v>
      </c>
      <c r="V4051">
        <f t="shared" si="63"/>
        <v>30</v>
      </c>
    </row>
    <row r="4052" spans="1:22" ht="41.4" x14ac:dyDescent="0.4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ROUND(E4052/D4052*100,0)</f>
        <v>0</v>
      </c>
      <c r="P4052">
        <f>IFERROR(ROUND(E4052/L4052,2),0)</f>
        <v>1</v>
      </c>
      <c r="Q4052" s="11" t="s">
        <v>8315</v>
      </c>
      <c r="R4052" t="s">
        <v>8316</v>
      </c>
      <c r="S4052" s="15">
        <f>(((J4052/60)/60)/24)+DATE(1970,1,1)</f>
        <v>41905.636469907404</v>
      </c>
      <c r="T4052" s="15">
        <f>(((I4052/60)/60)/24)+DATE(1970,1,1)</f>
        <v>41935.636469907404</v>
      </c>
      <c r="U4052">
        <f>YEAR(S4052)</f>
        <v>2014</v>
      </c>
      <c r="V4052">
        <f t="shared" si="63"/>
        <v>30</v>
      </c>
    </row>
    <row r="4053" spans="1:22" ht="41.4" x14ac:dyDescent="0.4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ROUND(E4053/D4053*100,0)</f>
        <v>0</v>
      </c>
      <c r="P4053">
        <f>IFERROR(ROUND(E4053/L4053,2),0)</f>
        <v>0</v>
      </c>
      <c r="Q4053" s="11" t="s">
        <v>8315</v>
      </c>
      <c r="R4053" t="s">
        <v>8316</v>
      </c>
      <c r="S4053" s="15">
        <f>(((J4053/60)/60)/24)+DATE(1970,1,1)</f>
        <v>41761.810150462967</v>
      </c>
      <c r="T4053" s="15">
        <f>(((I4053/60)/60)/24)+DATE(1970,1,1)</f>
        <v>41768.286805555559</v>
      </c>
      <c r="U4053">
        <f>YEAR(S4053)</f>
        <v>2014</v>
      </c>
      <c r="V4053">
        <f t="shared" si="63"/>
        <v>7</v>
      </c>
    </row>
    <row r="4054" spans="1:22" ht="55.2" x14ac:dyDescent="0.4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ROUND(E4054/D4054*100,0)</f>
        <v>38</v>
      </c>
      <c r="P4054">
        <f>IFERROR(ROUND(E4054/L4054,2),0)</f>
        <v>86.62</v>
      </c>
      <c r="Q4054" s="11" t="s">
        <v>8315</v>
      </c>
      <c r="R4054" t="s">
        <v>8316</v>
      </c>
      <c r="S4054" s="15">
        <f>(((J4054/60)/60)/24)+DATE(1970,1,1)</f>
        <v>41865.878657407404</v>
      </c>
      <c r="T4054" s="15">
        <f>(((I4054/60)/60)/24)+DATE(1970,1,1)</f>
        <v>41925.878657407404</v>
      </c>
      <c r="U4054">
        <f>YEAR(S4054)</f>
        <v>2014</v>
      </c>
      <c r="V4054">
        <f t="shared" si="63"/>
        <v>60</v>
      </c>
    </row>
    <row r="4055" spans="1:22" ht="41.4" x14ac:dyDescent="0.4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ROUND(E4055/D4055*100,0)</f>
        <v>22</v>
      </c>
      <c r="P4055">
        <f>IFERROR(ROUND(E4055/L4055,2),0)</f>
        <v>55</v>
      </c>
      <c r="Q4055" s="11" t="s">
        <v>8315</v>
      </c>
      <c r="R4055" t="s">
        <v>8316</v>
      </c>
      <c r="S4055" s="15">
        <f>(((J4055/60)/60)/24)+DATE(1970,1,1)</f>
        <v>41928.690138888887</v>
      </c>
      <c r="T4055" s="15">
        <f>(((I4055/60)/60)/24)+DATE(1970,1,1)</f>
        <v>41958.833333333328</v>
      </c>
      <c r="U4055">
        <f>YEAR(S4055)</f>
        <v>2014</v>
      </c>
      <c r="V4055">
        <f t="shared" si="63"/>
        <v>30</v>
      </c>
    </row>
    <row r="4056" spans="1:22" ht="41.4" x14ac:dyDescent="0.4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ROUND(E4056/D4056*100,0)</f>
        <v>0</v>
      </c>
      <c r="P4056">
        <f>IFERROR(ROUND(E4056/L4056,2),0)</f>
        <v>0</v>
      </c>
      <c r="Q4056" s="11" t="s">
        <v>8315</v>
      </c>
      <c r="R4056" t="s">
        <v>8316</v>
      </c>
      <c r="S4056" s="15">
        <f>(((J4056/60)/60)/24)+DATE(1970,1,1)</f>
        <v>42613.841261574074</v>
      </c>
      <c r="T4056" s="15">
        <f>(((I4056/60)/60)/24)+DATE(1970,1,1)</f>
        <v>42644.166666666672</v>
      </c>
      <c r="U4056">
        <f>YEAR(S4056)</f>
        <v>2016</v>
      </c>
      <c r="V4056">
        <f t="shared" si="63"/>
        <v>31</v>
      </c>
    </row>
    <row r="4057" spans="1:22" ht="41.4" x14ac:dyDescent="0.4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ROUND(E4057/D4057*100,0)</f>
        <v>18</v>
      </c>
      <c r="P4057">
        <f>IFERROR(ROUND(E4057/L4057,2),0)</f>
        <v>41.95</v>
      </c>
      <c r="Q4057" s="11" t="s">
        <v>8315</v>
      </c>
      <c r="R4057" t="s">
        <v>8316</v>
      </c>
      <c r="S4057" s="15">
        <f>(((J4057/60)/60)/24)+DATE(1970,1,1)</f>
        <v>41779.648506944446</v>
      </c>
      <c r="T4057" s="15">
        <f>(((I4057/60)/60)/24)+DATE(1970,1,1)</f>
        <v>41809.648506944446</v>
      </c>
      <c r="U4057">
        <f>YEAR(S4057)</f>
        <v>2014</v>
      </c>
      <c r="V4057">
        <f t="shared" si="63"/>
        <v>30</v>
      </c>
    </row>
    <row r="4058" spans="1:22" ht="41.4" x14ac:dyDescent="0.4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ROUND(E4058/D4058*100,0)</f>
        <v>53</v>
      </c>
      <c r="P4058">
        <f>IFERROR(ROUND(E4058/L4058,2),0)</f>
        <v>88.33</v>
      </c>
      <c r="Q4058" s="11" t="s">
        <v>8315</v>
      </c>
      <c r="R4058" t="s">
        <v>8316</v>
      </c>
      <c r="S4058" s="15">
        <f>(((J4058/60)/60)/24)+DATE(1970,1,1)</f>
        <v>42534.933321759265</v>
      </c>
      <c r="T4058" s="15">
        <f>(((I4058/60)/60)/24)+DATE(1970,1,1)</f>
        <v>42554.832638888889</v>
      </c>
      <c r="U4058">
        <f>YEAR(S4058)</f>
        <v>2016</v>
      </c>
      <c r="V4058">
        <f t="shared" si="63"/>
        <v>20</v>
      </c>
    </row>
    <row r="4059" spans="1:22" ht="41.4" x14ac:dyDescent="0.4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ROUND(E4059/D4059*100,0)</f>
        <v>22</v>
      </c>
      <c r="P4059">
        <f>IFERROR(ROUND(E4059/L4059,2),0)</f>
        <v>129.16999999999999</v>
      </c>
      <c r="Q4059" s="11" t="s">
        <v>8315</v>
      </c>
      <c r="R4059" t="s">
        <v>8316</v>
      </c>
      <c r="S4059" s="15">
        <f>(((J4059/60)/60)/24)+DATE(1970,1,1)</f>
        <v>42310.968518518523</v>
      </c>
      <c r="T4059" s="15">
        <f>(((I4059/60)/60)/24)+DATE(1970,1,1)</f>
        <v>42333.958333333328</v>
      </c>
      <c r="U4059">
        <f>YEAR(S4059)</f>
        <v>2015</v>
      </c>
      <c r="V4059">
        <f t="shared" si="63"/>
        <v>23</v>
      </c>
    </row>
    <row r="4060" spans="1:22" ht="41.4" x14ac:dyDescent="0.4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ROUND(E4060/D4060*100,0)</f>
        <v>3</v>
      </c>
      <c r="P4060">
        <f>IFERROR(ROUND(E4060/L4060,2),0)</f>
        <v>23.75</v>
      </c>
      <c r="Q4060" s="11" t="s">
        <v>8315</v>
      </c>
      <c r="R4060" t="s">
        <v>8316</v>
      </c>
      <c r="S4060" s="15">
        <f>(((J4060/60)/60)/24)+DATE(1970,1,1)</f>
        <v>42446.060694444444</v>
      </c>
      <c r="T4060" s="15">
        <f>(((I4060/60)/60)/24)+DATE(1970,1,1)</f>
        <v>42461.165972222225</v>
      </c>
      <c r="U4060">
        <f>YEAR(S4060)</f>
        <v>2016</v>
      </c>
      <c r="V4060">
        <f t="shared" si="63"/>
        <v>15</v>
      </c>
    </row>
    <row r="4061" spans="1:22" ht="41.4" x14ac:dyDescent="0.4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ROUND(E4061/D4061*100,0)</f>
        <v>3</v>
      </c>
      <c r="P4061">
        <f>IFERROR(ROUND(E4061/L4061,2),0)</f>
        <v>35.71</v>
      </c>
      <c r="Q4061" s="11" t="s">
        <v>8315</v>
      </c>
      <c r="R4061" t="s">
        <v>8316</v>
      </c>
      <c r="S4061" s="15">
        <f>(((J4061/60)/60)/24)+DATE(1970,1,1)</f>
        <v>41866.640648148146</v>
      </c>
      <c r="T4061" s="15">
        <f>(((I4061/60)/60)/24)+DATE(1970,1,1)</f>
        <v>41898.125</v>
      </c>
      <c r="U4061">
        <f>YEAR(S4061)</f>
        <v>2014</v>
      </c>
      <c r="V4061">
        <f t="shared" si="63"/>
        <v>32</v>
      </c>
    </row>
    <row r="4062" spans="1:22" ht="41.4" x14ac:dyDescent="0.4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ROUND(E4062/D4062*100,0)</f>
        <v>3</v>
      </c>
      <c r="P4062">
        <f>IFERROR(ROUND(E4062/L4062,2),0)</f>
        <v>57</v>
      </c>
      <c r="Q4062" s="11" t="s">
        <v>8315</v>
      </c>
      <c r="R4062" t="s">
        <v>8316</v>
      </c>
      <c r="S4062" s="15">
        <f>(((J4062/60)/60)/24)+DATE(1970,1,1)</f>
        <v>41779.695092592592</v>
      </c>
      <c r="T4062" s="15">
        <f>(((I4062/60)/60)/24)+DATE(1970,1,1)</f>
        <v>41813.666666666664</v>
      </c>
      <c r="U4062">
        <f>YEAR(S4062)</f>
        <v>2014</v>
      </c>
      <c r="V4062">
        <f t="shared" si="63"/>
        <v>34</v>
      </c>
    </row>
    <row r="4063" spans="1:22" ht="27.6" x14ac:dyDescent="0.4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ROUND(E4063/D4063*100,0)</f>
        <v>0</v>
      </c>
      <c r="P4063">
        <f>IFERROR(ROUND(E4063/L4063,2),0)</f>
        <v>0</v>
      </c>
      <c r="Q4063" s="11" t="s">
        <v>8315</v>
      </c>
      <c r="R4063" t="s">
        <v>8316</v>
      </c>
      <c r="S4063" s="15">
        <f>(((J4063/60)/60)/24)+DATE(1970,1,1)</f>
        <v>42421.141469907408</v>
      </c>
      <c r="T4063" s="15">
        <f>(((I4063/60)/60)/24)+DATE(1970,1,1)</f>
        <v>42481.099803240737</v>
      </c>
      <c r="U4063">
        <f>YEAR(S4063)</f>
        <v>2016</v>
      </c>
      <c r="V4063">
        <f t="shared" si="63"/>
        <v>60</v>
      </c>
    </row>
    <row r="4064" spans="1:22" ht="41.4" x14ac:dyDescent="0.4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ROUND(E4064/D4064*100,0)</f>
        <v>2</v>
      </c>
      <c r="P4064">
        <f>IFERROR(ROUND(E4064/L4064,2),0)</f>
        <v>163.33000000000001</v>
      </c>
      <c r="Q4064" s="11" t="s">
        <v>8315</v>
      </c>
      <c r="R4064" t="s">
        <v>8316</v>
      </c>
      <c r="S4064" s="15">
        <f>(((J4064/60)/60)/24)+DATE(1970,1,1)</f>
        <v>42523.739212962959</v>
      </c>
      <c r="T4064" s="15">
        <f>(((I4064/60)/60)/24)+DATE(1970,1,1)</f>
        <v>42553.739212962959</v>
      </c>
      <c r="U4064">
        <f>YEAR(S4064)</f>
        <v>2016</v>
      </c>
      <c r="V4064">
        <f t="shared" si="63"/>
        <v>30</v>
      </c>
    </row>
    <row r="4065" spans="1:22" ht="41.4" x14ac:dyDescent="0.4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ROUND(E4065/D4065*100,0)</f>
        <v>1</v>
      </c>
      <c r="P4065">
        <f>IFERROR(ROUND(E4065/L4065,2),0)</f>
        <v>15</v>
      </c>
      <c r="Q4065" s="11" t="s">
        <v>8315</v>
      </c>
      <c r="R4065" t="s">
        <v>8316</v>
      </c>
      <c r="S4065" s="15">
        <f>(((J4065/60)/60)/24)+DATE(1970,1,1)</f>
        <v>41787.681527777779</v>
      </c>
      <c r="T4065" s="15">
        <f>(((I4065/60)/60)/24)+DATE(1970,1,1)</f>
        <v>41817.681527777779</v>
      </c>
      <c r="U4065">
        <f>YEAR(S4065)</f>
        <v>2014</v>
      </c>
      <c r="V4065">
        <f t="shared" si="63"/>
        <v>30</v>
      </c>
    </row>
    <row r="4066" spans="1:22" ht="41.4" x14ac:dyDescent="0.4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ROUND(E4066/D4066*100,0)</f>
        <v>19</v>
      </c>
      <c r="P4066">
        <f>IFERROR(ROUND(E4066/L4066,2),0)</f>
        <v>64.17</v>
      </c>
      <c r="Q4066" s="11" t="s">
        <v>8315</v>
      </c>
      <c r="R4066" t="s">
        <v>8316</v>
      </c>
      <c r="S4066" s="15">
        <f>(((J4066/60)/60)/24)+DATE(1970,1,1)</f>
        <v>42093.588263888887</v>
      </c>
      <c r="T4066" s="15">
        <f>(((I4066/60)/60)/24)+DATE(1970,1,1)</f>
        <v>42123.588263888887</v>
      </c>
      <c r="U4066">
        <f>YEAR(S4066)</f>
        <v>2015</v>
      </c>
      <c r="V4066">
        <f t="shared" si="63"/>
        <v>30</v>
      </c>
    </row>
    <row r="4067" spans="1:22" ht="27.6" x14ac:dyDescent="0.4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ROUND(E4067/D4067*100,0)</f>
        <v>1</v>
      </c>
      <c r="P4067">
        <f>IFERROR(ROUND(E4067/L4067,2),0)</f>
        <v>6.75</v>
      </c>
      <c r="Q4067" s="11" t="s">
        <v>8315</v>
      </c>
      <c r="R4067" t="s">
        <v>8316</v>
      </c>
      <c r="S4067" s="15">
        <f>(((J4067/60)/60)/24)+DATE(1970,1,1)</f>
        <v>41833.951516203706</v>
      </c>
      <c r="T4067" s="15">
        <f>(((I4067/60)/60)/24)+DATE(1970,1,1)</f>
        <v>41863.951516203706</v>
      </c>
      <c r="U4067">
        <f>YEAR(S4067)</f>
        <v>2014</v>
      </c>
      <c r="V4067">
        <f t="shared" si="63"/>
        <v>30</v>
      </c>
    </row>
    <row r="4068" spans="1:22" ht="41.4" x14ac:dyDescent="0.4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ROUND(E4068/D4068*100,0)</f>
        <v>0</v>
      </c>
      <c r="P4068">
        <f>IFERROR(ROUND(E4068/L4068,2),0)</f>
        <v>25</v>
      </c>
      <c r="Q4068" s="11" t="s">
        <v>8315</v>
      </c>
      <c r="R4068" t="s">
        <v>8316</v>
      </c>
      <c r="S4068" s="15">
        <f>(((J4068/60)/60)/24)+DATE(1970,1,1)</f>
        <v>42479.039212962962</v>
      </c>
      <c r="T4068" s="15">
        <f>(((I4068/60)/60)/24)+DATE(1970,1,1)</f>
        <v>42509.039212962962</v>
      </c>
      <c r="U4068">
        <f>YEAR(S4068)</f>
        <v>2016</v>
      </c>
      <c r="V4068">
        <f t="shared" si="63"/>
        <v>30</v>
      </c>
    </row>
    <row r="4069" spans="1:22" ht="41.4" x14ac:dyDescent="0.4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ROUND(E4069/D4069*100,0)</f>
        <v>61</v>
      </c>
      <c r="P4069">
        <f>IFERROR(ROUND(E4069/L4069,2),0)</f>
        <v>179.12</v>
      </c>
      <c r="Q4069" s="11" t="s">
        <v>8315</v>
      </c>
      <c r="R4069" t="s">
        <v>8316</v>
      </c>
      <c r="S4069" s="15">
        <f>(((J4069/60)/60)/24)+DATE(1970,1,1)</f>
        <v>42235.117476851854</v>
      </c>
      <c r="T4069" s="15">
        <f>(((I4069/60)/60)/24)+DATE(1970,1,1)</f>
        <v>42275.117476851854</v>
      </c>
      <c r="U4069">
        <f>YEAR(S4069)</f>
        <v>2015</v>
      </c>
      <c r="V4069">
        <f t="shared" si="63"/>
        <v>40</v>
      </c>
    </row>
    <row r="4070" spans="1:22" ht="41.4" x14ac:dyDescent="0.4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ROUND(E4070/D4070*100,0)</f>
        <v>1</v>
      </c>
      <c r="P4070">
        <f>IFERROR(ROUND(E4070/L4070,2),0)</f>
        <v>34.950000000000003</v>
      </c>
      <c r="Q4070" s="11" t="s">
        <v>8315</v>
      </c>
      <c r="R4070" t="s">
        <v>8316</v>
      </c>
      <c r="S4070" s="15">
        <f>(((J4070/60)/60)/24)+DATE(1970,1,1)</f>
        <v>42718.963599537034</v>
      </c>
      <c r="T4070" s="15">
        <f>(((I4070/60)/60)/24)+DATE(1970,1,1)</f>
        <v>42748.961805555555</v>
      </c>
      <c r="U4070">
        <f>YEAR(S4070)</f>
        <v>2016</v>
      </c>
      <c r="V4070">
        <f t="shared" si="63"/>
        <v>30</v>
      </c>
    </row>
    <row r="4071" spans="1:22" ht="41.4" x14ac:dyDescent="0.4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ROUND(E4071/D4071*100,0)</f>
        <v>34</v>
      </c>
      <c r="P4071">
        <f>IFERROR(ROUND(E4071/L4071,2),0)</f>
        <v>33.08</v>
      </c>
      <c r="Q4071" s="11" t="s">
        <v>8315</v>
      </c>
      <c r="R4071" t="s">
        <v>8316</v>
      </c>
      <c r="S4071" s="15">
        <f>(((J4071/60)/60)/24)+DATE(1970,1,1)</f>
        <v>42022.661527777775</v>
      </c>
      <c r="T4071" s="15">
        <f>(((I4071/60)/60)/24)+DATE(1970,1,1)</f>
        <v>42063.5</v>
      </c>
      <c r="U4071">
        <f>YEAR(S4071)</f>
        <v>2015</v>
      </c>
      <c r="V4071">
        <f t="shared" si="63"/>
        <v>41</v>
      </c>
    </row>
    <row r="4072" spans="1:22" ht="27.6" x14ac:dyDescent="0.4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ROUND(E4072/D4072*100,0)</f>
        <v>17</v>
      </c>
      <c r="P4072">
        <f>IFERROR(ROUND(E4072/L4072,2),0)</f>
        <v>27.5</v>
      </c>
      <c r="Q4072" s="11" t="s">
        <v>8315</v>
      </c>
      <c r="R4072" t="s">
        <v>8316</v>
      </c>
      <c r="S4072" s="15">
        <f>(((J4072/60)/60)/24)+DATE(1970,1,1)</f>
        <v>42031.666898148149</v>
      </c>
      <c r="T4072" s="15">
        <f>(((I4072/60)/60)/24)+DATE(1970,1,1)</f>
        <v>42064.125</v>
      </c>
      <c r="U4072">
        <f>YEAR(S4072)</f>
        <v>2015</v>
      </c>
      <c r="V4072">
        <f t="shared" si="63"/>
        <v>33</v>
      </c>
    </row>
    <row r="4073" spans="1:22" ht="55.2" x14ac:dyDescent="0.4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ROUND(E4073/D4073*100,0)</f>
        <v>0</v>
      </c>
      <c r="P4073">
        <f>IFERROR(ROUND(E4073/L4073,2),0)</f>
        <v>0</v>
      </c>
      <c r="Q4073" s="11" t="s">
        <v>8315</v>
      </c>
      <c r="R4073" t="s">
        <v>8316</v>
      </c>
      <c r="S4073" s="15">
        <f>(((J4073/60)/60)/24)+DATE(1970,1,1)</f>
        <v>42700.804756944446</v>
      </c>
      <c r="T4073" s="15">
        <f>(((I4073/60)/60)/24)+DATE(1970,1,1)</f>
        <v>42730.804756944446</v>
      </c>
      <c r="U4073">
        <f>YEAR(S4073)</f>
        <v>2016</v>
      </c>
      <c r="V4073">
        <f t="shared" si="63"/>
        <v>30</v>
      </c>
    </row>
    <row r="4074" spans="1:22" ht="41.4" x14ac:dyDescent="0.4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ROUND(E4074/D4074*100,0)</f>
        <v>0</v>
      </c>
      <c r="P4074">
        <f>IFERROR(ROUND(E4074/L4074,2),0)</f>
        <v>2</v>
      </c>
      <c r="Q4074" s="11" t="s">
        <v>8315</v>
      </c>
      <c r="R4074" t="s">
        <v>8316</v>
      </c>
      <c r="S4074" s="15">
        <f>(((J4074/60)/60)/24)+DATE(1970,1,1)</f>
        <v>41812.77443287037</v>
      </c>
      <c r="T4074" s="15">
        <f>(((I4074/60)/60)/24)+DATE(1970,1,1)</f>
        <v>41872.77443287037</v>
      </c>
      <c r="U4074">
        <f>YEAR(S4074)</f>
        <v>2014</v>
      </c>
      <c r="V4074">
        <f t="shared" si="63"/>
        <v>60</v>
      </c>
    </row>
    <row r="4075" spans="1:22" ht="41.4" x14ac:dyDescent="0.4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ROUND(E4075/D4075*100,0)</f>
        <v>1</v>
      </c>
      <c r="P4075">
        <f>IFERROR(ROUND(E4075/L4075,2),0)</f>
        <v>18.5</v>
      </c>
      <c r="Q4075" s="11" t="s">
        <v>8315</v>
      </c>
      <c r="R4075" t="s">
        <v>8316</v>
      </c>
      <c r="S4075" s="15">
        <f>(((J4075/60)/60)/24)+DATE(1970,1,1)</f>
        <v>42078.34520833334</v>
      </c>
      <c r="T4075" s="15">
        <f>(((I4075/60)/60)/24)+DATE(1970,1,1)</f>
        <v>42133.166666666672</v>
      </c>
      <c r="U4075">
        <f>YEAR(S4075)</f>
        <v>2015</v>
      </c>
      <c r="V4075">
        <f t="shared" si="63"/>
        <v>55</v>
      </c>
    </row>
    <row r="4076" spans="1:22" ht="41.4" x14ac:dyDescent="0.4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ROUND(E4076/D4076*100,0)</f>
        <v>27</v>
      </c>
      <c r="P4076">
        <f>IFERROR(ROUND(E4076/L4076,2),0)</f>
        <v>35</v>
      </c>
      <c r="Q4076" s="11" t="s">
        <v>8315</v>
      </c>
      <c r="R4076" t="s">
        <v>8316</v>
      </c>
      <c r="S4076" s="15">
        <f>(((J4076/60)/60)/24)+DATE(1970,1,1)</f>
        <v>42283.552951388891</v>
      </c>
      <c r="T4076" s="15">
        <f>(((I4076/60)/60)/24)+DATE(1970,1,1)</f>
        <v>42313.594618055555</v>
      </c>
      <c r="U4076">
        <f>YEAR(S4076)</f>
        <v>2015</v>
      </c>
      <c r="V4076">
        <f t="shared" si="63"/>
        <v>30</v>
      </c>
    </row>
    <row r="4077" spans="1:22" ht="41.4" x14ac:dyDescent="0.4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ROUND(E4077/D4077*100,0)</f>
        <v>29</v>
      </c>
      <c r="P4077">
        <f>IFERROR(ROUND(E4077/L4077,2),0)</f>
        <v>44.31</v>
      </c>
      <c r="Q4077" s="11" t="s">
        <v>8315</v>
      </c>
      <c r="R4077" t="s">
        <v>8316</v>
      </c>
      <c r="S4077" s="15">
        <f>(((J4077/60)/60)/24)+DATE(1970,1,1)</f>
        <v>41779.045937499999</v>
      </c>
      <c r="T4077" s="15">
        <f>(((I4077/60)/60)/24)+DATE(1970,1,1)</f>
        <v>41820.727777777778</v>
      </c>
      <c r="U4077">
        <f>YEAR(S4077)</f>
        <v>2014</v>
      </c>
      <c r="V4077">
        <f t="shared" si="63"/>
        <v>41</v>
      </c>
    </row>
    <row r="4078" spans="1:22" ht="41.4" x14ac:dyDescent="0.4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ROUND(E4078/D4078*100,0)</f>
        <v>0</v>
      </c>
      <c r="P4078">
        <f>IFERROR(ROUND(E4078/L4078,2),0)</f>
        <v>0</v>
      </c>
      <c r="Q4078" s="11" t="s">
        <v>8315</v>
      </c>
      <c r="R4078" t="s">
        <v>8316</v>
      </c>
      <c r="S4078" s="15">
        <f>(((J4078/60)/60)/24)+DATE(1970,1,1)</f>
        <v>41905.795706018522</v>
      </c>
      <c r="T4078" s="15">
        <f>(((I4078/60)/60)/24)+DATE(1970,1,1)</f>
        <v>41933.82708333333</v>
      </c>
      <c r="U4078">
        <f>YEAR(S4078)</f>
        <v>2014</v>
      </c>
      <c r="V4078">
        <f t="shared" si="63"/>
        <v>28</v>
      </c>
    </row>
    <row r="4079" spans="1:22" ht="41.4" x14ac:dyDescent="0.4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ROUND(E4079/D4079*100,0)</f>
        <v>9</v>
      </c>
      <c r="P4079">
        <f>IFERROR(ROUND(E4079/L4079,2),0)</f>
        <v>222.5</v>
      </c>
      <c r="Q4079" s="11" t="s">
        <v>8315</v>
      </c>
      <c r="R4079" t="s">
        <v>8316</v>
      </c>
      <c r="S4079" s="15">
        <f>(((J4079/60)/60)/24)+DATE(1970,1,1)</f>
        <v>42695.7105787037</v>
      </c>
      <c r="T4079" s="15">
        <f>(((I4079/60)/60)/24)+DATE(1970,1,1)</f>
        <v>42725.7105787037</v>
      </c>
      <c r="U4079">
        <f>YEAR(S4079)</f>
        <v>2016</v>
      </c>
      <c r="V4079">
        <f t="shared" si="63"/>
        <v>30</v>
      </c>
    </row>
    <row r="4080" spans="1:22" ht="41.4" x14ac:dyDescent="0.4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ROUND(E4080/D4080*100,0)</f>
        <v>0</v>
      </c>
      <c r="P4080">
        <f>IFERROR(ROUND(E4080/L4080,2),0)</f>
        <v>0</v>
      </c>
      <c r="Q4080" s="11" t="s">
        <v>8315</v>
      </c>
      <c r="R4080" t="s">
        <v>8316</v>
      </c>
      <c r="S4080" s="15">
        <f>(((J4080/60)/60)/24)+DATE(1970,1,1)</f>
        <v>42732.787523148145</v>
      </c>
      <c r="T4080" s="15">
        <f>(((I4080/60)/60)/24)+DATE(1970,1,1)</f>
        <v>42762.787523148145</v>
      </c>
      <c r="U4080">
        <f>YEAR(S4080)</f>
        <v>2016</v>
      </c>
      <c r="V4080">
        <f t="shared" si="63"/>
        <v>30</v>
      </c>
    </row>
    <row r="4081" spans="1:22" ht="41.4" x14ac:dyDescent="0.4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ROUND(E4081/D4081*100,0)</f>
        <v>0</v>
      </c>
      <c r="P4081">
        <f>IFERROR(ROUND(E4081/L4081,2),0)</f>
        <v>5</v>
      </c>
      <c r="Q4081" s="11" t="s">
        <v>8315</v>
      </c>
      <c r="R4081" t="s">
        <v>8316</v>
      </c>
      <c r="S4081" s="15">
        <f>(((J4081/60)/60)/24)+DATE(1970,1,1)</f>
        <v>42510.938900462963</v>
      </c>
      <c r="T4081" s="15">
        <f>(((I4081/60)/60)/24)+DATE(1970,1,1)</f>
        <v>42540.938900462963</v>
      </c>
      <c r="U4081">
        <f>YEAR(S4081)</f>
        <v>2016</v>
      </c>
      <c r="V4081">
        <f t="shared" si="63"/>
        <v>30</v>
      </c>
    </row>
    <row r="4082" spans="1:22" ht="41.4" x14ac:dyDescent="0.4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ROUND(E4082/D4082*100,0)</f>
        <v>0</v>
      </c>
      <c r="P4082">
        <f>IFERROR(ROUND(E4082/L4082,2),0)</f>
        <v>0</v>
      </c>
      <c r="Q4082" s="11" t="s">
        <v>8315</v>
      </c>
      <c r="R4082" t="s">
        <v>8316</v>
      </c>
      <c r="S4082" s="15">
        <f>(((J4082/60)/60)/24)+DATE(1970,1,1)</f>
        <v>42511.698101851856</v>
      </c>
      <c r="T4082" s="15">
        <f>(((I4082/60)/60)/24)+DATE(1970,1,1)</f>
        <v>42535.787500000006</v>
      </c>
      <c r="U4082">
        <f>YEAR(S4082)</f>
        <v>2016</v>
      </c>
      <c r="V4082">
        <f t="shared" si="63"/>
        <v>24</v>
      </c>
    </row>
    <row r="4083" spans="1:22" ht="41.4" x14ac:dyDescent="0.4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ROUND(E4083/D4083*100,0)</f>
        <v>16</v>
      </c>
      <c r="P4083">
        <f>IFERROR(ROUND(E4083/L4083,2),0)</f>
        <v>29.17</v>
      </c>
      <c r="Q4083" s="11" t="s">
        <v>8315</v>
      </c>
      <c r="R4083" t="s">
        <v>8316</v>
      </c>
      <c r="S4083" s="15">
        <f>(((J4083/60)/60)/24)+DATE(1970,1,1)</f>
        <v>42041.581307870365</v>
      </c>
      <c r="T4083" s="15">
        <f>(((I4083/60)/60)/24)+DATE(1970,1,1)</f>
        <v>42071.539641203708</v>
      </c>
      <c r="U4083">
        <f>YEAR(S4083)</f>
        <v>2015</v>
      </c>
      <c r="V4083">
        <f t="shared" si="63"/>
        <v>30</v>
      </c>
    </row>
    <row r="4084" spans="1:22" ht="41.4" x14ac:dyDescent="0.4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ROUND(E4084/D4084*100,0)</f>
        <v>2</v>
      </c>
      <c r="P4084">
        <f>IFERROR(ROUND(E4084/L4084,2),0)</f>
        <v>1.5</v>
      </c>
      <c r="Q4084" s="11" t="s">
        <v>8315</v>
      </c>
      <c r="R4084" t="s">
        <v>8316</v>
      </c>
      <c r="S4084" s="15">
        <f>(((J4084/60)/60)/24)+DATE(1970,1,1)</f>
        <v>42307.189270833333</v>
      </c>
      <c r="T4084" s="15">
        <f>(((I4084/60)/60)/24)+DATE(1970,1,1)</f>
        <v>42322.958333333328</v>
      </c>
      <c r="U4084">
        <f>YEAR(S4084)</f>
        <v>2015</v>
      </c>
      <c r="V4084">
        <f t="shared" si="63"/>
        <v>15</v>
      </c>
    </row>
    <row r="4085" spans="1:22" ht="41.4" x14ac:dyDescent="0.4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ROUND(E4085/D4085*100,0)</f>
        <v>22</v>
      </c>
      <c r="P4085">
        <f>IFERROR(ROUND(E4085/L4085,2),0)</f>
        <v>126.5</v>
      </c>
      <c r="Q4085" s="11" t="s">
        <v>8315</v>
      </c>
      <c r="R4085" t="s">
        <v>8316</v>
      </c>
      <c r="S4085" s="15">
        <f>(((J4085/60)/60)/24)+DATE(1970,1,1)</f>
        <v>42353.761759259258</v>
      </c>
      <c r="T4085" s="15">
        <f>(((I4085/60)/60)/24)+DATE(1970,1,1)</f>
        <v>42383.761759259258</v>
      </c>
      <c r="U4085">
        <f>YEAR(S4085)</f>
        <v>2015</v>
      </c>
      <c r="V4085">
        <f t="shared" si="63"/>
        <v>30</v>
      </c>
    </row>
    <row r="4086" spans="1:22" ht="41.4" x14ac:dyDescent="0.4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ROUND(E4086/D4086*100,0)</f>
        <v>0</v>
      </c>
      <c r="P4086">
        <f>IFERROR(ROUND(E4086/L4086,2),0)</f>
        <v>10</v>
      </c>
      <c r="Q4086" s="11" t="s">
        <v>8315</v>
      </c>
      <c r="R4086" t="s">
        <v>8316</v>
      </c>
      <c r="S4086" s="15">
        <f>(((J4086/60)/60)/24)+DATE(1970,1,1)</f>
        <v>42622.436412037037</v>
      </c>
      <c r="T4086" s="15">
        <f>(((I4086/60)/60)/24)+DATE(1970,1,1)</f>
        <v>42652.436412037037</v>
      </c>
      <c r="U4086">
        <f>YEAR(S4086)</f>
        <v>2016</v>
      </c>
      <c r="V4086">
        <f t="shared" si="63"/>
        <v>30</v>
      </c>
    </row>
    <row r="4087" spans="1:22" ht="41.4" x14ac:dyDescent="0.4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ROUND(E4087/D4087*100,0)</f>
        <v>0</v>
      </c>
      <c r="P4087">
        <f>IFERROR(ROUND(E4087/L4087,2),0)</f>
        <v>10</v>
      </c>
      <c r="Q4087" s="11" t="s">
        <v>8315</v>
      </c>
      <c r="R4087" t="s">
        <v>8316</v>
      </c>
      <c r="S4087" s="15">
        <f>(((J4087/60)/60)/24)+DATE(1970,1,1)</f>
        <v>42058.603877314818</v>
      </c>
      <c r="T4087" s="15">
        <f>(((I4087/60)/60)/24)+DATE(1970,1,1)</f>
        <v>42087.165972222225</v>
      </c>
      <c r="U4087">
        <f>YEAR(S4087)</f>
        <v>2015</v>
      </c>
      <c r="V4087">
        <f t="shared" si="63"/>
        <v>29</v>
      </c>
    </row>
    <row r="4088" spans="1:22" ht="41.4" x14ac:dyDescent="0.4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ROUND(E4088/D4088*100,0)</f>
        <v>5</v>
      </c>
      <c r="P4088">
        <f>IFERROR(ROUND(E4088/L4088,2),0)</f>
        <v>9.4</v>
      </c>
      <c r="Q4088" s="11" t="s">
        <v>8315</v>
      </c>
      <c r="R4088" t="s">
        <v>8316</v>
      </c>
      <c r="S4088" s="15">
        <f>(((J4088/60)/60)/24)+DATE(1970,1,1)</f>
        <v>42304.940960648149</v>
      </c>
      <c r="T4088" s="15">
        <f>(((I4088/60)/60)/24)+DATE(1970,1,1)</f>
        <v>42329.166666666672</v>
      </c>
      <c r="U4088">
        <f>YEAR(S4088)</f>
        <v>2015</v>
      </c>
      <c r="V4088">
        <f t="shared" si="63"/>
        <v>25</v>
      </c>
    </row>
    <row r="4089" spans="1:22" x14ac:dyDescent="0.4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ROUND(E4089/D4089*100,0)</f>
        <v>0</v>
      </c>
      <c r="P4089">
        <f>IFERROR(ROUND(E4089/L4089,2),0)</f>
        <v>0</v>
      </c>
      <c r="Q4089" s="11" t="s">
        <v>8315</v>
      </c>
      <c r="R4089" t="s">
        <v>8316</v>
      </c>
      <c r="S4089" s="15">
        <f>(((J4089/60)/60)/24)+DATE(1970,1,1)</f>
        <v>42538.742893518516</v>
      </c>
      <c r="T4089" s="15">
        <f>(((I4089/60)/60)/24)+DATE(1970,1,1)</f>
        <v>42568.742893518516</v>
      </c>
      <c r="U4089">
        <f>YEAR(S4089)</f>
        <v>2016</v>
      </c>
      <c r="V4089">
        <f t="shared" si="63"/>
        <v>30</v>
      </c>
    </row>
    <row r="4090" spans="1:22" ht="41.4" x14ac:dyDescent="0.4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ROUND(E4090/D4090*100,0)</f>
        <v>11</v>
      </c>
      <c r="P4090">
        <f>IFERROR(ROUND(E4090/L4090,2),0)</f>
        <v>72</v>
      </c>
      <c r="Q4090" s="11" t="s">
        <v>8315</v>
      </c>
      <c r="R4090" t="s">
        <v>8316</v>
      </c>
      <c r="S4090" s="15">
        <f>(((J4090/60)/60)/24)+DATE(1970,1,1)</f>
        <v>41990.612546296295</v>
      </c>
      <c r="T4090" s="15">
        <f>(((I4090/60)/60)/24)+DATE(1970,1,1)</f>
        <v>42020.434722222228</v>
      </c>
      <c r="U4090">
        <f>YEAR(S4090)</f>
        <v>2014</v>
      </c>
      <c r="V4090">
        <f t="shared" si="63"/>
        <v>30</v>
      </c>
    </row>
    <row r="4091" spans="1:22" ht="41.4" x14ac:dyDescent="0.4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ROUND(E4091/D4091*100,0)</f>
        <v>5</v>
      </c>
      <c r="P4091">
        <f>IFERROR(ROUND(E4091/L4091,2),0)</f>
        <v>30</v>
      </c>
      <c r="Q4091" s="11" t="s">
        <v>8315</v>
      </c>
      <c r="R4091" t="s">
        <v>8316</v>
      </c>
      <c r="S4091" s="15">
        <f>(((J4091/60)/60)/24)+DATE(1970,1,1)</f>
        <v>42122.732499999998</v>
      </c>
      <c r="T4091" s="15">
        <f>(((I4091/60)/60)/24)+DATE(1970,1,1)</f>
        <v>42155.732638888891</v>
      </c>
      <c r="U4091">
        <f>YEAR(S4091)</f>
        <v>2015</v>
      </c>
      <c r="V4091">
        <f t="shared" si="63"/>
        <v>33</v>
      </c>
    </row>
    <row r="4092" spans="1:22" ht="41.4" x14ac:dyDescent="0.4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ROUND(E4092/D4092*100,0)</f>
        <v>3</v>
      </c>
      <c r="P4092">
        <f>IFERROR(ROUND(E4092/L4092,2),0)</f>
        <v>10.67</v>
      </c>
      <c r="Q4092" s="11" t="s">
        <v>8315</v>
      </c>
      <c r="R4092" t="s">
        <v>8316</v>
      </c>
      <c r="S4092" s="15">
        <f>(((J4092/60)/60)/24)+DATE(1970,1,1)</f>
        <v>42209.67288194444</v>
      </c>
      <c r="T4092" s="15">
        <f>(((I4092/60)/60)/24)+DATE(1970,1,1)</f>
        <v>42223.625</v>
      </c>
      <c r="U4092">
        <f>YEAR(S4092)</f>
        <v>2015</v>
      </c>
      <c r="V4092">
        <f t="shared" si="63"/>
        <v>14</v>
      </c>
    </row>
    <row r="4093" spans="1:22" ht="41.4" x14ac:dyDescent="0.4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ROUND(E4093/D4093*100,0)</f>
        <v>13</v>
      </c>
      <c r="P4093">
        <f>IFERROR(ROUND(E4093/L4093,2),0)</f>
        <v>25.5</v>
      </c>
      <c r="Q4093" s="11" t="s">
        <v>8315</v>
      </c>
      <c r="R4093" t="s">
        <v>8316</v>
      </c>
      <c r="S4093" s="15">
        <f>(((J4093/60)/60)/24)+DATE(1970,1,1)</f>
        <v>41990.506377314814</v>
      </c>
      <c r="T4093" s="15">
        <f>(((I4093/60)/60)/24)+DATE(1970,1,1)</f>
        <v>42020.506377314814</v>
      </c>
      <c r="U4093">
        <f>YEAR(S4093)</f>
        <v>2014</v>
      </c>
      <c r="V4093">
        <f t="shared" si="63"/>
        <v>30</v>
      </c>
    </row>
    <row r="4094" spans="1:22" ht="41.4" x14ac:dyDescent="0.4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ROUND(E4094/D4094*100,0)</f>
        <v>0</v>
      </c>
      <c r="P4094">
        <f>IFERROR(ROUND(E4094/L4094,2),0)</f>
        <v>20</v>
      </c>
      <c r="Q4094" s="11" t="s">
        <v>8315</v>
      </c>
      <c r="R4094" t="s">
        <v>8316</v>
      </c>
      <c r="S4094" s="15">
        <f>(((J4094/60)/60)/24)+DATE(1970,1,1)</f>
        <v>42039.194988425923</v>
      </c>
      <c r="T4094" s="15">
        <f>(((I4094/60)/60)/24)+DATE(1970,1,1)</f>
        <v>42099.153321759266</v>
      </c>
      <c r="U4094">
        <f>YEAR(S4094)</f>
        <v>2015</v>
      </c>
      <c r="V4094">
        <f t="shared" si="63"/>
        <v>60</v>
      </c>
    </row>
    <row r="4095" spans="1:22" ht="41.4" x14ac:dyDescent="0.4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ROUND(E4095/D4095*100,0)</f>
        <v>2</v>
      </c>
      <c r="P4095">
        <f>IFERROR(ROUND(E4095/L4095,2),0)</f>
        <v>15</v>
      </c>
      <c r="Q4095" s="11" t="s">
        <v>8315</v>
      </c>
      <c r="R4095" t="s">
        <v>8316</v>
      </c>
      <c r="S4095" s="15">
        <f>(((J4095/60)/60)/24)+DATE(1970,1,1)</f>
        <v>42178.815891203703</v>
      </c>
      <c r="T4095" s="15">
        <f>(((I4095/60)/60)/24)+DATE(1970,1,1)</f>
        <v>42238.815891203703</v>
      </c>
      <c r="U4095">
        <f>YEAR(S4095)</f>
        <v>2015</v>
      </c>
      <c r="V4095">
        <f t="shared" si="63"/>
        <v>60</v>
      </c>
    </row>
    <row r="4096" spans="1:22" ht="41.4" x14ac:dyDescent="0.4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ROUND(E4096/D4096*100,0)</f>
        <v>37</v>
      </c>
      <c r="P4096">
        <f>IFERROR(ROUND(E4096/L4096,2),0)</f>
        <v>91.25</v>
      </c>
      <c r="Q4096" s="11" t="s">
        <v>8315</v>
      </c>
      <c r="R4096" t="s">
        <v>8316</v>
      </c>
      <c r="S4096" s="15">
        <f>(((J4096/60)/60)/24)+DATE(1970,1,1)</f>
        <v>41890.086805555555</v>
      </c>
      <c r="T4096" s="15">
        <f>(((I4096/60)/60)/24)+DATE(1970,1,1)</f>
        <v>41934.207638888889</v>
      </c>
      <c r="U4096">
        <f>YEAR(S4096)</f>
        <v>2014</v>
      </c>
      <c r="V4096">
        <f t="shared" si="63"/>
        <v>44</v>
      </c>
    </row>
    <row r="4097" spans="1:22" ht="27.6" x14ac:dyDescent="0.4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ROUND(E4097/D4097*100,0)</f>
        <v>3</v>
      </c>
      <c r="P4097">
        <f>IFERROR(ROUND(E4097/L4097,2),0)</f>
        <v>800</v>
      </c>
      <c r="Q4097" s="11" t="s">
        <v>8315</v>
      </c>
      <c r="R4097" t="s">
        <v>8316</v>
      </c>
      <c r="S4097" s="15">
        <f>(((J4097/60)/60)/24)+DATE(1970,1,1)</f>
        <v>42693.031828703708</v>
      </c>
      <c r="T4097" s="15">
        <f>(((I4097/60)/60)/24)+DATE(1970,1,1)</f>
        <v>42723.031828703708</v>
      </c>
      <c r="U4097">
        <f>YEAR(S4097)</f>
        <v>2016</v>
      </c>
      <c r="V4097">
        <f t="shared" si="63"/>
        <v>30</v>
      </c>
    </row>
    <row r="4098" spans="1:22" ht="41.4" x14ac:dyDescent="0.4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ROUND(E4098/D4098*100,0)</f>
        <v>11</v>
      </c>
      <c r="P4098">
        <f>IFERROR(ROUND(E4098/L4098,2),0)</f>
        <v>80</v>
      </c>
      <c r="Q4098" s="11" t="s">
        <v>8315</v>
      </c>
      <c r="R4098" t="s">
        <v>8316</v>
      </c>
      <c r="S4098" s="15">
        <f>(((J4098/60)/60)/24)+DATE(1970,1,1)</f>
        <v>42750.530312499999</v>
      </c>
      <c r="T4098" s="15">
        <f>(((I4098/60)/60)/24)+DATE(1970,1,1)</f>
        <v>42794.368749999994</v>
      </c>
      <c r="U4098">
        <f>YEAR(S4098)</f>
        <v>2017</v>
      </c>
      <c r="V4098">
        <f t="shared" si="63"/>
        <v>44</v>
      </c>
    </row>
    <row r="4099" spans="1:22" ht="41.4" x14ac:dyDescent="0.4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ROUND(E4099/D4099*100,0)</f>
        <v>0</v>
      </c>
      <c r="P4099">
        <f>IFERROR(ROUND(E4099/L4099,2),0)</f>
        <v>0</v>
      </c>
      <c r="Q4099" s="11" t="s">
        <v>8315</v>
      </c>
      <c r="R4099" t="s">
        <v>8316</v>
      </c>
      <c r="S4099" s="15">
        <f>(((J4099/60)/60)/24)+DATE(1970,1,1)</f>
        <v>42344.824502314819</v>
      </c>
      <c r="T4099" s="15">
        <f>(((I4099/60)/60)/24)+DATE(1970,1,1)</f>
        <v>42400.996527777781</v>
      </c>
      <c r="U4099">
        <f>YEAR(S4099)</f>
        <v>2015</v>
      </c>
      <c r="V4099">
        <f t="shared" ref="V4099:V4115" si="64">_xlfn.DAYS(T4099,S4099)</f>
        <v>56</v>
      </c>
    </row>
    <row r="4100" spans="1:22" ht="41.4" x14ac:dyDescent="0.4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ROUND(E4100/D4100*100,0)</f>
        <v>0</v>
      </c>
      <c r="P4100">
        <f>IFERROR(ROUND(E4100/L4100,2),0)</f>
        <v>0</v>
      </c>
      <c r="Q4100" s="11" t="s">
        <v>8315</v>
      </c>
      <c r="R4100" t="s">
        <v>8316</v>
      </c>
      <c r="S4100" s="15">
        <f>(((J4100/60)/60)/24)+DATE(1970,1,1)</f>
        <v>42495.722187499996</v>
      </c>
      <c r="T4100" s="15">
        <f>(((I4100/60)/60)/24)+DATE(1970,1,1)</f>
        <v>42525.722187499996</v>
      </c>
      <c r="U4100">
        <f>YEAR(S4100)</f>
        <v>2016</v>
      </c>
      <c r="V4100">
        <f t="shared" si="64"/>
        <v>30</v>
      </c>
    </row>
    <row r="4101" spans="1:22" ht="41.4" x14ac:dyDescent="0.4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ROUND(E4101/D4101*100,0)</f>
        <v>1</v>
      </c>
      <c r="P4101">
        <f>IFERROR(ROUND(E4101/L4101,2),0)</f>
        <v>50</v>
      </c>
      <c r="Q4101" s="11" t="s">
        <v>8315</v>
      </c>
      <c r="R4101" t="s">
        <v>8316</v>
      </c>
      <c r="S4101" s="15">
        <f>(((J4101/60)/60)/24)+DATE(1970,1,1)</f>
        <v>42570.850381944445</v>
      </c>
      <c r="T4101" s="15">
        <f>(((I4101/60)/60)/24)+DATE(1970,1,1)</f>
        <v>42615.850381944445</v>
      </c>
      <c r="U4101">
        <f>YEAR(S4101)</f>
        <v>2016</v>
      </c>
      <c r="V4101">
        <f t="shared" si="64"/>
        <v>45</v>
      </c>
    </row>
    <row r="4102" spans="1:22" ht="27.6" x14ac:dyDescent="0.4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ROUND(E4102/D4102*100,0)</f>
        <v>0</v>
      </c>
      <c r="P4102">
        <f>IFERROR(ROUND(E4102/L4102,2),0)</f>
        <v>0</v>
      </c>
      <c r="Q4102" s="11" t="s">
        <v>8315</v>
      </c>
      <c r="R4102" t="s">
        <v>8316</v>
      </c>
      <c r="S4102" s="15">
        <f>(((J4102/60)/60)/24)+DATE(1970,1,1)</f>
        <v>41927.124884259261</v>
      </c>
      <c r="T4102" s="15">
        <f>(((I4102/60)/60)/24)+DATE(1970,1,1)</f>
        <v>41937.124884259261</v>
      </c>
      <c r="U4102">
        <f>YEAR(S4102)</f>
        <v>2014</v>
      </c>
      <c r="V4102">
        <f t="shared" si="64"/>
        <v>10</v>
      </c>
    </row>
    <row r="4103" spans="1:22" ht="41.4" x14ac:dyDescent="0.4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ROUND(E4103/D4103*100,0)</f>
        <v>0</v>
      </c>
      <c r="P4103">
        <f>IFERROR(ROUND(E4103/L4103,2),0)</f>
        <v>0</v>
      </c>
      <c r="Q4103" s="11" t="s">
        <v>8315</v>
      </c>
      <c r="R4103" t="s">
        <v>8316</v>
      </c>
      <c r="S4103" s="15">
        <f>(((J4103/60)/60)/24)+DATE(1970,1,1)</f>
        <v>42730.903726851851</v>
      </c>
      <c r="T4103" s="15">
        <f>(((I4103/60)/60)/24)+DATE(1970,1,1)</f>
        <v>42760.903726851851</v>
      </c>
      <c r="U4103">
        <f>YEAR(S4103)</f>
        <v>2016</v>
      </c>
      <c r="V4103">
        <f t="shared" si="64"/>
        <v>30</v>
      </c>
    </row>
    <row r="4104" spans="1:22" ht="41.4" x14ac:dyDescent="0.4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ROUND(E4104/D4104*100,0)</f>
        <v>27</v>
      </c>
      <c r="P4104">
        <f>IFERROR(ROUND(E4104/L4104,2),0)</f>
        <v>22.83</v>
      </c>
      <c r="Q4104" s="11" t="s">
        <v>8315</v>
      </c>
      <c r="R4104" t="s">
        <v>8316</v>
      </c>
      <c r="S4104" s="15">
        <f>(((J4104/60)/60)/24)+DATE(1970,1,1)</f>
        <v>42475.848067129627</v>
      </c>
      <c r="T4104" s="15">
        <f>(((I4104/60)/60)/24)+DATE(1970,1,1)</f>
        <v>42505.848067129627</v>
      </c>
      <c r="U4104">
        <f>YEAR(S4104)</f>
        <v>2016</v>
      </c>
      <c r="V4104">
        <f t="shared" si="64"/>
        <v>30</v>
      </c>
    </row>
    <row r="4105" spans="1:22" ht="41.4" x14ac:dyDescent="0.4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ROUND(E4105/D4105*100,0)</f>
        <v>10</v>
      </c>
      <c r="P4105">
        <f>IFERROR(ROUND(E4105/L4105,2),0)</f>
        <v>16.670000000000002</v>
      </c>
      <c r="Q4105" s="11" t="s">
        <v>8315</v>
      </c>
      <c r="R4105" t="s">
        <v>8316</v>
      </c>
      <c r="S4105" s="15">
        <f>(((J4105/60)/60)/24)+DATE(1970,1,1)</f>
        <v>42188.83293981482</v>
      </c>
      <c r="T4105" s="15">
        <f>(((I4105/60)/60)/24)+DATE(1970,1,1)</f>
        <v>42242.772222222222</v>
      </c>
      <c r="U4105">
        <f>YEAR(S4105)</f>
        <v>2015</v>
      </c>
      <c r="V4105">
        <f t="shared" si="64"/>
        <v>54</v>
      </c>
    </row>
    <row r="4106" spans="1:22" ht="41.4" x14ac:dyDescent="0.4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ROUND(E4106/D4106*100,0)</f>
        <v>21</v>
      </c>
      <c r="P4106">
        <f>IFERROR(ROUND(E4106/L4106,2),0)</f>
        <v>45.79</v>
      </c>
      <c r="Q4106" s="11" t="s">
        <v>8315</v>
      </c>
      <c r="R4106" t="s">
        <v>8316</v>
      </c>
      <c r="S4106" s="15">
        <f>(((J4106/60)/60)/24)+DATE(1970,1,1)</f>
        <v>42640.278171296297</v>
      </c>
      <c r="T4106" s="15">
        <f>(((I4106/60)/60)/24)+DATE(1970,1,1)</f>
        <v>42670.278171296297</v>
      </c>
      <c r="U4106">
        <f>YEAR(S4106)</f>
        <v>2016</v>
      </c>
      <c r="V4106">
        <f t="shared" si="64"/>
        <v>30</v>
      </c>
    </row>
    <row r="4107" spans="1:22" ht="41.4" x14ac:dyDescent="0.4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ROUND(E4107/D4107*100,0)</f>
        <v>7</v>
      </c>
      <c r="P4107">
        <f>IFERROR(ROUND(E4107/L4107,2),0)</f>
        <v>383.33</v>
      </c>
      <c r="Q4107" s="11" t="s">
        <v>8315</v>
      </c>
      <c r="R4107" t="s">
        <v>8316</v>
      </c>
      <c r="S4107" s="15">
        <f>(((J4107/60)/60)/24)+DATE(1970,1,1)</f>
        <v>42697.010520833333</v>
      </c>
      <c r="T4107" s="15">
        <f>(((I4107/60)/60)/24)+DATE(1970,1,1)</f>
        <v>42730.010520833333</v>
      </c>
      <c r="U4107">
        <f>YEAR(S4107)</f>
        <v>2016</v>
      </c>
      <c r="V4107">
        <f t="shared" si="64"/>
        <v>33</v>
      </c>
    </row>
    <row r="4108" spans="1:22" ht="41.4" x14ac:dyDescent="0.4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ROUND(E4108/D4108*100,0)</f>
        <v>71</v>
      </c>
      <c r="P4108">
        <f>IFERROR(ROUND(E4108/L4108,2),0)</f>
        <v>106.97</v>
      </c>
      <c r="Q4108" s="11" t="s">
        <v>8315</v>
      </c>
      <c r="R4108" t="s">
        <v>8316</v>
      </c>
      <c r="S4108" s="15">
        <f>(((J4108/60)/60)/24)+DATE(1970,1,1)</f>
        <v>42053.049375000002</v>
      </c>
      <c r="T4108" s="15">
        <f>(((I4108/60)/60)/24)+DATE(1970,1,1)</f>
        <v>42096.041666666672</v>
      </c>
      <c r="U4108">
        <f>YEAR(S4108)</f>
        <v>2015</v>
      </c>
      <c r="V4108">
        <f t="shared" si="64"/>
        <v>43</v>
      </c>
    </row>
    <row r="4109" spans="1:22" ht="41.4" x14ac:dyDescent="0.4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ROUND(E4109/D4109*100,0)</f>
        <v>2</v>
      </c>
      <c r="P4109">
        <f>IFERROR(ROUND(E4109/L4109,2),0)</f>
        <v>10.25</v>
      </c>
      <c r="Q4109" s="11" t="s">
        <v>8315</v>
      </c>
      <c r="R4109" t="s">
        <v>8316</v>
      </c>
      <c r="S4109" s="15">
        <f>(((J4109/60)/60)/24)+DATE(1970,1,1)</f>
        <v>41883.916678240741</v>
      </c>
      <c r="T4109" s="15">
        <f>(((I4109/60)/60)/24)+DATE(1970,1,1)</f>
        <v>41906.916678240741</v>
      </c>
      <c r="U4109">
        <f>YEAR(S4109)</f>
        <v>2014</v>
      </c>
      <c r="V4109">
        <f t="shared" si="64"/>
        <v>23</v>
      </c>
    </row>
    <row r="4110" spans="1:22" ht="41.4" x14ac:dyDescent="0.4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ROUND(E4110/D4110*100,0)</f>
        <v>2</v>
      </c>
      <c r="P4110">
        <f>IFERROR(ROUND(E4110/L4110,2),0)</f>
        <v>59</v>
      </c>
      <c r="Q4110" s="11" t="s">
        <v>8315</v>
      </c>
      <c r="R4110" t="s">
        <v>8316</v>
      </c>
      <c r="S4110" s="15">
        <f>(((J4110/60)/60)/24)+DATE(1970,1,1)</f>
        <v>42767.031678240746</v>
      </c>
      <c r="T4110" s="15">
        <f>(((I4110/60)/60)/24)+DATE(1970,1,1)</f>
        <v>42797.208333333328</v>
      </c>
      <c r="U4110">
        <f>YEAR(S4110)</f>
        <v>2017</v>
      </c>
      <c r="V4110">
        <f t="shared" si="64"/>
        <v>30</v>
      </c>
    </row>
    <row r="4111" spans="1:22" ht="41.4" x14ac:dyDescent="0.4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ROUND(E4111/D4111*100,0)</f>
        <v>0</v>
      </c>
      <c r="P4111">
        <f>IFERROR(ROUND(E4111/L4111,2),0)</f>
        <v>0</v>
      </c>
      <c r="Q4111" s="11" t="s">
        <v>8315</v>
      </c>
      <c r="R4111" t="s">
        <v>8316</v>
      </c>
      <c r="S4111" s="15">
        <f>(((J4111/60)/60)/24)+DATE(1970,1,1)</f>
        <v>42307.539398148147</v>
      </c>
      <c r="T4111" s="15">
        <f>(((I4111/60)/60)/24)+DATE(1970,1,1)</f>
        <v>42337.581064814818</v>
      </c>
      <c r="U4111">
        <f>YEAR(S4111)</f>
        <v>2015</v>
      </c>
      <c r="V4111">
        <f t="shared" si="64"/>
        <v>30</v>
      </c>
    </row>
    <row r="4112" spans="1:22" ht="41.4" x14ac:dyDescent="0.4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ROUND(E4112/D4112*100,0)</f>
        <v>29</v>
      </c>
      <c r="P4112">
        <f>IFERROR(ROUND(E4112/L4112,2),0)</f>
        <v>14.33</v>
      </c>
      <c r="Q4112" s="11" t="s">
        <v>8315</v>
      </c>
      <c r="R4112" t="s">
        <v>8316</v>
      </c>
      <c r="S4112" s="15">
        <f>(((J4112/60)/60)/24)+DATE(1970,1,1)</f>
        <v>42512.626747685179</v>
      </c>
      <c r="T4112" s="15">
        <f>(((I4112/60)/60)/24)+DATE(1970,1,1)</f>
        <v>42572.626747685179</v>
      </c>
      <c r="U4112">
        <f>YEAR(S4112)</f>
        <v>2016</v>
      </c>
      <c r="V4112">
        <f t="shared" si="64"/>
        <v>60</v>
      </c>
    </row>
    <row r="4113" spans="1:22" ht="41.4" x14ac:dyDescent="0.4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ROUND(E4113/D4113*100,0)</f>
        <v>3</v>
      </c>
      <c r="P4113">
        <f>IFERROR(ROUND(E4113/L4113,2),0)</f>
        <v>15.67</v>
      </c>
      <c r="Q4113" s="11" t="s">
        <v>8315</v>
      </c>
      <c r="R4113" t="s">
        <v>8316</v>
      </c>
      <c r="S4113" s="15">
        <f>(((J4113/60)/60)/24)+DATE(1970,1,1)</f>
        <v>42029.135879629626</v>
      </c>
      <c r="T4113" s="15">
        <f>(((I4113/60)/60)/24)+DATE(1970,1,1)</f>
        <v>42059.135879629626</v>
      </c>
      <c r="U4113">
        <f>YEAR(S4113)</f>
        <v>2015</v>
      </c>
      <c r="V4113">
        <f t="shared" si="64"/>
        <v>30</v>
      </c>
    </row>
    <row r="4114" spans="1:22" ht="41.4" x14ac:dyDescent="0.4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ROUND(E4114/D4114*100,0)</f>
        <v>0</v>
      </c>
      <c r="P4114">
        <f>IFERROR(ROUND(E4114/L4114,2),0)</f>
        <v>1</v>
      </c>
      <c r="Q4114" s="11" t="s">
        <v>8315</v>
      </c>
      <c r="R4114" t="s">
        <v>8316</v>
      </c>
      <c r="S4114" s="15">
        <f>(((J4114/60)/60)/24)+DATE(1970,1,1)</f>
        <v>42400.946597222224</v>
      </c>
      <c r="T4114" s="15">
        <f>(((I4114/60)/60)/24)+DATE(1970,1,1)</f>
        <v>42428</v>
      </c>
      <c r="U4114">
        <f>YEAR(S4114)</f>
        <v>2016</v>
      </c>
      <c r="V4114">
        <f t="shared" si="64"/>
        <v>28</v>
      </c>
    </row>
    <row r="4115" spans="1:22" ht="41.4" x14ac:dyDescent="0.4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ROUND(E4115/D4115*100,0)</f>
        <v>0</v>
      </c>
      <c r="P4115">
        <f>IFERROR(ROUND(E4115/L4115,2),0)</f>
        <v>1</v>
      </c>
      <c r="Q4115" s="11" t="s">
        <v>8315</v>
      </c>
      <c r="R4115" t="s">
        <v>8316</v>
      </c>
      <c r="S4115" s="15">
        <f>(((J4115/60)/60)/24)+DATE(1970,1,1)</f>
        <v>42358.573182870372</v>
      </c>
      <c r="T4115" s="15">
        <f>(((I4115/60)/60)/24)+DATE(1970,1,1)</f>
        <v>42377.273611111115</v>
      </c>
      <c r="U4115">
        <f>YEAR(S4115)</f>
        <v>2015</v>
      </c>
      <c r="V4115">
        <f t="shared" si="64"/>
        <v>19</v>
      </c>
    </row>
  </sheetData>
  <sortState xmlns:xlrd2="http://schemas.microsoft.com/office/spreadsheetml/2017/richdata2" ref="A2:U4115">
    <sortCondition ref="A2:A4115"/>
  </sortState>
  <conditionalFormatting sqref="F1:F1048576">
    <cfRule type="cellIs" dxfId="27" priority="2" operator="equal">
      <formula>"canceled"</formula>
    </cfRule>
    <cfRule type="cellIs" dxfId="26" priority="3" operator="equal">
      <formula>"failed"</formula>
    </cfRule>
    <cfRule type="cellIs" dxfId="25" priority="4" operator="equal">
      <formula>"successful"</formula>
    </cfRule>
    <cfRule type="cellIs" dxfId="24" priority="5" operator="equal">
      <formula>"live"</formula>
    </cfRule>
  </conditionalFormatting>
  <conditionalFormatting sqref="O1:O1048576">
    <cfRule type="colorScale" priority="1">
      <colorScale>
        <cfvo type="min"/>
        <cfvo type="percentile" val="90"/>
        <color rgb="FFFF0000"/>
        <color rgb="FF0070C0"/>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13444-F302-4716-9F90-5C113581CD9E}">
  <dimension ref="A1:F13"/>
  <sheetViews>
    <sheetView zoomScaleNormal="100" workbookViewId="0">
      <selection activeCell="C13" sqref="C13"/>
    </sheetView>
  </sheetViews>
  <sheetFormatPr defaultRowHeight="13.8" x14ac:dyDescent="0.45"/>
  <cols>
    <col min="1" max="1" width="17" bestFit="1" customWidth="1"/>
    <col min="2" max="2" width="15.5234375" bestFit="1" customWidth="1"/>
    <col min="3" max="3" width="5.33203125" bestFit="1" customWidth="1"/>
    <col min="4" max="4" width="3.6640625" customWidth="1"/>
    <col min="5" max="5" width="9.94921875" bestFit="1" customWidth="1"/>
    <col min="6" max="6" width="10.6640625" bestFit="1" customWidth="1"/>
    <col min="7" max="7" width="8.76171875" customWidth="1"/>
  </cols>
  <sheetData>
    <row r="1" spans="1:6" x14ac:dyDescent="0.45">
      <c r="A1" s="12" t="s">
        <v>8222</v>
      </c>
      <c r="B1" t="s">
        <v>8224</v>
      </c>
    </row>
    <row r="3" spans="1:6" x14ac:dyDescent="0.45">
      <c r="A3" s="12" t="s">
        <v>8363</v>
      </c>
      <c r="B3" s="12" t="s">
        <v>8360</v>
      </c>
    </row>
    <row r="4" spans="1:6" x14ac:dyDescent="0.45">
      <c r="A4" s="12" t="s">
        <v>8362</v>
      </c>
      <c r="B4" t="s">
        <v>8219</v>
      </c>
      <c r="C4" t="s">
        <v>8220</v>
      </c>
      <c r="D4" t="s">
        <v>8221</v>
      </c>
      <c r="E4" t="s">
        <v>8218</v>
      </c>
      <c r="F4" t="s">
        <v>8361</v>
      </c>
    </row>
    <row r="5" spans="1:6" x14ac:dyDescent="0.45">
      <c r="A5" s="13" t="s">
        <v>8308</v>
      </c>
      <c r="B5" s="9">
        <v>2</v>
      </c>
      <c r="C5" s="9">
        <v>30</v>
      </c>
      <c r="D5" s="9"/>
      <c r="E5" s="9">
        <v>21</v>
      </c>
      <c r="F5" s="9">
        <v>53</v>
      </c>
    </row>
    <row r="6" spans="1:6" x14ac:dyDescent="0.45">
      <c r="A6" s="13" t="s">
        <v>8334</v>
      </c>
      <c r="B6" s="9">
        <v>1</v>
      </c>
      <c r="C6" s="9">
        <v>8</v>
      </c>
      <c r="D6" s="9">
        <v>1</v>
      </c>
      <c r="E6" s="9"/>
      <c r="F6" s="9">
        <v>10</v>
      </c>
    </row>
    <row r="7" spans="1:6" x14ac:dyDescent="0.45">
      <c r="A7" s="13" t="s">
        <v>8331</v>
      </c>
      <c r="B7" s="9"/>
      <c r="C7" s="9">
        <v>17</v>
      </c>
      <c r="D7" s="9"/>
      <c r="E7" s="9">
        <v>16</v>
      </c>
      <c r="F7" s="9">
        <v>33</v>
      </c>
    </row>
    <row r="8" spans="1:6" x14ac:dyDescent="0.45">
      <c r="A8" s="13" t="s">
        <v>8323</v>
      </c>
      <c r="B8" s="9">
        <v>1</v>
      </c>
      <c r="C8" s="9">
        <v>7</v>
      </c>
      <c r="D8" s="9">
        <v>1</v>
      </c>
      <c r="E8" s="9">
        <v>25</v>
      </c>
      <c r="F8" s="9">
        <v>34</v>
      </c>
    </row>
    <row r="9" spans="1:6" x14ac:dyDescent="0.45">
      <c r="A9" s="13" t="s">
        <v>8336</v>
      </c>
      <c r="B9" s="9"/>
      <c r="C9" s="9">
        <v>27</v>
      </c>
      <c r="D9" s="9"/>
      <c r="E9" s="9">
        <v>18</v>
      </c>
      <c r="F9" s="9">
        <v>45</v>
      </c>
    </row>
    <row r="10" spans="1:6" x14ac:dyDescent="0.45">
      <c r="A10" s="13" t="s">
        <v>8320</v>
      </c>
      <c r="B10" s="9">
        <v>3</v>
      </c>
      <c r="C10" s="9">
        <v>8</v>
      </c>
      <c r="D10" s="9"/>
      <c r="E10" s="9">
        <v>6</v>
      </c>
      <c r="F10" s="9">
        <v>17</v>
      </c>
    </row>
    <row r="11" spans="1:6" x14ac:dyDescent="0.45">
      <c r="A11" s="13" t="s">
        <v>8317</v>
      </c>
      <c r="B11" s="9">
        <v>12</v>
      </c>
      <c r="C11" s="9">
        <v>19</v>
      </c>
      <c r="D11" s="9"/>
      <c r="E11" s="9">
        <v>22</v>
      </c>
      <c r="F11" s="9">
        <v>53</v>
      </c>
    </row>
    <row r="12" spans="1:6" x14ac:dyDescent="0.45">
      <c r="A12" s="13" t="s">
        <v>8315</v>
      </c>
      <c r="B12" s="9">
        <v>6</v>
      </c>
      <c r="C12" s="9">
        <v>89</v>
      </c>
      <c r="D12" s="9">
        <v>6</v>
      </c>
      <c r="E12" s="9">
        <v>258</v>
      </c>
      <c r="F12" s="9">
        <v>359</v>
      </c>
    </row>
    <row r="13" spans="1:6" x14ac:dyDescent="0.45">
      <c r="A13" s="13" t="s">
        <v>8361</v>
      </c>
      <c r="B13" s="9">
        <v>25</v>
      </c>
      <c r="C13" s="9">
        <v>205</v>
      </c>
      <c r="D13" s="9">
        <v>8</v>
      </c>
      <c r="E13" s="9">
        <v>366</v>
      </c>
      <c r="F13" s="9">
        <v>604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4151C-7AD5-4DBC-B3DB-9E12CCC0A517}">
  <dimension ref="A1:E7"/>
  <sheetViews>
    <sheetView zoomScaleNormal="100" workbookViewId="0">
      <selection activeCell="A5" sqref="A5"/>
    </sheetView>
  </sheetViews>
  <sheetFormatPr defaultRowHeight="13.8" x14ac:dyDescent="0.45"/>
  <cols>
    <col min="1" max="1" width="16.1875" customWidth="1"/>
    <col min="2" max="2" width="14.7109375" customWidth="1"/>
    <col min="3" max="3" width="3.6640625" customWidth="1"/>
    <col min="4" max="4" width="8.94921875" customWidth="1"/>
    <col min="5" max="5" width="10.234375" customWidth="1"/>
    <col min="6" max="6" width="10.37890625" customWidth="1"/>
    <col min="7" max="15" width="8"/>
    <col min="16" max="17" width="8" customWidth="1"/>
  </cols>
  <sheetData>
    <row r="1" spans="1:5" x14ac:dyDescent="0.45">
      <c r="A1" s="12" t="s">
        <v>8222</v>
      </c>
      <c r="B1" t="s">
        <v>8364</v>
      </c>
    </row>
    <row r="2" spans="1:5" x14ac:dyDescent="0.45">
      <c r="A2" s="12" t="s">
        <v>8358</v>
      </c>
      <c r="B2" t="s">
        <v>8364</v>
      </c>
    </row>
    <row r="4" spans="1:5" x14ac:dyDescent="0.45">
      <c r="A4" s="12" t="s">
        <v>8363</v>
      </c>
      <c r="B4" s="12" t="s">
        <v>8360</v>
      </c>
    </row>
    <row r="5" spans="1:5" x14ac:dyDescent="0.45">
      <c r="A5" s="12" t="s">
        <v>8362</v>
      </c>
      <c r="B5" t="s">
        <v>8220</v>
      </c>
      <c r="C5" t="s">
        <v>8221</v>
      </c>
      <c r="D5" t="s">
        <v>8218</v>
      </c>
      <c r="E5" t="s">
        <v>8361</v>
      </c>
    </row>
    <row r="6" spans="1:5" x14ac:dyDescent="0.45">
      <c r="A6" s="13" t="s">
        <v>8316</v>
      </c>
      <c r="B6" s="9">
        <v>353</v>
      </c>
      <c r="C6" s="9">
        <v>19</v>
      </c>
      <c r="D6" s="9">
        <v>694</v>
      </c>
      <c r="E6" s="9">
        <v>1066</v>
      </c>
    </row>
    <row r="7" spans="1:5" x14ac:dyDescent="0.45">
      <c r="A7" s="13" t="s">
        <v>8361</v>
      </c>
      <c r="B7" s="9">
        <v>353</v>
      </c>
      <c r="C7" s="9">
        <v>19</v>
      </c>
      <c r="D7" s="9">
        <v>694</v>
      </c>
      <c r="E7" s="9">
        <v>1066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B9E61-3B3E-4359-9033-9C49563C4588}">
  <dimension ref="A1:F17"/>
  <sheetViews>
    <sheetView workbookViewId="0">
      <selection activeCell="Q31" sqref="Q31"/>
    </sheetView>
  </sheetViews>
  <sheetFormatPr defaultRowHeight="13.8" x14ac:dyDescent="0.45"/>
  <cols>
    <col min="1" max="1" width="17" bestFit="1" customWidth="1"/>
    <col min="2" max="2" width="15.5234375" bestFit="1" customWidth="1"/>
    <col min="3" max="3" width="5.33203125" bestFit="1" customWidth="1"/>
    <col min="4" max="4" width="3.6640625" bestFit="1" customWidth="1"/>
    <col min="5" max="5" width="9.94921875" bestFit="1" customWidth="1"/>
    <col min="6" max="6" width="10.6640625" bestFit="1" customWidth="1"/>
  </cols>
  <sheetData>
    <row r="1" spans="1:6" x14ac:dyDescent="0.45">
      <c r="A1" s="12" t="s">
        <v>8358</v>
      </c>
      <c r="B1" t="s">
        <v>8315</v>
      </c>
    </row>
    <row r="3" spans="1:6" x14ac:dyDescent="0.45">
      <c r="A3" s="12" t="s">
        <v>8363</v>
      </c>
      <c r="B3" s="12" t="s">
        <v>8360</v>
      </c>
    </row>
    <row r="4" spans="1:6" x14ac:dyDescent="0.45">
      <c r="A4" s="12" t="s">
        <v>8362</v>
      </c>
      <c r="B4" t="s">
        <v>8219</v>
      </c>
      <c r="C4" t="s">
        <v>8220</v>
      </c>
      <c r="D4" t="s">
        <v>8221</v>
      </c>
      <c r="E4" t="s">
        <v>8218</v>
      </c>
      <c r="F4" t="s">
        <v>8361</v>
      </c>
    </row>
    <row r="5" spans="1:6" x14ac:dyDescent="0.45">
      <c r="A5" s="16" t="s">
        <v>8379</v>
      </c>
      <c r="B5" s="9">
        <v>7</v>
      </c>
      <c r="C5" s="9">
        <v>33</v>
      </c>
      <c r="D5" s="9">
        <v>2</v>
      </c>
      <c r="E5" s="9">
        <v>56</v>
      </c>
      <c r="F5" s="9">
        <v>98</v>
      </c>
    </row>
    <row r="6" spans="1:6" x14ac:dyDescent="0.45">
      <c r="A6" s="16" t="s">
        <v>8380</v>
      </c>
      <c r="B6" s="9">
        <v>3</v>
      </c>
      <c r="C6" s="9">
        <v>39</v>
      </c>
      <c r="D6" s="9">
        <v>8</v>
      </c>
      <c r="E6" s="9">
        <v>71</v>
      </c>
      <c r="F6" s="9">
        <v>121</v>
      </c>
    </row>
    <row r="7" spans="1:6" x14ac:dyDescent="0.45">
      <c r="A7" s="16" t="s">
        <v>8381</v>
      </c>
      <c r="B7" s="9">
        <v>3</v>
      </c>
      <c r="C7" s="9">
        <v>33</v>
      </c>
      <c r="D7" s="9">
        <v>14</v>
      </c>
      <c r="E7" s="9">
        <v>56</v>
      </c>
      <c r="F7" s="9">
        <v>106</v>
      </c>
    </row>
    <row r="8" spans="1:6" x14ac:dyDescent="0.45">
      <c r="A8" s="16" t="s">
        <v>8382</v>
      </c>
      <c r="B8" s="9">
        <v>2</v>
      </c>
      <c r="C8" s="9">
        <v>40</v>
      </c>
      <c r="D8" s="9"/>
      <c r="E8" s="9">
        <v>71</v>
      </c>
      <c r="F8" s="9">
        <v>113</v>
      </c>
    </row>
    <row r="9" spans="1:6" x14ac:dyDescent="0.45">
      <c r="A9" s="16" t="s">
        <v>8373</v>
      </c>
      <c r="B9" s="9">
        <v>3</v>
      </c>
      <c r="C9" s="9">
        <v>52</v>
      </c>
      <c r="D9" s="9"/>
      <c r="E9" s="9">
        <v>111</v>
      </c>
      <c r="F9" s="9">
        <v>166</v>
      </c>
    </row>
    <row r="10" spans="1:6" x14ac:dyDescent="0.45">
      <c r="A10" s="16" t="s">
        <v>8383</v>
      </c>
      <c r="B10" s="9">
        <v>4</v>
      </c>
      <c r="C10" s="9">
        <v>49</v>
      </c>
      <c r="D10" s="9"/>
      <c r="E10" s="9">
        <v>100</v>
      </c>
      <c r="F10" s="9">
        <v>153</v>
      </c>
    </row>
    <row r="11" spans="1:6" x14ac:dyDescent="0.45">
      <c r="A11" s="16" t="s">
        <v>8374</v>
      </c>
      <c r="B11" s="9">
        <v>1</v>
      </c>
      <c r="C11" s="9">
        <v>50</v>
      </c>
      <c r="D11" s="9"/>
      <c r="E11" s="9">
        <v>87</v>
      </c>
      <c r="F11" s="9">
        <v>138</v>
      </c>
    </row>
    <row r="12" spans="1:6" x14ac:dyDescent="0.45">
      <c r="A12" s="16" t="s">
        <v>8375</v>
      </c>
      <c r="B12" s="9">
        <v>4</v>
      </c>
      <c r="C12" s="9">
        <v>47</v>
      </c>
      <c r="D12" s="9"/>
      <c r="E12" s="9">
        <v>72</v>
      </c>
      <c r="F12" s="9">
        <v>123</v>
      </c>
    </row>
    <row r="13" spans="1:6" x14ac:dyDescent="0.45">
      <c r="A13" s="16" t="s">
        <v>8376</v>
      </c>
      <c r="B13" s="9">
        <v>4</v>
      </c>
      <c r="C13" s="9">
        <v>34</v>
      </c>
      <c r="D13" s="9"/>
      <c r="E13" s="9">
        <v>59</v>
      </c>
      <c r="F13" s="9">
        <v>97</v>
      </c>
    </row>
    <row r="14" spans="1:6" x14ac:dyDescent="0.45">
      <c r="A14" s="16" t="s">
        <v>8377</v>
      </c>
      <c r="B14" s="9"/>
      <c r="C14" s="9">
        <v>50</v>
      </c>
      <c r="D14" s="9"/>
      <c r="E14" s="9">
        <v>65</v>
      </c>
      <c r="F14" s="9">
        <v>115</v>
      </c>
    </row>
    <row r="15" spans="1:6" x14ac:dyDescent="0.45">
      <c r="A15" s="16" t="s">
        <v>8378</v>
      </c>
      <c r="B15" s="9">
        <v>3</v>
      </c>
      <c r="C15" s="9">
        <v>31</v>
      </c>
      <c r="D15" s="9"/>
      <c r="E15" s="9">
        <v>54</v>
      </c>
      <c r="F15" s="9">
        <v>88</v>
      </c>
    </row>
    <row r="16" spans="1:6" x14ac:dyDescent="0.45">
      <c r="A16" s="16" t="s">
        <v>8384</v>
      </c>
      <c r="B16" s="9">
        <v>3</v>
      </c>
      <c r="C16" s="9">
        <v>35</v>
      </c>
      <c r="D16" s="9"/>
      <c r="E16" s="9">
        <v>37</v>
      </c>
      <c r="F16" s="9">
        <v>75</v>
      </c>
    </row>
    <row r="17" spans="1:6" x14ac:dyDescent="0.45">
      <c r="A17" s="16" t="s">
        <v>8361</v>
      </c>
      <c r="B17" s="9">
        <v>37</v>
      </c>
      <c r="C17" s="9">
        <v>493</v>
      </c>
      <c r="D17" s="9">
        <v>24</v>
      </c>
      <c r="E17" s="9">
        <v>839</v>
      </c>
      <c r="F17" s="9">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4868-9EB5-4D7F-BB4D-7C4C0D314675}">
  <dimension ref="A1:F6"/>
  <sheetViews>
    <sheetView zoomScale="125" zoomScaleNormal="125" workbookViewId="0"/>
  </sheetViews>
  <sheetFormatPr defaultRowHeight="13.8" x14ac:dyDescent="0.45"/>
  <cols>
    <col min="1" max="1" width="30.85546875" style="21" customWidth="1"/>
    <col min="2" max="2" width="43.6640625" style="21" customWidth="1"/>
    <col min="3" max="4" width="8.76171875" style="21"/>
    <col min="5" max="5" width="14.94921875" style="21" customWidth="1"/>
    <col min="6" max="6" width="12.47265625" style="21" customWidth="1"/>
    <col min="7" max="16384" width="8.76171875" style="21"/>
  </cols>
  <sheetData>
    <row r="1" spans="1:6" ht="14.1" x14ac:dyDescent="0.45">
      <c r="A1" s="23" t="s">
        <v>8390</v>
      </c>
      <c r="B1" s="23" t="s">
        <v>4110</v>
      </c>
      <c r="C1" s="21" t="s">
        <v>8391</v>
      </c>
      <c r="D1" s="21" t="s">
        <v>8392</v>
      </c>
      <c r="E1" s="21" t="s">
        <v>8307</v>
      </c>
      <c r="F1" s="21" t="s">
        <v>8394</v>
      </c>
    </row>
    <row r="2" spans="1:6" ht="41.4" x14ac:dyDescent="0.45">
      <c r="A2" s="21" t="s">
        <v>3473</v>
      </c>
      <c r="B2" s="22" t="str">
        <f>VLOOKUP(A2, Kickstarter!B:C,2,FALSE)</f>
        <v>Help us get actor-writer Ian Bonar's debut play - a hilarious, heartbreaking story of grief and loss - to the 2016 Edinburgh Fringe.</v>
      </c>
      <c r="C2" s="21">
        <f>VLOOKUP(A2,Kickstarter!B:E,3,FALSE)</f>
        <v>2000</v>
      </c>
      <c r="D2" s="21">
        <f>VLOOKUP(A2,Kickstarter!B:E,4,FALSE)</f>
        <v>2020</v>
      </c>
      <c r="E2" s="21">
        <f>VLOOKUP(A2,Kickstarter!B:P,15,FALSE)</f>
        <v>51.79</v>
      </c>
      <c r="F2" s="21">
        <f>VLOOKUP(A2,Kickstarter!B:P,11,FALSE)</f>
        <v>39</v>
      </c>
    </row>
    <row r="3" spans="1:6" ht="41.4" x14ac:dyDescent="0.45">
      <c r="A3" s="21" t="s">
        <v>3616</v>
      </c>
      <c r="B3" s="22" t="str">
        <f>VLOOKUP(A3, Kickstarter!B:C,2,FALSE)</f>
        <v>The play yet to be described as "A surefire Edinburgh Fringe Festival Cult Hit". Coming to the Underbelly, Edinburgh, 5th-30th August.</v>
      </c>
      <c r="C3" s="21">
        <f>VLOOKUP(A3,Kickstarter!B:E,3,FALSE)</f>
        <v>2000</v>
      </c>
      <c r="D3" s="21">
        <f>VLOOKUP(A3,Kickstarter!B:E,4,FALSE)</f>
        <v>2020</v>
      </c>
      <c r="E3" s="21">
        <f>VLOOKUP(A3,Kickstarter!B:P,15,FALSE)</f>
        <v>36.07</v>
      </c>
      <c r="F3" s="21">
        <f>VLOOKUP(A3,Kickstarter!B:P,11,FALSE)</f>
        <v>56</v>
      </c>
    </row>
    <row r="4" spans="1:6" ht="41.4" x14ac:dyDescent="0.45">
      <c r="A4" s="21" t="s">
        <v>3178</v>
      </c>
      <c r="B4" s="22" t="str">
        <f>VLOOKUP(A4, Kickstarter!B:C,2,FALSE)</f>
        <v>Cutting Off Kate Bush is a one-woman show written &amp; performed by Lucy Benson-Brown, premiering at the Edinburgh Fringe Festival 2014</v>
      </c>
      <c r="C4" s="21">
        <f>VLOOKUP(A4,Kickstarter!B:E,3,FALSE)</f>
        <v>1500</v>
      </c>
      <c r="D4" s="21">
        <f>VLOOKUP(A4,Kickstarter!B:E,4,FALSE)</f>
        <v>2576</v>
      </c>
      <c r="E4" s="21">
        <f>VLOOKUP(A4,Kickstarter!B:P,15,FALSE)</f>
        <v>33.03</v>
      </c>
      <c r="F4" s="21">
        <f>VLOOKUP(A4,Kickstarter!B:P,11,FALSE)</f>
        <v>78</v>
      </c>
    </row>
    <row r="5" spans="1:6" ht="41.4" x14ac:dyDescent="0.45">
      <c r="A5" s="21" t="s">
        <v>3329</v>
      </c>
      <c r="B5" s="22" t="str">
        <f>VLOOKUP(A5, Kickstarter!B:C,2,FALSE)</f>
        <v>Jestia and Raedon is a brand new romantic comedy play going to the Edinburgh Fringe Festival this summer.</v>
      </c>
      <c r="C5" s="21">
        <f>VLOOKUP(A5,Kickstarter!B:E,3,FALSE)</f>
        <v>1000</v>
      </c>
      <c r="D5" s="21">
        <f>VLOOKUP(A5,Kickstarter!B:E,4,FALSE)</f>
        <v>1168</v>
      </c>
      <c r="E5" s="21">
        <f>VLOOKUP(A5,Kickstarter!B:P,15,FALSE)</f>
        <v>44.92</v>
      </c>
      <c r="F5" s="21">
        <f>VLOOKUP(A5,Kickstarter!B:P,11,FALSE)</f>
        <v>26</v>
      </c>
    </row>
    <row r="6" spans="1:6" ht="41.4" x14ac:dyDescent="0.45">
      <c r="A6" s="21" t="s">
        <v>3221</v>
      </c>
      <c r="B6" s="22" t="str">
        <f>VLOOKUP(A6, Kickstarter!B:C,2,FALSE)</f>
        <v>A one-man show about love, loss, and motorways, written &amp; performed by Ben Norris. Help us get to the 2015 Edinburgh Fringe and beyond!</v>
      </c>
      <c r="C6" s="21">
        <f>VLOOKUP(A6,Kickstarter!B:E,3,FALSE)</f>
        <v>4000</v>
      </c>
      <c r="D6" s="21">
        <f>VLOOKUP(A6,Kickstarter!B:E,4,FALSE)</f>
        <v>4137</v>
      </c>
      <c r="E6" s="21">
        <f>VLOOKUP(A6,Kickstarter!B:P,15,FALSE)</f>
        <v>36.61</v>
      </c>
      <c r="F6" s="21">
        <f>VLOOKUP(A6,Kickstarter!B:P,11,FALSE)</f>
        <v>113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5652F-04F0-452E-A2B1-25D012D9A1B0}">
  <dimension ref="A1:T413"/>
  <sheetViews>
    <sheetView workbookViewId="0">
      <pane xSplit="3" ySplit="1" topLeftCell="P338" activePane="bottomRight" state="frozen"/>
      <selection pane="topRight" activeCell="D1" sqref="D1"/>
      <selection pane="bottomLeft" activeCell="A2" sqref="A2"/>
      <selection pane="bottomRight" activeCell="Q1" sqref="Q1"/>
    </sheetView>
  </sheetViews>
  <sheetFormatPr defaultRowHeight="13.8" x14ac:dyDescent="0.45"/>
  <cols>
    <col min="2" max="2" width="38.5234375" customWidth="1"/>
    <col min="3" max="3" width="40.37890625" customWidth="1"/>
    <col min="4" max="4" width="15.5234375" customWidth="1"/>
    <col min="5" max="5" width="12.37890625" customWidth="1"/>
    <col min="6" max="6" width="9.046875" customWidth="1"/>
    <col min="7" max="7" width="7.47265625" customWidth="1"/>
    <col min="8" max="8" width="8.140625" customWidth="1"/>
    <col min="9" max="9" width="19.37890625" customWidth="1"/>
    <col min="10" max="10" width="17.85546875" customWidth="1"/>
    <col min="11" max="11" width="8.76171875" customWidth="1"/>
    <col min="12" max="12" width="13.234375" customWidth="1"/>
    <col min="13" max="13" width="8.234375" customWidth="1"/>
    <col min="14" max="14" width="24.28515625" customWidth="1"/>
    <col min="15" max="15" width="16.5234375" customWidth="1"/>
    <col min="16" max="16" width="15.47265625" customWidth="1"/>
    <col min="17" max="17" width="13.6640625" customWidth="1"/>
    <col min="18" max="18" width="14.6640625" customWidth="1"/>
    <col min="19" max="19" width="21.6640625" customWidth="1"/>
    <col min="20" max="20" width="20.5234375" customWidth="1"/>
  </cols>
  <sheetData>
    <row r="1" spans="1:20" ht="14.1" x14ac:dyDescent="0.45">
      <c r="A1" s="24" t="s">
        <v>0</v>
      </c>
      <c r="B1" s="25" t="s">
        <v>1</v>
      </c>
      <c r="C1" s="25" t="s">
        <v>4110</v>
      </c>
      <c r="D1" s="26" t="s">
        <v>8216</v>
      </c>
      <c r="E1" s="27" t="s">
        <v>8217</v>
      </c>
      <c r="F1" s="24" t="s">
        <v>8304</v>
      </c>
      <c r="G1" s="24" t="s">
        <v>8222</v>
      </c>
      <c r="H1" s="24" t="s">
        <v>8244</v>
      </c>
      <c r="I1" s="24" t="s">
        <v>8258</v>
      </c>
      <c r="J1" s="24" t="s">
        <v>8259</v>
      </c>
      <c r="K1" s="24" t="s">
        <v>8260</v>
      </c>
      <c r="L1" s="24" t="s">
        <v>8261</v>
      </c>
      <c r="M1" s="24" t="s">
        <v>8262</v>
      </c>
      <c r="N1" s="24" t="s">
        <v>8305</v>
      </c>
      <c r="O1" s="24" t="s">
        <v>8306</v>
      </c>
      <c r="P1" s="24" t="s">
        <v>8307</v>
      </c>
      <c r="Q1" s="28" t="s">
        <v>8358</v>
      </c>
      <c r="R1" s="24" t="s">
        <v>8359</v>
      </c>
      <c r="S1" s="29" t="s">
        <v>8371</v>
      </c>
      <c r="T1" s="29" t="s">
        <v>8372</v>
      </c>
    </row>
    <row r="2" spans="1:20" ht="41.4" x14ac:dyDescent="0.45">
      <c r="A2" s="21">
        <v>521</v>
      </c>
      <c r="B2" s="22" t="s">
        <v>522</v>
      </c>
      <c r="C2" s="22" t="s">
        <v>4631</v>
      </c>
      <c r="D2" s="30">
        <v>5000</v>
      </c>
      <c r="E2" s="31">
        <v>5232</v>
      </c>
      <c r="F2" s="21" t="s">
        <v>8218</v>
      </c>
      <c r="G2" s="21" t="s">
        <v>8223</v>
      </c>
      <c r="H2" s="21" t="s">
        <v>8245</v>
      </c>
      <c r="I2" s="21">
        <v>1477976340</v>
      </c>
      <c r="J2" s="21">
        <v>1475460819</v>
      </c>
      <c r="K2" s="21" t="b">
        <v>0</v>
      </c>
      <c r="L2" s="21">
        <v>56</v>
      </c>
      <c r="M2" s="21" t="b">
        <v>1</v>
      </c>
      <c r="N2" s="21" t="s">
        <v>8269</v>
      </c>
      <c r="O2" s="21">
        <f t="shared" ref="O2:O65" si="0">ROUND(E2/D2*100,0)</f>
        <v>105</v>
      </c>
      <c r="P2" s="21">
        <f t="shared" ref="P2:P65" si="1">IFERROR(ROUND(E2/L2,2),0)</f>
        <v>93.43</v>
      </c>
      <c r="Q2" s="32" t="s">
        <v>8315</v>
      </c>
      <c r="R2" s="21" t="s">
        <v>8316</v>
      </c>
      <c r="S2" s="33">
        <f t="shared" ref="S2:S65" si="2">(((J2/60)/60)/24)+DATE(1970,1,1)</f>
        <v>42646.092812499999</v>
      </c>
      <c r="T2" s="33">
        <f t="shared" ref="T2:T65" si="3">(((I2/60)/60)/24)+DATE(1970,1,1)</f>
        <v>42675.207638888889</v>
      </c>
    </row>
    <row r="3" spans="1:20" ht="41.4" x14ac:dyDescent="0.45">
      <c r="A3" s="21">
        <v>522</v>
      </c>
      <c r="B3" s="22" t="s">
        <v>523</v>
      </c>
      <c r="C3" s="22" t="s">
        <v>4632</v>
      </c>
      <c r="D3" s="30">
        <v>3000</v>
      </c>
      <c r="E3" s="31">
        <v>3440</v>
      </c>
      <c r="F3" s="21" t="s">
        <v>8218</v>
      </c>
      <c r="G3" s="21" t="s">
        <v>8223</v>
      </c>
      <c r="H3" s="21" t="s">
        <v>8245</v>
      </c>
      <c r="I3" s="21">
        <v>1458518325</v>
      </c>
      <c r="J3" s="21">
        <v>1456793925</v>
      </c>
      <c r="K3" s="21" t="b">
        <v>0</v>
      </c>
      <c r="L3" s="21">
        <v>31</v>
      </c>
      <c r="M3" s="21" t="b">
        <v>1</v>
      </c>
      <c r="N3" s="21" t="s">
        <v>8269</v>
      </c>
      <c r="O3" s="21">
        <f t="shared" si="0"/>
        <v>115</v>
      </c>
      <c r="P3" s="21">
        <f t="shared" si="1"/>
        <v>110.97</v>
      </c>
      <c r="Q3" s="32" t="s">
        <v>8315</v>
      </c>
      <c r="R3" s="21" t="s">
        <v>8316</v>
      </c>
      <c r="S3" s="33">
        <f t="shared" si="2"/>
        <v>42430.040798611109</v>
      </c>
      <c r="T3" s="33">
        <f t="shared" si="3"/>
        <v>42449.999131944445</v>
      </c>
    </row>
    <row r="4" spans="1:20" ht="41.4" x14ac:dyDescent="0.45">
      <c r="A4" s="21">
        <v>523</v>
      </c>
      <c r="B4" s="22" t="s">
        <v>524</v>
      </c>
      <c r="C4" s="22" t="s">
        <v>4633</v>
      </c>
      <c r="D4" s="30">
        <v>5000</v>
      </c>
      <c r="E4" s="31">
        <v>6030</v>
      </c>
      <c r="F4" s="21" t="s">
        <v>8218</v>
      </c>
      <c r="G4" s="21" t="s">
        <v>8223</v>
      </c>
      <c r="H4" s="21" t="s">
        <v>8245</v>
      </c>
      <c r="I4" s="21">
        <v>1442805076</v>
      </c>
      <c r="J4" s="21">
        <v>1440213076</v>
      </c>
      <c r="K4" s="21" t="b">
        <v>0</v>
      </c>
      <c r="L4" s="21">
        <v>84</v>
      </c>
      <c r="M4" s="21" t="b">
        <v>1</v>
      </c>
      <c r="N4" s="21" t="s">
        <v>8269</v>
      </c>
      <c r="O4" s="21">
        <f t="shared" si="0"/>
        <v>121</v>
      </c>
      <c r="P4" s="21">
        <f t="shared" si="1"/>
        <v>71.790000000000006</v>
      </c>
      <c r="Q4" s="32" t="s">
        <v>8315</v>
      </c>
      <c r="R4" s="21" t="s">
        <v>8316</v>
      </c>
      <c r="S4" s="33">
        <f t="shared" si="2"/>
        <v>42238.13282407407</v>
      </c>
      <c r="T4" s="33">
        <f t="shared" si="3"/>
        <v>42268.13282407407</v>
      </c>
    </row>
    <row r="5" spans="1:20" ht="41.4" x14ac:dyDescent="0.45">
      <c r="A5" s="21">
        <v>525</v>
      </c>
      <c r="B5" s="22" t="s">
        <v>526</v>
      </c>
      <c r="C5" s="22" t="s">
        <v>4635</v>
      </c>
      <c r="D5" s="30">
        <v>12000</v>
      </c>
      <c r="E5" s="31">
        <v>12000</v>
      </c>
      <c r="F5" s="21" t="s">
        <v>8218</v>
      </c>
      <c r="G5" s="21" t="s">
        <v>8223</v>
      </c>
      <c r="H5" s="21" t="s">
        <v>8245</v>
      </c>
      <c r="I5" s="21">
        <v>1410601041</v>
      </c>
      <c r="J5" s="21">
        <v>1406713041</v>
      </c>
      <c r="K5" s="21" t="b">
        <v>0</v>
      </c>
      <c r="L5" s="21">
        <v>12</v>
      </c>
      <c r="M5" s="21" t="b">
        <v>1</v>
      </c>
      <c r="N5" s="21" t="s">
        <v>8269</v>
      </c>
      <c r="O5" s="21">
        <f t="shared" si="0"/>
        <v>100</v>
      </c>
      <c r="P5" s="21">
        <f t="shared" si="1"/>
        <v>1000</v>
      </c>
      <c r="Q5" s="32" t="s">
        <v>8315</v>
      </c>
      <c r="R5" s="21" t="s">
        <v>8316</v>
      </c>
      <c r="S5" s="33">
        <f t="shared" si="2"/>
        <v>41850.400937500002</v>
      </c>
      <c r="T5" s="33">
        <f t="shared" si="3"/>
        <v>41895.400937500002</v>
      </c>
    </row>
    <row r="6" spans="1:20" ht="55.2" x14ac:dyDescent="0.45">
      <c r="A6" s="21">
        <v>527</v>
      </c>
      <c r="B6" s="22" t="s">
        <v>528</v>
      </c>
      <c r="C6" s="22" t="s">
        <v>4637</v>
      </c>
      <c r="D6" s="30">
        <v>10000</v>
      </c>
      <c r="E6" s="31">
        <v>10085</v>
      </c>
      <c r="F6" s="21" t="s">
        <v>8218</v>
      </c>
      <c r="G6" s="21" t="s">
        <v>8223</v>
      </c>
      <c r="H6" s="21" t="s">
        <v>8245</v>
      </c>
      <c r="I6" s="21">
        <v>1487347500</v>
      </c>
      <c r="J6" s="21">
        <v>1484715366</v>
      </c>
      <c r="K6" s="21" t="b">
        <v>0</v>
      </c>
      <c r="L6" s="21">
        <v>158</v>
      </c>
      <c r="M6" s="21" t="b">
        <v>1</v>
      </c>
      <c r="N6" s="21" t="s">
        <v>8269</v>
      </c>
      <c r="O6" s="21">
        <f t="shared" si="0"/>
        <v>101</v>
      </c>
      <c r="P6" s="21">
        <f t="shared" si="1"/>
        <v>63.83</v>
      </c>
      <c r="Q6" s="32" t="s">
        <v>8315</v>
      </c>
      <c r="R6" s="21" t="s">
        <v>8316</v>
      </c>
      <c r="S6" s="33">
        <f t="shared" si="2"/>
        <v>42753.205625000002</v>
      </c>
      <c r="T6" s="33">
        <f t="shared" si="3"/>
        <v>42783.670138888891</v>
      </c>
    </row>
    <row r="7" spans="1:20" ht="27.6" x14ac:dyDescent="0.45">
      <c r="A7" s="21">
        <v>528</v>
      </c>
      <c r="B7" s="22" t="s">
        <v>529</v>
      </c>
      <c r="C7" s="22" t="s">
        <v>4638</v>
      </c>
      <c r="D7" s="30">
        <v>1150</v>
      </c>
      <c r="E7" s="31">
        <v>1330</v>
      </c>
      <c r="F7" s="21" t="s">
        <v>8218</v>
      </c>
      <c r="G7" s="21" t="s">
        <v>8223</v>
      </c>
      <c r="H7" s="21" t="s">
        <v>8245</v>
      </c>
      <c r="I7" s="21">
        <v>1434921600</v>
      </c>
      <c r="J7" s="21">
        <v>1433109907</v>
      </c>
      <c r="K7" s="21" t="b">
        <v>0</v>
      </c>
      <c r="L7" s="21">
        <v>30</v>
      </c>
      <c r="M7" s="21" t="b">
        <v>1</v>
      </c>
      <c r="N7" s="21" t="s">
        <v>8269</v>
      </c>
      <c r="O7" s="21">
        <f t="shared" si="0"/>
        <v>116</v>
      </c>
      <c r="P7" s="21">
        <f t="shared" si="1"/>
        <v>44.33</v>
      </c>
      <c r="Q7" s="32" t="s">
        <v>8315</v>
      </c>
      <c r="R7" s="21" t="s">
        <v>8316</v>
      </c>
      <c r="S7" s="33">
        <f t="shared" si="2"/>
        <v>42155.920219907406</v>
      </c>
      <c r="T7" s="33">
        <f t="shared" si="3"/>
        <v>42176.888888888891</v>
      </c>
    </row>
    <row r="8" spans="1:20" ht="41.4" x14ac:dyDescent="0.45">
      <c r="A8" s="21">
        <v>530</v>
      </c>
      <c r="B8" s="22" t="s">
        <v>531</v>
      </c>
      <c r="C8" s="22" t="s">
        <v>4640</v>
      </c>
      <c r="D8" s="30">
        <v>3405</v>
      </c>
      <c r="E8" s="31">
        <v>3670</v>
      </c>
      <c r="F8" s="21" t="s">
        <v>8218</v>
      </c>
      <c r="G8" s="21" t="s">
        <v>8223</v>
      </c>
      <c r="H8" s="21" t="s">
        <v>8245</v>
      </c>
      <c r="I8" s="21">
        <v>1435111200</v>
      </c>
      <c r="J8" s="21">
        <v>1433254268</v>
      </c>
      <c r="K8" s="21" t="b">
        <v>0</v>
      </c>
      <c r="L8" s="21">
        <v>29</v>
      </c>
      <c r="M8" s="21" t="b">
        <v>1</v>
      </c>
      <c r="N8" s="21" t="s">
        <v>8269</v>
      </c>
      <c r="O8" s="21">
        <f t="shared" si="0"/>
        <v>108</v>
      </c>
      <c r="P8" s="21">
        <f t="shared" si="1"/>
        <v>126.55</v>
      </c>
      <c r="Q8" s="32" t="s">
        <v>8315</v>
      </c>
      <c r="R8" s="21" t="s">
        <v>8316</v>
      </c>
      <c r="S8" s="33">
        <f t="shared" si="2"/>
        <v>42157.591064814813</v>
      </c>
      <c r="T8" s="33">
        <f t="shared" si="3"/>
        <v>42179.083333333328</v>
      </c>
    </row>
    <row r="9" spans="1:20" ht="41.4" x14ac:dyDescent="0.45">
      <c r="A9" s="21">
        <v>531</v>
      </c>
      <c r="B9" s="22" t="s">
        <v>532</v>
      </c>
      <c r="C9" s="22" t="s">
        <v>4641</v>
      </c>
      <c r="D9" s="30">
        <v>4000</v>
      </c>
      <c r="E9" s="31">
        <v>4000</v>
      </c>
      <c r="F9" s="21" t="s">
        <v>8218</v>
      </c>
      <c r="G9" s="21" t="s">
        <v>8223</v>
      </c>
      <c r="H9" s="21" t="s">
        <v>8245</v>
      </c>
      <c r="I9" s="21">
        <v>1481957940</v>
      </c>
      <c r="J9" s="21">
        <v>1478050429</v>
      </c>
      <c r="K9" s="21" t="b">
        <v>0</v>
      </c>
      <c r="L9" s="21">
        <v>31</v>
      </c>
      <c r="M9" s="21" t="b">
        <v>1</v>
      </c>
      <c r="N9" s="21" t="s">
        <v>8269</v>
      </c>
      <c r="O9" s="21">
        <f t="shared" si="0"/>
        <v>100</v>
      </c>
      <c r="P9" s="21">
        <f t="shared" si="1"/>
        <v>129.03</v>
      </c>
      <c r="Q9" s="32" t="s">
        <v>8315</v>
      </c>
      <c r="R9" s="21" t="s">
        <v>8316</v>
      </c>
      <c r="S9" s="33">
        <f t="shared" si="2"/>
        <v>42676.065150462964</v>
      </c>
      <c r="T9" s="33">
        <f t="shared" si="3"/>
        <v>42721.290972222225</v>
      </c>
    </row>
    <row r="10" spans="1:20" ht="41.4" x14ac:dyDescent="0.45">
      <c r="A10" s="21">
        <v>532</v>
      </c>
      <c r="B10" s="22" t="s">
        <v>533</v>
      </c>
      <c r="C10" s="22" t="s">
        <v>4642</v>
      </c>
      <c r="D10" s="30">
        <v>10000</v>
      </c>
      <c r="E10" s="31">
        <v>12325</v>
      </c>
      <c r="F10" s="21" t="s">
        <v>8218</v>
      </c>
      <c r="G10" s="21" t="s">
        <v>8223</v>
      </c>
      <c r="H10" s="21" t="s">
        <v>8245</v>
      </c>
      <c r="I10" s="21">
        <v>1463098208</v>
      </c>
      <c r="J10" s="21">
        <v>1460506208</v>
      </c>
      <c r="K10" s="21" t="b">
        <v>0</v>
      </c>
      <c r="L10" s="21">
        <v>173</v>
      </c>
      <c r="M10" s="21" t="b">
        <v>1</v>
      </c>
      <c r="N10" s="21" t="s">
        <v>8269</v>
      </c>
      <c r="O10" s="21">
        <f t="shared" si="0"/>
        <v>123</v>
      </c>
      <c r="P10" s="21">
        <f t="shared" si="1"/>
        <v>71.239999999999995</v>
      </c>
      <c r="Q10" s="32" t="s">
        <v>8315</v>
      </c>
      <c r="R10" s="21" t="s">
        <v>8316</v>
      </c>
      <c r="S10" s="33">
        <f t="shared" si="2"/>
        <v>42473.007037037038</v>
      </c>
      <c r="T10" s="33">
        <f t="shared" si="3"/>
        <v>42503.007037037038</v>
      </c>
    </row>
    <row r="11" spans="1:20" ht="41.4" x14ac:dyDescent="0.45">
      <c r="A11" s="21">
        <v>537</v>
      </c>
      <c r="B11" s="22" t="s">
        <v>538</v>
      </c>
      <c r="C11" s="22" t="s">
        <v>4647</v>
      </c>
      <c r="D11" s="30">
        <v>2000</v>
      </c>
      <c r="E11" s="31">
        <v>2410</v>
      </c>
      <c r="F11" s="21" t="s">
        <v>8218</v>
      </c>
      <c r="G11" s="21" t="s">
        <v>8223</v>
      </c>
      <c r="H11" s="21" t="s">
        <v>8245</v>
      </c>
      <c r="I11" s="21">
        <v>1446665191</v>
      </c>
      <c r="J11" s="21">
        <v>1444069591</v>
      </c>
      <c r="K11" s="21" t="b">
        <v>0</v>
      </c>
      <c r="L11" s="21">
        <v>59</v>
      </c>
      <c r="M11" s="21" t="b">
        <v>1</v>
      </c>
      <c r="N11" s="21" t="s">
        <v>8269</v>
      </c>
      <c r="O11" s="21">
        <f t="shared" si="0"/>
        <v>121</v>
      </c>
      <c r="P11" s="21">
        <f t="shared" si="1"/>
        <v>40.85</v>
      </c>
      <c r="Q11" s="32" t="s">
        <v>8315</v>
      </c>
      <c r="R11" s="21" t="s">
        <v>8316</v>
      </c>
      <c r="S11" s="33">
        <f t="shared" si="2"/>
        <v>42282.768414351856</v>
      </c>
      <c r="T11" s="33">
        <f t="shared" si="3"/>
        <v>42312.810081018513</v>
      </c>
    </row>
    <row r="12" spans="1:20" ht="41.4" x14ac:dyDescent="0.45">
      <c r="A12" s="21">
        <v>538</v>
      </c>
      <c r="B12" s="22" t="s">
        <v>539</v>
      </c>
      <c r="C12" s="22" t="s">
        <v>4648</v>
      </c>
      <c r="D12" s="30">
        <v>5000</v>
      </c>
      <c r="E12" s="31">
        <v>15121</v>
      </c>
      <c r="F12" s="21" t="s">
        <v>8218</v>
      </c>
      <c r="G12" s="21" t="s">
        <v>8223</v>
      </c>
      <c r="H12" s="21" t="s">
        <v>8245</v>
      </c>
      <c r="I12" s="21">
        <v>1463166263</v>
      </c>
      <c r="J12" s="21">
        <v>1460574263</v>
      </c>
      <c r="K12" s="21" t="b">
        <v>0</v>
      </c>
      <c r="L12" s="21">
        <v>60</v>
      </c>
      <c r="M12" s="21" t="b">
        <v>1</v>
      </c>
      <c r="N12" s="21" t="s">
        <v>8269</v>
      </c>
      <c r="O12" s="21">
        <f t="shared" si="0"/>
        <v>302</v>
      </c>
      <c r="P12" s="21">
        <f t="shared" si="1"/>
        <v>252.02</v>
      </c>
      <c r="Q12" s="32" t="s">
        <v>8315</v>
      </c>
      <c r="R12" s="21" t="s">
        <v>8316</v>
      </c>
      <c r="S12" s="33">
        <f t="shared" si="2"/>
        <v>42473.794710648144</v>
      </c>
      <c r="T12" s="33">
        <f t="shared" si="3"/>
        <v>42503.794710648144</v>
      </c>
    </row>
    <row r="13" spans="1:20" ht="41.4" x14ac:dyDescent="0.45">
      <c r="A13" s="21">
        <v>1284</v>
      </c>
      <c r="B13" s="22" t="s">
        <v>1285</v>
      </c>
      <c r="C13" s="22" t="s">
        <v>5394</v>
      </c>
      <c r="D13" s="30">
        <v>2000</v>
      </c>
      <c r="E13" s="31">
        <v>2020</v>
      </c>
      <c r="F13" s="21" t="s">
        <v>8218</v>
      </c>
      <c r="G13" s="21" t="s">
        <v>8223</v>
      </c>
      <c r="H13" s="21" t="s">
        <v>8245</v>
      </c>
      <c r="I13" s="21">
        <v>1483203540</v>
      </c>
      <c r="J13" s="21">
        <v>1481175482</v>
      </c>
      <c r="K13" s="21" t="b">
        <v>0</v>
      </c>
      <c r="L13" s="21">
        <v>31</v>
      </c>
      <c r="M13" s="21" t="b">
        <v>1</v>
      </c>
      <c r="N13" s="21" t="s">
        <v>8269</v>
      </c>
      <c r="O13" s="21">
        <f t="shared" si="0"/>
        <v>101</v>
      </c>
      <c r="P13" s="21">
        <f t="shared" si="1"/>
        <v>65.16</v>
      </c>
      <c r="Q13" s="32" t="s">
        <v>8315</v>
      </c>
      <c r="R13" s="21" t="s">
        <v>8316</v>
      </c>
      <c r="S13" s="33">
        <f t="shared" si="2"/>
        <v>42712.23474537037</v>
      </c>
      <c r="T13" s="33">
        <f t="shared" si="3"/>
        <v>42735.707638888889</v>
      </c>
    </row>
    <row r="14" spans="1:20" ht="41.4" x14ac:dyDescent="0.45">
      <c r="A14" s="21">
        <v>1288</v>
      </c>
      <c r="B14" s="22" t="s">
        <v>1289</v>
      </c>
      <c r="C14" s="22" t="s">
        <v>5398</v>
      </c>
      <c r="D14" s="30">
        <v>4000</v>
      </c>
      <c r="E14" s="31">
        <v>4018</v>
      </c>
      <c r="F14" s="21" t="s">
        <v>8218</v>
      </c>
      <c r="G14" s="21" t="s">
        <v>8223</v>
      </c>
      <c r="H14" s="21" t="s">
        <v>8245</v>
      </c>
      <c r="I14" s="21">
        <v>1470801600</v>
      </c>
      <c r="J14" s="21">
        <v>1468122163</v>
      </c>
      <c r="K14" s="21" t="b">
        <v>0</v>
      </c>
      <c r="L14" s="21">
        <v>61</v>
      </c>
      <c r="M14" s="21" t="b">
        <v>1</v>
      </c>
      <c r="N14" s="21" t="s">
        <v>8269</v>
      </c>
      <c r="O14" s="21">
        <f t="shared" si="0"/>
        <v>100</v>
      </c>
      <c r="P14" s="21">
        <f t="shared" si="1"/>
        <v>65.87</v>
      </c>
      <c r="Q14" s="32" t="s">
        <v>8315</v>
      </c>
      <c r="R14" s="21" t="s">
        <v>8316</v>
      </c>
      <c r="S14" s="33">
        <f t="shared" si="2"/>
        <v>42561.154664351852</v>
      </c>
      <c r="T14" s="33">
        <f t="shared" si="3"/>
        <v>42592.166666666672</v>
      </c>
    </row>
    <row r="15" spans="1:20" ht="41.4" x14ac:dyDescent="0.45">
      <c r="A15" s="21">
        <v>1289</v>
      </c>
      <c r="B15" s="22" t="s">
        <v>1290</v>
      </c>
      <c r="C15" s="22" t="s">
        <v>5399</v>
      </c>
      <c r="D15" s="30">
        <v>1500</v>
      </c>
      <c r="E15" s="31">
        <v>1876</v>
      </c>
      <c r="F15" s="21" t="s">
        <v>8218</v>
      </c>
      <c r="G15" s="21" t="s">
        <v>8223</v>
      </c>
      <c r="H15" s="21" t="s">
        <v>8245</v>
      </c>
      <c r="I15" s="21">
        <v>1483499645</v>
      </c>
      <c r="J15" s="21">
        <v>1480907645</v>
      </c>
      <c r="K15" s="21" t="b">
        <v>0</v>
      </c>
      <c r="L15" s="21">
        <v>52</v>
      </c>
      <c r="M15" s="21" t="b">
        <v>1</v>
      </c>
      <c r="N15" s="21" t="s">
        <v>8269</v>
      </c>
      <c r="O15" s="21">
        <f t="shared" si="0"/>
        <v>125</v>
      </c>
      <c r="P15" s="21">
        <f t="shared" si="1"/>
        <v>36.08</v>
      </c>
      <c r="Q15" s="32" t="s">
        <v>8315</v>
      </c>
      <c r="R15" s="21" t="s">
        <v>8316</v>
      </c>
      <c r="S15" s="33">
        <f t="shared" si="2"/>
        <v>42709.134780092587</v>
      </c>
      <c r="T15" s="33">
        <f t="shared" si="3"/>
        <v>42739.134780092587</v>
      </c>
    </row>
    <row r="16" spans="1:20" ht="27.6" x14ac:dyDescent="0.45">
      <c r="A16" s="21">
        <v>1290</v>
      </c>
      <c r="B16" s="22" t="s">
        <v>1291</v>
      </c>
      <c r="C16" s="22" t="s">
        <v>5400</v>
      </c>
      <c r="D16" s="30">
        <v>3500</v>
      </c>
      <c r="E16" s="31">
        <v>3800</v>
      </c>
      <c r="F16" s="21" t="s">
        <v>8218</v>
      </c>
      <c r="G16" s="21" t="s">
        <v>8223</v>
      </c>
      <c r="H16" s="21" t="s">
        <v>8245</v>
      </c>
      <c r="I16" s="21">
        <v>1429772340</v>
      </c>
      <c r="J16" s="21">
        <v>1427121931</v>
      </c>
      <c r="K16" s="21" t="b">
        <v>0</v>
      </c>
      <c r="L16" s="21">
        <v>86</v>
      </c>
      <c r="M16" s="21" t="b">
        <v>1</v>
      </c>
      <c r="N16" s="21" t="s">
        <v>8269</v>
      </c>
      <c r="O16" s="21">
        <f t="shared" si="0"/>
        <v>109</v>
      </c>
      <c r="P16" s="21">
        <f t="shared" si="1"/>
        <v>44.19</v>
      </c>
      <c r="Q16" s="32" t="s">
        <v>8315</v>
      </c>
      <c r="R16" s="21" t="s">
        <v>8316</v>
      </c>
      <c r="S16" s="33">
        <f t="shared" si="2"/>
        <v>42086.614942129629</v>
      </c>
      <c r="T16" s="33">
        <f t="shared" si="3"/>
        <v>42117.290972222225</v>
      </c>
    </row>
    <row r="17" spans="1:20" ht="41.4" x14ac:dyDescent="0.45">
      <c r="A17" s="21">
        <v>1291</v>
      </c>
      <c r="B17" s="22" t="s">
        <v>1292</v>
      </c>
      <c r="C17" s="22" t="s">
        <v>5401</v>
      </c>
      <c r="D17" s="30">
        <v>3000</v>
      </c>
      <c r="E17" s="31">
        <v>4371</v>
      </c>
      <c r="F17" s="21" t="s">
        <v>8218</v>
      </c>
      <c r="G17" s="21" t="s">
        <v>8223</v>
      </c>
      <c r="H17" s="21" t="s">
        <v>8245</v>
      </c>
      <c r="I17" s="21">
        <v>1428390000</v>
      </c>
      <c r="J17" s="21">
        <v>1425224391</v>
      </c>
      <c r="K17" s="21" t="b">
        <v>0</v>
      </c>
      <c r="L17" s="21">
        <v>42</v>
      </c>
      <c r="M17" s="21" t="b">
        <v>1</v>
      </c>
      <c r="N17" s="21" t="s">
        <v>8269</v>
      </c>
      <c r="O17" s="21">
        <f t="shared" si="0"/>
        <v>146</v>
      </c>
      <c r="P17" s="21">
        <f t="shared" si="1"/>
        <v>104.07</v>
      </c>
      <c r="Q17" s="32" t="s">
        <v>8315</v>
      </c>
      <c r="R17" s="21" t="s">
        <v>8316</v>
      </c>
      <c r="S17" s="33">
        <f t="shared" si="2"/>
        <v>42064.652673611112</v>
      </c>
      <c r="T17" s="33">
        <f t="shared" si="3"/>
        <v>42101.291666666672</v>
      </c>
    </row>
    <row r="18" spans="1:20" ht="55.2" x14ac:dyDescent="0.45">
      <c r="A18" s="21">
        <v>1293</v>
      </c>
      <c r="B18" s="22" t="s">
        <v>1294</v>
      </c>
      <c r="C18" s="22" t="s">
        <v>5403</v>
      </c>
      <c r="D18" s="30">
        <v>15000</v>
      </c>
      <c r="E18" s="31">
        <v>15335</v>
      </c>
      <c r="F18" s="21" t="s">
        <v>8218</v>
      </c>
      <c r="G18" s="21" t="s">
        <v>8223</v>
      </c>
      <c r="H18" s="21" t="s">
        <v>8245</v>
      </c>
      <c r="I18" s="21">
        <v>1447523371</v>
      </c>
      <c r="J18" s="21">
        <v>1444927771</v>
      </c>
      <c r="K18" s="21" t="b">
        <v>0</v>
      </c>
      <c r="L18" s="21">
        <v>120</v>
      </c>
      <c r="M18" s="21" t="b">
        <v>1</v>
      </c>
      <c r="N18" s="21" t="s">
        <v>8269</v>
      </c>
      <c r="O18" s="21">
        <f t="shared" si="0"/>
        <v>102</v>
      </c>
      <c r="P18" s="21">
        <f t="shared" si="1"/>
        <v>127.79</v>
      </c>
      <c r="Q18" s="32" t="s">
        <v>8315</v>
      </c>
      <c r="R18" s="21" t="s">
        <v>8316</v>
      </c>
      <c r="S18" s="33">
        <f t="shared" si="2"/>
        <v>42292.701053240744</v>
      </c>
      <c r="T18" s="33">
        <f t="shared" si="3"/>
        <v>42322.742719907401</v>
      </c>
    </row>
    <row r="19" spans="1:20" ht="41.4" x14ac:dyDescent="0.45">
      <c r="A19" s="21">
        <v>1297</v>
      </c>
      <c r="B19" s="22" t="s">
        <v>1298</v>
      </c>
      <c r="C19" s="22" t="s">
        <v>5407</v>
      </c>
      <c r="D19" s="30">
        <v>20000</v>
      </c>
      <c r="E19" s="31">
        <v>21905</v>
      </c>
      <c r="F19" s="21" t="s">
        <v>8218</v>
      </c>
      <c r="G19" s="21" t="s">
        <v>8223</v>
      </c>
      <c r="H19" s="21" t="s">
        <v>8245</v>
      </c>
      <c r="I19" s="21">
        <v>1462125358</v>
      </c>
      <c r="J19" s="21">
        <v>1459533358</v>
      </c>
      <c r="K19" s="21" t="b">
        <v>0</v>
      </c>
      <c r="L19" s="21">
        <v>238</v>
      </c>
      <c r="M19" s="21" t="b">
        <v>1</v>
      </c>
      <c r="N19" s="21" t="s">
        <v>8269</v>
      </c>
      <c r="O19" s="21">
        <f t="shared" si="0"/>
        <v>110</v>
      </c>
      <c r="P19" s="21">
        <f t="shared" si="1"/>
        <v>92.04</v>
      </c>
      <c r="Q19" s="32" t="s">
        <v>8315</v>
      </c>
      <c r="R19" s="21" t="s">
        <v>8316</v>
      </c>
      <c r="S19" s="33">
        <f t="shared" si="2"/>
        <v>42461.747199074074</v>
      </c>
      <c r="T19" s="33">
        <f t="shared" si="3"/>
        <v>42491.747199074074</v>
      </c>
    </row>
    <row r="20" spans="1:20" ht="41.4" x14ac:dyDescent="0.45">
      <c r="A20" s="21">
        <v>1299</v>
      </c>
      <c r="B20" s="22" t="s">
        <v>1300</v>
      </c>
      <c r="C20" s="22" t="s">
        <v>5409</v>
      </c>
      <c r="D20" s="30">
        <v>3500</v>
      </c>
      <c r="E20" s="31">
        <v>4340</v>
      </c>
      <c r="F20" s="21" t="s">
        <v>8218</v>
      </c>
      <c r="G20" s="21" t="s">
        <v>8223</v>
      </c>
      <c r="H20" s="21" t="s">
        <v>8245</v>
      </c>
      <c r="I20" s="21">
        <v>1436902359</v>
      </c>
      <c r="J20" s="21">
        <v>1434310359</v>
      </c>
      <c r="K20" s="21" t="b">
        <v>0</v>
      </c>
      <c r="L20" s="21">
        <v>32</v>
      </c>
      <c r="M20" s="21" t="b">
        <v>1</v>
      </c>
      <c r="N20" s="21" t="s">
        <v>8269</v>
      </c>
      <c r="O20" s="21">
        <f t="shared" si="0"/>
        <v>124</v>
      </c>
      <c r="P20" s="21">
        <f t="shared" si="1"/>
        <v>135.63</v>
      </c>
      <c r="Q20" s="32" t="s">
        <v>8315</v>
      </c>
      <c r="R20" s="21" t="s">
        <v>8316</v>
      </c>
      <c r="S20" s="33">
        <f t="shared" si="2"/>
        <v>42169.814340277779</v>
      </c>
      <c r="T20" s="33">
        <f t="shared" si="3"/>
        <v>42199.814340277779</v>
      </c>
    </row>
    <row r="21" spans="1:20" ht="41.4" x14ac:dyDescent="0.45">
      <c r="A21" s="21">
        <v>1300</v>
      </c>
      <c r="B21" s="22" t="s">
        <v>1301</v>
      </c>
      <c r="C21" s="22" t="s">
        <v>5410</v>
      </c>
      <c r="D21" s="30">
        <v>3000</v>
      </c>
      <c r="E21" s="31">
        <v>4050</v>
      </c>
      <c r="F21" s="21" t="s">
        <v>8218</v>
      </c>
      <c r="G21" s="21" t="s">
        <v>8223</v>
      </c>
      <c r="H21" s="21" t="s">
        <v>8245</v>
      </c>
      <c r="I21" s="21">
        <v>1464807420</v>
      </c>
      <c r="J21" s="21">
        <v>1461427938</v>
      </c>
      <c r="K21" s="21" t="b">
        <v>0</v>
      </c>
      <c r="L21" s="21">
        <v>24</v>
      </c>
      <c r="M21" s="21" t="b">
        <v>1</v>
      </c>
      <c r="N21" s="21" t="s">
        <v>8269</v>
      </c>
      <c r="O21" s="21">
        <f t="shared" si="0"/>
        <v>135</v>
      </c>
      <c r="P21" s="21">
        <f t="shared" si="1"/>
        <v>168.75</v>
      </c>
      <c r="Q21" s="32" t="s">
        <v>8315</v>
      </c>
      <c r="R21" s="21" t="s">
        <v>8316</v>
      </c>
      <c r="S21" s="33">
        <f t="shared" si="2"/>
        <v>42483.675208333334</v>
      </c>
      <c r="T21" s="33">
        <f t="shared" si="3"/>
        <v>42522.789583333331</v>
      </c>
    </row>
    <row r="22" spans="1:20" ht="41.4" x14ac:dyDescent="0.45">
      <c r="A22" s="21">
        <v>1301</v>
      </c>
      <c r="B22" s="22" t="s">
        <v>1302</v>
      </c>
      <c r="C22" s="22" t="s">
        <v>5411</v>
      </c>
      <c r="D22" s="30">
        <v>2000</v>
      </c>
      <c r="E22" s="31">
        <v>2055</v>
      </c>
      <c r="F22" s="21" t="s">
        <v>8218</v>
      </c>
      <c r="G22" s="21" t="s">
        <v>8223</v>
      </c>
      <c r="H22" s="21" t="s">
        <v>8245</v>
      </c>
      <c r="I22" s="21">
        <v>1437447600</v>
      </c>
      <c r="J22" s="21">
        <v>1436551178</v>
      </c>
      <c r="K22" s="21" t="b">
        <v>0</v>
      </c>
      <c r="L22" s="21">
        <v>29</v>
      </c>
      <c r="M22" s="21" t="b">
        <v>1</v>
      </c>
      <c r="N22" s="21" t="s">
        <v>8269</v>
      </c>
      <c r="O22" s="21">
        <f t="shared" si="0"/>
        <v>103</v>
      </c>
      <c r="P22" s="21">
        <f t="shared" si="1"/>
        <v>70.86</v>
      </c>
      <c r="Q22" s="32" t="s">
        <v>8315</v>
      </c>
      <c r="R22" s="21" t="s">
        <v>8316</v>
      </c>
      <c r="S22" s="33">
        <f t="shared" si="2"/>
        <v>42195.749745370369</v>
      </c>
      <c r="T22" s="33">
        <f t="shared" si="3"/>
        <v>42206.125</v>
      </c>
    </row>
    <row r="23" spans="1:20" ht="41.4" x14ac:dyDescent="0.45">
      <c r="A23" s="21">
        <v>1302</v>
      </c>
      <c r="B23" s="22" t="s">
        <v>1303</v>
      </c>
      <c r="C23" s="22" t="s">
        <v>5412</v>
      </c>
      <c r="D23" s="30">
        <v>2500</v>
      </c>
      <c r="E23" s="31">
        <v>2500</v>
      </c>
      <c r="F23" s="21" t="s">
        <v>8218</v>
      </c>
      <c r="G23" s="21" t="s">
        <v>8223</v>
      </c>
      <c r="H23" s="21" t="s">
        <v>8245</v>
      </c>
      <c r="I23" s="21">
        <v>1480559011</v>
      </c>
      <c r="J23" s="21">
        <v>1477963411</v>
      </c>
      <c r="K23" s="21" t="b">
        <v>0</v>
      </c>
      <c r="L23" s="21">
        <v>50</v>
      </c>
      <c r="M23" s="21" t="b">
        <v>1</v>
      </c>
      <c r="N23" s="21" t="s">
        <v>8269</v>
      </c>
      <c r="O23" s="21">
        <f t="shared" si="0"/>
        <v>100</v>
      </c>
      <c r="P23" s="21">
        <f t="shared" si="1"/>
        <v>50</v>
      </c>
      <c r="Q23" s="32" t="s">
        <v>8315</v>
      </c>
      <c r="R23" s="21" t="s">
        <v>8316</v>
      </c>
      <c r="S23" s="33">
        <f t="shared" si="2"/>
        <v>42675.057997685188</v>
      </c>
      <c r="T23" s="33">
        <f t="shared" si="3"/>
        <v>42705.099664351852</v>
      </c>
    </row>
    <row r="24" spans="1:20" ht="41.4" x14ac:dyDescent="0.45">
      <c r="A24" s="21">
        <v>2781</v>
      </c>
      <c r="B24" s="22" t="s">
        <v>2781</v>
      </c>
      <c r="C24" s="22" t="s">
        <v>6891</v>
      </c>
      <c r="D24" s="30">
        <v>1250</v>
      </c>
      <c r="E24" s="31">
        <v>1316</v>
      </c>
      <c r="F24" s="21" t="s">
        <v>8218</v>
      </c>
      <c r="G24" s="21" t="s">
        <v>8223</v>
      </c>
      <c r="H24" s="21" t="s">
        <v>8245</v>
      </c>
      <c r="I24" s="21">
        <v>1423724400</v>
      </c>
      <c r="J24" s="21">
        <v>1421274954</v>
      </c>
      <c r="K24" s="21" t="b">
        <v>0</v>
      </c>
      <c r="L24" s="21">
        <v>28</v>
      </c>
      <c r="M24" s="21" t="b">
        <v>1</v>
      </c>
      <c r="N24" s="21" t="s">
        <v>8269</v>
      </c>
      <c r="O24" s="21">
        <f t="shared" si="0"/>
        <v>105</v>
      </c>
      <c r="P24" s="21">
        <f t="shared" si="1"/>
        <v>47</v>
      </c>
      <c r="Q24" s="32" t="s">
        <v>8315</v>
      </c>
      <c r="R24" s="21" t="s">
        <v>8316</v>
      </c>
      <c r="S24" s="33">
        <f t="shared" si="2"/>
        <v>42018.94159722222</v>
      </c>
      <c r="T24" s="33">
        <f t="shared" si="3"/>
        <v>42047.291666666672</v>
      </c>
    </row>
    <row r="25" spans="1:20" ht="27.6" x14ac:dyDescent="0.45">
      <c r="A25" s="21">
        <v>2782</v>
      </c>
      <c r="B25" s="22" t="s">
        <v>2782</v>
      </c>
      <c r="C25" s="22" t="s">
        <v>6892</v>
      </c>
      <c r="D25" s="30">
        <v>1000</v>
      </c>
      <c r="E25" s="31">
        <v>1200</v>
      </c>
      <c r="F25" s="21" t="s">
        <v>8218</v>
      </c>
      <c r="G25" s="21" t="s">
        <v>8223</v>
      </c>
      <c r="H25" s="21" t="s">
        <v>8245</v>
      </c>
      <c r="I25" s="21">
        <v>1424149140</v>
      </c>
      <c r="J25" s="21">
        <v>1421964718</v>
      </c>
      <c r="K25" s="21" t="b">
        <v>0</v>
      </c>
      <c r="L25" s="21">
        <v>18</v>
      </c>
      <c r="M25" s="21" t="b">
        <v>1</v>
      </c>
      <c r="N25" s="21" t="s">
        <v>8269</v>
      </c>
      <c r="O25" s="21">
        <f t="shared" si="0"/>
        <v>120</v>
      </c>
      <c r="P25" s="21">
        <f t="shared" si="1"/>
        <v>66.67</v>
      </c>
      <c r="Q25" s="32" t="s">
        <v>8315</v>
      </c>
      <c r="R25" s="21" t="s">
        <v>8316</v>
      </c>
      <c r="S25" s="33">
        <f t="shared" si="2"/>
        <v>42026.924976851849</v>
      </c>
      <c r="T25" s="33">
        <f t="shared" si="3"/>
        <v>42052.207638888889</v>
      </c>
    </row>
    <row r="26" spans="1:20" ht="41.4" x14ac:dyDescent="0.45">
      <c r="A26" s="21">
        <v>2784</v>
      </c>
      <c r="B26" s="22" t="s">
        <v>2784</v>
      </c>
      <c r="C26" s="22" t="s">
        <v>6894</v>
      </c>
      <c r="D26" s="30">
        <v>6000</v>
      </c>
      <c r="E26" s="31">
        <v>7140</v>
      </c>
      <c r="F26" s="21" t="s">
        <v>8218</v>
      </c>
      <c r="G26" s="21" t="s">
        <v>8223</v>
      </c>
      <c r="H26" s="21" t="s">
        <v>8245</v>
      </c>
      <c r="I26" s="21">
        <v>1414608843</v>
      </c>
      <c r="J26" s="21">
        <v>1412794443</v>
      </c>
      <c r="K26" s="21" t="b">
        <v>0</v>
      </c>
      <c r="L26" s="21">
        <v>108</v>
      </c>
      <c r="M26" s="21" t="b">
        <v>1</v>
      </c>
      <c r="N26" s="21" t="s">
        <v>8269</v>
      </c>
      <c r="O26" s="21">
        <f t="shared" si="0"/>
        <v>119</v>
      </c>
      <c r="P26" s="21">
        <f t="shared" si="1"/>
        <v>66.11</v>
      </c>
      <c r="Q26" s="32" t="s">
        <v>8315</v>
      </c>
      <c r="R26" s="21" t="s">
        <v>8316</v>
      </c>
      <c r="S26" s="33">
        <f t="shared" si="2"/>
        <v>41920.787534722222</v>
      </c>
      <c r="T26" s="33">
        <f t="shared" si="3"/>
        <v>41941.787534722222</v>
      </c>
    </row>
    <row r="27" spans="1:20" ht="41.4" x14ac:dyDescent="0.45">
      <c r="A27" s="21">
        <v>2785</v>
      </c>
      <c r="B27" s="22" t="s">
        <v>2785</v>
      </c>
      <c r="C27" s="22" t="s">
        <v>6895</v>
      </c>
      <c r="D27" s="30">
        <v>5000</v>
      </c>
      <c r="E27" s="31">
        <v>5234</v>
      </c>
      <c r="F27" s="21" t="s">
        <v>8218</v>
      </c>
      <c r="G27" s="21" t="s">
        <v>8223</v>
      </c>
      <c r="H27" s="21" t="s">
        <v>8245</v>
      </c>
      <c r="I27" s="21">
        <v>1470430800</v>
      </c>
      <c r="J27" s="21">
        <v>1467865967</v>
      </c>
      <c r="K27" s="21" t="b">
        <v>0</v>
      </c>
      <c r="L27" s="21">
        <v>142</v>
      </c>
      <c r="M27" s="21" t="b">
        <v>1</v>
      </c>
      <c r="N27" s="21" t="s">
        <v>8269</v>
      </c>
      <c r="O27" s="21">
        <f t="shared" si="0"/>
        <v>105</v>
      </c>
      <c r="P27" s="21">
        <f t="shared" si="1"/>
        <v>36.86</v>
      </c>
      <c r="Q27" s="32" t="s">
        <v>8315</v>
      </c>
      <c r="R27" s="21" t="s">
        <v>8316</v>
      </c>
      <c r="S27" s="33">
        <f t="shared" si="2"/>
        <v>42558.189432870371</v>
      </c>
      <c r="T27" s="33">
        <f t="shared" si="3"/>
        <v>42587.875</v>
      </c>
    </row>
    <row r="28" spans="1:20" ht="41.4" x14ac:dyDescent="0.45">
      <c r="A28" s="21">
        <v>2787</v>
      </c>
      <c r="B28" s="22" t="s">
        <v>2787</v>
      </c>
      <c r="C28" s="22" t="s">
        <v>6897</v>
      </c>
      <c r="D28" s="30">
        <v>1000</v>
      </c>
      <c r="E28" s="31">
        <v>1197</v>
      </c>
      <c r="F28" s="21" t="s">
        <v>8218</v>
      </c>
      <c r="G28" s="21" t="s">
        <v>8223</v>
      </c>
      <c r="H28" s="21" t="s">
        <v>8245</v>
      </c>
      <c r="I28" s="21">
        <v>1405658752</v>
      </c>
      <c r="J28" s="21">
        <v>1403066752</v>
      </c>
      <c r="K28" s="21" t="b">
        <v>0</v>
      </c>
      <c r="L28" s="21">
        <v>38</v>
      </c>
      <c r="M28" s="21" t="b">
        <v>1</v>
      </c>
      <c r="N28" s="21" t="s">
        <v>8269</v>
      </c>
      <c r="O28" s="21">
        <f t="shared" si="0"/>
        <v>120</v>
      </c>
      <c r="P28" s="21">
        <f t="shared" si="1"/>
        <v>31.5</v>
      </c>
      <c r="Q28" s="32" t="s">
        <v>8315</v>
      </c>
      <c r="R28" s="21" t="s">
        <v>8316</v>
      </c>
      <c r="S28" s="33">
        <f t="shared" si="2"/>
        <v>41808.198518518519</v>
      </c>
      <c r="T28" s="33">
        <f t="shared" si="3"/>
        <v>41838.198518518519</v>
      </c>
    </row>
    <row r="29" spans="1:20" ht="41.4" x14ac:dyDescent="0.45">
      <c r="A29" s="21">
        <v>2788</v>
      </c>
      <c r="B29" s="22" t="s">
        <v>2788</v>
      </c>
      <c r="C29" s="22" t="s">
        <v>6898</v>
      </c>
      <c r="D29" s="30">
        <v>2000</v>
      </c>
      <c r="E29" s="31">
        <v>2050</v>
      </c>
      <c r="F29" s="21" t="s">
        <v>8218</v>
      </c>
      <c r="G29" s="21" t="s">
        <v>8223</v>
      </c>
      <c r="H29" s="21" t="s">
        <v>8245</v>
      </c>
      <c r="I29" s="21">
        <v>1469811043</v>
      </c>
      <c r="J29" s="21">
        <v>1467219043</v>
      </c>
      <c r="K29" s="21" t="b">
        <v>0</v>
      </c>
      <c r="L29" s="21">
        <v>20</v>
      </c>
      <c r="M29" s="21" t="b">
        <v>1</v>
      </c>
      <c r="N29" s="21" t="s">
        <v>8269</v>
      </c>
      <c r="O29" s="21">
        <f t="shared" si="0"/>
        <v>103</v>
      </c>
      <c r="P29" s="21">
        <f t="shared" si="1"/>
        <v>102.5</v>
      </c>
      <c r="Q29" s="32" t="s">
        <v>8315</v>
      </c>
      <c r="R29" s="21" t="s">
        <v>8316</v>
      </c>
      <c r="S29" s="33">
        <f t="shared" si="2"/>
        <v>42550.701886574068</v>
      </c>
      <c r="T29" s="33">
        <f t="shared" si="3"/>
        <v>42580.701886574068</v>
      </c>
    </row>
    <row r="30" spans="1:20" ht="27.6" x14ac:dyDescent="0.45">
      <c r="A30" s="21">
        <v>2789</v>
      </c>
      <c r="B30" s="22" t="s">
        <v>2789</v>
      </c>
      <c r="C30" s="22" t="s">
        <v>6899</v>
      </c>
      <c r="D30" s="30">
        <v>3000</v>
      </c>
      <c r="E30" s="31">
        <v>3035</v>
      </c>
      <c r="F30" s="21" t="s">
        <v>8218</v>
      </c>
      <c r="G30" s="21" t="s">
        <v>8223</v>
      </c>
      <c r="H30" s="21" t="s">
        <v>8245</v>
      </c>
      <c r="I30" s="21">
        <v>1426132800</v>
      </c>
      <c r="J30" s="21">
        <v>1424477934</v>
      </c>
      <c r="K30" s="21" t="b">
        <v>0</v>
      </c>
      <c r="L30" s="21">
        <v>24</v>
      </c>
      <c r="M30" s="21" t="b">
        <v>1</v>
      </c>
      <c r="N30" s="21" t="s">
        <v>8269</v>
      </c>
      <c r="O30" s="21">
        <f t="shared" si="0"/>
        <v>101</v>
      </c>
      <c r="P30" s="21">
        <f t="shared" si="1"/>
        <v>126.46</v>
      </c>
      <c r="Q30" s="32" t="s">
        <v>8315</v>
      </c>
      <c r="R30" s="21" t="s">
        <v>8316</v>
      </c>
      <c r="S30" s="33">
        <f t="shared" si="2"/>
        <v>42056.013124999998</v>
      </c>
      <c r="T30" s="33">
        <f t="shared" si="3"/>
        <v>42075.166666666672</v>
      </c>
    </row>
    <row r="31" spans="1:20" ht="41.4" x14ac:dyDescent="0.45">
      <c r="A31" s="21">
        <v>2790</v>
      </c>
      <c r="B31" s="22" t="s">
        <v>2790</v>
      </c>
      <c r="C31" s="22" t="s">
        <v>6900</v>
      </c>
      <c r="D31" s="30">
        <v>3000</v>
      </c>
      <c r="E31" s="31">
        <v>3160</v>
      </c>
      <c r="F31" s="21" t="s">
        <v>8218</v>
      </c>
      <c r="G31" s="21" t="s">
        <v>8223</v>
      </c>
      <c r="H31" s="21" t="s">
        <v>8245</v>
      </c>
      <c r="I31" s="21">
        <v>1423693903</v>
      </c>
      <c r="J31" s="21">
        <v>1421101903</v>
      </c>
      <c r="K31" s="21" t="b">
        <v>0</v>
      </c>
      <c r="L31" s="21">
        <v>66</v>
      </c>
      <c r="M31" s="21" t="b">
        <v>1</v>
      </c>
      <c r="N31" s="21" t="s">
        <v>8269</v>
      </c>
      <c r="O31" s="21">
        <f t="shared" si="0"/>
        <v>105</v>
      </c>
      <c r="P31" s="21">
        <f t="shared" si="1"/>
        <v>47.88</v>
      </c>
      <c r="Q31" s="32" t="s">
        <v>8315</v>
      </c>
      <c r="R31" s="21" t="s">
        <v>8316</v>
      </c>
      <c r="S31" s="33">
        <f t="shared" si="2"/>
        <v>42016.938692129625</v>
      </c>
      <c r="T31" s="33">
        <f t="shared" si="3"/>
        <v>42046.938692129625</v>
      </c>
    </row>
    <row r="32" spans="1:20" ht="41.4" x14ac:dyDescent="0.45">
      <c r="A32" s="21">
        <v>2791</v>
      </c>
      <c r="B32" s="22" t="s">
        <v>2791</v>
      </c>
      <c r="C32" s="22" t="s">
        <v>6901</v>
      </c>
      <c r="D32" s="30">
        <v>2000</v>
      </c>
      <c r="E32" s="31">
        <v>2050</v>
      </c>
      <c r="F32" s="21" t="s">
        <v>8218</v>
      </c>
      <c r="G32" s="21" t="s">
        <v>8223</v>
      </c>
      <c r="H32" s="21" t="s">
        <v>8245</v>
      </c>
      <c r="I32" s="21">
        <v>1473393600</v>
      </c>
      <c r="J32" s="21">
        <v>1470778559</v>
      </c>
      <c r="K32" s="21" t="b">
        <v>0</v>
      </c>
      <c r="L32" s="21">
        <v>28</v>
      </c>
      <c r="M32" s="21" t="b">
        <v>1</v>
      </c>
      <c r="N32" s="21" t="s">
        <v>8269</v>
      </c>
      <c r="O32" s="21">
        <f t="shared" si="0"/>
        <v>103</v>
      </c>
      <c r="P32" s="21">
        <f t="shared" si="1"/>
        <v>73.209999999999994</v>
      </c>
      <c r="Q32" s="32" t="s">
        <v>8315</v>
      </c>
      <c r="R32" s="21" t="s">
        <v>8316</v>
      </c>
      <c r="S32" s="33">
        <f t="shared" si="2"/>
        <v>42591.899988425925</v>
      </c>
      <c r="T32" s="33">
        <f t="shared" si="3"/>
        <v>42622.166666666672</v>
      </c>
    </row>
    <row r="33" spans="1:20" ht="41.4" x14ac:dyDescent="0.45">
      <c r="A33" s="21">
        <v>2792</v>
      </c>
      <c r="B33" s="22" t="s">
        <v>2792</v>
      </c>
      <c r="C33" s="22" t="s">
        <v>6902</v>
      </c>
      <c r="D33" s="30">
        <v>2000</v>
      </c>
      <c r="E33" s="31">
        <v>2152</v>
      </c>
      <c r="F33" s="21" t="s">
        <v>8218</v>
      </c>
      <c r="G33" s="21" t="s">
        <v>8223</v>
      </c>
      <c r="H33" s="21" t="s">
        <v>8245</v>
      </c>
      <c r="I33" s="21">
        <v>1439357559</v>
      </c>
      <c r="J33" s="21">
        <v>1435469559</v>
      </c>
      <c r="K33" s="21" t="b">
        <v>0</v>
      </c>
      <c r="L33" s="21">
        <v>24</v>
      </c>
      <c r="M33" s="21" t="b">
        <v>1</v>
      </c>
      <c r="N33" s="21" t="s">
        <v>8269</v>
      </c>
      <c r="O33" s="21">
        <f t="shared" si="0"/>
        <v>108</v>
      </c>
      <c r="P33" s="21">
        <f t="shared" si="1"/>
        <v>89.67</v>
      </c>
      <c r="Q33" s="32" t="s">
        <v>8315</v>
      </c>
      <c r="R33" s="21" t="s">
        <v>8316</v>
      </c>
      <c r="S33" s="33">
        <f t="shared" si="2"/>
        <v>42183.231006944443</v>
      </c>
      <c r="T33" s="33">
        <f t="shared" si="3"/>
        <v>42228.231006944443</v>
      </c>
    </row>
    <row r="34" spans="1:20" ht="41.4" x14ac:dyDescent="0.45">
      <c r="A34" s="21">
        <v>2795</v>
      </c>
      <c r="B34" s="22" t="s">
        <v>2795</v>
      </c>
      <c r="C34" s="22" t="s">
        <v>6905</v>
      </c>
      <c r="D34" s="30">
        <v>700</v>
      </c>
      <c r="E34" s="31">
        <v>730</v>
      </c>
      <c r="F34" s="21" t="s">
        <v>8218</v>
      </c>
      <c r="G34" s="21" t="s">
        <v>8223</v>
      </c>
      <c r="H34" s="21" t="s">
        <v>8245</v>
      </c>
      <c r="I34" s="21">
        <v>1402095600</v>
      </c>
      <c r="J34" s="21">
        <v>1400675841</v>
      </c>
      <c r="K34" s="21" t="b">
        <v>0</v>
      </c>
      <c r="L34" s="21">
        <v>20</v>
      </c>
      <c r="M34" s="21" t="b">
        <v>1</v>
      </c>
      <c r="N34" s="21" t="s">
        <v>8269</v>
      </c>
      <c r="O34" s="21">
        <f t="shared" si="0"/>
        <v>104</v>
      </c>
      <c r="P34" s="21">
        <f t="shared" si="1"/>
        <v>36.5</v>
      </c>
      <c r="Q34" s="32" t="s">
        <v>8315</v>
      </c>
      <c r="R34" s="21" t="s">
        <v>8316</v>
      </c>
      <c r="S34" s="33">
        <f t="shared" si="2"/>
        <v>41780.525937500002</v>
      </c>
      <c r="T34" s="33">
        <f t="shared" si="3"/>
        <v>41796.958333333336</v>
      </c>
    </row>
    <row r="35" spans="1:20" ht="41.4" x14ac:dyDescent="0.45">
      <c r="A35" s="21">
        <v>2803</v>
      </c>
      <c r="B35" s="22" t="s">
        <v>2803</v>
      </c>
      <c r="C35" s="22" t="s">
        <v>6913</v>
      </c>
      <c r="D35" s="30">
        <v>10000</v>
      </c>
      <c r="E35" s="31">
        <v>12795</v>
      </c>
      <c r="F35" s="21" t="s">
        <v>8218</v>
      </c>
      <c r="G35" s="21" t="s">
        <v>8223</v>
      </c>
      <c r="H35" s="21" t="s">
        <v>8245</v>
      </c>
      <c r="I35" s="21">
        <v>1437004800</v>
      </c>
      <c r="J35" s="21">
        <v>1433295276</v>
      </c>
      <c r="K35" s="21" t="b">
        <v>0</v>
      </c>
      <c r="L35" s="21">
        <v>141</v>
      </c>
      <c r="M35" s="21" t="b">
        <v>1</v>
      </c>
      <c r="N35" s="21" t="s">
        <v>8269</v>
      </c>
      <c r="O35" s="21">
        <f t="shared" si="0"/>
        <v>128</v>
      </c>
      <c r="P35" s="21">
        <f t="shared" si="1"/>
        <v>90.74</v>
      </c>
      <c r="Q35" s="32" t="s">
        <v>8315</v>
      </c>
      <c r="R35" s="21" t="s">
        <v>8316</v>
      </c>
      <c r="S35" s="33">
        <f t="shared" si="2"/>
        <v>42158.065694444449</v>
      </c>
      <c r="T35" s="33">
        <f t="shared" si="3"/>
        <v>42201</v>
      </c>
    </row>
    <row r="36" spans="1:20" x14ac:dyDescent="0.45">
      <c r="A36" s="21">
        <v>2807</v>
      </c>
      <c r="B36" s="22" t="s">
        <v>2807</v>
      </c>
      <c r="C36" s="22" t="s">
        <v>6917</v>
      </c>
      <c r="D36" s="30">
        <v>5000</v>
      </c>
      <c r="E36" s="31">
        <v>6300</v>
      </c>
      <c r="F36" s="21" t="s">
        <v>8218</v>
      </c>
      <c r="G36" s="21" t="s">
        <v>8223</v>
      </c>
      <c r="H36" s="21" t="s">
        <v>8245</v>
      </c>
      <c r="I36" s="21">
        <v>1435611438</v>
      </c>
      <c r="J36" s="21">
        <v>1433019438</v>
      </c>
      <c r="K36" s="21" t="b">
        <v>0</v>
      </c>
      <c r="L36" s="21">
        <v>93</v>
      </c>
      <c r="M36" s="21" t="b">
        <v>1</v>
      </c>
      <c r="N36" s="21" t="s">
        <v>8269</v>
      </c>
      <c r="O36" s="21">
        <f t="shared" si="0"/>
        <v>126</v>
      </c>
      <c r="P36" s="21">
        <f t="shared" si="1"/>
        <v>67.739999999999995</v>
      </c>
      <c r="Q36" s="32" t="s">
        <v>8315</v>
      </c>
      <c r="R36" s="21" t="s">
        <v>8316</v>
      </c>
      <c r="S36" s="33">
        <f t="shared" si="2"/>
        <v>42154.873124999998</v>
      </c>
      <c r="T36" s="33">
        <f t="shared" si="3"/>
        <v>42184.873124999998</v>
      </c>
    </row>
    <row r="37" spans="1:20" ht="41.4" x14ac:dyDescent="0.45">
      <c r="A37" s="21">
        <v>2808</v>
      </c>
      <c r="B37" s="22" t="s">
        <v>2808</v>
      </c>
      <c r="C37" s="22" t="s">
        <v>6918</v>
      </c>
      <c r="D37" s="30">
        <v>4500</v>
      </c>
      <c r="E37" s="31">
        <v>4511</v>
      </c>
      <c r="F37" s="21" t="s">
        <v>8218</v>
      </c>
      <c r="G37" s="21" t="s">
        <v>8223</v>
      </c>
      <c r="H37" s="21" t="s">
        <v>8245</v>
      </c>
      <c r="I37" s="21">
        <v>1440274735</v>
      </c>
      <c r="J37" s="21">
        <v>1437682735</v>
      </c>
      <c r="K37" s="21" t="b">
        <v>0</v>
      </c>
      <c r="L37" s="21">
        <v>69</v>
      </c>
      <c r="M37" s="21" t="b">
        <v>1</v>
      </c>
      <c r="N37" s="21" t="s">
        <v>8269</v>
      </c>
      <c r="O37" s="21">
        <f t="shared" si="0"/>
        <v>100</v>
      </c>
      <c r="P37" s="21">
        <f t="shared" si="1"/>
        <v>65.38</v>
      </c>
      <c r="Q37" s="32" t="s">
        <v>8315</v>
      </c>
      <c r="R37" s="21" t="s">
        <v>8316</v>
      </c>
      <c r="S37" s="33">
        <f t="shared" si="2"/>
        <v>42208.84646990741</v>
      </c>
      <c r="T37" s="33">
        <f t="shared" si="3"/>
        <v>42238.84646990741</v>
      </c>
    </row>
    <row r="38" spans="1:20" ht="41.4" x14ac:dyDescent="0.45">
      <c r="A38" s="21">
        <v>2809</v>
      </c>
      <c r="B38" s="22" t="s">
        <v>2809</v>
      </c>
      <c r="C38" s="22" t="s">
        <v>6919</v>
      </c>
      <c r="D38" s="30">
        <v>2500</v>
      </c>
      <c r="E38" s="31">
        <v>2560</v>
      </c>
      <c r="F38" s="21" t="s">
        <v>8218</v>
      </c>
      <c r="G38" s="21" t="s">
        <v>8223</v>
      </c>
      <c r="H38" s="21" t="s">
        <v>8245</v>
      </c>
      <c r="I38" s="21">
        <v>1459348740</v>
      </c>
      <c r="J38" s="21">
        <v>1458647725</v>
      </c>
      <c r="K38" s="21" t="b">
        <v>0</v>
      </c>
      <c r="L38" s="21">
        <v>21</v>
      </c>
      <c r="M38" s="21" t="b">
        <v>1</v>
      </c>
      <c r="N38" s="21" t="s">
        <v>8269</v>
      </c>
      <c r="O38" s="21">
        <f t="shared" si="0"/>
        <v>102</v>
      </c>
      <c r="P38" s="21">
        <f t="shared" si="1"/>
        <v>121.9</v>
      </c>
      <c r="Q38" s="32" t="s">
        <v>8315</v>
      </c>
      <c r="R38" s="21" t="s">
        <v>8316</v>
      </c>
      <c r="S38" s="33">
        <f t="shared" si="2"/>
        <v>42451.496817129635</v>
      </c>
      <c r="T38" s="33">
        <f t="shared" si="3"/>
        <v>42459.610416666663</v>
      </c>
    </row>
    <row r="39" spans="1:20" ht="41.4" x14ac:dyDescent="0.45">
      <c r="A39" s="21">
        <v>2810</v>
      </c>
      <c r="B39" s="22" t="s">
        <v>2810</v>
      </c>
      <c r="C39" s="22" t="s">
        <v>6920</v>
      </c>
      <c r="D39" s="30">
        <v>2500</v>
      </c>
      <c r="E39" s="31">
        <v>2705</v>
      </c>
      <c r="F39" s="21" t="s">
        <v>8218</v>
      </c>
      <c r="G39" s="21" t="s">
        <v>8223</v>
      </c>
      <c r="H39" s="21" t="s">
        <v>8245</v>
      </c>
      <c r="I39" s="21">
        <v>1401595140</v>
      </c>
      <c r="J39" s="21">
        <v>1398828064</v>
      </c>
      <c r="K39" s="21" t="b">
        <v>0</v>
      </c>
      <c r="L39" s="21">
        <v>57</v>
      </c>
      <c r="M39" s="21" t="b">
        <v>1</v>
      </c>
      <c r="N39" s="21" t="s">
        <v>8269</v>
      </c>
      <c r="O39" s="21">
        <f t="shared" si="0"/>
        <v>108</v>
      </c>
      <c r="P39" s="21">
        <f t="shared" si="1"/>
        <v>47.46</v>
      </c>
      <c r="Q39" s="32" t="s">
        <v>8315</v>
      </c>
      <c r="R39" s="21" t="s">
        <v>8316</v>
      </c>
      <c r="S39" s="33">
        <f t="shared" si="2"/>
        <v>41759.13962962963</v>
      </c>
      <c r="T39" s="33">
        <f t="shared" si="3"/>
        <v>41791.165972222225</v>
      </c>
    </row>
    <row r="40" spans="1:20" ht="41.4" x14ac:dyDescent="0.45">
      <c r="A40" s="21">
        <v>2813</v>
      </c>
      <c r="B40" s="22" t="s">
        <v>2813</v>
      </c>
      <c r="C40" s="22" t="s">
        <v>6923</v>
      </c>
      <c r="D40" s="30">
        <v>2800</v>
      </c>
      <c r="E40" s="31">
        <v>3572.12</v>
      </c>
      <c r="F40" s="21" t="s">
        <v>8218</v>
      </c>
      <c r="G40" s="21" t="s">
        <v>8223</v>
      </c>
      <c r="H40" s="21" t="s">
        <v>8245</v>
      </c>
      <c r="I40" s="21">
        <v>1481737761</v>
      </c>
      <c r="J40" s="21">
        <v>1479577761</v>
      </c>
      <c r="K40" s="21" t="b">
        <v>0</v>
      </c>
      <c r="L40" s="21">
        <v>96</v>
      </c>
      <c r="M40" s="21" t="b">
        <v>1</v>
      </c>
      <c r="N40" s="21" t="s">
        <v>8269</v>
      </c>
      <c r="O40" s="21">
        <f t="shared" si="0"/>
        <v>128</v>
      </c>
      <c r="P40" s="21">
        <f t="shared" si="1"/>
        <v>37.21</v>
      </c>
      <c r="Q40" s="32" t="s">
        <v>8315</v>
      </c>
      <c r="R40" s="21" t="s">
        <v>8316</v>
      </c>
      <c r="S40" s="33">
        <f t="shared" si="2"/>
        <v>42693.742604166662</v>
      </c>
      <c r="T40" s="33">
        <f t="shared" si="3"/>
        <v>42718.742604166662</v>
      </c>
    </row>
    <row r="41" spans="1:20" ht="41.4" x14ac:dyDescent="0.45">
      <c r="A41" s="21">
        <v>2818</v>
      </c>
      <c r="B41" s="22" t="s">
        <v>2818</v>
      </c>
      <c r="C41" s="22" t="s">
        <v>6928</v>
      </c>
      <c r="D41" s="30">
        <v>10000</v>
      </c>
      <c r="E41" s="31">
        <v>10603</v>
      </c>
      <c r="F41" s="21" t="s">
        <v>8218</v>
      </c>
      <c r="G41" s="21" t="s">
        <v>8223</v>
      </c>
      <c r="H41" s="21" t="s">
        <v>8245</v>
      </c>
      <c r="I41" s="21">
        <v>1443018086</v>
      </c>
      <c r="J41" s="21">
        <v>1441290086</v>
      </c>
      <c r="K41" s="21" t="b">
        <v>0</v>
      </c>
      <c r="L41" s="21">
        <v>102</v>
      </c>
      <c r="M41" s="21" t="b">
        <v>1</v>
      </c>
      <c r="N41" s="21" t="s">
        <v>8269</v>
      </c>
      <c r="O41" s="21">
        <f t="shared" si="0"/>
        <v>106</v>
      </c>
      <c r="P41" s="21">
        <f t="shared" si="1"/>
        <v>103.95</v>
      </c>
      <c r="Q41" s="32" t="s">
        <v>8315</v>
      </c>
      <c r="R41" s="21" t="s">
        <v>8316</v>
      </c>
      <c r="S41" s="33">
        <f t="shared" si="2"/>
        <v>42250.598217592589</v>
      </c>
      <c r="T41" s="33">
        <f t="shared" si="3"/>
        <v>42270.598217592589</v>
      </c>
    </row>
    <row r="42" spans="1:20" ht="41.4" x14ac:dyDescent="0.45">
      <c r="A42" s="21">
        <v>2822</v>
      </c>
      <c r="B42" s="22" t="s">
        <v>2822</v>
      </c>
      <c r="C42" s="22" t="s">
        <v>6932</v>
      </c>
      <c r="D42" s="30">
        <v>6000</v>
      </c>
      <c r="E42" s="31">
        <v>6000</v>
      </c>
      <c r="F42" s="21" t="s">
        <v>8218</v>
      </c>
      <c r="G42" s="21" t="s">
        <v>8223</v>
      </c>
      <c r="H42" s="21" t="s">
        <v>8245</v>
      </c>
      <c r="I42" s="21">
        <v>1427469892</v>
      </c>
      <c r="J42" s="21">
        <v>1424881492</v>
      </c>
      <c r="K42" s="21" t="b">
        <v>0</v>
      </c>
      <c r="L42" s="21">
        <v>94</v>
      </c>
      <c r="M42" s="21" t="b">
        <v>1</v>
      </c>
      <c r="N42" s="21" t="s">
        <v>8269</v>
      </c>
      <c r="O42" s="21">
        <f t="shared" si="0"/>
        <v>100</v>
      </c>
      <c r="P42" s="21">
        <f t="shared" si="1"/>
        <v>63.83</v>
      </c>
      <c r="Q42" s="32" t="s">
        <v>8315</v>
      </c>
      <c r="R42" s="21" t="s">
        <v>8316</v>
      </c>
      <c r="S42" s="33">
        <f t="shared" si="2"/>
        <v>42060.683935185181</v>
      </c>
      <c r="T42" s="33">
        <f t="shared" si="3"/>
        <v>42090.642268518524</v>
      </c>
    </row>
    <row r="43" spans="1:20" ht="27.6" x14ac:dyDescent="0.45">
      <c r="A43" s="21">
        <v>2824</v>
      </c>
      <c r="B43" s="22" t="s">
        <v>2824</v>
      </c>
      <c r="C43" s="22" t="s">
        <v>6934</v>
      </c>
      <c r="D43" s="30">
        <v>650</v>
      </c>
      <c r="E43" s="31">
        <v>760</v>
      </c>
      <c r="F43" s="21" t="s">
        <v>8218</v>
      </c>
      <c r="G43" s="21" t="s">
        <v>8223</v>
      </c>
      <c r="H43" s="21" t="s">
        <v>8245</v>
      </c>
      <c r="I43" s="21">
        <v>1434159780</v>
      </c>
      <c r="J43" s="21">
        <v>1431412196</v>
      </c>
      <c r="K43" s="21" t="b">
        <v>0</v>
      </c>
      <c r="L43" s="21">
        <v>15</v>
      </c>
      <c r="M43" s="21" t="b">
        <v>1</v>
      </c>
      <c r="N43" s="21" t="s">
        <v>8269</v>
      </c>
      <c r="O43" s="21">
        <f t="shared" si="0"/>
        <v>117</v>
      </c>
      <c r="P43" s="21">
        <f t="shared" si="1"/>
        <v>50.67</v>
      </c>
      <c r="Q43" s="32" t="s">
        <v>8315</v>
      </c>
      <c r="R43" s="21" t="s">
        <v>8316</v>
      </c>
      <c r="S43" s="33">
        <f t="shared" si="2"/>
        <v>42136.270787037036</v>
      </c>
      <c r="T43" s="33">
        <f t="shared" si="3"/>
        <v>42168.071527777778</v>
      </c>
    </row>
    <row r="44" spans="1:20" ht="41.4" x14ac:dyDescent="0.45">
      <c r="A44" s="21">
        <v>2826</v>
      </c>
      <c r="B44" s="22" t="s">
        <v>2826</v>
      </c>
      <c r="C44" s="22" t="s">
        <v>6936</v>
      </c>
      <c r="D44" s="30">
        <v>2000</v>
      </c>
      <c r="E44" s="31">
        <v>2155</v>
      </c>
      <c r="F44" s="21" t="s">
        <v>8218</v>
      </c>
      <c r="G44" s="21" t="s">
        <v>8223</v>
      </c>
      <c r="H44" s="21" t="s">
        <v>8245</v>
      </c>
      <c r="I44" s="21">
        <v>1436511600</v>
      </c>
      <c r="J44" s="21">
        <v>1434415812</v>
      </c>
      <c r="K44" s="21" t="b">
        <v>0</v>
      </c>
      <c r="L44" s="21">
        <v>19</v>
      </c>
      <c r="M44" s="21" t="b">
        <v>1</v>
      </c>
      <c r="N44" s="21" t="s">
        <v>8269</v>
      </c>
      <c r="O44" s="21">
        <f t="shared" si="0"/>
        <v>108</v>
      </c>
      <c r="P44" s="21">
        <f t="shared" si="1"/>
        <v>113.42</v>
      </c>
      <c r="Q44" s="32" t="s">
        <v>8315</v>
      </c>
      <c r="R44" s="21" t="s">
        <v>8316</v>
      </c>
      <c r="S44" s="33">
        <f t="shared" si="2"/>
        <v>42171.034861111111</v>
      </c>
      <c r="T44" s="33">
        <f t="shared" si="3"/>
        <v>42195.291666666672</v>
      </c>
    </row>
    <row r="45" spans="1:20" ht="41.4" x14ac:dyDescent="0.45">
      <c r="A45" s="21">
        <v>2827</v>
      </c>
      <c r="B45" s="22" t="s">
        <v>2827</v>
      </c>
      <c r="C45" s="22" t="s">
        <v>6937</v>
      </c>
      <c r="D45" s="30">
        <v>2000</v>
      </c>
      <c r="E45" s="31">
        <v>2405</v>
      </c>
      <c r="F45" s="21" t="s">
        <v>8218</v>
      </c>
      <c r="G45" s="21" t="s">
        <v>8223</v>
      </c>
      <c r="H45" s="21" t="s">
        <v>8245</v>
      </c>
      <c r="I45" s="21">
        <v>1464971400</v>
      </c>
      <c r="J45" s="21">
        <v>1462379066</v>
      </c>
      <c r="K45" s="21" t="b">
        <v>0</v>
      </c>
      <c r="L45" s="21">
        <v>23</v>
      </c>
      <c r="M45" s="21" t="b">
        <v>1</v>
      </c>
      <c r="N45" s="21" t="s">
        <v>8269</v>
      </c>
      <c r="O45" s="21">
        <f t="shared" si="0"/>
        <v>120</v>
      </c>
      <c r="P45" s="21">
        <f t="shared" si="1"/>
        <v>104.57</v>
      </c>
      <c r="Q45" s="32" t="s">
        <v>8315</v>
      </c>
      <c r="R45" s="21" t="s">
        <v>8316</v>
      </c>
      <c r="S45" s="33">
        <f t="shared" si="2"/>
        <v>42494.683634259258</v>
      </c>
      <c r="T45" s="33">
        <f t="shared" si="3"/>
        <v>42524.6875</v>
      </c>
    </row>
    <row r="46" spans="1:20" ht="27.6" x14ac:dyDescent="0.45">
      <c r="A46" s="21">
        <v>2830</v>
      </c>
      <c r="B46" s="22" t="s">
        <v>2830</v>
      </c>
      <c r="C46" s="22" t="s">
        <v>6940</v>
      </c>
      <c r="D46" s="30">
        <v>3000</v>
      </c>
      <c r="E46" s="31">
        <v>3000</v>
      </c>
      <c r="F46" s="21" t="s">
        <v>8218</v>
      </c>
      <c r="G46" s="21" t="s">
        <v>8223</v>
      </c>
      <c r="H46" s="21" t="s">
        <v>8245</v>
      </c>
      <c r="I46" s="21">
        <v>1399867140</v>
      </c>
      <c r="J46" s="21">
        <v>1398802148</v>
      </c>
      <c r="K46" s="21" t="b">
        <v>0</v>
      </c>
      <c r="L46" s="21">
        <v>11</v>
      </c>
      <c r="M46" s="21" t="b">
        <v>1</v>
      </c>
      <c r="N46" s="21" t="s">
        <v>8269</v>
      </c>
      <c r="O46" s="21">
        <f t="shared" si="0"/>
        <v>100</v>
      </c>
      <c r="P46" s="21">
        <f t="shared" si="1"/>
        <v>272.73</v>
      </c>
      <c r="Q46" s="32" t="s">
        <v>8315</v>
      </c>
      <c r="R46" s="21" t="s">
        <v>8316</v>
      </c>
      <c r="S46" s="33">
        <f t="shared" si="2"/>
        <v>41758.839675925927</v>
      </c>
      <c r="T46" s="33">
        <f t="shared" si="3"/>
        <v>41771.165972222225</v>
      </c>
    </row>
    <row r="47" spans="1:20" ht="27.6" x14ac:dyDescent="0.45">
      <c r="A47" s="21">
        <v>2831</v>
      </c>
      <c r="B47" s="22" t="s">
        <v>2831</v>
      </c>
      <c r="C47" s="22" t="s">
        <v>6941</v>
      </c>
      <c r="D47" s="30">
        <v>3000</v>
      </c>
      <c r="E47" s="31">
        <v>3320</v>
      </c>
      <c r="F47" s="21" t="s">
        <v>8218</v>
      </c>
      <c r="G47" s="21" t="s">
        <v>8223</v>
      </c>
      <c r="H47" s="21" t="s">
        <v>8245</v>
      </c>
      <c r="I47" s="21">
        <v>1437076070</v>
      </c>
      <c r="J47" s="21">
        <v>1434484070</v>
      </c>
      <c r="K47" s="21" t="b">
        <v>0</v>
      </c>
      <c r="L47" s="21">
        <v>52</v>
      </c>
      <c r="M47" s="21" t="b">
        <v>1</v>
      </c>
      <c r="N47" s="21" t="s">
        <v>8269</v>
      </c>
      <c r="O47" s="21">
        <f t="shared" si="0"/>
        <v>111</v>
      </c>
      <c r="P47" s="21">
        <f t="shared" si="1"/>
        <v>63.85</v>
      </c>
      <c r="Q47" s="32" t="s">
        <v>8315</v>
      </c>
      <c r="R47" s="21" t="s">
        <v>8316</v>
      </c>
      <c r="S47" s="33">
        <f t="shared" si="2"/>
        <v>42171.824884259258</v>
      </c>
      <c r="T47" s="33">
        <f t="shared" si="3"/>
        <v>42201.824884259258</v>
      </c>
    </row>
    <row r="48" spans="1:20" x14ac:dyDescent="0.45">
      <c r="A48" s="21">
        <v>2833</v>
      </c>
      <c r="B48" s="22" t="s">
        <v>2833</v>
      </c>
      <c r="C48" s="22" t="s">
        <v>6943</v>
      </c>
      <c r="D48" s="30">
        <v>2700</v>
      </c>
      <c r="E48" s="31">
        <v>2923</v>
      </c>
      <c r="F48" s="21" t="s">
        <v>8218</v>
      </c>
      <c r="G48" s="21" t="s">
        <v>8223</v>
      </c>
      <c r="H48" s="21" t="s">
        <v>8245</v>
      </c>
      <c r="I48" s="21">
        <v>1444528800</v>
      </c>
      <c r="J48" s="21">
        <v>1442804633</v>
      </c>
      <c r="K48" s="21" t="b">
        <v>0</v>
      </c>
      <c r="L48" s="21">
        <v>35</v>
      </c>
      <c r="M48" s="21" t="b">
        <v>1</v>
      </c>
      <c r="N48" s="21" t="s">
        <v>8269</v>
      </c>
      <c r="O48" s="21">
        <f t="shared" si="0"/>
        <v>108</v>
      </c>
      <c r="P48" s="21">
        <f t="shared" si="1"/>
        <v>83.51</v>
      </c>
      <c r="Q48" s="32" t="s">
        <v>8315</v>
      </c>
      <c r="R48" s="21" t="s">
        <v>8316</v>
      </c>
      <c r="S48" s="33">
        <f t="shared" si="2"/>
        <v>42268.127696759257</v>
      </c>
      <c r="T48" s="33">
        <f t="shared" si="3"/>
        <v>42288.083333333328</v>
      </c>
    </row>
    <row r="49" spans="1:20" ht="41.4" x14ac:dyDescent="0.45">
      <c r="A49" s="21">
        <v>2836</v>
      </c>
      <c r="B49" s="22" t="s">
        <v>2836</v>
      </c>
      <c r="C49" s="22" t="s">
        <v>6946</v>
      </c>
      <c r="D49" s="30">
        <v>450</v>
      </c>
      <c r="E49" s="31">
        <v>485</v>
      </c>
      <c r="F49" s="21" t="s">
        <v>8218</v>
      </c>
      <c r="G49" s="21" t="s">
        <v>8223</v>
      </c>
      <c r="H49" s="21" t="s">
        <v>8245</v>
      </c>
      <c r="I49" s="21">
        <v>1487393940</v>
      </c>
      <c r="J49" s="21">
        <v>1484115418</v>
      </c>
      <c r="K49" s="21" t="b">
        <v>0</v>
      </c>
      <c r="L49" s="21">
        <v>11</v>
      </c>
      <c r="M49" s="21" t="b">
        <v>1</v>
      </c>
      <c r="N49" s="21" t="s">
        <v>8269</v>
      </c>
      <c r="O49" s="21">
        <f t="shared" si="0"/>
        <v>108</v>
      </c>
      <c r="P49" s="21">
        <f t="shared" si="1"/>
        <v>44.09</v>
      </c>
      <c r="Q49" s="32" t="s">
        <v>8315</v>
      </c>
      <c r="R49" s="21" t="s">
        <v>8316</v>
      </c>
      <c r="S49" s="33">
        <f t="shared" si="2"/>
        <v>42746.261782407411</v>
      </c>
      <c r="T49" s="33">
        <f t="shared" si="3"/>
        <v>42784.207638888889</v>
      </c>
    </row>
    <row r="50" spans="1:20" ht="41.4" x14ac:dyDescent="0.45">
      <c r="A50" s="21">
        <v>2838</v>
      </c>
      <c r="B50" s="22" t="s">
        <v>2838</v>
      </c>
      <c r="C50" s="22" t="s">
        <v>6948</v>
      </c>
      <c r="D50" s="30">
        <v>2000</v>
      </c>
      <c r="E50" s="31">
        <v>2405</v>
      </c>
      <c r="F50" s="21" t="s">
        <v>8218</v>
      </c>
      <c r="G50" s="21" t="s">
        <v>8223</v>
      </c>
      <c r="H50" s="21" t="s">
        <v>8245</v>
      </c>
      <c r="I50" s="21">
        <v>1407967200</v>
      </c>
      <c r="J50" s="21">
        <v>1406039696</v>
      </c>
      <c r="K50" s="21" t="b">
        <v>0</v>
      </c>
      <c r="L50" s="21">
        <v>54</v>
      </c>
      <c r="M50" s="21" t="b">
        <v>1</v>
      </c>
      <c r="N50" s="21" t="s">
        <v>8269</v>
      </c>
      <c r="O50" s="21">
        <f t="shared" si="0"/>
        <v>120</v>
      </c>
      <c r="P50" s="21">
        <f t="shared" si="1"/>
        <v>44.54</v>
      </c>
      <c r="Q50" s="32" t="s">
        <v>8315</v>
      </c>
      <c r="R50" s="21" t="s">
        <v>8316</v>
      </c>
      <c r="S50" s="33">
        <f t="shared" si="2"/>
        <v>41842.607592592591</v>
      </c>
      <c r="T50" s="33">
        <f t="shared" si="3"/>
        <v>41864.916666666664</v>
      </c>
    </row>
    <row r="51" spans="1:20" ht="41.4" x14ac:dyDescent="0.45">
      <c r="A51" s="21">
        <v>2839</v>
      </c>
      <c r="B51" s="22" t="s">
        <v>2839</v>
      </c>
      <c r="C51" s="22" t="s">
        <v>6949</v>
      </c>
      <c r="D51" s="30">
        <v>3500</v>
      </c>
      <c r="E51" s="31">
        <v>3900</v>
      </c>
      <c r="F51" s="21" t="s">
        <v>8218</v>
      </c>
      <c r="G51" s="21" t="s">
        <v>8223</v>
      </c>
      <c r="H51" s="21" t="s">
        <v>8245</v>
      </c>
      <c r="I51" s="21">
        <v>1408942740</v>
      </c>
      <c r="J51" s="21">
        <v>1406958354</v>
      </c>
      <c r="K51" s="21" t="b">
        <v>0</v>
      </c>
      <c r="L51" s="21">
        <v>31</v>
      </c>
      <c r="M51" s="21" t="b">
        <v>1</v>
      </c>
      <c r="N51" s="21" t="s">
        <v>8269</v>
      </c>
      <c r="O51" s="21">
        <f t="shared" si="0"/>
        <v>111</v>
      </c>
      <c r="P51" s="21">
        <f t="shared" si="1"/>
        <v>125.81</v>
      </c>
      <c r="Q51" s="32" t="s">
        <v>8315</v>
      </c>
      <c r="R51" s="21" t="s">
        <v>8316</v>
      </c>
      <c r="S51" s="33">
        <f t="shared" si="2"/>
        <v>41853.240208333329</v>
      </c>
      <c r="T51" s="33">
        <f t="shared" si="3"/>
        <v>41876.207638888889</v>
      </c>
    </row>
    <row r="52" spans="1:20" ht="41.4" x14ac:dyDescent="0.45">
      <c r="A52" s="21">
        <v>2961</v>
      </c>
      <c r="B52" s="22" t="s">
        <v>2961</v>
      </c>
      <c r="C52" s="22" t="s">
        <v>7071</v>
      </c>
      <c r="D52" s="30">
        <v>5000</v>
      </c>
      <c r="E52" s="31">
        <v>5481</v>
      </c>
      <c r="F52" s="21" t="s">
        <v>8218</v>
      </c>
      <c r="G52" s="21" t="s">
        <v>8223</v>
      </c>
      <c r="H52" s="21" t="s">
        <v>8245</v>
      </c>
      <c r="I52" s="21">
        <v>1427342400</v>
      </c>
      <c r="J52" s="21">
        <v>1424927159</v>
      </c>
      <c r="K52" s="21" t="b">
        <v>0</v>
      </c>
      <c r="L52" s="21">
        <v>108</v>
      </c>
      <c r="M52" s="21" t="b">
        <v>1</v>
      </c>
      <c r="N52" s="21" t="s">
        <v>8269</v>
      </c>
      <c r="O52" s="21">
        <f t="shared" si="0"/>
        <v>110</v>
      </c>
      <c r="P52" s="21">
        <f t="shared" si="1"/>
        <v>50.75</v>
      </c>
      <c r="Q52" s="32" t="s">
        <v>8315</v>
      </c>
      <c r="R52" s="21" t="s">
        <v>8316</v>
      </c>
      <c r="S52" s="33">
        <f t="shared" si="2"/>
        <v>42061.212488425925</v>
      </c>
      <c r="T52" s="33">
        <f t="shared" si="3"/>
        <v>42089.166666666672</v>
      </c>
    </row>
    <row r="53" spans="1:20" ht="41.4" x14ac:dyDescent="0.45">
      <c r="A53" s="21">
        <v>2962</v>
      </c>
      <c r="B53" s="22" t="s">
        <v>2962</v>
      </c>
      <c r="C53" s="22" t="s">
        <v>7072</v>
      </c>
      <c r="D53" s="30">
        <v>1000</v>
      </c>
      <c r="E53" s="31">
        <v>1218</v>
      </c>
      <c r="F53" s="21" t="s">
        <v>8218</v>
      </c>
      <c r="G53" s="21" t="s">
        <v>8223</v>
      </c>
      <c r="H53" s="21" t="s">
        <v>8245</v>
      </c>
      <c r="I53" s="21">
        <v>1425193140</v>
      </c>
      <c r="J53" s="21">
        <v>1422769906</v>
      </c>
      <c r="K53" s="21" t="b">
        <v>0</v>
      </c>
      <c r="L53" s="21">
        <v>20</v>
      </c>
      <c r="M53" s="21" t="b">
        <v>1</v>
      </c>
      <c r="N53" s="21" t="s">
        <v>8269</v>
      </c>
      <c r="O53" s="21">
        <f t="shared" si="0"/>
        <v>122</v>
      </c>
      <c r="P53" s="21">
        <f t="shared" si="1"/>
        <v>60.9</v>
      </c>
      <c r="Q53" s="32" t="s">
        <v>8315</v>
      </c>
      <c r="R53" s="21" t="s">
        <v>8316</v>
      </c>
      <c r="S53" s="33">
        <f t="shared" si="2"/>
        <v>42036.24428240741</v>
      </c>
      <c r="T53" s="33">
        <f t="shared" si="3"/>
        <v>42064.290972222225</v>
      </c>
    </row>
    <row r="54" spans="1:20" ht="55.2" x14ac:dyDescent="0.45">
      <c r="A54" s="21">
        <v>2963</v>
      </c>
      <c r="B54" s="22" t="s">
        <v>2963</v>
      </c>
      <c r="C54" s="22" t="s">
        <v>7073</v>
      </c>
      <c r="D54" s="30">
        <v>10000</v>
      </c>
      <c r="E54" s="31">
        <v>10685</v>
      </c>
      <c r="F54" s="21" t="s">
        <v>8218</v>
      </c>
      <c r="G54" s="21" t="s">
        <v>8223</v>
      </c>
      <c r="H54" s="21" t="s">
        <v>8245</v>
      </c>
      <c r="I54" s="21">
        <v>1435835824</v>
      </c>
      <c r="J54" s="21">
        <v>1433243824</v>
      </c>
      <c r="K54" s="21" t="b">
        <v>0</v>
      </c>
      <c r="L54" s="21">
        <v>98</v>
      </c>
      <c r="M54" s="21" t="b">
        <v>1</v>
      </c>
      <c r="N54" s="21" t="s">
        <v>8269</v>
      </c>
      <c r="O54" s="21">
        <f t="shared" si="0"/>
        <v>107</v>
      </c>
      <c r="P54" s="21">
        <f t="shared" si="1"/>
        <v>109.03</v>
      </c>
      <c r="Q54" s="32" t="s">
        <v>8315</v>
      </c>
      <c r="R54" s="21" t="s">
        <v>8316</v>
      </c>
      <c r="S54" s="33">
        <f t="shared" si="2"/>
        <v>42157.470185185186</v>
      </c>
      <c r="T54" s="33">
        <f t="shared" si="3"/>
        <v>42187.470185185186</v>
      </c>
    </row>
    <row r="55" spans="1:20" ht="41.4" x14ac:dyDescent="0.45">
      <c r="A55" s="21">
        <v>2964</v>
      </c>
      <c r="B55" s="22" t="s">
        <v>2964</v>
      </c>
      <c r="C55" s="22" t="s">
        <v>7074</v>
      </c>
      <c r="D55" s="30">
        <v>5000</v>
      </c>
      <c r="E55" s="31">
        <v>5035.6899999999996</v>
      </c>
      <c r="F55" s="21" t="s">
        <v>8218</v>
      </c>
      <c r="G55" s="21" t="s">
        <v>8223</v>
      </c>
      <c r="H55" s="21" t="s">
        <v>8245</v>
      </c>
      <c r="I55" s="21">
        <v>1407360720</v>
      </c>
      <c r="J55" s="21">
        <v>1404769819</v>
      </c>
      <c r="K55" s="21" t="b">
        <v>0</v>
      </c>
      <c r="L55" s="21">
        <v>196</v>
      </c>
      <c r="M55" s="21" t="b">
        <v>1</v>
      </c>
      <c r="N55" s="21" t="s">
        <v>8269</v>
      </c>
      <c r="O55" s="21">
        <f t="shared" si="0"/>
        <v>101</v>
      </c>
      <c r="P55" s="21">
        <f t="shared" si="1"/>
        <v>25.69</v>
      </c>
      <c r="Q55" s="32" t="s">
        <v>8315</v>
      </c>
      <c r="R55" s="21" t="s">
        <v>8316</v>
      </c>
      <c r="S55" s="33">
        <f t="shared" si="2"/>
        <v>41827.909942129627</v>
      </c>
      <c r="T55" s="33">
        <f t="shared" si="3"/>
        <v>41857.897222222222</v>
      </c>
    </row>
    <row r="56" spans="1:20" ht="41.4" x14ac:dyDescent="0.45">
      <c r="A56" s="21">
        <v>2965</v>
      </c>
      <c r="B56" s="22" t="s">
        <v>2965</v>
      </c>
      <c r="C56" s="22" t="s">
        <v>7075</v>
      </c>
      <c r="D56" s="30">
        <v>1500</v>
      </c>
      <c r="E56" s="31">
        <v>1635</v>
      </c>
      <c r="F56" s="21" t="s">
        <v>8218</v>
      </c>
      <c r="G56" s="21" t="s">
        <v>8223</v>
      </c>
      <c r="H56" s="21" t="s">
        <v>8245</v>
      </c>
      <c r="I56" s="21">
        <v>1436290233</v>
      </c>
      <c r="J56" s="21">
        <v>1433698233</v>
      </c>
      <c r="K56" s="21" t="b">
        <v>0</v>
      </c>
      <c r="L56" s="21">
        <v>39</v>
      </c>
      <c r="M56" s="21" t="b">
        <v>1</v>
      </c>
      <c r="N56" s="21" t="s">
        <v>8269</v>
      </c>
      <c r="O56" s="21">
        <f t="shared" si="0"/>
        <v>109</v>
      </c>
      <c r="P56" s="21">
        <f t="shared" si="1"/>
        <v>41.92</v>
      </c>
      <c r="Q56" s="32" t="s">
        <v>8315</v>
      </c>
      <c r="R56" s="21" t="s">
        <v>8316</v>
      </c>
      <c r="S56" s="33">
        <f t="shared" si="2"/>
        <v>42162.729548611111</v>
      </c>
      <c r="T56" s="33">
        <f t="shared" si="3"/>
        <v>42192.729548611111</v>
      </c>
    </row>
    <row r="57" spans="1:20" ht="41.4" x14ac:dyDescent="0.45">
      <c r="A57" s="21">
        <v>2966</v>
      </c>
      <c r="B57" s="22" t="s">
        <v>2966</v>
      </c>
      <c r="C57" s="22" t="s">
        <v>7076</v>
      </c>
      <c r="D57" s="30">
        <v>10000</v>
      </c>
      <c r="E57" s="31">
        <v>11363</v>
      </c>
      <c r="F57" s="21" t="s">
        <v>8218</v>
      </c>
      <c r="G57" s="21" t="s">
        <v>8223</v>
      </c>
      <c r="H57" s="21" t="s">
        <v>8245</v>
      </c>
      <c r="I57" s="21">
        <v>1442425412</v>
      </c>
      <c r="J57" s="21">
        <v>1439833412</v>
      </c>
      <c r="K57" s="21" t="b">
        <v>0</v>
      </c>
      <c r="L57" s="21">
        <v>128</v>
      </c>
      <c r="M57" s="21" t="b">
        <v>1</v>
      </c>
      <c r="N57" s="21" t="s">
        <v>8269</v>
      </c>
      <c r="O57" s="21">
        <f t="shared" si="0"/>
        <v>114</v>
      </c>
      <c r="P57" s="21">
        <f t="shared" si="1"/>
        <v>88.77</v>
      </c>
      <c r="Q57" s="32" t="s">
        <v>8315</v>
      </c>
      <c r="R57" s="21" t="s">
        <v>8316</v>
      </c>
      <c r="S57" s="33">
        <f t="shared" si="2"/>
        <v>42233.738564814819</v>
      </c>
      <c r="T57" s="33">
        <f t="shared" si="3"/>
        <v>42263.738564814819</v>
      </c>
    </row>
    <row r="58" spans="1:20" ht="41.4" x14ac:dyDescent="0.45">
      <c r="A58" s="21">
        <v>2967</v>
      </c>
      <c r="B58" s="22" t="s">
        <v>2967</v>
      </c>
      <c r="C58" s="22" t="s">
        <v>7077</v>
      </c>
      <c r="D58" s="30">
        <v>5000</v>
      </c>
      <c r="E58" s="31">
        <v>5696</v>
      </c>
      <c r="F58" s="21" t="s">
        <v>8218</v>
      </c>
      <c r="G58" s="21" t="s">
        <v>8223</v>
      </c>
      <c r="H58" s="21" t="s">
        <v>8245</v>
      </c>
      <c r="I58" s="21">
        <v>1425872692</v>
      </c>
      <c r="J58" s="21">
        <v>1423284292</v>
      </c>
      <c r="K58" s="21" t="b">
        <v>0</v>
      </c>
      <c r="L58" s="21">
        <v>71</v>
      </c>
      <c r="M58" s="21" t="b">
        <v>1</v>
      </c>
      <c r="N58" s="21" t="s">
        <v>8269</v>
      </c>
      <c r="O58" s="21">
        <f t="shared" si="0"/>
        <v>114</v>
      </c>
      <c r="P58" s="21">
        <f t="shared" si="1"/>
        <v>80.23</v>
      </c>
      <c r="Q58" s="32" t="s">
        <v>8315</v>
      </c>
      <c r="R58" s="21" t="s">
        <v>8316</v>
      </c>
      <c r="S58" s="33">
        <f t="shared" si="2"/>
        <v>42042.197824074072</v>
      </c>
      <c r="T58" s="33">
        <f t="shared" si="3"/>
        <v>42072.156157407408</v>
      </c>
    </row>
    <row r="59" spans="1:20" ht="27.6" x14ac:dyDescent="0.45">
      <c r="A59" s="21">
        <v>2968</v>
      </c>
      <c r="B59" s="22" t="s">
        <v>2968</v>
      </c>
      <c r="C59" s="22" t="s">
        <v>7078</v>
      </c>
      <c r="D59" s="30">
        <v>3500</v>
      </c>
      <c r="E59" s="31">
        <v>3710</v>
      </c>
      <c r="F59" s="21" t="s">
        <v>8218</v>
      </c>
      <c r="G59" s="21" t="s">
        <v>8223</v>
      </c>
      <c r="H59" s="21" t="s">
        <v>8245</v>
      </c>
      <c r="I59" s="21">
        <v>1471406340</v>
      </c>
      <c r="J59" s="21">
        <v>1470227660</v>
      </c>
      <c r="K59" s="21" t="b">
        <v>0</v>
      </c>
      <c r="L59" s="21">
        <v>47</v>
      </c>
      <c r="M59" s="21" t="b">
        <v>1</v>
      </c>
      <c r="N59" s="21" t="s">
        <v>8269</v>
      </c>
      <c r="O59" s="21">
        <f t="shared" si="0"/>
        <v>106</v>
      </c>
      <c r="P59" s="21">
        <f t="shared" si="1"/>
        <v>78.94</v>
      </c>
      <c r="Q59" s="32" t="s">
        <v>8315</v>
      </c>
      <c r="R59" s="21" t="s">
        <v>8316</v>
      </c>
      <c r="S59" s="33">
        <f t="shared" si="2"/>
        <v>42585.523842592593</v>
      </c>
      <c r="T59" s="33">
        <f t="shared" si="3"/>
        <v>42599.165972222225</v>
      </c>
    </row>
    <row r="60" spans="1:20" ht="41.4" x14ac:dyDescent="0.45">
      <c r="A60" s="21">
        <v>2970</v>
      </c>
      <c r="B60" s="22" t="s">
        <v>2970</v>
      </c>
      <c r="C60" s="22" t="s">
        <v>7080</v>
      </c>
      <c r="D60" s="30">
        <v>6000</v>
      </c>
      <c r="E60" s="31">
        <v>6360</v>
      </c>
      <c r="F60" s="21" t="s">
        <v>8218</v>
      </c>
      <c r="G60" s="21" t="s">
        <v>8223</v>
      </c>
      <c r="H60" s="21" t="s">
        <v>8245</v>
      </c>
      <c r="I60" s="21">
        <v>1405699451</v>
      </c>
      <c r="J60" s="21">
        <v>1403107451</v>
      </c>
      <c r="K60" s="21" t="b">
        <v>0</v>
      </c>
      <c r="L60" s="21">
        <v>91</v>
      </c>
      <c r="M60" s="21" t="b">
        <v>1</v>
      </c>
      <c r="N60" s="21" t="s">
        <v>8269</v>
      </c>
      <c r="O60" s="21">
        <f t="shared" si="0"/>
        <v>106</v>
      </c>
      <c r="P60" s="21">
        <f t="shared" si="1"/>
        <v>69.89</v>
      </c>
      <c r="Q60" s="32" t="s">
        <v>8315</v>
      </c>
      <c r="R60" s="21" t="s">
        <v>8316</v>
      </c>
      <c r="S60" s="33">
        <f t="shared" si="2"/>
        <v>41808.669571759259</v>
      </c>
      <c r="T60" s="33">
        <f t="shared" si="3"/>
        <v>41838.669571759259</v>
      </c>
    </row>
    <row r="61" spans="1:20" ht="41.4" x14ac:dyDescent="0.45">
      <c r="A61" s="21">
        <v>2971</v>
      </c>
      <c r="B61" s="22" t="s">
        <v>2971</v>
      </c>
      <c r="C61" s="22" t="s">
        <v>7081</v>
      </c>
      <c r="D61" s="30">
        <v>3200</v>
      </c>
      <c r="E61" s="31">
        <v>3205</v>
      </c>
      <c r="F61" s="21" t="s">
        <v>8218</v>
      </c>
      <c r="G61" s="21" t="s">
        <v>8223</v>
      </c>
      <c r="H61" s="21" t="s">
        <v>8245</v>
      </c>
      <c r="I61" s="21">
        <v>1409500078</v>
      </c>
      <c r="J61" s="21">
        <v>1406908078</v>
      </c>
      <c r="K61" s="21" t="b">
        <v>0</v>
      </c>
      <c r="L61" s="21">
        <v>43</v>
      </c>
      <c r="M61" s="21" t="b">
        <v>1</v>
      </c>
      <c r="N61" s="21" t="s">
        <v>8269</v>
      </c>
      <c r="O61" s="21">
        <f t="shared" si="0"/>
        <v>100</v>
      </c>
      <c r="P61" s="21">
        <f t="shared" si="1"/>
        <v>74.53</v>
      </c>
      <c r="Q61" s="32" t="s">
        <v>8315</v>
      </c>
      <c r="R61" s="21" t="s">
        <v>8316</v>
      </c>
      <c r="S61" s="33">
        <f t="shared" si="2"/>
        <v>41852.658310185187</v>
      </c>
      <c r="T61" s="33">
        <f t="shared" si="3"/>
        <v>41882.658310185187</v>
      </c>
    </row>
    <row r="62" spans="1:20" ht="27.6" x14ac:dyDescent="0.45">
      <c r="A62" s="21">
        <v>2972</v>
      </c>
      <c r="B62" s="22" t="s">
        <v>2972</v>
      </c>
      <c r="C62" s="22" t="s">
        <v>7082</v>
      </c>
      <c r="D62" s="30">
        <v>2000</v>
      </c>
      <c r="E62" s="31">
        <v>2107</v>
      </c>
      <c r="F62" s="21" t="s">
        <v>8218</v>
      </c>
      <c r="G62" s="21" t="s">
        <v>8223</v>
      </c>
      <c r="H62" s="21" t="s">
        <v>8245</v>
      </c>
      <c r="I62" s="21">
        <v>1480899600</v>
      </c>
      <c r="J62" s="21">
        <v>1479609520</v>
      </c>
      <c r="K62" s="21" t="b">
        <v>0</v>
      </c>
      <c r="L62" s="21">
        <v>17</v>
      </c>
      <c r="M62" s="21" t="b">
        <v>1</v>
      </c>
      <c r="N62" s="21" t="s">
        <v>8269</v>
      </c>
      <c r="O62" s="21">
        <f t="shared" si="0"/>
        <v>105</v>
      </c>
      <c r="P62" s="21">
        <f t="shared" si="1"/>
        <v>123.94</v>
      </c>
      <c r="Q62" s="32" t="s">
        <v>8315</v>
      </c>
      <c r="R62" s="21" t="s">
        <v>8316</v>
      </c>
      <c r="S62" s="33">
        <f t="shared" si="2"/>
        <v>42694.110185185185</v>
      </c>
      <c r="T62" s="33">
        <f t="shared" si="3"/>
        <v>42709.041666666672</v>
      </c>
    </row>
    <row r="63" spans="1:20" ht="41.4" x14ac:dyDescent="0.45">
      <c r="A63" s="21">
        <v>2973</v>
      </c>
      <c r="B63" s="22" t="s">
        <v>2973</v>
      </c>
      <c r="C63" s="22" t="s">
        <v>7083</v>
      </c>
      <c r="D63" s="30">
        <v>5000</v>
      </c>
      <c r="E63" s="31">
        <v>8740</v>
      </c>
      <c r="F63" s="21" t="s">
        <v>8218</v>
      </c>
      <c r="G63" s="21" t="s">
        <v>8223</v>
      </c>
      <c r="H63" s="21" t="s">
        <v>8245</v>
      </c>
      <c r="I63" s="21">
        <v>1451620800</v>
      </c>
      <c r="J63" s="21">
        <v>1449171508</v>
      </c>
      <c r="K63" s="21" t="b">
        <v>0</v>
      </c>
      <c r="L63" s="21">
        <v>33</v>
      </c>
      <c r="M63" s="21" t="b">
        <v>1</v>
      </c>
      <c r="N63" s="21" t="s">
        <v>8269</v>
      </c>
      <c r="O63" s="21">
        <f t="shared" si="0"/>
        <v>175</v>
      </c>
      <c r="P63" s="21">
        <f t="shared" si="1"/>
        <v>264.85000000000002</v>
      </c>
      <c r="Q63" s="32" t="s">
        <v>8315</v>
      </c>
      <c r="R63" s="21" t="s">
        <v>8316</v>
      </c>
      <c r="S63" s="33">
        <f t="shared" si="2"/>
        <v>42341.818379629629</v>
      </c>
      <c r="T63" s="33">
        <f t="shared" si="3"/>
        <v>42370.166666666672</v>
      </c>
    </row>
    <row r="64" spans="1:20" ht="41.4" x14ac:dyDescent="0.45">
      <c r="A64" s="21">
        <v>2974</v>
      </c>
      <c r="B64" s="22" t="s">
        <v>2974</v>
      </c>
      <c r="C64" s="22" t="s">
        <v>7084</v>
      </c>
      <c r="D64" s="30">
        <v>5000</v>
      </c>
      <c r="E64" s="31">
        <v>5100</v>
      </c>
      <c r="F64" s="21" t="s">
        <v>8218</v>
      </c>
      <c r="G64" s="21" t="s">
        <v>8223</v>
      </c>
      <c r="H64" s="21" t="s">
        <v>8245</v>
      </c>
      <c r="I64" s="21">
        <v>1411695300</v>
      </c>
      <c r="J64" s="21">
        <v>1409275671</v>
      </c>
      <c r="K64" s="21" t="b">
        <v>0</v>
      </c>
      <c r="L64" s="21">
        <v>87</v>
      </c>
      <c r="M64" s="21" t="b">
        <v>1</v>
      </c>
      <c r="N64" s="21" t="s">
        <v>8269</v>
      </c>
      <c r="O64" s="21">
        <f t="shared" si="0"/>
        <v>102</v>
      </c>
      <c r="P64" s="21">
        <f t="shared" si="1"/>
        <v>58.62</v>
      </c>
      <c r="Q64" s="32" t="s">
        <v>8315</v>
      </c>
      <c r="R64" s="21" t="s">
        <v>8316</v>
      </c>
      <c r="S64" s="33">
        <f t="shared" si="2"/>
        <v>41880.061006944445</v>
      </c>
      <c r="T64" s="33">
        <f t="shared" si="3"/>
        <v>41908.065972222219</v>
      </c>
    </row>
    <row r="65" spans="1:20" ht="41.4" x14ac:dyDescent="0.45">
      <c r="A65" s="21">
        <v>2975</v>
      </c>
      <c r="B65" s="22" t="s">
        <v>2975</v>
      </c>
      <c r="C65" s="22" t="s">
        <v>7085</v>
      </c>
      <c r="D65" s="30">
        <v>8000</v>
      </c>
      <c r="E65" s="31">
        <v>8010</v>
      </c>
      <c r="F65" s="21" t="s">
        <v>8218</v>
      </c>
      <c r="G65" s="21" t="s">
        <v>8223</v>
      </c>
      <c r="H65" s="21" t="s">
        <v>8245</v>
      </c>
      <c r="I65" s="21">
        <v>1417057200</v>
      </c>
      <c r="J65" s="21">
        <v>1414599886</v>
      </c>
      <c r="K65" s="21" t="b">
        <v>0</v>
      </c>
      <c r="L65" s="21">
        <v>113</v>
      </c>
      <c r="M65" s="21" t="b">
        <v>1</v>
      </c>
      <c r="N65" s="21" t="s">
        <v>8269</v>
      </c>
      <c r="O65" s="21">
        <f t="shared" si="0"/>
        <v>100</v>
      </c>
      <c r="P65" s="21">
        <f t="shared" si="1"/>
        <v>70.88</v>
      </c>
      <c r="Q65" s="32" t="s">
        <v>8315</v>
      </c>
      <c r="R65" s="21" t="s">
        <v>8316</v>
      </c>
      <c r="S65" s="33">
        <f t="shared" si="2"/>
        <v>41941.683865740742</v>
      </c>
      <c r="T65" s="33">
        <f t="shared" si="3"/>
        <v>41970.125</v>
      </c>
    </row>
    <row r="66" spans="1:20" ht="55.2" x14ac:dyDescent="0.45">
      <c r="A66" s="21">
        <v>2977</v>
      </c>
      <c r="B66" s="22" t="s">
        <v>2977</v>
      </c>
      <c r="C66" s="22" t="s">
        <v>7087</v>
      </c>
      <c r="D66" s="30">
        <v>3000</v>
      </c>
      <c r="E66" s="31">
        <v>3407</v>
      </c>
      <c r="F66" s="21" t="s">
        <v>8218</v>
      </c>
      <c r="G66" s="21" t="s">
        <v>8223</v>
      </c>
      <c r="H66" s="21" t="s">
        <v>8245</v>
      </c>
      <c r="I66" s="21">
        <v>1427076840</v>
      </c>
      <c r="J66" s="21">
        <v>1421960934</v>
      </c>
      <c r="K66" s="21" t="b">
        <v>0</v>
      </c>
      <c r="L66" s="21">
        <v>30</v>
      </c>
      <c r="M66" s="21" t="b">
        <v>1</v>
      </c>
      <c r="N66" s="21" t="s">
        <v>8269</v>
      </c>
      <c r="O66" s="21">
        <f t="shared" ref="O66:O129" si="4">ROUND(E66/D66*100,0)</f>
        <v>114</v>
      </c>
      <c r="P66" s="21">
        <f t="shared" ref="P66:P129" si="5">IFERROR(ROUND(E66/L66,2),0)</f>
        <v>113.57</v>
      </c>
      <c r="Q66" s="32" t="s">
        <v>8315</v>
      </c>
      <c r="R66" s="21" t="s">
        <v>8316</v>
      </c>
      <c r="S66" s="33">
        <f t="shared" ref="S66:S129" si="6">(((J66/60)/60)/24)+DATE(1970,1,1)</f>
        <v>42026.88118055556</v>
      </c>
      <c r="T66" s="33">
        <f t="shared" ref="T66:T129" si="7">(((I66/60)/60)/24)+DATE(1970,1,1)</f>
        <v>42086.093055555553</v>
      </c>
    </row>
    <row r="67" spans="1:20" ht="41.4" x14ac:dyDescent="0.45">
      <c r="A67" s="21">
        <v>2978</v>
      </c>
      <c r="B67" s="22" t="s">
        <v>2978</v>
      </c>
      <c r="C67" s="22" t="s">
        <v>7088</v>
      </c>
      <c r="D67" s="30">
        <v>750</v>
      </c>
      <c r="E67" s="31">
        <v>971</v>
      </c>
      <c r="F67" s="21" t="s">
        <v>8218</v>
      </c>
      <c r="G67" s="21" t="s">
        <v>8223</v>
      </c>
      <c r="H67" s="21" t="s">
        <v>8245</v>
      </c>
      <c r="I67" s="21">
        <v>1413784740</v>
      </c>
      <c r="J67" s="21">
        <v>1412954547</v>
      </c>
      <c r="K67" s="21" t="b">
        <v>0</v>
      </c>
      <c r="L67" s="21">
        <v>16</v>
      </c>
      <c r="M67" s="21" t="b">
        <v>1</v>
      </c>
      <c r="N67" s="21" t="s">
        <v>8269</v>
      </c>
      <c r="O67" s="21">
        <f t="shared" si="4"/>
        <v>129</v>
      </c>
      <c r="P67" s="21">
        <f t="shared" si="5"/>
        <v>60.69</v>
      </c>
      <c r="Q67" s="32" t="s">
        <v>8315</v>
      </c>
      <c r="R67" s="21" t="s">
        <v>8316</v>
      </c>
      <c r="S67" s="33">
        <f t="shared" si="6"/>
        <v>41922.640590277777</v>
      </c>
      <c r="T67" s="33">
        <f t="shared" si="7"/>
        <v>41932.249305555553</v>
      </c>
    </row>
    <row r="68" spans="1:20" ht="41.4" x14ac:dyDescent="0.45">
      <c r="A68" s="21">
        <v>2979</v>
      </c>
      <c r="B68" s="22" t="s">
        <v>2979</v>
      </c>
      <c r="C68" s="22" t="s">
        <v>7089</v>
      </c>
      <c r="D68" s="30">
        <v>5000</v>
      </c>
      <c r="E68" s="31">
        <v>5070</v>
      </c>
      <c r="F68" s="21" t="s">
        <v>8218</v>
      </c>
      <c r="G68" s="21" t="s">
        <v>8223</v>
      </c>
      <c r="H68" s="21" t="s">
        <v>8245</v>
      </c>
      <c r="I68" s="21">
        <v>1420524000</v>
      </c>
      <c r="J68" s="21">
        <v>1419104823</v>
      </c>
      <c r="K68" s="21" t="b">
        <v>0</v>
      </c>
      <c r="L68" s="21">
        <v>46</v>
      </c>
      <c r="M68" s="21" t="b">
        <v>1</v>
      </c>
      <c r="N68" s="21" t="s">
        <v>8269</v>
      </c>
      <c r="O68" s="21">
        <f t="shared" si="4"/>
        <v>101</v>
      </c>
      <c r="P68" s="21">
        <f t="shared" si="5"/>
        <v>110.22</v>
      </c>
      <c r="Q68" s="32" t="s">
        <v>8315</v>
      </c>
      <c r="R68" s="21" t="s">
        <v>8316</v>
      </c>
      <c r="S68" s="33">
        <f t="shared" si="6"/>
        <v>41993.824340277773</v>
      </c>
      <c r="T68" s="33">
        <f t="shared" si="7"/>
        <v>42010.25</v>
      </c>
    </row>
    <row r="69" spans="1:20" ht="41.4" x14ac:dyDescent="0.45">
      <c r="A69" s="21">
        <v>2980</v>
      </c>
      <c r="B69" s="22" t="s">
        <v>2980</v>
      </c>
      <c r="C69" s="22" t="s">
        <v>7090</v>
      </c>
      <c r="D69" s="30">
        <v>3000</v>
      </c>
      <c r="E69" s="31">
        <v>3275</v>
      </c>
      <c r="F69" s="21" t="s">
        <v>8218</v>
      </c>
      <c r="G69" s="21" t="s">
        <v>8223</v>
      </c>
      <c r="H69" s="21" t="s">
        <v>8245</v>
      </c>
      <c r="I69" s="21">
        <v>1440381600</v>
      </c>
      <c r="J69" s="21">
        <v>1438639130</v>
      </c>
      <c r="K69" s="21" t="b">
        <v>0</v>
      </c>
      <c r="L69" s="21">
        <v>24</v>
      </c>
      <c r="M69" s="21" t="b">
        <v>1</v>
      </c>
      <c r="N69" s="21" t="s">
        <v>8269</v>
      </c>
      <c r="O69" s="21">
        <f t="shared" si="4"/>
        <v>109</v>
      </c>
      <c r="P69" s="21">
        <f t="shared" si="5"/>
        <v>136.46</v>
      </c>
      <c r="Q69" s="32" t="s">
        <v>8315</v>
      </c>
      <c r="R69" s="21" t="s">
        <v>8316</v>
      </c>
      <c r="S69" s="33">
        <f t="shared" si="6"/>
        <v>42219.915856481486</v>
      </c>
      <c r="T69" s="33">
        <f t="shared" si="7"/>
        <v>42240.083333333328</v>
      </c>
    </row>
    <row r="70" spans="1:20" ht="41.4" x14ac:dyDescent="0.45">
      <c r="A70" s="21">
        <v>3147</v>
      </c>
      <c r="B70" s="22" t="s">
        <v>3147</v>
      </c>
      <c r="C70" s="22" t="s">
        <v>7257</v>
      </c>
      <c r="D70" s="30">
        <v>20000</v>
      </c>
      <c r="E70" s="31">
        <v>23505</v>
      </c>
      <c r="F70" s="21" t="s">
        <v>8218</v>
      </c>
      <c r="G70" s="21" t="s">
        <v>8223</v>
      </c>
      <c r="H70" s="21" t="s">
        <v>8245</v>
      </c>
      <c r="I70" s="21">
        <v>1415319355</v>
      </c>
      <c r="J70" s="21">
        <v>1411859755</v>
      </c>
      <c r="K70" s="21" t="b">
        <v>1</v>
      </c>
      <c r="L70" s="21">
        <v>213</v>
      </c>
      <c r="M70" s="21" t="b">
        <v>1</v>
      </c>
      <c r="N70" s="21" t="s">
        <v>8269</v>
      </c>
      <c r="O70" s="21">
        <f t="shared" si="4"/>
        <v>118</v>
      </c>
      <c r="P70" s="21">
        <f t="shared" si="5"/>
        <v>110.35</v>
      </c>
      <c r="Q70" s="32" t="s">
        <v>8315</v>
      </c>
      <c r="R70" s="21" t="s">
        <v>8316</v>
      </c>
      <c r="S70" s="33">
        <f t="shared" si="6"/>
        <v>41909.969386574077</v>
      </c>
      <c r="T70" s="33">
        <f t="shared" si="7"/>
        <v>41950.011053240742</v>
      </c>
    </row>
    <row r="71" spans="1:20" ht="27.6" x14ac:dyDescent="0.45">
      <c r="A71" s="21">
        <v>3148</v>
      </c>
      <c r="B71" s="22" t="s">
        <v>3148</v>
      </c>
      <c r="C71" s="22" t="s">
        <v>7258</v>
      </c>
      <c r="D71" s="30">
        <v>1800</v>
      </c>
      <c r="E71" s="31">
        <v>2361</v>
      </c>
      <c r="F71" s="21" t="s">
        <v>8218</v>
      </c>
      <c r="G71" s="21" t="s">
        <v>8223</v>
      </c>
      <c r="H71" s="21" t="s">
        <v>8245</v>
      </c>
      <c r="I71" s="21">
        <v>1412136000</v>
      </c>
      <c r="J71" s="21">
        <v>1410278284</v>
      </c>
      <c r="K71" s="21" t="b">
        <v>1</v>
      </c>
      <c r="L71" s="21">
        <v>57</v>
      </c>
      <c r="M71" s="21" t="b">
        <v>1</v>
      </c>
      <c r="N71" s="21" t="s">
        <v>8269</v>
      </c>
      <c r="O71" s="21">
        <f t="shared" si="4"/>
        <v>131</v>
      </c>
      <c r="P71" s="21">
        <f t="shared" si="5"/>
        <v>41.42</v>
      </c>
      <c r="Q71" s="32" t="s">
        <v>8315</v>
      </c>
      <c r="R71" s="21" t="s">
        <v>8316</v>
      </c>
      <c r="S71" s="33">
        <f t="shared" si="6"/>
        <v>41891.665324074071</v>
      </c>
      <c r="T71" s="33">
        <f t="shared" si="7"/>
        <v>41913.166666666664</v>
      </c>
    </row>
    <row r="72" spans="1:20" ht="41.4" x14ac:dyDescent="0.45">
      <c r="A72" s="21">
        <v>3149</v>
      </c>
      <c r="B72" s="22" t="s">
        <v>3149</v>
      </c>
      <c r="C72" s="22" t="s">
        <v>7259</v>
      </c>
      <c r="D72" s="30">
        <v>1250</v>
      </c>
      <c r="E72" s="31">
        <v>1300</v>
      </c>
      <c r="F72" s="21" t="s">
        <v>8218</v>
      </c>
      <c r="G72" s="21" t="s">
        <v>8223</v>
      </c>
      <c r="H72" s="21" t="s">
        <v>8245</v>
      </c>
      <c r="I72" s="21">
        <v>1354845600</v>
      </c>
      <c r="J72" s="21">
        <v>1352766300</v>
      </c>
      <c r="K72" s="21" t="b">
        <v>1</v>
      </c>
      <c r="L72" s="21">
        <v>25</v>
      </c>
      <c r="M72" s="21" t="b">
        <v>1</v>
      </c>
      <c r="N72" s="21" t="s">
        <v>8269</v>
      </c>
      <c r="O72" s="21">
        <f t="shared" si="4"/>
        <v>104</v>
      </c>
      <c r="P72" s="21">
        <f t="shared" si="5"/>
        <v>52</v>
      </c>
      <c r="Q72" s="32" t="s">
        <v>8315</v>
      </c>
      <c r="R72" s="21" t="s">
        <v>8316</v>
      </c>
      <c r="S72" s="33">
        <f t="shared" si="6"/>
        <v>41226.017361111109</v>
      </c>
      <c r="T72" s="33">
        <f t="shared" si="7"/>
        <v>41250.083333333336</v>
      </c>
    </row>
    <row r="73" spans="1:20" ht="55.2" x14ac:dyDescent="0.45">
      <c r="A73" s="21">
        <v>3150</v>
      </c>
      <c r="B73" s="22" t="s">
        <v>3150</v>
      </c>
      <c r="C73" s="22" t="s">
        <v>7260</v>
      </c>
      <c r="D73" s="30">
        <v>3500</v>
      </c>
      <c r="E73" s="31">
        <v>3535</v>
      </c>
      <c r="F73" s="21" t="s">
        <v>8218</v>
      </c>
      <c r="G73" s="21" t="s">
        <v>8223</v>
      </c>
      <c r="H73" s="21" t="s">
        <v>8245</v>
      </c>
      <c r="I73" s="21">
        <v>1295928000</v>
      </c>
      <c r="J73" s="21">
        <v>1288160403</v>
      </c>
      <c r="K73" s="21" t="b">
        <v>1</v>
      </c>
      <c r="L73" s="21">
        <v>104</v>
      </c>
      <c r="M73" s="21" t="b">
        <v>1</v>
      </c>
      <c r="N73" s="21" t="s">
        <v>8269</v>
      </c>
      <c r="O73" s="21">
        <f t="shared" si="4"/>
        <v>101</v>
      </c>
      <c r="P73" s="21">
        <f t="shared" si="5"/>
        <v>33.99</v>
      </c>
      <c r="Q73" s="32" t="s">
        <v>8315</v>
      </c>
      <c r="R73" s="21" t="s">
        <v>8316</v>
      </c>
      <c r="S73" s="33">
        <f t="shared" si="6"/>
        <v>40478.263923611114</v>
      </c>
      <c r="T73" s="33">
        <f t="shared" si="7"/>
        <v>40568.166666666664</v>
      </c>
    </row>
    <row r="74" spans="1:20" ht="27.6" x14ac:dyDescent="0.45">
      <c r="A74" s="21">
        <v>3151</v>
      </c>
      <c r="B74" s="22" t="s">
        <v>3151</v>
      </c>
      <c r="C74" s="22" t="s">
        <v>7261</v>
      </c>
      <c r="D74" s="30">
        <v>3500</v>
      </c>
      <c r="E74" s="31">
        <v>3514</v>
      </c>
      <c r="F74" s="21" t="s">
        <v>8218</v>
      </c>
      <c r="G74" s="21" t="s">
        <v>8223</v>
      </c>
      <c r="H74" s="21" t="s">
        <v>8245</v>
      </c>
      <c r="I74" s="21">
        <v>1410379774</v>
      </c>
      <c r="J74" s="21">
        <v>1407787774</v>
      </c>
      <c r="K74" s="21" t="b">
        <v>1</v>
      </c>
      <c r="L74" s="21">
        <v>34</v>
      </c>
      <c r="M74" s="21" t="b">
        <v>1</v>
      </c>
      <c r="N74" s="21" t="s">
        <v>8269</v>
      </c>
      <c r="O74" s="21">
        <f t="shared" si="4"/>
        <v>100</v>
      </c>
      <c r="P74" s="21">
        <f t="shared" si="5"/>
        <v>103.35</v>
      </c>
      <c r="Q74" s="32" t="s">
        <v>8315</v>
      </c>
      <c r="R74" s="21" t="s">
        <v>8316</v>
      </c>
      <c r="S74" s="33">
        <f t="shared" si="6"/>
        <v>41862.83997685185</v>
      </c>
      <c r="T74" s="33">
        <f t="shared" si="7"/>
        <v>41892.83997685185</v>
      </c>
    </row>
    <row r="75" spans="1:20" ht="41.4" x14ac:dyDescent="0.45">
      <c r="A75" s="21">
        <v>3153</v>
      </c>
      <c r="B75" s="22" t="s">
        <v>3153</v>
      </c>
      <c r="C75" s="22" t="s">
        <v>7263</v>
      </c>
      <c r="D75" s="30">
        <v>3000</v>
      </c>
      <c r="E75" s="31">
        <v>10067.5</v>
      </c>
      <c r="F75" s="21" t="s">
        <v>8218</v>
      </c>
      <c r="G75" s="21" t="s">
        <v>8223</v>
      </c>
      <c r="H75" s="21" t="s">
        <v>8245</v>
      </c>
      <c r="I75" s="21">
        <v>1304225940</v>
      </c>
      <c r="J75" s="21">
        <v>1301542937</v>
      </c>
      <c r="K75" s="21" t="b">
        <v>1</v>
      </c>
      <c r="L75" s="21">
        <v>241</v>
      </c>
      <c r="M75" s="21" t="b">
        <v>1</v>
      </c>
      <c r="N75" s="21" t="s">
        <v>8269</v>
      </c>
      <c r="O75" s="21">
        <f t="shared" si="4"/>
        <v>336</v>
      </c>
      <c r="P75" s="21">
        <f t="shared" si="5"/>
        <v>41.77</v>
      </c>
      <c r="Q75" s="32" t="s">
        <v>8315</v>
      </c>
      <c r="R75" s="21" t="s">
        <v>8316</v>
      </c>
      <c r="S75" s="33">
        <f t="shared" si="6"/>
        <v>40633.154363425929</v>
      </c>
      <c r="T75" s="33">
        <f t="shared" si="7"/>
        <v>40664.207638888889</v>
      </c>
    </row>
    <row r="76" spans="1:20" ht="41.4" x14ac:dyDescent="0.45">
      <c r="A76" s="21">
        <v>3154</v>
      </c>
      <c r="B76" s="22" t="s">
        <v>3154</v>
      </c>
      <c r="C76" s="22" t="s">
        <v>7264</v>
      </c>
      <c r="D76" s="30">
        <v>7000</v>
      </c>
      <c r="E76" s="31">
        <v>7905</v>
      </c>
      <c r="F76" s="21" t="s">
        <v>8218</v>
      </c>
      <c r="G76" s="21" t="s">
        <v>8223</v>
      </c>
      <c r="H76" s="21" t="s">
        <v>8245</v>
      </c>
      <c r="I76" s="21">
        <v>1333310458</v>
      </c>
      <c r="J76" s="21">
        <v>1330722058</v>
      </c>
      <c r="K76" s="21" t="b">
        <v>1</v>
      </c>
      <c r="L76" s="21">
        <v>123</v>
      </c>
      <c r="M76" s="21" t="b">
        <v>1</v>
      </c>
      <c r="N76" s="21" t="s">
        <v>8269</v>
      </c>
      <c r="O76" s="21">
        <f t="shared" si="4"/>
        <v>113</v>
      </c>
      <c r="P76" s="21">
        <f t="shared" si="5"/>
        <v>64.27</v>
      </c>
      <c r="Q76" s="32" t="s">
        <v>8315</v>
      </c>
      <c r="R76" s="21" t="s">
        <v>8316</v>
      </c>
      <c r="S76" s="33">
        <f t="shared" si="6"/>
        <v>40970.875671296293</v>
      </c>
      <c r="T76" s="33">
        <f t="shared" si="7"/>
        <v>41000.834004629629</v>
      </c>
    </row>
    <row r="77" spans="1:20" ht="41.4" x14ac:dyDescent="0.45">
      <c r="A77" s="21">
        <v>3156</v>
      </c>
      <c r="B77" s="22" t="s">
        <v>3156</v>
      </c>
      <c r="C77" s="22" t="s">
        <v>7266</v>
      </c>
      <c r="D77" s="30">
        <v>5500</v>
      </c>
      <c r="E77" s="31">
        <v>5600</v>
      </c>
      <c r="F77" s="21" t="s">
        <v>8218</v>
      </c>
      <c r="G77" s="21" t="s">
        <v>8223</v>
      </c>
      <c r="H77" s="21" t="s">
        <v>8245</v>
      </c>
      <c r="I77" s="21">
        <v>1338591144</v>
      </c>
      <c r="J77" s="21">
        <v>1335567144</v>
      </c>
      <c r="K77" s="21" t="b">
        <v>1</v>
      </c>
      <c r="L77" s="21">
        <v>89</v>
      </c>
      <c r="M77" s="21" t="b">
        <v>1</v>
      </c>
      <c r="N77" s="21" t="s">
        <v>8269</v>
      </c>
      <c r="O77" s="21">
        <f t="shared" si="4"/>
        <v>102</v>
      </c>
      <c r="P77" s="21">
        <f t="shared" si="5"/>
        <v>62.92</v>
      </c>
      <c r="Q77" s="32" t="s">
        <v>8315</v>
      </c>
      <c r="R77" s="21" t="s">
        <v>8316</v>
      </c>
      <c r="S77" s="33">
        <f t="shared" si="6"/>
        <v>41026.953055555554</v>
      </c>
      <c r="T77" s="33">
        <f t="shared" si="7"/>
        <v>41061.953055555554</v>
      </c>
    </row>
    <row r="78" spans="1:20" ht="27.6" x14ac:dyDescent="0.45">
      <c r="A78" s="21">
        <v>3157</v>
      </c>
      <c r="B78" s="22" t="s">
        <v>3157</v>
      </c>
      <c r="C78" s="22" t="s">
        <v>7267</v>
      </c>
      <c r="D78" s="30">
        <v>4000</v>
      </c>
      <c r="E78" s="31">
        <v>4040</v>
      </c>
      <c r="F78" s="21" t="s">
        <v>8218</v>
      </c>
      <c r="G78" s="21" t="s">
        <v>8223</v>
      </c>
      <c r="H78" s="21" t="s">
        <v>8245</v>
      </c>
      <c r="I78" s="21">
        <v>1405746000</v>
      </c>
      <c r="J78" s="21">
        <v>1404932105</v>
      </c>
      <c r="K78" s="21" t="b">
        <v>1</v>
      </c>
      <c r="L78" s="21">
        <v>41</v>
      </c>
      <c r="M78" s="21" t="b">
        <v>1</v>
      </c>
      <c r="N78" s="21" t="s">
        <v>8269</v>
      </c>
      <c r="O78" s="21">
        <f t="shared" si="4"/>
        <v>101</v>
      </c>
      <c r="P78" s="21">
        <f t="shared" si="5"/>
        <v>98.54</v>
      </c>
      <c r="Q78" s="32" t="s">
        <v>8315</v>
      </c>
      <c r="R78" s="21" t="s">
        <v>8316</v>
      </c>
      <c r="S78" s="33">
        <f t="shared" si="6"/>
        <v>41829.788252314815</v>
      </c>
      <c r="T78" s="33">
        <f t="shared" si="7"/>
        <v>41839.208333333336</v>
      </c>
    </row>
    <row r="79" spans="1:20" ht="27.6" x14ac:dyDescent="0.45">
      <c r="A79" s="21">
        <v>3158</v>
      </c>
      <c r="B79" s="22" t="s">
        <v>3158</v>
      </c>
      <c r="C79" s="22" t="s">
        <v>7268</v>
      </c>
      <c r="D79" s="30">
        <v>5000</v>
      </c>
      <c r="E79" s="31">
        <v>5700</v>
      </c>
      <c r="F79" s="21" t="s">
        <v>8218</v>
      </c>
      <c r="G79" s="21" t="s">
        <v>8223</v>
      </c>
      <c r="H79" s="21" t="s">
        <v>8245</v>
      </c>
      <c r="I79" s="21">
        <v>1374523752</v>
      </c>
      <c r="J79" s="21">
        <v>1371931752</v>
      </c>
      <c r="K79" s="21" t="b">
        <v>1</v>
      </c>
      <c r="L79" s="21">
        <v>69</v>
      </c>
      <c r="M79" s="21" t="b">
        <v>1</v>
      </c>
      <c r="N79" s="21" t="s">
        <v>8269</v>
      </c>
      <c r="O79" s="21">
        <f t="shared" si="4"/>
        <v>114</v>
      </c>
      <c r="P79" s="21">
        <f t="shared" si="5"/>
        <v>82.61</v>
      </c>
      <c r="Q79" s="32" t="s">
        <v>8315</v>
      </c>
      <c r="R79" s="21" t="s">
        <v>8316</v>
      </c>
      <c r="S79" s="33">
        <f t="shared" si="6"/>
        <v>41447.839722222219</v>
      </c>
      <c r="T79" s="33">
        <f t="shared" si="7"/>
        <v>41477.839722222219</v>
      </c>
    </row>
    <row r="80" spans="1:20" ht="27.6" x14ac:dyDescent="0.45">
      <c r="A80" s="21">
        <v>3159</v>
      </c>
      <c r="B80" s="22" t="s">
        <v>3159</v>
      </c>
      <c r="C80" s="22" t="s">
        <v>7269</v>
      </c>
      <c r="D80" s="30">
        <v>1500</v>
      </c>
      <c r="E80" s="31">
        <v>2002.22</v>
      </c>
      <c r="F80" s="21" t="s">
        <v>8218</v>
      </c>
      <c r="G80" s="21" t="s">
        <v>8223</v>
      </c>
      <c r="H80" s="21" t="s">
        <v>8245</v>
      </c>
      <c r="I80" s="21">
        <v>1326927600</v>
      </c>
      <c r="J80" s="21">
        <v>1323221761</v>
      </c>
      <c r="K80" s="21" t="b">
        <v>1</v>
      </c>
      <c r="L80" s="21">
        <v>52</v>
      </c>
      <c r="M80" s="21" t="b">
        <v>1</v>
      </c>
      <c r="N80" s="21" t="s">
        <v>8269</v>
      </c>
      <c r="O80" s="21">
        <f t="shared" si="4"/>
        <v>133</v>
      </c>
      <c r="P80" s="21">
        <f t="shared" si="5"/>
        <v>38.5</v>
      </c>
      <c r="Q80" s="32" t="s">
        <v>8315</v>
      </c>
      <c r="R80" s="21" t="s">
        <v>8316</v>
      </c>
      <c r="S80" s="33">
        <f t="shared" si="6"/>
        <v>40884.066678240742</v>
      </c>
      <c r="T80" s="33">
        <f t="shared" si="7"/>
        <v>40926.958333333336</v>
      </c>
    </row>
    <row r="81" spans="1:20" ht="41.4" x14ac:dyDescent="0.45">
      <c r="A81" s="21">
        <v>3160</v>
      </c>
      <c r="B81" s="22" t="s">
        <v>3160</v>
      </c>
      <c r="C81" s="22" t="s">
        <v>7270</v>
      </c>
      <c r="D81" s="30">
        <v>4500</v>
      </c>
      <c r="E81" s="31">
        <v>4569</v>
      </c>
      <c r="F81" s="21" t="s">
        <v>8218</v>
      </c>
      <c r="G81" s="21" t="s">
        <v>8223</v>
      </c>
      <c r="H81" s="21" t="s">
        <v>8245</v>
      </c>
      <c r="I81" s="21">
        <v>1407905940</v>
      </c>
      <c r="J81" s="21">
        <v>1405923687</v>
      </c>
      <c r="K81" s="21" t="b">
        <v>1</v>
      </c>
      <c r="L81" s="21">
        <v>57</v>
      </c>
      <c r="M81" s="21" t="b">
        <v>1</v>
      </c>
      <c r="N81" s="21" t="s">
        <v>8269</v>
      </c>
      <c r="O81" s="21">
        <f t="shared" si="4"/>
        <v>102</v>
      </c>
      <c r="P81" s="21">
        <f t="shared" si="5"/>
        <v>80.16</v>
      </c>
      <c r="Q81" s="32" t="s">
        <v>8315</v>
      </c>
      <c r="R81" s="21" t="s">
        <v>8316</v>
      </c>
      <c r="S81" s="33">
        <f t="shared" si="6"/>
        <v>41841.26489583333</v>
      </c>
      <c r="T81" s="33">
        <f t="shared" si="7"/>
        <v>41864.207638888889</v>
      </c>
    </row>
    <row r="82" spans="1:20" ht="41.4" x14ac:dyDescent="0.45">
      <c r="A82" s="21">
        <v>3162</v>
      </c>
      <c r="B82" s="22" t="s">
        <v>3162</v>
      </c>
      <c r="C82" s="22" t="s">
        <v>7272</v>
      </c>
      <c r="D82" s="30">
        <v>4000</v>
      </c>
      <c r="E82" s="31">
        <v>5086</v>
      </c>
      <c r="F82" s="21" t="s">
        <v>8218</v>
      </c>
      <c r="G82" s="21" t="s">
        <v>8223</v>
      </c>
      <c r="H82" s="21" t="s">
        <v>8245</v>
      </c>
      <c r="I82" s="21">
        <v>1404698400</v>
      </c>
      <c r="J82" s="21">
        <v>1402331262</v>
      </c>
      <c r="K82" s="21" t="b">
        <v>1</v>
      </c>
      <c r="L82" s="21">
        <v>63</v>
      </c>
      <c r="M82" s="21" t="b">
        <v>1</v>
      </c>
      <c r="N82" s="21" t="s">
        <v>8269</v>
      </c>
      <c r="O82" s="21">
        <f t="shared" si="4"/>
        <v>127</v>
      </c>
      <c r="P82" s="21">
        <f t="shared" si="5"/>
        <v>80.73</v>
      </c>
      <c r="Q82" s="32" t="s">
        <v>8315</v>
      </c>
      <c r="R82" s="21" t="s">
        <v>8316</v>
      </c>
      <c r="S82" s="33">
        <f t="shared" si="6"/>
        <v>41799.685902777775</v>
      </c>
      <c r="T82" s="33">
        <f t="shared" si="7"/>
        <v>41827.083333333336</v>
      </c>
    </row>
    <row r="83" spans="1:20" ht="41.4" x14ac:dyDescent="0.45">
      <c r="A83" s="21">
        <v>3163</v>
      </c>
      <c r="B83" s="22" t="s">
        <v>3163</v>
      </c>
      <c r="C83" s="22" t="s">
        <v>7273</v>
      </c>
      <c r="D83" s="30">
        <v>13000</v>
      </c>
      <c r="E83" s="31">
        <v>14450</v>
      </c>
      <c r="F83" s="21" t="s">
        <v>8218</v>
      </c>
      <c r="G83" s="21" t="s">
        <v>8223</v>
      </c>
      <c r="H83" s="21" t="s">
        <v>8245</v>
      </c>
      <c r="I83" s="21">
        <v>1402855525</v>
      </c>
      <c r="J83" s="21">
        <v>1400263525</v>
      </c>
      <c r="K83" s="21" t="b">
        <v>1</v>
      </c>
      <c r="L83" s="21">
        <v>72</v>
      </c>
      <c r="M83" s="21" t="b">
        <v>1</v>
      </c>
      <c r="N83" s="21" t="s">
        <v>8269</v>
      </c>
      <c r="O83" s="21">
        <f t="shared" si="4"/>
        <v>111</v>
      </c>
      <c r="P83" s="21">
        <f t="shared" si="5"/>
        <v>200.69</v>
      </c>
      <c r="Q83" s="32" t="s">
        <v>8315</v>
      </c>
      <c r="R83" s="21" t="s">
        <v>8316</v>
      </c>
      <c r="S83" s="33">
        <f t="shared" si="6"/>
        <v>41775.753761574073</v>
      </c>
      <c r="T83" s="33">
        <f t="shared" si="7"/>
        <v>41805.753761574073</v>
      </c>
    </row>
    <row r="84" spans="1:20" ht="41.4" x14ac:dyDescent="0.45">
      <c r="A84" s="21">
        <v>3164</v>
      </c>
      <c r="B84" s="22" t="s">
        <v>3164</v>
      </c>
      <c r="C84" s="22" t="s">
        <v>7274</v>
      </c>
      <c r="D84" s="30">
        <v>2500</v>
      </c>
      <c r="E84" s="31">
        <v>2669</v>
      </c>
      <c r="F84" s="21" t="s">
        <v>8218</v>
      </c>
      <c r="G84" s="21" t="s">
        <v>8223</v>
      </c>
      <c r="H84" s="21" t="s">
        <v>8245</v>
      </c>
      <c r="I84" s="21">
        <v>1402341615</v>
      </c>
      <c r="J84" s="21">
        <v>1399490415</v>
      </c>
      <c r="K84" s="21" t="b">
        <v>1</v>
      </c>
      <c r="L84" s="21">
        <v>71</v>
      </c>
      <c r="M84" s="21" t="b">
        <v>1</v>
      </c>
      <c r="N84" s="21" t="s">
        <v>8269</v>
      </c>
      <c r="O84" s="21">
        <f t="shared" si="4"/>
        <v>107</v>
      </c>
      <c r="P84" s="21">
        <f t="shared" si="5"/>
        <v>37.590000000000003</v>
      </c>
      <c r="Q84" s="32" t="s">
        <v>8315</v>
      </c>
      <c r="R84" s="21" t="s">
        <v>8316</v>
      </c>
      <c r="S84" s="33">
        <f t="shared" si="6"/>
        <v>41766.80572916667</v>
      </c>
      <c r="T84" s="33">
        <f t="shared" si="7"/>
        <v>41799.80572916667</v>
      </c>
    </row>
    <row r="85" spans="1:20" ht="41.4" x14ac:dyDescent="0.45">
      <c r="A85" s="21">
        <v>3165</v>
      </c>
      <c r="B85" s="22" t="s">
        <v>3165</v>
      </c>
      <c r="C85" s="22" t="s">
        <v>7275</v>
      </c>
      <c r="D85" s="30">
        <v>750</v>
      </c>
      <c r="E85" s="31">
        <v>1220</v>
      </c>
      <c r="F85" s="21" t="s">
        <v>8218</v>
      </c>
      <c r="G85" s="21" t="s">
        <v>8223</v>
      </c>
      <c r="H85" s="21" t="s">
        <v>8245</v>
      </c>
      <c r="I85" s="21">
        <v>1304395140</v>
      </c>
      <c r="J85" s="21">
        <v>1302493760</v>
      </c>
      <c r="K85" s="21" t="b">
        <v>1</v>
      </c>
      <c r="L85" s="21">
        <v>21</v>
      </c>
      <c r="M85" s="21" t="b">
        <v>1</v>
      </c>
      <c r="N85" s="21" t="s">
        <v>8269</v>
      </c>
      <c r="O85" s="21">
        <f t="shared" si="4"/>
        <v>163</v>
      </c>
      <c r="P85" s="21">
        <f t="shared" si="5"/>
        <v>58.1</v>
      </c>
      <c r="Q85" s="32" t="s">
        <v>8315</v>
      </c>
      <c r="R85" s="21" t="s">
        <v>8316</v>
      </c>
      <c r="S85" s="33">
        <f t="shared" si="6"/>
        <v>40644.159259259257</v>
      </c>
      <c r="T85" s="33">
        <f t="shared" si="7"/>
        <v>40666.165972222225</v>
      </c>
    </row>
    <row r="86" spans="1:20" ht="41.4" x14ac:dyDescent="0.45">
      <c r="A86" s="21">
        <v>3166</v>
      </c>
      <c r="B86" s="22" t="s">
        <v>3166</v>
      </c>
      <c r="C86" s="22" t="s">
        <v>7276</v>
      </c>
      <c r="D86" s="30">
        <v>35000</v>
      </c>
      <c r="E86" s="31">
        <v>56079.83</v>
      </c>
      <c r="F86" s="21" t="s">
        <v>8218</v>
      </c>
      <c r="G86" s="21" t="s">
        <v>8223</v>
      </c>
      <c r="H86" s="21" t="s">
        <v>8245</v>
      </c>
      <c r="I86" s="21">
        <v>1416988740</v>
      </c>
      <c r="J86" s="21">
        <v>1414514153</v>
      </c>
      <c r="K86" s="21" t="b">
        <v>1</v>
      </c>
      <c r="L86" s="21">
        <v>930</v>
      </c>
      <c r="M86" s="21" t="b">
        <v>1</v>
      </c>
      <c r="N86" s="21" t="s">
        <v>8269</v>
      </c>
      <c r="O86" s="21">
        <f t="shared" si="4"/>
        <v>160</v>
      </c>
      <c r="P86" s="21">
        <f t="shared" si="5"/>
        <v>60.3</v>
      </c>
      <c r="Q86" s="32" t="s">
        <v>8315</v>
      </c>
      <c r="R86" s="21" t="s">
        <v>8316</v>
      </c>
      <c r="S86" s="33">
        <f t="shared" si="6"/>
        <v>41940.69158564815</v>
      </c>
      <c r="T86" s="33">
        <f t="shared" si="7"/>
        <v>41969.332638888889</v>
      </c>
    </row>
    <row r="87" spans="1:20" ht="27.6" x14ac:dyDescent="0.45">
      <c r="A87" s="21">
        <v>3167</v>
      </c>
      <c r="B87" s="22" t="s">
        <v>3167</v>
      </c>
      <c r="C87" s="22" t="s">
        <v>7277</v>
      </c>
      <c r="D87" s="30">
        <v>3000</v>
      </c>
      <c r="E87" s="31">
        <v>3485</v>
      </c>
      <c r="F87" s="21" t="s">
        <v>8218</v>
      </c>
      <c r="G87" s="21" t="s">
        <v>8223</v>
      </c>
      <c r="H87" s="21" t="s">
        <v>8245</v>
      </c>
      <c r="I87" s="21">
        <v>1406952781</v>
      </c>
      <c r="J87" s="21">
        <v>1405743181</v>
      </c>
      <c r="K87" s="21" t="b">
        <v>1</v>
      </c>
      <c r="L87" s="21">
        <v>55</v>
      </c>
      <c r="M87" s="21" t="b">
        <v>1</v>
      </c>
      <c r="N87" s="21" t="s">
        <v>8269</v>
      </c>
      <c r="O87" s="21">
        <f t="shared" si="4"/>
        <v>116</v>
      </c>
      <c r="P87" s="21">
        <f t="shared" si="5"/>
        <v>63.36</v>
      </c>
      <c r="Q87" s="32" t="s">
        <v>8315</v>
      </c>
      <c r="R87" s="21" t="s">
        <v>8316</v>
      </c>
      <c r="S87" s="33">
        <f t="shared" si="6"/>
        <v>41839.175706018519</v>
      </c>
      <c r="T87" s="33">
        <f t="shared" si="7"/>
        <v>41853.175706018519</v>
      </c>
    </row>
    <row r="88" spans="1:20" ht="41.4" x14ac:dyDescent="0.45">
      <c r="A88" s="21">
        <v>3168</v>
      </c>
      <c r="B88" s="22" t="s">
        <v>3168</v>
      </c>
      <c r="C88" s="22" t="s">
        <v>7278</v>
      </c>
      <c r="D88" s="30">
        <v>2500</v>
      </c>
      <c r="E88" s="31">
        <v>3105</v>
      </c>
      <c r="F88" s="21" t="s">
        <v>8218</v>
      </c>
      <c r="G88" s="21" t="s">
        <v>8223</v>
      </c>
      <c r="H88" s="21" t="s">
        <v>8245</v>
      </c>
      <c r="I88" s="21">
        <v>1402696800</v>
      </c>
      <c r="J88" s="21">
        <v>1399948353</v>
      </c>
      <c r="K88" s="21" t="b">
        <v>1</v>
      </c>
      <c r="L88" s="21">
        <v>61</v>
      </c>
      <c r="M88" s="21" t="b">
        <v>1</v>
      </c>
      <c r="N88" s="21" t="s">
        <v>8269</v>
      </c>
      <c r="O88" s="21">
        <f t="shared" si="4"/>
        <v>124</v>
      </c>
      <c r="P88" s="21">
        <f t="shared" si="5"/>
        <v>50.9</v>
      </c>
      <c r="Q88" s="32" t="s">
        <v>8315</v>
      </c>
      <c r="R88" s="21" t="s">
        <v>8316</v>
      </c>
      <c r="S88" s="33">
        <f t="shared" si="6"/>
        <v>41772.105937500004</v>
      </c>
      <c r="T88" s="33">
        <f t="shared" si="7"/>
        <v>41803.916666666664</v>
      </c>
    </row>
    <row r="89" spans="1:20" ht="27.6" x14ac:dyDescent="0.45">
      <c r="A89" s="21">
        <v>3169</v>
      </c>
      <c r="B89" s="22" t="s">
        <v>3169</v>
      </c>
      <c r="C89" s="22" t="s">
        <v>7279</v>
      </c>
      <c r="D89" s="30">
        <v>8000</v>
      </c>
      <c r="E89" s="31">
        <v>8241</v>
      </c>
      <c r="F89" s="21" t="s">
        <v>8218</v>
      </c>
      <c r="G89" s="21" t="s">
        <v>8223</v>
      </c>
      <c r="H89" s="21" t="s">
        <v>8245</v>
      </c>
      <c r="I89" s="21">
        <v>1386910740</v>
      </c>
      <c r="J89" s="21">
        <v>1384364561</v>
      </c>
      <c r="K89" s="21" t="b">
        <v>1</v>
      </c>
      <c r="L89" s="21">
        <v>82</v>
      </c>
      <c r="M89" s="21" t="b">
        <v>1</v>
      </c>
      <c r="N89" s="21" t="s">
        <v>8269</v>
      </c>
      <c r="O89" s="21">
        <f t="shared" si="4"/>
        <v>103</v>
      </c>
      <c r="P89" s="21">
        <f t="shared" si="5"/>
        <v>100.5</v>
      </c>
      <c r="Q89" s="32" t="s">
        <v>8315</v>
      </c>
      <c r="R89" s="21" t="s">
        <v>8316</v>
      </c>
      <c r="S89" s="33">
        <f t="shared" si="6"/>
        <v>41591.737974537034</v>
      </c>
      <c r="T89" s="33">
        <f t="shared" si="7"/>
        <v>41621.207638888889</v>
      </c>
    </row>
    <row r="90" spans="1:20" ht="27.6" x14ac:dyDescent="0.45">
      <c r="A90" s="21">
        <v>3170</v>
      </c>
      <c r="B90" s="22" t="s">
        <v>3170</v>
      </c>
      <c r="C90" s="22" t="s">
        <v>7280</v>
      </c>
      <c r="D90" s="30">
        <v>2000</v>
      </c>
      <c r="E90" s="31">
        <v>2245</v>
      </c>
      <c r="F90" s="21" t="s">
        <v>8218</v>
      </c>
      <c r="G90" s="21" t="s">
        <v>8223</v>
      </c>
      <c r="H90" s="21" t="s">
        <v>8245</v>
      </c>
      <c r="I90" s="21">
        <v>1404273600</v>
      </c>
      <c r="J90" s="21">
        <v>1401414944</v>
      </c>
      <c r="K90" s="21" t="b">
        <v>1</v>
      </c>
      <c r="L90" s="21">
        <v>71</v>
      </c>
      <c r="M90" s="21" t="b">
        <v>1</v>
      </c>
      <c r="N90" s="21" t="s">
        <v>8269</v>
      </c>
      <c r="O90" s="21">
        <f t="shared" si="4"/>
        <v>112</v>
      </c>
      <c r="P90" s="21">
        <f t="shared" si="5"/>
        <v>31.62</v>
      </c>
      <c r="Q90" s="32" t="s">
        <v>8315</v>
      </c>
      <c r="R90" s="21" t="s">
        <v>8316</v>
      </c>
      <c r="S90" s="33">
        <f t="shared" si="6"/>
        <v>41789.080370370371</v>
      </c>
      <c r="T90" s="33">
        <f t="shared" si="7"/>
        <v>41822.166666666664</v>
      </c>
    </row>
    <row r="91" spans="1:20" ht="41.4" x14ac:dyDescent="0.45">
      <c r="A91" s="21">
        <v>3172</v>
      </c>
      <c r="B91" s="22" t="s">
        <v>3172</v>
      </c>
      <c r="C91" s="22" t="s">
        <v>7282</v>
      </c>
      <c r="D91" s="30">
        <v>2000</v>
      </c>
      <c r="E91" s="31">
        <v>2300</v>
      </c>
      <c r="F91" s="21" t="s">
        <v>8218</v>
      </c>
      <c r="G91" s="21" t="s">
        <v>8223</v>
      </c>
      <c r="H91" s="21" t="s">
        <v>8245</v>
      </c>
      <c r="I91" s="21">
        <v>1329240668</v>
      </c>
      <c r="J91" s="21">
        <v>1326648668</v>
      </c>
      <c r="K91" s="21" t="b">
        <v>1</v>
      </c>
      <c r="L91" s="21">
        <v>29</v>
      </c>
      <c r="M91" s="21" t="b">
        <v>1</v>
      </c>
      <c r="N91" s="21" t="s">
        <v>8269</v>
      </c>
      <c r="O91" s="21">
        <f t="shared" si="4"/>
        <v>115</v>
      </c>
      <c r="P91" s="21">
        <f t="shared" si="5"/>
        <v>79.31</v>
      </c>
      <c r="Q91" s="32" t="s">
        <v>8315</v>
      </c>
      <c r="R91" s="21" t="s">
        <v>8316</v>
      </c>
      <c r="S91" s="33">
        <f t="shared" si="6"/>
        <v>40923.729953703703</v>
      </c>
      <c r="T91" s="33">
        <f t="shared" si="7"/>
        <v>40953.729953703703</v>
      </c>
    </row>
    <row r="92" spans="1:20" ht="41.4" x14ac:dyDescent="0.45">
      <c r="A92" s="21">
        <v>3173</v>
      </c>
      <c r="B92" s="22" t="s">
        <v>3173</v>
      </c>
      <c r="C92" s="22" t="s">
        <v>7283</v>
      </c>
      <c r="D92" s="30">
        <v>10000</v>
      </c>
      <c r="E92" s="31">
        <v>10300</v>
      </c>
      <c r="F92" s="21" t="s">
        <v>8218</v>
      </c>
      <c r="G92" s="21" t="s">
        <v>8223</v>
      </c>
      <c r="H92" s="21" t="s">
        <v>8245</v>
      </c>
      <c r="I92" s="21">
        <v>1411765492</v>
      </c>
      <c r="J92" s="21">
        <v>1409173492</v>
      </c>
      <c r="K92" s="21" t="b">
        <v>1</v>
      </c>
      <c r="L92" s="21">
        <v>74</v>
      </c>
      <c r="M92" s="21" t="b">
        <v>1</v>
      </c>
      <c r="N92" s="21" t="s">
        <v>8269</v>
      </c>
      <c r="O92" s="21">
        <f t="shared" si="4"/>
        <v>103</v>
      </c>
      <c r="P92" s="21">
        <f t="shared" si="5"/>
        <v>139.19</v>
      </c>
      <c r="Q92" s="32" t="s">
        <v>8315</v>
      </c>
      <c r="R92" s="21" t="s">
        <v>8316</v>
      </c>
      <c r="S92" s="33">
        <f t="shared" si="6"/>
        <v>41878.878379629627</v>
      </c>
      <c r="T92" s="33">
        <f t="shared" si="7"/>
        <v>41908.878379629627</v>
      </c>
    </row>
    <row r="93" spans="1:20" ht="41.4" x14ac:dyDescent="0.45">
      <c r="A93" s="21">
        <v>3174</v>
      </c>
      <c r="B93" s="22" t="s">
        <v>3174</v>
      </c>
      <c r="C93" s="22" t="s">
        <v>7284</v>
      </c>
      <c r="D93" s="30">
        <v>3000</v>
      </c>
      <c r="E93" s="31">
        <v>3034</v>
      </c>
      <c r="F93" s="21" t="s">
        <v>8218</v>
      </c>
      <c r="G93" s="21" t="s">
        <v>8223</v>
      </c>
      <c r="H93" s="21" t="s">
        <v>8245</v>
      </c>
      <c r="I93" s="21">
        <v>1408999508</v>
      </c>
      <c r="J93" s="21">
        <v>1407789908</v>
      </c>
      <c r="K93" s="21" t="b">
        <v>1</v>
      </c>
      <c r="L93" s="21">
        <v>23</v>
      </c>
      <c r="M93" s="21" t="b">
        <v>1</v>
      </c>
      <c r="N93" s="21" t="s">
        <v>8269</v>
      </c>
      <c r="O93" s="21">
        <f t="shared" si="4"/>
        <v>101</v>
      </c>
      <c r="P93" s="21">
        <f t="shared" si="5"/>
        <v>131.91</v>
      </c>
      <c r="Q93" s="32" t="s">
        <v>8315</v>
      </c>
      <c r="R93" s="21" t="s">
        <v>8316</v>
      </c>
      <c r="S93" s="33">
        <f t="shared" si="6"/>
        <v>41862.864675925928</v>
      </c>
      <c r="T93" s="33">
        <f t="shared" si="7"/>
        <v>41876.864675925928</v>
      </c>
    </row>
    <row r="94" spans="1:20" ht="55.2" x14ac:dyDescent="0.45">
      <c r="A94" s="21">
        <v>3175</v>
      </c>
      <c r="B94" s="22" t="s">
        <v>3175</v>
      </c>
      <c r="C94" s="22" t="s">
        <v>7285</v>
      </c>
      <c r="D94" s="30">
        <v>5000</v>
      </c>
      <c r="E94" s="31">
        <v>5478</v>
      </c>
      <c r="F94" s="21" t="s">
        <v>8218</v>
      </c>
      <c r="G94" s="21" t="s">
        <v>8223</v>
      </c>
      <c r="H94" s="21" t="s">
        <v>8245</v>
      </c>
      <c r="I94" s="21">
        <v>1297977427</v>
      </c>
      <c r="J94" s="21">
        <v>1292793427</v>
      </c>
      <c r="K94" s="21" t="b">
        <v>1</v>
      </c>
      <c r="L94" s="21">
        <v>60</v>
      </c>
      <c r="M94" s="21" t="b">
        <v>1</v>
      </c>
      <c r="N94" s="21" t="s">
        <v>8269</v>
      </c>
      <c r="O94" s="21">
        <f t="shared" si="4"/>
        <v>110</v>
      </c>
      <c r="P94" s="21">
        <f t="shared" si="5"/>
        <v>91.3</v>
      </c>
      <c r="Q94" s="32" t="s">
        <v>8315</v>
      </c>
      <c r="R94" s="21" t="s">
        <v>8316</v>
      </c>
      <c r="S94" s="33">
        <f t="shared" si="6"/>
        <v>40531.886886574073</v>
      </c>
      <c r="T94" s="33">
        <f t="shared" si="7"/>
        <v>40591.886886574073</v>
      </c>
    </row>
    <row r="95" spans="1:20" ht="41.4" x14ac:dyDescent="0.45">
      <c r="A95" s="21">
        <v>3176</v>
      </c>
      <c r="B95" s="22" t="s">
        <v>3176</v>
      </c>
      <c r="C95" s="22" t="s">
        <v>7286</v>
      </c>
      <c r="D95" s="30">
        <v>1900</v>
      </c>
      <c r="E95" s="31">
        <v>2182</v>
      </c>
      <c r="F95" s="21" t="s">
        <v>8218</v>
      </c>
      <c r="G95" s="21" t="s">
        <v>8223</v>
      </c>
      <c r="H95" s="21" t="s">
        <v>8245</v>
      </c>
      <c r="I95" s="21">
        <v>1376838000</v>
      </c>
      <c r="J95" s="21">
        <v>1374531631</v>
      </c>
      <c r="K95" s="21" t="b">
        <v>1</v>
      </c>
      <c r="L95" s="21">
        <v>55</v>
      </c>
      <c r="M95" s="21" t="b">
        <v>1</v>
      </c>
      <c r="N95" s="21" t="s">
        <v>8269</v>
      </c>
      <c r="O95" s="21">
        <f t="shared" si="4"/>
        <v>115</v>
      </c>
      <c r="P95" s="21">
        <f t="shared" si="5"/>
        <v>39.67</v>
      </c>
      <c r="Q95" s="32" t="s">
        <v>8315</v>
      </c>
      <c r="R95" s="21" t="s">
        <v>8316</v>
      </c>
      <c r="S95" s="33">
        <f t="shared" si="6"/>
        <v>41477.930914351848</v>
      </c>
      <c r="T95" s="33">
        <f t="shared" si="7"/>
        <v>41504.625</v>
      </c>
    </row>
    <row r="96" spans="1:20" ht="41.4" x14ac:dyDescent="0.45">
      <c r="A96" s="21">
        <v>3177</v>
      </c>
      <c r="B96" s="22" t="s">
        <v>3177</v>
      </c>
      <c r="C96" s="22" t="s">
        <v>7287</v>
      </c>
      <c r="D96" s="30">
        <v>2500</v>
      </c>
      <c r="E96" s="31">
        <v>2935</v>
      </c>
      <c r="F96" s="21" t="s">
        <v>8218</v>
      </c>
      <c r="G96" s="21" t="s">
        <v>8223</v>
      </c>
      <c r="H96" s="21" t="s">
        <v>8245</v>
      </c>
      <c r="I96" s="21">
        <v>1403366409</v>
      </c>
      <c r="J96" s="21">
        <v>1400774409</v>
      </c>
      <c r="K96" s="21" t="b">
        <v>1</v>
      </c>
      <c r="L96" s="21">
        <v>51</v>
      </c>
      <c r="M96" s="21" t="b">
        <v>1</v>
      </c>
      <c r="N96" s="21" t="s">
        <v>8269</v>
      </c>
      <c r="O96" s="21">
        <f t="shared" si="4"/>
        <v>117</v>
      </c>
      <c r="P96" s="21">
        <f t="shared" si="5"/>
        <v>57.55</v>
      </c>
      <c r="Q96" s="32" t="s">
        <v>8315</v>
      </c>
      <c r="R96" s="21" t="s">
        <v>8316</v>
      </c>
      <c r="S96" s="33">
        <f t="shared" si="6"/>
        <v>41781.666770833333</v>
      </c>
      <c r="T96" s="33">
        <f t="shared" si="7"/>
        <v>41811.666770833333</v>
      </c>
    </row>
    <row r="97" spans="1:20" ht="27.6" x14ac:dyDescent="0.45">
      <c r="A97" s="21">
        <v>3179</v>
      </c>
      <c r="B97" s="22" t="s">
        <v>3179</v>
      </c>
      <c r="C97" s="22" t="s">
        <v>7289</v>
      </c>
      <c r="D97" s="30">
        <v>4200</v>
      </c>
      <c r="E97" s="31">
        <v>4794.82</v>
      </c>
      <c r="F97" s="21" t="s">
        <v>8218</v>
      </c>
      <c r="G97" s="21" t="s">
        <v>8223</v>
      </c>
      <c r="H97" s="21" t="s">
        <v>8245</v>
      </c>
      <c r="I97" s="21">
        <v>1367859071</v>
      </c>
      <c r="J97" s="21">
        <v>1365699071</v>
      </c>
      <c r="K97" s="21" t="b">
        <v>1</v>
      </c>
      <c r="L97" s="21">
        <v>62</v>
      </c>
      <c r="M97" s="21" t="b">
        <v>1</v>
      </c>
      <c r="N97" s="21" t="s">
        <v>8269</v>
      </c>
      <c r="O97" s="21">
        <f t="shared" si="4"/>
        <v>114</v>
      </c>
      <c r="P97" s="21">
        <f t="shared" si="5"/>
        <v>77.34</v>
      </c>
      <c r="Q97" s="32" t="s">
        <v>8315</v>
      </c>
      <c r="R97" s="21" t="s">
        <v>8316</v>
      </c>
      <c r="S97" s="33">
        <f t="shared" si="6"/>
        <v>41375.702210648145</v>
      </c>
      <c r="T97" s="33">
        <f t="shared" si="7"/>
        <v>41400.702210648145</v>
      </c>
    </row>
    <row r="98" spans="1:20" ht="55.2" x14ac:dyDescent="0.45">
      <c r="A98" s="21">
        <v>3182</v>
      </c>
      <c r="B98" s="22" t="s">
        <v>3182</v>
      </c>
      <c r="C98" s="22" t="s">
        <v>7292</v>
      </c>
      <c r="D98" s="30">
        <v>7000</v>
      </c>
      <c r="E98" s="31">
        <v>7062</v>
      </c>
      <c r="F98" s="21" t="s">
        <v>8218</v>
      </c>
      <c r="G98" s="21" t="s">
        <v>8223</v>
      </c>
      <c r="H98" s="21" t="s">
        <v>8245</v>
      </c>
      <c r="I98" s="21">
        <v>1328029200</v>
      </c>
      <c r="J98" s="21">
        <v>1323211621</v>
      </c>
      <c r="K98" s="21" t="b">
        <v>1</v>
      </c>
      <c r="L98" s="21">
        <v>151</v>
      </c>
      <c r="M98" s="21" t="b">
        <v>1</v>
      </c>
      <c r="N98" s="21" t="s">
        <v>8269</v>
      </c>
      <c r="O98" s="21">
        <f t="shared" si="4"/>
        <v>101</v>
      </c>
      <c r="P98" s="21">
        <f t="shared" si="5"/>
        <v>46.77</v>
      </c>
      <c r="Q98" s="32" t="s">
        <v>8315</v>
      </c>
      <c r="R98" s="21" t="s">
        <v>8316</v>
      </c>
      <c r="S98" s="33">
        <f t="shared" si="6"/>
        <v>40883.949317129627</v>
      </c>
      <c r="T98" s="33">
        <f t="shared" si="7"/>
        <v>40939.708333333336</v>
      </c>
    </row>
    <row r="99" spans="1:20" ht="41.4" x14ac:dyDescent="0.45">
      <c r="A99" s="21">
        <v>3183</v>
      </c>
      <c r="B99" s="22" t="s">
        <v>3183</v>
      </c>
      <c r="C99" s="22" t="s">
        <v>7293</v>
      </c>
      <c r="D99" s="30">
        <v>2500</v>
      </c>
      <c r="E99" s="31">
        <v>2725</v>
      </c>
      <c r="F99" s="21" t="s">
        <v>8218</v>
      </c>
      <c r="G99" s="21" t="s">
        <v>8223</v>
      </c>
      <c r="H99" s="21" t="s">
        <v>8245</v>
      </c>
      <c r="I99" s="21">
        <v>1377284669</v>
      </c>
      <c r="J99" s="21">
        <v>1375729469</v>
      </c>
      <c r="K99" s="21" t="b">
        <v>1</v>
      </c>
      <c r="L99" s="21">
        <v>68</v>
      </c>
      <c r="M99" s="21" t="b">
        <v>1</v>
      </c>
      <c r="N99" s="21" t="s">
        <v>8269</v>
      </c>
      <c r="O99" s="21">
        <f t="shared" si="4"/>
        <v>109</v>
      </c>
      <c r="P99" s="21">
        <f t="shared" si="5"/>
        <v>40.07</v>
      </c>
      <c r="Q99" s="32" t="s">
        <v>8315</v>
      </c>
      <c r="R99" s="21" t="s">
        <v>8316</v>
      </c>
      <c r="S99" s="33">
        <f t="shared" si="6"/>
        <v>41491.79478009259</v>
      </c>
      <c r="T99" s="33">
        <f t="shared" si="7"/>
        <v>41509.79478009259</v>
      </c>
    </row>
    <row r="100" spans="1:20" ht="41.4" x14ac:dyDescent="0.45">
      <c r="A100" s="21">
        <v>3184</v>
      </c>
      <c r="B100" s="22" t="s">
        <v>3184</v>
      </c>
      <c r="C100" s="22" t="s">
        <v>7294</v>
      </c>
      <c r="D100" s="30">
        <v>4300</v>
      </c>
      <c r="E100" s="31">
        <v>4610</v>
      </c>
      <c r="F100" s="21" t="s">
        <v>8218</v>
      </c>
      <c r="G100" s="21" t="s">
        <v>8223</v>
      </c>
      <c r="H100" s="21" t="s">
        <v>8245</v>
      </c>
      <c r="I100" s="21">
        <v>1404258631</v>
      </c>
      <c r="J100" s="21">
        <v>1401666631</v>
      </c>
      <c r="K100" s="21" t="b">
        <v>1</v>
      </c>
      <c r="L100" s="21">
        <v>46</v>
      </c>
      <c r="M100" s="21" t="b">
        <v>1</v>
      </c>
      <c r="N100" s="21" t="s">
        <v>8269</v>
      </c>
      <c r="O100" s="21">
        <f t="shared" si="4"/>
        <v>107</v>
      </c>
      <c r="P100" s="21">
        <f t="shared" si="5"/>
        <v>100.22</v>
      </c>
      <c r="Q100" s="32" t="s">
        <v>8315</v>
      </c>
      <c r="R100" s="21" t="s">
        <v>8316</v>
      </c>
      <c r="S100" s="33">
        <f t="shared" si="6"/>
        <v>41791.993414351848</v>
      </c>
      <c r="T100" s="33">
        <f t="shared" si="7"/>
        <v>41821.993414351848</v>
      </c>
    </row>
    <row r="101" spans="1:20" ht="41.4" x14ac:dyDescent="0.45">
      <c r="A101" s="21">
        <v>3187</v>
      </c>
      <c r="B101" s="22" t="s">
        <v>3187</v>
      </c>
      <c r="C101" s="22" t="s">
        <v>7297</v>
      </c>
      <c r="D101" s="30">
        <v>15000</v>
      </c>
      <c r="E101" s="31">
        <v>17444</v>
      </c>
      <c r="F101" s="21" t="s">
        <v>8218</v>
      </c>
      <c r="G101" s="21" t="s">
        <v>8223</v>
      </c>
      <c r="H101" s="21" t="s">
        <v>8245</v>
      </c>
      <c r="I101" s="21">
        <v>1407167973</v>
      </c>
      <c r="J101" s="21">
        <v>1405439973</v>
      </c>
      <c r="K101" s="21" t="b">
        <v>1</v>
      </c>
      <c r="L101" s="21">
        <v>244</v>
      </c>
      <c r="M101" s="21" t="b">
        <v>1</v>
      </c>
      <c r="N101" s="21" t="s">
        <v>8269</v>
      </c>
      <c r="O101" s="21">
        <f t="shared" si="4"/>
        <v>116</v>
      </c>
      <c r="P101" s="21">
        <f t="shared" si="5"/>
        <v>71.489999999999995</v>
      </c>
      <c r="Q101" s="32" t="s">
        <v>8315</v>
      </c>
      <c r="R101" s="21" t="s">
        <v>8316</v>
      </c>
      <c r="S101" s="33">
        <f t="shared" si="6"/>
        <v>41835.666354166664</v>
      </c>
      <c r="T101" s="33">
        <f t="shared" si="7"/>
        <v>41855.666354166664</v>
      </c>
    </row>
    <row r="102" spans="1:20" ht="41.4" x14ac:dyDescent="0.45">
      <c r="A102" s="21">
        <v>3208</v>
      </c>
      <c r="B102" s="22" t="s">
        <v>3208</v>
      </c>
      <c r="C102" s="22" t="s">
        <v>7318</v>
      </c>
      <c r="D102" s="30">
        <v>5000</v>
      </c>
      <c r="E102" s="31">
        <v>5175</v>
      </c>
      <c r="F102" s="21" t="s">
        <v>8218</v>
      </c>
      <c r="G102" s="21" t="s">
        <v>8223</v>
      </c>
      <c r="H102" s="21" t="s">
        <v>8245</v>
      </c>
      <c r="I102" s="21">
        <v>1406557877</v>
      </c>
      <c r="J102" s="21">
        <v>1404743477</v>
      </c>
      <c r="K102" s="21" t="b">
        <v>1</v>
      </c>
      <c r="L102" s="21">
        <v>82</v>
      </c>
      <c r="M102" s="21" t="b">
        <v>1</v>
      </c>
      <c r="N102" s="21" t="s">
        <v>8269</v>
      </c>
      <c r="O102" s="21">
        <f t="shared" si="4"/>
        <v>104</v>
      </c>
      <c r="P102" s="21">
        <f t="shared" si="5"/>
        <v>63.11</v>
      </c>
      <c r="Q102" s="32" t="s">
        <v>8315</v>
      </c>
      <c r="R102" s="21" t="s">
        <v>8316</v>
      </c>
      <c r="S102" s="33">
        <f t="shared" si="6"/>
        <v>41827.605057870373</v>
      </c>
      <c r="T102" s="33">
        <f t="shared" si="7"/>
        <v>41848.605057870373</v>
      </c>
    </row>
    <row r="103" spans="1:20" ht="41.4" x14ac:dyDescent="0.45">
      <c r="A103" s="21">
        <v>3209</v>
      </c>
      <c r="B103" s="22" t="s">
        <v>3209</v>
      </c>
      <c r="C103" s="22" t="s">
        <v>7319</v>
      </c>
      <c r="D103" s="30">
        <v>9500</v>
      </c>
      <c r="E103" s="31">
        <v>11335.7</v>
      </c>
      <c r="F103" s="21" t="s">
        <v>8218</v>
      </c>
      <c r="G103" s="21" t="s">
        <v>8223</v>
      </c>
      <c r="H103" s="21" t="s">
        <v>8245</v>
      </c>
      <c r="I103" s="21">
        <v>1403305200</v>
      </c>
      <c r="J103" s="21">
        <v>1400512658</v>
      </c>
      <c r="K103" s="21" t="b">
        <v>1</v>
      </c>
      <c r="L103" s="21">
        <v>226</v>
      </c>
      <c r="M103" s="21" t="b">
        <v>1</v>
      </c>
      <c r="N103" s="21" t="s">
        <v>8269</v>
      </c>
      <c r="O103" s="21">
        <f t="shared" si="4"/>
        <v>119</v>
      </c>
      <c r="P103" s="21">
        <f t="shared" si="5"/>
        <v>50.16</v>
      </c>
      <c r="Q103" s="32" t="s">
        <v>8315</v>
      </c>
      <c r="R103" s="21" t="s">
        <v>8316</v>
      </c>
      <c r="S103" s="33">
        <f t="shared" si="6"/>
        <v>41778.637245370373</v>
      </c>
      <c r="T103" s="33">
        <f t="shared" si="7"/>
        <v>41810.958333333336</v>
      </c>
    </row>
    <row r="104" spans="1:20" ht="41.4" x14ac:dyDescent="0.45">
      <c r="A104" s="21">
        <v>3210</v>
      </c>
      <c r="B104" s="22" t="s">
        <v>3210</v>
      </c>
      <c r="C104" s="22" t="s">
        <v>7320</v>
      </c>
      <c r="D104" s="30">
        <v>3000</v>
      </c>
      <c r="E104" s="31">
        <v>3773</v>
      </c>
      <c r="F104" s="21" t="s">
        <v>8218</v>
      </c>
      <c r="G104" s="21" t="s">
        <v>8223</v>
      </c>
      <c r="H104" s="21" t="s">
        <v>8245</v>
      </c>
      <c r="I104" s="21">
        <v>1338523140</v>
      </c>
      <c r="J104" s="21">
        <v>1334442519</v>
      </c>
      <c r="K104" s="21" t="b">
        <v>1</v>
      </c>
      <c r="L104" s="21">
        <v>60</v>
      </c>
      <c r="M104" s="21" t="b">
        <v>1</v>
      </c>
      <c r="N104" s="21" t="s">
        <v>8269</v>
      </c>
      <c r="O104" s="21">
        <f t="shared" si="4"/>
        <v>126</v>
      </c>
      <c r="P104" s="21">
        <f t="shared" si="5"/>
        <v>62.88</v>
      </c>
      <c r="Q104" s="32" t="s">
        <v>8315</v>
      </c>
      <c r="R104" s="21" t="s">
        <v>8316</v>
      </c>
      <c r="S104" s="33">
        <f t="shared" si="6"/>
        <v>41013.936562499999</v>
      </c>
      <c r="T104" s="33">
        <f t="shared" si="7"/>
        <v>41061.165972222225</v>
      </c>
    </row>
    <row r="105" spans="1:20" ht="41.4" x14ac:dyDescent="0.45">
      <c r="A105" s="21">
        <v>3211</v>
      </c>
      <c r="B105" s="22" t="s">
        <v>3211</v>
      </c>
      <c r="C105" s="22" t="s">
        <v>7321</v>
      </c>
      <c r="D105" s="30">
        <v>23000</v>
      </c>
      <c r="E105" s="31">
        <v>27541</v>
      </c>
      <c r="F105" s="21" t="s">
        <v>8218</v>
      </c>
      <c r="G105" s="21" t="s">
        <v>8223</v>
      </c>
      <c r="H105" s="21" t="s">
        <v>8245</v>
      </c>
      <c r="I105" s="21">
        <v>1408068000</v>
      </c>
      <c r="J105" s="21">
        <v>1405346680</v>
      </c>
      <c r="K105" s="21" t="b">
        <v>1</v>
      </c>
      <c r="L105" s="21">
        <v>322</v>
      </c>
      <c r="M105" s="21" t="b">
        <v>1</v>
      </c>
      <c r="N105" s="21" t="s">
        <v>8269</v>
      </c>
      <c r="O105" s="21">
        <f t="shared" si="4"/>
        <v>120</v>
      </c>
      <c r="P105" s="21">
        <f t="shared" si="5"/>
        <v>85.53</v>
      </c>
      <c r="Q105" s="32" t="s">
        <v>8315</v>
      </c>
      <c r="R105" s="21" t="s">
        <v>8316</v>
      </c>
      <c r="S105" s="33">
        <f t="shared" si="6"/>
        <v>41834.586574074077</v>
      </c>
      <c r="T105" s="33">
        <f t="shared" si="7"/>
        <v>41866.083333333336</v>
      </c>
    </row>
    <row r="106" spans="1:20" ht="27.6" x14ac:dyDescent="0.45">
      <c r="A106" s="21">
        <v>3212</v>
      </c>
      <c r="B106" s="22" t="s">
        <v>3212</v>
      </c>
      <c r="C106" s="22" t="s">
        <v>7322</v>
      </c>
      <c r="D106" s="30">
        <v>4000</v>
      </c>
      <c r="E106" s="31">
        <v>5050</v>
      </c>
      <c r="F106" s="21" t="s">
        <v>8218</v>
      </c>
      <c r="G106" s="21" t="s">
        <v>8223</v>
      </c>
      <c r="H106" s="21" t="s">
        <v>8245</v>
      </c>
      <c r="I106" s="21">
        <v>1407524751</v>
      </c>
      <c r="J106" s="21">
        <v>1404932751</v>
      </c>
      <c r="K106" s="21" t="b">
        <v>1</v>
      </c>
      <c r="L106" s="21">
        <v>94</v>
      </c>
      <c r="M106" s="21" t="b">
        <v>1</v>
      </c>
      <c r="N106" s="21" t="s">
        <v>8269</v>
      </c>
      <c r="O106" s="21">
        <f t="shared" si="4"/>
        <v>126</v>
      </c>
      <c r="P106" s="21">
        <f t="shared" si="5"/>
        <v>53.72</v>
      </c>
      <c r="Q106" s="32" t="s">
        <v>8315</v>
      </c>
      <c r="R106" s="21" t="s">
        <v>8316</v>
      </c>
      <c r="S106" s="33">
        <f t="shared" si="6"/>
        <v>41829.795729166668</v>
      </c>
      <c r="T106" s="33">
        <f t="shared" si="7"/>
        <v>41859.795729166668</v>
      </c>
    </row>
    <row r="107" spans="1:20" ht="55.2" x14ac:dyDescent="0.45">
      <c r="A107" s="21">
        <v>3215</v>
      </c>
      <c r="B107" s="22" t="s">
        <v>3215</v>
      </c>
      <c r="C107" s="22" t="s">
        <v>7325</v>
      </c>
      <c r="D107" s="30">
        <v>35000</v>
      </c>
      <c r="E107" s="31">
        <v>35123</v>
      </c>
      <c r="F107" s="21" t="s">
        <v>8218</v>
      </c>
      <c r="G107" s="21" t="s">
        <v>8223</v>
      </c>
      <c r="H107" s="21" t="s">
        <v>8245</v>
      </c>
      <c r="I107" s="21">
        <v>1441857540</v>
      </c>
      <c r="J107" s="21">
        <v>1438617471</v>
      </c>
      <c r="K107" s="21" t="b">
        <v>1</v>
      </c>
      <c r="L107" s="21">
        <v>134</v>
      </c>
      <c r="M107" s="21" t="b">
        <v>1</v>
      </c>
      <c r="N107" s="21" t="s">
        <v>8269</v>
      </c>
      <c r="O107" s="21">
        <f t="shared" si="4"/>
        <v>100</v>
      </c>
      <c r="P107" s="21">
        <f t="shared" si="5"/>
        <v>262.11</v>
      </c>
      <c r="Q107" s="32" t="s">
        <v>8315</v>
      </c>
      <c r="R107" s="21" t="s">
        <v>8316</v>
      </c>
      <c r="S107" s="33">
        <f t="shared" si="6"/>
        <v>42219.665173611109</v>
      </c>
      <c r="T107" s="33">
        <f t="shared" si="7"/>
        <v>42257.165972222225</v>
      </c>
    </row>
    <row r="108" spans="1:20" ht="27.6" x14ac:dyDescent="0.45">
      <c r="A108" s="21">
        <v>3217</v>
      </c>
      <c r="B108" s="22" t="s">
        <v>3217</v>
      </c>
      <c r="C108" s="22" t="s">
        <v>7327</v>
      </c>
      <c r="D108" s="30">
        <v>4500</v>
      </c>
      <c r="E108" s="31">
        <v>5221</v>
      </c>
      <c r="F108" s="21" t="s">
        <v>8218</v>
      </c>
      <c r="G108" s="21" t="s">
        <v>8223</v>
      </c>
      <c r="H108" s="21" t="s">
        <v>8245</v>
      </c>
      <c r="I108" s="21">
        <v>1478264784</v>
      </c>
      <c r="J108" s="21">
        <v>1475672784</v>
      </c>
      <c r="K108" s="21" t="b">
        <v>1</v>
      </c>
      <c r="L108" s="21">
        <v>104</v>
      </c>
      <c r="M108" s="21" t="b">
        <v>1</v>
      </c>
      <c r="N108" s="21" t="s">
        <v>8269</v>
      </c>
      <c r="O108" s="21">
        <f t="shared" si="4"/>
        <v>116</v>
      </c>
      <c r="P108" s="21">
        <f t="shared" si="5"/>
        <v>50.2</v>
      </c>
      <c r="Q108" s="32" t="s">
        <v>8315</v>
      </c>
      <c r="R108" s="21" t="s">
        <v>8316</v>
      </c>
      <c r="S108" s="33">
        <f t="shared" si="6"/>
        <v>42648.546111111107</v>
      </c>
      <c r="T108" s="33">
        <f t="shared" si="7"/>
        <v>42678.546111111107</v>
      </c>
    </row>
    <row r="109" spans="1:20" ht="27.6" x14ac:dyDescent="0.45">
      <c r="A109" s="21">
        <v>3219</v>
      </c>
      <c r="B109" s="22" t="s">
        <v>3219</v>
      </c>
      <c r="C109" s="22" t="s">
        <v>7329</v>
      </c>
      <c r="D109" s="30">
        <v>20000</v>
      </c>
      <c r="E109" s="31">
        <v>20022</v>
      </c>
      <c r="F109" s="21" t="s">
        <v>8218</v>
      </c>
      <c r="G109" s="21" t="s">
        <v>8223</v>
      </c>
      <c r="H109" s="21" t="s">
        <v>8245</v>
      </c>
      <c r="I109" s="21">
        <v>1427063747</v>
      </c>
      <c r="J109" s="21">
        <v>1424043347</v>
      </c>
      <c r="K109" s="21" t="b">
        <v>1</v>
      </c>
      <c r="L109" s="21">
        <v>119</v>
      </c>
      <c r="M109" s="21" t="b">
        <v>1</v>
      </c>
      <c r="N109" s="21" t="s">
        <v>8269</v>
      </c>
      <c r="O109" s="21">
        <f t="shared" si="4"/>
        <v>100</v>
      </c>
      <c r="P109" s="21">
        <f t="shared" si="5"/>
        <v>168.25</v>
      </c>
      <c r="Q109" s="32" t="s">
        <v>8315</v>
      </c>
      <c r="R109" s="21" t="s">
        <v>8316</v>
      </c>
      <c r="S109" s="33">
        <f t="shared" si="6"/>
        <v>42050.983182870375</v>
      </c>
      <c r="T109" s="33">
        <f t="shared" si="7"/>
        <v>42085.941516203704</v>
      </c>
    </row>
    <row r="110" spans="1:20" ht="27.6" x14ac:dyDescent="0.45">
      <c r="A110" s="21">
        <v>3220</v>
      </c>
      <c r="B110" s="22" t="s">
        <v>3220</v>
      </c>
      <c r="C110" s="22" t="s">
        <v>7330</v>
      </c>
      <c r="D110" s="30">
        <v>15000</v>
      </c>
      <c r="E110" s="31">
        <v>15126</v>
      </c>
      <c r="F110" s="21" t="s">
        <v>8218</v>
      </c>
      <c r="G110" s="21" t="s">
        <v>8223</v>
      </c>
      <c r="H110" s="21" t="s">
        <v>8245</v>
      </c>
      <c r="I110" s="21">
        <v>1489352400</v>
      </c>
      <c r="J110" s="21">
        <v>1486411204</v>
      </c>
      <c r="K110" s="21" t="b">
        <v>1</v>
      </c>
      <c r="L110" s="21">
        <v>59</v>
      </c>
      <c r="M110" s="21" t="b">
        <v>1</v>
      </c>
      <c r="N110" s="21" t="s">
        <v>8269</v>
      </c>
      <c r="O110" s="21">
        <f t="shared" si="4"/>
        <v>101</v>
      </c>
      <c r="P110" s="21">
        <f t="shared" si="5"/>
        <v>256.37</v>
      </c>
      <c r="Q110" s="32" t="s">
        <v>8315</v>
      </c>
      <c r="R110" s="21" t="s">
        <v>8316</v>
      </c>
      <c r="S110" s="33">
        <f t="shared" si="6"/>
        <v>42772.833379629628</v>
      </c>
      <c r="T110" s="33">
        <f t="shared" si="7"/>
        <v>42806.875</v>
      </c>
    </row>
    <row r="111" spans="1:20" ht="41.4" x14ac:dyDescent="0.45">
      <c r="A111" s="21">
        <v>3222</v>
      </c>
      <c r="B111" s="22" t="s">
        <v>3222</v>
      </c>
      <c r="C111" s="22" t="s">
        <v>7332</v>
      </c>
      <c r="D111" s="30">
        <v>2500</v>
      </c>
      <c r="E111" s="31">
        <v>3120</v>
      </c>
      <c r="F111" s="21" t="s">
        <v>8218</v>
      </c>
      <c r="G111" s="21" t="s">
        <v>8223</v>
      </c>
      <c r="H111" s="21" t="s">
        <v>8245</v>
      </c>
      <c r="I111" s="21">
        <v>1445722140</v>
      </c>
      <c r="J111" s="21">
        <v>1443016697</v>
      </c>
      <c r="K111" s="21" t="b">
        <v>1</v>
      </c>
      <c r="L111" s="21">
        <v>84</v>
      </c>
      <c r="M111" s="21" t="b">
        <v>1</v>
      </c>
      <c r="N111" s="21" t="s">
        <v>8269</v>
      </c>
      <c r="O111" s="21">
        <f t="shared" si="4"/>
        <v>125</v>
      </c>
      <c r="P111" s="21">
        <f t="shared" si="5"/>
        <v>37.14</v>
      </c>
      <c r="Q111" s="32" t="s">
        <v>8315</v>
      </c>
      <c r="R111" s="21" t="s">
        <v>8316</v>
      </c>
      <c r="S111" s="33">
        <f t="shared" si="6"/>
        <v>42270.582141203704</v>
      </c>
      <c r="T111" s="33">
        <f t="shared" si="7"/>
        <v>42301.895138888889</v>
      </c>
    </row>
    <row r="112" spans="1:20" ht="27.6" x14ac:dyDescent="0.45">
      <c r="A112" s="21">
        <v>3223</v>
      </c>
      <c r="B112" s="22" t="s">
        <v>3223</v>
      </c>
      <c r="C112" s="22" t="s">
        <v>7333</v>
      </c>
      <c r="D112" s="30">
        <v>3100</v>
      </c>
      <c r="E112" s="31">
        <v>3395</v>
      </c>
      <c r="F112" s="21" t="s">
        <v>8218</v>
      </c>
      <c r="G112" s="21" t="s">
        <v>8223</v>
      </c>
      <c r="H112" s="21" t="s">
        <v>8245</v>
      </c>
      <c r="I112" s="21">
        <v>1440100976</v>
      </c>
      <c r="J112" s="21">
        <v>1437508976</v>
      </c>
      <c r="K112" s="21" t="b">
        <v>1</v>
      </c>
      <c r="L112" s="21">
        <v>74</v>
      </c>
      <c r="M112" s="21" t="b">
        <v>1</v>
      </c>
      <c r="N112" s="21" t="s">
        <v>8269</v>
      </c>
      <c r="O112" s="21">
        <f t="shared" si="4"/>
        <v>110</v>
      </c>
      <c r="P112" s="21">
        <f t="shared" si="5"/>
        <v>45.88</v>
      </c>
      <c r="Q112" s="32" t="s">
        <v>8315</v>
      </c>
      <c r="R112" s="21" t="s">
        <v>8316</v>
      </c>
      <c r="S112" s="33">
        <f t="shared" si="6"/>
        <v>42206.835370370376</v>
      </c>
      <c r="T112" s="33">
        <f t="shared" si="7"/>
        <v>42236.835370370376</v>
      </c>
    </row>
    <row r="113" spans="1:20" ht="41.4" x14ac:dyDescent="0.45">
      <c r="A113" s="21">
        <v>3224</v>
      </c>
      <c r="B113" s="22" t="s">
        <v>3224</v>
      </c>
      <c r="C113" s="22" t="s">
        <v>7334</v>
      </c>
      <c r="D113" s="30">
        <v>30000</v>
      </c>
      <c r="E113" s="31">
        <v>30610</v>
      </c>
      <c r="F113" s="21" t="s">
        <v>8218</v>
      </c>
      <c r="G113" s="21" t="s">
        <v>8223</v>
      </c>
      <c r="H113" s="21" t="s">
        <v>8245</v>
      </c>
      <c r="I113" s="21">
        <v>1484024400</v>
      </c>
      <c r="J113" s="21">
        <v>1479932713</v>
      </c>
      <c r="K113" s="21" t="b">
        <v>1</v>
      </c>
      <c r="L113" s="21">
        <v>216</v>
      </c>
      <c r="M113" s="21" t="b">
        <v>1</v>
      </c>
      <c r="N113" s="21" t="s">
        <v>8269</v>
      </c>
      <c r="O113" s="21">
        <f t="shared" si="4"/>
        <v>102</v>
      </c>
      <c r="P113" s="21">
        <f t="shared" si="5"/>
        <v>141.71</v>
      </c>
      <c r="Q113" s="32" t="s">
        <v>8315</v>
      </c>
      <c r="R113" s="21" t="s">
        <v>8316</v>
      </c>
      <c r="S113" s="33">
        <f t="shared" si="6"/>
        <v>42697.850844907407</v>
      </c>
      <c r="T113" s="33">
        <f t="shared" si="7"/>
        <v>42745.208333333328</v>
      </c>
    </row>
    <row r="114" spans="1:20" ht="41.4" x14ac:dyDescent="0.45">
      <c r="A114" s="21">
        <v>3225</v>
      </c>
      <c r="B114" s="22" t="s">
        <v>3225</v>
      </c>
      <c r="C114" s="22" t="s">
        <v>7335</v>
      </c>
      <c r="D114" s="30">
        <v>2000</v>
      </c>
      <c r="E114" s="31">
        <v>2047</v>
      </c>
      <c r="F114" s="21" t="s">
        <v>8218</v>
      </c>
      <c r="G114" s="21" t="s">
        <v>8223</v>
      </c>
      <c r="H114" s="21" t="s">
        <v>8245</v>
      </c>
      <c r="I114" s="21">
        <v>1464987600</v>
      </c>
      <c r="J114" s="21">
        <v>1463145938</v>
      </c>
      <c r="K114" s="21" t="b">
        <v>1</v>
      </c>
      <c r="L114" s="21">
        <v>39</v>
      </c>
      <c r="M114" s="21" t="b">
        <v>1</v>
      </c>
      <c r="N114" s="21" t="s">
        <v>8269</v>
      </c>
      <c r="O114" s="21">
        <f t="shared" si="4"/>
        <v>102</v>
      </c>
      <c r="P114" s="21">
        <f t="shared" si="5"/>
        <v>52.49</v>
      </c>
      <c r="Q114" s="32" t="s">
        <v>8315</v>
      </c>
      <c r="R114" s="21" t="s">
        <v>8316</v>
      </c>
      <c r="S114" s="33">
        <f t="shared" si="6"/>
        <v>42503.559467592597</v>
      </c>
      <c r="T114" s="33">
        <f t="shared" si="7"/>
        <v>42524.875</v>
      </c>
    </row>
    <row r="115" spans="1:20" ht="27.6" x14ac:dyDescent="0.45">
      <c r="A115" s="21">
        <v>3228</v>
      </c>
      <c r="B115" s="22" t="s">
        <v>3228</v>
      </c>
      <c r="C115" s="22" t="s">
        <v>7338</v>
      </c>
      <c r="D115" s="30">
        <v>7000</v>
      </c>
      <c r="E115" s="31">
        <v>7164</v>
      </c>
      <c r="F115" s="21" t="s">
        <v>8218</v>
      </c>
      <c r="G115" s="21" t="s">
        <v>8223</v>
      </c>
      <c r="H115" s="21" t="s">
        <v>8245</v>
      </c>
      <c r="I115" s="21">
        <v>1450328340</v>
      </c>
      <c r="J115" s="21">
        <v>1447606884</v>
      </c>
      <c r="K115" s="21" t="b">
        <v>1</v>
      </c>
      <c r="L115" s="21">
        <v>37</v>
      </c>
      <c r="M115" s="21" t="b">
        <v>1</v>
      </c>
      <c r="N115" s="21" t="s">
        <v>8269</v>
      </c>
      <c r="O115" s="21">
        <f t="shared" si="4"/>
        <v>102</v>
      </c>
      <c r="P115" s="21">
        <f t="shared" si="5"/>
        <v>193.62</v>
      </c>
      <c r="Q115" s="32" t="s">
        <v>8315</v>
      </c>
      <c r="R115" s="21" t="s">
        <v>8316</v>
      </c>
      <c r="S115" s="33">
        <f t="shared" si="6"/>
        <v>42323.70930555556</v>
      </c>
      <c r="T115" s="33">
        <f t="shared" si="7"/>
        <v>42355.207638888889</v>
      </c>
    </row>
    <row r="116" spans="1:20" ht="41.4" x14ac:dyDescent="0.45">
      <c r="A116" s="21">
        <v>3229</v>
      </c>
      <c r="B116" s="22" t="s">
        <v>3229</v>
      </c>
      <c r="C116" s="22" t="s">
        <v>7339</v>
      </c>
      <c r="D116" s="30">
        <v>20000</v>
      </c>
      <c r="E116" s="31">
        <v>21573</v>
      </c>
      <c r="F116" s="21" t="s">
        <v>8218</v>
      </c>
      <c r="G116" s="21" t="s">
        <v>8223</v>
      </c>
      <c r="H116" s="21" t="s">
        <v>8245</v>
      </c>
      <c r="I116" s="21">
        <v>1416470398</v>
      </c>
      <c r="J116" s="21">
        <v>1413874798</v>
      </c>
      <c r="K116" s="21" t="b">
        <v>1</v>
      </c>
      <c r="L116" s="21">
        <v>202</v>
      </c>
      <c r="M116" s="21" t="b">
        <v>1</v>
      </c>
      <c r="N116" s="21" t="s">
        <v>8269</v>
      </c>
      <c r="O116" s="21">
        <f t="shared" si="4"/>
        <v>108</v>
      </c>
      <c r="P116" s="21">
        <f t="shared" si="5"/>
        <v>106.8</v>
      </c>
      <c r="Q116" s="32" t="s">
        <v>8315</v>
      </c>
      <c r="R116" s="21" t="s">
        <v>8316</v>
      </c>
      <c r="S116" s="33">
        <f t="shared" si="6"/>
        <v>41933.291643518518</v>
      </c>
      <c r="T116" s="33">
        <f t="shared" si="7"/>
        <v>41963.333310185189</v>
      </c>
    </row>
    <row r="117" spans="1:20" ht="41.4" x14ac:dyDescent="0.45">
      <c r="A117" s="21">
        <v>3230</v>
      </c>
      <c r="B117" s="22" t="s">
        <v>3230</v>
      </c>
      <c r="C117" s="22" t="s">
        <v>7340</v>
      </c>
      <c r="D117" s="30">
        <v>2600</v>
      </c>
      <c r="E117" s="31">
        <v>2857</v>
      </c>
      <c r="F117" s="21" t="s">
        <v>8218</v>
      </c>
      <c r="G117" s="21" t="s">
        <v>8223</v>
      </c>
      <c r="H117" s="21" t="s">
        <v>8245</v>
      </c>
      <c r="I117" s="21">
        <v>1412135940</v>
      </c>
      <c r="J117" s="21">
        <v>1410840126</v>
      </c>
      <c r="K117" s="21" t="b">
        <v>1</v>
      </c>
      <c r="L117" s="21">
        <v>37</v>
      </c>
      <c r="M117" s="21" t="b">
        <v>1</v>
      </c>
      <c r="N117" s="21" t="s">
        <v>8269</v>
      </c>
      <c r="O117" s="21">
        <f t="shared" si="4"/>
        <v>110</v>
      </c>
      <c r="P117" s="21">
        <f t="shared" si="5"/>
        <v>77.22</v>
      </c>
      <c r="Q117" s="32" t="s">
        <v>8315</v>
      </c>
      <c r="R117" s="21" t="s">
        <v>8316</v>
      </c>
      <c r="S117" s="33">
        <f t="shared" si="6"/>
        <v>41898.168125000004</v>
      </c>
      <c r="T117" s="33">
        <f t="shared" si="7"/>
        <v>41913.165972222225</v>
      </c>
    </row>
    <row r="118" spans="1:20" ht="41.4" x14ac:dyDescent="0.45">
      <c r="A118" s="21">
        <v>3231</v>
      </c>
      <c r="B118" s="22" t="s">
        <v>3231</v>
      </c>
      <c r="C118" s="22" t="s">
        <v>7341</v>
      </c>
      <c r="D118" s="30">
        <v>1000</v>
      </c>
      <c r="E118" s="31">
        <v>1610</v>
      </c>
      <c r="F118" s="21" t="s">
        <v>8218</v>
      </c>
      <c r="G118" s="21" t="s">
        <v>8223</v>
      </c>
      <c r="H118" s="21" t="s">
        <v>8245</v>
      </c>
      <c r="I118" s="21">
        <v>1460846347</v>
      </c>
      <c r="J118" s="21">
        <v>1458254347</v>
      </c>
      <c r="K118" s="21" t="b">
        <v>0</v>
      </c>
      <c r="L118" s="21">
        <v>28</v>
      </c>
      <c r="M118" s="21" t="b">
        <v>1</v>
      </c>
      <c r="N118" s="21" t="s">
        <v>8269</v>
      </c>
      <c r="O118" s="21">
        <f t="shared" si="4"/>
        <v>161</v>
      </c>
      <c r="P118" s="21">
        <f t="shared" si="5"/>
        <v>57.5</v>
      </c>
      <c r="Q118" s="32" t="s">
        <v>8315</v>
      </c>
      <c r="R118" s="21" t="s">
        <v>8316</v>
      </c>
      <c r="S118" s="33">
        <f t="shared" si="6"/>
        <v>42446.943831018521</v>
      </c>
      <c r="T118" s="33">
        <f t="shared" si="7"/>
        <v>42476.943831018521</v>
      </c>
    </row>
    <row r="119" spans="1:20" ht="41.4" x14ac:dyDescent="0.45">
      <c r="A119" s="21">
        <v>3232</v>
      </c>
      <c r="B119" s="22" t="s">
        <v>3232</v>
      </c>
      <c r="C119" s="22" t="s">
        <v>7342</v>
      </c>
      <c r="D119" s="30">
        <v>1000</v>
      </c>
      <c r="E119" s="31">
        <v>1312</v>
      </c>
      <c r="F119" s="21" t="s">
        <v>8218</v>
      </c>
      <c r="G119" s="21" t="s">
        <v>8223</v>
      </c>
      <c r="H119" s="21" t="s">
        <v>8245</v>
      </c>
      <c r="I119" s="21">
        <v>1462334340</v>
      </c>
      <c r="J119" s="21">
        <v>1459711917</v>
      </c>
      <c r="K119" s="21" t="b">
        <v>1</v>
      </c>
      <c r="L119" s="21">
        <v>26</v>
      </c>
      <c r="M119" s="21" t="b">
        <v>1</v>
      </c>
      <c r="N119" s="21" t="s">
        <v>8269</v>
      </c>
      <c r="O119" s="21">
        <f t="shared" si="4"/>
        <v>131</v>
      </c>
      <c r="P119" s="21">
        <f t="shared" si="5"/>
        <v>50.46</v>
      </c>
      <c r="Q119" s="32" t="s">
        <v>8315</v>
      </c>
      <c r="R119" s="21" t="s">
        <v>8316</v>
      </c>
      <c r="S119" s="33">
        <f t="shared" si="6"/>
        <v>42463.81385416667</v>
      </c>
      <c r="T119" s="33">
        <f t="shared" si="7"/>
        <v>42494.165972222225</v>
      </c>
    </row>
    <row r="120" spans="1:20" ht="41.4" x14ac:dyDescent="0.45">
      <c r="A120" s="21">
        <v>3233</v>
      </c>
      <c r="B120" s="22" t="s">
        <v>3233</v>
      </c>
      <c r="C120" s="22" t="s">
        <v>7343</v>
      </c>
      <c r="D120" s="30">
        <v>5000</v>
      </c>
      <c r="E120" s="31">
        <v>5940</v>
      </c>
      <c r="F120" s="21" t="s">
        <v>8218</v>
      </c>
      <c r="G120" s="21" t="s">
        <v>8223</v>
      </c>
      <c r="H120" s="21" t="s">
        <v>8245</v>
      </c>
      <c r="I120" s="21">
        <v>1488482355</v>
      </c>
      <c r="J120" s="21">
        <v>1485890355</v>
      </c>
      <c r="K120" s="21" t="b">
        <v>0</v>
      </c>
      <c r="L120" s="21">
        <v>61</v>
      </c>
      <c r="M120" s="21" t="b">
        <v>1</v>
      </c>
      <c r="N120" s="21" t="s">
        <v>8269</v>
      </c>
      <c r="O120" s="21">
        <f t="shared" si="4"/>
        <v>119</v>
      </c>
      <c r="P120" s="21">
        <f t="shared" si="5"/>
        <v>97.38</v>
      </c>
      <c r="Q120" s="32" t="s">
        <v>8315</v>
      </c>
      <c r="R120" s="21" t="s">
        <v>8316</v>
      </c>
      <c r="S120" s="33">
        <f t="shared" si="6"/>
        <v>42766.805034722223</v>
      </c>
      <c r="T120" s="33">
        <f t="shared" si="7"/>
        <v>42796.805034722223</v>
      </c>
    </row>
    <row r="121" spans="1:20" ht="55.2" x14ac:dyDescent="0.45">
      <c r="A121" s="21">
        <v>3235</v>
      </c>
      <c r="B121" s="22" t="s">
        <v>3235</v>
      </c>
      <c r="C121" s="22" t="s">
        <v>7345</v>
      </c>
      <c r="D121" s="30">
        <v>15000</v>
      </c>
      <c r="E121" s="31">
        <v>15481</v>
      </c>
      <c r="F121" s="21" t="s">
        <v>8218</v>
      </c>
      <c r="G121" s="21" t="s">
        <v>8223</v>
      </c>
      <c r="H121" s="21" t="s">
        <v>8245</v>
      </c>
      <c r="I121" s="21">
        <v>1467361251</v>
      </c>
      <c r="J121" s="21">
        <v>1464769251</v>
      </c>
      <c r="K121" s="21" t="b">
        <v>1</v>
      </c>
      <c r="L121" s="21">
        <v>181</v>
      </c>
      <c r="M121" s="21" t="b">
        <v>1</v>
      </c>
      <c r="N121" s="21" t="s">
        <v>8269</v>
      </c>
      <c r="O121" s="21">
        <f t="shared" si="4"/>
        <v>103</v>
      </c>
      <c r="P121" s="21">
        <f t="shared" si="5"/>
        <v>85.53</v>
      </c>
      <c r="Q121" s="32" t="s">
        <v>8315</v>
      </c>
      <c r="R121" s="21" t="s">
        <v>8316</v>
      </c>
      <c r="S121" s="33">
        <f t="shared" si="6"/>
        <v>42522.347812499997</v>
      </c>
      <c r="T121" s="33">
        <f t="shared" si="7"/>
        <v>42552.347812499997</v>
      </c>
    </row>
    <row r="122" spans="1:20" ht="41.4" x14ac:dyDescent="0.45">
      <c r="A122" s="21">
        <v>3236</v>
      </c>
      <c r="B122" s="22" t="s">
        <v>3236</v>
      </c>
      <c r="C122" s="22" t="s">
        <v>7346</v>
      </c>
      <c r="D122" s="30">
        <v>20000</v>
      </c>
      <c r="E122" s="31">
        <v>20120</v>
      </c>
      <c r="F122" s="21" t="s">
        <v>8218</v>
      </c>
      <c r="G122" s="21" t="s">
        <v>8223</v>
      </c>
      <c r="H122" s="21" t="s">
        <v>8245</v>
      </c>
      <c r="I122" s="21">
        <v>1482962433</v>
      </c>
      <c r="J122" s="21">
        <v>1480370433</v>
      </c>
      <c r="K122" s="21" t="b">
        <v>0</v>
      </c>
      <c r="L122" s="21">
        <v>110</v>
      </c>
      <c r="M122" s="21" t="b">
        <v>1</v>
      </c>
      <c r="N122" s="21" t="s">
        <v>8269</v>
      </c>
      <c r="O122" s="21">
        <f t="shared" si="4"/>
        <v>101</v>
      </c>
      <c r="P122" s="21">
        <f t="shared" si="5"/>
        <v>182.91</v>
      </c>
      <c r="Q122" s="32" t="s">
        <v>8315</v>
      </c>
      <c r="R122" s="21" t="s">
        <v>8316</v>
      </c>
      <c r="S122" s="33">
        <f t="shared" si="6"/>
        <v>42702.917048611111</v>
      </c>
      <c r="T122" s="33">
        <f t="shared" si="7"/>
        <v>42732.917048611111</v>
      </c>
    </row>
    <row r="123" spans="1:20" ht="27.6" x14ac:dyDescent="0.45">
      <c r="A123" s="21">
        <v>3237</v>
      </c>
      <c r="B123" s="22" t="s">
        <v>3237</v>
      </c>
      <c r="C123" s="22" t="s">
        <v>7347</v>
      </c>
      <c r="D123" s="30">
        <v>35000</v>
      </c>
      <c r="E123" s="31">
        <v>35275.64</v>
      </c>
      <c r="F123" s="21" t="s">
        <v>8218</v>
      </c>
      <c r="G123" s="21" t="s">
        <v>8223</v>
      </c>
      <c r="H123" s="21" t="s">
        <v>8245</v>
      </c>
      <c r="I123" s="21">
        <v>1443499140</v>
      </c>
      <c r="J123" s="21">
        <v>1441452184</v>
      </c>
      <c r="K123" s="21" t="b">
        <v>1</v>
      </c>
      <c r="L123" s="21">
        <v>269</v>
      </c>
      <c r="M123" s="21" t="b">
        <v>1</v>
      </c>
      <c r="N123" s="21" t="s">
        <v>8269</v>
      </c>
      <c r="O123" s="21">
        <f t="shared" si="4"/>
        <v>101</v>
      </c>
      <c r="P123" s="21">
        <f t="shared" si="5"/>
        <v>131.13999999999999</v>
      </c>
      <c r="Q123" s="32" t="s">
        <v>8315</v>
      </c>
      <c r="R123" s="21" t="s">
        <v>8316</v>
      </c>
      <c r="S123" s="33">
        <f t="shared" si="6"/>
        <v>42252.474351851852</v>
      </c>
      <c r="T123" s="33">
        <f t="shared" si="7"/>
        <v>42276.165972222225</v>
      </c>
    </row>
    <row r="124" spans="1:20" ht="55.2" x14ac:dyDescent="0.45">
      <c r="A124" s="21">
        <v>3241</v>
      </c>
      <c r="B124" s="22" t="s">
        <v>3241</v>
      </c>
      <c r="C124" s="22" t="s">
        <v>7351</v>
      </c>
      <c r="D124" s="30">
        <v>8500</v>
      </c>
      <c r="E124" s="31">
        <v>9801</v>
      </c>
      <c r="F124" s="21" t="s">
        <v>8218</v>
      </c>
      <c r="G124" s="21" t="s">
        <v>8223</v>
      </c>
      <c r="H124" s="21" t="s">
        <v>8245</v>
      </c>
      <c r="I124" s="21">
        <v>1413269940</v>
      </c>
      <c r="J124" s="21">
        <v>1410421670</v>
      </c>
      <c r="K124" s="21" t="b">
        <v>1</v>
      </c>
      <c r="L124" s="21">
        <v>167</v>
      </c>
      <c r="M124" s="21" t="b">
        <v>1</v>
      </c>
      <c r="N124" s="21" t="s">
        <v>8269</v>
      </c>
      <c r="O124" s="21">
        <f t="shared" si="4"/>
        <v>115</v>
      </c>
      <c r="P124" s="21">
        <f t="shared" si="5"/>
        <v>58.69</v>
      </c>
      <c r="Q124" s="32" t="s">
        <v>8315</v>
      </c>
      <c r="R124" s="21" t="s">
        <v>8316</v>
      </c>
      <c r="S124" s="33">
        <f t="shared" si="6"/>
        <v>41893.324884259258</v>
      </c>
      <c r="T124" s="33">
        <f t="shared" si="7"/>
        <v>41926.290972222225</v>
      </c>
    </row>
    <row r="125" spans="1:20" ht="27.6" x14ac:dyDescent="0.45">
      <c r="A125" s="21">
        <v>3242</v>
      </c>
      <c r="B125" s="22" t="s">
        <v>3242</v>
      </c>
      <c r="C125" s="22" t="s">
        <v>7352</v>
      </c>
      <c r="D125" s="30">
        <v>10000</v>
      </c>
      <c r="E125" s="31">
        <v>12730.42</v>
      </c>
      <c r="F125" s="21" t="s">
        <v>8218</v>
      </c>
      <c r="G125" s="21" t="s">
        <v>8223</v>
      </c>
      <c r="H125" s="21" t="s">
        <v>8245</v>
      </c>
      <c r="I125" s="21">
        <v>1411150092</v>
      </c>
      <c r="J125" s="21">
        <v>1408558092</v>
      </c>
      <c r="K125" s="21" t="b">
        <v>1</v>
      </c>
      <c r="L125" s="21">
        <v>183</v>
      </c>
      <c r="M125" s="21" t="b">
        <v>1</v>
      </c>
      <c r="N125" s="21" t="s">
        <v>8269</v>
      </c>
      <c r="O125" s="21">
        <f t="shared" si="4"/>
        <v>127</v>
      </c>
      <c r="P125" s="21">
        <f t="shared" si="5"/>
        <v>69.569999999999993</v>
      </c>
      <c r="Q125" s="32" t="s">
        <v>8315</v>
      </c>
      <c r="R125" s="21" t="s">
        <v>8316</v>
      </c>
      <c r="S125" s="33">
        <f t="shared" si="6"/>
        <v>41871.755694444444</v>
      </c>
      <c r="T125" s="33">
        <f t="shared" si="7"/>
        <v>41901.755694444444</v>
      </c>
    </row>
    <row r="126" spans="1:20" ht="41.4" x14ac:dyDescent="0.45">
      <c r="A126" s="21">
        <v>3243</v>
      </c>
      <c r="B126" s="22" t="s">
        <v>3243</v>
      </c>
      <c r="C126" s="22" t="s">
        <v>7353</v>
      </c>
      <c r="D126" s="30">
        <v>8000</v>
      </c>
      <c r="E126" s="31">
        <v>8227</v>
      </c>
      <c r="F126" s="21" t="s">
        <v>8218</v>
      </c>
      <c r="G126" s="21" t="s">
        <v>8223</v>
      </c>
      <c r="H126" s="21" t="s">
        <v>8245</v>
      </c>
      <c r="I126" s="21">
        <v>1444348800</v>
      </c>
      <c r="J126" s="21">
        <v>1442283562</v>
      </c>
      <c r="K126" s="21" t="b">
        <v>1</v>
      </c>
      <c r="L126" s="21">
        <v>71</v>
      </c>
      <c r="M126" s="21" t="b">
        <v>1</v>
      </c>
      <c r="N126" s="21" t="s">
        <v>8269</v>
      </c>
      <c r="O126" s="21">
        <f t="shared" si="4"/>
        <v>103</v>
      </c>
      <c r="P126" s="21">
        <f t="shared" si="5"/>
        <v>115.87</v>
      </c>
      <c r="Q126" s="32" t="s">
        <v>8315</v>
      </c>
      <c r="R126" s="21" t="s">
        <v>8316</v>
      </c>
      <c r="S126" s="33">
        <f t="shared" si="6"/>
        <v>42262.096782407403</v>
      </c>
      <c r="T126" s="33">
        <f t="shared" si="7"/>
        <v>42286</v>
      </c>
    </row>
    <row r="127" spans="1:20" ht="41.4" x14ac:dyDescent="0.45">
      <c r="A127" s="21">
        <v>3245</v>
      </c>
      <c r="B127" s="22" t="s">
        <v>3245</v>
      </c>
      <c r="C127" s="22" t="s">
        <v>7355</v>
      </c>
      <c r="D127" s="30">
        <v>21000</v>
      </c>
      <c r="E127" s="31">
        <v>21904</v>
      </c>
      <c r="F127" s="21" t="s">
        <v>8218</v>
      </c>
      <c r="G127" s="21" t="s">
        <v>8223</v>
      </c>
      <c r="H127" s="21" t="s">
        <v>8245</v>
      </c>
      <c r="I127" s="21">
        <v>1434074400</v>
      </c>
      <c r="J127" s="21">
        <v>1431354258</v>
      </c>
      <c r="K127" s="21" t="b">
        <v>0</v>
      </c>
      <c r="L127" s="21">
        <v>270</v>
      </c>
      <c r="M127" s="21" t="b">
        <v>1</v>
      </c>
      <c r="N127" s="21" t="s">
        <v>8269</v>
      </c>
      <c r="O127" s="21">
        <f t="shared" si="4"/>
        <v>104</v>
      </c>
      <c r="P127" s="21">
        <f t="shared" si="5"/>
        <v>81.13</v>
      </c>
      <c r="Q127" s="32" t="s">
        <v>8315</v>
      </c>
      <c r="R127" s="21" t="s">
        <v>8316</v>
      </c>
      <c r="S127" s="33">
        <f t="shared" si="6"/>
        <v>42135.60020833333</v>
      </c>
      <c r="T127" s="33">
        <f t="shared" si="7"/>
        <v>42167.083333333328</v>
      </c>
    </row>
    <row r="128" spans="1:20" ht="41.4" x14ac:dyDescent="0.45">
      <c r="A128" s="21">
        <v>3246</v>
      </c>
      <c r="B128" s="22" t="s">
        <v>3246</v>
      </c>
      <c r="C128" s="22" t="s">
        <v>7356</v>
      </c>
      <c r="D128" s="30">
        <v>10000</v>
      </c>
      <c r="E128" s="31">
        <v>11122</v>
      </c>
      <c r="F128" s="21" t="s">
        <v>8218</v>
      </c>
      <c r="G128" s="21" t="s">
        <v>8223</v>
      </c>
      <c r="H128" s="21" t="s">
        <v>8245</v>
      </c>
      <c r="I128" s="21">
        <v>1442030340</v>
      </c>
      <c r="J128" s="21">
        <v>1439551200</v>
      </c>
      <c r="K128" s="21" t="b">
        <v>1</v>
      </c>
      <c r="L128" s="21">
        <v>193</v>
      </c>
      <c r="M128" s="21" t="b">
        <v>1</v>
      </c>
      <c r="N128" s="21" t="s">
        <v>8269</v>
      </c>
      <c r="O128" s="21">
        <f t="shared" si="4"/>
        <v>111</v>
      </c>
      <c r="P128" s="21">
        <f t="shared" si="5"/>
        <v>57.63</v>
      </c>
      <c r="Q128" s="32" t="s">
        <v>8315</v>
      </c>
      <c r="R128" s="21" t="s">
        <v>8316</v>
      </c>
      <c r="S128" s="33">
        <f t="shared" si="6"/>
        <v>42230.472222222219</v>
      </c>
      <c r="T128" s="33">
        <f t="shared" si="7"/>
        <v>42259.165972222225</v>
      </c>
    </row>
    <row r="129" spans="1:20" ht="27.6" x14ac:dyDescent="0.45">
      <c r="A129" s="21">
        <v>3248</v>
      </c>
      <c r="B129" s="22" t="s">
        <v>3248</v>
      </c>
      <c r="C129" s="22" t="s">
        <v>7358</v>
      </c>
      <c r="D129" s="30">
        <v>12000</v>
      </c>
      <c r="E129" s="31">
        <v>12095</v>
      </c>
      <c r="F129" s="21" t="s">
        <v>8218</v>
      </c>
      <c r="G129" s="21" t="s">
        <v>8223</v>
      </c>
      <c r="H129" s="21" t="s">
        <v>8245</v>
      </c>
      <c r="I129" s="21">
        <v>1428178757</v>
      </c>
      <c r="J129" s="21">
        <v>1425590357</v>
      </c>
      <c r="K129" s="21" t="b">
        <v>1</v>
      </c>
      <c r="L129" s="21">
        <v>200</v>
      </c>
      <c r="M129" s="21" t="b">
        <v>1</v>
      </c>
      <c r="N129" s="21" t="s">
        <v>8269</v>
      </c>
      <c r="O129" s="21">
        <f t="shared" si="4"/>
        <v>101</v>
      </c>
      <c r="P129" s="21">
        <f t="shared" si="5"/>
        <v>60.48</v>
      </c>
      <c r="Q129" s="32" t="s">
        <v>8315</v>
      </c>
      <c r="R129" s="21" t="s">
        <v>8316</v>
      </c>
      <c r="S129" s="33">
        <f t="shared" si="6"/>
        <v>42068.888391203705</v>
      </c>
      <c r="T129" s="33">
        <f t="shared" si="7"/>
        <v>42098.846724537041</v>
      </c>
    </row>
    <row r="130" spans="1:20" ht="41.4" x14ac:dyDescent="0.45">
      <c r="A130" s="21">
        <v>3249</v>
      </c>
      <c r="B130" s="22" t="s">
        <v>3249</v>
      </c>
      <c r="C130" s="22" t="s">
        <v>7359</v>
      </c>
      <c r="D130" s="30">
        <v>5500</v>
      </c>
      <c r="E130" s="31">
        <v>5771</v>
      </c>
      <c r="F130" s="21" t="s">
        <v>8218</v>
      </c>
      <c r="G130" s="21" t="s">
        <v>8223</v>
      </c>
      <c r="H130" s="21" t="s">
        <v>8245</v>
      </c>
      <c r="I130" s="21">
        <v>1434822914</v>
      </c>
      <c r="J130" s="21">
        <v>1432230914</v>
      </c>
      <c r="K130" s="21" t="b">
        <v>1</v>
      </c>
      <c r="L130" s="21">
        <v>88</v>
      </c>
      <c r="M130" s="21" t="b">
        <v>1</v>
      </c>
      <c r="N130" s="21" t="s">
        <v>8269</v>
      </c>
      <c r="O130" s="21">
        <f t="shared" ref="O130:O193" si="8">ROUND(E130/D130*100,0)</f>
        <v>105</v>
      </c>
      <c r="P130" s="21">
        <f t="shared" ref="P130:P193" si="9">IFERROR(ROUND(E130/L130,2),0)</f>
        <v>65.58</v>
      </c>
      <c r="Q130" s="32" t="s">
        <v>8315</v>
      </c>
      <c r="R130" s="21" t="s">
        <v>8316</v>
      </c>
      <c r="S130" s="33">
        <f t="shared" ref="S130:S193" si="10">(((J130/60)/60)/24)+DATE(1970,1,1)</f>
        <v>42145.746689814812</v>
      </c>
      <c r="T130" s="33">
        <f t="shared" ref="T130:T193" si="11">(((I130/60)/60)/24)+DATE(1970,1,1)</f>
        <v>42175.746689814812</v>
      </c>
    </row>
    <row r="131" spans="1:20" ht="41.4" x14ac:dyDescent="0.45">
      <c r="A131" s="21">
        <v>3250</v>
      </c>
      <c r="B131" s="22" t="s">
        <v>3250</v>
      </c>
      <c r="C131" s="22" t="s">
        <v>7360</v>
      </c>
      <c r="D131" s="30">
        <v>25000</v>
      </c>
      <c r="E131" s="31">
        <v>25388</v>
      </c>
      <c r="F131" s="21" t="s">
        <v>8218</v>
      </c>
      <c r="G131" s="21" t="s">
        <v>8223</v>
      </c>
      <c r="H131" s="21" t="s">
        <v>8245</v>
      </c>
      <c r="I131" s="21">
        <v>1415213324</v>
      </c>
      <c r="J131" s="21">
        <v>1412617724</v>
      </c>
      <c r="K131" s="21" t="b">
        <v>1</v>
      </c>
      <c r="L131" s="21">
        <v>213</v>
      </c>
      <c r="M131" s="21" t="b">
        <v>1</v>
      </c>
      <c r="N131" s="21" t="s">
        <v>8269</v>
      </c>
      <c r="O131" s="21">
        <f t="shared" si="8"/>
        <v>102</v>
      </c>
      <c r="P131" s="21">
        <f t="shared" si="9"/>
        <v>119.19</v>
      </c>
      <c r="Q131" s="32" t="s">
        <v>8315</v>
      </c>
      <c r="R131" s="21" t="s">
        <v>8316</v>
      </c>
      <c r="S131" s="33">
        <f t="shared" si="10"/>
        <v>41918.742175925923</v>
      </c>
      <c r="T131" s="33">
        <f t="shared" si="11"/>
        <v>41948.783842592595</v>
      </c>
    </row>
    <row r="132" spans="1:20" ht="41.4" x14ac:dyDescent="0.45">
      <c r="A132" s="21">
        <v>3251</v>
      </c>
      <c r="B132" s="22" t="s">
        <v>3251</v>
      </c>
      <c r="C132" s="22" t="s">
        <v>7361</v>
      </c>
      <c r="D132" s="30">
        <v>1500</v>
      </c>
      <c r="E132" s="31">
        <v>1661</v>
      </c>
      <c r="F132" s="21" t="s">
        <v>8218</v>
      </c>
      <c r="G132" s="21" t="s">
        <v>8223</v>
      </c>
      <c r="H132" s="21" t="s">
        <v>8245</v>
      </c>
      <c r="I132" s="21">
        <v>1434907966</v>
      </c>
      <c r="J132" s="21">
        <v>1432315966</v>
      </c>
      <c r="K132" s="21" t="b">
        <v>1</v>
      </c>
      <c r="L132" s="21">
        <v>20</v>
      </c>
      <c r="M132" s="21" t="b">
        <v>1</v>
      </c>
      <c r="N132" s="21" t="s">
        <v>8269</v>
      </c>
      <c r="O132" s="21">
        <f t="shared" si="8"/>
        <v>111</v>
      </c>
      <c r="P132" s="21">
        <f t="shared" si="9"/>
        <v>83.05</v>
      </c>
      <c r="Q132" s="32" t="s">
        <v>8315</v>
      </c>
      <c r="R132" s="21" t="s">
        <v>8316</v>
      </c>
      <c r="S132" s="33">
        <f t="shared" si="10"/>
        <v>42146.731087962966</v>
      </c>
      <c r="T132" s="33">
        <f t="shared" si="11"/>
        <v>42176.731087962966</v>
      </c>
    </row>
    <row r="133" spans="1:20" ht="41.4" x14ac:dyDescent="0.45">
      <c r="A133" s="21">
        <v>3253</v>
      </c>
      <c r="B133" s="22" t="s">
        <v>3253</v>
      </c>
      <c r="C133" s="22" t="s">
        <v>7363</v>
      </c>
      <c r="D133" s="30">
        <v>20000</v>
      </c>
      <c r="E133" s="31">
        <v>20365</v>
      </c>
      <c r="F133" s="21" t="s">
        <v>8218</v>
      </c>
      <c r="G133" s="21" t="s">
        <v>8223</v>
      </c>
      <c r="H133" s="21" t="s">
        <v>8245</v>
      </c>
      <c r="I133" s="21">
        <v>1473306300</v>
      </c>
      <c r="J133" s="21">
        <v>1471701028</v>
      </c>
      <c r="K133" s="21" t="b">
        <v>1</v>
      </c>
      <c r="L133" s="21">
        <v>115</v>
      </c>
      <c r="M133" s="21" t="b">
        <v>1</v>
      </c>
      <c r="N133" s="21" t="s">
        <v>8269</v>
      </c>
      <c r="O133" s="21">
        <f t="shared" si="8"/>
        <v>102</v>
      </c>
      <c r="P133" s="21">
        <f t="shared" si="9"/>
        <v>177.09</v>
      </c>
      <c r="Q133" s="32" t="s">
        <v>8315</v>
      </c>
      <c r="R133" s="21" t="s">
        <v>8316</v>
      </c>
      <c r="S133" s="33">
        <f t="shared" si="10"/>
        <v>42602.576712962968</v>
      </c>
      <c r="T133" s="33">
        <f t="shared" si="11"/>
        <v>42621.15625</v>
      </c>
    </row>
    <row r="134" spans="1:20" ht="41.4" x14ac:dyDescent="0.45">
      <c r="A134" s="21">
        <v>3256</v>
      </c>
      <c r="B134" s="22" t="s">
        <v>3256</v>
      </c>
      <c r="C134" s="22" t="s">
        <v>7366</v>
      </c>
      <c r="D134" s="30">
        <v>10000</v>
      </c>
      <c r="E134" s="31">
        <v>12806</v>
      </c>
      <c r="F134" s="21" t="s">
        <v>8218</v>
      </c>
      <c r="G134" s="21" t="s">
        <v>8223</v>
      </c>
      <c r="H134" s="21" t="s">
        <v>8245</v>
      </c>
      <c r="I134" s="21">
        <v>1433995140</v>
      </c>
      <c r="J134" s="21">
        <v>1432129577</v>
      </c>
      <c r="K134" s="21" t="b">
        <v>1</v>
      </c>
      <c r="L134" s="21">
        <v>176</v>
      </c>
      <c r="M134" s="21" t="b">
        <v>1</v>
      </c>
      <c r="N134" s="21" t="s">
        <v>8269</v>
      </c>
      <c r="O134" s="21">
        <f t="shared" si="8"/>
        <v>128</v>
      </c>
      <c r="P134" s="21">
        <f t="shared" si="9"/>
        <v>72.760000000000005</v>
      </c>
      <c r="Q134" s="32" t="s">
        <v>8315</v>
      </c>
      <c r="R134" s="21" t="s">
        <v>8316</v>
      </c>
      <c r="S134" s="33">
        <f t="shared" si="10"/>
        <v>42144.573807870373</v>
      </c>
      <c r="T134" s="33">
        <f t="shared" si="11"/>
        <v>42166.165972222225</v>
      </c>
    </row>
    <row r="135" spans="1:20" ht="27.6" x14ac:dyDescent="0.45">
      <c r="A135" s="21">
        <v>3258</v>
      </c>
      <c r="B135" s="22" t="s">
        <v>3258</v>
      </c>
      <c r="C135" s="22" t="s">
        <v>7368</v>
      </c>
      <c r="D135" s="30">
        <v>7000</v>
      </c>
      <c r="E135" s="31">
        <v>7365</v>
      </c>
      <c r="F135" s="21" t="s">
        <v>8218</v>
      </c>
      <c r="G135" s="21" t="s">
        <v>8223</v>
      </c>
      <c r="H135" s="21" t="s">
        <v>8245</v>
      </c>
      <c r="I135" s="21">
        <v>1420751861</v>
      </c>
      <c r="J135" s="21">
        <v>1418159861</v>
      </c>
      <c r="K135" s="21" t="b">
        <v>1</v>
      </c>
      <c r="L135" s="21">
        <v>75</v>
      </c>
      <c r="M135" s="21" t="b">
        <v>1</v>
      </c>
      <c r="N135" s="21" t="s">
        <v>8269</v>
      </c>
      <c r="O135" s="21">
        <f t="shared" si="8"/>
        <v>105</v>
      </c>
      <c r="P135" s="21">
        <f t="shared" si="9"/>
        <v>98.2</v>
      </c>
      <c r="Q135" s="32" t="s">
        <v>8315</v>
      </c>
      <c r="R135" s="21" t="s">
        <v>8316</v>
      </c>
      <c r="S135" s="33">
        <f t="shared" si="10"/>
        <v>41982.887280092589</v>
      </c>
      <c r="T135" s="33">
        <f t="shared" si="11"/>
        <v>42012.887280092589</v>
      </c>
    </row>
    <row r="136" spans="1:20" ht="41.4" x14ac:dyDescent="0.45">
      <c r="A136" s="21">
        <v>3259</v>
      </c>
      <c r="B136" s="22" t="s">
        <v>3259</v>
      </c>
      <c r="C136" s="22" t="s">
        <v>7369</v>
      </c>
      <c r="D136" s="30">
        <v>23000</v>
      </c>
      <c r="E136" s="31">
        <v>24418.6</v>
      </c>
      <c r="F136" s="21" t="s">
        <v>8218</v>
      </c>
      <c r="G136" s="21" t="s">
        <v>8223</v>
      </c>
      <c r="H136" s="21" t="s">
        <v>8245</v>
      </c>
      <c r="I136" s="21">
        <v>1475294340</v>
      </c>
      <c r="J136" s="21">
        <v>1472753745</v>
      </c>
      <c r="K136" s="21" t="b">
        <v>1</v>
      </c>
      <c r="L136" s="21">
        <v>97</v>
      </c>
      <c r="M136" s="21" t="b">
        <v>1</v>
      </c>
      <c r="N136" s="21" t="s">
        <v>8269</v>
      </c>
      <c r="O136" s="21">
        <f t="shared" si="8"/>
        <v>106</v>
      </c>
      <c r="P136" s="21">
        <f t="shared" si="9"/>
        <v>251.74</v>
      </c>
      <c r="Q136" s="32" t="s">
        <v>8315</v>
      </c>
      <c r="R136" s="21" t="s">
        <v>8316</v>
      </c>
      <c r="S136" s="33">
        <f t="shared" si="10"/>
        <v>42614.760937500003</v>
      </c>
      <c r="T136" s="33">
        <f t="shared" si="11"/>
        <v>42644.165972222225</v>
      </c>
    </row>
    <row r="137" spans="1:20" ht="41.4" x14ac:dyDescent="0.45">
      <c r="A137" s="21">
        <v>3260</v>
      </c>
      <c r="B137" s="22" t="s">
        <v>3260</v>
      </c>
      <c r="C137" s="22" t="s">
        <v>7370</v>
      </c>
      <c r="D137" s="30">
        <v>5000</v>
      </c>
      <c r="E137" s="31">
        <v>5462</v>
      </c>
      <c r="F137" s="21" t="s">
        <v>8218</v>
      </c>
      <c r="G137" s="21" t="s">
        <v>8223</v>
      </c>
      <c r="H137" s="21" t="s">
        <v>8245</v>
      </c>
      <c r="I137" s="21">
        <v>1448903318</v>
      </c>
      <c r="J137" s="21">
        <v>1445875718</v>
      </c>
      <c r="K137" s="21" t="b">
        <v>1</v>
      </c>
      <c r="L137" s="21">
        <v>73</v>
      </c>
      <c r="M137" s="21" t="b">
        <v>1</v>
      </c>
      <c r="N137" s="21" t="s">
        <v>8269</v>
      </c>
      <c r="O137" s="21">
        <f t="shared" si="8"/>
        <v>109</v>
      </c>
      <c r="P137" s="21">
        <f t="shared" si="9"/>
        <v>74.819999999999993</v>
      </c>
      <c r="Q137" s="32" t="s">
        <v>8315</v>
      </c>
      <c r="R137" s="21" t="s">
        <v>8316</v>
      </c>
      <c r="S137" s="33">
        <f t="shared" si="10"/>
        <v>42303.672662037032</v>
      </c>
      <c r="T137" s="33">
        <f t="shared" si="11"/>
        <v>42338.714328703703</v>
      </c>
    </row>
    <row r="138" spans="1:20" ht="41.4" x14ac:dyDescent="0.45">
      <c r="A138" s="21">
        <v>3261</v>
      </c>
      <c r="B138" s="22" t="s">
        <v>3261</v>
      </c>
      <c r="C138" s="22" t="s">
        <v>7371</v>
      </c>
      <c r="D138" s="30">
        <v>3300</v>
      </c>
      <c r="E138" s="31">
        <v>3315</v>
      </c>
      <c r="F138" s="21" t="s">
        <v>8218</v>
      </c>
      <c r="G138" s="21" t="s">
        <v>8223</v>
      </c>
      <c r="H138" s="21" t="s">
        <v>8245</v>
      </c>
      <c r="I138" s="21">
        <v>1437067476</v>
      </c>
      <c r="J138" s="21">
        <v>1434475476</v>
      </c>
      <c r="K138" s="21" t="b">
        <v>1</v>
      </c>
      <c r="L138" s="21">
        <v>49</v>
      </c>
      <c r="M138" s="21" t="b">
        <v>1</v>
      </c>
      <c r="N138" s="21" t="s">
        <v>8269</v>
      </c>
      <c r="O138" s="21">
        <f t="shared" si="8"/>
        <v>100</v>
      </c>
      <c r="P138" s="21">
        <f t="shared" si="9"/>
        <v>67.650000000000006</v>
      </c>
      <c r="Q138" s="32" t="s">
        <v>8315</v>
      </c>
      <c r="R138" s="21" t="s">
        <v>8316</v>
      </c>
      <c r="S138" s="33">
        <f t="shared" si="10"/>
        <v>42171.725416666668</v>
      </c>
      <c r="T138" s="33">
        <f t="shared" si="11"/>
        <v>42201.725416666668</v>
      </c>
    </row>
    <row r="139" spans="1:20" ht="27.6" x14ac:dyDescent="0.45">
      <c r="A139" s="21">
        <v>3262</v>
      </c>
      <c r="B139" s="22" t="s">
        <v>3262</v>
      </c>
      <c r="C139" s="22" t="s">
        <v>7372</v>
      </c>
      <c r="D139" s="30">
        <v>12200</v>
      </c>
      <c r="E139" s="31">
        <v>12571</v>
      </c>
      <c r="F139" s="21" t="s">
        <v>8218</v>
      </c>
      <c r="G139" s="21" t="s">
        <v>8223</v>
      </c>
      <c r="H139" s="21" t="s">
        <v>8245</v>
      </c>
      <c r="I139" s="21">
        <v>1419220800</v>
      </c>
      <c r="J139" s="21">
        <v>1416555262</v>
      </c>
      <c r="K139" s="21" t="b">
        <v>1</v>
      </c>
      <c r="L139" s="21">
        <v>134</v>
      </c>
      <c r="M139" s="21" t="b">
        <v>1</v>
      </c>
      <c r="N139" s="21" t="s">
        <v>8269</v>
      </c>
      <c r="O139" s="21">
        <f t="shared" si="8"/>
        <v>103</v>
      </c>
      <c r="P139" s="21">
        <f t="shared" si="9"/>
        <v>93.81</v>
      </c>
      <c r="Q139" s="32" t="s">
        <v>8315</v>
      </c>
      <c r="R139" s="21" t="s">
        <v>8316</v>
      </c>
      <c r="S139" s="33">
        <f t="shared" si="10"/>
        <v>41964.315532407403</v>
      </c>
      <c r="T139" s="33">
        <f t="shared" si="11"/>
        <v>41995.166666666672</v>
      </c>
    </row>
    <row r="140" spans="1:20" ht="27.6" x14ac:dyDescent="0.45">
      <c r="A140" s="21">
        <v>3263</v>
      </c>
      <c r="B140" s="22" t="s">
        <v>3263</v>
      </c>
      <c r="C140" s="22" t="s">
        <v>7373</v>
      </c>
      <c r="D140" s="30">
        <v>2500</v>
      </c>
      <c r="E140" s="31">
        <v>2804.16</v>
      </c>
      <c r="F140" s="21" t="s">
        <v>8218</v>
      </c>
      <c r="G140" s="21" t="s">
        <v>8223</v>
      </c>
      <c r="H140" s="21" t="s">
        <v>8245</v>
      </c>
      <c r="I140" s="21">
        <v>1446238800</v>
      </c>
      <c r="J140" s="21">
        <v>1444220588</v>
      </c>
      <c r="K140" s="21" t="b">
        <v>1</v>
      </c>
      <c r="L140" s="21">
        <v>68</v>
      </c>
      <c r="M140" s="21" t="b">
        <v>1</v>
      </c>
      <c r="N140" s="21" t="s">
        <v>8269</v>
      </c>
      <c r="O140" s="21">
        <f t="shared" si="8"/>
        <v>112</v>
      </c>
      <c r="P140" s="21">
        <f t="shared" si="9"/>
        <v>41.24</v>
      </c>
      <c r="Q140" s="32" t="s">
        <v>8315</v>
      </c>
      <c r="R140" s="21" t="s">
        <v>8316</v>
      </c>
      <c r="S140" s="33">
        <f t="shared" si="10"/>
        <v>42284.516064814816</v>
      </c>
      <c r="T140" s="33">
        <f t="shared" si="11"/>
        <v>42307.875</v>
      </c>
    </row>
    <row r="141" spans="1:20" ht="27.6" x14ac:dyDescent="0.45">
      <c r="A141" s="21">
        <v>3264</v>
      </c>
      <c r="B141" s="22" t="s">
        <v>3264</v>
      </c>
      <c r="C141" s="22" t="s">
        <v>7374</v>
      </c>
      <c r="D141" s="30">
        <v>2500</v>
      </c>
      <c r="E141" s="31">
        <v>2575</v>
      </c>
      <c r="F141" s="21" t="s">
        <v>8218</v>
      </c>
      <c r="G141" s="21" t="s">
        <v>8223</v>
      </c>
      <c r="H141" s="21" t="s">
        <v>8245</v>
      </c>
      <c r="I141" s="21">
        <v>1422482400</v>
      </c>
      <c r="J141" s="21">
        <v>1421089938</v>
      </c>
      <c r="K141" s="21" t="b">
        <v>1</v>
      </c>
      <c r="L141" s="21">
        <v>49</v>
      </c>
      <c r="M141" s="21" t="b">
        <v>1</v>
      </c>
      <c r="N141" s="21" t="s">
        <v>8269</v>
      </c>
      <c r="O141" s="21">
        <f t="shared" si="8"/>
        <v>103</v>
      </c>
      <c r="P141" s="21">
        <f t="shared" si="9"/>
        <v>52.55</v>
      </c>
      <c r="Q141" s="32" t="s">
        <v>8315</v>
      </c>
      <c r="R141" s="21" t="s">
        <v>8316</v>
      </c>
      <c r="S141" s="33">
        <f t="shared" si="10"/>
        <v>42016.800208333334</v>
      </c>
      <c r="T141" s="33">
        <f t="shared" si="11"/>
        <v>42032.916666666672</v>
      </c>
    </row>
    <row r="142" spans="1:20" ht="41.4" x14ac:dyDescent="0.45">
      <c r="A142" s="21">
        <v>3266</v>
      </c>
      <c r="B142" s="22" t="s">
        <v>3266</v>
      </c>
      <c r="C142" s="22" t="s">
        <v>7376</v>
      </c>
      <c r="D142" s="30">
        <v>6000</v>
      </c>
      <c r="E142" s="31">
        <v>7877</v>
      </c>
      <c r="F142" s="21" t="s">
        <v>8218</v>
      </c>
      <c r="G142" s="21" t="s">
        <v>8223</v>
      </c>
      <c r="H142" s="21" t="s">
        <v>8245</v>
      </c>
      <c r="I142" s="21">
        <v>1434142800</v>
      </c>
      <c r="J142" s="21">
        <v>1431435122</v>
      </c>
      <c r="K142" s="21" t="b">
        <v>1</v>
      </c>
      <c r="L142" s="21">
        <v>163</v>
      </c>
      <c r="M142" s="21" t="b">
        <v>1</v>
      </c>
      <c r="N142" s="21" t="s">
        <v>8269</v>
      </c>
      <c r="O142" s="21">
        <f t="shared" si="8"/>
        <v>131</v>
      </c>
      <c r="P142" s="21">
        <f t="shared" si="9"/>
        <v>48.33</v>
      </c>
      <c r="Q142" s="32" t="s">
        <v>8315</v>
      </c>
      <c r="R142" s="21" t="s">
        <v>8316</v>
      </c>
      <c r="S142" s="33">
        <f t="shared" si="10"/>
        <v>42136.536134259266</v>
      </c>
      <c r="T142" s="33">
        <f t="shared" si="11"/>
        <v>42167.875</v>
      </c>
    </row>
    <row r="143" spans="1:20" ht="41.4" x14ac:dyDescent="0.45">
      <c r="A143" s="21">
        <v>3267</v>
      </c>
      <c r="B143" s="22" t="s">
        <v>3267</v>
      </c>
      <c r="C143" s="22" t="s">
        <v>7377</v>
      </c>
      <c r="D143" s="30">
        <v>15000</v>
      </c>
      <c r="E143" s="31">
        <v>15315</v>
      </c>
      <c r="F143" s="21" t="s">
        <v>8218</v>
      </c>
      <c r="G143" s="21" t="s">
        <v>8223</v>
      </c>
      <c r="H143" s="21" t="s">
        <v>8245</v>
      </c>
      <c r="I143" s="21">
        <v>1437156660</v>
      </c>
      <c r="J143" s="21">
        <v>1434564660</v>
      </c>
      <c r="K143" s="21" t="b">
        <v>1</v>
      </c>
      <c r="L143" s="21">
        <v>288</v>
      </c>
      <c r="M143" s="21" t="b">
        <v>1</v>
      </c>
      <c r="N143" s="21" t="s">
        <v>8269</v>
      </c>
      <c r="O143" s="21">
        <f t="shared" si="8"/>
        <v>102</v>
      </c>
      <c r="P143" s="21">
        <f t="shared" si="9"/>
        <v>53.18</v>
      </c>
      <c r="Q143" s="32" t="s">
        <v>8315</v>
      </c>
      <c r="R143" s="21" t="s">
        <v>8316</v>
      </c>
      <c r="S143" s="33">
        <f t="shared" si="10"/>
        <v>42172.757638888885</v>
      </c>
      <c r="T143" s="33">
        <f t="shared" si="11"/>
        <v>42202.757638888885</v>
      </c>
    </row>
    <row r="144" spans="1:20" ht="41.4" x14ac:dyDescent="0.45">
      <c r="A144" s="21">
        <v>3268</v>
      </c>
      <c r="B144" s="22" t="s">
        <v>3268</v>
      </c>
      <c r="C144" s="22" t="s">
        <v>7378</v>
      </c>
      <c r="D144" s="30">
        <v>2000</v>
      </c>
      <c r="E144" s="31">
        <v>2560</v>
      </c>
      <c r="F144" s="21" t="s">
        <v>8218</v>
      </c>
      <c r="G144" s="21" t="s">
        <v>8223</v>
      </c>
      <c r="H144" s="21" t="s">
        <v>8245</v>
      </c>
      <c r="I144" s="21">
        <v>1472074928</v>
      </c>
      <c r="J144" s="21">
        <v>1470692528</v>
      </c>
      <c r="K144" s="21" t="b">
        <v>1</v>
      </c>
      <c r="L144" s="21">
        <v>42</v>
      </c>
      <c r="M144" s="21" t="b">
        <v>1</v>
      </c>
      <c r="N144" s="21" t="s">
        <v>8269</v>
      </c>
      <c r="O144" s="21">
        <f t="shared" si="8"/>
        <v>128</v>
      </c>
      <c r="P144" s="21">
        <f t="shared" si="9"/>
        <v>60.95</v>
      </c>
      <c r="Q144" s="32" t="s">
        <v>8315</v>
      </c>
      <c r="R144" s="21" t="s">
        <v>8316</v>
      </c>
      <c r="S144" s="33">
        <f t="shared" si="10"/>
        <v>42590.90425925926</v>
      </c>
      <c r="T144" s="33">
        <f t="shared" si="11"/>
        <v>42606.90425925926</v>
      </c>
    </row>
    <row r="145" spans="1:20" ht="41.4" x14ac:dyDescent="0.45">
      <c r="A145" s="21">
        <v>3272</v>
      </c>
      <c r="B145" s="22" t="s">
        <v>3272</v>
      </c>
      <c r="C145" s="22" t="s">
        <v>7382</v>
      </c>
      <c r="D145" s="30">
        <v>10000</v>
      </c>
      <c r="E145" s="31">
        <v>15443</v>
      </c>
      <c r="F145" s="21" t="s">
        <v>8218</v>
      </c>
      <c r="G145" s="21" t="s">
        <v>8223</v>
      </c>
      <c r="H145" s="21" t="s">
        <v>8245</v>
      </c>
      <c r="I145" s="21">
        <v>1446814809</v>
      </c>
      <c r="J145" s="21">
        <v>1444219209</v>
      </c>
      <c r="K145" s="21" t="b">
        <v>1</v>
      </c>
      <c r="L145" s="21">
        <v>145</v>
      </c>
      <c r="M145" s="21" t="b">
        <v>1</v>
      </c>
      <c r="N145" s="21" t="s">
        <v>8269</v>
      </c>
      <c r="O145" s="21">
        <f t="shared" si="8"/>
        <v>154</v>
      </c>
      <c r="P145" s="21">
        <f t="shared" si="9"/>
        <v>106.5</v>
      </c>
      <c r="Q145" s="32" t="s">
        <v>8315</v>
      </c>
      <c r="R145" s="21" t="s">
        <v>8316</v>
      </c>
      <c r="S145" s="33">
        <f t="shared" si="10"/>
        <v>42284.500104166669</v>
      </c>
      <c r="T145" s="33">
        <f t="shared" si="11"/>
        <v>42314.541770833333</v>
      </c>
    </row>
    <row r="146" spans="1:20" ht="41.4" x14ac:dyDescent="0.45">
      <c r="A146" s="21">
        <v>3273</v>
      </c>
      <c r="B146" s="22" t="s">
        <v>3273</v>
      </c>
      <c r="C146" s="22" t="s">
        <v>7383</v>
      </c>
      <c r="D146" s="30">
        <v>4000</v>
      </c>
      <c r="E146" s="31">
        <v>4296</v>
      </c>
      <c r="F146" s="21" t="s">
        <v>8218</v>
      </c>
      <c r="G146" s="21" t="s">
        <v>8223</v>
      </c>
      <c r="H146" s="21" t="s">
        <v>8245</v>
      </c>
      <c r="I146" s="21">
        <v>1473879600</v>
      </c>
      <c r="J146" s="21">
        <v>1472498042</v>
      </c>
      <c r="K146" s="21" t="b">
        <v>1</v>
      </c>
      <c r="L146" s="21">
        <v>21</v>
      </c>
      <c r="M146" s="21" t="b">
        <v>1</v>
      </c>
      <c r="N146" s="21" t="s">
        <v>8269</v>
      </c>
      <c r="O146" s="21">
        <f t="shared" si="8"/>
        <v>107</v>
      </c>
      <c r="P146" s="21">
        <f t="shared" si="9"/>
        <v>204.57</v>
      </c>
      <c r="Q146" s="32" t="s">
        <v>8315</v>
      </c>
      <c r="R146" s="21" t="s">
        <v>8316</v>
      </c>
      <c r="S146" s="33">
        <f t="shared" si="10"/>
        <v>42611.801412037035</v>
      </c>
      <c r="T146" s="33">
        <f t="shared" si="11"/>
        <v>42627.791666666672</v>
      </c>
    </row>
    <row r="147" spans="1:20" ht="41.4" x14ac:dyDescent="0.45">
      <c r="A147" s="21">
        <v>3274</v>
      </c>
      <c r="B147" s="22" t="s">
        <v>3274</v>
      </c>
      <c r="C147" s="22" t="s">
        <v>7384</v>
      </c>
      <c r="D147" s="30">
        <v>15500</v>
      </c>
      <c r="E147" s="31">
        <v>15705</v>
      </c>
      <c r="F147" s="21" t="s">
        <v>8218</v>
      </c>
      <c r="G147" s="21" t="s">
        <v>8223</v>
      </c>
      <c r="H147" s="21" t="s">
        <v>8245</v>
      </c>
      <c r="I147" s="21">
        <v>1458075600</v>
      </c>
      <c r="J147" s="21">
        <v>1454259272</v>
      </c>
      <c r="K147" s="21" t="b">
        <v>1</v>
      </c>
      <c r="L147" s="21">
        <v>286</v>
      </c>
      <c r="M147" s="21" t="b">
        <v>1</v>
      </c>
      <c r="N147" s="21" t="s">
        <v>8269</v>
      </c>
      <c r="O147" s="21">
        <f t="shared" si="8"/>
        <v>101</v>
      </c>
      <c r="P147" s="21">
        <f t="shared" si="9"/>
        <v>54.91</v>
      </c>
      <c r="Q147" s="32" t="s">
        <v>8315</v>
      </c>
      <c r="R147" s="21" t="s">
        <v>8316</v>
      </c>
      <c r="S147" s="33">
        <f t="shared" si="10"/>
        <v>42400.704537037032</v>
      </c>
      <c r="T147" s="33">
        <f t="shared" si="11"/>
        <v>42444.875</v>
      </c>
    </row>
    <row r="148" spans="1:20" ht="41.4" x14ac:dyDescent="0.45">
      <c r="A148" s="21">
        <v>3275</v>
      </c>
      <c r="B148" s="22" t="s">
        <v>3275</v>
      </c>
      <c r="C148" s="22" t="s">
        <v>7385</v>
      </c>
      <c r="D148" s="30">
        <v>1800</v>
      </c>
      <c r="E148" s="31">
        <v>1805</v>
      </c>
      <c r="F148" s="21" t="s">
        <v>8218</v>
      </c>
      <c r="G148" s="21" t="s">
        <v>8223</v>
      </c>
      <c r="H148" s="21" t="s">
        <v>8245</v>
      </c>
      <c r="I148" s="21">
        <v>1423456200</v>
      </c>
      <c r="J148" s="21">
        <v>1421183271</v>
      </c>
      <c r="K148" s="21" t="b">
        <v>1</v>
      </c>
      <c r="L148" s="21">
        <v>12</v>
      </c>
      <c r="M148" s="21" t="b">
        <v>1</v>
      </c>
      <c r="N148" s="21" t="s">
        <v>8269</v>
      </c>
      <c r="O148" s="21">
        <f t="shared" si="8"/>
        <v>100</v>
      </c>
      <c r="P148" s="21">
        <f t="shared" si="9"/>
        <v>150.41999999999999</v>
      </c>
      <c r="Q148" s="32" t="s">
        <v>8315</v>
      </c>
      <c r="R148" s="21" t="s">
        <v>8316</v>
      </c>
      <c r="S148" s="33">
        <f t="shared" si="10"/>
        <v>42017.88045138889</v>
      </c>
      <c r="T148" s="33">
        <f t="shared" si="11"/>
        <v>42044.1875</v>
      </c>
    </row>
    <row r="149" spans="1:20" ht="41.4" x14ac:dyDescent="0.45">
      <c r="A149" s="21">
        <v>3279</v>
      </c>
      <c r="B149" s="22" t="s">
        <v>3279</v>
      </c>
      <c r="C149" s="22" t="s">
        <v>7389</v>
      </c>
      <c r="D149" s="30">
        <v>5800</v>
      </c>
      <c r="E149" s="31">
        <v>6628</v>
      </c>
      <c r="F149" s="21" t="s">
        <v>8218</v>
      </c>
      <c r="G149" s="21" t="s">
        <v>8223</v>
      </c>
      <c r="H149" s="21" t="s">
        <v>8245</v>
      </c>
      <c r="I149" s="21">
        <v>1459474059</v>
      </c>
      <c r="J149" s="21">
        <v>1456885659</v>
      </c>
      <c r="K149" s="21" t="b">
        <v>0</v>
      </c>
      <c r="L149" s="21">
        <v>63</v>
      </c>
      <c r="M149" s="21" t="b">
        <v>1</v>
      </c>
      <c r="N149" s="21" t="s">
        <v>8269</v>
      </c>
      <c r="O149" s="21">
        <f t="shared" si="8"/>
        <v>114</v>
      </c>
      <c r="P149" s="21">
        <f t="shared" si="9"/>
        <v>105.21</v>
      </c>
      <c r="Q149" s="32" t="s">
        <v>8315</v>
      </c>
      <c r="R149" s="21" t="s">
        <v>8316</v>
      </c>
      <c r="S149" s="33">
        <f t="shared" si="10"/>
        <v>42431.102534722217</v>
      </c>
      <c r="T149" s="33">
        <f t="shared" si="11"/>
        <v>42461.06086805556</v>
      </c>
    </row>
    <row r="150" spans="1:20" ht="41.4" x14ac:dyDescent="0.45">
      <c r="A150" s="21">
        <v>3280</v>
      </c>
      <c r="B150" s="22" t="s">
        <v>3280</v>
      </c>
      <c r="C150" s="22" t="s">
        <v>7390</v>
      </c>
      <c r="D150" s="30">
        <v>2000</v>
      </c>
      <c r="E150" s="31">
        <v>2060</v>
      </c>
      <c r="F150" s="21" t="s">
        <v>8218</v>
      </c>
      <c r="G150" s="21" t="s">
        <v>8223</v>
      </c>
      <c r="H150" s="21" t="s">
        <v>8245</v>
      </c>
      <c r="I150" s="21">
        <v>1433134800</v>
      </c>
      <c r="J150" s="21">
        <v>1430158198</v>
      </c>
      <c r="K150" s="21" t="b">
        <v>0</v>
      </c>
      <c r="L150" s="21">
        <v>30</v>
      </c>
      <c r="M150" s="21" t="b">
        <v>1</v>
      </c>
      <c r="N150" s="21" t="s">
        <v>8269</v>
      </c>
      <c r="O150" s="21">
        <f t="shared" si="8"/>
        <v>103</v>
      </c>
      <c r="P150" s="21">
        <f t="shared" si="9"/>
        <v>68.67</v>
      </c>
      <c r="Q150" s="32" t="s">
        <v>8315</v>
      </c>
      <c r="R150" s="21" t="s">
        <v>8316</v>
      </c>
      <c r="S150" s="33">
        <f t="shared" si="10"/>
        <v>42121.756921296299</v>
      </c>
      <c r="T150" s="33">
        <f t="shared" si="11"/>
        <v>42156.208333333328</v>
      </c>
    </row>
    <row r="151" spans="1:20" ht="27.6" x14ac:dyDescent="0.45">
      <c r="A151" s="21">
        <v>3281</v>
      </c>
      <c r="B151" s="22" t="s">
        <v>3281</v>
      </c>
      <c r="C151" s="22" t="s">
        <v>7391</v>
      </c>
      <c r="D151" s="30">
        <v>5000</v>
      </c>
      <c r="E151" s="31">
        <v>6080</v>
      </c>
      <c r="F151" s="21" t="s">
        <v>8218</v>
      </c>
      <c r="G151" s="21" t="s">
        <v>8223</v>
      </c>
      <c r="H151" s="21" t="s">
        <v>8245</v>
      </c>
      <c r="I151" s="21">
        <v>1441153705</v>
      </c>
      <c r="J151" s="21">
        <v>1438561705</v>
      </c>
      <c r="K151" s="21" t="b">
        <v>0</v>
      </c>
      <c r="L151" s="21">
        <v>47</v>
      </c>
      <c r="M151" s="21" t="b">
        <v>1</v>
      </c>
      <c r="N151" s="21" t="s">
        <v>8269</v>
      </c>
      <c r="O151" s="21">
        <f t="shared" si="8"/>
        <v>122</v>
      </c>
      <c r="P151" s="21">
        <f t="shared" si="9"/>
        <v>129.36000000000001</v>
      </c>
      <c r="Q151" s="32" t="s">
        <v>8315</v>
      </c>
      <c r="R151" s="21" t="s">
        <v>8316</v>
      </c>
      <c r="S151" s="33">
        <f t="shared" si="10"/>
        <v>42219.019733796296</v>
      </c>
      <c r="T151" s="33">
        <f t="shared" si="11"/>
        <v>42249.019733796296</v>
      </c>
    </row>
    <row r="152" spans="1:20" ht="41.4" x14ac:dyDescent="0.45">
      <c r="A152" s="21">
        <v>3282</v>
      </c>
      <c r="B152" s="22" t="s">
        <v>3282</v>
      </c>
      <c r="C152" s="22" t="s">
        <v>7392</v>
      </c>
      <c r="D152" s="30">
        <v>31000</v>
      </c>
      <c r="E152" s="31">
        <v>31820.5</v>
      </c>
      <c r="F152" s="21" t="s">
        <v>8218</v>
      </c>
      <c r="G152" s="21" t="s">
        <v>8223</v>
      </c>
      <c r="H152" s="21" t="s">
        <v>8245</v>
      </c>
      <c r="I152" s="21">
        <v>1461904788</v>
      </c>
      <c r="J152" s="21">
        <v>1458103188</v>
      </c>
      <c r="K152" s="21" t="b">
        <v>0</v>
      </c>
      <c r="L152" s="21">
        <v>237</v>
      </c>
      <c r="M152" s="21" t="b">
        <v>1</v>
      </c>
      <c r="N152" s="21" t="s">
        <v>8269</v>
      </c>
      <c r="O152" s="21">
        <f t="shared" si="8"/>
        <v>103</v>
      </c>
      <c r="P152" s="21">
        <f t="shared" si="9"/>
        <v>134.26</v>
      </c>
      <c r="Q152" s="32" t="s">
        <v>8315</v>
      </c>
      <c r="R152" s="21" t="s">
        <v>8316</v>
      </c>
      <c r="S152" s="33">
        <f t="shared" si="10"/>
        <v>42445.19430555556</v>
      </c>
      <c r="T152" s="33">
        <f t="shared" si="11"/>
        <v>42489.19430555556</v>
      </c>
    </row>
    <row r="153" spans="1:20" ht="41.4" x14ac:dyDescent="0.45">
      <c r="A153" s="21">
        <v>3284</v>
      </c>
      <c r="B153" s="22" t="s">
        <v>3284</v>
      </c>
      <c r="C153" s="22" t="s">
        <v>7394</v>
      </c>
      <c r="D153" s="30">
        <v>3000</v>
      </c>
      <c r="E153" s="31">
        <v>3048</v>
      </c>
      <c r="F153" s="21" t="s">
        <v>8218</v>
      </c>
      <c r="G153" s="21" t="s">
        <v>8223</v>
      </c>
      <c r="H153" s="21" t="s">
        <v>8245</v>
      </c>
      <c r="I153" s="21">
        <v>1454047140</v>
      </c>
      <c r="J153" s="21">
        <v>1452546853</v>
      </c>
      <c r="K153" s="21" t="b">
        <v>0</v>
      </c>
      <c r="L153" s="21">
        <v>15</v>
      </c>
      <c r="M153" s="21" t="b">
        <v>1</v>
      </c>
      <c r="N153" s="21" t="s">
        <v>8269</v>
      </c>
      <c r="O153" s="21">
        <f t="shared" si="8"/>
        <v>102</v>
      </c>
      <c r="P153" s="21">
        <f t="shared" si="9"/>
        <v>203.2</v>
      </c>
      <c r="Q153" s="32" t="s">
        <v>8315</v>
      </c>
      <c r="R153" s="21" t="s">
        <v>8316</v>
      </c>
      <c r="S153" s="33">
        <f t="shared" si="10"/>
        <v>42380.884872685187</v>
      </c>
      <c r="T153" s="33">
        <f t="shared" si="11"/>
        <v>42398.249305555553</v>
      </c>
    </row>
    <row r="154" spans="1:20" x14ac:dyDescent="0.45">
      <c r="A154" s="21">
        <v>3285</v>
      </c>
      <c r="B154" s="22" t="s">
        <v>3285</v>
      </c>
      <c r="C154" s="22" t="s">
        <v>7395</v>
      </c>
      <c r="D154" s="30">
        <v>4999</v>
      </c>
      <c r="E154" s="31">
        <v>5604</v>
      </c>
      <c r="F154" s="21" t="s">
        <v>8218</v>
      </c>
      <c r="G154" s="21" t="s">
        <v>8223</v>
      </c>
      <c r="H154" s="21" t="s">
        <v>8245</v>
      </c>
      <c r="I154" s="21">
        <v>1488258000</v>
      </c>
      <c r="J154" s="21">
        <v>1485556626</v>
      </c>
      <c r="K154" s="21" t="b">
        <v>0</v>
      </c>
      <c r="L154" s="21">
        <v>81</v>
      </c>
      <c r="M154" s="21" t="b">
        <v>1</v>
      </c>
      <c r="N154" s="21" t="s">
        <v>8269</v>
      </c>
      <c r="O154" s="21">
        <f t="shared" si="8"/>
        <v>112</v>
      </c>
      <c r="P154" s="21">
        <f t="shared" si="9"/>
        <v>69.19</v>
      </c>
      <c r="Q154" s="32" t="s">
        <v>8315</v>
      </c>
      <c r="R154" s="21" t="s">
        <v>8316</v>
      </c>
      <c r="S154" s="33">
        <f t="shared" si="10"/>
        <v>42762.942430555559</v>
      </c>
      <c r="T154" s="33">
        <f t="shared" si="11"/>
        <v>42794.208333333328</v>
      </c>
    </row>
    <row r="155" spans="1:20" ht="41.4" x14ac:dyDescent="0.45">
      <c r="A155" s="21">
        <v>3286</v>
      </c>
      <c r="B155" s="22" t="s">
        <v>3286</v>
      </c>
      <c r="C155" s="22" t="s">
        <v>7396</v>
      </c>
      <c r="D155" s="30">
        <v>15000</v>
      </c>
      <c r="E155" s="31">
        <v>15265</v>
      </c>
      <c r="F155" s="21" t="s">
        <v>8218</v>
      </c>
      <c r="G155" s="21" t="s">
        <v>8223</v>
      </c>
      <c r="H155" s="21" t="s">
        <v>8245</v>
      </c>
      <c r="I155" s="21">
        <v>1471291782</v>
      </c>
      <c r="J155" s="21">
        <v>1468699782</v>
      </c>
      <c r="K155" s="21" t="b">
        <v>0</v>
      </c>
      <c r="L155" s="21">
        <v>122</v>
      </c>
      <c r="M155" s="21" t="b">
        <v>1</v>
      </c>
      <c r="N155" s="21" t="s">
        <v>8269</v>
      </c>
      <c r="O155" s="21">
        <f t="shared" si="8"/>
        <v>102</v>
      </c>
      <c r="P155" s="21">
        <f t="shared" si="9"/>
        <v>125.12</v>
      </c>
      <c r="Q155" s="32" t="s">
        <v>8315</v>
      </c>
      <c r="R155" s="21" t="s">
        <v>8316</v>
      </c>
      <c r="S155" s="33">
        <f t="shared" si="10"/>
        <v>42567.840069444443</v>
      </c>
      <c r="T155" s="33">
        <f t="shared" si="11"/>
        <v>42597.840069444443</v>
      </c>
    </row>
    <row r="156" spans="1:20" ht="41.4" x14ac:dyDescent="0.45">
      <c r="A156" s="21">
        <v>3291</v>
      </c>
      <c r="B156" s="22" t="s">
        <v>3291</v>
      </c>
      <c r="C156" s="22" t="s">
        <v>7401</v>
      </c>
      <c r="D156" s="30">
        <v>500</v>
      </c>
      <c r="E156" s="31">
        <v>570</v>
      </c>
      <c r="F156" s="21" t="s">
        <v>8218</v>
      </c>
      <c r="G156" s="21" t="s">
        <v>8223</v>
      </c>
      <c r="H156" s="21" t="s">
        <v>8245</v>
      </c>
      <c r="I156" s="21">
        <v>1442462340</v>
      </c>
      <c r="J156" s="21">
        <v>1439743900</v>
      </c>
      <c r="K156" s="21" t="b">
        <v>0</v>
      </c>
      <c r="L156" s="21">
        <v>14</v>
      </c>
      <c r="M156" s="21" t="b">
        <v>1</v>
      </c>
      <c r="N156" s="21" t="s">
        <v>8269</v>
      </c>
      <c r="O156" s="21">
        <f t="shared" si="8"/>
        <v>114</v>
      </c>
      <c r="P156" s="21">
        <f t="shared" si="9"/>
        <v>40.71</v>
      </c>
      <c r="Q156" s="32" t="s">
        <v>8315</v>
      </c>
      <c r="R156" s="21" t="s">
        <v>8316</v>
      </c>
      <c r="S156" s="33">
        <f t="shared" si="10"/>
        <v>42232.702546296292</v>
      </c>
      <c r="T156" s="33">
        <f t="shared" si="11"/>
        <v>42264.165972222225</v>
      </c>
    </row>
    <row r="157" spans="1:20" ht="41.4" x14ac:dyDescent="0.45">
      <c r="A157" s="21">
        <v>3298</v>
      </c>
      <c r="B157" s="22" t="s">
        <v>3298</v>
      </c>
      <c r="C157" s="22" t="s">
        <v>7408</v>
      </c>
      <c r="D157" s="30">
        <v>10000</v>
      </c>
      <c r="E157" s="31">
        <v>10173</v>
      </c>
      <c r="F157" s="21" t="s">
        <v>8218</v>
      </c>
      <c r="G157" s="21" t="s">
        <v>8223</v>
      </c>
      <c r="H157" s="21" t="s">
        <v>8245</v>
      </c>
      <c r="I157" s="21">
        <v>1442102400</v>
      </c>
      <c r="J157" s="21">
        <v>1440370768</v>
      </c>
      <c r="K157" s="21" t="b">
        <v>0</v>
      </c>
      <c r="L157" s="21">
        <v>72</v>
      </c>
      <c r="M157" s="21" t="b">
        <v>1</v>
      </c>
      <c r="N157" s="21" t="s">
        <v>8269</v>
      </c>
      <c r="O157" s="21">
        <f t="shared" si="8"/>
        <v>102</v>
      </c>
      <c r="P157" s="21">
        <f t="shared" si="9"/>
        <v>141.29</v>
      </c>
      <c r="Q157" s="32" t="s">
        <v>8315</v>
      </c>
      <c r="R157" s="21" t="s">
        <v>8316</v>
      </c>
      <c r="S157" s="33">
        <f t="shared" si="10"/>
        <v>42239.957962962959</v>
      </c>
      <c r="T157" s="33">
        <f t="shared" si="11"/>
        <v>42260</v>
      </c>
    </row>
    <row r="158" spans="1:20" ht="41.4" x14ac:dyDescent="0.45">
      <c r="A158" s="21">
        <v>3299</v>
      </c>
      <c r="B158" s="22" t="s">
        <v>3299</v>
      </c>
      <c r="C158" s="22" t="s">
        <v>7409</v>
      </c>
      <c r="D158" s="30">
        <v>3000</v>
      </c>
      <c r="E158" s="31">
        <v>3486</v>
      </c>
      <c r="F158" s="21" t="s">
        <v>8218</v>
      </c>
      <c r="G158" s="21" t="s">
        <v>8223</v>
      </c>
      <c r="H158" s="21" t="s">
        <v>8245</v>
      </c>
      <c r="I158" s="21">
        <v>1444860063</v>
      </c>
      <c r="J158" s="21">
        <v>1442268063</v>
      </c>
      <c r="K158" s="21" t="b">
        <v>0</v>
      </c>
      <c r="L158" s="21">
        <v>63</v>
      </c>
      <c r="M158" s="21" t="b">
        <v>1</v>
      </c>
      <c r="N158" s="21" t="s">
        <v>8269</v>
      </c>
      <c r="O158" s="21">
        <f t="shared" si="8"/>
        <v>116</v>
      </c>
      <c r="P158" s="21">
        <f t="shared" si="9"/>
        <v>55.33</v>
      </c>
      <c r="Q158" s="32" t="s">
        <v>8315</v>
      </c>
      <c r="R158" s="21" t="s">
        <v>8316</v>
      </c>
      <c r="S158" s="33">
        <f t="shared" si="10"/>
        <v>42261.917395833334</v>
      </c>
      <c r="T158" s="33">
        <f t="shared" si="11"/>
        <v>42291.917395833334</v>
      </c>
    </row>
    <row r="159" spans="1:20" ht="41.4" x14ac:dyDescent="0.45">
      <c r="A159" s="21">
        <v>3300</v>
      </c>
      <c r="B159" s="22" t="s">
        <v>3300</v>
      </c>
      <c r="C159" s="22" t="s">
        <v>7410</v>
      </c>
      <c r="D159" s="30">
        <v>3000</v>
      </c>
      <c r="E159" s="31">
        <v>4085</v>
      </c>
      <c r="F159" s="21" t="s">
        <v>8218</v>
      </c>
      <c r="G159" s="21" t="s">
        <v>8223</v>
      </c>
      <c r="H159" s="21" t="s">
        <v>8245</v>
      </c>
      <c r="I159" s="21">
        <v>1430329862</v>
      </c>
      <c r="J159" s="21">
        <v>1428515462</v>
      </c>
      <c r="K159" s="21" t="b">
        <v>0</v>
      </c>
      <c r="L159" s="21">
        <v>88</v>
      </c>
      <c r="M159" s="21" t="b">
        <v>1</v>
      </c>
      <c r="N159" s="21" t="s">
        <v>8269</v>
      </c>
      <c r="O159" s="21">
        <f t="shared" si="8"/>
        <v>136</v>
      </c>
      <c r="P159" s="21">
        <f t="shared" si="9"/>
        <v>46.42</v>
      </c>
      <c r="Q159" s="32" t="s">
        <v>8315</v>
      </c>
      <c r="R159" s="21" t="s">
        <v>8316</v>
      </c>
      <c r="S159" s="33">
        <f t="shared" si="10"/>
        <v>42102.743773148148</v>
      </c>
      <c r="T159" s="33">
        <f t="shared" si="11"/>
        <v>42123.743773148148</v>
      </c>
    </row>
    <row r="160" spans="1:20" ht="41.4" x14ac:dyDescent="0.45">
      <c r="A160" s="21">
        <v>3301</v>
      </c>
      <c r="B160" s="22" t="s">
        <v>3301</v>
      </c>
      <c r="C160" s="22" t="s">
        <v>7411</v>
      </c>
      <c r="D160" s="30">
        <v>3000</v>
      </c>
      <c r="E160" s="31">
        <v>4004</v>
      </c>
      <c r="F160" s="21" t="s">
        <v>8218</v>
      </c>
      <c r="G160" s="21" t="s">
        <v>8223</v>
      </c>
      <c r="H160" s="21" t="s">
        <v>8245</v>
      </c>
      <c r="I160" s="21">
        <v>1470034740</v>
      </c>
      <c r="J160" s="21">
        <v>1466185176</v>
      </c>
      <c r="K160" s="21" t="b">
        <v>0</v>
      </c>
      <c r="L160" s="21">
        <v>70</v>
      </c>
      <c r="M160" s="21" t="b">
        <v>1</v>
      </c>
      <c r="N160" s="21" t="s">
        <v>8269</v>
      </c>
      <c r="O160" s="21">
        <f t="shared" si="8"/>
        <v>133</v>
      </c>
      <c r="P160" s="21">
        <f t="shared" si="9"/>
        <v>57.2</v>
      </c>
      <c r="Q160" s="32" t="s">
        <v>8315</v>
      </c>
      <c r="R160" s="21" t="s">
        <v>8316</v>
      </c>
      <c r="S160" s="33">
        <f t="shared" si="10"/>
        <v>42538.73583333334</v>
      </c>
      <c r="T160" s="33">
        <f t="shared" si="11"/>
        <v>42583.290972222225</v>
      </c>
    </row>
    <row r="161" spans="1:20" ht="41.4" x14ac:dyDescent="0.45">
      <c r="A161" s="21">
        <v>3303</v>
      </c>
      <c r="B161" s="22" t="s">
        <v>3303</v>
      </c>
      <c r="C161" s="22" t="s">
        <v>7413</v>
      </c>
      <c r="D161" s="30">
        <v>1800</v>
      </c>
      <c r="E161" s="31">
        <v>2086</v>
      </c>
      <c r="F161" s="21" t="s">
        <v>8218</v>
      </c>
      <c r="G161" s="21" t="s">
        <v>8223</v>
      </c>
      <c r="H161" s="21" t="s">
        <v>8245</v>
      </c>
      <c r="I161" s="21">
        <v>1427553484</v>
      </c>
      <c r="J161" s="21">
        <v>1424533084</v>
      </c>
      <c r="K161" s="21" t="b">
        <v>0</v>
      </c>
      <c r="L161" s="21">
        <v>35</v>
      </c>
      <c r="M161" s="21" t="b">
        <v>1</v>
      </c>
      <c r="N161" s="21" t="s">
        <v>8269</v>
      </c>
      <c r="O161" s="21">
        <f t="shared" si="8"/>
        <v>116</v>
      </c>
      <c r="P161" s="21">
        <f t="shared" si="9"/>
        <v>59.6</v>
      </c>
      <c r="Q161" s="32" t="s">
        <v>8315</v>
      </c>
      <c r="R161" s="21" t="s">
        <v>8316</v>
      </c>
      <c r="S161" s="33">
        <f t="shared" si="10"/>
        <v>42056.65143518518</v>
      </c>
      <c r="T161" s="33">
        <f t="shared" si="11"/>
        <v>42091.609768518523</v>
      </c>
    </row>
    <row r="162" spans="1:20" ht="41.4" x14ac:dyDescent="0.45">
      <c r="A162" s="21">
        <v>3304</v>
      </c>
      <c r="B162" s="22" t="s">
        <v>3304</v>
      </c>
      <c r="C162" s="22" t="s">
        <v>7414</v>
      </c>
      <c r="D162" s="30">
        <v>15000</v>
      </c>
      <c r="E162" s="31">
        <v>15677.5</v>
      </c>
      <c r="F162" s="21" t="s">
        <v>8218</v>
      </c>
      <c r="G162" s="21" t="s">
        <v>8223</v>
      </c>
      <c r="H162" s="21" t="s">
        <v>8245</v>
      </c>
      <c r="I162" s="21">
        <v>1482418752</v>
      </c>
      <c r="J162" s="21">
        <v>1479826752</v>
      </c>
      <c r="K162" s="21" t="b">
        <v>0</v>
      </c>
      <c r="L162" s="21">
        <v>175</v>
      </c>
      <c r="M162" s="21" t="b">
        <v>1</v>
      </c>
      <c r="N162" s="21" t="s">
        <v>8269</v>
      </c>
      <c r="O162" s="21">
        <f t="shared" si="8"/>
        <v>105</v>
      </c>
      <c r="P162" s="21">
        <f t="shared" si="9"/>
        <v>89.59</v>
      </c>
      <c r="Q162" s="32" t="s">
        <v>8315</v>
      </c>
      <c r="R162" s="21" t="s">
        <v>8316</v>
      </c>
      <c r="S162" s="33">
        <f t="shared" si="10"/>
        <v>42696.624444444446</v>
      </c>
      <c r="T162" s="33">
        <f t="shared" si="11"/>
        <v>42726.624444444446</v>
      </c>
    </row>
    <row r="163" spans="1:20" ht="41.4" x14ac:dyDescent="0.45">
      <c r="A163" s="21">
        <v>3305</v>
      </c>
      <c r="B163" s="22" t="s">
        <v>3305</v>
      </c>
      <c r="C163" s="22" t="s">
        <v>7415</v>
      </c>
      <c r="D163" s="30">
        <v>4000</v>
      </c>
      <c r="E163" s="31">
        <v>4081</v>
      </c>
      <c r="F163" s="21" t="s">
        <v>8218</v>
      </c>
      <c r="G163" s="21" t="s">
        <v>8223</v>
      </c>
      <c r="H163" s="21" t="s">
        <v>8245</v>
      </c>
      <c r="I163" s="21">
        <v>1438374748</v>
      </c>
      <c r="J163" s="21">
        <v>1435782748</v>
      </c>
      <c r="K163" s="21" t="b">
        <v>0</v>
      </c>
      <c r="L163" s="21">
        <v>20</v>
      </c>
      <c r="M163" s="21" t="b">
        <v>1</v>
      </c>
      <c r="N163" s="21" t="s">
        <v>8269</v>
      </c>
      <c r="O163" s="21">
        <f t="shared" si="8"/>
        <v>102</v>
      </c>
      <c r="P163" s="21">
        <f t="shared" si="9"/>
        <v>204.05</v>
      </c>
      <c r="Q163" s="32" t="s">
        <v>8315</v>
      </c>
      <c r="R163" s="21" t="s">
        <v>8316</v>
      </c>
      <c r="S163" s="33">
        <f t="shared" si="10"/>
        <v>42186.855879629627</v>
      </c>
      <c r="T163" s="33">
        <f t="shared" si="11"/>
        <v>42216.855879629627</v>
      </c>
    </row>
    <row r="164" spans="1:20" ht="41.4" x14ac:dyDescent="0.45">
      <c r="A164" s="21">
        <v>3306</v>
      </c>
      <c r="B164" s="22" t="s">
        <v>3306</v>
      </c>
      <c r="C164" s="22" t="s">
        <v>7416</v>
      </c>
      <c r="D164" s="30">
        <v>1500</v>
      </c>
      <c r="E164" s="31">
        <v>2630</v>
      </c>
      <c r="F164" s="21" t="s">
        <v>8218</v>
      </c>
      <c r="G164" s="21" t="s">
        <v>8223</v>
      </c>
      <c r="H164" s="21" t="s">
        <v>8245</v>
      </c>
      <c r="I164" s="21">
        <v>1465527600</v>
      </c>
      <c r="J164" s="21">
        <v>1462252542</v>
      </c>
      <c r="K164" s="21" t="b">
        <v>0</v>
      </c>
      <c r="L164" s="21">
        <v>54</v>
      </c>
      <c r="M164" s="21" t="b">
        <v>1</v>
      </c>
      <c r="N164" s="21" t="s">
        <v>8269</v>
      </c>
      <c r="O164" s="21">
        <f t="shared" si="8"/>
        <v>175</v>
      </c>
      <c r="P164" s="21">
        <f t="shared" si="9"/>
        <v>48.7</v>
      </c>
      <c r="Q164" s="32" t="s">
        <v>8315</v>
      </c>
      <c r="R164" s="21" t="s">
        <v>8316</v>
      </c>
      <c r="S164" s="33">
        <f t="shared" si="10"/>
        <v>42493.219236111108</v>
      </c>
      <c r="T164" s="33">
        <f t="shared" si="11"/>
        <v>42531.125</v>
      </c>
    </row>
    <row r="165" spans="1:20" ht="41.4" x14ac:dyDescent="0.45">
      <c r="A165" s="21">
        <v>3307</v>
      </c>
      <c r="B165" s="22" t="s">
        <v>3307</v>
      </c>
      <c r="C165" s="22" t="s">
        <v>7417</v>
      </c>
      <c r="D165" s="30">
        <v>1000</v>
      </c>
      <c r="E165" s="31">
        <v>1066.8</v>
      </c>
      <c r="F165" s="21" t="s">
        <v>8218</v>
      </c>
      <c r="G165" s="21" t="s">
        <v>8223</v>
      </c>
      <c r="H165" s="21" t="s">
        <v>8245</v>
      </c>
      <c r="I165" s="21">
        <v>1463275339</v>
      </c>
      <c r="J165" s="21">
        <v>1460683339</v>
      </c>
      <c r="K165" s="21" t="b">
        <v>0</v>
      </c>
      <c r="L165" s="21">
        <v>20</v>
      </c>
      <c r="M165" s="21" t="b">
        <v>1</v>
      </c>
      <c r="N165" s="21" t="s">
        <v>8269</v>
      </c>
      <c r="O165" s="21">
        <f t="shared" si="8"/>
        <v>107</v>
      </c>
      <c r="P165" s="21">
        <f t="shared" si="9"/>
        <v>53.34</v>
      </c>
      <c r="Q165" s="32" t="s">
        <v>8315</v>
      </c>
      <c r="R165" s="21" t="s">
        <v>8316</v>
      </c>
      <c r="S165" s="33">
        <f t="shared" si="10"/>
        <v>42475.057164351849</v>
      </c>
      <c r="T165" s="33">
        <f t="shared" si="11"/>
        <v>42505.057164351849</v>
      </c>
    </row>
    <row r="166" spans="1:20" ht="41.4" x14ac:dyDescent="0.45">
      <c r="A166" s="21">
        <v>3308</v>
      </c>
      <c r="B166" s="22" t="s">
        <v>3308</v>
      </c>
      <c r="C166" s="22" t="s">
        <v>7418</v>
      </c>
      <c r="D166" s="30">
        <v>3500</v>
      </c>
      <c r="E166" s="31">
        <v>4280</v>
      </c>
      <c r="F166" s="21" t="s">
        <v>8218</v>
      </c>
      <c r="G166" s="21" t="s">
        <v>8223</v>
      </c>
      <c r="H166" s="21" t="s">
        <v>8245</v>
      </c>
      <c r="I166" s="21">
        <v>1460581365</v>
      </c>
      <c r="J166" s="21">
        <v>1458766965</v>
      </c>
      <c r="K166" s="21" t="b">
        <v>0</v>
      </c>
      <c r="L166" s="21">
        <v>57</v>
      </c>
      <c r="M166" s="21" t="b">
        <v>1</v>
      </c>
      <c r="N166" s="21" t="s">
        <v>8269</v>
      </c>
      <c r="O166" s="21">
        <f t="shared" si="8"/>
        <v>122</v>
      </c>
      <c r="P166" s="21">
        <f t="shared" si="9"/>
        <v>75.09</v>
      </c>
      <c r="Q166" s="32" t="s">
        <v>8315</v>
      </c>
      <c r="R166" s="21" t="s">
        <v>8316</v>
      </c>
      <c r="S166" s="33">
        <f t="shared" si="10"/>
        <v>42452.876909722225</v>
      </c>
      <c r="T166" s="33">
        <f t="shared" si="11"/>
        <v>42473.876909722225</v>
      </c>
    </row>
    <row r="167" spans="1:20" ht="27.6" x14ac:dyDescent="0.45">
      <c r="A167" s="21">
        <v>3310</v>
      </c>
      <c r="B167" s="22" t="s">
        <v>3310</v>
      </c>
      <c r="C167" s="22" t="s">
        <v>7420</v>
      </c>
      <c r="D167" s="30">
        <v>6500</v>
      </c>
      <c r="E167" s="31">
        <v>6505</v>
      </c>
      <c r="F167" s="21" t="s">
        <v>8218</v>
      </c>
      <c r="G167" s="21" t="s">
        <v>8223</v>
      </c>
      <c r="H167" s="21" t="s">
        <v>8245</v>
      </c>
      <c r="I167" s="21">
        <v>1444169825</v>
      </c>
      <c r="J167" s="21">
        <v>1441577825</v>
      </c>
      <c r="K167" s="21" t="b">
        <v>0</v>
      </c>
      <c r="L167" s="21">
        <v>31</v>
      </c>
      <c r="M167" s="21" t="b">
        <v>1</v>
      </c>
      <c r="N167" s="21" t="s">
        <v>8269</v>
      </c>
      <c r="O167" s="21">
        <f t="shared" si="8"/>
        <v>100</v>
      </c>
      <c r="P167" s="21">
        <f t="shared" si="9"/>
        <v>209.84</v>
      </c>
      <c r="Q167" s="32" t="s">
        <v>8315</v>
      </c>
      <c r="R167" s="21" t="s">
        <v>8316</v>
      </c>
      <c r="S167" s="33">
        <f t="shared" si="10"/>
        <v>42253.928530092591</v>
      </c>
      <c r="T167" s="33">
        <f t="shared" si="11"/>
        <v>42283.928530092591</v>
      </c>
    </row>
    <row r="168" spans="1:20" ht="41.4" x14ac:dyDescent="0.45">
      <c r="A168" s="21">
        <v>3311</v>
      </c>
      <c r="B168" s="22" t="s">
        <v>3311</v>
      </c>
      <c r="C168" s="22" t="s">
        <v>7421</v>
      </c>
      <c r="D168" s="30">
        <v>2500</v>
      </c>
      <c r="E168" s="31">
        <v>2746</v>
      </c>
      <c r="F168" s="21" t="s">
        <v>8218</v>
      </c>
      <c r="G168" s="21" t="s">
        <v>8223</v>
      </c>
      <c r="H168" s="21" t="s">
        <v>8245</v>
      </c>
      <c r="I168" s="21">
        <v>1445065210</v>
      </c>
      <c r="J168" s="21">
        <v>1442473210</v>
      </c>
      <c r="K168" s="21" t="b">
        <v>0</v>
      </c>
      <c r="L168" s="21">
        <v>45</v>
      </c>
      <c r="M168" s="21" t="b">
        <v>1</v>
      </c>
      <c r="N168" s="21" t="s">
        <v>8269</v>
      </c>
      <c r="O168" s="21">
        <f t="shared" si="8"/>
        <v>110</v>
      </c>
      <c r="P168" s="21">
        <f t="shared" si="9"/>
        <v>61.02</v>
      </c>
      <c r="Q168" s="32" t="s">
        <v>8315</v>
      </c>
      <c r="R168" s="21" t="s">
        <v>8316</v>
      </c>
      <c r="S168" s="33">
        <f t="shared" si="10"/>
        <v>42264.29178240741</v>
      </c>
      <c r="T168" s="33">
        <f t="shared" si="11"/>
        <v>42294.29178240741</v>
      </c>
    </row>
    <row r="169" spans="1:20" ht="41.4" x14ac:dyDescent="0.45">
      <c r="A169" s="21">
        <v>3312</v>
      </c>
      <c r="B169" s="22" t="s">
        <v>3312</v>
      </c>
      <c r="C169" s="22" t="s">
        <v>7422</v>
      </c>
      <c r="D169" s="30">
        <v>2500</v>
      </c>
      <c r="E169" s="31">
        <v>2501</v>
      </c>
      <c r="F169" s="21" t="s">
        <v>8218</v>
      </c>
      <c r="G169" s="21" t="s">
        <v>8223</v>
      </c>
      <c r="H169" s="21" t="s">
        <v>8245</v>
      </c>
      <c r="I169" s="21">
        <v>1478901600</v>
      </c>
      <c r="J169" s="21">
        <v>1477077946</v>
      </c>
      <c r="K169" s="21" t="b">
        <v>0</v>
      </c>
      <c r="L169" s="21">
        <v>41</v>
      </c>
      <c r="M169" s="21" t="b">
        <v>1</v>
      </c>
      <c r="N169" s="21" t="s">
        <v>8269</v>
      </c>
      <c r="O169" s="21">
        <f t="shared" si="8"/>
        <v>100</v>
      </c>
      <c r="P169" s="21">
        <f t="shared" si="9"/>
        <v>61</v>
      </c>
      <c r="Q169" s="32" t="s">
        <v>8315</v>
      </c>
      <c r="R169" s="21" t="s">
        <v>8316</v>
      </c>
      <c r="S169" s="33">
        <f t="shared" si="10"/>
        <v>42664.809560185182</v>
      </c>
      <c r="T169" s="33">
        <f t="shared" si="11"/>
        <v>42685.916666666672</v>
      </c>
    </row>
    <row r="170" spans="1:20" ht="41.4" x14ac:dyDescent="0.45">
      <c r="A170" s="21">
        <v>3313</v>
      </c>
      <c r="B170" s="22" t="s">
        <v>3313</v>
      </c>
      <c r="C170" s="22" t="s">
        <v>7423</v>
      </c>
      <c r="D170" s="30">
        <v>2000</v>
      </c>
      <c r="E170" s="31">
        <v>2321</v>
      </c>
      <c r="F170" s="21" t="s">
        <v>8218</v>
      </c>
      <c r="G170" s="21" t="s">
        <v>8223</v>
      </c>
      <c r="H170" s="21" t="s">
        <v>8245</v>
      </c>
      <c r="I170" s="21">
        <v>1453856400</v>
      </c>
      <c r="J170" s="21">
        <v>1452664317</v>
      </c>
      <c r="K170" s="21" t="b">
        <v>0</v>
      </c>
      <c r="L170" s="21">
        <v>29</v>
      </c>
      <c r="M170" s="21" t="b">
        <v>1</v>
      </c>
      <c r="N170" s="21" t="s">
        <v>8269</v>
      </c>
      <c r="O170" s="21">
        <f t="shared" si="8"/>
        <v>116</v>
      </c>
      <c r="P170" s="21">
        <f t="shared" si="9"/>
        <v>80.03</v>
      </c>
      <c r="Q170" s="32" t="s">
        <v>8315</v>
      </c>
      <c r="R170" s="21" t="s">
        <v>8316</v>
      </c>
      <c r="S170" s="33">
        <f t="shared" si="10"/>
        <v>42382.244409722218</v>
      </c>
      <c r="T170" s="33">
        <f t="shared" si="11"/>
        <v>42396.041666666672</v>
      </c>
    </row>
    <row r="171" spans="1:20" ht="69" x14ac:dyDescent="0.45">
      <c r="A171" s="21">
        <v>3316</v>
      </c>
      <c r="B171" s="22" t="s">
        <v>3316</v>
      </c>
      <c r="C171" s="22" t="s">
        <v>7426</v>
      </c>
      <c r="D171" s="30">
        <v>11737</v>
      </c>
      <c r="E171" s="31">
        <v>11747.18</v>
      </c>
      <c r="F171" s="21" t="s">
        <v>8218</v>
      </c>
      <c r="G171" s="21" t="s">
        <v>8223</v>
      </c>
      <c r="H171" s="21" t="s">
        <v>8245</v>
      </c>
      <c r="I171" s="21">
        <v>1407506040</v>
      </c>
      <c r="J171" s="21">
        <v>1404680075</v>
      </c>
      <c r="K171" s="21" t="b">
        <v>0</v>
      </c>
      <c r="L171" s="21">
        <v>125</v>
      </c>
      <c r="M171" s="21" t="b">
        <v>1</v>
      </c>
      <c r="N171" s="21" t="s">
        <v>8269</v>
      </c>
      <c r="O171" s="21">
        <f t="shared" si="8"/>
        <v>100</v>
      </c>
      <c r="P171" s="21">
        <f t="shared" si="9"/>
        <v>93.98</v>
      </c>
      <c r="Q171" s="32" t="s">
        <v>8315</v>
      </c>
      <c r="R171" s="21" t="s">
        <v>8316</v>
      </c>
      <c r="S171" s="33">
        <f t="shared" si="10"/>
        <v>41826.871238425927</v>
      </c>
      <c r="T171" s="33">
        <f t="shared" si="11"/>
        <v>41859.57916666667</v>
      </c>
    </row>
    <row r="172" spans="1:20" ht="41.4" x14ac:dyDescent="0.45">
      <c r="A172" s="21">
        <v>3317</v>
      </c>
      <c r="B172" s="22" t="s">
        <v>3317</v>
      </c>
      <c r="C172" s="22" t="s">
        <v>7427</v>
      </c>
      <c r="D172" s="30">
        <v>1050</v>
      </c>
      <c r="E172" s="31">
        <v>1115</v>
      </c>
      <c r="F172" s="21" t="s">
        <v>8218</v>
      </c>
      <c r="G172" s="21" t="s">
        <v>8223</v>
      </c>
      <c r="H172" s="21" t="s">
        <v>8245</v>
      </c>
      <c r="I172" s="21">
        <v>1465347424</v>
      </c>
      <c r="J172" s="21">
        <v>1462755424</v>
      </c>
      <c r="K172" s="21" t="b">
        <v>0</v>
      </c>
      <c r="L172" s="21">
        <v>18</v>
      </c>
      <c r="M172" s="21" t="b">
        <v>1</v>
      </c>
      <c r="N172" s="21" t="s">
        <v>8269</v>
      </c>
      <c r="O172" s="21">
        <f t="shared" si="8"/>
        <v>106</v>
      </c>
      <c r="P172" s="21">
        <f t="shared" si="9"/>
        <v>61.94</v>
      </c>
      <c r="Q172" s="32" t="s">
        <v>8315</v>
      </c>
      <c r="R172" s="21" t="s">
        <v>8316</v>
      </c>
      <c r="S172" s="33">
        <f t="shared" si="10"/>
        <v>42499.039629629624</v>
      </c>
      <c r="T172" s="33">
        <f t="shared" si="11"/>
        <v>42529.039629629624</v>
      </c>
    </row>
    <row r="173" spans="1:20" ht="41.4" x14ac:dyDescent="0.45">
      <c r="A173" s="21">
        <v>3320</v>
      </c>
      <c r="B173" s="22" t="s">
        <v>3320</v>
      </c>
      <c r="C173" s="22" t="s">
        <v>7430</v>
      </c>
      <c r="D173" s="30">
        <v>2500</v>
      </c>
      <c r="E173" s="31">
        <v>2525</v>
      </c>
      <c r="F173" s="21" t="s">
        <v>8218</v>
      </c>
      <c r="G173" s="21" t="s">
        <v>8223</v>
      </c>
      <c r="H173" s="21" t="s">
        <v>8245</v>
      </c>
      <c r="I173" s="21">
        <v>1466557557</v>
      </c>
      <c r="J173" s="21">
        <v>1463965557</v>
      </c>
      <c r="K173" s="21" t="b">
        <v>0</v>
      </c>
      <c r="L173" s="21">
        <v>38</v>
      </c>
      <c r="M173" s="21" t="b">
        <v>1</v>
      </c>
      <c r="N173" s="21" t="s">
        <v>8269</v>
      </c>
      <c r="O173" s="21">
        <f t="shared" si="8"/>
        <v>101</v>
      </c>
      <c r="P173" s="21">
        <f t="shared" si="9"/>
        <v>66.45</v>
      </c>
      <c r="Q173" s="32" t="s">
        <v>8315</v>
      </c>
      <c r="R173" s="21" t="s">
        <v>8316</v>
      </c>
      <c r="S173" s="33">
        <f t="shared" si="10"/>
        <v>42513.045798611114</v>
      </c>
      <c r="T173" s="33">
        <f t="shared" si="11"/>
        <v>42543.045798611114</v>
      </c>
    </row>
    <row r="174" spans="1:20" ht="41.4" x14ac:dyDescent="0.45">
      <c r="A174" s="21">
        <v>3321</v>
      </c>
      <c r="B174" s="22" t="s">
        <v>3321</v>
      </c>
      <c r="C174" s="22" t="s">
        <v>7431</v>
      </c>
      <c r="D174" s="30">
        <v>500</v>
      </c>
      <c r="E174" s="31">
        <v>537</v>
      </c>
      <c r="F174" s="21" t="s">
        <v>8218</v>
      </c>
      <c r="G174" s="21" t="s">
        <v>8223</v>
      </c>
      <c r="H174" s="21" t="s">
        <v>8245</v>
      </c>
      <c r="I174" s="21">
        <v>1413431940</v>
      </c>
      <c r="J174" s="21">
        <v>1412216665</v>
      </c>
      <c r="K174" s="21" t="b">
        <v>0</v>
      </c>
      <c r="L174" s="21">
        <v>15</v>
      </c>
      <c r="M174" s="21" t="b">
        <v>1</v>
      </c>
      <c r="N174" s="21" t="s">
        <v>8269</v>
      </c>
      <c r="O174" s="21">
        <f t="shared" si="8"/>
        <v>107</v>
      </c>
      <c r="P174" s="21">
        <f t="shared" si="9"/>
        <v>35.799999999999997</v>
      </c>
      <c r="Q174" s="32" t="s">
        <v>8315</v>
      </c>
      <c r="R174" s="21" t="s">
        <v>8316</v>
      </c>
      <c r="S174" s="33">
        <f t="shared" si="10"/>
        <v>41914.100289351853</v>
      </c>
      <c r="T174" s="33">
        <f t="shared" si="11"/>
        <v>41928.165972222225</v>
      </c>
    </row>
    <row r="175" spans="1:20" ht="41.4" x14ac:dyDescent="0.45">
      <c r="A175" s="21">
        <v>3322</v>
      </c>
      <c r="B175" s="22" t="s">
        <v>3322</v>
      </c>
      <c r="C175" s="22" t="s">
        <v>7432</v>
      </c>
      <c r="D175" s="30">
        <v>3300</v>
      </c>
      <c r="E175" s="31">
        <v>3350</v>
      </c>
      <c r="F175" s="21" t="s">
        <v>8218</v>
      </c>
      <c r="G175" s="21" t="s">
        <v>8223</v>
      </c>
      <c r="H175" s="21" t="s">
        <v>8245</v>
      </c>
      <c r="I175" s="21">
        <v>1466567700</v>
      </c>
      <c r="J175" s="21">
        <v>1464653696</v>
      </c>
      <c r="K175" s="21" t="b">
        <v>0</v>
      </c>
      <c r="L175" s="21">
        <v>23</v>
      </c>
      <c r="M175" s="21" t="b">
        <v>1</v>
      </c>
      <c r="N175" s="21" t="s">
        <v>8269</v>
      </c>
      <c r="O175" s="21">
        <f t="shared" si="8"/>
        <v>102</v>
      </c>
      <c r="P175" s="21">
        <f t="shared" si="9"/>
        <v>145.65</v>
      </c>
      <c r="Q175" s="32" t="s">
        <v>8315</v>
      </c>
      <c r="R175" s="21" t="s">
        <v>8316</v>
      </c>
      <c r="S175" s="33">
        <f t="shared" si="10"/>
        <v>42521.010370370372</v>
      </c>
      <c r="T175" s="33">
        <f t="shared" si="11"/>
        <v>42543.163194444445</v>
      </c>
    </row>
    <row r="176" spans="1:20" ht="41.4" x14ac:dyDescent="0.45">
      <c r="A176" s="21">
        <v>3326</v>
      </c>
      <c r="B176" s="22" t="s">
        <v>3326</v>
      </c>
      <c r="C176" s="22" t="s">
        <v>7436</v>
      </c>
      <c r="D176" s="30">
        <v>8000</v>
      </c>
      <c r="E176" s="31">
        <v>8110</v>
      </c>
      <c r="F176" s="21" t="s">
        <v>8218</v>
      </c>
      <c r="G176" s="21" t="s">
        <v>8223</v>
      </c>
      <c r="H176" s="21" t="s">
        <v>8245</v>
      </c>
      <c r="I176" s="21">
        <v>1425830905</v>
      </c>
      <c r="J176" s="21">
        <v>1423242505</v>
      </c>
      <c r="K176" s="21" t="b">
        <v>0</v>
      </c>
      <c r="L176" s="21">
        <v>57</v>
      </c>
      <c r="M176" s="21" t="b">
        <v>1</v>
      </c>
      <c r="N176" s="21" t="s">
        <v>8269</v>
      </c>
      <c r="O176" s="21">
        <f t="shared" si="8"/>
        <v>101</v>
      </c>
      <c r="P176" s="21">
        <f t="shared" si="9"/>
        <v>142.28</v>
      </c>
      <c r="Q176" s="32" t="s">
        <v>8315</v>
      </c>
      <c r="R176" s="21" t="s">
        <v>8316</v>
      </c>
      <c r="S176" s="33">
        <f t="shared" si="10"/>
        <v>42041.714178240742</v>
      </c>
      <c r="T176" s="33">
        <f t="shared" si="11"/>
        <v>42071.67251157407</v>
      </c>
    </row>
    <row r="177" spans="1:20" ht="41.4" x14ac:dyDescent="0.45">
      <c r="A177" s="21">
        <v>3328</v>
      </c>
      <c r="B177" s="22" t="s">
        <v>3328</v>
      </c>
      <c r="C177" s="22" t="s">
        <v>7438</v>
      </c>
      <c r="D177" s="30">
        <v>1800</v>
      </c>
      <c r="E177" s="31">
        <v>2635</v>
      </c>
      <c r="F177" s="21" t="s">
        <v>8218</v>
      </c>
      <c r="G177" s="21" t="s">
        <v>8223</v>
      </c>
      <c r="H177" s="21" t="s">
        <v>8245</v>
      </c>
      <c r="I177" s="21">
        <v>1404522000</v>
      </c>
      <c r="J177" s="21">
        <v>1404308883</v>
      </c>
      <c r="K177" s="21" t="b">
        <v>0</v>
      </c>
      <c r="L177" s="21">
        <v>9</v>
      </c>
      <c r="M177" s="21" t="b">
        <v>1</v>
      </c>
      <c r="N177" s="21" t="s">
        <v>8269</v>
      </c>
      <c r="O177" s="21">
        <f t="shared" si="8"/>
        <v>146</v>
      </c>
      <c r="P177" s="21">
        <f t="shared" si="9"/>
        <v>292.77999999999997</v>
      </c>
      <c r="Q177" s="32" t="s">
        <v>8315</v>
      </c>
      <c r="R177" s="21" t="s">
        <v>8316</v>
      </c>
      <c r="S177" s="33">
        <f t="shared" si="10"/>
        <v>41822.57503472222</v>
      </c>
      <c r="T177" s="33">
        <f t="shared" si="11"/>
        <v>41825.041666666664</v>
      </c>
    </row>
    <row r="178" spans="1:20" ht="41.4" x14ac:dyDescent="0.45">
      <c r="A178" s="21">
        <v>3331</v>
      </c>
      <c r="B178" s="22" t="s">
        <v>3331</v>
      </c>
      <c r="C178" s="22" t="s">
        <v>7441</v>
      </c>
      <c r="D178" s="30">
        <v>5000</v>
      </c>
      <c r="E178" s="31">
        <v>5226</v>
      </c>
      <c r="F178" s="21" t="s">
        <v>8218</v>
      </c>
      <c r="G178" s="21" t="s">
        <v>8223</v>
      </c>
      <c r="H178" s="21" t="s">
        <v>8245</v>
      </c>
      <c r="I178" s="21">
        <v>1444149886</v>
      </c>
      <c r="J178" s="21">
        <v>1441125886</v>
      </c>
      <c r="K178" s="21" t="b">
        <v>0</v>
      </c>
      <c r="L178" s="21">
        <v>65</v>
      </c>
      <c r="M178" s="21" t="b">
        <v>1</v>
      </c>
      <c r="N178" s="21" t="s">
        <v>8269</v>
      </c>
      <c r="O178" s="21">
        <f t="shared" si="8"/>
        <v>105</v>
      </c>
      <c r="P178" s="21">
        <f t="shared" si="9"/>
        <v>80.400000000000006</v>
      </c>
      <c r="Q178" s="32" t="s">
        <v>8315</v>
      </c>
      <c r="R178" s="21" t="s">
        <v>8316</v>
      </c>
      <c r="S178" s="33">
        <f t="shared" si="10"/>
        <v>42248.697754629626</v>
      </c>
      <c r="T178" s="33">
        <f t="shared" si="11"/>
        <v>42283.697754629626</v>
      </c>
    </row>
    <row r="179" spans="1:20" ht="41.4" x14ac:dyDescent="0.45">
      <c r="A179" s="21">
        <v>3332</v>
      </c>
      <c r="B179" s="22" t="s">
        <v>3332</v>
      </c>
      <c r="C179" s="22" t="s">
        <v>7442</v>
      </c>
      <c r="D179" s="30">
        <v>6000</v>
      </c>
      <c r="E179" s="31">
        <v>6000</v>
      </c>
      <c r="F179" s="21" t="s">
        <v>8218</v>
      </c>
      <c r="G179" s="21" t="s">
        <v>8223</v>
      </c>
      <c r="H179" s="21" t="s">
        <v>8245</v>
      </c>
      <c r="I179" s="21">
        <v>1405802330</v>
      </c>
      <c r="J179" s="21">
        <v>1403210330</v>
      </c>
      <c r="K179" s="21" t="b">
        <v>0</v>
      </c>
      <c r="L179" s="21">
        <v>83</v>
      </c>
      <c r="M179" s="21" t="b">
        <v>1</v>
      </c>
      <c r="N179" s="21" t="s">
        <v>8269</v>
      </c>
      <c r="O179" s="21">
        <f t="shared" si="8"/>
        <v>100</v>
      </c>
      <c r="P179" s="21">
        <f t="shared" si="9"/>
        <v>72.290000000000006</v>
      </c>
      <c r="Q179" s="32" t="s">
        <v>8315</v>
      </c>
      <c r="R179" s="21" t="s">
        <v>8316</v>
      </c>
      <c r="S179" s="33">
        <f t="shared" si="10"/>
        <v>41809.860300925924</v>
      </c>
      <c r="T179" s="33">
        <f t="shared" si="11"/>
        <v>41839.860300925924</v>
      </c>
    </row>
    <row r="180" spans="1:20" ht="41.4" x14ac:dyDescent="0.45">
      <c r="A180" s="21">
        <v>3333</v>
      </c>
      <c r="B180" s="22" t="s">
        <v>3333</v>
      </c>
      <c r="C180" s="22" t="s">
        <v>7443</v>
      </c>
      <c r="D180" s="30">
        <v>3500</v>
      </c>
      <c r="E180" s="31">
        <v>3660</v>
      </c>
      <c r="F180" s="21" t="s">
        <v>8218</v>
      </c>
      <c r="G180" s="21" t="s">
        <v>8223</v>
      </c>
      <c r="H180" s="21" t="s">
        <v>8245</v>
      </c>
      <c r="I180" s="21">
        <v>1434384880</v>
      </c>
      <c r="J180" s="21">
        <v>1432484080</v>
      </c>
      <c r="K180" s="21" t="b">
        <v>0</v>
      </c>
      <c r="L180" s="21">
        <v>111</v>
      </c>
      <c r="M180" s="21" t="b">
        <v>1</v>
      </c>
      <c r="N180" s="21" t="s">
        <v>8269</v>
      </c>
      <c r="O180" s="21">
        <f t="shared" si="8"/>
        <v>105</v>
      </c>
      <c r="P180" s="21">
        <f t="shared" si="9"/>
        <v>32.97</v>
      </c>
      <c r="Q180" s="32" t="s">
        <v>8315</v>
      </c>
      <c r="R180" s="21" t="s">
        <v>8316</v>
      </c>
      <c r="S180" s="33">
        <f t="shared" si="10"/>
        <v>42148.676851851851</v>
      </c>
      <c r="T180" s="33">
        <f t="shared" si="11"/>
        <v>42170.676851851851</v>
      </c>
    </row>
    <row r="181" spans="1:20" ht="27.6" x14ac:dyDescent="0.45">
      <c r="A181" s="21">
        <v>3334</v>
      </c>
      <c r="B181" s="22" t="s">
        <v>3334</v>
      </c>
      <c r="C181" s="22" t="s">
        <v>7444</v>
      </c>
      <c r="D181" s="30">
        <v>3871</v>
      </c>
      <c r="E181" s="31">
        <v>5366</v>
      </c>
      <c r="F181" s="21" t="s">
        <v>8218</v>
      </c>
      <c r="G181" s="21" t="s">
        <v>8223</v>
      </c>
      <c r="H181" s="21" t="s">
        <v>8245</v>
      </c>
      <c r="I181" s="21">
        <v>1438259422</v>
      </c>
      <c r="J181" s="21">
        <v>1435667422</v>
      </c>
      <c r="K181" s="21" t="b">
        <v>0</v>
      </c>
      <c r="L181" s="21">
        <v>46</v>
      </c>
      <c r="M181" s="21" t="b">
        <v>1</v>
      </c>
      <c r="N181" s="21" t="s">
        <v>8269</v>
      </c>
      <c r="O181" s="21">
        <f t="shared" si="8"/>
        <v>139</v>
      </c>
      <c r="P181" s="21">
        <f t="shared" si="9"/>
        <v>116.65</v>
      </c>
      <c r="Q181" s="32" t="s">
        <v>8315</v>
      </c>
      <c r="R181" s="21" t="s">
        <v>8316</v>
      </c>
      <c r="S181" s="33">
        <f t="shared" si="10"/>
        <v>42185.521087962959</v>
      </c>
      <c r="T181" s="33">
        <f t="shared" si="11"/>
        <v>42215.521087962959</v>
      </c>
    </row>
    <row r="182" spans="1:20" ht="27.6" x14ac:dyDescent="0.45">
      <c r="A182" s="21">
        <v>3338</v>
      </c>
      <c r="B182" s="22" t="s">
        <v>3338</v>
      </c>
      <c r="C182" s="22" t="s">
        <v>7448</v>
      </c>
      <c r="D182" s="30">
        <v>15000</v>
      </c>
      <c r="E182" s="31">
        <v>15327</v>
      </c>
      <c r="F182" s="21" t="s">
        <v>8218</v>
      </c>
      <c r="G182" s="21" t="s">
        <v>8223</v>
      </c>
      <c r="H182" s="21" t="s">
        <v>8245</v>
      </c>
      <c r="I182" s="21">
        <v>1487944080</v>
      </c>
      <c r="J182" s="21">
        <v>1486129680</v>
      </c>
      <c r="K182" s="21" t="b">
        <v>0</v>
      </c>
      <c r="L182" s="21">
        <v>112</v>
      </c>
      <c r="M182" s="21" t="b">
        <v>1</v>
      </c>
      <c r="N182" s="21" t="s">
        <v>8269</v>
      </c>
      <c r="O182" s="21">
        <f t="shared" si="8"/>
        <v>102</v>
      </c>
      <c r="P182" s="21">
        <f t="shared" si="9"/>
        <v>136.85</v>
      </c>
      <c r="Q182" s="32" t="s">
        <v>8315</v>
      </c>
      <c r="R182" s="21" t="s">
        <v>8316</v>
      </c>
      <c r="S182" s="33">
        <f t="shared" si="10"/>
        <v>42769.574999999997</v>
      </c>
      <c r="T182" s="33">
        <f t="shared" si="11"/>
        <v>42790.574999999997</v>
      </c>
    </row>
    <row r="183" spans="1:20" ht="41.4" x14ac:dyDescent="0.45">
      <c r="A183" s="21">
        <v>3339</v>
      </c>
      <c r="B183" s="22" t="s">
        <v>3339</v>
      </c>
      <c r="C183" s="22" t="s">
        <v>7449</v>
      </c>
      <c r="D183" s="30">
        <v>8000</v>
      </c>
      <c r="E183" s="31">
        <v>8348</v>
      </c>
      <c r="F183" s="21" t="s">
        <v>8218</v>
      </c>
      <c r="G183" s="21" t="s">
        <v>8223</v>
      </c>
      <c r="H183" s="21" t="s">
        <v>8245</v>
      </c>
      <c r="I183" s="21">
        <v>1469721518</v>
      </c>
      <c r="J183" s="21">
        <v>1467129518</v>
      </c>
      <c r="K183" s="21" t="b">
        <v>0</v>
      </c>
      <c r="L183" s="21">
        <v>47</v>
      </c>
      <c r="M183" s="21" t="b">
        <v>1</v>
      </c>
      <c r="N183" s="21" t="s">
        <v>8269</v>
      </c>
      <c r="O183" s="21">
        <f t="shared" si="8"/>
        <v>104</v>
      </c>
      <c r="P183" s="21">
        <f t="shared" si="9"/>
        <v>177.62</v>
      </c>
      <c r="Q183" s="32" t="s">
        <v>8315</v>
      </c>
      <c r="R183" s="21" t="s">
        <v>8316</v>
      </c>
      <c r="S183" s="33">
        <f t="shared" si="10"/>
        <v>42549.665717592594</v>
      </c>
      <c r="T183" s="33">
        <f t="shared" si="11"/>
        <v>42579.665717592594</v>
      </c>
    </row>
    <row r="184" spans="1:20" ht="41.4" x14ac:dyDescent="0.45">
      <c r="A184" s="21">
        <v>3340</v>
      </c>
      <c r="B184" s="22" t="s">
        <v>3340</v>
      </c>
      <c r="C184" s="22" t="s">
        <v>7450</v>
      </c>
      <c r="D184" s="30">
        <v>3000</v>
      </c>
      <c r="E184" s="31">
        <v>4145</v>
      </c>
      <c r="F184" s="21" t="s">
        <v>8218</v>
      </c>
      <c r="G184" s="21" t="s">
        <v>8223</v>
      </c>
      <c r="H184" s="21" t="s">
        <v>8245</v>
      </c>
      <c r="I184" s="21">
        <v>1481066554</v>
      </c>
      <c r="J184" s="21">
        <v>1478906554</v>
      </c>
      <c r="K184" s="21" t="b">
        <v>0</v>
      </c>
      <c r="L184" s="21">
        <v>38</v>
      </c>
      <c r="M184" s="21" t="b">
        <v>1</v>
      </c>
      <c r="N184" s="21" t="s">
        <v>8269</v>
      </c>
      <c r="O184" s="21">
        <f t="shared" si="8"/>
        <v>138</v>
      </c>
      <c r="P184" s="21">
        <f t="shared" si="9"/>
        <v>109.08</v>
      </c>
      <c r="Q184" s="32" t="s">
        <v>8315</v>
      </c>
      <c r="R184" s="21" t="s">
        <v>8316</v>
      </c>
      <c r="S184" s="33">
        <f t="shared" si="10"/>
        <v>42685.974004629628</v>
      </c>
      <c r="T184" s="33">
        <f t="shared" si="11"/>
        <v>42710.974004629628</v>
      </c>
    </row>
    <row r="185" spans="1:20" ht="27.6" x14ac:dyDescent="0.45">
      <c r="A185" s="21">
        <v>3342</v>
      </c>
      <c r="B185" s="22" t="s">
        <v>3342</v>
      </c>
      <c r="C185" s="22" t="s">
        <v>7452</v>
      </c>
      <c r="D185" s="30">
        <v>6000</v>
      </c>
      <c r="E185" s="31">
        <v>6100</v>
      </c>
      <c r="F185" s="21" t="s">
        <v>8218</v>
      </c>
      <c r="G185" s="21" t="s">
        <v>8223</v>
      </c>
      <c r="H185" s="21" t="s">
        <v>8245</v>
      </c>
      <c r="I185" s="21">
        <v>1427864340</v>
      </c>
      <c r="J185" s="21">
        <v>1425020810</v>
      </c>
      <c r="K185" s="21" t="b">
        <v>0</v>
      </c>
      <c r="L185" s="21">
        <v>78</v>
      </c>
      <c r="M185" s="21" t="b">
        <v>1</v>
      </c>
      <c r="N185" s="21" t="s">
        <v>8269</v>
      </c>
      <c r="O185" s="21">
        <f t="shared" si="8"/>
        <v>102</v>
      </c>
      <c r="P185" s="21">
        <f t="shared" si="9"/>
        <v>78.209999999999994</v>
      </c>
      <c r="Q185" s="32" t="s">
        <v>8315</v>
      </c>
      <c r="R185" s="21" t="s">
        <v>8316</v>
      </c>
      <c r="S185" s="33">
        <f t="shared" si="10"/>
        <v>42062.296412037031</v>
      </c>
      <c r="T185" s="33">
        <f t="shared" si="11"/>
        <v>42095.207638888889</v>
      </c>
    </row>
    <row r="186" spans="1:20" ht="41.4" x14ac:dyDescent="0.45">
      <c r="A186" s="21">
        <v>3344</v>
      </c>
      <c r="B186" s="22" t="s">
        <v>3344</v>
      </c>
      <c r="C186" s="22" t="s">
        <v>7454</v>
      </c>
      <c r="D186" s="30">
        <v>4500</v>
      </c>
      <c r="E186" s="31">
        <v>4565</v>
      </c>
      <c r="F186" s="21" t="s">
        <v>8218</v>
      </c>
      <c r="G186" s="21" t="s">
        <v>8223</v>
      </c>
      <c r="H186" s="21" t="s">
        <v>8245</v>
      </c>
      <c r="I186" s="21">
        <v>1409374093</v>
      </c>
      <c r="J186" s="21">
        <v>1406782093</v>
      </c>
      <c r="K186" s="21" t="b">
        <v>0</v>
      </c>
      <c r="L186" s="21">
        <v>40</v>
      </c>
      <c r="M186" s="21" t="b">
        <v>1</v>
      </c>
      <c r="N186" s="21" t="s">
        <v>8269</v>
      </c>
      <c r="O186" s="21">
        <f t="shared" si="8"/>
        <v>101</v>
      </c>
      <c r="P186" s="21">
        <f t="shared" si="9"/>
        <v>114.13</v>
      </c>
      <c r="Q186" s="32" t="s">
        <v>8315</v>
      </c>
      <c r="R186" s="21" t="s">
        <v>8316</v>
      </c>
      <c r="S186" s="33">
        <f t="shared" si="10"/>
        <v>41851.200150462959</v>
      </c>
      <c r="T186" s="33">
        <f t="shared" si="11"/>
        <v>41881.200150462959</v>
      </c>
    </row>
    <row r="187" spans="1:20" ht="41.4" x14ac:dyDescent="0.45">
      <c r="A187" s="21">
        <v>3345</v>
      </c>
      <c r="B187" s="22" t="s">
        <v>3345</v>
      </c>
      <c r="C187" s="22" t="s">
        <v>7455</v>
      </c>
      <c r="D187" s="30">
        <v>500</v>
      </c>
      <c r="E187" s="31">
        <v>650</v>
      </c>
      <c r="F187" s="21" t="s">
        <v>8218</v>
      </c>
      <c r="G187" s="21" t="s">
        <v>8223</v>
      </c>
      <c r="H187" s="21" t="s">
        <v>8245</v>
      </c>
      <c r="I187" s="21">
        <v>1429317420</v>
      </c>
      <c r="J187" s="21">
        <v>1424226768</v>
      </c>
      <c r="K187" s="21" t="b">
        <v>0</v>
      </c>
      <c r="L187" s="21">
        <v>13</v>
      </c>
      <c r="M187" s="21" t="b">
        <v>1</v>
      </c>
      <c r="N187" s="21" t="s">
        <v>8269</v>
      </c>
      <c r="O187" s="21">
        <f t="shared" si="8"/>
        <v>130</v>
      </c>
      <c r="P187" s="21">
        <f t="shared" si="9"/>
        <v>50</v>
      </c>
      <c r="Q187" s="32" t="s">
        <v>8315</v>
      </c>
      <c r="R187" s="21" t="s">
        <v>8316</v>
      </c>
      <c r="S187" s="33">
        <f t="shared" si="10"/>
        <v>42053.106111111112</v>
      </c>
      <c r="T187" s="33">
        <f t="shared" si="11"/>
        <v>42112.025694444441</v>
      </c>
    </row>
    <row r="188" spans="1:20" ht="41.4" x14ac:dyDescent="0.45">
      <c r="A188" s="21">
        <v>3346</v>
      </c>
      <c r="B188" s="22" t="s">
        <v>3346</v>
      </c>
      <c r="C188" s="22" t="s">
        <v>7456</v>
      </c>
      <c r="D188" s="30">
        <v>1500</v>
      </c>
      <c r="E188" s="31">
        <v>1650</v>
      </c>
      <c r="F188" s="21" t="s">
        <v>8218</v>
      </c>
      <c r="G188" s="21" t="s">
        <v>8223</v>
      </c>
      <c r="H188" s="21" t="s">
        <v>8245</v>
      </c>
      <c r="I188" s="21">
        <v>1424910910</v>
      </c>
      <c r="J188" s="21">
        <v>1424306110</v>
      </c>
      <c r="K188" s="21" t="b">
        <v>0</v>
      </c>
      <c r="L188" s="21">
        <v>18</v>
      </c>
      <c r="M188" s="21" t="b">
        <v>1</v>
      </c>
      <c r="N188" s="21" t="s">
        <v>8269</v>
      </c>
      <c r="O188" s="21">
        <f t="shared" si="8"/>
        <v>110</v>
      </c>
      <c r="P188" s="21">
        <f t="shared" si="9"/>
        <v>91.67</v>
      </c>
      <c r="Q188" s="32" t="s">
        <v>8315</v>
      </c>
      <c r="R188" s="21" t="s">
        <v>8316</v>
      </c>
      <c r="S188" s="33">
        <f t="shared" si="10"/>
        <v>42054.024421296301</v>
      </c>
      <c r="T188" s="33">
        <f t="shared" si="11"/>
        <v>42061.024421296301</v>
      </c>
    </row>
    <row r="189" spans="1:20" ht="41.4" x14ac:dyDescent="0.45">
      <c r="A189" s="21">
        <v>3348</v>
      </c>
      <c r="B189" s="22" t="s">
        <v>3266</v>
      </c>
      <c r="C189" s="22" t="s">
        <v>7458</v>
      </c>
      <c r="D189" s="30">
        <v>5500</v>
      </c>
      <c r="E189" s="31">
        <v>5516</v>
      </c>
      <c r="F189" s="21" t="s">
        <v>8218</v>
      </c>
      <c r="G189" s="21" t="s">
        <v>8223</v>
      </c>
      <c r="H189" s="21" t="s">
        <v>8245</v>
      </c>
      <c r="I189" s="21">
        <v>1461988740</v>
      </c>
      <c r="J189" s="21">
        <v>1459949080</v>
      </c>
      <c r="K189" s="21" t="b">
        <v>0</v>
      </c>
      <c r="L189" s="21">
        <v>79</v>
      </c>
      <c r="M189" s="21" t="b">
        <v>1</v>
      </c>
      <c r="N189" s="21" t="s">
        <v>8269</v>
      </c>
      <c r="O189" s="21">
        <f t="shared" si="8"/>
        <v>100</v>
      </c>
      <c r="P189" s="21">
        <f t="shared" si="9"/>
        <v>69.819999999999993</v>
      </c>
      <c r="Q189" s="32" t="s">
        <v>8315</v>
      </c>
      <c r="R189" s="21" t="s">
        <v>8316</v>
      </c>
      <c r="S189" s="33">
        <f t="shared" si="10"/>
        <v>42466.558796296296</v>
      </c>
      <c r="T189" s="33">
        <f t="shared" si="11"/>
        <v>42490.165972222225</v>
      </c>
    </row>
    <row r="190" spans="1:20" ht="41.4" x14ac:dyDescent="0.45">
      <c r="A190" s="21">
        <v>3349</v>
      </c>
      <c r="B190" s="22" t="s">
        <v>3348</v>
      </c>
      <c r="C190" s="22" t="s">
        <v>7459</v>
      </c>
      <c r="D190" s="30">
        <v>1000</v>
      </c>
      <c r="E190" s="31">
        <v>1534</v>
      </c>
      <c r="F190" s="21" t="s">
        <v>8218</v>
      </c>
      <c r="G190" s="21" t="s">
        <v>8223</v>
      </c>
      <c r="H190" s="21" t="s">
        <v>8245</v>
      </c>
      <c r="I190" s="21">
        <v>1465837200</v>
      </c>
      <c r="J190" s="21">
        <v>1463971172</v>
      </c>
      <c r="K190" s="21" t="b">
        <v>0</v>
      </c>
      <c r="L190" s="21">
        <v>14</v>
      </c>
      <c r="M190" s="21" t="b">
        <v>1</v>
      </c>
      <c r="N190" s="21" t="s">
        <v>8269</v>
      </c>
      <c r="O190" s="21">
        <f t="shared" si="8"/>
        <v>153</v>
      </c>
      <c r="P190" s="21">
        <f t="shared" si="9"/>
        <v>109.57</v>
      </c>
      <c r="Q190" s="32" t="s">
        <v>8315</v>
      </c>
      <c r="R190" s="21" t="s">
        <v>8316</v>
      </c>
      <c r="S190" s="33">
        <f t="shared" si="10"/>
        <v>42513.110787037032</v>
      </c>
      <c r="T190" s="33">
        <f t="shared" si="11"/>
        <v>42534.708333333328</v>
      </c>
    </row>
    <row r="191" spans="1:20" ht="27.6" x14ac:dyDescent="0.45">
      <c r="A191" s="21">
        <v>3354</v>
      </c>
      <c r="B191" s="22" t="s">
        <v>3353</v>
      </c>
      <c r="C191" s="22" t="s">
        <v>7464</v>
      </c>
      <c r="D191" s="30">
        <v>3000</v>
      </c>
      <c r="E191" s="31">
        <v>3058</v>
      </c>
      <c r="F191" s="21" t="s">
        <v>8218</v>
      </c>
      <c r="G191" s="21" t="s">
        <v>8223</v>
      </c>
      <c r="H191" s="21" t="s">
        <v>8245</v>
      </c>
      <c r="I191" s="21">
        <v>1446091260</v>
      </c>
      <c r="J191" s="21">
        <v>1443029206</v>
      </c>
      <c r="K191" s="21" t="b">
        <v>0</v>
      </c>
      <c r="L191" s="21">
        <v>55</v>
      </c>
      <c r="M191" s="21" t="b">
        <v>1</v>
      </c>
      <c r="N191" s="21" t="s">
        <v>8269</v>
      </c>
      <c r="O191" s="21">
        <f t="shared" si="8"/>
        <v>102</v>
      </c>
      <c r="P191" s="21">
        <f t="shared" si="9"/>
        <v>55.6</v>
      </c>
      <c r="Q191" s="32" t="s">
        <v>8315</v>
      </c>
      <c r="R191" s="21" t="s">
        <v>8316</v>
      </c>
      <c r="S191" s="33">
        <f t="shared" si="10"/>
        <v>42270.7269212963</v>
      </c>
      <c r="T191" s="33">
        <f t="shared" si="11"/>
        <v>42306.167361111111</v>
      </c>
    </row>
    <row r="192" spans="1:20" ht="41.4" x14ac:dyDescent="0.45">
      <c r="A192" s="21">
        <v>3358</v>
      </c>
      <c r="B192" s="22" t="s">
        <v>3357</v>
      </c>
      <c r="C192" s="22" t="s">
        <v>7468</v>
      </c>
      <c r="D192" s="30">
        <v>10000</v>
      </c>
      <c r="E192" s="31">
        <v>10299</v>
      </c>
      <c r="F192" s="21" t="s">
        <v>8218</v>
      </c>
      <c r="G192" s="21" t="s">
        <v>8223</v>
      </c>
      <c r="H192" s="21" t="s">
        <v>8245</v>
      </c>
      <c r="I192" s="21">
        <v>1416385679</v>
      </c>
      <c r="J192" s="21">
        <v>1413790079</v>
      </c>
      <c r="K192" s="21" t="b">
        <v>0</v>
      </c>
      <c r="L192" s="21">
        <v>162</v>
      </c>
      <c r="M192" s="21" t="b">
        <v>1</v>
      </c>
      <c r="N192" s="21" t="s">
        <v>8269</v>
      </c>
      <c r="O192" s="21">
        <f t="shared" si="8"/>
        <v>103</v>
      </c>
      <c r="P192" s="21">
        <f t="shared" si="9"/>
        <v>63.57</v>
      </c>
      <c r="Q192" s="32" t="s">
        <v>8315</v>
      </c>
      <c r="R192" s="21" t="s">
        <v>8316</v>
      </c>
      <c r="S192" s="33">
        <f t="shared" si="10"/>
        <v>41932.311099537037</v>
      </c>
      <c r="T192" s="33">
        <f t="shared" si="11"/>
        <v>41962.352766203709</v>
      </c>
    </row>
    <row r="193" spans="1:20" ht="27.6" x14ac:dyDescent="0.45">
      <c r="A193" s="21">
        <v>3359</v>
      </c>
      <c r="B193" s="22" t="s">
        <v>3358</v>
      </c>
      <c r="C193" s="22" t="s">
        <v>7469</v>
      </c>
      <c r="D193" s="30">
        <v>4000</v>
      </c>
      <c r="E193" s="31">
        <v>4250</v>
      </c>
      <c r="F193" s="21" t="s">
        <v>8218</v>
      </c>
      <c r="G193" s="21" t="s">
        <v>8223</v>
      </c>
      <c r="H193" s="21" t="s">
        <v>8245</v>
      </c>
      <c r="I193" s="21">
        <v>1487985734</v>
      </c>
      <c r="J193" s="21">
        <v>1484097734</v>
      </c>
      <c r="K193" s="21" t="b">
        <v>0</v>
      </c>
      <c r="L193" s="21">
        <v>23</v>
      </c>
      <c r="M193" s="21" t="b">
        <v>1</v>
      </c>
      <c r="N193" s="21" t="s">
        <v>8269</v>
      </c>
      <c r="O193" s="21">
        <f t="shared" si="8"/>
        <v>106</v>
      </c>
      <c r="P193" s="21">
        <f t="shared" si="9"/>
        <v>184.78</v>
      </c>
      <c r="Q193" s="32" t="s">
        <v>8315</v>
      </c>
      <c r="R193" s="21" t="s">
        <v>8316</v>
      </c>
      <c r="S193" s="33">
        <f t="shared" si="10"/>
        <v>42746.057106481487</v>
      </c>
      <c r="T193" s="33">
        <f t="shared" si="11"/>
        <v>42791.057106481487</v>
      </c>
    </row>
    <row r="194" spans="1:20" ht="41.4" x14ac:dyDescent="0.45">
      <c r="A194" s="21">
        <v>3361</v>
      </c>
      <c r="B194" s="22" t="s">
        <v>3360</v>
      </c>
      <c r="C194" s="22" t="s">
        <v>7471</v>
      </c>
      <c r="D194" s="30">
        <v>5000</v>
      </c>
      <c r="E194" s="31">
        <v>5673</v>
      </c>
      <c r="F194" s="21" t="s">
        <v>8218</v>
      </c>
      <c r="G194" s="21" t="s">
        <v>8223</v>
      </c>
      <c r="H194" s="21" t="s">
        <v>8245</v>
      </c>
      <c r="I194" s="21">
        <v>1409587140</v>
      </c>
      <c r="J194" s="21">
        <v>1408062990</v>
      </c>
      <c r="K194" s="21" t="b">
        <v>0</v>
      </c>
      <c r="L194" s="21">
        <v>68</v>
      </c>
      <c r="M194" s="21" t="b">
        <v>1</v>
      </c>
      <c r="N194" s="21" t="s">
        <v>8269</v>
      </c>
      <c r="O194" s="21">
        <f t="shared" ref="O194:O257" si="12">ROUND(E194/D194*100,0)</f>
        <v>113</v>
      </c>
      <c r="P194" s="21">
        <f t="shared" ref="P194:P257" si="13">IFERROR(ROUND(E194/L194,2),0)</f>
        <v>83.43</v>
      </c>
      <c r="Q194" s="32" t="s">
        <v>8315</v>
      </c>
      <c r="R194" s="21" t="s">
        <v>8316</v>
      </c>
      <c r="S194" s="33">
        <f t="shared" ref="S194:S257" si="14">(((J194/60)/60)/24)+DATE(1970,1,1)</f>
        <v>41866.025347222225</v>
      </c>
      <c r="T194" s="33">
        <f t="shared" ref="T194:T257" si="15">(((I194/60)/60)/24)+DATE(1970,1,1)</f>
        <v>41883.665972222225</v>
      </c>
    </row>
    <row r="195" spans="1:20" ht="41.4" x14ac:dyDescent="0.45">
      <c r="A195" s="21">
        <v>3362</v>
      </c>
      <c r="B195" s="22" t="s">
        <v>3361</v>
      </c>
      <c r="C195" s="22" t="s">
        <v>7472</v>
      </c>
      <c r="D195" s="30">
        <v>500</v>
      </c>
      <c r="E195" s="31">
        <v>1090</v>
      </c>
      <c r="F195" s="21" t="s">
        <v>8218</v>
      </c>
      <c r="G195" s="21" t="s">
        <v>8223</v>
      </c>
      <c r="H195" s="21" t="s">
        <v>8245</v>
      </c>
      <c r="I195" s="21">
        <v>1425704100</v>
      </c>
      <c r="J195" s="21">
        <v>1424484717</v>
      </c>
      <c r="K195" s="21" t="b">
        <v>0</v>
      </c>
      <c r="L195" s="21">
        <v>20</v>
      </c>
      <c r="M195" s="21" t="b">
        <v>1</v>
      </c>
      <c r="N195" s="21" t="s">
        <v>8269</v>
      </c>
      <c r="O195" s="21">
        <f t="shared" si="12"/>
        <v>218</v>
      </c>
      <c r="P195" s="21">
        <f t="shared" si="13"/>
        <v>54.5</v>
      </c>
      <c r="Q195" s="32" t="s">
        <v>8315</v>
      </c>
      <c r="R195" s="21" t="s">
        <v>8316</v>
      </c>
      <c r="S195" s="33">
        <f t="shared" si="14"/>
        <v>42056.091631944444</v>
      </c>
      <c r="T195" s="33">
        <f t="shared" si="15"/>
        <v>42070.204861111109</v>
      </c>
    </row>
    <row r="196" spans="1:20" ht="41.4" x14ac:dyDescent="0.45">
      <c r="A196" s="21">
        <v>3363</v>
      </c>
      <c r="B196" s="22" t="s">
        <v>3362</v>
      </c>
      <c r="C196" s="22" t="s">
        <v>7473</v>
      </c>
      <c r="D196" s="30">
        <v>7750</v>
      </c>
      <c r="E196" s="31">
        <v>7860</v>
      </c>
      <c r="F196" s="21" t="s">
        <v>8218</v>
      </c>
      <c r="G196" s="21" t="s">
        <v>8223</v>
      </c>
      <c r="H196" s="21" t="s">
        <v>8245</v>
      </c>
      <c r="I196" s="21">
        <v>1408464000</v>
      </c>
      <c r="J196" s="21">
        <v>1406831445</v>
      </c>
      <c r="K196" s="21" t="b">
        <v>0</v>
      </c>
      <c r="L196" s="21">
        <v>26</v>
      </c>
      <c r="M196" s="21" t="b">
        <v>1</v>
      </c>
      <c r="N196" s="21" t="s">
        <v>8269</v>
      </c>
      <c r="O196" s="21">
        <f t="shared" si="12"/>
        <v>101</v>
      </c>
      <c r="P196" s="21">
        <f t="shared" si="13"/>
        <v>302.31</v>
      </c>
      <c r="Q196" s="32" t="s">
        <v>8315</v>
      </c>
      <c r="R196" s="21" t="s">
        <v>8316</v>
      </c>
      <c r="S196" s="33">
        <f t="shared" si="14"/>
        <v>41851.771354166667</v>
      </c>
      <c r="T196" s="33">
        <f t="shared" si="15"/>
        <v>41870.666666666664</v>
      </c>
    </row>
    <row r="197" spans="1:20" ht="41.4" x14ac:dyDescent="0.45">
      <c r="A197" s="21">
        <v>3365</v>
      </c>
      <c r="B197" s="22" t="s">
        <v>3364</v>
      </c>
      <c r="C197" s="22" t="s">
        <v>7475</v>
      </c>
      <c r="D197" s="30">
        <v>2500</v>
      </c>
      <c r="E197" s="31">
        <v>2600</v>
      </c>
      <c r="F197" s="21" t="s">
        <v>8218</v>
      </c>
      <c r="G197" s="21" t="s">
        <v>8223</v>
      </c>
      <c r="H197" s="21" t="s">
        <v>8245</v>
      </c>
      <c r="I197" s="21">
        <v>1449973592</v>
      </c>
      <c r="J197" s="21">
        <v>1447381592</v>
      </c>
      <c r="K197" s="21" t="b">
        <v>0</v>
      </c>
      <c r="L197" s="21">
        <v>3</v>
      </c>
      <c r="M197" s="21" t="b">
        <v>1</v>
      </c>
      <c r="N197" s="21" t="s">
        <v>8269</v>
      </c>
      <c r="O197" s="21">
        <f t="shared" si="12"/>
        <v>104</v>
      </c>
      <c r="P197" s="21">
        <f t="shared" si="13"/>
        <v>866.67</v>
      </c>
      <c r="Q197" s="32" t="s">
        <v>8315</v>
      </c>
      <c r="R197" s="21" t="s">
        <v>8316</v>
      </c>
      <c r="S197" s="33">
        <f t="shared" si="14"/>
        <v>42321.101759259262</v>
      </c>
      <c r="T197" s="33">
        <f t="shared" si="15"/>
        <v>42351.101759259262</v>
      </c>
    </row>
    <row r="198" spans="1:20" ht="41.4" x14ac:dyDescent="0.45">
      <c r="A198" s="21">
        <v>3366</v>
      </c>
      <c r="B198" s="22" t="s">
        <v>3365</v>
      </c>
      <c r="C198" s="22" t="s">
        <v>7476</v>
      </c>
      <c r="D198" s="30">
        <v>500</v>
      </c>
      <c r="E198" s="31">
        <v>1105</v>
      </c>
      <c r="F198" s="21" t="s">
        <v>8218</v>
      </c>
      <c r="G198" s="21" t="s">
        <v>8223</v>
      </c>
      <c r="H198" s="21" t="s">
        <v>8245</v>
      </c>
      <c r="I198" s="21">
        <v>1431481037</v>
      </c>
      <c r="J198" s="21">
        <v>1428889037</v>
      </c>
      <c r="K198" s="21" t="b">
        <v>0</v>
      </c>
      <c r="L198" s="21">
        <v>18</v>
      </c>
      <c r="M198" s="21" t="b">
        <v>1</v>
      </c>
      <c r="N198" s="21" t="s">
        <v>8269</v>
      </c>
      <c r="O198" s="21">
        <f t="shared" si="12"/>
        <v>221</v>
      </c>
      <c r="P198" s="21">
        <f t="shared" si="13"/>
        <v>61.39</v>
      </c>
      <c r="Q198" s="32" t="s">
        <v>8315</v>
      </c>
      <c r="R198" s="21" t="s">
        <v>8316</v>
      </c>
      <c r="S198" s="33">
        <f t="shared" si="14"/>
        <v>42107.067557870367</v>
      </c>
      <c r="T198" s="33">
        <f t="shared" si="15"/>
        <v>42137.067557870367</v>
      </c>
    </row>
    <row r="199" spans="1:20" ht="41.4" x14ac:dyDescent="0.45">
      <c r="A199" s="21">
        <v>3368</v>
      </c>
      <c r="B199" s="22" t="s">
        <v>3367</v>
      </c>
      <c r="C199" s="22" t="s">
        <v>7478</v>
      </c>
      <c r="D199" s="30">
        <v>1000</v>
      </c>
      <c r="E199" s="31">
        <v>1046</v>
      </c>
      <c r="F199" s="21" t="s">
        <v>8218</v>
      </c>
      <c r="G199" s="21" t="s">
        <v>8223</v>
      </c>
      <c r="H199" s="21" t="s">
        <v>8245</v>
      </c>
      <c r="I199" s="21">
        <v>1420088400</v>
      </c>
      <c r="J199" s="21">
        <v>1416977259</v>
      </c>
      <c r="K199" s="21" t="b">
        <v>0</v>
      </c>
      <c r="L199" s="21">
        <v>23</v>
      </c>
      <c r="M199" s="21" t="b">
        <v>1</v>
      </c>
      <c r="N199" s="21" t="s">
        <v>8269</v>
      </c>
      <c r="O199" s="21">
        <f t="shared" si="12"/>
        <v>105</v>
      </c>
      <c r="P199" s="21">
        <f t="shared" si="13"/>
        <v>45.48</v>
      </c>
      <c r="Q199" s="32" t="s">
        <v>8315</v>
      </c>
      <c r="R199" s="21" t="s">
        <v>8316</v>
      </c>
      <c r="S199" s="33">
        <f t="shared" si="14"/>
        <v>41969.199756944443</v>
      </c>
      <c r="T199" s="33">
        <f t="shared" si="15"/>
        <v>42005.208333333328</v>
      </c>
    </row>
    <row r="200" spans="1:20" ht="27.6" x14ac:dyDescent="0.45">
      <c r="A200" s="21">
        <v>3370</v>
      </c>
      <c r="B200" s="22" t="s">
        <v>3369</v>
      </c>
      <c r="C200" s="22" t="s">
        <v>7480</v>
      </c>
      <c r="D200" s="30">
        <v>1500</v>
      </c>
      <c r="E200" s="31">
        <v>1766</v>
      </c>
      <c r="F200" s="21" t="s">
        <v>8218</v>
      </c>
      <c r="G200" s="21" t="s">
        <v>8223</v>
      </c>
      <c r="H200" s="21" t="s">
        <v>8245</v>
      </c>
      <c r="I200" s="21">
        <v>1481961600</v>
      </c>
      <c r="J200" s="21">
        <v>1479283285</v>
      </c>
      <c r="K200" s="21" t="b">
        <v>0</v>
      </c>
      <c r="L200" s="21">
        <v>26</v>
      </c>
      <c r="M200" s="21" t="b">
        <v>1</v>
      </c>
      <c r="N200" s="21" t="s">
        <v>8269</v>
      </c>
      <c r="O200" s="21">
        <f t="shared" si="12"/>
        <v>118</v>
      </c>
      <c r="P200" s="21">
        <f t="shared" si="13"/>
        <v>67.92</v>
      </c>
      <c r="Q200" s="32" t="s">
        <v>8315</v>
      </c>
      <c r="R200" s="21" t="s">
        <v>8316</v>
      </c>
      <c r="S200" s="33">
        <f t="shared" si="14"/>
        <v>42690.334317129629</v>
      </c>
      <c r="T200" s="33">
        <f t="shared" si="15"/>
        <v>42721.333333333328</v>
      </c>
    </row>
    <row r="201" spans="1:20" ht="27.6" x14ac:dyDescent="0.45">
      <c r="A201" s="21">
        <v>3371</v>
      </c>
      <c r="B201" s="22" t="s">
        <v>3370</v>
      </c>
      <c r="C201" s="22" t="s">
        <v>7481</v>
      </c>
      <c r="D201" s="30">
        <v>200</v>
      </c>
      <c r="E201" s="31">
        <v>277</v>
      </c>
      <c r="F201" s="21" t="s">
        <v>8218</v>
      </c>
      <c r="G201" s="21" t="s">
        <v>8223</v>
      </c>
      <c r="H201" s="21" t="s">
        <v>8245</v>
      </c>
      <c r="I201" s="21">
        <v>1449089965</v>
      </c>
      <c r="J201" s="21">
        <v>1446670765</v>
      </c>
      <c r="K201" s="21" t="b">
        <v>0</v>
      </c>
      <c r="L201" s="21">
        <v>9</v>
      </c>
      <c r="M201" s="21" t="b">
        <v>1</v>
      </c>
      <c r="N201" s="21" t="s">
        <v>8269</v>
      </c>
      <c r="O201" s="21">
        <f t="shared" si="12"/>
        <v>139</v>
      </c>
      <c r="P201" s="21">
        <f t="shared" si="13"/>
        <v>30.78</v>
      </c>
      <c r="Q201" s="32" t="s">
        <v>8315</v>
      </c>
      <c r="R201" s="21" t="s">
        <v>8316</v>
      </c>
      <c r="S201" s="33">
        <f t="shared" si="14"/>
        <v>42312.874594907407</v>
      </c>
      <c r="T201" s="33">
        <f t="shared" si="15"/>
        <v>42340.874594907407</v>
      </c>
    </row>
    <row r="202" spans="1:20" ht="41.4" x14ac:dyDescent="0.45">
      <c r="A202" s="21">
        <v>3372</v>
      </c>
      <c r="B202" s="22" t="s">
        <v>3371</v>
      </c>
      <c r="C202" s="22" t="s">
        <v>7482</v>
      </c>
      <c r="D202" s="30">
        <v>1000</v>
      </c>
      <c r="E202" s="31">
        <v>1035</v>
      </c>
      <c r="F202" s="21" t="s">
        <v>8218</v>
      </c>
      <c r="G202" s="21" t="s">
        <v>8223</v>
      </c>
      <c r="H202" s="21" t="s">
        <v>8245</v>
      </c>
      <c r="I202" s="21">
        <v>1408942740</v>
      </c>
      <c r="J202" s="21">
        <v>1407157756</v>
      </c>
      <c r="K202" s="21" t="b">
        <v>0</v>
      </c>
      <c r="L202" s="21">
        <v>27</v>
      </c>
      <c r="M202" s="21" t="b">
        <v>1</v>
      </c>
      <c r="N202" s="21" t="s">
        <v>8269</v>
      </c>
      <c r="O202" s="21">
        <f t="shared" si="12"/>
        <v>104</v>
      </c>
      <c r="P202" s="21">
        <f t="shared" si="13"/>
        <v>38.33</v>
      </c>
      <c r="Q202" s="32" t="s">
        <v>8315</v>
      </c>
      <c r="R202" s="21" t="s">
        <v>8316</v>
      </c>
      <c r="S202" s="33">
        <f t="shared" si="14"/>
        <v>41855.548101851848</v>
      </c>
      <c r="T202" s="33">
        <f t="shared" si="15"/>
        <v>41876.207638888889</v>
      </c>
    </row>
    <row r="203" spans="1:20" ht="41.4" x14ac:dyDescent="0.45">
      <c r="A203" s="21">
        <v>3376</v>
      </c>
      <c r="B203" s="22" t="s">
        <v>3375</v>
      </c>
      <c r="C203" s="22" t="s">
        <v>7486</v>
      </c>
      <c r="D203" s="30">
        <v>8000</v>
      </c>
      <c r="E203" s="31">
        <v>8001</v>
      </c>
      <c r="F203" s="21" t="s">
        <v>8218</v>
      </c>
      <c r="G203" s="21" t="s">
        <v>8223</v>
      </c>
      <c r="H203" s="21" t="s">
        <v>8245</v>
      </c>
      <c r="I203" s="21">
        <v>1429976994</v>
      </c>
      <c r="J203" s="21">
        <v>1424796594</v>
      </c>
      <c r="K203" s="21" t="b">
        <v>0</v>
      </c>
      <c r="L203" s="21">
        <v>19</v>
      </c>
      <c r="M203" s="21" t="b">
        <v>1</v>
      </c>
      <c r="N203" s="21" t="s">
        <v>8269</v>
      </c>
      <c r="O203" s="21">
        <f t="shared" si="12"/>
        <v>100</v>
      </c>
      <c r="P203" s="21">
        <f t="shared" si="13"/>
        <v>421.11</v>
      </c>
      <c r="Q203" s="32" t="s">
        <v>8315</v>
      </c>
      <c r="R203" s="21" t="s">
        <v>8316</v>
      </c>
      <c r="S203" s="33">
        <f t="shared" si="14"/>
        <v>42059.701319444444</v>
      </c>
      <c r="T203" s="33">
        <f t="shared" si="15"/>
        <v>42119.659652777773</v>
      </c>
    </row>
    <row r="204" spans="1:20" ht="41.4" x14ac:dyDescent="0.45">
      <c r="A204" s="21">
        <v>3380</v>
      </c>
      <c r="B204" s="22" t="s">
        <v>3379</v>
      </c>
      <c r="C204" s="22" t="s">
        <v>7490</v>
      </c>
      <c r="D204" s="30">
        <v>3000</v>
      </c>
      <c r="E204" s="31">
        <v>3133</v>
      </c>
      <c r="F204" s="21" t="s">
        <v>8218</v>
      </c>
      <c r="G204" s="21" t="s">
        <v>8223</v>
      </c>
      <c r="H204" s="21" t="s">
        <v>8245</v>
      </c>
      <c r="I204" s="21">
        <v>1417305178</v>
      </c>
      <c r="J204" s="21">
        <v>1414277578</v>
      </c>
      <c r="K204" s="21" t="b">
        <v>0</v>
      </c>
      <c r="L204" s="21">
        <v>28</v>
      </c>
      <c r="M204" s="21" t="b">
        <v>1</v>
      </c>
      <c r="N204" s="21" t="s">
        <v>8269</v>
      </c>
      <c r="O204" s="21">
        <f t="shared" si="12"/>
        <v>104</v>
      </c>
      <c r="P204" s="21">
        <f t="shared" si="13"/>
        <v>111.89</v>
      </c>
      <c r="Q204" s="32" t="s">
        <v>8315</v>
      </c>
      <c r="R204" s="21" t="s">
        <v>8316</v>
      </c>
      <c r="S204" s="33">
        <f t="shared" si="14"/>
        <v>41937.95344907407</v>
      </c>
      <c r="T204" s="33">
        <f t="shared" si="15"/>
        <v>41972.995115740734</v>
      </c>
    </row>
    <row r="205" spans="1:20" ht="41.4" x14ac:dyDescent="0.45">
      <c r="A205" s="21">
        <v>3381</v>
      </c>
      <c r="B205" s="22" t="s">
        <v>3380</v>
      </c>
      <c r="C205" s="22" t="s">
        <v>7491</v>
      </c>
      <c r="D205" s="30">
        <v>4000</v>
      </c>
      <c r="E205" s="31">
        <v>4090</v>
      </c>
      <c r="F205" s="21" t="s">
        <v>8218</v>
      </c>
      <c r="G205" s="21" t="s">
        <v>8223</v>
      </c>
      <c r="H205" s="21" t="s">
        <v>8245</v>
      </c>
      <c r="I205" s="21">
        <v>1426044383</v>
      </c>
      <c r="J205" s="21">
        <v>1423455983</v>
      </c>
      <c r="K205" s="21" t="b">
        <v>0</v>
      </c>
      <c r="L205" s="21">
        <v>48</v>
      </c>
      <c r="M205" s="21" t="b">
        <v>1</v>
      </c>
      <c r="N205" s="21" t="s">
        <v>8269</v>
      </c>
      <c r="O205" s="21">
        <f t="shared" si="12"/>
        <v>102</v>
      </c>
      <c r="P205" s="21">
        <f t="shared" si="13"/>
        <v>85.21</v>
      </c>
      <c r="Q205" s="32" t="s">
        <v>8315</v>
      </c>
      <c r="R205" s="21" t="s">
        <v>8316</v>
      </c>
      <c r="S205" s="33">
        <f t="shared" si="14"/>
        <v>42044.184988425928</v>
      </c>
      <c r="T205" s="33">
        <f t="shared" si="15"/>
        <v>42074.143321759257</v>
      </c>
    </row>
    <row r="206" spans="1:20" ht="41.4" x14ac:dyDescent="0.45">
      <c r="A206" s="21">
        <v>3383</v>
      </c>
      <c r="B206" s="22" t="s">
        <v>3382</v>
      </c>
      <c r="C206" s="22" t="s">
        <v>7493</v>
      </c>
      <c r="D206" s="30">
        <v>1750</v>
      </c>
      <c r="E206" s="31">
        <v>1955</v>
      </c>
      <c r="F206" s="21" t="s">
        <v>8218</v>
      </c>
      <c r="G206" s="21" t="s">
        <v>8223</v>
      </c>
      <c r="H206" s="21" t="s">
        <v>8245</v>
      </c>
      <c r="I206" s="21">
        <v>1466707620</v>
      </c>
      <c r="J206" s="21">
        <v>1464979620</v>
      </c>
      <c r="K206" s="21" t="b">
        <v>0</v>
      </c>
      <c r="L206" s="21">
        <v>30</v>
      </c>
      <c r="M206" s="21" t="b">
        <v>1</v>
      </c>
      <c r="N206" s="21" t="s">
        <v>8269</v>
      </c>
      <c r="O206" s="21">
        <f t="shared" si="12"/>
        <v>112</v>
      </c>
      <c r="P206" s="21">
        <f t="shared" si="13"/>
        <v>65.17</v>
      </c>
      <c r="Q206" s="32" t="s">
        <v>8315</v>
      </c>
      <c r="R206" s="21" t="s">
        <v>8316</v>
      </c>
      <c r="S206" s="33">
        <f t="shared" si="14"/>
        <v>42524.782638888893</v>
      </c>
      <c r="T206" s="33">
        <f t="shared" si="15"/>
        <v>42544.782638888893</v>
      </c>
    </row>
    <row r="207" spans="1:20" ht="41.4" x14ac:dyDescent="0.45">
      <c r="A207" s="21">
        <v>3384</v>
      </c>
      <c r="B207" s="22" t="s">
        <v>3383</v>
      </c>
      <c r="C207" s="22" t="s">
        <v>7494</v>
      </c>
      <c r="D207" s="30">
        <v>6000</v>
      </c>
      <c r="E207" s="31">
        <v>6000.66</v>
      </c>
      <c r="F207" s="21" t="s">
        <v>8218</v>
      </c>
      <c r="G207" s="21" t="s">
        <v>8223</v>
      </c>
      <c r="H207" s="21" t="s">
        <v>8245</v>
      </c>
      <c r="I207" s="21">
        <v>1448074800</v>
      </c>
      <c r="J207" s="21">
        <v>1444874768</v>
      </c>
      <c r="K207" s="21" t="b">
        <v>0</v>
      </c>
      <c r="L207" s="21">
        <v>64</v>
      </c>
      <c r="M207" s="21" t="b">
        <v>1</v>
      </c>
      <c r="N207" s="21" t="s">
        <v>8269</v>
      </c>
      <c r="O207" s="21">
        <f t="shared" si="12"/>
        <v>100</v>
      </c>
      <c r="P207" s="21">
        <f t="shared" si="13"/>
        <v>93.76</v>
      </c>
      <c r="Q207" s="32" t="s">
        <v>8315</v>
      </c>
      <c r="R207" s="21" t="s">
        <v>8316</v>
      </c>
      <c r="S207" s="33">
        <f t="shared" si="14"/>
        <v>42292.087592592594</v>
      </c>
      <c r="T207" s="33">
        <f t="shared" si="15"/>
        <v>42329.125</v>
      </c>
    </row>
    <row r="208" spans="1:20" ht="41.4" x14ac:dyDescent="0.45">
      <c r="A208" s="21">
        <v>3385</v>
      </c>
      <c r="B208" s="22" t="s">
        <v>3384</v>
      </c>
      <c r="C208" s="22" t="s">
        <v>7495</v>
      </c>
      <c r="D208" s="30">
        <v>2000</v>
      </c>
      <c r="E208" s="31">
        <v>2000</v>
      </c>
      <c r="F208" s="21" t="s">
        <v>8218</v>
      </c>
      <c r="G208" s="21" t="s">
        <v>8223</v>
      </c>
      <c r="H208" s="21" t="s">
        <v>8245</v>
      </c>
      <c r="I208" s="21">
        <v>1418244552</v>
      </c>
      <c r="J208" s="21">
        <v>1415652552</v>
      </c>
      <c r="K208" s="21" t="b">
        <v>0</v>
      </c>
      <c r="L208" s="21">
        <v>15</v>
      </c>
      <c r="M208" s="21" t="b">
        <v>1</v>
      </c>
      <c r="N208" s="21" t="s">
        <v>8269</v>
      </c>
      <c r="O208" s="21">
        <f t="shared" si="12"/>
        <v>100</v>
      </c>
      <c r="P208" s="21">
        <f t="shared" si="13"/>
        <v>133.33000000000001</v>
      </c>
      <c r="Q208" s="32" t="s">
        <v>8315</v>
      </c>
      <c r="R208" s="21" t="s">
        <v>8316</v>
      </c>
      <c r="S208" s="33">
        <f t="shared" si="14"/>
        <v>41953.8675</v>
      </c>
      <c r="T208" s="33">
        <f t="shared" si="15"/>
        <v>41983.8675</v>
      </c>
    </row>
    <row r="209" spans="1:20" ht="41.4" x14ac:dyDescent="0.45">
      <c r="A209" s="21">
        <v>3386</v>
      </c>
      <c r="B209" s="22" t="s">
        <v>3385</v>
      </c>
      <c r="C209" s="22" t="s">
        <v>7496</v>
      </c>
      <c r="D209" s="30">
        <v>2000</v>
      </c>
      <c r="E209" s="31">
        <v>2100</v>
      </c>
      <c r="F209" s="21" t="s">
        <v>8218</v>
      </c>
      <c r="G209" s="21" t="s">
        <v>8223</v>
      </c>
      <c r="H209" s="21" t="s">
        <v>8245</v>
      </c>
      <c r="I209" s="21">
        <v>1417620506</v>
      </c>
      <c r="J209" s="21">
        <v>1415028506</v>
      </c>
      <c r="K209" s="21" t="b">
        <v>0</v>
      </c>
      <c r="L209" s="21">
        <v>41</v>
      </c>
      <c r="M209" s="21" t="b">
        <v>1</v>
      </c>
      <c r="N209" s="21" t="s">
        <v>8269</v>
      </c>
      <c r="O209" s="21">
        <f t="shared" si="12"/>
        <v>105</v>
      </c>
      <c r="P209" s="21">
        <f t="shared" si="13"/>
        <v>51.22</v>
      </c>
      <c r="Q209" s="32" t="s">
        <v>8315</v>
      </c>
      <c r="R209" s="21" t="s">
        <v>8316</v>
      </c>
      <c r="S209" s="33">
        <f t="shared" si="14"/>
        <v>41946.644745370373</v>
      </c>
      <c r="T209" s="33">
        <f t="shared" si="15"/>
        <v>41976.644745370373</v>
      </c>
    </row>
    <row r="210" spans="1:20" ht="41.4" x14ac:dyDescent="0.45">
      <c r="A210" s="21">
        <v>3387</v>
      </c>
      <c r="B210" s="22" t="s">
        <v>3386</v>
      </c>
      <c r="C210" s="22" t="s">
        <v>7497</v>
      </c>
      <c r="D210" s="30">
        <v>3000</v>
      </c>
      <c r="E210" s="31">
        <v>3506</v>
      </c>
      <c r="F210" s="21" t="s">
        <v>8218</v>
      </c>
      <c r="G210" s="21" t="s">
        <v>8223</v>
      </c>
      <c r="H210" s="21" t="s">
        <v>8245</v>
      </c>
      <c r="I210" s="21">
        <v>1418581088</v>
      </c>
      <c r="J210" s="21">
        <v>1415125088</v>
      </c>
      <c r="K210" s="21" t="b">
        <v>0</v>
      </c>
      <c r="L210" s="21">
        <v>35</v>
      </c>
      <c r="M210" s="21" t="b">
        <v>1</v>
      </c>
      <c r="N210" s="21" t="s">
        <v>8269</v>
      </c>
      <c r="O210" s="21">
        <f t="shared" si="12"/>
        <v>117</v>
      </c>
      <c r="P210" s="21">
        <f t="shared" si="13"/>
        <v>100.17</v>
      </c>
      <c r="Q210" s="32" t="s">
        <v>8315</v>
      </c>
      <c r="R210" s="21" t="s">
        <v>8316</v>
      </c>
      <c r="S210" s="33">
        <f t="shared" si="14"/>
        <v>41947.762592592589</v>
      </c>
      <c r="T210" s="33">
        <f t="shared" si="15"/>
        <v>41987.762592592597</v>
      </c>
    </row>
    <row r="211" spans="1:20" ht="41.4" x14ac:dyDescent="0.45">
      <c r="A211" s="21">
        <v>3389</v>
      </c>
      <c r="B211" s="22" t="s">
        <v>3388</v>
      </c>
      <c r="C211" s="22" t="s">
        <v>7499</v>
      </c>
      <c r="D211" s="30">
        <v>10000</v>
      </c>
      <c r="E211" s="31">
        <v>11450</v>
      </c>
      <c r="F211" s="21" t="s">
        <v>8218</v>
      </c>
      <c r="G211" s="21" t="s">
        <v>8223</v>
      </c>
      <c r="H211" s="21" t="s">
        <v>8245</v>
      </c>
      <c r="I211" s="21">
        <v>1464960682</v>
      </c>
      <c r="J211" s="21">
        <v>1462368682</v>
      </c>
      <c r="K211" s="21" t="b">
        <v>0</v>
      </c>
      <c r="L211" s="21">
        <v>62</v>
      </c>
      <c r="M211" s="21" t="b">
        <v>1</v>
      </c>
      <c r="N211" s="21" t="s">
        <v>8269</v>
      </c>
      <c r="O211" s="21">
        <f t="shared" si="12"/>
        <v>115</v>
      </c>
      <c r="P211" s="21">
        <f t="shared" si="13"/>
        <v>184.68</v>
      </c>
      <c r="Q211" s="32" t="s">
        <v>8315</v>
      </c>
      <c r="R211" s="21" t="s">
        <v>8316</v>
      </c>
      <c r="S211" s="33">
        <f t="shared" si="14"/>
        <v>42494.563449074078</v>
      </c>
      <c r="T211" s="33">
        <f t="shared" si="15"/>
        <v>42524.563449074078</v>
      </c>
    </row>
    <row r="212" spans="1:20" ht="41.4" x14ac:dyDescent="0.45">
      <c r="A212" s="21">
        <v>3390</v>
      </c>
      <c r="B212" s="22" t="s">
        <v>3389</v>
      </c>
      <c r="C212" s="22" t="s">
        <v>7500</v>
      </c>
      <c r="D212" s="30">
        <v>1500</v>
      </c>
      <c r="E212" s="31">
        <v>1536</v>
      </c>
      <c r="F212" s="21" t="s">
        <v>8218</v>
      </c>
      <c r="G212" s="21" t="s">
        <v>8223</v>
      </c>
      <c r="H212" s="21" t="s">
        <v>8245</v>
      </c>
      <c r="I212" s="21">
        <v>1405017345</v>
      </c>
      <c r="J212" s="21">
        <v>1403721345</v>
      </c>
      <c r="K212" s="21" t="b">
        <v>0</v>
      </c>
      <c r="L212" s="21">
        <v>22</v>
      </c>
      <c r="M212" s="21" t="b">
        <v>1</v>
      </c>
      <c r="N212" s="21" t="s">
        <v>8269</v>
      </c>
      <c r="O212" s="21">
        <f t="shared" si="12"/>
        <v>102</v>
      </c>
      <c r="P212" s="21">
        <f t="shared" si="13"/>
        <v>69.819999999999993</v>
      </c>
      <c r="Q212" s="32" t="s">
        <v>8315</v>
      </c>
      <c r="R212" s="21" t="s">
        <v>8316</v>
      </c>
      <c r="S212" s="33">
        <f t="shared" si="14"/>
        <v>41815.774826388886</v>
      </c>
      <c r="T212" s="33">
        <f t="shared" si="15"/>
        <v>41830.774826388886</v>
      </c>
    </row>
    <row r="213" spans="1:20" ht="41.4" x14ac:dyDescent="0.45">
      <c r="A213" s="21">
        <v>3391</v>
      </c>
      <c r="B213" s="22" t="s">
        <v>3390</v>
      </c>
      <c r="C213" s="22" t="s">
        <v>7501</v>
      </c>
      <c r="D213" s="30">
        <v>500</v>
      </c>
      <c r="E213" s="31">
        <v>1115</v>
      </c>
      <c r="F213" s="21" t="s">
        <v>8218</v>
      </c>
      <c r="G213" s="21" t="s">
        <v>8223</v>
      </c>
      <c r="H213" s="21" t="s">
        <v>8245</v>
      </c>
      <c r="I213" s="21">
        <v>1407536880</v>
      </c>
      <c r="J213" s="21">
        <v>1404997548</v>
      </c>
      <c r="K213" s="21" t="b">
        <v>0</v>
      </c>
      <c r="L213" s="21">
        <v>18</v>
      </c>
      <c r="M213" s="21" t="b">
        <v>1</v>
      </c>
      <c r="N213" s="21" t="s">
        <v>8269</v>
      </c>
      <c r="O213" s="21">
        <f t="shared" si="12"/>
        <v>223</v>
      </c>
      <c r="P213" s="21">
        <f t="shared" si="13"/>
        <v>61.94</v>
      </c>
      <c r="Q213" s="32" t="s">
        <v>8315</v>
      </c>
      <c r="R213" s="21" t="s">
        <v>8316</v>
      </c>
      <c r="S213" s="33">
        <f t="shared" si="14"/>
        <v>41830.545694444445</v>
      </c>
      <c r="T213" s="33">
        <f t="shared" si="15"/>
        <v>41859.936111111114</v>
      </c>
    </row>
    <row r="214" spans="1:20" ht="41.4" x14ac:dyDescent="0.45">
      <c r="A214" s="21">
        <v>3393</v>
      </c>
      <c r="B214" s="22" t="s">
        <v>3392</v>
      </c>
      <c r="C214" s="22" t="s">
        <v>7503</v>
      </c>
      <c r="D214" s="30">
        <v>1500</v>
      </c>
      <c r="E214" s="31">
        <v>1587</v>
      </c>
      <c r="F214" s="21" t="s">
        <v>8218</v>
      </c>
      <c r="G214" s="21" t="s">
        <v>8223</v>
      </c>
      <c r="H214" s="21" t="s">
        <v>8245</v>
      </c>
      <c r="I214" s="21">
        <v>1415234760</v>
      </c>
      <c r="J214" s="21">
        <v>1413065230</v>
      </c>
      <c r="K214" s="21" t="b">
        <v>0</v>
      </c>
      <c r="L214" s="21">
        <v>44</v>
      </c>
      <c r="M214" s="21" t="b">
        <v>1</v>
      </c>
      <c r="N214" s="21" t="s">
        <v>8269</v>
      </c>
      <c r="O214" s="21">
        <f t="shared" si="12"/>
        <v>106</v>
      </c>
      <c r="P214" s="21">
        <f t="shared" si="13"/>
        <v>36.07</v>
      </c>
      <c r="Q214" s="32" t="s">
        <v>8315</v>
      </c>
      <c r="R214" s="21" t="s">
        <v>8316</v>
      </c>
      <c r="S214" s="33">
        <f t="shared" si="14"/>
        <v>41923.921643518523</v>
      </c>
      <c r="T214" s="33">
        <f t="shared" si="15"/>
        <v>41949.031944444447</v>
      </c>
    </row>
    <row r="215" spans="1:20" ht="41.4" x14ac:dyDescent="0.45">
      <c r="A215" s="21">
        <v>3396</v>
      </c>
      <c r="B215" s="22" t="s">
        <v>3395</v>
      </c>
      <c r="C215" s="22" t="s">
        <v>7506</v>
      </c>
      <c r="D215" s="30">
        <v>1500</v>
      </c>
      <c r="E215" s="31">
        <v>1565</v>
      </c>
      <c r="F215" s="21" t="s">
        <v>8218</v>
      </c>
      <c r="G215" s="21" t="s">
        <v>8223</v>
      </c>
      <c r="H215" s="21" t="s">
        <v>8245</v>
      </c>
      <c r="I215" s="21">
        <v>1401595140</v>
      </c>
      <c r="J215" s="21">
        <v>1399286589</v>
      </c>
      <c r="K215" s="21" t="b">
        <v>0</v>
      </c>
      <c r="L215" s="21">
        <v>28</v>
      </c>
      <c r="M215" s="21" t="b">
        <v>1</v>
      </c>
      <c r="N215" s="21" t="s">
        <v>8269</v>
      </c>
      <c r="O215" s="21">
        <f t="shared" si="12"/>
        <v>104</v>
      </c>
      <c r="P215" s="21">
        <f t="shared" si="13"/>
        <v>55.89</v>
      </c>
      <c r="Q215" s="32" t="s">
        <v>8315</v>
      </c>
      <c r="R215" s="21" t="s">
        <v>8316</v>
      </c>
      <c r="S215" s="33">
        <f t="shared" si="14"/>
        <v>41764.44663194444</v>
      </c>
      <c r="T215" s="33">
        <f t="shared" si="15"/>
        <v>41791.165972222225</v>
      </c>
    </row>
    <row r="216" spans="1:20" ht="41.4" x14ac:dyDescent="0.45">
      <c r="A216" s="21">
        <v>3398</v>
      </c>
      <c r="B216" s="22" t="s">
        <v>3397</v>
      </c>
      <c r="C216" s="22" t="s">
        <v>7508</v>
      </c>
      <c r="D216" s="30">
        <v>4000</v>
      </c>
      <c r="E216" s="31">
        <v>4443</v>
      </c>
      <c r="F216" s="21" t="s">
        <v>8218</v>
      </c>
      <c r="G216" s="21" t="s">
        <v>8223</v>
      </c>
      <c r="H216" s="21" t="s">
        <v>8245</v>
      </c>
      <c r="I216" s="21">
        <v>1416589200</v>
      </c>
      <c r="J216" s="21">
        <v>1414605776</v>
      </c>
      <c r="K216" s="21" t="b">
        <v>0</v>
      </c>
      <c r="L216" s="21">
        <v>65</v>
      </c>
      <c r="M216" s="21" t="b">
        <v>1</v>
      </c>
      <c r="N216" s="21" t="s">
        <v>8269</v>
      </c>
      <c r="O216" s="21">
        <f t="shared" si="12"/>
        <v>111</v>
      </c>
      <c r="P216" s="21">
        <f t="shared" si="13"/>
        <v>68.349999999999994</v>
      </c>
      <c r="Q216" s="32" t="s">
        <v>8315</v>
      </c>
      <c r="R216" s="21" t="s">
        <v>8316</v>
      </c>
      <c r="S216" s="33">
        <f t="shared" si="14"/>
        <v>41941.75203703704</v>
      </c>
      <c r="T216" s="33">
        <f t="shared" si="15"/>
        <v>41964.708333333328</v>
      </c>
    </row>
    <row r="217" spans="1:20" ht="41.4" x14ac:dyDescent="0.45">
      <c r="A217" s="21">
        <v>3400</v>
      </c>
      <c r="B217" s="22" t="s">
        <v>3399</v>
      </c>
      <c r="C217" s="22" t="s">
        <v>7510</v>
      </c>
      <c r="D217" s="30">
        <v>10000</v>
      </c>
      <c r="E217" s="31">
        <v>10041</v>
      </c>
      <c r="F217" s="21" t="s">
        <v>8218</v>
      </c>
      <c r="G217" s="21" t="s">
        <v>8223</v>
      </c>
      <c r="H217" s="21" t="s">
        <v>8245</v>
      </c>
      <c r="I217" s="21">
        <v>1409266414</v>
      </c>
      <c r="J217" s="21">
        <v>1405378414</v>
      </c>
      <c r="K217" s="21" t="b">
        <v>0</v>
      </c>
      <c r="L217" s="21">
        <v>85</v>
      </c>
      <c r="M217" s="21" t="b">
        <v>1</v>
      </c>
      <c r="N217" s="21" t="s">
        <v>8269</v>
      </c>
      <c r="O217" s="21">
        <f t="shared" si="12"/>
        <v>100</v>
      </c>
      <c r="P217" s="21">
        <f t="shared" si="13"/>
        <v>118.13</v>
      </c>
      <c r="Q217" s="32" t="s">
        <v>8315</v>
      </c>
      <c r="R217" s="21" t="s">
        <v>8316</v>
      </c>
      <c r="S217" s="33">
        <f t="shared" si="14"/>
        <v>41834.953865740739</v>
      </c>
      <c r="T217" s="33">
        <f t="shared" si="15"/>
        <v>41879.953865740739</v>
      </c>
    </row>
    <row r="218" spans="1:20" ht="41.4" x14ac:dyDescent="0.45">
      <c r="A218" s="21">
        <v>3402</v>
      </c>
      <c r="B218" s="22" t="s">
        <v>3401</v>
      </c>
      <c r="C218" s="22" t="s">
        <v>7512</v>
      </c>
      <c r="D218" s="30">
        <v>15000</v>
      </c>
      <c r="E218" s="31">
        <v>16465</v>
      </c>
      <c r="F218" s="21" t="s">
        <v>8218</v>
      </c>
      <c r="G218" s="21" t="s">
        <v>8223</v>
      </c>
      <c r="H218" s="21" t="s">
        <v>8245</v>
      </c>
      <c r="I218" s="21">
        <v>1447295460</v>
      </c>
      <c r="J218" s="21">
        <v>1444747843</v>
      </c>
      <c r="K218" s="21" t="b">
        <v>0</v>
      </c>
      <c r="L218" s="21">
        <v>165</v>
      </c>
      <c r="M218" s="21" t="b">
        <v>1</v>
      </c>
      <c r="N218" s="21" t="s">
        <v>8269</v>
      </c>
      <c r="O218" s="21">
        <f t="shared" si="12"/>
        <v>110</v>
      </c>
      <c r="P218" s="21">
        <f t="shared" si="13"/>
        <v>99.79</v>
      </c>
      <c r="Q218" s="32" t="s">
        <v>8315</v>
      </c>
      <c r="R218" s="21" t="s">
        <v>8316</v>
      </c>
      <c r="S218" s="33">
        <f t="shared" si="14"/>
        <v>42290.61855324074</v>
      </c>
      <c r="T218" s="33">
        <f t="shared" si="15"/>
        <v>42320.104861111111</v>
      </c>
    </row>
    <row r="219" spans="1:20" ht="41.4" x14ac:dyDescent="0.45">
      <c r="A219" s="21">
        <v>3404</v>
      </c>
      <c r="B219" s="22" t="s">
        <v>3403</v>
      </c>
      <c r="C219" s="22" t="s">
        <v>7514</v>
      </c>
      <c r="D219" s="30">
        <v>500</v>
      </c>
      <c r="E219" s="31">
        <v>610</v>
      </c>
      <c r="F219" s="21" t="s">
        <v>8218</v>
      </c>
      <c r="G219" s="21" t="s">
        <v>8223</v>
      </c>
      <c r="H219" s="21" t="s">
        <v>8245</v>
      </c>
      <c r="I219" s="21">
        <v>1434542702</v>
      </c>
      <c r="J219" s="21">
        <v>1432814702</v>
      </c>
      <c r="K219" s="21" t="b">
        <v>0</v>
      </c>
      <c r="L219" s="21">
        <v>3</v>
      </c>
      <c r="M219" s="21" t="b">
        <v>1</v>
      </c>
      <c r="N219" s="21" t="s">
        <v>8269</v>
      </c>
      <c r="O219" s="21">
        <f t="shared" si="12"/>
        <v>122</v>
      </c>
      <c r="P219" s="21">
        <f t="shared" si="13"/>
        <v>203.33</v>
      </c>
      <c r="Q219" s="32" t="s">
        <v>8315</v>
      </c>
      <c r="R219" s="21" t="s">
        <v>8316</v>
      </c>
      <c r="S219" s="33">
        <f t="shared" si="14"/>
        <v>42152.503495370373</v>
      </c>
      <c r="T219" s="33">
        <f t="shared" si="15"/>
        <v>42172.503495370373</v>
      </c>
    </row>
    <row r="220" spans="1:20" ht="27.6" x14ac:dyDescent="0.45">
      <c r="A220" s="21">
        <v>3406</v>
      </c>
      <c r="B220" s="22" t="s">
        <v>3405</v>
      </c>
      <c r="C220" s="22" t="s">
        <v>7516</v>
      </c>
      <c r="D220" s="30">
        <v>10000</v>
      </c>
      <c r="E220" s="31">
        <v>10031</v>
      </c>
      <c r="F220" s="21" t="s">
        <v>8218</v>
      </c>
      <c r="G220" s="21" t="s">
        <v>8223</v>
      </c>
      <c r="H220" s="21" t="s">
        <v>8245</v>
      </c>
      <c r="I220" s="21">
        <v>1405511376</v>
      </c>
      <c r="J220" s="21">
        <v>1401623376</v>
      </c>
      <c r="K220" s="21" t="b">
        <v>0</v>
      </c>
      <c r="L220" s="21">
        <v>91</v>
      </c>
      <c r="M220" s="21" t="b">
        <v>1</v>
      </c>
      <c r="N220" s="21" t="s">
        <v>8269</v>
      </c>
      <c r="O220" s="21">
        <f t="shared" si="12"/>
        <v>100</v>
      </c>
      <c r="P220" s="21">
        <f t="shared" si="13"/>
        <v>110.23</v>
      </c>
      <c r="Q220" s="32" t="s">
        <v>8315</v>
      </c>
      <c r="R220" s="21" t="s">
        <v>8316</v>
      </c>
      <c r="S220" s="33">
        <f t="shared" si="14"/>
        <v>41791.492777777778</v>
      </c>
      <c r="T220" s="33">
        <f t="shared" si="15"/>
        <v>41836.492777777778</v>
      </c>
    </row>
    <row r="221" spans="1:20" ht="41.4" x14ac:dyDescent="0.45">
      <c r="A221" s="21">
        <v>3408</v>
      </c>
      <c r="B221" s="22" t="s">
        <v>3407</v>
      </c>
      <c r="C221" s="22" t="s">
        <v>7518</v>
      </c>
      <c r="D221" s="30">
        <v>500</v>
      </c>
      <c r="E221" s="31">
        <v>1055</v>
      </c>
      <c r="F221" s="21" t="s">
        <v>8218</v>
      </c>
      <c r="G221" s="21" t="s">
        <v>8223</v>
      </c>
      <c r="H221" s="21" t="s">
        <v>8245</v>
      </c>
      <c r="I221" s="21">
        <v>1405727304</v>
      </c>
      <c r="J221" s="21">
        <v>1403135304</v>
      </c>
      <c r="K221" s="21" t="b">
        <v>0</v>
      </c>
      <c r="L221" s="21">
        <v>18</v>
      </c>
      <c r="M221" s="21" t="b">
        <v>1</v>
      </c>
      <c r="N221" s="21" t="s">
        <v>8269</v>
      </c>
      <c r="O221" s="21">
        <f t="shared" si="12"/>
        <v>211</v>
      </c>
      <c r="P221" s="21">
        <f t="shared" si="13"/>
        <v>58.61</v>
      </c>
      <c r="Q221" s="32" t="s">
        <v>8315</v>
      </c>
      <c r="R221" s="21" t="s">
        <v>8316</v>
      </c>
      <c r="S221" s="33">
        <f t="shared" si="14"/>
        <v>41808.991944444446</v>
      </c>
      <c r="T221" s="33">
        <f t="shared" si="15"/>
        <v>41838.991944444446</v>
      </c>
    </row>
    <row r="222" spans="1:20" ht="41.4" x14ac:dyDescent="0.45">
      <c r="A222" s="21">
        <v>3410</v>
      </c>
      <c r="B222" s="22" t="s">
        <v>3409</v>
      </c>
      <c r="C222" s="22" t="s">
        <v>7520</v>
      </c>
      <c r="D222" s="30">
        <v>3000</v>
      </c>
      <c r="E222" s="31">
        <v>3255</v>
      </c>
      <c r="F222" s="21" t="s">
        <v>8218</v>
      </c>
      <c r="G222" s="21" t="s">
        <v>8223</v>
      </c>
      <c r="H222" s="21" t="s">
        <v>8245</v>
      </c>
      <c r="I222" s="21">
        <v>1465196400</v>
      </c>
      <c r="J222" s="21">
        <v>1462841990</v>
      </c>
      <c r="K222" s="21" t="b">
        <v>0</v>
      </c>
      <c r="L222" s="21">
        <v>40</v>
      </c>
      <c r="M222" s="21" t="b">
        <v>1</v>
      </c>
      <c r="N222" s="21" t="s">
        <v>8269</v>
      </c>
      <c r="O222" s="21">
        <f t="shared" si="12"/>
        <v>109</v>
      </c>
      <c r="P222" s="21">
        <f t="shared" si="13"/>
        <v>81.38</v>
      </c>
      <c r="Q222" s="32" t="s">
        <v>8315</v>
      </c>
      <c r="R222" s="21" t="s">
        <v>8316</v>
      </c>
      <c r="S222" s="33">
        <f t="shared" si="14"/>
        <v>42500.041550925926</v>
      </c>
      <c r="T222" s="33">
        <f t="shared" si="15"/>
        <v>42527.291666666672</v>
      </c>
    </row>
    <row r="223" spans="1:20" ht="41.4" x14ac:dyDescent="0.45">
      <c r="A223" s="21">
        <v>3411</v>
      </c>
      <c r="B223" s="22" t="s">
        <v>3410</v>
      </c>
      <c r="C223" s="22" t="s">
        <v>7521</v>
      </c>
      <c r="D223" s="30">
        <v>15000</v>
      </c>
      <c r="E223" s="31">
        <v>15535</v>
      </c>
      <c r="F223" s="21" t="s">
        <v>8218</v>
      </c>
      <c r="G223" s="21" t="s">
        <v>8223</v>
      </c>
      <c r="H223" s="21" t="s">
        <v>8245</v>
      </c>
      <c r="I223" s="21">
        <v>1444264372</v>
      </c>
      <c r="J223" s="21">
        <v>1442536372</v>
      </c>
      <c r="K223" s="21" t="b">
        <v>0</v>
      </c>
      <c r="L223" s="21">
        <v>78</v>
      </c>
      <c r="M223" s="21" t="b">
        <v>1</v>
      </c>
      <c r="N223" s="21" t="s">
        <v>8269</v>
      </c>
      <c r="O223" s="21">
        <f t="shared" si="12"/>
        <v>104</v>
      </c>
      <c r="P223" s="21">
        <f t="shared" si="13"/>
        <v>199.17</v>
      </c>
      <c r="Q223" s="32" t="s">
        <v>8315</v>
      </c>
      <c r="R223" s="21" t="s">
        <v>8316</v>
      </c>
      <c r="S223" s="33">
        <f t="shared" si="14"/>
        <v>42265.022824074069</v>
      </c>
      <c r="T223" s="33">
        <f t="shared" si="15"/>
        <v>42285.022824074069</v>
      </c>
    </row>
    <row r="224" spans="1:20" ht="41.4" x14ac:dyDescent="0.45">
      <c r="A224" s="21">
        <v>3413</v>
      </c>
      <c r="B224" s="22" t="s">
        <v>3412</v>
      </c>
      <c r="C224" s="22" t="s">
        <v>7523</v>
      </c>
      <c r="D224" s="30">
        <v>500</v>
      </c>
      <c r="E224" s="31">
        <v>650</v>
      </c>
      <c r="F224" s="21" t="s">
        <v>8218</v>
      </c>
      <c r="G224" s="21" t="s">
        <v>8223</v>
      </c>
      <c r="H224" s="21" t="s">
        <v>8245</v>
      </c>
      <c r="I224" s="21">
        <v>1425099540</v>
      </c>
      <c r="J224" s="21">
        <v>1424280938</v>
      </c>
      <c r="K224" s="21" t="b">
        <v>0</v>
      </c>
      <c r="L224" s="21">
        <v>14</v>
      </c>
      <c r="M224" s="21" t="b">
        <v>1</v>
      </c>
      <c r="N224" s="21" t="s">
        <v>8269</v>
      </c>
      <c r="O224" s="21">
        <f t="shared" si="12"/>
        <v>130</v>
      </c>
      <c r="P224" s="21">
        <f t="shared" si="13"/>
        <v>46.43</v>
      </c>
      <c r="Q224" s="32" t="s">
        <v>8315</v>
      </c>
      <c r="R224" s="21" t="s">
        <v>8316</v>
      </c>
      <c r="S224" s="33">
        <f t="shared" si="14"/>
        <v>42053.733078703706</v>
      </c>
      <c r="T224" s="33">
        <f t="shared" si="15"/>
        <v>42063.207638888889</v>
      </c>
    </row>
    <row r="225" spans="1:20" ht="41.4" x14ac:dyDescent="0.45">
      <c r="A225" s="21">
        <v>3414</v>
      </c>
      <c r="B225" s="22" t="s">
        <v>3413</v>
      </c>
      <c r="C225" s="22" t="s">
        <v>7524</v>
      </c>
      <c r="D225" s="30">
        <v>3000</v>
      </c>
      <c r="E225" s="31">
        <v>3105</v>
      </c>
      <c r="F225" s="21" t="s">
        <v>8218</v>
      </c>
      <c r="G225" s="21" t="s">
        <v>8223</v>
      </c>
      <c r="H225" s="21" t="s">
        <v>8245</v>
      </c>
      <c r="I225" s="21">
        <v>1480579140</v>
      </c>
      <c r="J225" s="21">
        <v>1478030325</v>
      </c>
      <c r="K225" s="21" t="b">
        <v>0</v>
      </c>
      <c r="L225" s="21">
        <v>44</v>
      </c>
      <c r="M225" s="21" t="b">
        <v>1</v>
      </c>
      <c r="N225" s="21" t="s">
        <v>8269</v>
      </c>
      <c r="O225" s="21">
        <f t="shared" si="12"/>
        <v>104</v>
      </c>
      <c r="P225" s="21">
        <f t="shared" si="13"/>
        <v>70.569999999999993</v>
      </c>
      <c r="Q225" s="32" t="s">
        <v>8315</v>
      </c>
      <c r="R225" s="21" t="s">
        <v>8316</v>
      </c>
      <c r="S225" s="33">
        <f t="shared" si="14"/>
        <v>42675.832465277781</v>
      </c>
      <c r="T225" s="33">
        <f t="shared" si="15"/>
        <v>42705.332638888889</v>
      </c>
    </row>
    <row r="226" spans="1:20" ht="27.6" x14ac:dyDescent="0.45">
      <c r="A226" s="21">
        <v>3415</v>
      </c>
      <c r="B226" s="22" t="s">
        <v>3414</v>
      </c>
      <c r="C226" s="22" t="s">
        <v>7525</v>
      </c>
      <c r="D226" s="30">
        <v>200</v>
      </c>
      <c r="E226" s="31">
        <v>200</v>
      </c>
      <c r="F226" s="21" t="s">
        <v>8218</v>
      </c>
      <c r="G226" s="21" t="s">
        <v>8223</v>
      </c>
      <c r="H226" s="21" t="s">
        <v>8245</v>
      </c>
      <c r="I226" s="21">
        <v>1460935800</v>
      </c>
      <c r="J226" s="21">
        <v>1459999656</v>
      </c>
      <c r="K226" s="21" t="b">
        <v>0</v>
      </c>
      <c r="L226" s="21">
        <v>9</v>
      </c>
      <c r="M226" s="21" t="b">
        <v>1</v>
      </c>
      <c r="N226" s="21" t="s">
        <v>8269</v>
      </c>
      <c r="O226" s="21">
        <f t="shared" si="12"/>
        <v>100</v>
      </c>
      <c r="P226" s="21">
        <f t="shared" si="13"/>
        <v>22.22</v>
      </c>
      <c r="Q226" s="32" t="s">
        <v>8315</v>
      </c>
      <c r="R226" s="21" t="s">
        <v>8316</v>
      </c>
      <c r="S226" s="33">
        <f t="shared" si="14"/>
        <v>42467.144166666665</v>
      </c>
      <c r="T226" s="33">
        <f t="shared" si="15"/>
        <v>42477.979166666672</v>
      </c>
    </row>
    <row r="227" spans="1:20" ht="41.4" x14ac:dyDescent="0.45">
      <c r="A227" s="21">
        <v>3417</v>
      </c>
      <c r="B227" s="22" t="s">
        <v>3416</v>
      </c>
      <c r="C227" s="22" t="s">
        <v>7527</v>
      </c>
      <c r="D227" s="30">
        <v>1700</v>
      </c>
      <c r="E227" s="31">
        <v>1700.01</v>
      </c>
      <c r="F227" s="21" t="s">
        <v>8218</v>
      </c>
      <c r="G227" s="21" t="s">
        <v>8223</v>
      </c>
      <c r="H227" s="21" t="s">
        <v>8245</v>
      </c>
      <c r="I227" s="21">
        <v>1414284180</v>
      </c>
      <c r="J227" s="21">
        <v>1410558948</v>
      </c>
      <c r="K227" s="21" t="b">
        <v>0</v>
      </c>
      <c r="L227" s="21">
        <v>45</v>
      </c>
      <c r="M227" s="21" t="b">
        <v>1</v>
      </c>
      <c r="N227" s="21" t="s">
        <v>8269</v>
      </c>
      <c r="O227" s="21">
        <f t="shared" si="12"/>
        <v>100</v>
      </c>
      <c r="P227" s="21">
        <f t="shared" si="13"/>
        <v>37.78</v>
      </c>
      <c r="Q227" s="32" t="s">
        <v>8315</v>
      </c>
      <c r="R227" s="21" t="s">
        <v>8316</v>
      </c>
      <c r="S227" s="33">
        <f t="shared" si="14"/>
        <v>41894.91375</v>
      </c>
      <c r="T227" s="33">
        <f t="shared" si="15"/>
        <v>41938.029861111114</v>
      </c>
    </row>
    <row r="228" spans="1:20" ht="41.4" x14ac:dyDescent="0.45">
      <c r="A228" s="21">
        <v>3418</v>
      </c>
      <c r="B228" s="22" t="s">
        <v>3417</v>
      </c>
      <c r="C228" s="22" t="s">
        <v>7528</v>
      </c>
      <c r="D228" s="30">
        <v>4000</v>
      </c>
      <c r="E228" s="31">
        <v>4035</v>
      </c>
      <c r="F228" s="21" t="s">
        <v>8218</v>
      </c>
      <c r="G228" s="21" t="s">
        <v>8223</v>
      </c>
      <c r="H228" s="21" t="s">
        <v>8245</v>
      </c>
      <c r="I228" s="21">
        <v>1400875307</v>
      </c>
      <c r="J228" s="21">
        <v>1398283307</v>
      </c>
      <c r="K228" s="21" t="b">
        <v>0</v>
      </c>
      <c r="L228" s="21">
        <v>56</v>
      </c>
      <c r="M228" s="21" t="b">
        <v>1</v>
      </c>
      <c r="N228" s="21" t="s">
        <v>8269</v>
      </c>
      <c r="O228" s="21">
        <f t="shared" si="12"/>
        <v>101</v>
      </c>
      <c r="P228" s="21">
        <f t="shared" si="13"/>
        <v>72.05</v>
      </c>
      <c r="Q228" s="32" t="s">
        <v>8315</v>
      </c>
      <c r="R228" s="21" t="s">
        <v>8316</v>
      </c>
      <c r="S228" s="33">
        <f t="shared" si="14"/>
        <v>41752.83457175926</v>
      </c>
      <c r="T228" s="33">
        <f t="shared" si="15"/>
        <v>41782.83457175926</v>
      </c>
    </row>
    <row r="229" spans="1:20" ht="41.4" x14ac:dyDescent="0.45">
      <c r="A229" s="21">
        <v>3421</v>
      </c>
      <c r="B229" s="22" t="s">
        <v>3420</v>
      </c>
      <c r="C229" s="22" t="s">
        <v>7531</v>
      </c>
      <c r="D229" s="30">
        <v>10000</v>
      </c>
      <c r="E229" s="31">
        <v>10115</v>
      </c>
      <c r="F229" s="21" t="s">
        <v>8218</v>
      </c>
      <c r="G229" s="21" t="s">
        <v>8223</v>
      </c>
      <c r="H229" s="21" t="s">
        <v>8245</v>
      </c>
      <c r="I229" s="21">
        <v>1425495563</v>
      </c>
      <c r="J229" s="21">
        <v>1422903563</v>
      </c>
      <c r="K229" s="21" t="b">
        <v>0</v>
      </c>
      <c r="L229" s="21">
        <v>98</v>
      </c>
      <c r="M229" s="21" t="b">
        <v>1</v>
      </c>
      <c r="N229" s="21" t="s">
        <v>8269</v>
      </c>
      <c r="O229" s="21">
        <f t="shared" si="12"/>
        <v>101</v>
      </c>
      <c r="P229" s="21">
        <f t="shared" si="13"/>
        <v>103.21</v>
      </c>
      <c r="Q229" s="32" t="s">
        <v>8315</v>
      </c>
      <c r="R229" s="21" t="s">
        <v>8316</v>
      </c>
      <c r="S229" s="33">
        <f t="shared" si="14"/>
        <v>42037.791238425925</v>
      </c>
      <c r="T229" s="33">
        <f t="shared" si="15"/>
        <v>42067.791238425925</v>
      </c>
    </row>
    <row r="230" spans="1:20" ht="41.4" x14ac:dyDescent="0.45">
      <c r="A230" s="21">
        <v>3423</v>
      </c>
      <c r="B230" s="22" t="s">
        <v>3422</v>
      </c>
      <c r="C230" s="22" t="s">
        <v>7533</v>
      </c>
      <c r="D230" s="30">
        <v>250</v>
      </c>
      <c r="E230" s="31">
        <v>350</v>
      </c>
      <c r="F230" s="21" t="s">
        <v>8218</v>
      </c>
      <c r="G230" s="21" t="s">
        <v>8223</v>
      </c>
      <c r="H230" s="21" t="s">
        <v>8245</v>
      </c>
      <c r="I230" s="21">
        <v>1429912341</v>
      </c>
      <c r="J230" s="21">
        <v>1427320341</v>
      </c>
      <c r="K230" s="21" t="b">
        <v>0</v>
      </c>
      <c r="L230" s="21">
        <v>10</v>
      </c>
      <c r="M230" s="21" t="b">
        <v>1</v>
      </c>
      <c r="N230" s="21" t="s">
        <v>8269</v>
      </c>
      <c r="O230" s="21">
        <f t="shared" si="12"/>
        <v>140</v>
      </c>
      <c r="P230" s="21">
        <f t="shared" si="13"/>
        <v>35</v>
      </c>
      <c r="Q230" s="32" t="s">
        <v>8315</v>
      </c>
      <c r="R230" s="21" t="s">
        <v>8316</v>
      </c>
      <c r="S230" s="33">
        <f t="shared" si="14"/>
        <v>42088.911354166667</v>
      </c>
      <c r="T230" s="33">
        <f t="shared" si="15"/>
        <v>42118.911354166667</v>
      </c>
    </row>
    <row r="231" spans="1:20" ht="41.4" x14ac:dyDescent="0.45">
      <c r="A231" s="21">
        <v>3424</v>
      </c>
      <c r="B231" s="22" t="s">
        <v>3423</v>
      </c>
      <c r="C231" s="22" t="s">
        <v>7534</v>
      </c>
      <c r="D231" s="30">
        <v>6000</v>
      </c>
      <c r="E231" s="31">
        <v>6215</v>
      </c>
      <c r="F231" s="21" t="s">
        <v>8218</v>
      </c>
      <c r="G231" s="21" t="s">
        <v>8223</v>
      </c>
      <c r="H231" s="21" t="s">
        <v>8245</v>
      </c>
      <c r="I231" s="21">
        <v>1423119540</v>
      </c>
      <c r="J231" s="21">
        <v>1421252084</v>
      </c>
      <c r="K231" s="21" t="b">
        <v>0</v>
      </c>
      <c r="L231" s="21">
        <v>76</v>
      </c>
      <c r="M231" s="21" t="b">
        <v>1</v>
      </c>
      <c r="N231" s="21" t="s">
        <v>8269</v>
      </c>
      <c r="O231" s="21">
        <f t="shared" si="12"/>
        <v>104</v>
      </c>
      <c r="P231" s="21">
        <f t="shared" si="13"/>
        <v>81.78</v>
      </c>
      <c r="Q231" s="32" t="s">
        <v>8315</v>
      </c>
      <c r="R231" s="21" t="s">
        <v>8316</v>
      </c>
      <c r="S231" s="33">
        <f t="shared" si="14"/>
        <v>42018.676898148144</v>
      </c>
      <c r="T231" s="33">
        <f t="shared" si="15"/>
        <v>42040.290972222225</v>
      </c>
    </row>
    <row r="232" spans="1:20" ht="41.4" x14ac:dyDescent="0.45">
      <c r="A232" s="21">
        <v>3425</v>
      </c>
      <c r="B232" s="22" t="s">
        <v>3424</v>
      </c>
      <c r="C232" s="22" t="s">
        <v>7535</v>
      </c>
      <c r="D232" s="30">
        <v>30000</v>
      </c>
      <c r="E232" s="31">
        <v>30891.1</v>
      </c>
      <c r="F232" s="21" t="s">
        <v>8218</v>
      </c>
      <c r="G232" s="21" t="s">
        <v>8223</v>
      </c>
      <c r="H232" s="21" t="s">
        <v>8245</v>
      </c>
      <c r="I232" s="21">
        <v>1412434136</v>
      </c>
      <c r="J232" s="21">
        <v>1409669336</v>
      </c>
      <c r="K232" s="21" t="b">
        <v>0</v>
      </c>
      <c r="L232" s="21">
        <v>104</v>
      </c>
      <c r="M232" s="21" t="b">
        <v>1</v>
      </c>
      <c r="N232" s="21" t="s">
        <v>8269</v>
      </c>
      <c r="O232" s="21">
        <f t="shared" si="12"/>
        <v>103</v>
      </c>
      <c r="P232" s="21">
        <f t="shared" si="13"/>
        <v>297.02999999999997</v>
      </c>
      <c r="Q232" s="32" t="s">
        <v>8315</v>
      </c>
      <c r="R232" s="21" t="s">
        <v>8316</v>
      </c>
      <c r="S232" s="33">
        <f t="shared" si="14"/>
        <v>41884.617314814815</v>
      </c>
      <c r="T232" s="33">
        <f t="shared" si="15"/>
        <v>41916.617314814815</v>
      </c>
    </row>
    <row r="233" spans="1:20" ht="41.4" x14ac:dyDescent="0.45">
      <c r="A233" s="21">
        <v>3426</v>
      </c>
      <c r="B233" s="22" t="s">
        <v>3425</v>
      </c>
      <c r="C233" s="22" t="s">
        <v>7536</v>
      </c>
      <c r="D233" s="30">
        <v>3750</v>
      </c>
      <c r="E233" s="31">
        <v>4055</v>
      </c>
      <c r="F233" s="21" t="s">
        <v>8218</v>
      </c>
      <c r="G233" s="21" t="s">
        <v>8223</v>
      </c>
      <c r="H233" s="21" t="s">
        <v>8245</v>
      </c>
      <c r="I233" s="21">
        <v>1411264800</v>
      </c>
      <c r="J233" s="21">
        <v>1409620903</v>
      </c>
      <c r="K233" s="21" t="b">
        <v>0</v>
      </c>
      <c r="L233" s="21">
        <v>87</v>
      </c>
      <c r="M233" s="21" t="b">
        <v>1</v>
      </c>
      <c r="N233" s="21" t="s">
        <v>8269</v>
      </c>
      <c r="O233" s="21">
        <f t="shared" si="12"/>
        <v>108</v>
      </c>
      <c r="P233" s="21">
        <f t="shared" si="13"/>
        <v>46.61</v>
      </c>
      <c r="Q233" s="32" t="s">
        <v>8315</v>
      </c>
      <c r="R233" s="21" t="s">
        <v>8316</v>
      </c>
      <c r="S233" s="33">
        <f t="shared" si="14"/>
        <v>41884.056747685187</v>
      </c>
      <c r="T233" s="33">
        <f t="shared" si="15"/>
        <v>41903.083333333336</v>
      </c>
    </row>
    <row r="234" spans="1:20" ht="41.4" x14ac:dyDescent="0.45">
      <c r="A234" s="21">
        <v>3431</v>
      </c>
      <c r="B234" s="22" t="s">
        <v>3430</v>
      </c>
      <c r="C234" s="22" t="s">
        <v>7541</v>
      </c>
      <c r="D234" s="30">
        <v>2000</v>
      </c>
      <c r="E234" s="31">
        <v>2000</v>
      </c>
      <c r="F234" s="21" t="s">
        <v>8218</v>
      </c>
      <c r="G234" s="21" t="s">
        <v>8223</v>
      </c>
      <c r="H234" s="21" t="s">
        <v>8245</v>
      </c>
      <c r="I234" s="21">
        <v>1408383153</v>
      </c>
      <c r="J234" s="21">
        <v>1405791153</v>
      </c>
      <c r="K234" s="21" t="b">
        <v>0</v>
      </c>
      <c r="L234" s="21">
        <v>21</v>
      </c>
      <c r="M234" s="21" t="b">
        <v>1</v>
      </c>
      <c r="N234" s="21" t="s">
        <v>8269</v>
      </c>
      <c r="O234" s="21">
        <f t="shared" si="12"/>
        <v>100</v>
      </c>
      <c r="P234" s="21">
        <f t="shared" si="13"/>
        <v>95.24</v>
      </c>
      <c r="Q234" s="32" t="s">
        <v>8315</v>
      </c>
      <c r="R234" s="21" t="s">
        <v>8316</v>
      </c>
      <c r="S234" s="33">
        <f t="shared" si="14"/>
        <v>41839.730937500004</v>
      </c>
      <c r="T234" s="33">
        <f t="shared" si="15"/>
        <v>41869.730937500004</v>
      </c>
    </row>
    <row r="235" spans="1:20" ht="41.4" x14ac:dyDescent="0.45">
      <c r="A235" s="21">
        <v>3432</v>
      </c>
      <c r="B235" s="22" t="s">
        <v>3431</v>
      </c>
      <c r="C235" s="22" t="s">
        <v>7542</v>
      </c>
      <c r="D235" s="30">
        <v>2000</v>
      </c>
      <c r="E235" s="31">
        <v>2193</v>
      </c>
      <c r="F235" s="21" t="s">
        <v>8218</v>
      </c>
      <c r="G235" s="21" t="s">
        <v>8223</v>
      </c>
      <c r="H235" s="21" t="s">
        <v>8245</v>
      </c>
      <c r="I235" s="21">
        <v>1454709600</v>
      </c>
      <c r="J235" s="21">
        <v>1452520614</v>
      </c>
      <c r="K235" s="21" t="b">
        <v>0</v>
      </c>
      <c r="L235" s="21">
        <v>42</v>
      </c>
      <c r="M235" s="21" t="b">
        <v>1</v>
      </c>
      <c r="N235" s="21" t="s">
        <v>8269</v>
      </c>
      <c r="O235" s="21">
        <f t="shared" si="12"/>
        <v>110</v>
      </c>
      <c r="P235" s="21">
        <f t="shared" si="13"/>
        <v>52.21</v>
      </c>
      <c r="Q235" s="32" t="s">
        <v>8315</v>
      </c>
      <c r="R235" s="21" t="s">
        <v>8316</v>
      </c>
      <c r="S235" s="33">
        <f t="shared" si="14"/>
        <v>42380.581180555557</v>
      </c>
      <c r="T235" s="33">
        <f t="shared" si="15"/>
        <v>42405.916666666672</v>
      </c>
    </row>
    <row r="236" spans="1:20" ht="41.4" x14ac:dyDescent="0.45">
      <c r="A236" s="21">
        <v>3433</v>
      </c>
      <c r="B236" s="22" t="s">
        <v>3432</v>
      </c>
      <c r="C236" s="22" t="s">
        <v>7543</v>
      </c>
      <c r="D236" s="30">
        <v>9500</v>
      </c>
      <c r="E236" s="31">
        <v>9525</v>
      </c>
      <c r="F236" s="21" t="s">
        <v>8218</v>
      </c>
      <c r="G236" s="21" t="s">
        <v>8223</v>
      </c>
      <c r="H236" s="21" t="s">
        <v>8245</v>
      </c>
      <c r="I236" s="21">
        <v>1402974000</v>
      </c>
      <c r="J236" s="21">
        <v>1400290255</v>
      </c>
      <c r="K236" s="21" t="b">
        <v>0</v>
      </c>
      <c r="L236" s="21">
        <v>71</v>
      </c>
      <c r="M236" s="21" t="b">
        <v>1</v>
      </c>
      <c r="N236" s="21" t="s">
        <v>8269</v>
      </c>
      <c r="O236" s="21">
        <f t="shared" si="12"/>
        <v>100</v>
      </c>
      <c r="P236" s="21">
        <f t="shared" si="13"/>
        <v>134.15</v>
      </c>
      <c r="Q236" s="32" t="s">
        <v>8315</v>
      </c>
      <c r="R236" s="21" t="s">
        <v>8316</v>
      </c>
      <c r="S236" s="33">
        <f t="shared" si="14"/>
        <v>41776.063136574077</v>
      </c>
      <c r="T236" s="33">
        <f t="shared" si="15"/>
        <v>41807.125</v>
      </c>
    </row>
    <row r="237" spans="1:20" ht="41.4" x14ac:dyDescent="0.45">
      <c r="A237" s="21">
        <v>3434</v>
      </c>
      <c r="B237" s="22" t="s">
        <v>3433</v>
      </c>
      <c r="C237" s="22" t="s">
        <v>7544</v>
      </c>
      <c r="D237" s="30">
        <v>10000</v>
      </c>
      <c r="E237" s="31">
        <v>10555</v>
      </c>
      <c r="F237" s="21" t="s">
        <v>8218</v>
      </c>
      <c r="G237" s="21" t="s">
        <v>8223</v>
      </c>
      <c r="H237" s="21" t="s">
        <v>8245</v>
      </c>
      <c r="I237" s="21">
        <v>1404983269</v>
      </c>
      <c r="J237" s="21">
        <v>1402391269</v>
      </c>
      <c r="K237" s="21" t="b">
        <v>0</v>
      </c>
      <c r="L237" s="21">
        <v>168</v>
      </c>
      <c r="M237" s="21" t="b">
        <v>1</v>
      </c>
      <c r="N237" s="21" t="s">
        <v>8269</v>
      </c>
      <c r="O237" s="21">
        <f t="shared" si="12"/>
        <v>106</v>
      </c>
      <c r="P237" s="21">
        <f t="shared" si="13"/>
        <v>62.83</v>
      </c>
      <c r="Q237" s="32" t="s">
        <v>8315</v>
      </c>
      <c r="R237" s="21" t="s">
        <v>8316</v>
      </c>
      <c r="S237" s="33">
        <f t="shared" si="14"/>
        <v>41800.380428240744</v>
      </c>
      <c r="T237" s="33">
        <f t="shared" si="15"/>
        <v>41830.380428240744</v>
      </c>
    </row>
    <row r="238" spans="1:20" ht="41.4" x14ac:dyDescent="0.45">
      <c r="A238" s="21">
        <v>3435</v>
      </c>
      <c r="B238" s="22" t="s">
        <v>3434</v>
      </c>
      <c r="C238" s="22" t="s">
        <v>7545</v>
      </c>
      <c r="D238" s="30">
        <v>1000</v>
      </c>
      <c r="E238" s="31">
        <v>1120</v>
      </c>
      <c r="F238" s="21" t="s">
        <v>8218</v>
      </c>
      <c r="G238" s="21" t="s">
        <v>8223</v>
      </c>
      <c r="H238" s="21" t="s">
        <v>8245</v>
      </c>
      <c r="I238" s="21">
        <v>1470538800</v>
      </c>
      <c r="J238" s="21">
        <v>1469112493</v>
      </c>
      <c r="K238" s="21" t="b">
        <v>0</v>
      </c>
      <c r="L238" s="21">
        <v>19</v>
      </c>
      <c r="M238" s="21" t="b">
        <v>1</v>
      </c>
      <c r="N238" s="21" t="s">
        <v>8269</v>
      </c>
      <c r="O238" s="21">
        <f t="shared" si="12"/>
        <v>112</v>
      </c>
      <c r="P238" s="21">
        <f t="shared" si="13"/>
        <v>58.95</v>
      </c>
      <c r="Q238" s="32" t="s">
        <v>8315</v>
      </c>
      <c r="R238" s="21" t="s">
        <v>8316</v>
      </c>
      <c r="S238" s="33">
        <f t="shared" si="14"/>
        <v>42572.61681712963</v>
      </c>
      <c r="T238" s="33">
        <f t="shared" si="15"/>
        <v>42589.125</v>
      </c>
    </row>
    <row r="239" spans="1:20" ht="41.4" x14ac:dyDescent="0.45">
      <c r="A239" s="21">
        <v>3436</v>
      </c>
      <c r="B239" s="22" t="s">
        <v>3435</v>
      </c>
      <c r="C239" s="22" t="s">
        <v>7546</v>
      </c>
      <c r="D239" s="30">
        <v>5000</v>
      </c>
      <c r="E239" s="31">
        <v>5295</v>
      </c>
      <c r="F239" s="21" t="s">
        <v>8218</v>
      </c>
      <c r="G239" s="21" t="s">
        <v>8223</v>
      </c>
      <c r="H239" s="21" t="s">
        <v>8245</v>
      </c>
      <c r="I239" s="21">
        <v>1408638480</v>
      </c>
      <c r="J239" s="21">
        <v>1406811593</v>
      </c>
      <c r="K239" s="21" t="b">
        <v>0</v>
      </c>
      <c r="L239" s="21">
        <v>37</v>
      </c>
      <c r="M239" s="21" t="b">
        <v>1</v>
      </c>
      <c r="N239" s="21" t="s">
        <v>8269</v>
      </c>
      <c r="O239" s="21">
        <f t="shared" si="12"/>
        <v>106</v>
      </c>
      <c r="P239" s="21">
        <f t="shared" si="13"/>
        <v>143.11000000000001</v>
      </c>
      <c r="Q239" s="32" t="s">
        <v>8315</v>
      </c>
      <c r="R239" s="21" t="s">
        <v>8316</v>
      </c>
      <c r="S239" s="33">
        <f t="shared" si="14"/>
        <v>41851.541585648149</v>
      </c>
      <c r="T239" s="33">
        <f t="shared" si="15"/>
        <v>41872.686111111114</v>
      </c>
    </row>
    <row r="240" spans="1:20" ht="41.4" x14ac:dyDescent="0.45">
      <c r="A240" s="21">
        <v>3437</v>
      </c>
      <c r="B240" s="22" t="s">
        <v>3436</v>
      </c>
      <c r="C240" s="22" t="s">
        <v>7547</v>
      </c>
      <c r="D240" s="30">
        <v>3000</v>
      </c>
      <c r="E240" s="31">
        <v>3030</v>
      </c>
      <c r="F240" s="21" t="s">
        <v>8218</v>
      </c>
      <c r="G240" s="21" t="s">
        <v>8223</v>
      </c>
      <c r="H240" s="21" t="s">
        <v>8245</v>
      </c>
      <c r="I240" s="21">
        <v>1440003820</v>
      </c>
      <c r="J240" s="21">
        <v>1437411820</v>
      </c>
      <c r="K240" s="21" t="b">
        <v>0</v>
      </c>
      <c r="L240" s="21">
        <v>36</v>
      </c>
      <c r="M240" s="21" t="b">
        <v>1</v>
      </c>
      <c r="N240" s="21" t="s">
        <v>8269</v>
      </c>
      <c r="O240" s="21">
        <f t="shared" si="12"/>
        <v>101</v>
      </c>
      <c r="P240" s="21">
        <f t="shared" si="13"/>
        <v>84.17</v>
      </c>
      <c r="Q240" s="32" t="s">
        <v>8315</v>
      </c>
      <c r="R240" s="21" t="s">
        <v>8316</v>
      </c>
      <c r="S240" s="33">
        <f t="shared" si="14"/>
        <v>42205.710879629631</v>
      </c>
      <c r="T240" s="33">
        <f t="shared" si="15"/>
        <v>42235.710879629631</v>
      </c>
    </row>
    <row r="241" spans="1:20" ht="27.6" x14ac:dyDescent="0.45">
      <c r="A241" s="21">
        <v>3439</v>
      </c>
      <c r="B241" s="22" t="s">
        <v>3438</v>
      </c>
      <c r="C241" s="22" t="s">
        <v>7549</v>
      </c>
      <c r="D241" s="30">
        <v>1200</v>
      </c>
      <c r="E241" s="31">
        <v>1616.14</v>
      </c>
      <c r="F241" s="21" t="s">
        <v>8218</v>
      </c>
      <c r="G241" s="21" t="s">
        <v>8223</v>
      </c>
      <c r="H241" s="21" t="s">
        <v>8245</v>
      </c>
      <c r="I241" s="21">
        <v>1453179540</v>
      </c>
      <c r="J241" s="21">
        <v>1452030730</v>
      </c>
      <c r="K241" s="21" t="b">
        <v>0</v>
      </c>
      <c r="L241" s="21">
        <v>18</v>
      </c>
      <c r="M241" s="21" t="b">
        <v>1</v>
      </c>
      <c r="N241" s="21" t="s">
        <v>8269</v>
      </c>
      <c r="O241" s="21">
        <f t="shared" si="12"/>
        <v>135</v>
      </c>
      <c r="P241" s="21">
        <f t="shared" si="13"/>
        <v>89.79</v>
      </c>
      <c r="Q241" s="32" t="s">
        <v>8315</v>
      </c>
      <c r="R241" s="21" t="s">
        <v>8316</v>
      </c>
      <c r="S241" s="33">
        <f t="shared" si="14"/>
        <v>42374.911226851851</v>
      </c>
      <c r="T241" s="33">
        <f t="shared" si="15"/>
        <v>42388.207638888889</v>
      </c>
    </row>
    <row r="242" spans="1:20" ht="41.4" x14ac:dyDescent="0.45">
      <c r="A242" s="21">
        <v>3440</v>
      </c>
      <c r="B242" s="22" t="s">
        <v>3439</v>
      </c>
      <c r="C242" s="22" t="s">
        <v>7550</v>
      </c>
      <c r="D242" s="30">
        <v>5000</v>
      </c>
      <c r="E242" s="31">
        <v>5260.92</v>
      </c>
      <c r="F242" s="21" t="s">
        <v>8218</v>
      </c>
      <c r="G242" s="21" t="s">
        <v>8223</v>
      </c>
      <c r="H242" s="21" t="s">
        <v>8245</v>
      </c>
      <c r="I242" s="21">
        <v>1405095300</v>
      </c>
      <c r="J242" s="21">
        <v>1403146628</v>
      </c>
      <c r="K242" s="21" t="b">
        <v>0</v>
      </c>
      <c r="L242" s="21">
        <v>82</v>
      </c>
      <c r="M242" s="21" t="b">
        <v>1</v>
      </c>
      <c r="N242" s="21" t="s">
        <v>8269</v>
      </c>
      <c r="O242" s="21">
        <f t="shared" si="12"/>
        <v>105</v>
      </c>
      <c r="P242" s="21">
        <f t="shared" si="13"/>
        <v>64.16</v>
      </c>
      <c r="Q242" s="32" t="s">
        <v>8315</v>
      </c>
      <c r="R242" s="21" t="s">
        <v>8316</v>
      </c>
      <c r="S242" s="33">
        <f t="shared" si="14"/>
        <v>41809.12300925926</v>
      </c>
      <c r="T242" s="33">
        <f t="shared" si="15"/>
        <v>41831.677083333336</v>
      </c>
    </row>
    <row r="243" spans="1:20" ht="41.4" x14ac:dyDescent="0.45">
      <c r="A243" s="21">
        <v>3441</v>
      </c>
      <c r="B243" s="22" t="s">
        <v>3440</v>
      </c>
      <c r="C243" s="22" t="s">
        <v>7551</v>
      </c>
      <c r="D243" s="30">
        <v>2500</v>
      </c>
      <c r="E243" s="31">
        <v>2565</v>
      </c>
      <c r="F243" s="21" t="s">
        <v>8218</v>
      </c>
      <c r="G243" s="21" t="s">
        <v>8223</v>
      </c>
      <c r="H243" s="21" t="s">
        <v>8245</v>
      </c>
      <c r="I243" s="21">
        <v>1447445820</v>
      </c>
      <c r="J243" s="21">
        <v>1445077121</v>
      </c>
      <c r="K243" s="21" t="b">
        <v>0</v>
      </c>
      <c r="L243" s="21">
        <v>43</v>
      </c>
      <c r="M243" s="21" t="b">
        <v>1</v>
      </c>
      <c r="N243" s="21" t="s">
        <v>8269</v>
      </c>
      <c r="O243" s="21">
        <f t="shared" si="12"/>
        <v>103</v>
      </c>
      <c r="P243" s="21">
        <f t="shared" si="13"/>
        <v>59.65</v>
      </c>
      <c r="Q243" s="32" t="s">
        <v>8315</v>
      </c>
      <c r="R243" s="21" t="s">
        <v>8316</v>
      </c>
      <c r="S243" s="33">
        <f t="shared" si="14"/>
        <v>42294.429641203707</v>
      </c>
      <c r="T243" s="33">
        <f t="shared" si="15"/>
        <v>42321.845138888893</v>
      </c>
    </row>
    <row r="244" spans="1:20" ht="41.4" x14ac:dyDescent="0.45">
      <c r="A244" s="21">
        <v>3442</v>
      </c>
      <c r="B244" s="22" t="s">
        <v>3441</v>
      </c>
      <c r="C244" s="22" t="s">
        <v>7552</v>
      </c>
      <c r="D244" s="30">
        <v>250</v>
      </c>
      <c r="E244" s="31">
        <v>250</v>
      </c>
      <c r="F244" s="21" t="s">
        <v>8218</v>
      </c>
      <c r="G244" s="21" t="s">
        <v>8223</v>
      </c>
      <c r="H244" s="21" t="s">
        <v>8245</v>
      </c>
      <c r="I244" s="21">
        <v>1433016672</v>
      </c>
      <c r="J244" s="21">
        <v>1430424672</v>
      </c>
      <c r="K244" s="21" t="b">
        <v>0</v>
      </c>
      <c r="L244" s="21">
        <v>8</v>
      </c>
      <c r="M244" s="21" t="b">
        <v>1</v>
      </c>
      <c r="N244" s="21" t="s">
        <v>8269</v>
      </c>
      <c r="O244" s="21">
        <f t="shared" si="12"/>
        <v>100</v>
      </c>
      <c r="P244" s="21">
        <f t="shared" si="13"/>
        <v>31.25</v>
      </c>
      <c r="Q244" s="32" t="s">
        <v>8315</v>
      </c>
      <c r="R244" s="21" t="s">
        <v>8316</v>
      </c>
      <c r="S244" s="33">
        <f t="shared" si="14"/>
        <v>42124.841111111105</v>
      </c>
      <c r="T244" s="33">
        <f t="shared" si="15"/>
        <v>42154.841111111105</v>
      </c>
    </row>
    <row r="245" spans="1:20" ht="41.4" x14ac:dyDescent="0.45">
      <c r="A245" s="21">
        <v>3443</v>
      </c>
      <c r="B245" s="22" t="s">
        <v>3442</v>
      </c>
      <c r="C245" s="22" t="s">
        <v>7553</v>
      </c>
      <c r="D245" s="30">
        <v>1000</v>
      </c>
      <c r="E245" s="31">
        <v>1855</v>
      </c>
      <c r="F245" s="21" t="s">
        <v>8218</v>
      </c>
      <c r="G245" s="21" t="s">
        <v>8223</v>
      </c>
      <c r="H245" s="21" t="s">
        <v>8245</v>
      </c>
      <c r="I245" s="21">
        <v>1410266146</v>
      </c>
      <c r="J245" s="21">
        <v>1407674146</v>
      </c>
      <c r="K245" s="21" t="b">
        <v>0</v>
      </c>
      <c r="L245" s="21">
        <v>45</v>
      </c>
      <c r="M245" s="21" t="b">
        <v>1</v>
      </c>
      <c r="N245" s="21" t="s">
        <v>8269</v>
      </c>
      <c r="O245" s="21">
        <f t="shared" si="12"/>
        <v>186</v>
      </c>
      <c r="P245" s="21">
        <f t="shared" si="13"/>
        <v>41.22</v>
      </c>
      <c r="Q245" s="32" t="s">
        <v>8315</v>
      </c>
      <c r="R245" s="21" t="s">
        <v>8316</v>
      </c>
      <c r="S245" s="33">
        <f t="shared" si="14"/>
        <v>41861.524837962963</v>
      </c>
      <c r="T245" s="33">
        <f t="shared" si="15"/>
        <v>41891.524837962963</v>
      </c>
    </row>
    <row r="246" spans="1:20" ht="27.6" x14ac:dyDescent="0.45">
      <c r="A246" s="21">
        <v>3447</v>
      </c>
      <c r="B246" s="22" t="s">
        <v>3446</v>
      </c>
      <c r="C246" s="22" t="s">
        <v>7557</v>
      </c>
      <c r="D246" s="30">
        <v>1000</v>
      </c>
      <c r="E246" s="31">
        <v>1078</v>
      </c>
      <c r="F246" s="21" t="s">
        <v>8218</v>
      </c>
      <c r="G246" s="21" t="s">
        <v>8223</v>
      </c>
      <c r="H246" s="21" t="s">
        <v>8245</v>
      </c>
      <c r="I246" s="21">
        <v>1458332412</v>
      </c>
      <c r="J246" s="21">
        <v>1454448012</v>
      </c>
      <c r="K246" s="21" t="b">
        <v>0</v>
      </c>
      <c r="L246" s="21">
        <v>14</v>
      </c>
      <c r="M246" s="21" t="b">
        <v>1</v>
      </c>
      <c r="N246" s="21" t="s">
        <v>8269</v>
      </c>
      <c r="O246" s="21">
        <f t="shared" si="12"/>
        <v>108</v>
      </c>
      <c r="P246" s="21">
        <f t="shared" si="13"/>
        <v>77</v>
      </c>
      <c r="Q246" s="32" t="s">
        <v>8315</v>
      </c>
      <c r="R246" s="21" t="s">
        <v>8316</v>
      </c>
      <c r="S246" s="33">
        <f t="shared" si="14"/>
        <v>42402.889027777783</v>
      </c>
      <c r="T246" s="33">
        <f t="shared" si="15"/>
        <v>42447.847361111111</v>
      </c>
    </row>
    <row r="247" spans="1:20" ht="41.4" x14ac:dyDescent="0.45">
      <c r="A247" s="21">
        <v>3448</v>
      </c>
      <c r="B247" s="22" t="s">
        <v>3447</v>
      </c>
      <c r="C247" s="22" t="s">
        <v>7558</v>
      </c>
      <c r="D247" s="30">
        <v>2100</v>
      </c>
      <c r="E247" s="31">
        <v>2305</v>
      </c>
      <c r="F247" s="21" t="s">
        <v>8218</v>
      </c>
      <c r="G247" s="21" t="s">
        <v>8223</v>
      </c>
      <c r="H247" s="21" t="s">
        <v>8245</v>
      </c>
      <c r="I247" s="21">
        <v>1418784689</v>
      </c>
      <c r="J247" s="21">
        <v>1416192689</v>
      </c>
      <c r="K247" s="21" t="b">
        <v>0</v>
      </c>
      <c r="L247" s="21">
        <v>45</v>
      </c>
      <c r="M247" s="21" t="b">
        <v>1</v>
      </c>
      <c r="N247" s="21" t="s">
        <v>8269</v>
      </c>
      <c r="O247" s="21">
        <f t="shared" si="12"/>
        <v>110</v>
      </c>
      <c r="P247" s="21">
        <f t="shared" si="13"/>
        <v>51.22</v>
      </c>
      <c r="Q247" s="32" t="s">
        <v>8315</v>
      </c>
      <c r="R247" s="21" t="s">
        <v>8316</v>
      </c>
      <c r="S247" s="33">
        <f t="shared" si="14"/>
        <v>41960.119085648148</v>
      </c>
      <c r="T247" s="33">
        <f t="shared" si="15"/>
        <v>41990.119085648148</v>
      </c>
    </row>
    <row r="248" spans="1:20" ht="41.4" x14ac:dyDescent="0.45">
      <c r="A248" s="21">
        <v>3449</v>
      </c>
      <c r="B248" s="22" t="s">
        <v>3448</v>
      </c>
      <c r="C248" s="22" t="s">
        <v>7559</v>
      </c>
      <c r="D248" s="30">
        <v>800</v>
      </c>
      <c r="E248" s="31">
        <v>1365</v>
      </c>
      <c r="F248" s="21" t="s">
        <v>8218</v>
      </c>
      <c r="G248" s="21" t="s">
        <v>8223</v>
      </c>
      <c r="H248" s="21" t="s">
        <v>8245</v>
      </c>
      <c r="I248" s="21">
        <v>1468036800</v>
      </c>
      <c r="J248" s="21">
        <v>1465607738</v>
      </c>
      <c r="K248" s="21" t="b">
        <v>0</v>
      </c>
      <c r="L248" s="21">
        <v>20</v>
      </c>
      <c r="M248" s="21" t="b">
        <v>1</v>
      </c>
      <c r="N248" s="21" t="s">
        <v>8269</v>
      </c>
      <c r="O248" s="21">
        <f t="shared" si="12"/>
        <v>171</v>
      </c>
      <c r="P248" s="21">
        <f t="shared" si="13"/>
        <v>68.25</v>
      </c>
      <c r="Q248" s="32" t="s">
        <v>8315</v>
      </c>
      <c r="R248" s="21" t="s">
        <v>8316</v>
      </c>
      <c r="S248" s="33">
        <f t="shared" si="14"/>
        <v>42532.052523148144</v>
      </c>
      <c r="T248" s="33">
        <f t="shared" si="15"/>
        <v>42560.166666666672</v>
      </c>
    </row>
    <row r="249" spans="1:20" ht="41.4" x14ac:dyDescent="0.45">
      <c r="A249" s="21">
        <v>3451</v>
      </c>
      <c r="B249" s="22" t="s">
        <v>3450</v>
      </c>
      <c r="C249" s="22" t="s">
        <v>7561</v>
      </c>
      <c r="D249" s="30">
        <v>650</v>
      </c>
      <c r="E249" s="31">
        <v>658</v>
      </c>
      <c r="F249" s="21" t="s">
        <v>8218</v>
      </c>
      <c r="G249" s="21" t="s">
        <v>8223</v>
      </c>
      <c r="H249" s="21" t="s">
        <v>8245</v>
      </c>
      <c r="I249" s="21">
        <v>1429636927</v>
      </c>
      <c r="J249" s="21">
        <v>1427304127</v>
      </c>
      <c r="K249" s="21" t="b">
        <v>0</v>
      </c>
      <c r="L249" s="21">
        <v>16</v>
      </c>
      <c r="M249" s="21" t="b">
        <v>1</v>
      </c>
      <c r="N249" s="21" t="s">
        <v>8269</v>
      </c>
      <c r="O249" s="21">
        <f t="shared" si="12"/>
        <v>101</v>
      </c>
      <c r="P249" s="21">
        <f t="shared" si="13"/>
        <v>41.13</v>
      </c>
      <c r="Q249" s="32" t="s">
        <v>8315</v>
      </c>
      <c r="R249" s="21" t="s">
        <v>8316</v>
      </c>
      <c r="S249" s="33">
        <f t="shared" si="14"/>
        <v>42088.723692129628</v>
      </c>
      <c r="T249" s="33">
        <f t="shared" si="15"/>
        <v>42115.723692129628</v>
      </c>
    </row>
    <row r="250" spans="1:20" ht="41.4" x14ac:dyDescent="0.45">
      <c r="A250" s="21">
        <v>3452</v>
      </c>
      <c r="B250" s="22" t="s">
        <v>3451</v>
      </c>
      <c r="C250" s="22" t="s">
        <v>7562</v>
      </c>
      <c r="D250" s="30">
        <v>1000</v>
      </c>
      <c r="E250" s="31">
        <v>1532</v>
      </c>
      <c r="F250" s="21" t="s">
        <v>8218</v>
      </c>
      <c r="G250" s="21" t="s">
        <v>8223</v>
      </c>
      <c r="H250" s="21" t="s">
        <v>8245</v>
      </c>
      <c r="I250" s="21">
        <v>1406087940</v>
      </c>
      <c r="J250" s="21">
        <v>1404141626</v>
      </c>
      <c r="K250" s="21" t="b">
        <v>0</v>
      </c>
      <c r="L250" s="21">
        <v>37</v>
      </c>
      <c r="M250" s="21" t="b">
        <v>1</v>
      </c>
      <c r="N250" s="21" t="s">
        <v>8269</v>
      </c>
      <c r="O250" s="21">
        <f t="shared" si="12"/>
        <v>153</v>
      </c>
      <c r="P250" s="21">
        <f t="shared" si="13"/>
        <v>41.41</v>
      </c>
      <c r="Q250" s="32" t="s">
        <v>8315</v>
      </c>
      <c r="R250" s="21" t="s">
        <v>8316</v>
      </c>
      <c r="S250" s="33">
        <f t="shared" si="14"/>
        <v>41820.639189814814</v>
      </c>
      <c r="T250" s="33">
        <f t="shared" si="15"/>
        <v>41843.165972222225</v>
      </c>
    </row>
    <row r="251" spans="1:20" ht="41.4" x14ac:dyDescent="0.45">
      <c r="A251" s="21">
        <v>3455</v>
      </c>
      <c r="B251" s="22" t="s">
        <v>3454</v>
      </c>
      <c r="C251" s="22" t="s">
        <v>7565</v>
      </c>
      <c r="D251" s="30">
        <v>10000</v>
      </c>
      <c r="E251" s="31">
        <v>10065</v>
      </c>
      <c r="F251" s="21" t="s">
        <v>8218</v>
      </c>
      <c r="G251" s="21" t="s">
        <v>8223</v>
      </c>
      <c r="H251" s="21" t="s">
        <v>8245</v>
      </c>
      <c r="I251" s="21">
        <v>1476381627</v>
      </c>
      <c r="J251" s="21">
        <v>1473789627</v>
      </c>
      <c r="K251" s="21" t="b">
        <v>0</v>
      </c>
      <c r="L251" s="21">
        <v>69</v>
      </c>
      <c r="M251" s="21" t="b">
        <v>1</v>
      </c>
      <c r="N251" s="21" t="s">
        <v>8269</v>
      </c>
      <c r="O251" s="21">
        <f t="shared" si="12"/>
        <v>101</v>
      </c>
      <c r="P251" s="21">
        <f t="shared" si="13"/>
        <v>145.87</v>
      </c>
      <c r="Q251" s="32" t="s">
        <v>8315</v>
      </c>
      <c r="R251" s="21" t="s">
        <v>8316</v>
      </c>
      <c r="S251" s="33">
        <f t="shared" si="14"/>
        <v>42626.7503125</v>
      </c>
      <c r="T251" s="33">
        <f t="shared" si="15"/>
        <v>42656.7503125</v>
      </c>
    </row>
    <row r="252" spans="1:20" ht="41.4" x14ac:dyDescent="0.45">
      <c r="A252" s="21">
        <v>3456</v>
      </c>
      <c r="B252" s="22" t="s">
        <v>3455</v>
      </c>
      <c r="C252" s="22" t="s">
        <v>7566</v>
      </c>
      <c r="D252" s="30">
        <v>3000</v>
      </c>
      <c r="E252" s="31">
        <v>5739</v>
      </c>
      <c r="F252" s="21" t="s">
        <v>8218</v>
      </c>
      <c r="G252" s="21" t="s">
        <v>8223</v>
      </c>
      <c r="H252" s="21" t="s">
        <v>8245</v>
      </c>
      <c r="I252" s="21">
        <v>1406876340</v>
      </c>
      <c r="J252" s="21">
        <v>1404190567</v>
      </c>
      <c r="K252" s="21" t="b">
        <v>0</v>
      </c>
      <c r="L252" s="21">
        <v>16</v>
      </c>
      <c r="M252" s="21" t="b">
        <v>1</v>
      </c>
      <c r="N252" s="21" t="s">
        <v>8269</v>
      </c>
      <c r="O252" s="21">
        <f t="shared" si="12"/>
        <v>191</v>
      </c>
      <c r="P252" s="21">
        <f t="shared" si="13"/>
        <v>358.69</v>
      </c>
      <c r="Q252" s="32" t="s">
        <v>8315</v>
      </c>
      <c r="R252" s="21" t="s">
        <v>8316</v>
      </c>
      <c r="S252" s="33">
        <f t="shared" si="14"/>
        <v>41821.205636574072</v>
      </c>
      <c r="T252" s="33">
        <f t="shared" si="15"/>
        <v>41852.290972222225</v>
      </c>
    </row>
    <row r="253" spans="1:20" ht="27.6" x14ac:dyDescent="0.45">
      <c r="A253" s="21">
        <v>3457</v>
      </c>
      <c r="B253" s="22" t="s">
        <v>3456</v>
      </c>
      <c r="C253" s="22" t="s">
        <v>7567</v>
      </c>
      <c r="D253" s="30">
        <v>2000</v>
      </c>
      <c r="E253" s="31">
        <v>2804</v>
      </c>
      <c r="F253" s="21" t="s">
        <v>8218</v>
      </c>
      <c r="G253" s="21" t="s">
        <v>8223</v>
      </c>
      <c r="H253" s="21" t="s">
        <v>8245</v>
      </c>
      <c r="I253" s="21">
        <v>1423720740</v>
      </c>
      <c r="J253" s="21">
        <v>1421081857</v>
      </c>
      <c r="K253" s="21" t="b">
        <v>0</v>
      </c>
      <c r="L253" s="21">
        <v>55</v>
      </c>
      <c r="M253" s="21" t="b">
        <v>1</v>
      </c>
      <c r="N253" s="21" t="s">
        <v>8269</v>
      </c>
      <c r="O253" s="21">
        <f t="shared" si="12"/>
        <v>140</v>
      </c>
      <c r="P253" s="21">
        <f t="shared" si="13"/>
        <v>50.98</v>
      </c>
      <c r="Q253" s="32" t="s">
        <v>8315</v>
      </c>
      <c r="R253" s="21" t="s">
        <v>8316</v>
      </c>
      <c r="S253" s="33">
        <f t="shared" si="14"/>
        <v>42016.706678240742</v>
      </c>
      <c r="T253" s="33">
        <f t="shared" si="15"/>
        <v>42047.249305555553</v>
      </c>
    </row>
    <row r="254" spans="1:20" ht="41.4" x14ac:dyDescent="0.45">
      <c r="A254" s="21">
        <v>3458</v>
      </c>
      <c r="B254" s="22" t="s">
        <v>3457</v>
      </c>
      <c r="C254" s="22" t="s">
        <v>7568</v>
      </c>
      <c r="D254" s="30">
        <v>978</v>
      </c>
      <c r="E254" s="31">
        <v>1216</v>
      </c>
      <c r="F254" s="21" t="s">
        <v>8218</v>
      </c>
      <c r="G254" s="21" t="s">
        <v>8223</v>
      </c>
      <c r="H254" s="21" t="s">
        <v>8245</v>
      </c>
      <c r="I254" s="21">
        <v>1422937620</v>
      </c>
      <c r="J254" s="21">
        <v>1420606303</v>
      </c>
      <c r="K254" s="21" t="b">
        <v>0</v>
      </c>
      <c r="L254" s="21">
        <v>27</v>
      </c>
      <c r="M254" s="21" t="b">
        <v>1</v>
      </c>
      <c r="N254" s="21" t="s">
        <v>8269</v>
      </c>
      <c r="O254" s="21">
        <f t="shared" si="12"/>
        <v>124</v>
      </c>
      <c r="P254" s="21">
        <f t="shared" si="13"/>
        <v>45.04</v>
      </c>
      <c r="Q254" s="32" t="s">
        <v>8315</v>
      </c>
      <c r="R254" s="21" t="s">
        <v>8316</v>
      </c>
      <c r="S254" s="33">
        <f t="shared" si="14"/>
        <v>42011.202581018515</v>
      </c>
      <c r="T254" s="33">
        <f t="shared" si="15"/>
        <v>42038.185416666667</v>
      </c>
    </row>
    <row r="255" spans="1:20" ht="41.4" x14ac:dyDescent="0.45">
      <c r="A255" s="21">
        <v>3461</v>
      </c>
      <c r="B255" s="22" t="s">
        <v>3460</v>
      </c>
      <c r="C255" s="22" t="s">
        <v>7571</v>
      </c>
      <c r="D255" s="30">
        <v>500</v>
      </c>
      <c r="E255" s="31">
        <v>695</v>
      </c>
      <c r="F255" s="21" t="s">
        <v>8218</v>
      </c>
      <c r="G255" s="21" t="s">
        <v>8223</v>
      </c>
      <c r="H255" s="21" t="s">
        <v>8245</v>
      </c>
      <c r="I255" s="21">
        <v>1477710000</v>
      </c>
      <c r="J255" s="21">
        <v>1475248279</v>
      </c>
      <c r="K255" s="21" t="b">
        <v>0</v>
      </c>
      <c r="L255" s="21">
        <v>12</v>
      </c>
      <c r="M255" s="21" t="b">
        <v>1</v>
      </c>
      <c r="N255" s="21" t="s">
        <v>8269</v>
      </c>
      <c r="O255" s="21">
        <f t="shared" si="12"/>
        <v>139</v>
      </c>
      <c r="P255" s="21">
        <f t="shared" si="13"/>
        <v>57.92</v>
      </c>
      <c r="Q255" s="32" t="s">
        <v>8315</v>
      </c>
      <c r="R255" s="21" t="s">
        <v>8316</v>
      </c>
      <c r="S255" s="33">
        <f t="shared" si="14"/>
        <v>42643.632858796293</v>
      </c>
      <c r="T255" s="33">
        <f t="shared" si="15"/>
        <v>42672.125</v>
      </c>
    </row>
    <row r="256" spans="1:20" ht="41.4" x14ac:dyDescent="0.45">
      <c r="A256" s="21">
        <v>3462</v>
      </c>
      <c r="B256" s="22" t="s">
        <v>3461</v>
      </c>
      <c r="C256" s="22" t="s">
        <v>7572</v>
      </c>
      <c r="D256" s="30">
        <v>250</v>
      </c>
      <c r="E256" s="31">
        <v>505</v>
      </c>
      <c r="F256" s="21" t="s">
        <v>8218</v>
      </c>
      <c r="G256" s="21" t="s">
        <v>8223</v>
      </c>
      <c r="H256" s="21" t="s">
        <v>8245</v>
      </c>
      <c r="I256" s="21">
        <v>1436551200</v>
      </c>
      <c r="J256" s="21">
        <v>1435181628</v>
      </c>
      <c r="K256" s="21" t="b">
        <v>0</v>
      </c>
      <c r="L256" s="21">
        <v>17</v>
      </c>
      <c r="M256" s="21" t="b">
        <v>1</v>
      </c>
      <c r="N256" s="21" t="s">
        <v>8269</v>
      </c>
      <c r="O256" s="21">
        <f t="shared" si="12"/>
        <v>202</v>
      </c>
      <c r="P256" s="21">
        <f t="shared" si="13"/>
        <v>29.71</v>
      </c>
      <c r="Q256" s="32" t="s">
        <v>8315</v>
      </c>
      <c r="R256" s="21" t="s">
        <v>8316</v>
      </c>
      <c r="S256" s="33">
        <f t="shared" si="14"/>
        <v>42179.898472222223</v>
      </c>
      <c r="T256" s="33">
        <f t="shared" si="15"/>
        <v>42195.75</v>
      </c>
    </row>
    <row r="257" spans="1:20" ht="41.4" x14ac:dyDescent="0.45">
      <c r="A257" s="21">
        <v>3464</v>
      </c>
      <c r="B257" s="22" t="s">
        <v>3463</v>
      </c>
      <c r="C257" s="22" t="s">
        <v>7574</v>
      </c>
      <c r="D257" s="30">
        <v>5000</v>
      </c>
      <c r="E257" s="31">
        <v>5116.18</v>
      </c>
      <c r="F257" s="21" t="s">
        <v>8218</v>
      </c>
      <c r="G257" s="21" t="s">
        <v>8223</v>
      </c>
      <c r="H257" s="21" t="s">
        <v>8245</v>
      </c>
      <c r="I257" s="21">
        <v>1471921637</v>
      </c>
      <c r="J257" s="21">
        <v>1469329637</v>
      </c>
      <c r="K257" s="21" t="b">
        <v>0</v>
      </c>
      <c r="L257" s="21">
        <v>93</v>
      </c>
      <c r="M257" s="21" t="b">
        <v>1</v>
      </c>
      <c r="N257" s="21" t="s">
        <v>8269</v>
      </c>
      <c r="O257" s="21">
        <f t="shared" si="12"/>
        <v>102</v>
      </c>
      <c r="P257" s="21">
        <f t="shared" si="13"/>
        <v>55.01</v>
      </c>
      <c r="Q257" s="32" t="s">
        <v>8315</v>
      </c>
      <c r="R257" s="21" t="s">
        <v>8316</v>
      </c>
      <c r="S257" s="33">
        <f t="shared" si="14"/>
        <v>42575.130057870367</v>
      </c>
      <c r="T257" s="33">
        <f t="shared" si="15"/>
        <v>42605.130057870367</v>
      </c>
    </row>
    <row r="258" spans="1:20" ht="27.6" x14ac:dyDescent="0.45">
      <c r="A258" s="21">
        <v>3466</v>
      </c>
      <c r="B258" s="22" t="s">
        <v>3465</v>
      </c>
      <c r="C258" s="22" t="s">
        <v>7576</v>
      </c>
      <c r="D258" s="30">
        <v>3500</v>
      </c>
      <c r="E258" s="31">
        <v>4450</v>
      </c>
      <c r="F258" s="21" t="s">
        <v>8218</v>
      </c>
      <c r="G258" s="21" t="s">
        <v>8223</v>
      </c>
      <c r="H258" s="21" t="s">
        <v>8245</v>
      </c>
      <c r="I258" s="21">
        <v>1461108450</v>
      </c>
      <c r="J258" s="21">
        <v>1455928050</v>
      </c>
      <c r="K258" s="21" t="b">
        <v>0</v>
      </c>
      <c r="L258" s="21">
        <v>61</v>
      </c>
      <c r="M258" s="21" t="b">
        <v>1</v>
      </c>
      <c r="N258" s="21" t="s">
        <v>8269</v>
      </c>
      <c r="O258" s="21">
        <f t="shared" ref="O258:O321" si="16">ROUND(E258/D258*100,0)</f>
        <v>127</v>
      </c>
      <c r="P258" s="21">
        <f t="shared" ref="P258:P321" si="17">IFERROR(ROUND(E258/L258,2),0)</f>
        <v>72.95</v>
      </c>
      <c r="Q258" s="32" t="s">
        <v>8315</v>
      </c>
      <c r="R258" s="21" t="s">
        <v>8316</v>
      </c>
      <c r="S258" s="33">
        <f t="shared" ref="S258:S321" si="18">(((J258/60)/60)/24)+DATE(1970,1,1)</f>
        <v>42420.019097222219</v>
      </c>
      <c r="T258" s="33">
        <f t="shared" ref="T258:T321" si="19">(((I258/60)/60)/24)+DATE(1970,1,1)</f>
        <v>42479.977430555555</v>
      </c>
    </row>
    <row r="259" spans="1:20" x14ac:dyDescent="0.45">
      <c r="A259" s="21">
        <v>3467</v>
      </c>
      <c r="B259" s="22" t="s">
        <v>3466</v>
      </c>
      <c r="C259" s="22" t="s">
        <v>7577</v>
      </c>
      <c r="D259" s="30">
        <v>3000</v>
      </c>
      <c r="E259" s="31">
        <v>3030</v>
      </c>
      <c r="F259" s="21" t="s">
        <v>8218</v>
      </c>
      <c r="G259" s="21" t="s">
        <v>8223</v>
      </c>
      <c r="H259" s="21" t="s">
        <v>8245</v>
      </c>
      <c r="I259" s="21">
        <v>1426864032</v>
      </c>
      <c r="J259" s="21">
        <v>1424275632</v>
      </c>
      <c r="K259" s="21" t="b">
        <v>0</v>
      </c>
      <c r="L259" s="21">
        <v>47</v>
      </c>
      <c r="M259" s="21" t="b">
        <v>1</v>
      </c>
      <c r="N259" s="21" t="s">
        <v>8269</v>
      </c>
      <c r="O259" s="21">
        <f t="shared" si="16"/>
        <v>101</v>
      </c>
      <c r="P259" s="21">
        <f t="shared" si="17"/>
        <v>64.47</v>
      </c>
      <c r="Q259" s="32" t="s">
        <v>8315</v>
      </c>
      <c r="R259" s="21" t="s">
        <v>8316</v>
      </c>
      <c r="S259" s="33">
        <f t="shared" si="18"/>
        <v>42053.671666666662</v>
      </c>
      <c r="T259" s="33">
        <f t="shared" si="19"/>
        <v>42083.630000000005</v>
      </c>
    </row>
    <row r="260" spans="1:20" ht="41.4" x14ac:dyDescent="0.45">
      <c r="A260" s="21">
        <v>3468</v>
      </c>
      <c r="B260" s="22" t="s">
        <v>3467</v>
      </c>
      <c r="C260" s="22" t="s">
        <v>7578</v>
      </c>
      <c r="D260" s="30">
        <v>10000</v>
      </c>
      <c r="E260" s="31">
        <v>12178</v>
      </c>
      <c r="F260" s="21" t="s">
        <v>8218</v>
      </c>
      <c r="G260" s="21" t="s">
        <v>8223</v>
      </c>
      <c r="H260" s="21" t="s">
        <v>8245</v>
      </c>
      <c r="I260" s="21">
        <v>1474426800</v>
      </c>
      <c r="J260" s="21">
        <v>1471976529</v>
      </c>
      <c r="K260" s="21" t="b">
        <v>0</v>
      </c>
      <c r="L260" s="21">
        <v>17</v>
      </c>
      <c r="M260" s="21" t="b">
        <v>1</v>
      </c>
      <c r="N260" s="21" t="s">
        <v>8269</v>
      </c>
      <c r="O260" s="21">
        <f t="shared" si="16"/>
        <v>122</v>
      </c>
      <c r="P260" s="21">
        <f t="shared" si="17"/>
        <v>716.35</v>
      </c>
      <c r="Q260" s="32" t="s">
        <v>8315</v>
      </c>
      <c r="R260" s="21" t="s">
        <v>8316</v>
      </c>
      <c r="S260" s="33">
        <f t="shared" si="18"/>
        <v>42605.765381944439</v>
      </c>
      <c r="T260" s="33">
        <f t="shared" si="19"/>
        <v>42634.125</v>
      </c>
    </row>
    <row r="261" spans="1:20" ht="41.4" x14ac:dyDescent="0.45">
      <c r="A261" s="21">
        <v>3469</v>
      </c>
      <c r="B261" s="22" t="s">
        <v>3468</v>
      </c>
      <c r="C261" s="22" t="s">
        <v>7579</v>
      </c>
      <c r="D261" s="30">
        <v>2800</v>
      </c>
      <c r="E261" s="31">
        <v>3175</v>
      </c>
      <c r="F261" s="21" t="s">
        <v>8218</v>
      </c>
      <c r="G261" s="21" t="s">
        <v>8223</v>
      </c>
      <c r="H261" s="21" t="s">
        <v>8245</v>
      </c>
      <c r="I261" s="21">
        <v>1461857045</v>
      </c>
      <c r="J261" s="21">
        <v>1459265045</v>
      </c>
      <c r="K261" s="21" t="b">
        <v>0</v>
      </c>
      <c r="L261" s="21">
        <v>63</v>
      </c>
      <c r="M261" s="21" t="b">
        <v>1</v>
      </c>
      <c r="N261" s="21" t="s">
        <v>8269</v>
      </c>
      <c r="O261" s="21">
        <f t="shared" si="16"/>
        <v>113</v>
      </c>
      <c r="P261" s="21">
        <f t="shared" si="17"/>
        <v>50.4</v>
      </c>
      <c r="Q261" s="32" t="s">
        <v>8315</v>
      </c>
      <c r="R261" s="21" t="s">
        <v>8316</v>
      </c>
      <c r="S261" s="33">
        <f t="shared" si="18"/>
        <v>42458.641724537039</v>
      </c>
      <c r="T261" s="33">
        <f t="shared" si="19"/>
        <v>42488.641724537039</v>
      </c>
    </row>
    <row r="262" spans="1:20" ht="27.6" x14ac:dyDescent="0.45">
      <c r="A262" s="21">
        <v>3470</v>
      </c>
      <c r="B262" s="22" t="s">
        <v>3469</v>
      </c>
      <c r="C262" s="22" t="s">
        <v>7580</v>
      </c>
      <c r="D262" s="30">
        <v>250</v>
      </c>
      <c r="E262" s="31">
        <v>375</v>
      </c>
      <c r="F262" s="21" t="s">
        <v>8218</v>
      </c>
      <c r="G262" s="21" t="s">
        <v>8223</v>
      </c>
      <c r="H262" s="21" t="s">
        <v>8245</v>
      </c>
      <c r="I262" s="21">
        <v>1468618680</v>
      </c>
      <c r="J262" s="21">
        <v>1465345902</v>
      </c>
      <c r="K262" s="21" t="b">
        <v>0</v>
      </c>
      <c r="L262" s="21">
        <v>9</v>
      </c>
      <c r="M262" s="21" t="b">
        <v>1</v>
      </c>
      <c r="N262" s="21" t="s">
        <v>8269</v>
      </c>
      <c r="O262" s="21">
        <f t="shared" si="16"/>
        <v>150</v>
      </c>
      <c r="P262" s="21">
        <f t="shared" si="17"/>
        <v>41.67</v>
      </c>
      <c r="Q262" s="32" t="s">
        <v>8315</v>
      </c>
      <c r="R262" s="21" t="s">
        <v>8316</v>
      </c>
      <c r="S262" s="33">
        <f t="shared" si="18"/>
        <v>42529.022013888884</v>
      </c>
      <c r="T262" s="33">
        <f t="shared" si="19"/>
        <v>42566.901388888888</v>
      </c>
    </row>
    <row r="263" spans="1:20" ht="41.4" x14ac:dyDescent="0.45">
      <c r="A263" s="21">
        <v>3472</v>
      </c>
      <c r="B263" s="22" t="s">
        <v>3471</v>
      </c>
      <c r="C263" s="22" t="s">
        <v>7582</v>
      </c>
      <c r="D263" s="30">
        <v>2000</v>
      </c>
      <c r="E263" s="31">
        <v>2041</v>
      </c>
      <c r="F263" s="21" t="s">
        <v>8218</v>
      </c>
      <c r="G263" s="21" t="s">
        <v>8223</v>
      </c>
      <c r="H263" s="21" t="s">
        <v>8245</v>
      </c>
      <c r="I263" s="21">
        <v>1415253540</v>
      </c>
      <c r="J263" s="21">
        <v>1413432331</v>
      </c>
      <c r="K263" s="21" t="b">
        <v>0</v>
      </c>
      <c r="L263" s="21">
        <v>23</v>
      </c>
      <c r="M263" s="21" t="b">
        <v>1</v>
      </c>
      <c r="N263" s="21" t="s">
        <v>8269</v>
      </c>
      <c r="O263" s="21">
        <f t="shared" si="16"/>
        <v>102</v>
      </c>
      <c r="P263" s="21">
        <f t="shared" si="17"/>
        <v>88.74</v>
      </c>
      <c r="Q263" s="32" t="s">
        <v>8315</v>
      </c>
      <c r="R263" s="21" t="s">
        <v>8316</v>
      </c>
      <c r="S263" s="33">
        <f t="shared" si="18"/>
        <v>41928.170497685183</v>
      </c>
      <c r="T263" s="33">
        <f t="shared" si="19"/>
        <v>41949.249305555553</v>
      </c>
    </row>
    <row r="264" spans="1:20" ht="41.4" x14ac:dyDescent="0.45">
      <c r="A264" s="21">
        <v>3473</v>
      </c>
      <c r="B264" s="22" t="s">
        <v>3472</v>
      </c>
      <c r="C264" s="22" t="s">
        <v>7583</v>
      </c>
      <c r="D264" s="30">
        <v>4900</v>
      </c>
      <c r="E264" s="31">
        <v>4900</v>
      </c>
      <c r="F264" s="21" t="s">
        <v>8218</v>
      </c>
      <c r="G264" s="21" t="s">
        <v>8223</v>
      </c>
      <c r="H264" s="21" t="s">
        <v>8245</v>
      </c>
      <c r="I264" s="21">
        <v>1426883220</v>
      </c>
      <c r="J264" s="21">
        <v>1425067296</v>
      </c>
      <c r="K264" s="21" t="b">
        <v>0</v>
      </c>
      <c r="L264" s="21">
        <v>33</v>
      </c>
      <c r="M264" s="21" t="b">
        <v>1</v>
      </c>
      <c r="N264" s="21" t="s">
        <v>8269</v>
      </c>
      <c r="O264" s="21">
        <f t="shared" si="16"/>
        <v>100</v>
      </c>
      <c r="P264" s="21">
        <f t="shared" si="17"/>
        <v>148.47999999999999</v>
      </c>
      <c r="Q264" s="32" t="s">
        <v>8315</v>
      </c>
      <c r="R264" s="21" t="s">
        <v>8316</v>
      </c>
      <c r="S264" s="33">
        <f t="shared" si="18"/>
        <v>42062.834444444445</v>
      </c>
      <c r="T264" s="33">
        <f t="shared" si="19"/>
        <v>42083.852083333331</v>
      </c>
    </row>
    <row r="265" spans="1:20" ht="41.4" x14ac:dyDescent="0.45">
      <c r="A265" s="21">
        <v>3476</v>
      </c>
      <c r="B265" s="22" t="s">
        <v>3475</v>
      </c>
      <c r="C265" s="22" t="s">
        <v>7586</v>
      </c>
      <c r="D265" s="30">
        <v>300</v>
      </c>
      <c r="E265" s="31">
        <v>312</v>
      </c>
      <c r="F265" s="21" t="s">
        <v>8218</v>
      </c>
      <c r="G265" s="21" t="s">
        <v>8223</v>
      </c>
      <c r="H265" s="21" t="s">
        <v>8245</v>
      </c>
      <c r="I265" s="21">
        <v>1414378800</v>
      </c>
      <c r="J265" s="21">
        <v>1412836990</v>
      </c>
      <c r="K265" s="21" t="b">
        <v>0</v>
      </c>
      <c r="L265" s="21">
        <v>6</v>
      </c>
      <c r="M265" s="21" t="b">
        <v>1</v>
      </c>
      <c r="N265" s="21" t="s">
        <v>8269</v>
      </c>
      <c r="O265" s="21">
        <f t="shared" si="16"/>
        <v>104</v>
      </c>
      <c r="P265" s="21">
        <f t="shared" si="17"/>
        <v>52</v>
      </c>
      <c r="Q265" s="32" t="s">
        <v>8315</v>
      </c>
      <c r="R265" s="21" t="s">
        <v>8316</v>
      </c>
      <c r="S265" s="33">
        <f t="shared" si="18"/>
        <v>41921.279976851853</v>
      </c>
      <c r="T265" s="33">
        <f t="shared" si="19"/>
        <v>41939.125</v>
      </c>
    </row>
    <row r="266" spans="1:20" ht="41.4" x14ac:dyDescent="0.45">
      <c r="A266" s="21">
        <v>3477</v>
      </c>
      <c r="B266" s="22" t="s">
        <v>3476</v>
      </c>
      <c r="C266" s="22" t="s">
        <v>7587</v>
      </c>
      <c r="D266" s="30">
        <v>1800</v>
      </c>
      <c r="E266" s="31">
        <v>2076</v>
      </c>
      <c r="F266" s="21" t="s">
        <v>8218</v>
      </c>
      <c r="G266" s="21" t="s">
        <v>8223</v>
      </c>
      <c r="H266" s="21" t="s">
        <v>8245</v>
      </c>
      <c r="I266" s="21">
        <v>1431831600</v>
      </c>
      <c r="J266" s="21">
        <v>1430761243</v>
      </c>
      <c r="K266" s="21" t="b">
        <v>0</v>
      </c>
      <c r="L266" s="21">
        <v>39</v>
      </c>
      <c r="M266" s="21" t="b">
        <v>1</v>
      </c>
      <c r="N266" s="21" t="s">
        <v>8269</v>
      </c>
      <c r="O266" s="21">
        <f t="shared" si="16"/>
        <v>115</v>
      </c>
      <c r="P266" s="21">
        <f t="shared" si="17"/>
        <v>53.23</v>
      </c>
      <c r="Q266" s="32" t="s">
        <v>8315</v>
      </c>
      <c r="R266" s="21" t="s">
        <v>8316</v>
      </c>
      <c r="S266" s="33">
        <f t="shared" si="18"/>
        <v>42128.736608796295</v>
      </c>
      <c r="T266" s="33">
        <f t="shared" si="19"/>
        <v>42141.125</v>
      </c>
    </row>
    <row r="267" spans="1:20" ht="41.4" x14ac:dyDescent="0.45">
      <c r="A267" s="21">
        <v>3478</v>
      </c>
      <c r="B267" s="22" t="s">
        <v>3477</v>
      </c>
      <c r="C267" s="22" t="s">
        <v>7588</v>
      </c>
      <c r="D267" s="30">
        <v>2000</v>
      </c>
      <c r="E267" s="31">
        <v>2257</v>
      </c>
      <c r="F267" s="21" t="s">
        <v>8218</v>
      </c>
      <c r="G267" s="21" t="s">
        <v>8223</v>
      </c>
      <c r="H267" s="21" t="s">
        <v>8245</v>
      </c>
      <c r="I267" s="21">
        <v>1426539600</v>
      </c>
      <c r="J267" s="21">
        <v>1424296822</v>
      </c>
      <c r="K267" s="21" t="b">
        <v>0</v>
      </c>
      <c r="L267" s="21">
        <v>57</v>
      </c>
      <c r="M267" s="21" t="b">
        <v>1</v>
      </c>
      <c r="N267" s="21" t="s">
        <v>8269</v>
      </c>
      <c r="O267" s="21">
        <f t="shared" si="16"/>
        <v>113</v>
      </c>
      <c r="P267" s="21">
        <f t="shared" si="17"/>
        <v>39.6</v>
      </c>
      <c r="Q267" s="32" t="s">
        <v>8315</v>
      </c>
      <c r="R267" s="21" t="s">
        <v>8316</v>
      </c>
      <c r="S267" s="33">
        <f t="shared" si="18"/>
        <v>42053.916921296302</v>
      </c>
      <c r="T267" s="33">
        <f t="shared" si="19"/>
        <v>42079.875</v>
      </c>
    </row>
    <row r="268" spans="1:20" ht="41.4" x14ac:dyDescent="0.45">
      <c r="A268" s="21">
        <v>3480</v>
      </c>
      <c r="B268" s="22" t="s">
        <v>3479</v>
      </c>
      <c r="C268" s="22" t="s">
        <v>7590</v>
      </c>
      <c r="D268" s="30">
        <v>1500</v>
      </c>
      <c r="E268" s="31">
        <v>2140</v>
      </c>
      <c r="F268" s="21" t="s">
        <v>8218</v>
      </c>
      <c r="G268" s="21" t="s">
        <v>8223</v>
      </c>
      <c r="H268" s="21" t="s">
        <v>8245</v>
      </c>
      <c r="I268" s="21">
        <v>1436562000</v>
      </c>
      <c r="J268" s="21">
        <v>1434440227</v>
      </c>
      <c r="K268" s="21" t="b">
        <v>0</v>
      </c>
      <c r="L268" s="21">
        <v>13</v>
      </c>
      <c r="M268" s="21" t="b">
        <v>1</v>
      </c>
      <c r="N268" s="21" t="s">
        <v>8269</v>
      </c>
      <c r="O268" s="21">
        <f t="shared" si="16"/>
        <v>143</v>
      </c>
      <c r="P268" s="21">
        <f t="shared" si="17"/>
        <v>164.62</v>
      </c>
      <c r="Q268" s="32" t="s">
        <v>8315</v>
      </c>
      <c r="R268" s="21" t="s">
        <v>8316</v>
      </c>
      <c r="S268" s="33">
        <f t="shared" si="18"/>
        <v>42171.317442129628</v>
      </c>
      <c r="T268" s="33">
        <f t="shared" si="19"/>
        <v>42195.875</v>
      </c>
    </row>
    <row r="269" spans="1:20" ht="41.4" x14ac:dyDescent="0.45">
      <c r="A269" s="21">
        <v>3483</v>
      </c>
      <c r="B269" s="22" t="s">
        <v>3482</v>
      </c>
      <c r="C269" s="22" t="s">
        <v>7593</v>
      </c>
      <c r="D269" s="30">
        <v>3350</v>
      </c>
      <c r="E269" s="31">
        <v>5358</v>
      </c>
      <c r="F269" s="21" t="s">
        <v>8218</v>
      </c>
      <c r="G269" s="21" t="s">
        <v>8223</v>
      </c>
      <c r="H269" s="21" t="s">
        <v>8245</v>
      </c>
      <c r="I269" s="21">
        <v>1404403381</v>
      </c>
      <c r="J269" s="21">
        <v>1401811381</v>
      </c>
      <c r="K269" s="21" t="b">
        <v>0</v>
      </c>
      <c r="L269" s="21">
        <v>133</v>
      </c>
      <c r="M269" s="21" t="b">
        <v>1</v>
      </c>
      <c r="N269" s="21" t="s">
        <v>8269</v>
      </c>
      <c r="O269" s="21">
        <f t="shared" si="16"/>
        <v>160</v>
      </c>
      <c r="P269" s="21">
        <f t="shared" si="17"/>
        <v>40.29</v>
      </c>
      <c r="Q269" s="32" t="s">
        <v>8315</v>
      </c>
      <c r="R269" s="21" t="s">
        <v>8316</v>
      </c>
      <c r="S269" s="33">
        <f t="shared" si="18"/>
        <v>41793.668761574074</v>
      </c>
      <c r="T269" s="33">
        <f t="shared" si="19"/>
        <v>41823.668761574074</v>
      </c>
    </row>
    <row r="270" spans="1:20" ht="41.4" x14ac:dyDescent="0.45">
      <c r="A270" s="21">
        <v>3484</v>
      </c>
      <c r="B270" s="22" t="s">
        <v>3483</v>
      </c>
      <c r="C270" s="22" t="s">
        <v>7594</v>
      </c>
      <c r="D270" s="30">
        <v>2500</v>
      </c>
      <c r="E270" s="31">
        <v>2856</v>
      </c>
      <c r="F270" s="21" t="s">
        <v>8218</v>
      </c>
      <c r="G270" s="21" t="s">
        <v>8223</v>
      </c>
      <c r="H270" s="21" t="s">
        <v>8245</v>
      </c>
      <c r="I270" s="21">
        <v>1466014499</v>
      </c>
      <c r="J270" s="21">
        <v>1463422499</v>
      </c>
      <c r="K270" s="21" t="b">
        <v>0</v>
      </c>
      <c r="L270" s="21">
        <v>44</v>
      </c>
      <c r="M270" s="21" t="b">
        <v>1</v>
      </c>
      <c r="N270" s="21" t="s">
        <v>8269</v>
      </c>
      <c r="O270" s="21">
        <f t="shared" si="16"/>
        <v>114</v>
      </c>
      <c r="P270" s="21">
        <f t="shared" si="17"/>
        <v>64.91</v>
      </c>
      <c r="Q270" s="32" t="s">
        <v>8315</v>
      </c>
      <c r="R270" s="21" t="s">
        <v>8316</v>
      </c>
      <c r="S270" s="33">
        <f t="shared" si="18"/>
        <v>42506.760405092587</v>
      </c>
      <c r="T270" s="33">
        <f t="shared" si="19"/>
        <v>42536.760405092587</v>
      </c>
    </row>
    <row r="271" spans="1:20" ht="41.4" x14ac:dyDescent="0.45">
      <c r="A271" s="21">
        <v>3485</v>
      </c>
      <c r="B271" s="22" t="s">
        <v>3484</v>
      </c>
      <c r="C271" s="22" t="s">
        <v>7595</v>
      </c>
      <c r="D271" s="30">
        <v>1650</v>
      </c>
      <c r="E271" s="31">
        <v>1660</v>
      </c>
      <c r="F271" s="21" t="s">
        <v>8218</v>
      </c>
      <c r="G271" s="21" t="s">
        <v>8223</v>
      </c>
      <c r="H271" s="21" t="s">
        <v>8245</v>
      </c>
      <c r="I271" s="21">
        <v>1454431080</v>
      </c>
      <c r="J271" s="21">
        <v>1451839080</v>
      </c>
      <c r="K271" s="21" t="b">
        <v>0</v>
      </c>
      <c r="L271" s="21">
        <v>30</v>
      </c>
      <c r="M271" s="21" t="b">
        <v>1</v>
      </c>
      <c r="N271" s="21" t="s">
        <v>8269</v>
      </c>
      <c r="O271" s="21">
        <f t="shared" si="16"/>
        <v>101</v>
      </c>
      <c r="P271" s="21">
        <f t="shared" si="17"/>
        <v>55.33</v>
      </c>
      <c r="Q271" s="32" t="s">
        <v>8315</v>
      </c>
      <c r="R271" s="21" t="s">
        <v>8316</v>
      </c>
      <c r="S271" s="33">
        <f t="shared" si="18"/>
        <v>42372.693055555559</v>
      </c>
      <c r="T271" s="33">
        <f t="shared" si="19"/>
        <v>42402.693055555559</v>
      </c>
    </row>
    <row r="272" spans="1:20" ht="41.4" x14ac:dyDescent="0.45">
      <c r="A272" s="21">
        <v>3486</v>
      </c>
      <c r="B272" s="22" t="s">
        <v>3485</v>
      </c>
      <c r="C272" s="22" t="s">
        <v>7596</v>
      </c>
      <c r="D272" s="30">
        <v>3000</v>
      </c>
      <c r="E272" s="31">
        <v>4656</v>
      </c>
      <c r="F272" s="21" t="s">
        <v>8218</v>
      </c>
      <c r="G272" s="21" t="s">
        <v>8223</v>
      </c>
      <c r="H272" s="21" t="s">
        <v>8245</v>
      </c>
      <c r="I272" s="21">
        <v>1433314740</v>
      </c>
      <c r="J272" s="21">
        <v>1430600401</v>
      </c>
      <c r="K272" s="21" t="b">
        <v>0</v>
      </c>
      <c r="L272" s="21">
        <v>56</v>
      </c>
      <c r="M272" s="21" t="b">
        <v>1</v>
      </c>
      <c r="N272" s="21" t="s">
        <v>8269</v>
      </c>
      <c r="O272" s="21">
        <f t="shared" si="16"/>
        <v>155</v>
      </c>
      <c r="P272" s="21">
        <f t="shared" si="17"/>
        <v>83.14</v>
      </c>
      <c r="Q272" s="32" t="s">
        <v>8315</v>
      </c>
      <c r="R272" s="21" t="s">
        <v>8316</v>
      </c>
      <c r="S272" s="33">
        <f t="shared" si="18"/>
        <v>42126.87501157407</v>
      </c>
      <c r="T272" s="33">
        <f t="shared" si="19"/>
        <v>42158.290972222225</v>
      </c>
    </row>
    <row r="273" spans="1:20" ht="41.4" x14ac:dyDescent="0.45">
      <c r="A273" s="21">
        <v>3488</v>
      </c>
      <c r="B273" s="22" t="s">
        <v>3487</v>
      </c>
      <c r="C273" s="22" t="s">
        <v>7598</v>
      </c>
      <c r="D273" s="30">
        <v>3000</v>
      </c>
      <c r="E273" s="31">
        <v>3636</v>
      </c>
      <c r="F273" s="21" t="s">
        <v>8218</v>
      </c>
      <c r="G273" s="21" t="s">
        <v>8223</v>
      </c>
      <c r="H273" s="21" t="s">
        <v>8245</v>
      </c>
      <c r="I273" s="21">
        <v>1429286400</v>
      </c>
      <c r="J273" s="21">
        <v>1427221560</v>
      </c>
      <c r="K273" s="21" t="b">
        <v>0</v>
      </c>
      <c r="L273" s="21">
        <v>29</v>
      </c>
      <c r="M273" s="21" t="b">
        <v>1</v>
      </c>
      <c r="N273" s="21" t="s">
        <v>8269</v>
      </c>
      <c r="O273" s="21">
        <f t="shared" si="16"/>
        <v>121</v>
      </c>
      <c r="P273" s="21">
        <f t="shared" si="17"/>
        <v>125.38</v>
      </c>
      <c r="Q273" s="32" t="s">
        <v>8315</v>
      </c>
      <c r="R273" s="21" t="s">
        <v>8316</v>
      </c>
      <c r="S273" s="33">
        <f t="shared" si="18"/>
        <v>42087.768055555556</v>
      </c>
      <c r="T273" s="33">
        <f t="shared" si="19"/>
        <v>42111.666666666672</v>
      </c>
    </row>
    <row r="274" spans="1:20" ht="41.4" x14ac:dyDescent="0.45">
      <c r="A274" s="21">
        <v>3490</v>
      </c>
      <c r="B274" s="22" t="s">
        <v>3489</v>
      </c>
      <c r="C274" s="22" t="s">
        <v>7600</v>
      </c>
      <c r="D274" s="30">
        <v>1000</v>
      </c>
      <c r="E274" s="31">
        <v>1275</v>
      </c>
      <c r="F274" s="21" t="s">
        <v>8218</v>
      </c>
      <c r="G274" s="21" t="s">
        <v>8223</v>
      </c>
      <c r="H274" s="21" t="s">
        <v>8245</v>
      </c>
      <c r="I274" s="21">
        <v>1460574924</v>
      </c>
      <c r="J274" s="21">
        <v>1457982924</v>
      </c>
      <c r="K274" s="21" t="b">
        <v>0</v>
      </c>
      <c r="L274" s="21">
        <v>27</v>
      </c>
      <c r="M274" s="21" t="b">
        <v>1</v>
      </c>
      <c r="N274" s="21" t="s">
        <v>8269</v>
      </c>
      <c r="O274" s="21">
        <f t="shared" si="16"/>
        <v>128</v>
      </c>
      <c r="P274" s="21">
        <f t="shared" si="17"/>
        <v>47.22</v>
      </c>
      <c r="Q274" s="32" t="s">
        <v>8315</v>
      </c>
      <c r="R274" s="21" t="s">
        <v>8316</v>
      </c>
      <c r="S274" s="33">
        <f t="shared" si="18"/>
        <v>42443.802361111113</v>
      </c>
      <c r="T274" s="33">
        <f t="shared" si="19"/>
        <v>42473.802361111113</v>
      </c>
    </row>
    <row r="275" spans="1:20" ht="41.4" x14ac:dyDescent="0.45">
      <c r="A275" s="21">
        <v>3491</v>
      </c>
      <c r="B275" s="22" t="s">
        <v>3490</v>
      </c>
      <c r="C275" s="22" t="s">
        <v>7601</v>
      </c>
      <c r="D275" s="30">
        <v>500</v>
      </c>
      <c r="E275" s="31">
        <v>791</v>
      </c>
      <c r="F275" s="21" t="s">
        <v>8218</v>
      </c>
      <c r="G275" s="21" t="s">
        <v>8223</v>
      </c>
      <c r="H275" s="21" t="s">
        <v>8245</v>
      </c>
      <c r="I275" s="21">
        <v>1431928784</v>
      </c>
      <c r="J275" s="21">
        <v>1430114384</v>
      </c>
      <c r="K275" s="21" t="b">
        <v>0</v>
      </c>
      <c r="L275" s="21">
        <v>10</v>
      </c>
      <c r="M275" s="21" t="b">
        <v>1</v>
      </c>
      <c r="N275" s="21" t="s">
        <v>8269</v>
      </c>
      <c r="O275" s="21">
        <f t="shared" si="16"/>
        <v>158</v>
      </c>
      <c r="P275" s="21">
        <f t="shared" si="17"/>
        <v>79.099999999999994</v>
      </c>
      <c r="Q275" s="32" t="s">
        <v>8315</v>
      </c>
      <c r="R275" s="21" t="s">
        <v>8316</v>
      </c>
      <c r="S275" s="33">
        <f t="shared" si="18"/>
        <v>42121.249814814815</v>
      </c>
      <c r="T275" s="33">
        <f t="shared" si="19"/>
        <v>42142.249814814815</v>
      </c>
    </row>
    <row r="276" spans="1:20" ht="41.4" x14ac:dyDescent="0.45">
      <c r="A276" s="21">
        <v>3492</v>
      </c>
      <c r="B276" s="22" t="s">
        <v>3491</v>
      </c>
      <c r="C276" s="22" t="s">
        <v>7602</v>
      </c>
      <c r="D276" s="30">
        <v>3800</v>
      </c>
      <c r="E276" s="31">
        <v>4000.22</v>
      </c>
      <c r="F276" s="21" t="s">
        <v>8218</v>
      </c>
      <c r="G276" s="21" t="s">
        <v>8223</v>
      </c>
      <c r="H276" s="21" t="s">
        <v>8245</v>
      </c>
      <c r="I276" s="21">
        <v>1445818397</v>
      </c>
      <c r="J276" s="21">
        <v>1442794397</v>
      </c>
      <c r="K276" s="21" t="b">
        <v>0</v>
      </c>
      <c r="L276" s="21">
        <v>35</v>
      </c>
      <c r="M276" s="21" t="b">
        <v>1</v>
      </c>
      <c r="N276" s="21" t="s">
        <v>8269</v>
      </c>
      <c r="O276" s="21">
        <f t="shared" si="16"/>
        <v>105</v>
      </c>
      <c r="P276" s="21">
        <f t="shared" si="17"/>
        <v>114.29</v>
      </c>
      <c r="Q276" s="32" t="s">
        <v>8315</v>
      </c>
      <c r="R276" s="21" t="s">
        <v>8316</v>
      </c>
      <c r="S276" s="33">
        <f t="shared" si="18"/>
        <v>42268.009224537032</v>
      </c>
      <c r="T276" s="33">
        <f t="shared" si="19"/>
        <v>42303.009224537032</v>
      </c>
    </row>
    <row r="277" spans="1:20" ht="41.4" x14ac:dyDescent="0.45">
      <c r="A277" s="21">
        <v>3493</v>
      </c>
      <c r="B277" s="22" t="s">
        <v>3492</v>
      </c>
      <c r="C277" s="22" t="s">
        <v>7603</v>
      </c>
      <c r="D277" s="30">
        <v>1500</v>
      </c>
      <c r="E277" s="31">
        <v>1500</v>
      </c>
      <c r="F277" s="21" t="s">
        <v>8218</v>
      </c>
      <c r="G277" s="21" t="s">
        <v>8223</v>
      </c>
      <c r="H277" s="21" t="s">
        <v>8245</v>
      </c>
      <c r="I277" s="21">
        <v>1408252260</v>
      </c>
      <c r="J277" s="21">
        <v>1406580436</v>
      </c>
      <c r="K277" s="21" t="b">
        <v>0</v>
      </c>
      <c r="L277" s="21">
        <v>29</v>
      </c>
      <c r="M277" s="21" t="b">
        <v>1</v>
      </c>
      <c r="N277" s="21" t="s">
        <v>8269</v>
      </c>
      <c r="O277" s="21">
        <f t="shared" si="16"/>
        <v>100</v>
      </c>
      <c r="P277" s="21">
        <f t="shared" si="17"/>
        <v>51.72</v>
      </c>
      <c r="Q277" s="32" t="s">
        <v>8315</v>
      </c>
      <c r="R277" s="21" t="s">
        <v>8316</v>
      </c>
      <c r="S277" s="33">
        <f t="shared" si="18"/>
        <v>41848.866157407407</v>
      </c>
      <c r="T277" s="33">
        <f t="shared" si="19"/>
        <v>41868.21597222222</v>
      </c>
    </row>
    <row r="278" spans="1:20" ht="41.4" x14ac:dyDescent="0.45">
      <c r="A278" s="21">
        <v>3494</v>
      </c>
      <c r="B278" s="22" t="s">
        <v>3493</v>
      </c>
      <c r="C278" s="22" t="s">
        <v>7604</v>
      </c>
      <c r="D278" s="30">
        <v>400</v>
      </c>
      <c r="E278" s="31">
        <v>400</v>
      </c>
      <c r="F278" s="21" t="s">
        <v>8218</v>
      </c>
      <c r="G278" s="21" t="s">
        <v>8223</v>
      </c>
      <c r="H278" s="21" t="s">
        <v>8245</v>
      </c>
      <c r="I278" s="21">
        <v>1480140000</v>
      </c>
      <c r="J278" s="21">
        <v>1479186575</v>
      </c>
      <c r="K278" s="21" t="b">
        <v>0</v>
      </c>
      <c r="L278" s="21">
        <v>13</v>
      </c>
      <c r="M278" s="21" t="b">
        <v>1</v>
      </c>
      <c r="N278" s="21" t="s">
        <v>8269</v>
      </c>
      <c r="O278" s="21">
        <f t="shared" si="16"/>
        <v>100</v>
      </c>
      <c r="P278" s="21">
        <f t="shared" si="17"/>
        <v>30.77</v>
      </c>
      <c r="Q278" s="32" t="s">
        <v>8315</v>
      </c>
      <c r="R278" s="21" t="s">
        <v>8316</v>
      </c>
      <c r="S278" s="33">
        <f t="shared" si="18"/>
        <v>42689.214988425927</v>
      </c>
      <c r="T278" s="33">
        <f t="shared" si="19"/>
        <v>42700.25</v>
      </c>
    </row>
    <row r="279" spans="1:20" ht="41.4" x14ac:dyDescent="0.45">
      <c r="A279" s="21">
        <v>3496</v>
      </c>
      <c r="B279" s="22" t="s">
        <v>3495</v>
      </c>
      <c r="C279" s="22" t="s">
        <v>7606</v>
      </c>
      <c r="D279" s="30">
        <v>3000</v>
      </c>
      <c r="E279" s="31">
        <v>3732</v>
      </c>
      <c r="F279" s="21" t="s">
        <v>8218</v>
      </c>
      <c r="G279" s="21" t="s">
        <v>8223</v>
      </c>
      <c r="H279" s="21" t="s">
        <v>8245</v>
      </c>
      <c r="I279" s="21">
        <v>1473625166</v>
      </c>
      <c r="J279" s="21">
        <v>1470169166</v>
      </c>
      <c r="K279" s="21" t="b">
        <v>0</v>
      </c>
      <c r="L279" s="21">
        <v>78</v>
      </c>
      <c r="M279" s="21" t="b">
        <v>1</v>
      </c>
      <c r="N279" s="21" t="s">
        <v>8269</v>
      </c>
      <c r="O279" s="21">
        <f t="shared" si="16"/>
        <v>124</v>
      </c>
      <c r="P279" s="21">
        <f t="shared" si="17"/>
        <v>47.85</v>
      </c>
      <c r="Q279" s="32" t="s">
        <v>8315</v>
      </c>
      <c r="R279" s="21" t="s">
        <v>8316</v>
      </c>
      <c r="S279" s="33">
        <f t="shared" si="18"/>
        <v>42584.846828703703</v>
      </c>
      <c r="T279" s="33">
        <f t="shared" si="19"/>
        <v>42624.846828703703</v>
      </c>
    </row>
    <row r="280" spans="1:20" ht="41.4" x14ac:dyDescent="0.45">
      <c r="A280" s="21">
        <v>3497</v>
      </c>
      <c r="B280" s="22" t="s">
        <v>3496</v>
      </c>
      <c r="C280" s="22" t="s">
        <v>7607</v>
      </c>
      <c r="D280" s="30">
        <v>1551</v>
      </c>
      <c r="E280" s="31">
        <v>1686</v>
      </c>
      <c r="F280" s="21" t="s">
        <v>8218</v>
      </c>
      <c r="G280" s="21" t="s">
        <v>8223</v>
      </c>
      <c r="H280" s="21" t="s">
        <v>8245</v>
      </c>
      <c r="I280" s="21">
        <v>1464904800</v>
      </c>
      <c r="J280" s="21">
        <v>1463852904</v>
      </c>
      <c r="K280" s="21" t="b">
        <v>0</v>
      </c>
      <c r="L280" s="21">
        <v>49</v>
      </c>
      <c r="M280" s="21" t="b">
        <v>1</v>
      </c>
      <c r="N280" s="21" t="s">
        <v>8269</v>
      </c>
      <c r="O280" s="21">
        <f t="shared" si="16"/>
        <v>109</v>
      </c>
      <c r="P280" s="21">
        <f t="shared" si="17"/>
        <v>34.409999999999997</v>
      </c>
      <c r="Q280" s="32" t="s">
        <v>8315</v>
      </c>
      <c r="R280" s="21" t="s">
        <v>8316</v>
      </c>
      <c r="S280" s="33">
        <f t="shared" si="18"/>
        <v>42511.741944444439</v>
      </c>
      <c r="T280" s="33">
        <f t="shared" si="19"/>
        <v>42523.916666666672</v>
      </c>
    </row>
    <row r="281" spans="1:20" ht="41.4" x14ac:dyDescent="0.45">
      <c r="A281" s="21">
        <v>3499</v>
      </c>
      <c r="B281" s="22" t="s">
        <v>3498</v>
      </c>
      <c r="C281" s="22" t="s">
        <v>7609</v>
      </c>
      <c r="D281" s="30">
        <v>2000</v>
      </c>
      <c r="E281" s="31">
        <v>2110</v>
      </c>
      <c r="F281" s="21" t="s">
        <v>8218</v>
      </c>
      <c r="G281" s="21" t="s">
        <v>8223</v>
      </c>
      <c r="H281" s="21" t="s">
        <v>8245</v>
      </c>
      <c r="I281" s="21">
        <v>1435733940</v>
      </c>
      <c r="J281" s="21">
        <v>1431046325</v>
      </c>
      <c r="K281" s="21" t="b">
        <v>0</v>
      </c>
      <c r="L281" s="21">
        <v>35</v>
      </c>
      <c r="M281" s="21" t="b">
        <v>1</v>
      </c>
      <c r="N281" s="21" t="s">
        <v>8269</v>
      </c>
      <c r="O281" s="21">
        <f t="shared" si="16"/>
        <v>106</v>
      </c>
      <c r="P281" s="21">
        <f t="shared" si="17"/>
        <v>60.29</v>
      </c>
      <c r="Q281" s="32" t="s">
        <v>8315</v>
      </c>
      <c r="R281" s="21" t="s">
        <v>8316</v>
      </c>
      <c r="S281" s="33">
        <f t="shared" si="18"/>
        <v>42132.036168981482</v>
      </c>
      <c r="T281" s="33">
        <f t="shared" si="19"/>
        <v>42186.290972222225</v>
      </c>
    </row>
    <row r="282" spans="1:20" ht="41.4" x14ac:dyDescent="0.45">
      <c r="A282" s="21">
        <v>3500</v>
      </c>
      <c r="B282" s="22" t="s">
        <v>3499</v>
      </c>
      <c r="C282" s="22" t="s">
        <v>7610</v>
      </c>
      <c r="D282" s="30">
        <v>1000</v>
      </c>
      <c r="E282" s="31">
        <v>1063</v>
      </c>
      <c r="F282" s="21" t="s">
        <v>8218</v>
      </c>
      <c r="G282" s="21" t="s">
        <v>8223</v>
      </c>
      <c r="H282" s="21" t="s">
        <v>8245</v>
      </c>
      <c r="I282" s="21">
        <v>1457326740</v>
      </c>
      <c r="J282" s="21">
        <v>1455919438</v>
      </c>
      <c r="K282" s="21" t="b">
        <v>0</v>
      </c>
      <c r="L282" s="21">
        <v>42</v>
      </c>
      <c r="M282" s="21" t="b">
        <v>1</v>
      </c>
      <c r="N282" s="21" t="s">
        <v>8269</v>
      </c>
      <c r="O282" s="21">
        <f t="shared" si="16"/>
        <v>106</v>
      </c>
      <c r="P282" s="21">
        <f t="shared" si="17"/>
        <v>25.31</v>
      </c>
      <c r="Q282" s="32" t="s">
        <v>8315</v>
      </c>
      <c r="R282" s="21" t="s">
        <v>8316</v>
      </c>
      <c r="S282" s="33">
        <f t="shared" si="18"/>
        <v>42419.91942129629</v>
      </c>
      <c r="T282" s="33">
        <f t="shared" si="19"/>
        <v>42436.207638888889</v>
      </c>
    </row>
    <row r="283" spans="1:20" ht="41.4" x14ac:dyDescent="0.45">
      <c r="A283" s="21">
        <v>3502</v>
      </c>
      <c r="B283" s="22" t="s">
        <v>3501</v>
      </c>
      <c r="C283" s="22" t="s">
        <v>7612</v>
      </c>
      <c r="D283" s="30">
        <v>4000</v>
      </c>
      <c r="E283" s="31">
        <v>4216</v>
      </c>
      <c r="F283" s="21" t="s">
        <v>8218</v>
      </c>
      <c r="G283" s="21" t="s">
        <v>8223</v>
      </c>
      <c r="H283" s="21" t="s">
        <v>8245</v>
      </c>
      <c r="I283" s="21">
        <v>1458100740</v>
      </c>
      <c r="J283" s="21">
        <v>1456862924</v>
      </c>
      <c r="K283" s="21" t="b">
        <v>0</v>
      </c>
      <c r="L283" s="21">
        <v>31</v>
      </c>
      <c r="M283" s="21" t="b">
        <v>1</v>
      </c>
      <c r="N283" s="21" t="s">
        <v>8269</v>
      </c>
      <c r="O283" s="21">
        <f t="shared" si="16"/>
        <v>105</v>
      </c>
      <c r="P283" s="21">
        <f t="shared" si="17"/>
        <v>136</v>
      </c>
      <c r="Q283" s="32" t="s">
        <v>8315</v>
      </c>
      <c r="R283" s="21" t="s">
        <v>8316</v>
      </c>
      <c r="S283" s="33">
        <f t="shared" si="18"/>
        <v>42430.839398148149</v>
      </c>
      <c r="T283" s="33">
        <f t="shared" si="19"/>
        <v>42445.165972222225</v>
      </c>
    </row>
    <row r="284" spans="1:20" ht="41.4" x14ac:dyDescent="0.45">
      <c r="A284" s="21">
        <v>3504</v>
      </c>
      <c r="B284" s="22" t="s">
        <v>3503</v>
      </c>
      <c r="C284" s="22" t="s">
        <v>7614</v>
      </c>
      <c r="D284" s="30">
        <v>1000</v>
      </c>
      <c r="E284" s="31">
        <v>1000</v>
      </c>
      <c r="F284" s="21" t="s">
        <v>8218</v>
      </c>
      <c r="G284" s="21" t="s">
        <v>8223</v>
      </c>
      <c r="H284" s="21" t="s">
        <v>8245</v>
      </c>
      <c r="I284" s="21">
        <v>1447959491</v>
      </c>
      <c r="J284" s="21">
        <v>1445363891</v>
      </c>
      <c r="K284" s="21" t="b">
        <v>0</v>
      </c>
      <c r="L284" s="21">
        <v>8</v>
      </c>
      <c r="M284" s="21" t="b">
        <v>1</v>
      </c>
      <c r="N284" s="21" t="s">
        <v>8269</v>
      </c>
      <c r="O284" s="21">
        <f t="shared" si="16"/>
        <v>100</v>
      </c>
      <c r="P284" s="21">
        <f t="shared" si="17"/>
        <v>125</v>
      </c>
      <c r="Q284" s="32" t="s">
        <v>8315</v>
      </c>
      <c r="R284" s="21" t="s">
        <v>8316</v>
      </c>
      <c r="S284" s="33">
        <f t="shared" si="18"/>
        <v>42297.748738425929</v>
      </c>
      <c r="T284" s="33">
        <f t="shared" si="19"/>
        <v>42327.790405092594</v>
      </c>
    </row>
    <row r="285" spans="1:20" ht="82.8" x14ac:dyDescent="0.45">
      <c r="A285" s="21">
        <v>3505</v>
      </c>
      <c r="B285" s="22" t="s">
        <v>3504</v>
      </c>
      <c r="C285" s="22" t="s">
        <v>7615</v>
      </c>
      <c r="D285" s="30">
        <v>2500</v>
      </c>
      <c r="E285" s="31">
        <v>2594</v>
      </c>
      <c r="F285" s="21" t="s">
        <v>8218</v>
      </c>
      <c r="G285" s="21" t="s">
        <v>8223</v>
      </c>
      <c r="H285" s="21" t="s">
        <v>8245</v>
      </c>
      <c r="I285" s="21">
        <v>1399953600</v>
      </c>
      <c r="J285" s="21">
        <v>1398983245</v>
      </c>
      <c r="K285" s="21" t="b">
        <v>0</v>
      </c>
      <c r="L285" s="21">
        <v>39</v>
      </c>
      <c r="M285" s="21" t="b">
        <v>1</v>
      </c>
      <c r="N285" s="21" t="s">
        <v>8269</v>
      </c>
      <c r="O285" s="21">
        <f t="shared" si="16"/>
        <v>104</v>
      </c>
      <c r="P285" s="21">
        <f t="shared" si="17"/>
        <v>66.510000000000005</v>
      </c>
      <c r="Q285" s="32" t="s">
        <v>8315</v>
      </c>
      <c r="R285" s="21" t="s">
        <v>8316</v>
      </c>
      <c r="S285" s="33">
        <f t="shared" si="18"/>
        <v>41760.935706018521</v>
      </c>
      <c r="T285" s="33">
        <f t="shared" si="19"/>
        <v>41772.166666666664</v>
      </c>
    </row>
    <row r="286" spans="1:20" ht="41.4" x14ac:dyDescent="0.45">
      <c r="A286" s="21">
        <v>3506</v>
      </c>
      <c r="B286" s="22" t="s">
        <v>3505</v>
      </c>
      <c r="C286" s="22" t="s">
        <v>7616</v>
      </c>
      <c r="D286" s="30">
        <v>3000</v>
      </c>
      <c r="E286" s="31">
        <v>3045</v>
      </c>
      <c r="F286" s="21" t="s">
        <v>8218</v>
      </c>
      <c r="G286" s="21" t="s">
        <v>8223</v>
      </c>
      <c r="H286" s="21" t="s">
        <v>8245</v>
      </c>
      <c r="I286" s="21">
        <v>1408815440</v>
      </c>
      <c r="J286" s="21">
        <v>1404927440</v>
      </c>
      <c r="K286" s="21" t="b">
        <v>0</v>
      </c>
      <c r="L286" s="21">
        <v>29</v>
      </c>
      <c r="M286" s="21" t="b">
        <v>1</v>
      </c>
      <c r="N286" s="21" t="s">
        <v>8269</v>
      </c>
      <c r="O286" s="21">
        <f t="shared" si="16"/>
        <v>102</v>
      </c>
      <c r="P286" s="21">
        <f t="shared" si="17"/>
        <v>105</v>
      </c>
      <c r="Q286" s="32" t="s">
        <v>8315</v>
      </c>
      <c r="R286" s="21" t="s">
        <v>8316</v>
      </c>
      <c r="S286" s="33">
        <f t="shared" si="18"/>
        <v>41829.734259259261</v>
      </c>
      <c r="T286" s="33">
        <f t="shared" si="19"/>
        <v>41874.734259259261</v>
      </c>
    </row>
    <row r="287" spans="1:20" ht="27.6" x14ac:dyDescent="0.45">
      <c r="A287" s="21">
        <v>3507</v>
      </c>
      <c r="B287" s="22" t="s">
        <v>3506</v>
      </c>
      <c r="C287" s="22" t="s">
        <v>7617</v>
      </c>
      <c r="D287" s="30">
        <v>10000</v>
      </c>
      <c r="E287" s="31">
        <v>10440</v>
      </c>
      <c r="F287" s="21" t="s">
        <v>8218</v>
      </c>
      <c r="G287" s="21" t="s">
        <v>8223</v>
      </c>
      <c r="H287" s="21" t="s">
        <v>8245</v>
      </c>
      <c r="I287" s="21">
        <v>1464732537</v>
      </c>
      <c r="J287" s="21">
        <v>1462140537</v>
      </c>
      <c r="K287" s="21" t="b">
        <v>0</v>
      </c>
      <c r="L287" s="21">
        <v>72</v>
      </c>
      <c r="M287" s="21" t="b">
        <v>1</v>
      </c>
      <c r="N287" s="21" t="s">
        <v>8269</v>
      </c>
      <c r="O287" s="21">
        <f t="shared" si="16"/>
        <v>104</v>
      </c>
      <c r="P287" s="21">
        <f t="shared" si="17"/>
        <v>145</v>
      </c>
      <c r="Q287" s="32" t="s">
        <v>8315</v>
      </c>
      <c r="R287" s="21" t="s">
        <v>8316</v>
      </c>
      <c r="S287" s="33">
        <f t="shared" si="18"/>
        <v>42491.92288194444</v>
      </c>
      <c r="T287" s="33">
        <f t="shared" si="19"/>
        <v>42521.92288194444</v>
      </c>
    </row>
    <row r="288" spans="1:20" ht="41.4" x14ac:dyDescent="0.45">
      <c r="A288" s="21">
        <v>3509</v>
      </c>
      <c r="B288" s="22" t="s">
        <v>3508</v>
      </c>
      <c r="C288" s="22" t="s">
        <v>7619</v>
      </c>
      <c r="D288" s="30">
        <v>3000</v>
      </c>
      <c r="E288" s="31">
        <v>3190</v>
      </c>
      <c r="F288" s="21" t="s">
        <v>8218</v>
      </c>
      <c r="G288" s="21" t="s">
        <v>8223</v>
      </c>
      <c r="H288" s="21" t="s">
        <v>8245</v>
      </c>
      <c r="I288" s="21">
        <v>1416545700</v>
      </c>
      <c r="J288" s="21">
        <v>1415392666</v>
      </c>
      <c r="K288" s="21" t="b">
        <v>0</v>
      </c>
      <c r="L288" s="21">
        <v>33</v>
      </c>
      <c r="M288" s="21" t="b">
        <v>1</v>
      </c>
      <c r="N288" s="21" t="s">
        <v>8269</v>
      </c>
      <c r="O288" s="21">
        <f t="shared" si="16"/>
        <v>106</v>
      </c>
      <c r="P288" s="21">
        <f t="shared" si="17"/>
        <v>96.67</v>
      </c>
      <c r="Q288" s="32" t="s">
        <v>8315</v>
      </c>
      <c r="R288" s="21" t="s">
        <v>8316</v>
      </c>
      <c r="S288" s="33">
        <f t="shared" si="18"/>
        <v>41950.859560185185</v>
      </c>
      <c r="T288" s="33">
        <f t="shared" si="19"/>
        <v>41964.204861111109</v>
      </c>
    </row>
    <row r="289" spans="1:20" ht="41.4" x14ac:dyDescent="0.45">
      <c r="A289" s="21">
        <v>3510</v>
      </c>
      <c r="B289" s="22" t="s">
        <v>3509</v>
      </c>
      <c r="C289" s="22" t="s">
        <v>7620</v>
      </c>
      <c r="D289" s="30">
        <v>900</v>
      </c>
      <c r="E289" s="31">
        <v>905</v>
      </c>
      <c r="F289" s="21" t="s">
        <v>8218</v>
      </c>
      <c r="G289" s="21" t="s">
        <v>8223</v>
      </c>
      <c r="H289" s="21" t="s">
        <v>8245</v>
      </c>
      <c r="I289" s="21">
        <v>1404312846</v>
      </c>
      <c r="J289" s="21">
        <v>1402584846</v>
      </c>
      <c r="K289" s="21" t="b">
        <v>0</v>
      </c>
      <c r="L289" s="21">
        <v>15</v>
      </c>
      <c r="M289" s="21" t="b">
        <v>1</v>
      </c>
      <c r="N289" s="21" t="s">
        <v>8269</v>
      </c>
      <c r="O289" s="21">
        <f t="shared" si="16"/>
        <v>101</v>
      </c>
      <c r="P289" s="21">
        <f t="shared" si="17"/>
        <v>60.33</v>
      </c>
      <c r="Q289" s="32" t="s">
        <v>8315</v>
      </c>
      <c r="R289" s="21" t="s">
        <v>8316</v>
      </c>
      <c r="S289" s="33">
        <f t="shared" si="18"/>
        <v>41802.62090277778</v>
      </c>
      <c r="T289" s="33">
        <f t="shared" si="19"/>
        <v>41822.62090277778</v>
      </c>
    </row>
    <row r="290" spans="1:20" ht="41.4" x14ac:dyDescent="0.45">
      <c r="A290" s="21">
        <v>3513</v>
      </c>
      <c r="B290" s="22" t="s">
        <v>3512</v>
      </c>
      <c r="C290" s="22" t="s">
        <v>7623</v>
      </c>
      <c r="D290" s="30">
        <v>2800</v>
      </c>
      <c r="E290" s="31">
        <v>3315</v>
      </c>
      <c r="F290" s="21" t="s">
        <v>8218</v>
      </c>
      <c r="G290" s="21" t="s">
        <v>8223</v>
      </c>
      <c r="H290" s="21" t="s">
        <v>8245</v>
      </c>
      <c r="I290" s="21">
        <v>1401857940</v>
      </c>
      <c r="J290" s="21">
        <v>1400725112</v>
      </c>
      <c r="K290" s="21" t="b">
        <v>0</v>
      </c>
      <c r="L290" s="21">
        <v>44</v>
      </c>
      <c r="M290" s="21" t="b">
        <v>1</v>
      </c>
      <c r="N290" s="21" t="s">
        <v>8269</v>
      </c>
      <c r="O290" s="21">
        <f t="shared" si="16"/>
        <v>118</v>
      </c>
      <c r="P290" s="21">
        <f t="shared" si="17"/>
        <v>75.34</v>
      </c>
      <c r="Q290" s="32" t="s">
        <v>8315</v>
      </c>
      <c r="R290" s="21" t="s">
        <v>8316</v>
      </c>
      <c r="S290" s="33">
        <f t="shared" si="18"/>
        <v>41781.096203703702</v>
      </c>
      <c r="T290" s="33">
        <f t="shared" si="19"/>
        <v>41794.207638888889</v>
      </c>
    </row>
    <row r="291" spans="1:20" ht="41.4" x14ac:dyDescent="0.45">
      <c r="A291" s="21">
        <v>3514</v>
      </c>
      <c r="B291" s="22" t="s">
        <v>3513</v>
      </c>
      <c r="C291" s="22" t="s">
        <v>7624</v>
      </c>
      <c r="D291" s="30">
        <v>500</v>
      </c>
      <c r="E291" s="31">
        <v>550</v>
      </c>
      <c r="F291" s="21" t="s">
        <v>8218</v>
      </c>
      <c r="G291" s="21" t="s">
        <v>8223</v>
      </c>
      <c r="H291" s="21" t="s">
        <v>8245</v>
      </c>
      <c r="I291" s="21">
        <v>1422853140</v>
      </c>
      <c r="J291" s="21">
        <v>1421439552</v>
      </c>
      <c r="K291" s="21" t="b">
        <v>0</v>
      </c>
      <c r="L291" s="21">
        <v>10</v>
      </c>
      <c r="M291" s="21" t="b">
        <v>1</v>
      </c>
      <c r="N291" s="21" t="s">
        <v>8269</v>
      </c>
      <c r="O291" s="21">
        <f t="shared" si="16"/>
        <v>110</v>
      </c>
      <c r="P291" s="21">
        <f t="shared" si="17"/>
        <v>55</v>
      </c>
      <c r="Q291" s="32" t="s">
        <v>8315</v>
      </c>
      <c r="R291" s="21" t="s">
        <v>8316</v>
      </c>
      <c r="S291" s="33">
        <f t="shared" si="18"/>
        <v>42020.846666666665</v>
      </c>
      <c r="T291" s="33">
        <f t="shared" si="19"/>
        <v>42037.207638888889</v>
      </c>
    </row>
    <row r="292" spans="1:20" ht="41.4" x14ac:dyDescent="0.45">
      <c r="A292" s="21">
        <v>3515</v>
      </c>
      <c r="B292" s="22" t="s">
        <v>3514</v>
      </c>
      <c r="C292" s="22" t="s">
        <v>7625</v>
      </c>
      <c r="D292" s="30">
        <v>3000</v>
      </c>
      <c r="E292" s="31">
        <v>3080</v>
      </c>
      <c r="F292" s="21" t="s">
        <v>8218</v>
      </c>
      <c r="G292" s="21" t="s">
        <v>8223</v>
      </c>
      <c r="H292" s="21" t="s">
        <v>8245</v>
      </c>
      <c r="I292" s="21">
        <v>1433097171</v>
      </c>
      <c r="J292" s="21">
        <v>1430505171</v>
      </c>
      <c r="K292" s="21" t="b">
        <v>0</v>
      </c>
      <c r="L292" s="21">
        <v>46</v>
      </c>
      <c r="M292" s="21" t="b">
        <v>1</v>
      </c>
      <c r="N292" s="21" t="s">
        <v>8269</v>
      </c>
      <c r="O292" s="21">
        <f t="shared" si="16"/>
        <v>103</v>
      </c>
      <c r="P292" s="21">
        <f t="shared" si="17"/>
        <v>66.959999999999994</v>
      </c>
      <c r="Q292" s="32" t="s">
        <v>8315</v>
      </c>
      <c r="R292" s="21" t="s">
        <v>8316</v>
      </c>
      <c r="S292" s="33">
        <f t="shared" si="18"/>
        <v>42125.772812499999</v>
      </c>
      <c r="T292" s="33">
        <f t="shared" si="19"/>
        <v>42155.772812499999</v>
      </c>
    </row>
    <row r="293" spans="1:20" ht="41.4" x14ac:dyDescent="0.45">
      <c r="A293" s="21">
        <v>3516</v>
      </c>
      <c r="B293" s="22" t="s">
        <v>3515</v>
      </c>
      <c r="C293" s="22" t="s">
        <v>7626</v>
      </c>
      <c r="D293" s="30">
        <v>2500</v>
      </c>
      <c r="E293" s="31">
        <v>2500</v>
      </c>
      <c r="F293" s="21" t="s">
        <v>8218</v>
      </c>
      <c r="G293" s="21" t="s">
        <v>8223</v>
      </c>
      <c r="H293" s="21" t="s">
        <v>8245</v>
      </c>
      <c r="I293" s="21">
        <v>1410145200</v>
      </c>
      <c r="J293" s="21">
        <v>1407197670</v>
      </c>
      <c r="K293" s="21" t="b">
        <v>0</v>
      </c>
      <c r="L293" s="21">
        <v>11</v>
      </c>
      <c r="M293" s="21" t="b">
        <v>1</v>
      </c>
      <c r="N293" s="21" t="s">
        <v>8269</v>
      </c>
      <c r="O293" s="21">
        <f t="shared" si="16"/>
        <v>100</v>
      </c>
      <c r="P293" s="21">
        <f t="shared" si="17"/>
        <v>227.27</v>
      </c>
      <c r="Q293" s="32" t="s">
        <v>8315</v>
      </c>
      <c r="R293" s="21" t="s">
        <v>8316</v>
      </c>
      <c r="S293" s="33">
        <f t="shared" si="18"/>
        <v>41856.010069444441</v>
      </c>
      <c r="T293" s="33">
        <f t="shared" si="19"/>
        <v>41890.125</v>
      </c>
    </row>
    <row r="294" spans="1:20" ht="41.4" x14ac:dyDescent="0.45">
      <c r="A294" s="21">
        <v>3518</v>
      </c>
      <c r="B294" s="22" t="s">
        <v>3517</v>
      </c>
      <c r="C294" s="22" t="s">
        <v>7628</v>
      </c>
      <c r="D294" s="30">
        <v>1500</v>
      </c>
      <c r="E294" s="31">
        <v>1650.69</v>
      </c>
      <c r="F294" s="21" t="s">
        <v>8218</v>
      </c>
      <c r="G294" s="21" t="s">
        <v>8223</v>
      </c>
      <c r="H294" s="21" t="s">
        <v>8245</v>
      </c>
      <c r="I294" s="21">
        <v>1412259660</v>
      </c>
      <c r="J294" s="21">
        <v>1410461299</v>
      </c>
      <c r="K294" s="21" t="b">
        <v>0</v>
      </c>
      <c r="L294" s="21">
        <v>33</v>
      </c>
      <c r="M294" s="21" t="b">
        <v>1</v>
      </c>
      <c r="N294" s="21" t="s">
        <v>8269</v>
      </c>
      <c r="O294" s="21">
        <f t="shared" si="16"/>
        <v>110</v>
      </c>
      <c r="P294" s="21">
        <f t="shared" si="17"/>
        <v>50.02</v>
      </c>
      <c r="Q294" s="32" t="s">
        <v>8315</v>
      </c>
      <c r="R294" s="21" t="s">
        <v>8316</v>
      </c>
      <c r="S294" s="33">
        <f t="shared" si="18"/>
        <v>41893.783553240741</v>
      </c>
      <c r="T294" s="33">
        <f t="shared" si="19"/>
        <v>41914.597916666666</v>
      </c>
    </row>
    <row r="295" spans="1:20" ht="41.4" x14ac:dyDescent="0.45">
      <c r="A295" s="21">
        <v>3521</v>
      </c>
      <c r="B295" s="22" t="s">
        <v>3520</v>
      </c>
      <c r="C295" s="22" t="s">
        <v>7631</v>
      </c>
      <c r="D295" s="30">
        <v>350</v>
      </c>
      <c r="E295" s="31">
        <v>593</v>
      </c>
      <c r="F295" s="21" t="s">
        <v>8218</v>
      </c>
      <c r="G295" s="21" t="s">
        <v>8223</v>
      </c>
      <c r="H295" s="21" t="s">
        <v>8245</v>
      </c>
      <c r="I295" s="21">
        <v>1411980020</v>
      </c>
      <c r="J295" s="21">
        <v>1409388020</v>
      </c>
      <c r="K295" s="21" t="b">
        <v>0</v>
      </c>
      <c r="L295" s="21">
        <v>13</v>
      </c>
      <c r="M295" s="21" t="b">
        <v>1</v>
      </c>
      <c r="N295" s="21" t="s">
        <v>8269</v>
      </c>
      <c r="O295" s="21">
        <f t="shared" si="16"/>
        <v>169</v>
      </c>
      <c r="P295" s="21">
        <f t="shared" si="17"/>
        <v>45.62</v>
      </c>
      <c r="Q295" s="32" t="s">
        <v>8315</v>
      </c>
      <c r="R295" s="21" t="s">
        <v>8316</v>
      </c>
      <c r="S295" s="33">
        <f t="shared" si="18"/>
        <v>41881.361342592594</v>
      </c>
      <c r="T295" s="33">
        <f t="shared" si="19"/>
        <v>41911.361342592594</v>
      </c>
    </row>
    <row r="296" spans="1:20" ht="41.4" x14ac:dyDescent="0.45">
      <c r="A296" s="21">
        <v>3524</v>
      </c>
      <c r="B296" s="22" t="s">
        <v>3523</v>
      </c>
      <c r="C296" s="22" t="s">
        <v>7634</v>
      </c>
      <c r="D296" s="30">
        <v>10000</v>
      </c>
      <c r="E296" s="31">
        <v>10156</v>
      </c>
      <c r="F296" s="21" t="s">
        <v>8218</v>
      </c>
      <c r="G296" s="21" t="s">
        <v>8223</v>
      </c>
      <c r="H296" s="21" t="s">
        <v>8245</v>
      </c>
      <c r="I296" s="21">
        <v>1410580800</v>
      </c>
      <c r="J296" s="21">
        <v>1409336373</v>
      </c>
      <c r="K296" s="21" t="b">
        <v>0</v>
      </c>
      <c r="L296" s="21">
        <v>74</v>
      </c>
      <c r="M296" s="21" t="b">
        <v>1</v>
      </c>
      <c r="N296" s="21" t="s">
        <v>8269</v>
      </c>
      <c r="O296" s="21">
        <f t="shared" si="16"/>
        <v>102</v>
      </c>
      <c r="P296" s="21">
        <f t="shared" si="17"/>
        <v>137.24</v>
      </c>
      <c r="Q296" s="32" t="s">
        <v>8315</v>
      </c>
      <c r="R296" s="21" t="s">
        <v>8316</v>
      </c>
      <c r="S296" s="33">
        <f t="shared" si="18"/>
        <v>41880.76357638889</v>
      </c>
      <c r="T296" s="33">
        <f t="shared" si="19"/>
        <v>41895.166666666664</v>
      </c>
    </row>
    <row r="297" spans="1:20" ht="41.4" x14ac:dyDescent="0.45">
      <c r="A297" s="21">
        <v>3525</v>
      </c>
      <c r="B297" s="22" t="s">
        <v>3524</v>
      </c>
      <c r="C297" s="22" t="s">
        <v>7635</v>
      </c>
      <c r="D297" s="30">
        <v>500</v>
      </c>
      <c r="E297" s="31">
        <v>530</v>
      </c>
      <c r="F297" s="21" t="s">
        <v>8218</v>
      </c>
      <c r="G297" s="21" t="s">
        <v>8223</v>
      </c>
      <c r="H297" s="21" t="s">
        <v>8245</v>
      </c>
      <c r="I297" s="21">
        <v>1439136000</v>
      </c>
      <c r="J297" s="21">
        <v>1438188106</v>
      </c>
      <c r="K297" s="21" t="b">
        <v>0</v>
      </c>
      <c r="L297" s="21">
        <v>7</v>
      </c>
      <c r="M297" s="21" t="b">
        <v>1</v>
      </c>
      <c r="N297" s="21" t="s">
        <v>8269</v>
      </c>
      <c r="O297" s="21">
        <f t="shared" si="16"/>
        <v>106</v>
      </c>
      <c r="P297" s="21">
        <f t="shared" si="17"/>
        <v>75.709999999999994</v>
      </c>
      <c r="Q297" s="32" t="s">
        <v>8315</v>
      </c>
      <c r="R297" s="21" t="s">
        <v>8316</v>
      </c>
      <c r="S297" s="33">
        <f t="shared" si="18"/>
        <v>42214.6956712963</v>
      </c>
      <c r="T297" s="33">
        <f t="shared" si="19"/>
        <v>42225.666666666672</v>
      </c>
    </row>
    <row r="298" spans="1:20" ht="41.4" x14ac:dyDescent="0.45">
      <c r="A298" s="21">
        <v>3526</v>
      </c>
      <c r="B298" s="22" t="s">
        <v>3525</v>
      </c>
      <c r="C298" s="22" t="s">
        <v>7636</v>
      </c>
      <c r="D298" s="30">
        <v>3300</v>
      </c>
      <c r="E298" s="31">
        <v>3366</v>
      </c>
      <c r="F298" s="21" t="s">
        <v>8218</v>
      </c>
      <c r="G298" s="21" t="s">
        <v>8223</v>
      </c>
      <c r="H298" s="21" t="s">
        <v>8245</v>
      </c>
      <c r="I298" s="21">
        <v>1461823140</v>
      </c>
      <c r="J298" s="21">
        <v>1459411371</v>
      </c>
      <c r="K298" s="21" t="b">
        <v>0</v>
      </c>
      <c r="L298" s="21">
        <v>34</v>
      </c>
      <c r="M298" s="21" t="b">
        <v>1</v>
      </c>
      <c r="N298" s="21" t="s">
        <v>8269</v>
      </c>
      <c r="O298" s="21">
        <f t="shared" si="16"/>
        <v>102</v>
      </c>
      <c r="P298" s="21">
        <f t="shared" si="17"/>
        <v>99</v>
      </c>
      <c r="Q298" s="32" t="s">
        <v>8315</v>
      </c>
      <c r="R298" s="21" t="s">
        <v>8316</v>
      </c>
      <c r="S298" s="33">
        <f t="shared" si="18"/>
        <v>42460.335312499999</v>
      </c>
      <c r="T298" s="33">
        <f t="shared" si="19"/>
        <v>42488.249305555553</v>
      </c>
    </row>
    <row r="299" spans="1:20" ht="41.4" x14ac:dyDescent="0.45">
      <c r="A299" s="21">
        <v>3527</v>
      </c>
      <c r="B299" s="22" t="s">
        <v>3526</v>
      </c>
      <c r="C299" s="22" t="s">
        <v>7637</v>
      </c>
      <c r="D299" s="30">
        <v>6000</v>
      </c>
      <c r="E299" s="31">
        <v>7015</v>
      </c>
      <c r="F299" s="21" t="s">
        <v>8218</v>
      </c>
      <c r="G299" s="21" t="s">
        <v>8223</v>
      </c>
      <c r="H299" s="21" t="s">
        <v>8245</v>
      </c>
      <c r="I299" s="21">
        <v>1436587140</v>
      </c>
      <c r="J299" s="21">
        <v>1434069205</v>
      </c>
      <c r="K299" s="21" t="b">
        <v>0</v>
      </c>
      <c r="L299" s="21">
        <v>86</v>
      </c>
      <c r="M299" s="21" t="b">
        <v>1</v>
      </c>
      <c r="N299" s="21" t="s">
        <v>8269</v>
      </c>
      <c r="O299" s="21">
        <f t="shared" si="16"/>
        <v>117</v>
      </c>
      <c r="P299" s="21">
        <f t="shared" si="17"/>
        <v>81.569999999999993</v>
      </c>
      <c r="Q299" s="32" t="s">
        <v>8315</v>
      </c>
      <c r="R299" s="21" t="s">
        <v>8316</v>
      </c>
      <c r="S299" s="33">
        <f t="shared" si="18"/>
        <v>42167.023206018523</v>
      </c>
      <c r="T299" s="33">
        <f t="shared" si="19"/>
        <v>42196.165972222225</v>
      </c>
    </row>
    <row r="300" spans="1:20" ht="41.4" x14ac:dyDescent="0.45">
      <c r="A300" s="21">
        <v>3529</v>
      </c>
      <c r="B300" s="22" t="s">
        <v>3528</v>
      </c>
      <c r="C300" s="22" t="s">
        <v>7639</v>
      </c>
      <c r="D300" s="30">
        <v>500</v>
      </c>
      <c r="E300" s="31">
        <v>660</v>
      </c>
      <c r="F300" s="21" t="s">
        <v>8218</v>
      </c>
      <c r="G300" s="21" t="s">
        <v>8223</v>
      </c>
      <c r="H300" s="21" t="s">
        <v>8245</v>
      </c>
      <c r="I300" s="21">
        <v>1436749200</v>
      </c>
      <c r="J300" s="21">
        <v>1434997018</v>
      </c>
      <c r="K300" s="21" t="b">
        <v>0</v>
      </c>
      <c r="L300" s="21">
        <v>18</v>
      </c>
      <c r="M300" s="21" t="b">
        <v>1</v>
      </c>
      <c r="N300" s="21" t="s">
        <v>8269</v>
      </c>
      <c r="O300" s="21">
        <f t="shared" si="16"/>
        <v>132</v>
      </c>
      <c r="P300" s="21">
        <f t="shared" si="17"/>
        <v>36.67</v>
      </c>
      <c r="Q300" s="32" t="s">
        <v>8315</v>
      </c>
      <c r="R300" s="21" t="s">
        <v>8316</v>
      </c>
      <c r="S300" s="33">
        <f t="shared" si="18"/>
        <v>42177.761782407411</v>
      </c>
      <c r="T300" s="33">
        <f t="shared" si="19"/>
        <v>42198.041666666672</v>
      </c>
    </row>
    <row r="301" spans="1:20" x14ac:dyDescent="0.45">
      <c r="A301" s="21">
        <v>3531</v>
      </c>
      <c r="B301" s="22" t="s">
        <v>3530</v>
      </c>
      <c r="C301" s="22" t="s">
        <v>7641</v>
      </c>
      <c r="D301" s="30">
        <v>1000</v>
      </c>
      <c r="E301" s="31">
        <v>1280</v>
      </c>
      <c r="F301" s="21" t="s">
        <v>8218</v>
      </c>
      <c r="G301" s="21" t="s">
        <v>8223</v>
      </c>
      <c r="H301" s="21" t="s">
        <v>8245</v>
      </c>
      <c r="I301" s="21">
        <v>1467301334</v>
      </c>
      <c r="J301" s="21">
        <v>1464709334</v>
      </c>
      <c r="K301" s="21" t="b">
        <v>0</v>
      </c>
      <c r="L301" s="21">
        <v>26</v>
      </c>
      <c r="M301" s="21" t="b">
        <v>1</v>
      </c>
      <c r="N301" s="21" t="s">
        <v>8269</v>
      </c>
      <c r="O301" s="21">
        <f t="shared" si="16"/>
        <v>128</v>
      </c>
      <c r="P301" s="21">
        <f t="shared" si="17"/>
        <v>49.23</v>
      </c>
      <c r="Q301" s="32" t="s">
        <v>8315</v>
      </c>
      <c r="R301" s="21" t="s">
        <v>8316</v>
      </c>
      <c r="S301" s="33">
        <f t="shared" si="18"/>
        <v>42521.654328703706</v>
      </c>
      <c r="T301" s="33">
        <f t="shared" si="19"/>
        <v>42551.654328703706</v>
      </c>
    </row>
    <row r="302" spans="1:20" ht="55.2" x14ac:dyDescent="0.45">
      <c r="A302" s="21">
        <v>3532</v>
      </c>
      <c r="B302" s="22" t="s">
        <v>3531</v>
      </c>
      <c r="C302" s="22" t="s">
        <v>7642</v>
      </c>
      <c r="D302" s="30">
        <v>960</v>
      </c>
      <c r="E302" s="31">
        <v>1142</v>
      </c>
      <c r="F302" s="21" t="s">
        <v>8218</v>
      </c>
      <c r="G302" s="21" t="s">
        <v>8223</v>
      </c>
      <c r="H302" s="21" t="s">
        <v>8245</v>
      </c>
      <c r="I302" s="21">
        <v>1411012740</v>
      </c>
      <c r="J302" s="21">
        <v>1409667827</v>
      </c>
      <c r="K302" s="21" t="b">
        <v>0</v>
      </c>
      <c r="L302" s="21">
        <v>27</v>
      </c>
      <c r="M302" s="21" t="b">
        <v>1</v>
      </c>
      <c r="N302" s="21" t="s">
        <v>8269</v>
      </c>
      <c r="O302" s="21">
        <f t="shared" si="16"/>
        <v>119</v>
      </c>
      <c r="P302" s="21">
        <f t="shared" si="17"/>
        <v>42.3</v>
      </c>
      <c r="Q302" s="32" t="s">
        <v>8315</v>
      </c>
      <c r="R302" s="21" t="s">
        <v>8316</v>
      </c>
      <c r="S302" s="33">
        <f t="shared" si="18"/>
        <v>41884.599849537037</v>
      </c>
      <c r="T302" s="33">
        <f t="shared" si="19"/>
        <v>41900.165972222225</v>
      </c>
    </row>
    <row r="303" spans="1:20" ht="41.4" x14ac:dyDescent="0.45">
      <c r="A303" s="21">
        <v>3533</v>
      </c>
      <c r="B303" s="22" t="s">
        <v>3532</v>
      </c>
      <c r="C303" s="22" t="s">
        <v>7643</v>
      </c>
      <c r="D303" s="30">
        <v>500</v>
      </c>
      <c r="E303" s="31">
        <v>631</v>
      </c>
      <c r="F303" s="21" t="s">
        <v>8218</v>
      </c>
      <c r="G303" s="21" t="s">
        <v>8223</v>
      </c>
      <c r="H303" s="21" t="s">
        <v>8245</v>
      </c>
      <c r="I303" s="21">
        <v>1447269367</v>
      </c>
      <c r="J303" s="21">
        <v>1444673767</v>
      </c>
      <c r="K303" s="21" t="b">
        <v>0</v>
      </c>
      <c r="L303" s="21">
        <v>8</v>
      </c>
      <c r="M303" s="21" t="b">
        <v>1</v>
      </c>
      <c r="N303" s="21" t="s">
        <v>8269</v>
      </c>
      <c r="O303" s="21">
        <f t="shared" si="16"/>
        <v>126</v>
      </c>
      <c r="P303" s="21">
        <f t="shared" si="17"/>
        <v>78.88</v>
      </c>
      <c r="Q303" s="32" t="s">
        <v>8315</v>
      </c>
      <c r="R303" s="21" t="s">
        <v>8316</v>
      </c>
      <c r="S303" s="33">
        <f t="shared" si="18"/>
        <v>42289.761192129634</v>
      </c>
      <c r="T303" s="33">
        <f t="shared" si="19"/>
        <v>42319.802858796291</v>
      </c>
    </row>
    <row r="304" spans="1:20" ht="27.6" x14ac:dyDescent="0.45">
      <c r="A304" s="21">
        <v>3534</v>
      </c>
      <c r="B304" s="22" t="s">
        <v>3533</v>
      </c>
      <c r="C304" s="22" t="s">
        <v>7644</v>
      </c>
      <c r="D304" s="30">
        <v>5000</v>
      </c>
      <c r="E304" s="31">
        <v>7810</v>
      </c>
      <c r="F304" s="21" t="s">
        <v>8218</v>
      </c>
      <c r="G304" s="21" t="s">
        <v>8223</v>
      </c>
      <c r="H304" s="21" t="s">
        <v>8245</v>
      </c>
      <c r="I304" s="21">
        <v>1443711623</v>
      </c>
      <c r="J304" s="21">
        <v>1440687623</v>
      </c>
      <c r="K304" s="21" t="b">
        <v>0</v>
      </c>
      <c r="L304" s="21">
        <v>204</v>
      </c>
      <c r="M304" s="21" t="b">
        <v>1</v>
      </c>
      <c r="N304" s="21" t="s">
        <v>8269</v>
      </c>
      <c r="O304" s="21">
        <f t="shared" si="16"/>
        <v>156</v>
      </c>
      <c r="P304" s="21">
        <f t="shared" si="17"/>
        <v>38.28</v>
      </c>
      <c r="Q304" s="32" t="s">
        <v>8315</v>
      </c>
      <c r="R304" s="21" t="s">
        <v>8316</v>
      </c>
      <c r="S304" s="33">
        <f t="shared" si="18"/>
        <v>42243.6252662037</v>
      </c>
      <c r="T304" s="33">
        <f t="shared" si="19"/>
        <v>42278.6252662037</v>
      </c>
    </row>
    <row r="305" spans="1:20" ht="41.4" x14ac:dyDescent="0.45">
      <c r="A305" s="21">
        <v>3539</v>
      </c>
      <c r="B305" s="22" t="s">
        <v>3538</v>
      </c>
      <c r="C305" s="22" t="s">
        <v>7649</v>
      </c>
      <c r="D305" s="30">
        <v>600</v>
      </c>
      <c r="E305" s="31">
        <v>718</v>
      </c>
      <c r="F305" s="21" t="s">
        <v>8218</v>
      </c>
      <c r="G305" s="21" t="s">
        <v>8223</v>
      </c>
      <c r="H305" s="21" t="s">
        <v>8245</v>
      </c>
      <c r="I305" s="21">
        <v>1473358122</v>
      </c>
      <c r="J305" s="21">
        <v>1471543722</v>
      </c>
      <c r="K305" s="21" t="b">
        <v>0</v>
      </c>
      <c r="L305" s="21">
        <v>13</v>
      </c>
      <c r="M305" s="21" t="b">
        <v>1</v>
      </c>
      <c r="N305" s="21" t="s">
        <v>8269</v>
      </c>
      <c r="O305" s="21">
        <f t="shared" si="16"/>
        <v>120</v>
      </c>
      <c r="P305" s="21">
        <f t="shared" si="17"/>
        <v>55.23</v>
      </c>
      <c r="Q305" s="32" t="s">
        <v>8315</v>
      </c>
      <c r="R305" s="21" t="s">
        <v>8316</v>
      </c>
      <c r="S305" s="33">
        <f t="shared" si="18"/>
        <v>42600.756041666667</v>
      </c>
      <c r="T305" s="33">
        <f t="shared" si="19"/>
        <v>42621.756041666667</v>
      </c>
    </row>
    <row r="306" spans="1:20" ht="41.4" x14ac:dyDescent="0.45">
      <c r="A306" s="21">
        <v>3542</v>
      </c>
      <c r="B306" s="22" t="s">
        <v>3541</v>
      </c>
      <c r="C306" s="22" t="s">
        <v>7652</v>
      </c>
      <c r="D306" s="30">
        <v>5500</v>
      </c>
      <c r="E306" s="31">
        <v>5623</v>
      </c>
      <c r="F306" s="21" t="s">
        <v>8218</v>
      </c>
      <c r="G306" s="21" t="s">
        <v>8223</v>
      </c>
      <c r="H306" s="21" t="s">
        <v>8245</v>
      </c>
      <c r="I306" s="21">
        <v>1410099822</v>
      </c>
      <c r="J306" s="21">
        <v>1404915822</v>
      </c>
      <c r="K306" s="21" t="b">
        <v>0</v>
      </c>
      <c r="L306" s="21">
        <v>85</v>
      </c>
      <c r="M306" s="21" t="b">
        <v>1</v>
      </c>
      <c r="N306" s="21" t="s">
        <v>8269</v>
      </c>
      <c r="O306" s="21">
        <f t="shared" si="16"/>
        <v>102</v>
      </c>
      <c r="P306" s="21">
        <f t="shared" si="17"/>
        <v>66.150000000000006</v>
      </c>
      <c r="Q306" s="32" t="s">
        <v>8315</v>
      </c>
      <c r="R306" s="21" t="s">
        <v>8316</v>
      </c>
      <c r="S306" s="33">
        <f t="shared" si="18"/>
        <v>41829.599791666667</v>
      </c>
      <c r="T306" s="33">
        <f t="shared" si="19"/>
        <v>41889.599791666667</v>
      </c>
    </row>
    <row r="307" spans="1:20" ht="27.6" x14ac:dyDescent="0.45">
      <c r="A307" s="21">
        <v>3544</v>
      </c>
      <c r="B307" s="22" t="s">
        <v>3543</v>
      </c>
      <c r="C307" s="22" t="s">
        <v>7654</v>
      </c>
      <c r="D307" s="30">
        <v>2500</v>
      </c>
      <c r="E307" s="31">
        <v>2500</v>
      </c>
      <c r="F307" s="21" t="s">
        <v>8218</v>
      </c>
      <c r="G307" s="21" t="s">
        <v>8223</v>
      </c>
      <c r="H307" s="21" t="s">
        <v>8245</v>
      </c>
      <c r="I307" s="21">
        <v>1425758257</v>
      </c>
      <c r="J307" s="21">
        <v>1423166257</v>
      </c>
      <c r="K307" s="21" t="b">
        <v>0</v>
      </c>
      <c r="L307" s="21">
        <v>24</v>
      </c>
      <c r="M307" s="21" t="b">
        <v>1</v>
      </c>
      <c r="N307" s="21" t="s">
        <v>8269</v>
      </c>
      <c r="O307" s="21">
        <f t="shared" si="16"/>
        <v>100</v>
      </c>
      <c r="P307" s="21">
        <f t="shared" si="17"/>
        <v>104.17</v>
      </c>
      <c r="Q307" s="32" t="s">
        <v>8315</v>
      </c>
      <c r="R307" s="21" t="s">
        <v>8316</v>
      </c>
      <c r="S307" s="33">
        <f t="shared" si="18"/>
        <v>42040.831678240742</v>
      </c>
      <c r="T307" s="33">
        <f t="shared" si="19"/>
        <v>42070.831678240742</v>
      </c>
    </row>
    <row r="308" spans="1:20" ht="41.4" x14ac:dyDescent="0.45">
      <c r="A308" s="21">
        <v>3545</v>
      </c>
      <c r="B308" s="22" t="s">
        <v>3544</v>
      </c>
      <c r="C308" s="22" t="s">
        <v>7655</v>
      </c>
      <c r="D308" s="30">
        <v>250</v>
      </c>
      <c r="E308" s="31">
        <v>251</v>
      </c>
      <c r="F308" s="21" t="s">
        <v>8218</v>
      </c>
      <c r="G308" s="21" t="s">
        <v>8223</v>
      </c>
      <c r="H308" s="21" t="s">
        <v>8245</v>
      </c>
      <c r="I308" s="21">
        <v>1428780159</v>
      </c>
      <c r="J308" s="21">
        <v>1426188159</v>
      </c>
      <c r="K308" s="21" t="b">
        <v>0</v>
      </c>
      <c r="L308" s="21">
        <v>8</v>
      </c>
      <c r="M308" s="21" t="b">
        <v>1</v>
      </c>
      <c r="N308" s="21" t="s">
        <v>8269</v>
      </c>
      <c r="O308" s="21">
        <f t="shared" si="16"/>
        <v>100</v>
      </c>
      <c r="P308" s="21">
        <f t="shared" si="17"/>
        <v>31.38</v>
      </c>
      <c r="Q308" s="32" t="s">
        <v>8315</v>
      </c>
      <c r="R308" s="21" t="s">
        <v>8316</v>
      </c>
      <c r="S308" s="33">
        <f t="shared" si="18"/>
        <v>42075.807395833333</v>
      </c>
      <c r="T308" s="33">
        <f t="shared" si="19"/>
        <v>42105.807395833333</v>
      </c>
    </row>
    <row r="309" spans="1:20" ht="41.4" x14ac:dyDescent="0.45">
      <c r="A309" s="21">
        <v>3546</v>
      </c>
      <c r="B309" s="22" t="s">
        <v>3545</v>
      </c>
      <c r="C309" s="22" t="s">
        <v>7656</v>
      </c>
      <c r="D309" s="30">
        <v>1100</v>
      </c>
      <c r="E309" s="31">
        <v>1125</v>
      </c>
      <c r="F309" s="21" t="s">
        <v>8218</v>
      </c>
      <c r="G309" s="21" t="s">
        <v>8223</v>
      </c>
      <c r="H309" s="21" t="s">
        <v>8245</v>
      </c>
      <c r="I309" s="21">
        <v>1427860740</v>
      </c>
      <c r="J309" s="21">
        <v>1426002684</v>
      </c>
      <c r="K309" s="21" t="b">
        <v>0</v>
      </c>
      <c r="L309" s="21">
        <v>19</v>
      </c>
      <c r="M309" s="21" t="b">
        <v>1</v>
      </c>
      <c r="N309" s="21" t="s">
        <v>8269</v>
      </c>
      <c r="O309" s="21">
        <f t="shared" si="16"/>
        <v>102</v>
      </c>
      <c r="P309" s="21">
        <f t="shared" si="17"/>
        <v>59.21</v>
      </c>
      <c r="Q309" s="32" t="s">
        <v>8315</v>
      </c>
      <c r="R309" s="21" t="s">
        <v>8316</v>
      </c>
      <c r="S309" s="33">
        <f t="shared" si="18"/>
        <v>42073.660694444443</v>
      </c>
      <c r="T309" s="33">
        <f t="shared" si="19"/>
        <v>42095.165972222225</v>
      </c>
    </row>
    <row r="310" spans="1:20" ht="41.4" x14ac:dyDescent="0.45">
      <c r="A310" s="21">
        <v>3547</v>
      </c>
      <c r="B310" s="22" t="s">
        <v>3546</v>
      </c>
      <c r="C310" s="22" t="s">
        <v>7657</v>
      </c>
      <c r="D310" s="30">
        <v>35000</v>
      </c>
      <c r="E310" s="31">
        <v>40043.25</v>
      </c>
      <c r="F310" s="21" t="s">
        <v>8218</v>
      </c>
      <c r="G310" s="21" t="s">
        <v>8223</v>
      </c>
      <c r="H310" s="21" t="s">
        <v>8245</v>
      </c>
      <c r="I310" s="21">
        <v>1463198340</v>
      </c>
      <c r="J310" s="21">
        <v>1461117201</v>
      </c>
      <c r="K310" s="21" t="b">
        <v>0</v>
      </c>
      <c r="L310" s="21">
        <v>336</v>
      </c>
      <c r="M310" s="21" t="b">
        <v>1</v>
      </c>
      <c r="N310" s="21" t="s">
        <v>8269</v>
      </c>
      <c r="O310" s="21">
        <f t="shared" si="16"/>
        <v>114</v>
      </c>
      <c r="P310" s="21">
        <f t="shared" si="17"/>
        <v>119.18</v>
      </c>
      <c r="Q310" s="32" t="s">
        <v>8315</v>
      </c>
      <c r="R310" s="21" t="s">
        <v>8316</v>
      </c>
      <c r="S310" s="33">
        <f t="shared" si="18"/>
        <v>42480.078715277778</v>
      </c>
      <c r="T310" s="33">
        <f t="shared" si="19"/>
        <v>42504.165972222225</v>
      </c>
    </row>
    <row r="311" spans="1:20" ht="41.4" x14ac:dyDescent="0.45">
      <c r="A311" s="21">
        <v>3548</v>
      </c>
      <c r="B311" s="22" t="s">
        <v>3547</v>
      </c>
      <c r="C311" s="22" t="s">
        <v>7658</v>
      </c>
      <c r="D311" s="30">
        <v>2100</v>
      </c>
      <c r="E311" s="31">
        <v>2140</v>
      </c>
      <c r="F311" s="21" t="s">
        <v>8218</v>
      </c>
      <c r="G311" s="21" t="s">
        <v>8223</v>
      </c>
      <c r="H311" s="21" t="s">
        <v>8245</v>
      </c>
      <c r="I311" s="21">
        <v>1457139600</v>
      </c>
      <c r="J311" s="21">
        <v>1455230214</v>
      </c>
      <c r="K311" s="21" t="b">
        <v>0</v>
      </c>
      <c r="L311" s="21">
        <v>13</v>
      </c>
      <c r="M311" s="21" t="b">
        <v>1</v>
      </c>
      <c r="N311" s="21" t="s">
        <v>8269</v>
      </c>
      <c r="O311" s="21">
        <f t="shared" si="16"/>
        <v>102</v>
      </c>
      <c r="P311" s="21">
        <f t="shared" si="17"/>
        <v>164.62</v>
      </c>
      <c r="Q311" s="32" t="s">
        <v>8315</v>
      </c>
      <c r="R311" s="21" t="s">
        <v>8316</v>
      </c>
      <c r="S311" s="33">
        <f t="shared" si="18"/>
        <v>42411.942291666666</v>
      </c>
      <c r="T311" s="33">
        <f t="shared" si="19"/>
        <v>42434.041666666672</v>
      </c>
    </row>
    <row r="312" spans="1:20" ht="41.4" x14ac:dyDescent="0.45">
      <c r="A312" s="21">
        <v>3551</v>
      </c>
      <c r="B312" s="22" t="s">
        <v>3550</v>
      </c>
      <c r="C312" s="22" t="s">
        <v>7661</v>
      </c>
      <c r="D312" s="30">
        <v>1500</v>
      </c>
      <c r="E312" s="31">
        <v>1527.5</v>
      </c>
      <c r="F312" s="21" t="s">
        <v>8218</v>
      </c>
      <c r="G312" s="21" t="s">
        <v>8223</v>
      </c>
      <c r="H312" s="21" t="s">
        <v>8245</v>
      </c>
      <c r="I312" s="21">
        <v>1400796420</v>
      </c>
      <c r="J312" s="21">
        <v>1398342170</v>
      </c>
      <c r="K312" s="21" t="b">
        <v>0</v>
      </c>
      <c r="L312" s="21">
        <v>25</v>
      </c>
      <c r="M312" s="21" t="b">
        <v>1</v>
      </c>
      <c r="N312" s="21" t="s">
        <v>8269</v>
      </c>
      <c r="O312" s="21">
        <f t="shared" si="16"/>
        <v>102</v>
      </c>
      <c r="P312" s="21">
        <f t="shared" si="17"/>
        <v>61.1</v>
      </c>
      <c r="Q312" s="32" t="s">
        <v>8315</v>
      </c>
      <c r="R312" s="21" t="s">
        <v>8316</v>
      </c>
      <c r="S312" s="33">
        <f t="shared" si="18"/>
        <v>41753.515856481477</v>
      </c>
      <c r="T312" s="33">
        <f t="shared" si="19"/>
        <v>41781.921527777777</v>
      </c>
    </row>
    <row r="313" spans="1:20" ht="41.4" x14ac:dyDescent="0.45">
      <c r="A313" s="21">
        <v>3553</v>
      </c>
      <c r="B313" s="22" t="s">
        <v>3552</v>
      </c>
      <c r="C313" s="22" t="s">
        <v>7663</v>
      </c>
      <c r="D313" s="30">
        <v>5500</v>
      </c>
      <c r="E313" s="31">
        <v>5845</v>
      </c>
      <c r="F313" s="21" t="s">
        <v>8218</v>
      </c>
      <c r="G313" s="21" t="s">
        <v>8223</v>
      </c>
      <c r="H313" s="21" t="s">
        <v>8245</v>
      </c>
      <c r="I313" s="21">
        <v>1439337600</v>
      </c>
      <c r="J313" s="21">
        <v>1436575280</v>
      </c>
      <c r="K313" s="21" t="b">
        <v>0</v>
      </c>
      <c r="L313" s="21">
        <v>104</v>
      </c>
      <c r="M313" s="21" t="b">
        <v>1</v>
      </c>
      <c r="N313" s="21" t="s">
        <v>8269</v>
      </c>
      <c r="O313" s="21">
        <f t="shared" si="16"/>
        <v>106</v>
      </c>
      <c r="P313" s="21">
        <f t="shared" si="17"/>
        <v>56.2</v>
      </c>
      <c r="Q313" s="32" t="s">
        <v>8315</v>
      </c>
      <c r="R313" s="21" t="s">
        <v>8316</v>
      </c>
      <c r="S313" s="33">
        <f t="shared" si="18"/>
        <v>42196.028703703705</v>
      </c>
      <c r="T313" s="33">
        <f t="shared" si="19"/>
        <v>42228</v>
      </c>
    </row>
    <row r="314" spans="1:20" ht="41.4" x14ac:dyDescent="0.45">
      <c r="A314" s="21">
        <v>3554</v>
      </c>
      <c r="B314" s="22" t="s">
        <v>3553</v>
      </c>
      <c r="C314" s="22" t="s">
        <v>7664</v>
      </c>
      <c r="D314" s="30">
        <v>5000</v>
      </c>
      <c r="E314" s="31">
        <v>5671.11</v>
      </c>
      <c r="F314" s="21" t="s">
        <v>8218</v>
      </c>
      <c r="G314" s="21" t="s">
        <v>8223</v>
      </c>
      <c r="H314" s="21" t="s">
        <v>8245</v>
      </c>
      <c r="I314" s="21">
        <v>1423674000</v>
      </c>
      <c r="J314" s="21">
        <v>1421025159</v>
      </c>
      <c r="K314" s="21" t="b">
        <v>0</v>
      </c>
      <c r="L314" s="21">
        <v>53</v>
      </c>
      <c r="M314" s="21" t="b">
        <v>1</v>
      </c>
      <c r="N314" s="21" t="s">
        <v>8269</v>
      </c>
      <c r="O314" s="21">
        <f t="shared" si="16"/>
        <v>113</v>
      </c>
      <c r="P314" s="21">
        <f t="shared" si="17"/>
        <v>107</v>
      </c>
      <c r="Q314" s="32" t="s">
        <v>8315</v>
      </c>
      <c r="R314" s="21" t="s">
        <v>8316</v>
      </c>
      <c r="S314" s="33">
        <f t="shared" si="18"/>
        <v>42016.050451388888</v>
      </c>
      <c r="T314" s="33">
        <f t="shared" si="19"/>
        <v>42046.708333333328</v>
      </c>
    </row>
    <row r="315" spans="1:20" ht="41.4" x14ac:dyDescent="0.45">
      <c r="A315" s="21">
        <v>3557</v>
      </c>
      <c r="B315" s="22" t="s">
        <v>3556</v>
      </c>
      <c r="C315" s="22" t="s">
        <v>7667</v>
      </c>
      <c r="D315" s="30">
        <v>100000</v>
      </c>
      <c r="E315" s="31">
        <v>100036</v>
      </c>
      <c r="F315" s="21" t="s">
        <v>8218</v>
      </c>
      <c r="G315" s="21" t="s">
        <v>8223</v>
      </c>
      <c r="H315" s="21" t="s">
        <v>8245</v>
      </c>
      <c r="I315" s="21">
        <v>1399271911</v>
      </c>
      <c r="J315" s="21">
        <v>1396334311</v>
      </c>
      <c r="K315" s="21" t="b">
        <v>0</v>
      </c>
      <c r="L315" s="21">
        <v>558</v>
      </c>
      <c r="M315" s="21" t="b">
        <v>1</v>
      </c>
      <c r="N315" s="21" t="s">
        <v>8269</v>
      </c>
      <c r="O315" s="21">
        <f t="shared" si="16"/>
        <v>100</v>
      </c>
      <c r="P315" s="21">
        <f t="shared" si="17"/>
        <v>179.28</v>
      </c>
      <c r="Q315" s="32" t="s">
        <v>8315</v>
      </c>
      <c r="R315" s="21" t="s">
        <v>8316</v>
      </c>
      <c r="S315" s="33">
        <f t="shared" si="18"/>
        <v>41730.276747685188</v>
      </c>
      <c r="T315" s="33">
        <f t="shared" si="19"/>
        <v>41764.276747685188</v>
      </c>
    </row>
    <row r="316" spans="1:20" ht="96.6" x14ac:dyDescent="0.45">
      <c r="A316" s="21">
        <v>3561</v>
      </c>
      <c r="B316" s="22" t="s">
        <v>3560</v>
      </c>
      <c r="C316" s="22" t="s">
        <v>7671</v>
      </c>
      <c r="D316" s="30">
        <v>2500</v>
      </c>
      <c r="E316" s="31">
        <v>2560</v>
      </c>
      <c r="F316" s="21" t="s">
        <v>8218</v>
      </c>
      <c r="G316" s="21" t="s">
        <v>8223</v>
      </c>
      <c r="H316" s="21" t="s">
        <v>8245</v>
      </c>
      <c r="I316" s="21">
        <v>1438799760</v>
      </c>
      <c r="J316" s="21">
        <v>1437236378</v>
      </c>
      <c r="K316" s="21" t="b">
        <v>0</v>
      </c>
      <c r="L316" s="21">
        <v>54</v>
      </c>
      <c r="M316" s="21" t="b">
        <v>1</v>
      </c>
      <c r="N316" s="21" t="s">
        <v>8269</v>
      </c>
      <c r="O316" s="21">
        <f t="shared" si="16"/>
        <v>102</v>
      </c>
      <c r="P316" s="21">
        <f t="shared" si="17"/>
        <v>47.41</v>
      </c>
      <c r="Q316" s="32" t="s">
        <v>8315</v>
      </c>
      <c r="R316" s="21" t="s">
        <v>8316</v>
      </c>
      <c r="S316" s="33">
        <f t="shared" si="18"/>
        <v>42203.680300925931</v>
      </c>
      <c r="T316" s="33">
        <f t="shared" si="19"/>
        <v>42221.774999999994</v>
      </c>
    </row>
    <row r="317" spans="1:20" ht="41.4" x14ac:dyDescent="0.45">
      <c r="A317" s="21">
        <v>3565</v>
      </c>
      <c r="B317" s="22" t="s">
        <v>3564</v>
      </c>
      <c r="C317" s="22" t="s">
        <v>7675</v>
      </c>
      <c r="D317" s="30">
        <v>900</v>
      </c>
      <c r="E317" s="31">
        <v>1175</v>
      </c>
      <c r="F317" s="21" t="s">
        <v>8218</v>
      </c>
      <c r="G317" s="21" t="s">
        <v>8223</v>
      </c>
      <c r="H317" s="21" t="s">
        <v>8245</v>
      </c>
      <c r="I317" s="21">
        <v>1420048208</v>
      </c>
      <c r="J317" s="21">
        <v>1417456208</v>
      </c>
      <c r="K317" s="21" t="b">
        <v>0</v>
      </c>
      <c r="L317" s="21">
        <v>12</v>
      </c>
      <c r="M317" s="21" t="b">
        <v>1</v>
      </c>
      <c r="N317" s="21" t="s">
        <v>8269</v>
      </c>
      <c r="O317" s="21">
        <f t="shared" si="16"/>
        <v>131</v>
      </c>
      <c r="P317" s="21">
        <f t="shared" si="17"/>
        <v>97.92</v>
      </c>
      <c r="Q317" s="32" t="s">
        <v>8315</v>
      </c>
      <c r="R317" s="21" t="s">
        <v>8316</v>
      </c>
      <c r="S317" s="33">
        <f t="shared" si="18"/>
        <v>41974.743148148147</v>
      </c>
      <c r="T317" s="33">
        <f t="shared" si="19"/>
        <v>42004.743148148147</v>
      </c>
    </row>
    <row r="318" spans="1:20" ht="41.4" x14ac:dyDescent="0.45">
      <c r="A318" s="21">
        <v>3568</v>
      </c>
      <c r="B318" s="22" t="s">
        <v>3567</v>
      </c>
      <c r="C318" s="22" t="s">
        <v>7678</v>
      </c>
      <c r="D318" s="30">
        <v>1000</v>
      </c>
      <c r="E318" s="31">
        <v>1110</v>
      </c>
      <c r="F318" s="21" t="s">
        <v>8218</v>
      </c>
      <c r="G318" s="21" t="s">
        <v>8223</v>
      </c>
      <c r="H318" s="21" t="s">
        <v>8245</v>
      </c>
      <c r="I318" s="21">
        <v>1410975994</v>
      </c>
      <c r="J318" s="21">
        <v>1408383994</v>
      </c>
      <c r="K318" s="21" t="b">
        <v>0</v>
      </c>
      <c r="L318" s="21">
        <v>19</v>
      </c>
      <c r="M318" s="21" t="b">
        <v>1</v>
      </c>
      <c r="N318" s="21" t="s">
        <v>8269</v>
      </c>
      <c r="O318" s="21">
        <f t="shared" si="16"/>
        <v>111</v>
      </c>
      <c r="P318" s="21">
        <f t="shared" si="17"/>
        <v>58.42</v>
      </c>
      <c r="Q318" s="32" t="s">
        <v>8315</v>
      </c>
      <c r="R318" s="21" t="s">
        <v>8316</v>
      </c>
      <c r="S318" s="33">
        <f t="shared" si="18"/>
        <v>41869.740671296298</v>
      </c>
      <c r="T318" s="33">
        <f t="shared" si="19"/>
        <v>41899.740671296298</v>
      </c>
    </row>
    <row r="319" spans="1:20" ht="41.4" x14ac:dyDescent="0.45">
      <c r="A319" s="21">
        <v>3569</v>
      </c>
      <c r="B319" s="22" t="s">
        <v>3568</v>
      </c>
      <c r="C319" s="22" t="s">
        <v>7679</v>
      </c>
      <c r="D319" s="30">
        <v>5000</v>
      </c>
      <c r="E319" s="31">
        <v>5024</v>
      </c>
      <c r="F319" s="21" t="s">
        <v>8218</v>
      </c>
      <c r="G319" s="21" t="s">
        <v>8223</v>
      </c>
      <c r="H319" s="21" t="s">
        <v>8245</v>
      </c>
      <c r="I319" s="21">
        <v>1420734696</v>
      </c>
      <c r="J319" s="21">
        <v>1418142696</v>
      </c>
      <c r="K319" s="21" t="b">
        <v>0</v>
      </c>
      <c r="L319" s="21">
        <v>41</v>
      </c>
      <c r="M319" s="21" t="b">
        <v>1</v>
      </c>
      <c r="N319" s="21" t="s">
        <v>8269</v>
      </c>
      <c r="O319" s="21">
        <f t="shared" si="16"/>
        <v>100</v>
      </c>
      <c r="P319" s="21">
        <f t="shared" si="17"/>
        <v>122.54</v>
      </c>
      <c r="Q319" s="32" t="s">
        <v>8315</v>
      </c>
      <c r="R319" s="21" t="s">
        <v>8316</v>
      </c>
      <c r="S319" s="33">
        <f t="shared" si="18"/>
        <v>41982.688611111109</v>
      </c>
      <c r="T319" s="33">
        <f t="shared" si="19"/>
        <v>42012.688611111109</v>
      </c>
    </row>
    <row r="320" spans="1:20" ht="41.4" x14ac:dyDescent="0.45">
      <c r="A320" s="21">
        <v>3570</v>
      </c>
      <c r="B320" s="22" t="s">
        <v>3569</v>
      </c>
      <c r="C320" s="22" t="s">
        <v>7680</v>
      </c>
      <c r="D320" s="30">
        <v>2000</v>
      </c>
      <c r="E320" s="31">
        <v>2287</v>
      </c>
      <c r="F320" s="21" t="s">
        <v>8218</v>
      </c>
      <c r="G320" s="21" t="s">
        <v>8223</v>
      </c>
      <c r="H320" s="21" t="s">
        <v>8245</v>
      </c>
      <c r="I320" s="21">
        <v>1420009200</v>
      </c>
      <c r="J320" s="21">
        <v>1417593483</v>
      </c>
      <c r="K320" s="21" t="b">
        <v>0</v>
      </c>
      <c r="L320" s="21">
        <v>26</v>
      </c>
      <c r="M320" s="21" t="b">
        <v>1</v>
      </c>
      <c r="N320" s="21" t="s">
        <v>8269</v>
      </c>
      <c r="O320" s="21">
        <f t="shared" si="16"/>
        <v>114</v>
      </c>
      <c r="P320" s="21">
        <f t="shared" si="17"/>
        <v>87.96</v>
      </c>
      <c r="Q320" s="32" t="s">
        <v>8315</v>
      </c>
      <c r="R320" s="21" t="s">
        <v>8316</v>
      </c>
      <c r="S320" s="33">
        <f t="shared" si="18"/>
        <v>41976.331979166673</v>
      </c>
      <c r="T320" s="33">
        <f t="shared" si="19"/>
        <v>42004.291666666672</v>
      </c>
    </row>
    <row r="321" spans="1:20" ht="41.4" x14ac:dyDescent="0.45">
      <c r="A321" s="21">
        <v>3574</v>
      </c>
      <c r="B321" s="22" t="s">
        <v>3573</v>
      </c>
      <c r="C321" s="22" t="s">
        <v>7684</v>
      </c>
      <c r="D321" s="30">
        <v>5800</v>
      </c>
      <c r="E321" s="31">
        <v>6155</v>
      </c>
      <c r="F321" s="21" t="s">
        <v>8218</v>
      </c>
      <c r="G321" s="21" t="s">
        <v>8223</v>
      </c>
      <c r="H321" s="21" t="s">
        <v>8245</v>
      </c>
      <c r="I321" s="21">
        <v>1415921848</v>
      </c>
      <c r="J321" s="21">
        <v>1413326248</v>
      </c>
      <c r="K321" s="21" t="b">
        <v>0</v>
      </c>
      <c r="L321" s="21">
        <v>45</v>
      </c>
      <c r="M321" s="21" t="b">
        <v>1</v>
      </c>
      <c r="N321" s="21" t="s">
        <v>8269</v>
      </c>
      <c r="O321" s="21">
        <f t="shared" si="16"/>
        <v>106</v>
      </c>
      <c r="P321" s="21">
        <f t="shared" si="17"/>
        <v>136.78</v>
      </c>
      <c r="Q321" s="32" t="s">
        <v>8315</v>
      </c>
      <c r="R321" s="21" t="s">
        <v>8316</v>
      </c>
      <c r="S321" s="33">
        <f t="shared" si="18"/>
        <v>41926.942685185182</v>
      </c>
      <c r="T321" s="33">
        <f t="shared" si="19"/>
        <v>41956.984351851846</v>
      </c>
    </row>
    <row r="322" spans="1:20" ht="41.4" x14ac:dyDescent="0.45">
      <c r="A322" s="21">
        <v>3575</v>
      </c>
      <c r="B322" s="22" t="s">
        <v>3574</v>
      </c>
      <c r="C322" s="22" t="s">
        <v>7685</v>
      </c>
      <c r="D322" s="30">
        <v>10000</v>
      </c>
      <c r="E322" s="31">
        <v>10133</v>
      </c>
      <c r="F322" s="21" t="s">
        <v>8218</v>
      </c>
      <c r="G322" s="21" t="s">
        <v>8223</v>
      </c>
      <c r="H322" s="21" t="s">
        <v>8245</v>
      </c>
      <c r="I322" s="21">
        <v>1470887940</v>
      </c>
      <c r="J322" s="21">
        <v>1468176527</v>
      </c>
      <c r="K322" s="21" t="b">
        <v>0</v>
      </c>
      <c r="L322" s="21">
        <v>102</v>
      </c>
      <c r="M322" s="21" t="b">
        <v>1</v>
      </c>
      <c r="N322" s="21" t="s">
        <v>8269</v>
      </c>
      <c r="O322" s="21">
        <f t="shared" ref="O322:O385" si="20">ROUND(E322/D322*100,0)</f>
        <v>101</v>
      </c>
      <c r="P322" s="21">
        <f t="shared" ref="P322:P385" si="21">IFERROR(ROUND(E322/L322,2),0)</f>
        <v>99.34</v>
      </c>
      <c r="Q322" s="32" t="s">
        <v>8315</v>
      </c>
      <c r="R322" s="21" t="s">
        <v>8316</v>
      </c>
      <c r="S322" s="33">
        <f t="shared" ref="S322:S385" si="22">(((J322/60)/60)/24)+DATE(1970,1,1)</f>
        <v>42561.783877314811</v>
      </c>
      <c r="T322" s="33">
        <f t="shared" ref="T322:T385" si="23">(((I322/60)/60)/24)+DATE(1970,1,1)</f>
        <v>42593.165972222225</v>
      </c>
    </row>
    <row r="323" spans="1:20" ht="41.4" x14ac:dyDescent="0.45">
      <c r="A323" s="21">
        <v>3576</v>
      </c>
      <c r="B323" s="22" t="s">
        <v>3575</v>
      </c>
      <c r="C323" s="22" t="s">
        <v>7686</v>
      </c>
      <c r="D323" s="30">
        <v>100</v>
      </c>
      <c r="E323" s="31">
        <v>100</v>
      </c>
      <c r="F323" s="21" t="s">
        <v>8218</v>
      </c>
      <c r="G323" s="21" t="s">
        <v>8223</v>
      </c>
      <c r="H323" s="21" t="s">
        <v>8245</v>
      </c>
      <c r="I323" s="21">
        <v>1480947054</v>
      </c>
      <c r="J323" s="21">
        <v>1475759454</v>
      </c>
      <c r="K323" s="21" t="b">
        <v>0</v>
      </c>
      <c r="L323" s="21">
        <v>5</v>
      </c>
      <c r="M323" s="21" t="b">
        <v>1</v>
      </c>
      <c r="N323" s="21" t="s">
        <v>8269</v>
      </c>
      <c r="O323" s="21">
        <f t="shared" si="20"/>
        <v>100</v>
      </c>
      <c r="P323" s="21">
        <f t="shared" si="21"/>
        <v>20</v>
      </c>
      <c r="Q323" s="32" t="s">
        <v>8315</v>
      </c>
      <c r="R323" s="21" t="s">
        <v>8316</v>
      </c>
      <c r="S323" s="33">
        <f t="shared" si="22"/>
        <v>42649.54923611111</v>
      </c>
      <c r="T323" s="33">
        <f t="shared" si="23"/>
        <v>42709.590902777782</v>
      </c>
    </row>
    <row r="324" spans="1:20" ht="41.4" x14ac:dyDescent="0.45">
      <c r="A324" s="21">
        <v>3577</v>
      </c>
      <c r="B324" s="22" t="s">
        <v>3576</v>
      </c>
      <c r="C324" s="22" t="s">
        <v>7687</v>
      </c>
      <c r="D324" s="30">
        <v>600</v>
      </c>
      <c r="E324" s="31">
        <v>780</v>
      </c>
      <c r="F324" s="21" t="s">
        <v>8218</v>
      </c>
      <c r="G324" s="21" t="s">
        <v>8223</v>
      </c>
      <c r="H324" s="21" t="s">
        <v>8245</v>
      </c>
      <c r="I324" s="21">
        <v>1430029680</v>
      </c>
      <c r="J324" s="21">
        <v>1427741583</v>
      </c>
      <c r="K324" s="21" t="b">
        <v>0</v>
      </c>
      <c r="L324" s="21">
        <v>27</v>
      </c>
      <c r="M324" s="21" t="b">
        <v>1</v>
      </c>
      <c r="N324" s="21" t="s">
        <v>8269</v>
      </c>
      <c r="O324" s="21">
        <f t="shared" si="20"/>
        <v>130</v>
      </c>
      <c r="P324" s="21">
        <f t="shared" si="21"/>
        <v>28.89</v>
      </c>
      <c r="Q324" s="32" t="s">
        <v>8315</v>
      </c>
      <c r="R324" s="21" t="s">
        <v>8316</v>
      </c>
      <c r="S324" s="33">
        <f t="shared" si="22"/>
        <v>42093.786840277782</v>
      </c>
      <c r="T324" s="33">
        <f t="shared" si="23"/>
        <v>42120.26944444445</v>
      </c>
    </row>
    <row r="325" spans="1:20" ht="41.4" x14ac:dyDescent="0.45">
      <c r="A325" s="21">
        <v>3580</v>
      </c>
      <c r="B325" s="22" t="s">
        <v>3579</v>
      </c>
      <c r="C325" s="22" t="s">
        <v>7690</v>
      </c>
      <c r="D325" s="30">
        <v>900</v>
      </c>
      <c r="E325" s="31">
        <v>1025</v>
      </c>
      <c r="F325" s="21" t="s">
        <v>8218</v>
      </c>
      <c r="G325" s="21" t="s">
        <v>8223</v>
      </c>
      <c r="H325" s="21" t="s">
        <v>8245</v>
      </c>
      <c r="I325" s="21">
        <v>1425185940</v>
      </c>
      <c r="J325" s="21">
        <v>1421900022</v>
      </c>
      <c r="K325" s="21" t="b">
        <v>0</v>
      </c>
      <c r="L325" s="21">
        <v>27</v>
      </c>
      <c r="M325" s="21" t="b">
        <v>1</v>
      </c>
      <c r="N325" s="21" t="s">
        <v>8269</v>
      </c>
      <c r="O325" s="21">
        <f t="shared" si="20"/>
        <v>114</v>
      </c>
      <c r="P325" s="21">
        <f t="shared" si="21"/>
        <v>37.96</v>
      </c>
      <c r="Q325" s="32" t="s">
        <v>8315</v>
      </c>
      <c r="R325" s="21" t="s">
        <v>8316</v>
      </c>
      <c r="S325" s="33">
        <f t="shared" si="22"/>
        <v>42026.176180555558</v>
      </c>
      <c r="T325" s="33">
        <f t="shared" si="23"/>
        <v>42064.207638888889</v>
      </c>
    </row>
    <row r="326" spans="1:20" ht="41.4" x14ac:dyDescent="0.45">
      <c r="A326" s="21">
        <v>3582</v>
      </c>
      <c r="B326" s="22" t="s">
        <v>3581</v>
      </c>
      <c r="C326" s="22" t="s">
        <v>7692</v>
      </c>
      <c r="D326" s="30">
        <v>1000</v>
      </c>
      <c r="E326" s="31">
        <v>2870</v>
      </c>
      <c r="F326" s="21" t="s">
        <v>8218</v>
      </c>
      <c r="G326" s="21" t="s">
        <v>8223</v>
      </c>
      <c r="H326" s="21" t="s">
        <v>8245</v>
      </c>
      <c r="I326" s="21">
        <v>1459822682</v>
      </c>
      <c r="J326" s="21">
        <v>1458613082</v>
      </c>
      <c r="K326" s="21" t="b">
        <v>0</v>
      </c>
      <c r="L326" s="21">
        <v>49</v>
      </c>
      <c r="M326" s="21" t="b">
        <v>1</v>
      </c>
      <c r="N326" s="21" t="s">
        <v>8269</v>
      </c>
      <c r="O326" s="21">
        <f t="shared" si="20"/>
        <v>287</v>
      </c>
      <c r="P326" s="21">
        <f t="shared" si="21"/>
        <v>58.57</v>
      </c>
      <c r="Q326" s="32" t="s">
        <v>8315</v>
      </c>
      <c r="R326" s="21" t="s">
        <v>8316</v>
      </c>
      <c r="S326" s="33">
        <f t="shared" si="22"/>
        <v>42451.095856481479</v>
      </c>
      <c r="T326" s="33">
        <f t="shared" si="23"/>
        <v>42465.095856481479</v>
      </c>
    </row>
    <row r="327" spans="1:20" ht="41.4" x14ac:dyDescent="0.45">
      <c r="A327" s="21">
        <v>3583</v>
      </c>
      <c r="B327" s="22" t="s">
        <v>3582</v>
      </c>
      <c r="C327" s="22" t="s">
        <v>7693</v>
      </c>
      <c r="D327" s="30">
        <v>3000</v>
      </c>
      <c r="E327" s="31">
        <v>3255</v>
      </c>
      <c r="F327" s="21" t="s">
        <v>8218</v>
      </c>
      <c r="G327" s="21" t="s">
        <v>8223</v>
      </c>
      <c r="H327" s="21" t="s">
        <v>8245</v>
      </c>
      <c r="I327" s="21">
        <v>1460970805</v>
      </c>
      <c r="J327" s="21">
        <v>1455790405</v>
      </c>
      <c r="K327" s="21" t="b">
        <v>0</v>
      </c>
      <c r="L327" s="21">
        <v>24</v>
      </c>
      <c r="M327" s="21" t="b">
        <v>1</v>
      </c>
      <c r="N327" s="21" t="s">
        <v>8269</v>
      </c>
      <c r="O327" s="21">
        <f t="shared" si="20"/>
        <v>109</v>
      </c>
      <c r="P327" s="21">
        <f t="shared" si="21"/>
        <v>135.63</v>
      </c>
      <c r="Q327" s="32" t="s">
        <v>8315</v>
      </c>
      <c r="R327" s="21" t="s">
        <v>8316</v>
      </c>
      <c r="S327" s="33">
        <f t="shared" si="22"/>
        <v>42418.425983796296</v>
      </c>
      <c r="T327" s="33">
        <f t="shared" si="23"/>
        <v>42478.384317129632</v>
      </c>
    </row>
    <row r="328" spans="1:20" ht="41.4" x14ac:dyDescent="0.45">
      <c r="A328" s="21">
        <v>3585</v>
      </c>
      <c r="B328" s="22" t="s">
        <v>3584</v>
      </c>
      <c r="C328" s="22" t="s">
        <v>7695</v>
      </c>
      <c r="D328" s="30">
        <v>3400</v>
      </c>
      <c r="E328" s="31">
        <v>4050</v>
      </c>
      <c r="F328" s="21" t="s">
        <v>8218</v>
      </c>
      <c r="G328" s="21" t="s">
        <v>8223</v>
      </c>
      <c r="H328" s="21" t="s">
        <v>8245</v>
      </c>
      <c r="I328" s="21">
        <v>1419181890</v>
      </c>
      <c r="J328" s="21">
        <v>1416589890</v>
      </c>
      <c r="K328" s="21" t="b">
        <v>0</v>
      </c>
      <c r="L328" s="21">
        <v>23</v>
      </c>
      <c r="M328" s="21" t="b">
        <v>1</v>
      </c>
      <c r="N328" s="21" t="s">
        <v>8269</v>
      </c>
      <c r="O328" s="21">
        <f t="shared" si="20"/>
        <v>119</v>
      </c>
      <c r="P328" s="21">
        <f t="shared" si="21"/>
        <v>176.09</v>
      </c>
      <c r="Q328" s="32" t="s">
        <v>8315</v>
      </c>
      <c r="R328" s="21" t="s">
        <v>8316</v>
      </c>
      <c r="S328" s="33">
        <f t="shared" si="22"/>
        <v>41964.716319444444</v>
      </c>
      <c r="T328" s="33">
        <f t="shared" si="23"/>
        <v>41994.716319444444</v>
      </c>
    </row>
    <row r="329" spans="1:20" x14ac:dyDescent="0.45">
      <c r="A329" s="21">
        <v>3586</v>
      </c>
      <c r="B329" s="22" t="s">
        <v>3585</v>
      </c>
      <c r="C329" s="22" t="s">
        <v>7696</v>
      </c>
      <c r="D329" s="30">
        <v>7500</v>
      </c>
      <c r="E329" s="31">
        <v>8207</v>
      </c>
      <c r="F329" s="21" t="s">
        <v>8218</v>
      </c>
      <c r="G329" s="21" t="s">
        <v>8223</v>
      </c>
      <c r="H329" s="21" t="s">
        <v>8245</v>
      </c>
      <c r="I329" s="21">
        <v>1474649070</v>
      </c>
      <c r="J329" s="21">
        <v>1469465070</v>
      </c>
      <c r="K329" s="21" t="b">
        <v>0</v>
      </c>
      <c r="L329" s="21">
        <v>54</v>
      </c>
      <c r="M329" s="21" t="b">
        <v>1</v>
      </c>
      <c r="N329" s="21" t="s">
        <v>8269</v>
      </c>
      <c r="O329" s="21">
        <f t="shared" si="20"/>
        <v>109</v>
      </c>
      <c r="P329" s="21">
        <f t="shared" si="21"/>
        <v>151.97999999999999</v>
      </c>
      <c r="Q329" s="32" t="s">
        <v>8315</v>
      </c>
      <c r="R329" s="21" t="s">
        <v>8316</v>
      </c>
      <c r="S329" s="33">
        <f t="shared" si="22"/>
        <v>42576.697569444441</v>
      </c>
      <c r="T329" s="33">
        <f t="shared" si="23"/>
        <v>42636.697569444441</v>
      </c>
    </row>
    <row r="330" spans="1:20" ht="41.4" x14ac:dyDescent="0.45">
      <c r="A330" s="21">
        <v>3589</v>
      </c>
      <c r="B330" s="22" t="s">
        <v>3588</v>
      </c>
      <c r="C330" s="22" t="s">
        <v>7699</v>
      </c>
      <c r="D330" s="30">
        <v>4000</v>
      </c>
      <c r="E330" s="31">
        <v>5100</v>
      </c>
      <c r="F330" s="21" t="s">
        <v>8218</v>
      </c>
      <c r="G330" s="21" t="s">
        <v>8223</v>
      </c>
      <c r="H330" s="21" t="s">
        <v>8245</v>
      </c>
      <c r="I330" s="21">
        <v>1432654347</v>
      </c>
      <c r="J330" s="21">
        <v>1430494347</v>
      </c>
      <c r="K330" s="21" t="b">
        <v>0</v>
      </c>
      <c r="L330" s="21">
        <v>62</v>
      </c>
      <c r="M330" s="21" t="b">
        <v>1</v>
      </c>
      <c r="N330" s="21" t="s">
        <v>8269</v>
      </c>
      <c r="O330" s="21">
        <f t="shared" si="20"/>
        <v>128</v>
      </c>
      <c r="P330" s="21">
        <f t="shared" si="21"/>
        <v>82.26</v>
      </c>
      <c r="Q330" s="32" t="s">
        <v>8315</v>
      </c>
      <c r="R330" s="21" t="s">
        <v>8316</v>
      </c>
      <c r="S330" s="33">
        <f t="shared" si="22"/>
        <v>42125.647534722222</v>
      </c>
      <c r="T330" s="33">
        <f t="shared" si="23"/>
        <v>42150.647534722222</v>
      </c>
    </row>
    <row r="331" spans="1:20" ht="41.4" x14ac:dyDescent="0.45">
      <c r="A331" s="21">
        <v>3591</v>
      </c>
      <c r="B331" s="22" t="s">
        <v>3590</v>
      </c>
      <c r="C331" s="22" t="s">
        <v>7701</v>
      </c>
      <c r="D331" s="30">
        <v>700</v>
      </c>
      <c r="E331" s="31">
        <v>1225</v>
      </c>
      <c r="F331" s="21" t="s">
        <v>8218</v>
      </c>
      <c r="G331" s="21" t="s">
        <v>8223</v>
      </c>
      <c r="H331" s="21" t="s">
        <v>8245</v>
      </c>
      <c r="I331" s="21">
        <v>1422075540</v>
      </c>
      <c r="J331" s="21">
        <v>1419979544</v>
      </c>
      <c r="K331" s="21" t="b">
        <v>0</v>
      </c>
      <c r="L331" s="21">
        <v>18</v>
      </c>
      <c r="M331" s="21" t="b">
        <v>1</v>
      </c>
      <c r="N331" s="21" t="s">
        <v>8269</v>
      </c>
      <c r="O331" s="21">
        <f t="shared" si="20"/>
        <v>175</v>
      </c>
      <c r="P331" s="21">
        <f t="shared" si="21"/>
        <v>68.06</v>
      </c>
      <c r="Q331" s="32" t="s">
        <v>8315</v>
      </c>
      <c r="R331" s="21" t="s">
        <v>8316</v>
      </c>
      <c r="S331" s="33">
        <f t="shared" si="22"/>
        <v>42003.948425925926</v>
      </c>
      <c r="T331" s="33">
        <f t="shared" si="23"/>
        <v>42028.207638888889</v>
      </c>
    </row>
    <row r="332" spans="1:20" ht="41.4" x14ac:dyDescent="0.45">
      <c r="A332" s="21">
        <v>3592</v>
      </c>
      <c r="B332" s="22" t="s">
        <v>3591</v>
      </c>
      <c r="C332" s="22" t="s">
        <v>7702</v>
      </c>
      <c r="D332" s="30">
        <v>2000</v>
      </c>
      <c r="E332" s="31">
        <v>2545</v>
      </c>
      <c r="F332" s="21" t="s">
        <v>8218</v>
      </c>
      <c r="G332" s="21" t="s">
        <v>8223</v>
      </c>
      <c r="H332" s="21" t="s">
        <v>8245</v>
      </c>
      <c r="I332" s="21">
        <v>1423630740</v>
      </c>
      <c r="J332" s="21">
        <v>1418673307</v>
      </c>
      <c r="K332" s="21" t="b">
        <v>0</v>
      </c>
      <c r="L332" s="21">
        <v>35</v>
      </c>
      <c r="M332" s="21" t="b">
        <v>1</v>
      </c>
      <c r="N332" s="21" t="s">
        <v>8269</v>
      </c>
      <c r="O332" s="21">
        <f t="shared" si="20"/>
        <v>127</v>
      </c>
      <c r="P332" s="21">
        <f t="shared" si="21"/>
        <v>72.709999999999994</v>
      </c>
      <c r="Q332" s="32" t="s">
        <v>8315</v>
      </c>
      <c r="R332" s="21" t="s">
        <v>8316</v>
      </c>
      <c r="S332" s="33">
        <f t="shared" si="22"/>
        <v>41988.829942129625</v>
      </c>
      <c r="T332" s="33">
        <f t="shared" si="23"/>
        <v>42046.207638888889</v>
      </c>
    </row>
    <row r="333" spans="1:20" ht="41.4" x14ac:dyDescent="0.45">
      <c r="A333" s="21">
        <v>3593</v>
      </c>
      <c r="B333" s="22" t="s">
        <v>3592</v>
      </c>
      <c r="C333" s="22" t="s">
        <v>7703</v>
      </c>
      <c r="D333" s="30">
        <v>3000</v>
      </c>
      <c r="E333" s="31">
        <v>3319</v>
      </c>
      <c r="F333" s="21" t="s">
        <v>8218</v>
      </c>
      <c r="G333" s="21" t="s">
        <v>8223</v>
      </c>
      <c r="H333" s="21" t="s">
        <v>8245</v>
      </c>
      <c r="I333" s="21">
        <v>1420489560</v>
      </c>
      <c r="J333" s="21">
        <v>1417469639</v>
      </c>
      <c r="K333" s="21" t="b">
        <v>0</v>
      </c>
      <c r="L333" s="21">
        <v>43</v>
      </c>
      <c r="M333" s="21" t="b">
        <v>1</v>
      </c>
      <c r="N333" s="21" t="s">
        <v>8269</v>
      </c>
      <c r="O333" s="21">
        <f t="shared" si="20"/>
        <v>111</v>
      </c>
      <c r="P333" s="21">
        <f t="shared" si="21"/>
        <v>77.19</v>
      </c>
      <c r="Q333" s="32" t="s">
        <v>8315</v>
      </c>
      <c r="R333" s="21" t="s">
        <v>8316</v>
      </c>
      <c r="S333" s="33">
        <f t="shared" si="22"/>
        <v>41974.898599537039</v>
      </c>
      <c r="T333" s="33">
        <f t="shared" si="23"/>
        <v>42009.851388888885</v>
      </c>
    </row>
    <row r="334" spans="1:20" ht="41.4" x14ac:dyDescent="0.45">
      <c r="A334" s="21">
        <v>3594</v>
      </c>
      <c r="B334" s="22" t="s">
        <v>3593</v>
      </c>
      <c r="C334" s="22" t="s">
        <v>7704</v>
      </c>
      <c r="D334" s="30">
        <v>1600</v>
      </c>
      <c r="E334" s="31">
        <v>2015</v>
      </c>
      <c r="F334" s="21" t="s">
        <v>8218</v>
      </c>
      <c r="G334" s="21" t="s">
        <v>8223</v>
      </c>
      <c r="H334" s="21" t="s">
        <v>8245</v>
      </c>
      <c r="I334" s="21">
        <v>1472952982</v>
      </c>
      <c r="J334" s="21">
        <v>1470792982</v>
      </c>
      <c r="K334" s="21" t="b">
        <v>0</v>
      </c>
      <c r="L334" s="21">
        <v>36</v>
      </c>
      <c r="M334" s="21" t="b">
        <v>1</v>
      </c>
      <c r="N334" s="21" t="s">
        <v>8269</v>
      </c>
      <c r="O334" s="21">
        <f t="shared" si="20"/>
        <v>126</v>
      </c>
      <c r="P334" s="21">
        <f t="shared" si="21"/>
        <v>55.97</v>
      </c>
      <c r="Q334" s="32" t="s">
        <v>8315</v>
      </c>
      <c r="R334" s="21" t="s">
        <v>8316</v>
      </c>
      <c r="S334" s="33">
        <f t="shared" si="22"/>
        <v>42592.066921296297</v>
      </c>
      <c r="T334" s="33">
        <f t="shared" si="23"/>
        <v>42617.066921296297</v>
      </c>
    </row>
    <row r="335" spans="1:20" ht="27.6" x14ac:dyDescent="0.45">
      <c r="A335" s="21">
        <v>3595</v>
      </c>
      <c r="B335" s="22" t="s">
        <v>3594</v>
      </c>
      <c r="C335" s="22" t="s">
        <v>7705</v>
      </c>
      <c r="D335" s="30">
        <v>2600</v>
      </c>
      <c r="E335" s="31">
        <v>3081</v>
      </c>
      <c r="F335" s="21" t="s">
        <v>8218</v>
      </c>
      <c r="G335" s="21" t="s">
        <v>8223</v>
      </c>
      <c r="H335" s="21" t="s">
        <v>8245</v>
      </c>
      <c r="I335" s="21">
        <v>1426229940</v>
      </c>
      <c r="J335" s="21">
        <v>1423959123</v>
      </c>
      <c r="K335" s="21" t="b">
        <v>0</v>
      </c>
      <c r="L335" s="21">
        <v>62</v>
      </c>
      <c r="M335" s="21" t="b">
        <v>1</v>
      </c>
      <c r="N335" s="21" t="s">
        <v>8269</v>
      </c>
      <c r="O335" s="21">
        <f t="shared" si="20"/>
        <v>119</v>
      </c>
      <c r="P335" s="21">
        <f t="shared" si="21"/>
        <v>49.69</v>
      </c>
      <c r="Q335" s="32" t="s">
        <v>8315</v>
      </c>
      <c r="R335" s="21" t="s">
        <v>8316</v>
      </c>
      <c r="S335" s="33">
        <f t="shared" si="22"/>
        <v>42050.008368055554</v>
      </c>
      <c r="T335" s="33">
        <f t="shared" si="23"/>
        <v>42076.290972222225</v>
      </c>
    </row>
    <row r="336" spans="1:20" ht="27.6" x14ac:dyDescent="0.45">
      <c r="A336" s="21">
        <v>3597</v>
      </c>
      <c r="B336" s="22" t="s">
        <v>3596</v>
      </c>
      <c r="C336" s="22" t="s">
        <v>7707</v>
      </c>
      <c r="D336" s="30">
        <v>2500</v>
      </c>
      <c r="E336" s="31">
        <v>2565</v>
      </c>
      <c r="F336" s="21" t="s">
        <v>8218</v>
      </c>
      <c r="G336" s="21" t="s">
        <v>8223</v>
      </c>
      <c r="H336" s="21" t="s">
        <v>8245</v>
      </c>
      <c r="I336" s="21">
        <v>1456984740</v>
      </c>
      <c r="J336" s="21">
        <v>1455717790</v>
      </c>
      <c r="K336" s="21" t="b">
        <v>0</v>
      </c>
      <c r="L336" s="21">
        <v>33</v>
      </c>
      <c r="M336" s="21" t="b">
        <v>1</v>
      </c>
      <c r="N336" s="21" t="s">
        <v>8269</v>
      </c>
      <c r="O336" s="21">
        <f t="shared" si="20"/>
        <v>103</v>
      </c>
      <c r="P336" s="21">
        <f t="shared" si="21"/>
        <v>77.73</v>
      </c>
      <c r="Q336" s="32" t="s">
        <v>8315</v>
      </c>
      <c r="R336" s="21" t="s">
        <v>8316</v>
      </c>
      <c r="S336" s="33">
        <f t="shared" si="22"/>
        <v>42417.585532407407</v>
      </c>
      <c r="T336" s="33">
        <f t="shared" si="23"/>
        <v>42432.249305555553</v>
      </c>
    </row>
    <row r="337" spans="1:20" ht="41.4" x14ac:dyDescent="0.45">
      <c r="A337" s="21">
        <v>3598</v>
      </c>
      <c r="B337" s="22" t="s">
        <v>3597</v>
      </c>
      <c r="C337" s="22" t="s">
        <v>7708</v>
      </c>
      <c r="D337" s="30">
        <v>1000</v>
      </c>
      <c r="E337" s="31">
        <v>1101</v>
      </c>
      <c r="F337" s="21" t="s">
        <v>8218</v>
      </c>
      <c r="G337" s="21" t="s">
        <v>8223</v>
      </c>
      <c r="H337" s="21" t="s">
        <v>8245</v>
      </c>
      <c r="I337" s="21">
        <v>1409720340</v>
      </c>
      <c r="J337" s="21">
        <v>1408129822</v>
      </c>
      <c r="K337" s="21" t="b">
        <v>0</v>
      </c>
      <c r="L337" s="21">
        <v>27</v>
      </c>
      <c r="M337" s="21" t="b">
        <v>1</v>
      </c>
      <c r="N337" s="21" t="s">
        <v>8269</v>
      </c>
      <c r="O337" s="21">
        <f t="shared" si="20"/>
        <v>110</v>
      </c>
      <c r="P337" s="21">
        <f t="shared" si="21"/>
        <v>40.78</v>
      </c>
      <c r="Q337" s="32" t="s">
        <v>8315</v>
      </c>
      <c r="R337" s="21" t="s">
        <v>8316</v>
      </c>
      <c r="S337" s="33">
        <f t="shared" si="22"/>
        <v>41866.79886574074</v>
      </c>
      <c r="T337" s="33">
        <f t="shared" si="23"/>
        <v>41885.207638888889</v>
      </c>
    </row>
    <row r="338" spans="1:20" ht="41.4" x14ac:dyDescent="0.45">
      <c r="A338" s="21">
        <v>3599</v>
      </c>
      <c r="B338" s="22" t="s">
        <v>3598</v>
      </c>
      <c r="C338" s="22" t="s">
        <v>7709</v>
      </c>
      <c r="D338" s="30">
        <v>500</v>
      </c>
      <c r="E338" s="31">
        <v>1010</v>
      </c>
      <c r="F338" s="21" t="s">
        <v>8218</v>
      </c>
      <c r="G338" s="21" t="s">
        <v>8223</v>
      </c>
      <c r="H338" s="21" t="s">
        <v>8245</v>
      </c>
      <c r="I338" s="21">
        <v>1440892800</v>
      </c>
      <c r="J338" s="21">
        <v>1438715077</v>
      </c>
      <c r="K338" s="21" t="b">
        <v>0</v>
      </c>
      <c r="L338" s="21">
        <v>17</v>
      </c>
      <c r="M338" s="21" t="b">
        <v>1</v>
      </c>
      <c r="N338" s="21" t="s">
        <v>8269</v>
      </c>
      <c r="O338" s="21">
        <f t="shared" si="20"/>
        <v>202</v>
      </c>
      <c r="P338" s="21">
        <f t="shared" si="21"/>
        <v>59.41</v>
      </c>
      <c r="Q338" s="32" t="s">
        <v>8315</v>
      </c>
      <c r="R338" s="21" t="s">
        <v>8316</v>
      </c>
      <c r="S338" s="33">
        <f t="shared" si="22"/>
        <v>42220.79487268519</v>
      </c>
      <c r="T338" s="33">
        <f t="shared" si="23"/>
        <v>42246</v>
      </c>
    </row>
    <row r="339" spans="1:20" ht="27.6" x14ac:dyDescent="0.45">
      <c r="A339" s="21">
        <v>3600</v>
      </c>
      <c r="B339" s="22" t="s">
        <v>3599</v>
      </c>
      <c r="C339" s="22" t="s">
        <v>7710</v>
      </c>
      <c r="D339" s="30">
        <v>10</v>
      </c>
      <c r="E339" s="31">
        <v>13</v>
      </c>
      <c r="F339" s="21" t="s">
        <v>8218</v>
      </c>
      <c r="G339" s="21" t="s">
        <v>8223</v>
      </c>
      <c r="H339" s="21" t="s">
        <v>8245</v>
      </c>
      <c r="I339" s="21">
        <v>1476390164</v>
      </c>
      <c r="J339" s="21">
        <v>1473970964</v>
      </c>
      <c r="K339" s="21" t="b">
        <v>0</v>
      </c>
      <c r="L339" s="21">
        <v>4</v>
      </c>
      <c r="M339" s="21" t="b">
        <v>1</v>
      </c>
      <c r="N339" s="21" t="s">
        <v>8269</v>
      </c>
      <c r="O339" s="21">
        <f t="shared" si="20"/>
        <v>130</v>
      </c>
      <c r="P339" s="21">
        <f t="shared" si="21"/>
        <v>3.25</v>
      </c>
      <c r="Q339" s="32" t="s">
        <v>8315</v>
      </c>
      <c r="R339" s="21" t="s">
        <v>8316</v>
      </c>
      <c r="S339" s="33">
        <f t="shared" si="22"/>
        <v>42628.849120370374</v>
      </c>
      <c r="T339" s="33">
        <f t="shared" si="23"/>
        <v>42656.849120370374</v>
      </c>
    </row>
    <row r="340" spans="1:20" ht="41.4" x14ac:dyDescent="0.45">
      <c r="A340" s="21">
        <v>3602</v>
      </c>
      <c r="B340" s="22" t="s">
        <v>3601</v>
      </c>
      <c r="C340" s="22" t="s">
        <v>7712</v>
      </c>
      <c r="D340" s="30">
        <v>4000</v>
      </c>
      <c r="E340" s="31">
        <v>4002</v>
      </c>
      <c r="F340" s="21" t="s">
        <v>8218</v>
      </c>
      <c r="G340" s="21" t="s">
        <v>8223</v>
      </c>
      <c r="H340" s="21" t="s">
        <v>8245</v>
      </c>
      <c r="I340" s="21">
        <v>1463520479</v>
      </c>
      <c r="J340" s="21">
        <v>1458336479</v>
      </c>
      <c r="K340" s="21" t="b">
        <v>0</v>
      </c>
      <c r="L340" s="21">
        <v>49</v>
      </c>
      <c r="M340" s="21" t="b">
        <v>1</v>
      </c>
      <c r="N340" s="21" t="s">
        <v>8269</v>
      </c>
      <c r="O340" s="21">
        <f t="shared" si="20"/>
        <v>100</v>
      </c>
      <c r="P340" s="21">
        <f t="shared" si="21"/>
        <v>81.67</v>
      </c>
      <c r="Q340" s="32" t="s">
        <v>8315</v>
      </c>
      <c r="R340" s="21" t="s">
        <v>8316</v>
      </c>
      <c r="S340" s="33">
        <f t="shared" si="22"/>
        <v>42447.894432870366</v>
      </c>
      <c r="T340" s="33">
        <f t="shared" si="23"/>
        <v>42507.894432870366</v>
      </c>
    </row>
    <row r="341" spans="1:20" ht="41.4" x14ac:dyDescent="0.45">
      <c r="A341" s="21">
        <v>3603</v>
      </c>
      <c r="B341" s="22" t="s">
        <v>3602</v>
      </c>
      <c r="C341" s="22" t="s">
        <v>7713</v>
      </c>
      <c r="D341" s="30">
        <v>1500</v>
      </c>
      <c r="E341" s="31">
        <v>2560</v>
      </c>
      <c r="F341" s="21" t="s">
        <v>8218</v>
      </c>
      <c r="G341" s="21" t="s">
        <v>8223</v>
      </c>
      <c r="H341" s="21" t="s">
        <v>8245</v>
      </c>
      <c r="I341" s="21">
        <v>1446759880</v>
      </c>
      <c r="J341" s="21">
        <v>1444164280</v>
      </c>
      <c r="K341" s="21" t="b">
        <v>0</v>
      </c>
      <c r="L341" s="21">
        <v>57</v>
      </c>
      <c r="M341" s="21" t="b">
        <v>1</v>
      </c>
      <c r="N341" s="21" t="s">
        <v>8269</v>
      </c>
      <c r="O341" s="21">
        <f t="shared" si="20"/>
        <v>171</v>
      </c>
      <c r="P341" s="21">
        <f t="shared" si="21"/>
        <v>44.91</v>
      </c>
      <c r="Q341" s="32" t="s">
        <v>8315</v>
      </c>
      <c r="R341" s="21" t="s">
        <v>8316</v>
      </c>
      <c r="S341" s="33">
        <f t="shared" si="22"/>
        <v>42283.864351851851</v>
      </c>
      <c r="T341" s="33">
        <f t="shared" si="23"/>
        <v>42313.906018518523</v>
      </c>
    </row>
    <row r="342" spans="1:20" ht="41.4" x14ac:dyDescent="0.45">
      <c r="A342" s="21">
        <v>3604</v>
      </c>
      <c r="B342" s="22" t="s">
        <v>3603</v>
      </c>
      <c r="C342" s="22" t="s">
        <v>7714</v>
      </c>
      <c r="D342" s="30">
        <v>3000</v>
      </c>
      <c r="E342" s="31">
        <v>3385</v>
      </c>
      <c r="F342" s="21" t="s">
        <v>8218</v>
      </c>
      <c r="G342" s="21" t="s">
        <v>8223</v>
      </c>
      <c r="H342" s="21" t="s">
        <v>8245</v>
      </c>
      <c r="I342" s="21">
        <v>1461913140</v>
      </c>
      <c r="J342" s="21">
        <v>1461370956</v>
      </c>
      <c r="K342" s="21" t="b">
        <v>0</v>
      </c>
      <c r="L342" s="21">
        <v>69</v>
      </c>
      <c r="M342" s="21" t="b">
        <v>1</v>
      </c>
      <c r="N342" s="21" t="s">
        <v>8269</v>
      </c>
      <c r="O342" s="21">
        <f t="shared" si="20"/>
        <v>113</v>
      </c>
      <c r="P342" s="21">
        <f t="shared" si="21"/>
        <v>49.06</v>
      </c>
      <c r="Q342" s="32" t="s">
        <v>8315</v>
      </c>
      <c r="R342" s="21" t="s">
        <v>8316</v>
      </c>
      <c r="S342" s="33">
        <f t="shared" si="22"/>
        <v>42483.015694444446</v>
      </c>
      <c r="T342" s="33">
        <f t="shared" si="23"/>
        <v>42489.290972222225</v>
      </c>
    </row>
    <row r="343" spans="1:20" ht="27.6" x14ac:dyDescent="0.45">
      <c r="A343" s="21">
        <v>3613</v>
      </c>
      <c r="B343" s="22" t="s">
        <v>3612</v>
      </c>
      <c r="C343" s="22" t="s">
        <v>7723</v>
      </c>
      <c r="D343" s="30">
        <v>1250</v>
      </c>
      <c r="E343" s="31">
        <v>1250</v>
      </c>
      <c r="F343" s="21" t="s">
        <v>8218</v>
      </c>
      <c r="G343" s="21" t="s">
        <v>8223</v>
      </c>
      <c r="H343" s="21" t="s">
        <v>8245</v>
      </c>
      <c r="I343" s="21">
        <v>1403964574</v>
      </c>
      <c r="J343" s="21">
        <v>1401372574</v>
      </c>
      <c r="K343" s="21" t="b">
        <v>0</v>
      </c>
      <c r="L343" s="21">
        <v>20</v>
      </c>
      <c r="M343" s="21" t="b">
        <v>1</v>
      </c>
      <c r="N343" s="21" t="s">
        <v>8269</v>
      </c>
      <c r="O343" s="21">
        <f t="shared" si="20"/>
        <v>100</v>
      </c>
      <c r="P343" s="21">
        <f t="shared" si="21"/>
        <v>62.5</v>
      </c>
      <c r="Q343" s="32" t="s">
        <v>8315</v>
      </c>
      <c r="R343" s="21" t="s">
        <v>8316</v>
      </c>
      <c r="S343" s="33">
        <f t="shared" si="22"/>
        <v>41788.58997685185</v>
      </c>
      <c r="T343" s="33">
        <f t="shared" si="23"/>
        <v>41818.58997685185</v>
      </c>
    </row>
    <row r="344" spans="1:20" ht="41.4" x14ac:dyDescent="0.45">
      <c r="A344" s="21">
        <v>3614</v>
      </c>
      <c r="B344" s="22" t="s">
        <v>3439</v>
      </c>
      <c r="C344" s="22" t="s">
        <v>7724</v>
      </c>
      <c r="D344" s="30">
        <v>2500</v>
      </c>
      <c r="E344" s="31">
        <v>2520</v>
      </c>
      <c r="F344" s="21" t="s">
        <v>8218</v>
      </c>
      <c r="G344" s="21" t="s">
        <v>8223</v>
      </c>
      <c r="H344" s="21" t="s">
        <v>8245</v>
      </c>
      <c r="I344" s="21">
        <v>1434675616</v>
      </c>
      <c r="J344" s="21">
        <v>1432083616</v>
      </c>
      <c r="K344" s="21" t="b">
        <v>0</v>
      </c>
      <c r="L344" s="21">
        <v>71</v>
      </c>
      <c r="M344" s="21" t="b">
        <v>1</v>
      </c>
      <c r="N344" s="21" t="s">
        <v>8269</v>
      </c>
      <c r="O344" s="21">
        <f t="shared" si="20"/>
        <v>101</v>
      </c>
      <c r="P344" s="21">
        <f t="shared" si="21"/>
        <v>35.49</v>
      </c>
      <c r="Q344" s="32" t="s">
        <v>8315</v>
      </c>
      <c r="R344" s="21" t="s">
        <v>8316</v>
      </c>
      <c r="S344" s="33">
        <f t="shared" si="22"/>
        <v>42144.041851851856</v>
      </c>
      <c r="T344" s="33">
        <f t="shared" si="23"/>
        <v>42174.041851851856</v>
      </c>
    </row>
    <row r="345" spans="1:20" ht="41.4" x14ac:dyDescent="0.45">
      <c r="A345" s="21">
        <v>3619</v>
      </c>
      <c r="B345" s="22" t="s">
        <v>3617</v>
      </c>
      <c r="C345" s="22" t="s">
        <v>7729</v>
      </c>
      <c r="D345" s="30">
        <v>1000</v>
      </c>
      <c r="E345" s="31">
        <v>1130</v>
      </c>
      <c r="F345" s="21" t="s">
        <v>8218</v>
      </c>
      <c r="G345" s="21" t="s">
        <v>8223</v>
      </c>
      <c r="H345" s="21" t="s">
        <v>8245</v>
      </c>
      <c r="I345" s="21">
        <v>1479592800</v>
      </c>
      <c r="J345" s="21">
        <v>1476760226</v>
      </c>
      <c r="K345" s="21" t="b">
        <v>0</v>
      </c>
      <c r="L345" s="21">
        <v>17</v>
      </c>
      <c r="M345" s="21" t="b">
        <v>1</v>
      </c>
      <c r="N345" s="21" t="s">
        <v>8269</v>
      </c>
      <c r="O345" s="21">
        <f t="shared" si="20"/>
        <v>113</v>
      </c>
      <c r="P345" s="21">
        <f t="shared" si="21"/>
        <v>66.47</v>
      </c>
      <c r="Q345" s="32" t="s">
        <v>8315</v>
      </c>
      <c r="R345" s="21" t="s">
        <v>8316</v>
      </c>
      <c r="S345" s="33">
        <f t="shared" si="22"/>
        <v>42661.132245370376</v>
      </c>
      <c r="T345" s="33">
        <f t="shared" si="23"/>
        <v>42693.916666666672</v>
      </c>
    </row>
    <row r="346" spans="1:20" ht="41.4" x14ac:dyDescent="0.45">
      <c r="A346" s="21">
        <v>3620</v>
      </c>
      <c r="B346" s="22" t="s">
        <v>3618</v>
      </c>
      <c r="C346" s="22" t="s">
        <v>7730</v>
      </c>
      <c r="D346" s="30">
        <v>10500</v>
      </c>
      <c r="E346" s="31">
        <v>11045</v>
      </c>
      <c r="F346" s="21" t="s">
        <v>8218</v>
      </c>
      <c r="G346" s="21" t="s">
        <v>8223</v>
      </c>
      <c r="H346" s="21" t="s">
        <v>8245</v>
      </c>
      <c r="I346" s="21">
        <v>1425528000</v>
      </c>
      <c r="J346" s="21">
        <v>1422916261</v>
      </c>
      <c r="K346" s="21" t="b">
        <v>0</v>
      </c>
      <c r="L346" s="21">
        <v>197</v>
      </c>
      <c r="M346" s="21" t="b">
        <v>1</v>
      </c>
      <c r="N346" s="21" t="s">
        <v>8269</v>
      </c>
      <c r="O346" s="21">
        <f t="shared" si="20"/>
        <v>105</v>
      </c>
      <c r="P346" s="21">
        <f t="shared" si="21"/>
        <v>56.07</v>
      </c>
      <c r="Q346" s="32" t="s">
        <v>8315</v>
      </c>
      <c r="R346" s="21" t="s">
        <v>8316</v>
      </c>
      <c r="S346" s="33">
        <f t="shared" si="22"/>
        <v>42037.938206018516</v>
      </c>
      <c r="T346" s="33">
        <f t="shared" si="23"/>
        <v>42068.166666666672</v>
      </c>
    </row>
    <row r="347" spans="1:20" ht="41.4" x14ac:dyDescent="0.45">
      <c r="A347" s="21">
        <v>3621</v>
      </c>
      <c r="B347" s="22" t="s">
        <v>3619</v>
      </c>
      <c r="C347" s="22" t="s">
        <v>7731</v>
      </c>
      <c r="D347" s="30">
        <v>3000</v>
      </c>
      <c r="E347" s="31">
        <v>3292</v>
      </c>
      <c r="F347" s="21" t="s">
        <v>8218</v>
      </c>
      <c r="G347" s="21" t="s">
        <v>8223</v>
      </c>
      <c r="H347" s="21" t="s">
        <v>8245</v>
      </c>
      <c r="I347" s="21">
        <v>1475269200</v>
      </c>
      <c r="J347" s="21">
        <v>1473200844</v>
      </c>
      <c r="K347" s="21" t="b">
        <v>0</v>
      </c>
      <c r="L347" s="21">
        <v>70</v>
      </c>
      <c r="M347" s="21" t="b">
        <v>1</v>
      </c>
      <c r="N347" s="21" t="s">
        <v>8269</v>
      </c>
      <c r="O347" s="21">
        <f t="shared" si="20"/>
        <v>110</v>
      </c>
      <c r="P347" s="21">
        <f t="shared" si="21"/>
        <v>47.03</v>
      </c>
      <c r="Q347" s="32" t="s">
        <v>8315</v>
      </c>
      <c r="R347" s="21" t="s">
        <v>8316</v>
      </c>
      <c r="S347" s="33">
        <f t="shared" si="22"/>
        <v>42619.935694444444</v>
      </c>
      <c r="T347" s="33">
        <f t="shared" si="23"/>
        <v>42643.875</v>
      </c>
    </row>
    <row r="348" spans="1:20" ht="27.6" x14ac:dyDescent="0.45">
      <c r="A348" s="21">
        <v>3622</v>
      </c>
      <c r="B348" s="22" t="s">
        <v>3620</v>
      </c>
      <c r="C348" s="22" t="s">
        <v>7732</v>
      </c>
      <c r="D348" s="30">
        <v>1000</v>
      </c>
      <c r="E348" s="31">
        <v>1000.99</v>
      </c>
      <c r="F348" s="21" t="s">
        <v>8218</v>
      </c>
      <c r="G348" s="21" t="s">
        <v>8223</v>
      </c>
      <c r="H348" s="21" t="s">
        <v>8245</v>
      </c>
      <c r="I348" s="21">
        <v>1411874580</v>
      </c>
      <c r="J348" s="21">
        <v>1409030371</v>
      </c>
      <c r="K348" s="21" t="b">
        <v>0</v>
      </c>
      <c r="L348" s="21">
        <v>21</v>
      </c>
      <c r="M348" s="21" t="b">
        <v>1</v>
      </c>
      <c r="N348" s="21" t="s">
        <v>8269</v>
      </c>
      <c r="O348" s="21">
        <f t="shared" si="20"/>
        <v>100</v>
      </c>
      <c r="P348" s="21">
        <f t="shared" si="21"/>
        <v>47.67</v>
      </c>
      <c r="Q348" s="32" t="s">
        <v>8315</v>
      </c>
      <c r="R348" s="21" t="s">
        <v>8316</v>
      </c>
      <c r="S348" s="33">
        <f t="shared" si="22"/>
        <v>41877.221886574072</v>
      </c>
      <c r="T348" s="33">
        <f t="shared" si="23"/>
        <v>41910.140972222223</v>
      </c>
    </row>
    <row r="349" spans="1:20" ht="27.6" x14ac:dyDescent="0.45">
      <c r="A349" s="21">
        <v>3623</v>
      </c>
      <c r="B349" s="22" t="s">
        <v>3621</v>
      </c>
      <c r="C349" s="22" t="s">
        <v>7733</v>
      </c>
      <c r="D349" s="30">
        <v>2500</v>
      </c>
      <c r="E349" s="31">
        <v>3000</v>
      </c>
      <c r="F349" s="21" t="s">
        <v>8218</v>
      </c>
      <c r="G349" s="21" t="s">
        <v>8223</v>
      </c>
      <c r="H349" s="21" t="s">
        <v>8245</v>
      </c>
      <c r="I349" s="21">
        <v>1406358000</v>
      </c>
      <c r="J349" s="21">
        <v>1404841270</v>
      </c>
      <c r="K349" s="21" t="b">
        <v>0</v>
      </c>
      <c r="L349" s="21">
        <v>34</v>
      </c>
      <c r="M349" s="21" t="b">
        <v>1</v>
      </c>
      <c r="N349" s="21" t="s">
        <v>8269</v>
      </c>
      <c r="O349" s="21">
        <f t="shared" si="20"/>
        <v>120</v>
      </c>
      <c r="P349" s="21">
        <f t="shared" si="21"/>
        <v>88.24</v>
      </c>
      <c r="Q349" s="32" t="s">
        <v>8315</v>
      </c>
      <c r="R349" s="21" t="s">
        <v>8316</v>
      </c>
      <c r="S349" s="33">
        <f t="shared" si="22"/>
        <v>41828.736921296295</v>
      </c>
      <c r="T349" s="33">
        <f t="shared" si="23"/>
        <v>41846.291666666664</v>
      </c>
    </row>
    <row r="350" spans="1:20" ht="69" x14ac:dyDescent="0.45">
      <c r="A350" s="21">
        <v>3624</v>
      </c>
      <c r="B350" s="22" t="s">
        <v>3622</v>
      </c>
      <c r="C350" s="22" t="s">
        <v>7734</v>
      </c>
      <c r="D350" s="30">
        <v>3000</v>
      </c>
      <c r="E350" s="31">
        <v>3148</v>
      </c>
      <c r="F350" s="21" t="s">
        <v>8218</v>
      </c>
      <c r="G350" s="21" t="s">
        <v>8223</v>
      </c>
      <c r="H350" s="21" t="s">
        <v>8245</v>
      </c>
      <c r="I350" s="21">
        <v>1471977290</v>
      </c>
      <c r="J350" s="21">
        <v>1466793290</v>
      </c>
      <c r="K350" s="21" t="b">
        <v>0</v>
      </c>
      <c r="L350" s="21">
        <v>39</v>
      </c>
      <c r="M350" s="21" t="b">
        <v>1</v>
      </c>
      <c r="N350" s="21" t="s">
        <v>8269</v>
      </c>
      <c r="O350" s="21">
        <f t="shared" si="20"/>
        <v>105</v>
      </c>
      <c r="P350" s="21">
        <f t="shared" si="21"/>
        <v>80.72</v>
      </c>
      <c r="Q350" s="32" t="s">
        <v>8315</v>
      </c>
      <c r="R350" s="21" t="s">
        <v>8316</v>
      </c>
      <c r="S350" s="33">
        <f t="shared" si="22"/>
        <v>42545.774189814809</v>
      </c>
      <c r="T350" s="33">
        <f t="shared" si="23"/>
        <v>42605.774189814809</v>
      </c>
    </row>
    <row r="351" spans="1:20" ht="41.4" x14ac:dyDescent="0.45">
      <c r="A351" s="21">
        <v>3627</v>
      </c>
      <c r="B351" s="22" t="s">
        <v>3625</v>
      </c>
      <c r="C351" s="22" t="s">
        <v>7737</v>
      </c>
      <c r="D351" s="30">
        <v>2000</v>
      </c>
      <c r="E351" s="31">
        <v>2000</v>
      </c>
      <c r="F351" s="21" t="s">
        <v>8218</v>
      </c>
      <c r="G351" s="21" t="s">
        <v>8223</v>
      </c>
      <c r="H351" s="21" t="s">
        <v>8245</v>
      </c>
      <c r="I351" s="21">
        <v>1463803140</v>
      </c>
      <c r="J351" s="21">
        <v>1459446487</v>
      </c>
      <c r="K351" s="21" t="b">
        <v>0</v>
      </c>
      <c r="L351" s="21">
        <v>29</v>
      </c>
      <c r="M351" s="21" t="b">
        <v>1</v>
      </c>
      <c r="N351" s="21" t="s">
        <v>8269</v>
      </c>
      <c r="O351" s="21">
        <f t="shared" si="20"/>
        <v>100</v>
      </c>
      <c r="P351" s="21">
        <f t="shared" si="21"/>
        <v>68.97</v>
      </c>
      <c r="Q351" s="32" t="s">
        <v>8315</v>
      </c>
      <c r="R351" s="21" t="s">
        <v>8316</v>
      </c>
      <c r="S351" s="33">
        <f t="shared" si="22"/>
        <v>42460.741747685184</v>
      </c>
      <c r="T351" s="33">
        <f t="shared" si="23"/>
        <v>42511.165972222225</v>
      </c>
    </row>
    <row r="352" spans="1:20" ht="27.6" x14ac:dyDescent="0.45">
      <c r="A352" s="21">
        <v>3648</v>
      </c>
      <c r="B352" s="22" t="s">
        <v>3646</v>
      </c>
      <c r="C352" s="22" t="s">
        <v>7758</v>
      </c>
      <c r="D352" s="30">
        <v>40000</v>
      </c>
      <c r="E352" s="31">
        <v>40153</v>
      </c>
      <c r="F352" s="21" t="s">
        <v>8218</v>
      </c>
      <c r="G352" s="21" t="s">
        <v>8223</v>
      </c>
      <c r="H352" s="21" t="s">
        <v>8245</v>
      </c>
      <c r="I352" s="21">
        <v>1412492445</v>
      </c>
      <c r="J352" s="21">
        <v>1409900445</v>
      </c>
      <c r="K352" s="21" t="b">
        <v>0</v>
      </c>
      <c r="L352" s="21">
        <v>73</v>
      </c>
      <c r="M352" s="21" t="b">
        <v>1</v>
      </c>
      <c r="N352" s="21" t="s">
        <v>8269</v>
      </c>
      <c r="O352" s="21">
        <f t="shared" si="20"/>
        <v>100</v>
      </c>
      <c r="P352" s="21">
        <f t="shared" si="21"/>
        <v>550.04</v>
      </c>
      <c r="Q352" s="32" t="s">
        <v>8315</v>
      </c>
      <c r="R352" s="21" t="s">
        <v>8316</v>
      </c>
      <c r="S352" s="33">
        <f t="shared" si="22"/>
        <v>41887.292187500003</v>
      </c>
      <c r="T352" s="33">
        <f t="shared" si="23"/>
        <v>41917.292187500003</v>
      </c>
    </row>
    <row r="353" spans="1:20" ht="41.4" x14ac:dyDescent="0.45">
      <c r="A353" s="21">
        <v>3651</v>
      </c>
      <c r="B353" s="22" t="s">
        <v>3649</v>
      </c>
      <c r="C353" s="22" t="s">
        <v>7761</v>
      </c>
      <c r="D353" s="30">
        <v>500</v>
      </c>
      <c r="E353" s="31">
        <v>520</v>
      </c>
      <c r="F353" s="21" t="s">
        <v>8218</v>
      </c>
      <c r="G353" s="21" t="s">
        <v>8223</v>
      </c>
      <c r="H353" s="21" t="s">
        <v>8245</v>
      </c>
      <c r="I353" s="21">
        <v>1407686340</v>
      </c>
      <c r="J353" s="21">
        <v>1404833442</v>
      </c>
      <c r="K353" s="21" t="b">
        <v>0</v>
      </c>
      <c r="L353" s="21">
        <v>9</v>
      </c>
      <c r="M353" s="21" t="b">
        <v>1</v>
      </c>
      <c r="N353" s="21" t="s">
        <v>8269</v>
      </c>
      <c r="O353" s="21">
        <f t="shared" si="20"/>
        <v>104</v>
      </c>
      <c r="P353" s="21">
        <f t="shared" si="21"/>
        <v>57.78</v>
      </c>
      <c r="Q353" s="32" t="s">
        <v>8315</v>
      </c>
      <c r="R353" s="21" t="s">
        <v>8316</v>
      </c>
      <c r="S353" s="33">
        <f t="shared" si="22"/>
        <v>41828.646319444444</v>
      </c>
      <c r="T353" s="33">
        <f t="shared" si="23"/>
        <v>41861.665972222225</v>
      </c>
    </row>
    <row r="354" spans="1:20" ht="41.4" x14ac:dyDescent="0.45">
      <c r="A354" s="21">
        <v>3655</v>
      </c>
      <c r="B354" s="22" t="s">
        <v>3652</v>
      </c>
      <c r="C354" s="22" t="s">
        <v>7765</v>
      </c>
      <c r="D354" s="30">
        <v>5000</v>
      </c>
      <c r="E354" s="31">
        <v>5813</v>
      </c>
      <c r="F354" s="21" t="s">
        <v>8218</v>
      </c>
      <c r="G354" s="21" t="s">
        <v>8223</v>
      </c>
      <c r="H354" s="21" t="s">
        <v>8245</v>
      </c>
      <c r="I354" s="21">
        <v>1437202740</v>
      </c>
      <c r="J354" s="21">
        <v>1434654998</v>
      </c>
      <c r="K354" s="21" t="b">
        <v>0</v>
      </c>
      <c r="L354" s="21">
        <v>79</v>
      </c>
      <c r="M354" s="21" t="b">
        <v>1</v>
      </c>
      <c r="N354" s="21" t="s">
        <v>8269</v>
      </c>
      <c r="O354" s="21">
        <f t="shared" si="20"/>
        <v>116</v>
      </c>
      <c r="P354" s="21">
        <f t="shared" si="21"/>
        <v>73.58</v>
      </c>
      <c r="Q354" s="32" t="s">
        <v>8315</v>
      </c>
      <c r="R354" s="21" t="s">
        <v>8316</v>
      </c>
      <c r="S354" s="33">
        <f t="shared" si="22"/>
        <v>42173.803217592591</v>
      </c>
      <c r="T354" s="33">
        <f t="shared" si="23"/>
        <v>42203.290972222225</v>
      </c>
    </row>
    <row r="355" spans="1:20" ht="27.6" x14ac:dyDescent="0.45">
      <c r="A355" s="21">
        <v>3658</v>
      </c>
      <c r="B355" s="22" t="s">
        <v>3655</v>
      </c>
      <c r="C355" s="22" t="s">
        <v>7768</v>
      </c>
      <c r="D355" s="30">
        <v>1500</v>
      </c>
      <c r="E355" s="31">
        <v>1510</v>
      </c>
      <c r="F355" s="21" t="s">
        <v>8218</v>
      </c>
      <c r="G355" s="21" t="s">
        <v>8223</v>
      </c>
      <c r="H355" s="21" t="s">
        <v>8245</v>
      </c>
      <c r="I355" s="21">
        <v>1404273540</v>
      </c>
      <c r="J355" s="21">
        <v>1400272580</v>
      </c>
      <c r="K355" s="21" t="b">
        <v>0</v>
      </c>
      <c r="L355" s="21">
        <v>20</v>
      </c>
      <c r="M355" s="21" t="b">
        <v>1</v>
      </c>
      <c r="N355" s="21" t="s">
        <v>8269</v>
      </c>
      <c r="O355" s="21">
        <f t="shared" si="20"/>
        <v>101</v>
      </c>
      <c r="P355" s="21">
        <f t="shared" si="21"/>
        <v>75.5</v>
      </c>
      <c r="Q355" s="32" t="s">
        <v>8315</v>
      </c>
      <c r="R355" s="21" t="s">
        <v>8316</v>
      </c>
      <c r="S355" s="33">
        <f t="shared" si="22"/>
        <v>41775.858564814815</v>
      </c>
      <c r="T355" s="33">
        <f t="shared" si="23"/>
        <v>41822.165972222225</v>
      </c>
    </row>
    <row r="356" spans="1:20" ht="41.4" x14ac:dyDescent="0.45">
      <c r="A356" s="21">
        <v>3659</v>
      </c>
      <c r="B356" s="22" t="s">
        <v>3656</v>
      </c>
      <c r="C356" s="22" t="s">
        <v>7769</v>
      </c>
      <c r="D356" s="30">
        <v>3000</v>
      </c>
      <c r="E356" s="31">
        <v>3061</v>
      </c>
      <c r="F356" s="21" t="s">
        <v>8218</v>
      </c>
      <c r="G356" s="21" t="s">
        <v>8223</v>
      </c>
      <c r="H356" s="21" t="s">
        <v>8245</v>
      </c>
      <c r="I356" s="21">
        <v>1426775940</v>
      </c>
      <c r="J356" s="21">
        <v>1424414350</v>
      </c>
      <c r="K356" s="21" t="b">
        <v>0</v>
      </c>
      <c r="L356" s="21">
        <v>13</v>
      </c>
      <c r="M356" s="21" t="b">
        <v>1</v>
      </c>
      <c r="N356" s="21" t="s">
        <v>8269</v>
      </c>
      <c r="O356" s="21">
        <f t="shared" si="20"/>
        <v>102</v>
      </c>
      <c r="P356" s="21">
        <f t="shared" si="21"/>
        <v>235.46</v>
      </c>
      <c r="Q356" s="32" t="s">
        <v>8315</v>
      </c>
      <c r="R356" s="21" t="s">
        <v>8316</v>
      </c>
      <c r="S356" s="33">
        <f t="shared" si="22"/>
        <v>42055.277199074073</v>
      </c>
      <c r="T356" s="33">
        <f t="shared" si="23"/>
        <v>42082.610416666663</v>
      </c>
    </row>
    <row r="357" spans="1:20" ht="41.4" x14ac:dyDescent="0.45">
      <c r="A357" s="21">
        <v>3661</v>
      </c>
      <c r="B357" s="22" t="s">
        <v>3658</v>
      </c>
      <c r="C357" s="22" t="s">
        <v>7771</v>
      </c>
      <c r="D357" s="30">
        <v>3000</v>
      </c>
      <c r="E357" s="31">
        <v>3330</v>
      </c>
      <c r="F357" s="21" t="s">
        <v>8218</v>
      </c>
      <c r="G357" s="21" t="s">
        <v>8223</v>
      </c>
      <c r="H357" s="21" t="s">
        <v>8245</v>
      </c>
      <c r="I357" s="21">
        <v>1460260800</v>
      </c>
      <c r="J357" s="21">
        <v>1458336672</v>
      </c>
      <c r="K357" s="21" t="b">
        <v>0</v>
      </c>
      <c r="L357" s="21">
        <v>36</v>
      </c>
      <c r="M357" s="21" t="b">
        <v>1</v>
      </c>
      <c r="N357" s="21" t="s">
        <v>8269</v>
      </c>
      <c r="O357" s="21">
        <f t="shared" si="20"/>
        <v>111</v>
      </c>
      <c r="P357" s="21">
        <f t="shared" si="21"/>
        <v>92.5</v>
      </c>
      <c r="Q357" s="32" t="s">
        <v>8315</v>
      </c>
      <c r="R357" s="21" t="s">
        <v>8316</v>
      </c>
      <c r="S357" s="33">
        <f t="shared" si="22"/>
        <v>42447.896666666667</v>
      </c>
      <c r="T357" s="33">
        <f t="shared" si="23"/>
        <v>42470.166666666672</v>
      </c>
    </row>
    <row r="358" spans="1:20" ht="41.4" x14ac:dyDescent="0.45">
      <c r="A358" s="21">
        <v>3664</v>
      </c>
      <c r="B358" s="22" t="s">
        <v>3661</v>
      </c>
      <c r="C358" s="22" t="s">
        <v>7774</v>
      </c>
      <c r="D358" s="30">
        <v>800</v>
      </c>
      <c r="E358" s="31">
        <v>875</v>
      </c>
      <c r="F358" s="21" t="s">
        <v>8218</v>
      </c>
      <c r="G358" s="21" t="s">
        <v>8223</v>
      </c>
      <c r="H358" s="21" t="s">
        <v>8245</v>
      </c>
      <c r="I358" s="21">
        <v>1466056689</v>
      </c>
      <c r="J358" s="21">
        <v>1464847089</v>
      </c>
      <c r="K358" s="21" t="b">
        <v>0</v>
      </c>
      <c r="L358" s="21">
        <v>19</v>
      </c>
      <c r="M358" s="21" t="b">
        <v>1</v>
      </c>
      <c r="N358" s="21" t="s">
        <v>8269</v>
      </c>
      <c r="O358" s="21">
        <f t="shared" si="20"/>
        <v>109</v>
      </c>
      <c r="P358" s="21">
        <f t="shared" si="21"/>
        <v>46.05</v>
      </c>
      <c r="Q358" s="32" t="s">
        <v>8315</v>
      </c>
      <c r="R358" s="21" t="s">
        <v>8316</v>
      </c>
      <c r="S358" s="33">
        <f t="shared" si="22"/>
        <v>42523.248715277776</v>
      </c>
      <c r="T358" s="33">
        <f t="shared" si="23"/>
        <v>42537.248715277776</v>
      </c>
    </row>
    <row r="359" spans="1:20" x14ac:dyDescent="0.45">
      <c r="A359" s="21">
        <v>3666</v>
      </c>
      <c r="B359" s="22" t="s">
        <v>3663</v>
      </c>
      <c r="C359" s="22" t="s">
        <v>7776</v>
      </c>
      <c r="D359" s="30">
        <v>1200</v>
      </c>
      <c r="E359" s="31">
        <v>1200</v>
      </c>
      <c r="F359" s="21" t="s">
        <v>8218</v>
      </c>
      <c r="G359" s="21" t="s">
        <v>8223</v>
      </c>
      <c r="H359" s="21" t="s">
        <v>8245</v>
      </c>
      <c r="I359" s="21">
        <v>1406185200</v>
      </c>
      <c r="J359" s="21">
        <v>1404337382</v>
      </c>
      <c r="K359" s="21" t="b">
        <v>0</v>
      </c>
      <c r="L359" s="21">
        <v>38</v>
      </c>
      <c r="M359" s="21" t="b">
        <v>1</v>
      </c>
      <c r="N359" s="21" t="s">
        <v>8269</v>
      </c>
      <c r="O359" s="21">
        <f t="shared" si="20"/>
        <v>100</v>
      </c>
      <c r="P359" s="21">
        <f t="shared" si="21"/>
        <v>31.58</v>
      </c>
      <c r="Q359" s="32" t="s">
        <v>8315</v>
      </c>
      <c r="R359" s="21" t="s">
        <v>8316</v>
      </c>
      <c r="S359" s="33">
        <f t="shared" si="22"/>
        <v>41822.90488425926</v>
      </c>
      <c r="T359" s="33">
        <f t="shared" si="23"/>
        <v>41844.291666666664</v>
      </c>
    </row>
    <row r="360" spans="1:20" ht="41.4" x14ac:dyDescent="0.45">
      <c r="A360" s="21">
        <v>3668</v>
      </c>
      <c r="B360" s="22" t="s">
        <v>3665</v>
      </c>
      <c r="C360" s="22" t="s">
        <v>7778</v>
      </c>
      <c r="D360" s="30">
        <v>1000</v>
      </c>
      <c r="E360" s="31">
        <v>1035</v>
      </c>
      <c r="F360" s="21" t="s">
        <v>8218</v>
      </c>
      <c r="G360" s="21" t="s">
        <v>8223</v>
      </c>
      <c r="H360" s="21" t="s">
        <v>8245</v>
      </c>
      <c r="I360" s="21">
        <v>1437676380</v>
      </c>
      <c r="J360" s="21">
        <v>1435670452</v>
      </c>
      <c r="K360" s="21" t="b">
        <v>0</v>
      </c>
      <c r="L360" s="21">
        <v>28</v>
      </c>
      <c r="M360" s="21" t="b">
        <v>1</v>
      </c>
      <c r="N360" s="21" t="s">
        <v>8269</v>
      </c>
      <c r="O360" s="21">
        <f t="shared" si="20"/>
        <v>104</v>
      </c>
      <c r="P360" s="21">
        <f t="shared" si="21"/>
        <v>36.96</v>
      </c>
      <c r="Q360" s="32" t="s">
        <v>8315</v>
      </c>
      <c r="R360" s="21" t="s">
        <v>8316</v>
      </c>
      <c r="S360" s="33">
        <f t="shared" si="22"/>
        <v>42185.556157407409</v>
      </c>
      <c r="T360" s="33">
        <f t="shared" si="23"/>
        <v>42208.772916666669</v>
      </c>
    </row>
    <row r="361" spans="1:20" ht="41.4" x14ac:dyDescent="0.45">
      <c r="A361" s="21">
        <v>3671</v>
      </c>
      <c r="B361" s="22" t="s">
        <v>3668</v>
      </c>
      <c r="C361" s="22" t="s">
        <v>7781</v>
      </c>
      <c r="D361" s="30">
        <v>3500</v>
      </c>
      <c r="E361" s="31">
        <v>3530</v>
      </c>
      <c r="F361" s="21" t="s">
        <v>8218</v>
      </c>
      <c r="G361" s="21" t="s">
        <v>8223</v>
      </c>
      <c r="H361" s="21" t="s">
        <v>8245</v>
      </c>
      <c r="I361" s="21">
        <v>1405915140</v>
      </c>
      <c r="J361" s="21">
        <v>1404140667</v>
      </c>
      <c r="K361" s="21" t="b">
        <v>0</v>
      </c>
      <c r="L361" s="21">
        <v>40</v>
      </c>
      <c r="M361" s="21" t="b">
        <v>1</v>
      </c>
      <c r="N361" s="21" t="s">
        <v>8269</v>
      </c>
      <c r="O361" s="21">
        <f t="shared" si="20"/>
        <v>101</v>
      </c>
      <c r="P361" s="21">
        <f t="shared" si="21"/>
        <v>88.25</v>
      </c>
      <c r="Q361" s="32" t="s">
        <v>8315</v>
      </c>
      <c r="R361" s="21" t="s">
        <v>8316</v>
      </c>
      <c r="S361" s="33">
        <f t="shared" si="22"/>
        <v>41820.62809027778</v>
      </c>
      <c r="T361" s="33">
        <f t="shared" si="23"/>
        <v>41841.165972222225</v>
      </c>
    </row>
    <row r="362" spans="1:20" ht="41.4" x14ac:dyDescent="0.45">
      <c r="A362" s="21">
        <v>3676</v>
      </c>
      <c r="B362" s="22" t="s">
        <v>3673</v>
      </c>
      <c r="C362" s="22" t="s">
        <v>7786</v>
      </c>
      <c r="D362" s="30">
        <v>800</v>
      </c>
      <c r="E362" s="31">
        <v>1030</v>
      </c>
      <c r="F362" s="21" t="s">
        <v>8218</v>
      </c>
      <c r="G362" s="21" t="s">
        <v>8223</v>
      </c>
      <c r="H362" s="21" t="s">
        <v>8245</v>
      </c>
      <c r="I362" s="21">
        <v>1410550484</v>
      </c>
      <c r="J362" s="21">
        <v>1408995284</v>
      </c>
      <c r="K362" s="21" t="b">
        <v>0</v>
      </c>
      <c r="L362" s="21">
        <v>16</v>
      </c>
      <c r="M362" s="21" t="b">
        <v>1</v>
      </c>
      <c r="N362" s="21" t="s">
        <v>8269</v>
      </c>
      <c r="O362" s="21">
        <f t="shared" si="20"/>
        <v>129</v>
      </c>
      <c r="P362" s="21">
        <f t="shared" si="21"/>
        <v>64.38</v>
      </c>
      <c r="Q362" s="32" t="s">
        <v>8315</v>
      </c>
      <c r="R362" s="21" t="s">
        <v>8316</v>
      </c>
      <c r="S362" s="33">
        <f t="shared" si="22"/>
        <v>41876.815787037034</v>
      </c>
      <c r="T362" s="33">
        <f t="shared" si="23"/>
        <v>41894.815787037034</v>
      </c>
    </row>
    <row r="363" spans="1:20" ht="27.6" x14ac:dyDescent="0.45">
      <c r="A363" s="21">
        <v>3677</v>
      </c>
      <c r="B363" s="22" t="s">
        <v>3674</v>
      </c>
      <c r="C363" s="22" t="s">
        <v>7787</v>
      </c>
      <c r="D363" s="30">
        <v>12000</v>
      </c>
      <c r="E363" s="31">
        <v>12348.5</v>
      </c>
      <c r="F363" s="21" t="s">
        <v>8218</v>
      </c>
      <c r="G363" s="21" t="s">
        <v>8223</v>
      </c>
      <c r="H363" s="21" t="s">
        <v>8245</v>
      </c>
      <c r="I363" s="21">
        <v>1404359940</v>
      </c>
      <c r="J363" s="21">
        <v>1402580818</v>
      </c>
      <c r="K363" s="21" t="b">
        <v>0</v>
      </c>
      <c r="L363" s="21">
        <v>199</v>
      </c>
      <c r="M363" s="21" t="b">
        <v>1</v>
      </c>
      <c r="N363" s="21" t="s">
        <v>8269</v>
      </c>
      <c r="O363" s="21">
        <f t="shared" si="20"/>
        <v>103</v>
      </c>
      <c r="P363" s="21">
        <f t="shared" si="21"/>
        <v>62.05</v>
      </c>
      <c r="Q363" s="32" t="s">
        <v>8315</v>
      </c>
      <c r="R363" s="21" t="s">
        <v>8316</v>
      </c>
      <c r="S363" s="33">
        <f t="shared" si="22"/>
        <v>41802.574282407404</v>
      </c>
      <c r="T363" s="33">
        <f t="shared" si="23"/>
        <v>41823.165972222225</v>
      </c>
    </row>
    <row r="364" spans="1:20" ht="41.4" x14ac:dyDescent="0.45">
      <c r="A364" s="21">
        <v>3679</v>
      </c>
      <c r="B364" s="22" t="s">
        <v>3676</v>
      </c>
      <c r="C364" s="22" t="s">
        <v>7789</v>
      </c>
      <c r="D364" s="30">
        <v>2000</v>
      </c>
      <c r="E364" s="31">
        <v>2202</v>
      </c>
      <c r="F364" s="21" t="s">
        <v>8218</v>
      </c>
      <c r="G364" s="21" t="s">
        <v>8223</v>
      </c>
      <c r="H364" s="21" t="s">
        <v>8245</v>
      </c>
      <c r="I364" s="21">
        <v>1404190740</v>
      </c>
      <c r="J364" s="21">
        <v>1401214581</v>
      </c>
      <c r="K364" s="21" t="b">
        <v>0</v>
      </c>
      <c r="L364" s="21">
        <v>30</v>
      </c>
      <c r="M364" s="21" t="b">
        <v>1</v>
      </c>
      <c r="N364" s="21" t="s">
        <v>8269</v>
      </c>
      <c r="O364" s="21">
        <f t="shared" si="20"/>
        <v>110</v>
      </c>
      <c r="P364" s="21">
        <f t="shared" si="21"/>
        <v>73.400000000000006</v>
      </c>
      <c r="Q364" s="32" t="s">
        <v>8315</v>
      </c>
      <c r="R364" s="21" t="s">
        <v>8316</v>
      </c>
      <c r="S364" s="33">
        <f t="shared" si="22"/>
        <v>41786.761354166665</v>
      </c>
      <c r="T364" s="33">
        <f t="shared" si="23"/>
        <v>41821.207638888889</v>
      </c>
    </row>
    <row r="365" spans="1:20" ht="27.6" x14ac:dyDescent="0.45">
      <c r="A365" s="21">
        <v>3680</v>
      </c>
      <c r="B365" s="22" t="s">
        <v>3677</v>
      </c>
      <c r="C365" s="22" t="s">
        <v>7790</v>
      </c>
      <c r="D365" s="30">
        <v>3000</v>
      </c>
      <c r="E365" s="31">
        <v>3383</v>
      </c>
      <c r="F365" s="21" t="s">
        <v>8218</v>
      </c>
      <c r="G365" s="21" t="s">
        <v>8223</v>
      </c>
      <c r="H365" s="21" t="s">
        <v>8245</v>
      </c>
      <c r="I365" s="21">
        <v>1475664834</v>
      </c>
      <c r="J365" s="21">
        <v>1473850434</v>
      </c>
      <c r="K365" s="21" t="b">
        <v>0</v>
      </c>
      <c r="L365" s="21">
        <v>34</v>
      </c>
      <c r="M365" s="21" t="b">
        <v>1</v>
      </c>
      <c r="N365" s="21" t="s">
        <v>8269</v>
      </c>
      <c r="O365" s="21">
        <f t="shared" si="20"/>
        <v>113</v>
      </c>
      <c r="P365" s="21">
        <f t="shared" si="21"/>
        <v>99.5</v>
      </c>
      <c r="Q365" s="32" t="s">
        <v>8315</v>
      </c>
      <c r="R365" s="21" t="s">
        <v>8316</v>
      </c>
      <c r="S365" s="33">
        <f t="shared" si="22"/>
        <v>42627.454097222217</v>
      </c>
      <c r="T365" s="33">
        <f t="shared" si="23"/>
        <v>42648.454097222217</v>
      </c>
    </row>
    <row r="366" spans="1:20" ht="55.2" x14ac:dyDescent="0.45">
      <c r="A366" s="21">
        <v>3681</v>
      </c>
      <c r="B366" s="22" t="s">
        <v>3678</v>
      </c>
      <c r="C366" s="22" t="s">
        <v>7791</v>
      </c>
      <c r="D366" s="30">
        <v>1000</v>
      </c>
      <c r="E366" s="31">
        <v>1119</v>
      </c>
      <c r="F366" s="21" t="s">
        <v>8218</v>
      </c>
      <c r="G366" s="21" t="s">
        <v>8223</v>
      </c>
      <c r="H366" s="21" t="s">
        <v>8245</v>
      </c>
      <c r="I366" s="21">
        <v>1452872290</v>
      </c>
      <c r="J366" s="21">
        <v>1452008290</v>
      </c>
      <c r="K366" s="21" t="b">
        <v>0</v>
      </c>
      <c r="L366" s="21">
        <v>18</v>
      </c>
      <c r="M366" s="21" t="b">
        <v>1</v>
      </c>
      <c r="N366" s="21" t="s">
        <v>8269</v>
      </c>
      <c r="O366" s="21">
        <f t="shared" si="20"/>
        <v>112</v>
      </c>
      <c r="P366" s="21">
        <f t="shared" si="21"/>
        <v>62.17</v>
      </c>
      <c r="Q366" s="32" t="s">
        <v>8315</v>
      </c>
      <c r="R366" s="21" t="s">
        <v>8316</v>
      </c>
      <c r="S366" s="33">
        <f t="shared" si="22"/>
        <v>42374.651504629626</v>
      </c>
      <c r="T366" s="33">
        <f t="shared" si="23"/>
        <v>42384.651504629626</v>
      </c>
    </row>
    <row r="367" spans="1:20" ht="41.4" x14ac:dyDescent="0.45">
      <c r="A367" s="21">
        <v>3682</v>
      </c>
      <c r="B367" s="22" t="s">
        <v>3679</v>
      </c>
      <c r="C367" s="22" t="s">
        <v>7792</v>
      </c>
      <c r="D367" s="30">
        <v>3000</v>
      </c>
      <c r="E367" s="31">
        <v>4176</v>
      </c>
      <c r="F367" s="21" t="s">
        <v>8218</v>
      </c>
      <c r="G367" s="21" t="s">
        <v>8223</v>
      </c>
      <c r="H367" s="21" t="s">
        <v>8245</v>
      </c>
      <c r="I367" s="21">
        <v>1402901940</v>
      </c>
      <c r="J367" s="21">
        <v>1399998418</v>
      </c>
      <c r="K367" s="21" t="b">
        <v>0</v>
      </c>
      <c r="L367" s="21">
        <v>67</v>
      </c>
      <c r="M367" s="21" t="b">
        <v>1</v>
      </c>
      <c r="N367" s="21" t="s">
        <v>8269</v>
      </c>
      <c r="O367" s="21">
        <f t="shared" si="20"/>
        <v>139</v>
      </c>
      <c r="P367" s="21">
        <f t="shared" si="21"/>
        <v>62.33</v>
      </c>
      <c r="Q367" s="32" t="s">
        <v>8315</v>
      </c>
      <c r="R367" s="21" t="s">
        <v>8316</v>
      </c>
      <c r="S367" s="33">
        <f t="shared" si="22"/>
        <v>41772.685393518521</v>
      </c>
      <c r="T367" s="33">
        <f t="shared" si="23"/>
        <v>41806.290972222225</v>
      </c>
    </row>
    <row r="368" spans="1:20" ht="41.4" x14ac:dyDescent="0.45">
      <c r="A368" s="21">
        <v>3683</v>
      </c>
      <c r="B368" s="22" t="s">
        <v>3680</v>
      </c>
      <c r="C368" s="22" t="s">
        <v>7793</v>
      </c>
      <c r="D368" s="30">
        <v>3500</v>
      </c>
      <c r="E368" s="31">
        <v>3880</v>
      </c>
      <c r="F368" s="21" t="s">
        <v>8218</v>
      </c>
      <c r="G368" s="21" t="s">
        <v>8223</v>
      </c>
      <c r="H368" s="21" t="s">
        <v>8245</v>
      </c>
      <c r="I368" s="21">
        <v>1476931696</v>
      </c>
      <c r="J368" s="21">
        <v>1474339696</v>
      </c>
      <c r="K368" s="21" t="b">
        <v>0</v>
      </c>
      <c r="L368" s="21">
        <v>66</v>
      </c>
      <c r="M368" s="21" t="b">
        <v>1</v>
      </c>
      <c r="N368" s="21" t="s">
        <v>8269</v>
      </c>
      <c r="O368" s="21">
        <f t="shared" si="20"/>
        <v>111</v>
      </c>
      <c r="P368" s="21">
        <f t="shared" si="21"/>
        <v>58.79</v>
      </c>
      <c r="Q368" s="32" t="s">
        <v>8315</v>
      </c>
      <c r="R368" s="21" t="s">
        <v>8316</v>
      </c>
      <c r="S368" s="33">
        <f t="shared" si="22"/>
        <v>42633.116851851853</v>
      </c>
      <c r="T368" s="33">
        <f t="shared" si="23"/>
        <v>42663.116851851853</v>
      </c>
    </row>
    <row r="369" spans="1:20" ht="41.4" x14ac:dyDescent="0.45">
      <c r="A369" s="21">
        <v>3684</v>
      </c>
      <c r="B369" s="22" t="s">
        <v>3681</v>
      </c>
      <c r="C369" s="22" t="s">
        <v>7794</v>
      </c>
      <c r="D369" s="30">
        <v>750</v>
      </c>
      <c r="E369" s="31">
        <v>1043</v>
      </c>
      <c r="F369" s="21" t="s">
        <v>8218</v>
      </c>
      <c r="G369" s="21" t="s">
        <v>8223</v>
      </c>
      <c r="H369" s="21" t="s">
        <v>8245</v>
      </c>
      <c r="I369" s="21">
        <v>1441167586</v>
      </c>
      <c r="J369" s="21">
        <v>1438575586</v>
      </c>
      <c r="K369" s="21" t="b">
        <v>0</v>
      </c>
      <c r="L369" s="21">
        <v>23</v>
      </c>
      <c r="M369" s="21" t="b">
        <v>1</v>
      </c>
      <c r="N369" s="21" t="s">
        <v>8269</v>
      </c>
      <c r="O369" s="21">
        <f t="shared" si="20"/>
        <v>139</v>
      </c>
      <c r="P369" s="21">
        <f t="shared" si="21"/>
        <v>45.35</v>
      </c>
      <c r="Q369" s="32" t="s">
        <v>8315</v>
      </c>
      <c r="R369" s="21" t="s">
        <v>8316</v>
      </c>
      <c r="S369" s="33">
        <f t="shared" si="22"/>
        <v>42219.180393518516</v>
      </c>
      <c r="T369" s="33">
        <f t="shared" si="23"/>
        <v>42249.180393518516</v>
      </c>
    </row>
    <row r="370" spans="1:20" ht="41.4" x14ac:dyDescent="0.45">
      <c r="A370" s="21">
        <v>3685</v>
      </c>
      <c r="B370" s="22" t="s">
        <v>3682</v>
      </c>
      <c r="C370" s="22" t="s">
        <v>7795</v>
      </c>
      <c r="D370" s="30">
        <v>5000</v>
      </c>
      <c r="E370" s="31">
        <v>5285</v>
      </c>
      <c r="F370" s="21" t="s">
        <v>8218</v>
      </c>
      <c r="G370" s="21" t="s">
        <v>8223</v>
      </c>
      <c r="H370" s="21" t="s">
        <v>8245</v>
      </c>
      <c r="I370" s="21">
        <v>1400533200</v>
      </c>
      <c r="J370" s="21">
        <v>1398348859</v>
      </c>
      <c r="K370" s="21" t="b">
        <v>0</v>
      </c>
      <c r="L370" s="21">
        <v>126</v>
      </c>
      <c r="M370" s="21" t="b">
        <v>1</v>
      </c>
      <c r="N370" s="21" t="s">
        <v>8269</v>
      </c>
      <c r="O370" s="21">
        <f t="shared" si="20"/>
        <v>106</v>
      </c>
      <c r="P370" s="21">
        <f t="shared" si="21"/>
        <v>41.94</v>
      </c>
      <c r="Q370" s="32" t="s">
        <v>8315</v>
      </c>
      <c r="R370" s="21" t="s">
        <v>8316</v>
      </c>
      <c r="S370" s="33">
        <f t="shared" si="22"/>
        <v>41753.593275462961</v>
      </c>
      <c r="T370" s="33">
        <f t="shared" si="23"/>
        <v>41778.875</v>
      </c>
    </row>
    <row r="371" spans="1:20" ht="41.4" x14ac:dyDescent="0.45">
      <c r="A371" s="21">
        <v>3686</v>
      </c>
      <c r="B371" s="22" t="s">
        <v>3683</v>
      </c>
      <c r="C371" s="22" t="s">
        <v>7796</v>
      </c>
      <c r="D371" s="30">
        <v>350</v>
      </c>
      <c r="E371" s="31">
        <v>355</v>
      </c>
      <c r="F371" s="21" t="s">
        <v>8218</v>
      </c>
      <c r="G371" s="21" t="s">
        <v>8223</v>
      </c>
      <c r="H371" s="21" t="s">
        <v>8245</v>
      </c>
      <c r="I371" s="21">
        <v>1440820740</v>
      </c>
      <c r="J371" s="21">
        <v>1439567660</v>
      </c>
      <c r="K371" s="21" t="b">
        <v>0</v>
      </c>
      <c r="L371" s="21">
        <v>6</v>
      </c>
      <c r="M371" s="21" t="b">
        <v>1</v>
      </c>
      <c r="N371" s="21" t="s">
        <v>8269</v>
      </c>
      <c r="O371" s="21">
        <f t="shared" si="20"/>
        <v>101</v>
      </c>
      <c r="P371" s="21">
        <f t="shared" si="21"/>
        <v>59.17</v>
      </c>
      <c r="Q371" s="32" t="s">
        <v>8315</v>
      </c>
      <c r="R371" s="21" t="s">
        <v>8316</v>
      </c>
      <c r="S371" s="33">
        <f t="shared" si="22"/>
        <v>42230.662731481483</v>
      </c>
      <c r="T371" s="33">
        <f t="shared" si="23"/>
        <v>42245.165972222225</v>
      </c>
    </row>
    <row r="372" spans="1:20" ht="41.4" x14ac:dyDescent="0.45">
      <c r="A372" s="21">
        <v>3687</v>
      </c>
      <c r="B372" s="22" t="s">
        <v>3684</v>
      </c>
      <c r="C372" s="22" t="s">
        <v>7797</v>
      </c>
      <c r="D372" s="30">
        <v>5000</v>
      </c>
      <c r="E372" s="31">
        <v>5012.25</v>
      </c>
      <c r="F372" s="21" t="s">
        <v>8218</v>
      </c>
      <c r="G372" s="21" t="s">
        <v>8223</v>
      </c>
      <c r="H372" s="21" t="s">
        <v>8245</v>
      </c>
      <c r="I372" s="21">
        <v>1403846055</v>
      </c>
      <c r="J372" s="21">
        <v>1401254055</v>
      </c>
      <c r="K372" s="21" t="b">
        <v>0</v>
      </c>
      <c r="L372" s="21">
        <v>25</v>
      </c>
      <c r="M372" s="21" t="b">
        <v>1</v>
      </c>
      <c r="N372" s="21" t="s">
        <v>8269</v>
      </c>
      <c r="O372" s="21">
        <f t="shared" si="20"/>
        <v>100</v>
      </c>
      <c r="P372" s="21">
        <f t="shared" si="21"/>
        <v>200.49</v>
      </c>
      <c r="Q372" s="32" t="s">
        <v>8315</v>
      </c>
      <c r="R372" s="21" t="s">
        <v>8316</v>
      </c>
      <c r="S372" s="33">
        <f t="shared" si="22"/>
        <v>41787.218229166669</v>
      </c>
      <c r="T372" s="33">
        <f t="shared" si="23"/>
        <v>41817.218229166669</v>
      </c>
    </row>
    <row r="373" spans="1:20" ht="41.4" x14ac:dyDescent="0.45">
      <c r="A373" s="21">
        <v>3689</v>
      </c>
      <c r="B373" s="22" t="s">
        <v>3686</v>
      </c>
      <c r="C373" s="22" t="s">
        <v>7799</v>
      </c>
      <c r="D373" s="30">
        <v>3000</v>
      </c>
      <c r="E373" s="31">
        <v>3550</v>
      </c>
      <c r="F373" s="21" t="s">
        <v>8218</v>
      </c>
      <c r="G373" s="21" t="s">
        <v>8223</v>
      </c>
      <c r="H373" s="21" t="s">
        <v>8245</v>
      </c>
      <c r="I373" s="21">
        <v>1434925500</v>
      </c>
      <c r="J373" s="21">
        <v>1432410639</v>
      </c>
      <c r="K373" s="21" t="b">
        <v>0</v>
      </c>
      <c r="L373" s="21">
        <v>62</v>
      </c>
      <c r="M373" s="21" t="b">
        <v>1</v>
      </c>
      <c r="N373" s="21" t="s">
        <v>8269</v>
      </c>
      <c r="O373" s="21">
        <f t="shared" si="20"/>
        <v>118</v>
      </c>
      <c r="P373" s="21">
        <f t="shared" si="21"/>
        <v>57.26</v>
      </c>
      <c r="Q373" s="32" t="s">
        <v>8315</v>
      </c>
      <c r="R373" s="21" t="s">
        <v>8316</v>
      </c>
      <c r="S373" s="33">
        <f t="shared" si="22"/>
        <v>42147.826840277776</v>
      </c>
      <c r="T373" s="33">
        <f t="shared" si="23"/>
        <v>42176.934027777781</v>
      </c>
    </row>
    <row r="374" spans="1:20" ht="41.4" x14ac:dyDescent="0.45">
      <c r="A374" s="21">
        <v>3690</v>
      </c>
      <c r="B374" s="22" t="s">
        <v>3687</v>
      </c>
      <c r="C374" s="22" t="s">
        <v>7800</v>
      </c>
      <c r="D374" s="30">
        <v>1500</v>
      </c>
      <c r="E374" s="31">
        <v>1800</v>
      </c>
      <c r="F374" s="21" t="s">
        <v>8218</v>
      </c>
      <c r="G374" s="21" t="s">
        <v>8223</v>
      </c>
      <c r="H374" s="21" t="s">
        <v>8245</v>
      </c>
      <c r="I374" s="21">
        <v>1417101683</v>
      </c>
      <c r="J374" s="21">
        <v>1414506083</v>
      </c>
      <c r="K374" s="21" t="b">
        <v>0</v>
      </c>
      <c r="L374" s="21">
        <v>31</v>
      </c>
      <c r="M374" s="21" t="b">
        <v>1</v>
      </c>
      <c r="N374" s="21" t="s">
        <v>8269</v>
      </c>
      <c r="O374" s="21">
        <f t="shared" si="20"/>
        <v>120</v>
      </c>
      <c r="P374" s="21">
        <f t="shared" si="21"/>
        <v>58.06</v>
      </c>
      <c r="Q374" s="32" t="s">
        <v>8315</v>
      </c>
      <c r="R374" s="21" t="s">
        <v>8316</v>
      </c>
      <c r="S374" s="33">
        <f t="shared" si="22"/>
        <v>41940.598182870373</v>
      </c>
      <c r="T374" s="33">
        <f t="shared" si="23"/>
        <v>41970.639849537038</v>
      </c>
    </row>
    <row r="375" spans="1:20" ht="27.6" x14ac:dyDescent="0.45">
      <c r="A375" s="21">
        <v>3691</v>
      </c>
      <c r="B375" s="22" t="s">
        <v>3688</v>
      </c>
      <c r="C375" s="22" t="s">
        <v>7801</v>
      </c>
      <c r="D375" s="30">
        <v>40000</v>
      </c>
      <c r="E375" s="31">
        <v>51184</v>
      </c>
      <c r="F375" s="21" t="s">
        <v>8218</v>
      </c>
      <c r="G375" s="21" t="s">
        <v>8223</v>
      </c>
      <c r="H375" s="21" t="s">
        <v>8245</v>
      </c>
      <c r="I375" s="21">
        <v>1425272340</v>
      </c>
      <c r="J375" s="21">
        <v>1421426929</v>
      </c>
      <c r="K375" s="21" t="b">
        <v>0</v>
      </c>
      <c r="L375" s="21">
        <v>274</v>
      </c>
      <c r="M375" s="21" t="b">
        <v>1</v>
      </c>
      <c r="N375" s="21" t="s">
        <v>8269</v>
      </c>
      <c r="O375" s="21">
        <f t="shared" si="20"/>
        <v>128</v>
      </c>
      <c r="P375" s="21">
        <f t="shared" si="21"/>
        <v>186.8</v>
      </c>
      <c r="Q375" s="32" t="s">
        <v>8315</v>
      </c>
      <c r="R375" s="21" t="s">
        <v>8316</v>
      </c>
      <c r="S375" s="33">
        <f t="shared" si="22"/>
        <v>42020.700567129628</v>
      </c>
      <c r="T375" s="33">
        <f t="shared" si="23"/>
        <v>42065.207638888889</v>
      </c>
    </row>
    <row r="376" spans="1:20" ht="27.6" x14ac:dyDescent="0.45">
      <c r="A376" s="21">
        <v>3692</v>
      </c>
      <c r="B376" s="22" t="s">
        <v>3689</v>
      </c>
      <c r="C376" s="22" t="s">
        <v>7802</v>
      </c>
      <c r="D376" s="30">
        <v>1000</v>
      </c>
      <c r="E376" s="31">
        <v>1260</v>
      </c>
      <c r="F376" s="21" t="s">
        <v>8218</v>
      </c>
      <c r="G376" s="21" t="s">
        <v>8223</v>
      </c>
      <c r="H376" s="21" t="s">
        <v>8245</v>
      </c>
      <c r="I376" s="21">
        <v>1411084800</v>
      </c>
      <c r="J376" s="21">
        <v>1410304179</v>
      </c>
      <c r="K376" s="21" t="b">
        <v>0</v>
      </c>
      <c r="L376" s="21">
        <v>17</v>
      </c>
      <c r="M376" s="21" t="b">
        <v>1</v>
      </c>
      <c r="N376" s="21" t="s">
        <v>8269</v>
      </c>
      <c r="O376" s="21">
        <f t="shared" si="20"/>
        <v>126</v>
      </c>
      <c r="P376" s="21">
        <f t="shared" si="21"/>
        <v>74.12</v>
      </c>
      <c r="Q376" s="32" t="s">
        <v>8315</v>
      </c>
      <c r="R376" s="21" t="s">
        <v>8316</v>
      </c>
      <c r="S376" s="33">
        <f t="shared" si="22"/>
        <v>41891.96503472222</v>
      </c>
      <c r="T376" s="33">
        <f t="shared" si="23"/>
        <v>41901</v>
      </c>
    </row>
    <row r="377" spans="1:20" ht="41.4" x14ac:dyDescent="0.45">
      <c r="A377" s="21">
        <v>3694</v>
      </c>
      <c r="B377" s="22" t="s">
        <v>3691</v>
      </c>
      <c r="C377" s="22" t="s">
        <v>7804</v>
      </c>
      <c r="D377" s="30">
        <v>3500</v>
      </c>
      <c r="E377" s="31">
        <v>3760</v>
      </c>
      <c r="F377" s="21" t="s">
        <v>8218</v>
      </c>
      <c r="G377" s="21" t="s">
        <v>8223</v>
      </c>
      <c r="H377" s="21" t="s">
        <v>8245</v>
      </c>
      <c r="I377" s="21">
        <v>1465178400</v>
      </c>
      <c r="J377" s="21">
        <v>1461985967</v>
      </c>
      <c r="K377" s="21" t="b">
        <v>0</v>
      </c>
      <c r="L377" s="21">
        <v>60</v>
      </c>
      <c r="M377" s="21" t="b">
        <v>1</v>
      </c>
      <c r="N377" s="21" t="s">
        <v>8269</v>
      </c>
      <c r="O377" s="21">
        <f t="shared" si="20"/>
        <v>107</v>
      </c>
      <c r="P377" s="21">
        <f t="shared" si="21"/>
        <v>62.67</v>
      </c>
      <c r="Q377" s="32" t="s">
        <v>8315</v>
      </c>
      <c r="R377" s="21" t="s">
        <v>8316</v>
      </c>
      <c r="S377" s="33">
        <f t="shared" si="22"/>
        <v>42490.133877314816</v>
      </c>
      <c r="T377" s="33">
        <f t="shared" si="23"/>
        <v>42527.083333333328</v>
      </c>
    </row>
    <row r="378" spans="1:20" ht="55.2" x14ac:dyDescent="0.45">
      <c r="A378" s="21">
        <v>3695</v>
      </c>
      <c r="B378" s="22" t="s">
        <v>3692</v>
      </c>
      <c r="C378" s="22" t="s">
        <v>7805</v>
      </c>
      <c r="D378" s="30">
        <v>4000</v>
      </c>
      <c r="E378" s="31">
        <v>4005</v>
      </c>
      <c r="F378" s="21" t="s">
        <v>8218</v>
      </c>
      <c r="G378" s="21" t="s">
        <v>8223</v>
      </c>
      <c r="H378" s="21" t="s">
        <v>8245</v>
      </c>
      <c r="I378" s="21">
        <v>1421009610</v>
      </c>
      <c r="J378" s="21">
        <v>1419281610</v>
      </c>
      <c r="K378" s="21" t="b">
        <v>0</v>
      </c>
      <c r="L378" s="21">
        <v>33</v>
      </c>
      <c r="M378" s="21" t="b">
        <v>1</v>
      </c>
      <c r="N378" s="21" t="s">
        <v>8269</v>
      </c>
      <c r="O378" s="21">
        <f t="shared" si="20"/>
        <v>100</v>
      </c>
      <c r="P378" s="21">
        <f t="shared" si="21"/>
        <v>121.36</v>
      </c>
      <c r="Q378" s="32" t="s">
        <v>8315</v>
      </c>
      <c r="R378" s="21" t="s">
        <v>8316</v>
      </c>
      <c r="S378" s="33">
        <f t="shared" si="22"/>
        <v>41995.870486111111</v>
      </c>
      <c r="T378" s="33">
        <f t="shared" si="23"/>
        <v>42015.870486111111</v>
      </c>
    </row>
    <row r="379" spans="1:20" ht="27.6" x14ac:dyDescent="0.45">
      <c r="A379" s="21">
        <v>3698</v>
      </c>
      <c r="B379" s="22" t="s">
        <v>3695</v>
      </c>
      <c r="C379" s="22" t="s">
        <v>7808</v>
      </c>
      <c r="D379" s="30">
        <v>5000</v>
      </c>
      <c r="E379" s="31">
        <v>5526</v>
      </c>
      <c r="F379" s="21" t="s">
        <v>8218</v>
      </c>
      <c r="G379" s="21" t="s">
        <v>8223</v>
      </c>
      <c r="H379" s="21" t="s">
        <v>8245</v>
      </c>
      <c r="I379" s="21">
        <v>1456946487</v>
      </c>
      <c r="J379" s="21">
        <v>1454354487</v>
      </c>
      <c r="K379" s="21" t="b">
        <v>0</v>
      </c>
      <c r="L379" s="21">
        <v>136</v>
      </c>
      <c r="M379" s="21" t="b">
        <v>1</v>
      </c>
      <c r="N379" s="21" t="s">
        <v>8269</v>
      </c>
      <c r="O379" s="21">
        <f t="shared" si="20"/>
        <v>111</v>
      </c>
      <c r="P379" s="21">
        <f t="shared" si="21"/>
        <v>40.630000000000003</v>
      </c>
      <c r="Q379" s="32" t="s">
        <v>8315</v>
      </c>
      <c r="R379" s="21" t="s">
        <v>8316</v>
      </c>
      <c r="S379" s="33">
        <f t="shared" si="22"/>
        <v>42401.806562500002</v>
      </c>
      <c r="T379" s="33">
        <f t="shared" si="23"/>
        <v>42431.806562500002</v>
      </c>
    </row>
    <row r="380" spans="1:20" ht="41.4" x14ac:dyDescent="0.45">
      <c r="A380" s="21">
        <v>3699</v>
      </c>
      <c r="B380" s="22" t="s">
        <v>3696</v>
      </c>
      <c r="C380" s="22" t="s">
        <v>7809</v>
      </c>
      <c r="D380" s="30">
        <v>2500</v>
      </c>
      <c r="E380" s="31">
        <v>2520</v>
      </c>
      <c r="F380" s="21" t="s">
        <v>8218</v>
      </c>
      <c r="G380" s="21" t="s">
        <v>8223</v>
      </c>
      <c r="H380" s="21" t="s">
        <v>8245</v>
      </c>
      <c r="I380" s="21">
        <v>1413383216</v>
      </c>
      <c r="J380" s="21">
        <v>1410791216</v>
      </c>
      <c r="K380" s="21" t="b">
        <v>0</v>
      </c>
      <c r="L380" s="21">
        <v>40</v>
      </c>
      <c r="M380" s="21" t="b">
        <v>1</v>
      </c>
      <c r="N380" s="21" t="s">
        <v>8269</v>
      </c>
      <c r="O380" s="21">
        <f t="shared" si="20"/>
        <v>101</v>
      </c>
      <c r="P380" s="21">
        <f t="shared" si="21"/>
        <v>63</v>
      </c>
      <c r="Q380" s="32" t="s">
        <v>8315</v>
      </c>
      <c r="R380" s="21" t="s">
        <v>8316</v>
      </c>
      <c r="S380" s="33">
        <f t="shared" si="22"/>
        <v>41897.602037037039</v>
      </c>
      <c r="T380" s="33">
        <f t="shared" si="23"/>
        <v>41927.602037037039</v>
      </c>
    </row>
    <row r="381" spans="1:20" ht="27.6" x14ac:dyDescent="0.45">
      <c r="A381" s="21">
        <v>3700</v>
      </c>
      <c r="B381" s="22" t="s">
        <v>3697</v>
      </c>
      <c r="C381" s="22" t="s">
        <v>7810</v>
      </c>
      <c r="D381" s="30">
        <v>500</v>
      </c>
      <c r="E381" s="31">
        <v>606</v>
      </c>
      <c r="F381" s="21" t="s">
        <v>8218</v>
      </c>
      <c r="G381" s="21" t="s">
        <v>8223</v>
      </c>
      <c r="H381" s="21" t="s">
        <v>8245</v>
      </c>
      <c r="I381" s="21">
        <v>1412092800</v>
      </c>
      <c r="J381" s="21">
        <v>1409493800</v>
      </c>
      <c r="K381" s="21" t="b">
        <v>0</v>
      </c>
      <c r="L381" s="21">
        <v>18</v>
      </c>
      <c r="M381" s="21" t="b">
        <v>1</v>
      </c>
      <c r="N381" s="21" t="s">
        <v>8269</v>
      </c>
      <c r="O381" s="21">
        <f t="shared" si="20"/>
        <v>121</v>
      </c>
      <c r="P381" s="21">
        <f t="shared" si="21"/>
        <v>33.67</v>
      </c>
      <c r="Q381" s="32" t="s">
        <v>8315</v>
      </c>
      <c r="R381" s="21" t="s">
        <v>8316</v>
      </c>
      <c r="S381" s="33">
        <f t="shared" si="22"/>
        <v>41882.585648148146</v>
      </c>
      <c r="T381" s="33">
        <f t="shared" si="23"/>
        <v>41912.666666666664</v>
      </c>
    </row>
    <row r="382" spans="1:20" ht="41.4" x14ac:dyDescent="0.45">
      <c r="A382" s="21">
        <v>3703</v>
      </c>
      <c r="B382" s="22" t="s">
        <v>3700</v>
      </c>
      <c r="C382" s="22" t="s">
        <v>7813</v>
      </c>
      <c r="D382" s="30">
        <v>1050</v>
      </c>
      <c r="E382" s="31">
        <v>1296</v>
      </c>
      <c r="F382" s="21" t="s">
        <v>8218</v>
      </c>
      <c r="G382" s="21" t="s">
        <v>8223</v>
      </c>
      <c r="H382" s="21" t="s">
        <v>8245</v>
      </c>
      <c r="I382" s="21">
        <v>1471071540</v>
      </c>
      <c r="J382" s="21">
        <v>1467720388</v>
      </c>
      <c r="K382" s="21" t="b">
        <v>0</v>
      </c>
      <c r="L382" s="21">
        <v>30</v>
      </c>
      <c r="M382" s="21" t="b">
        <v>1</v>
      </c>
      <c r="N382" s="21" t="s">
        <v>8269</v>
      </c>
      <c r="O382" s="21">
        <f t="shared" si="20"/>
        <v>123</v>
      </c>
      <c r="P382" s="21">
        <f t="shared" si="21"/>
        <v>43.2</v>
      </c>
      <c r="Q382" s="32" t="s">
        <v>8315</v>
      </c>
      <c r="R382" s="21" t="s">
        <v>8316</v>
      </c>
      <c r="S382" s="33">
        <f t="shared" si="22"/>
        <v>42556.504490740743</v>
      </c>
      <c r="T382" s="33">
        <f t="shared" si="23"/>
        <v>42595.290972222225</v>
      </c>
    </row>
    <row r="383" spans="1:20" ht="41.4" x14ac:dyDescent="0.45">
      <c r="A383" s="21">
        <v>3705</v>
      </c>
      <c r="B383" s="22" t="s">
        <v>3702</v>
      </c>
      <c r="C383" s="22" t="s">
        <v>7815</v>
      </c>
      <c r="D383" s="30">
        <v>2827</v>
      </c>
      <c r="E383" s="31">
        <v>2925</v>
      </c>
      <c r="F383" s="21" t="s">
        <v>8218</v>
      </c>
      <c r="G383" s="21" t="s">
        <v>8223</v>
      </c>
      <c r="H383" s="21" t="s">
        <v>8245</v>
      </c>
      <c r="I383" s="21">
        <v>1403546400</v>
      </c>
      <c r="J383" s="21">
        <v>1401714114</v>
      </c>
      <c r="K383" s="21" t="b">
        <v>0</v>
      </c>
      <c r="L383" s="21">
        <v>35</v>
      </c>
      <c r="M383" s="21" t="b">
        <v>1</v>
      </c>
      <c r="N383" s="21" t="s">
        <v>8269</v>
      </c>
      <c r="O383" s="21">
        <f t="shared" si="20"/>
        <v>103</v>
      </c>
      <c r="P383" s="21">
        <f t="shared" si="21"/>
        <v>83.57</v>
      </c>
      <c r="Q383" s="32" t="s">
        <v>8315</v>
      </c>
      <c r="R383" s="21" t="s">
        <v>8316</v>
      </c>
      <c r="S383" s="33">
        <f t="shared" si="22"/>
        <v>41792.542986111112</v>
      </c>
      <c r="T383" s="33">
        <f t="shared" si="23"/>
        <v>41813.75</v>
      </c>
    </row>
    <row r="384" spans="1:20" ht="41.4" x14ac:dyDescent="0.45">
      <c r="A384" s="21">
        <v>3706</v>
      </c>
      <c r="B384" s="22" t="s">
        <v>3703</v>
      </c>
      <c r="C384" s="22" t="s">
        <v>7816</v>
      </c>
      <c r="D384" s="30">
        <v>1500</v>
      </c>
      <c r="E384" s="31">
        <v>1820</v>
      </c>
      <c r="F384" s="21" t="s">
        <v>8218</v>
      </c>
      <c r="G384" s="21" t="s">
        <v>8223</v>
      </c>
      <c r="H384" s="21" t="s">
        <v>8245</v>
      </c>
      <c r="I384" s="21">
        <v>1410558949</v>
      </c>
      <c r="J384" s="21">
        <v>1409262949</v>
      </c>
      <c r="K384" s="21" t="b">
        <v>0</v>
      </c>
      <c r="L384" s="21">
        <v>13</v>
      </c>
      <c r="M384" s="21" t="b">
        <v>1</v>
      </c>
      <c r="N384" s="21" t="s">
        <v>8269</v>
      </c>
      <c r="O384" s="21">
        <f t="shared" si="20"/>
        <v>121</v>
      </c>
      <c r="P384" s="21">
        <f t="shared" si="21"/>
        <v>140</v>
      </c>
      <c r="Q384" s="32" t="s">
        <v>8315</v>
      </c>
      <c r="R384" s="21" t="s">
        <v>8316</v>
      </c>
      <c r="S384" s="33">
        <f t="shared" si="22"/>
        <v>41879.913761574076</v>
      </c>
      <c r="T384" s="33">
        <f t="shared" si="23"/>
        <v>41894.913761574076</v>
      </c>
    </row>
    <row r="385" spans="1:20" ht="27.6" x14ac:dyDescent="0.45">
      <c r="A385" s="21">
        <v>3707</v>
      </c>
      <c r="B385" s="22" t="s">
        <v>3704</v>
      </c>
      <c r="C385" s="22" t="s">
        <v>7817</v>
      </c>
      <c r="D385" s="30">
        <v>1000</v>
      </c>
      <c r="E385" s="31">
        <v>1860</v>
      </c>
      <c r="F385" s="21" t="s">
        <v>8218</v>
      </c>
      <c r="G385" s="21" t="s">
        <v>8223</v>
      </c>
      <c r="H385" s="21" t="s">
        <v>8245</v>
      </c>
      <c r="I385" s="21">
        <v>1469165160</v>
      </c>
      <c r="J385" s="21">
        <v>1467335378</v>
      </c>
      <c r="K385" s="21" t="b">
        <v>0</v>
      </c>
      <c r="L385" s="21">
        <v>23</v>
      </c>
      <c r="M385" s="21" t="b">
        <v>1</v>
      </c>
      <c r="N385" s="21" t="s">
        <v>8269</v>
      </c>
      <c r="O385" s="21">
        <f t="shared" si="20"/>
        <v>186</v>
      </c>
      <c r="P385" s="21">
        <f t="shared" si="21"/>
        <v>80.87</v>
      </c>
      <c r="Q385" s="32" t="s">
        <v>8315</v>
      </c>
      <c r="R385" s="21" t="s">
        <v>8316</v>
      </c>
      <c r="S385" s="33">
        <f t="shared" si="22"/>
        <v>42552.048356481479</v>
      </c>
      <c r="T385" s="33">
        <f t="shared" si="23"/>
        <v>42573.226388888885</v>
      </c>
    </row>
    <row r="386" spans="1:20" ht="41.4" x14ac:dyDescent="0.45">
      <c r="A386" s="21">
        <v>3708</v>
      </c>
      <c r="B386" s="22" t="s">
        <v>3705</v>
      </c>
      <c r="C386" s="22" t="s">
        <v>7818</v>
      </c>
      <c r="D386" s="30">
        <v>700</v>
      </c>
      <c r="E386" s="31">
        <v>2100</v>
      </c>
      <c r="F386" s="21" t="s">
        <v>8218</v>
      </c>
      <c r="G386" s="21" t="s">
        <v>8223</v>
      </c>
      <c r="H386" s="21" t="s">
        <v>8245</v>
      </c>
      <c r="I386" s="21">
        <v>1404444286</v>
      </c>
      <c r="J386" s="21">
        <v>1403234686</v>
      </c>
      <c r="K386" s="21" t="b">
        <v>0</v>
      </c>
      <c r="L386" s="21">
        <v>39</v>
      </c>
      <c r="M386" s="21" t="b">
        <v>1</v>
      </c>
      <c r="N386" s="21" t="s">
        <v>8269</v>
      </c>
      <c r="O386" s="21">
        <f t="shared" ref="O386:O413" si="24">ROUND(E386/D386*100,0)</f>
        <v>300</v>
      </c>
      <c r="P386" s="21">
        <f t="shared" ref="P386:P413" si="25">IFERROR(ROUND(E386/L386,2),0)</f>
        <v>53.85</v>
      </c>
      <c r="Q386" s="32" t="s">
        <v>8315</v>
      </c>
      <c r="R386" s="21" t="s">
        <v>8316</v>
      </c>
      <c r="S386" s="33">
        <f t="shared" ref="S386:S413" si="26">(((J386/60)/60)/24)+DATE(1970,1,1)</f>
        <v>41810.142199074071</v>
      </c>
      <c r="T386" s="33">
        <f t="shared" ref="T386:T413" si="27">(((I386/60)/60)/24)+DATE(1970,1,1)</f>
        <v>41824.142199074071</v>
      </c>
    </row>
    <row r="387" spans="1:20" ht="27.6" x14ac:dyDescent="0.45">
      <c r="A387" s="21">
        <v>3710</v>
      </c>
      <c r="B387" s="22" t="s">
        <v>3707</v>
      </c>
      <c r="C387" s="22" t="s">
        <v>7820</v>
      </c>
      <c r="D387" s="30">
        <v>1300</v>
      </c>
      <c r="E387" s="31">
        <v>1835</v>
      </c>
      <c r="F387" s="21" t="s">
        <v>8218</v>
      </c>
      <c r="G387" s="21" t="s">
        <v>8223</v>
      </c>
      <c r="H387" s="21" t="s">
        <v>8245</v>
      </c>
      <c r="I387" s="21">
        <v>1428068988</v>
      </c>
      <c r="J387" s="21">
        <v>1425908988</v>
      </c>
      <c r="K387" s="21" t="b">
        <v>0</v>
      </c>
      <c r="L387" s="21">
        <v>27</v>
      </c>
      <c r="M387" s="21" t="b">
        <v>1</v>
      </c>
      <c r="N387" s="21" t="s">
        <v>8269</v>
      </c>
      <c r="O387" s="21">
        <f t="shared" si="24"/>
        <v>141</v>
      </c>
      <c r="P387" s="21">
        <f t="shared" si="25"/>
        <v>67.959999999999994</v>
      </c>
      <c r="Q387" s="32" t="s">
        <v>8315</v>
      </c>
      <c r="R387" s="21" t="s">
        <v>8316</v>
      </c>
      <c r="S387" s="33">
        <f t="shared" si="26"/>
        <v>42072.576249999998</v>
      </c>
      <c r="T387" s="33">
        <f t="shared" si="27"/>
        <v>42097.576249999998</v>
      </c>
    </row>
    <row r="388" spans="1:20" ht="27.6" x14ac:dyDescent="0.45">
      <c r="A388" s="21">
        <v>3711</v>
      </c>
      <c r="B388" s="22" t="s">
        <v>3708</v>
      </c>
      <c r="C388" s="22" t="s">
        <v>7821</v>
      </c>
      <c r="D388" s="30">
        <v>500</v>
      </c>
      <c r="E388" s="31">
        <v>570</v>
      </c>
      <c r="F388" s="21" t="s">
        <v>8218</v>
      </c>
      <c r="G388" s="21" t="s">
        <v>8223</v>
      </c>
      <c r="H388" s="21" t="s">
        <v>8245</v>
      </c>
      <c r="I388" s="21">
        <v>1402848000</v>
      </c>
      <c r="J388" s="21">
        <v>1400606573</v>
      </c>
      <c r="K388" s="21" t="b">
        <v>0</v>
      </c>
      <c r="L388" s="21">
        <v>21</v>
      </c>
      <c r="M388" s="21" t="b">
        <v>1</v>
      </c>
      <c r="N388" s="21" t="s">
        <v>8269</v>
      </c>
      <c r="O388" s="21">
        <f t="shared" si="24"/>
        <v>114</v>
      </c>
      <c r="P388" s="21">
        <f t="shared" si="25"/>
        <v>27.14</v>
      </c>
      <c r="Q388" s="32" t="s">
        <v>8315</v>
      </c>
      <c r="R388" s="21" t="s">
        <v>8316</v>
      </c>
      <c r="S388" s="33">
        <f t="shared" si="26"/>
        <v>41779.724224537036</v>
      </c>
      <c r="T388" s="33">
        <f t="shared" si="27"/>
        <v>41805.666666666664</v>
      </c>
    </row>
    <row r="389" spans="1:20" ht="41.4" x14ac:dyDescent="0.45">
      <c r="A389" s="21">
        <v>3712</v>
      </c>
      <c r="B389" s="22" t="s">
        <v>3709</v>
      </c>
      <c r="C389" s="22" t="s">
        <v>7822</v>
      </c>
      <c r="D389" s="30">
        <v>7500</v>
      </c>
      <c r="E389" s="31">
        <v>11530</v>
      </c>
      <c r="F389" s="21" t="s">
        <v>8218</v>
      </c>
      <c r="G389" s="21" t="s">
        <v>8223</v>
      </c>
      <c r="H389" s="21" t="s">
        <v>8245</v>
      </c>
      <c r="I389" s="21">
        <v>1433055540</v>
      </c>
      <c r="J389" s="21">
        <v>1431230867</v>
      </c>
      <c r="K389" s="21" t="b">
        <v>0</v>
      </c>
      <c r="L389" s="21">
        <v>104</v>
      </c>
      <c r="M389" s="21" t="b">
        <v>1</v>
      </c>
      <c r="N389" s="21" t="s">
        <v>8269</v>
      </c>
      <c r="O389" s="21">
        <f t="shared" si="24"/>
        <v>154</v>
      </c>
      <c r="P389" s="21">
        <f t="shared" si="25"/>
        <v>110.87</v>
      </c>
      <c r="Q389" s="32" t="s">
        <v>8315</v>
      </c>
      <c r="R389" s="21" t="s">
        <v>8316</v>
      </c>
      <c r="S389" s="33">
        <f t="shared" si="26"/>
        <v>42134.172071759262</v>
      </c>
      <c r="T389" s="33">
        <f t="shared" si="27"/>
        <v>42155.290972222225</v>
      </c>
    </row>
    <row r="390" spans="1:20" ht="41.4" x14ac:dyDescent="0.45">
      <c r="A390" s="21">
        <v>3713</v>
      </c>
      <c r="B390" s="22" t="s">
        <v>3710</v>
      </c>
      <c r="C390" s="22" t="s">
        <v>7823</v>
      </c>
      <c r="D390" s="30">
        <v>2000</v>
      </c>
      <c r="E390" s="31">
        <v>2030</v>
      </c>
      <c r="F390" s="21" t="s">
        <v>8218</v>
      </c>
      <c r="G390" s="21" t="s">
        <v>8223</v>
      </c>
      <c r="H390" s="21" t="s">
        <v>8245</v>
      </c>
      <c r="I390" s="21">
        <v>1465062166</v>
      </c>
      <c r="J390" s="21">
        <v>1463334166</v>
      </c>
      <c r="K390" s="21" t="b">
        <v>0</v>
      </c>
      <c r="L390" s="21">
        <v>19</v>
      </c>
      <c r="M390" s="21" t="b">
        <v>1</v>
      </c>
      <c r="N390" s="21" t="s">
        <v>8269</v>
      </c>
      <c r="O390" s="21">
        <f t="shared" si="24"/>
        <v>102</v>
      </c>
      <c r="P390" s="21">
        <f t="shared" si="25"/>
        <v>106.84</v>
      </c>
      <c r="Q390" s="32" t="s">
        <v>8315</v>
      </c>
      <c r="R390" s="21" t="s">
        <v>8316</v>
      </c>
      <c r="S390" s="33">
        <f t="shared" si="26"/>
        <v>42505.738032407404</v>
      </c>
      <c r="T390" s="33">
        <f t="shared" si="27"/>
        <v>42525.738032407404</v>
      </c>
    </row>
    <row r="391" spans="1:20" ht="41.4" x14ac:dyDescent="0.45">
      <c r="A391" s="21">
        <v>3714</v>
      </c>
      <c r="B391" s="22" t="s">
        <v>3711</v>
      </c>
      <c r="C391" s="22" t="s">
        <v>7824</v>
      </c>
      <c r="D391" s="30">
        <v>10000</v>
      </c>
      <c r="E391" s="31">
        <v>10235</v>
      </c>
      <c r="F391" s="21" t="s">
        <v>8218</v>
      </c>
      <c r="G391" s="21" t="s">
        <v>8223</v>
      </c>
      <c r="H391" s="21" t="s">
        <v>8245</v>
      </c>
      <c r="I391" s="21">
        <v>1432612740</v>
      </c>
      <c r="J391" s="21">
        <v>1429881667</v>
      </c>
      <c r="K391" s="21" t="b">
        <v>0</v>
      </c>
      <c r="L391" s="21">
        <v>97</v>
      </c>
      <c r="M391" s="21" t="b">
        <v>1</v>
      </c>
      <c r="N391" s="21" t="s">
        <v>8269</v>
      </c>
      <c r="O391" s="21">
        <f t="shared" si="24"/>
        <v>102</v>
      </c>
      <c r="P391" s="21">
        <f t="shared" si="25"/>
        <v>105.52</v>
      </c>
      <c r="Q391" s="32" t="s">
        <v>8315</v>
      </c>
      <c r="R391" s="21" t="s">
        <v>8316</v>
      </c>
      <c r="S391" s="33">
        <f t="shared" si="26"/>
        <v>42118.556331018524</v>
      </c>
      <c r="T391" s="33">
        <f t="shared" si="27"/>
        <v>42150.165972222225</v>
      </c>
    </row>
    <row r="392" spans="1:20" ht="41.4" x14ac:dyDescent="0.45">
      <c r="A392" s="21">
        <v>3716</v>
      </c>
      <c r="B392" s="22" t="s">
        <v>3713</v>
      </c>
      <c r="C392" s="22" t="s">
        <v>7826</v>
      </c>
      <c r="D392" s="30">
        <v>800</v>
      </c>
      <c r="E392" s="31">
        <v>1246</v>
      </c>
      <c r="F392" s="21" t="s">
        <v>8218</v>
      </c>
      <c r="G392" s="21" t="s">
        <v>8223</v>
      </c>
      <c r="H392" s="21" t="s">
        <v>8245</v>
      </c>
      <c r="I392" s="21">
        <v>1453411109</v>
      </c>
      <c r="J392" s="21">
        <v>1450819109</v>
      </c>
      <c r="K392" s="21" t="b">
        <v>0</v>
      </c>
      <c r="L392" s="21">
        <v>24</v>
      </c>
      <c r="M392" s="21" t="b">
        <v>1</v>
      </c>
      <c r="N392" s="21" t="s">
        <v>8269</v>
      </c>
      <c r="O392" s="21">
        <f t="shared" si="24"/>
        <v>156</v>
      </c>
      <c r="P392" s="21">
        <f t="shared" si="25"/>
        <v>51.92</v>
      </c>
      <c r="Q392" s="32" t="s">
        <v>8315</v>
      </c>
      <c r="R392" s="21" t="s">
        <v>8316</v>
      </c>
      <c r="S392" s="33">
        <f t="shared" si="26"/>
        <v>42360.887835648144</v>
      </c>
      <c r="T392" s="33">
        <f t="shared" si="27"/>
        <v>42390.887835648144</v>
      </c>
    </row>
    <row r="393" spans="1:20" ht="27.6" x14ac:dyDescent="0.45">
      <c r="A393" s="21">
        <v>3720</v>
      </c>
      <c r="B393" s="22" t="s">
        <v>3717</v>
      </c>
      <c r="C393" s="22" t="s">
        <v>7830</v>
      </c>
      <c r="D393" s="30">
        <v>3300</v>
      </c>
      <c r="E393" s="31">
        <v>3449</v>
      </c>
      <c r="F393" s="21" t="s">
        <v>8218</v>
      </c>
      <c r="G393" s="21" t="s">
        <v>8223</v>
      </c>
      <c r="H393" s="21" t="s">
        <v>8245</v>
      </c>
      <c r="I393" s="21">
        <v>1435881006</v>
      </c>
      <c r="J393" s="21">
        <v>1433980206</v>
      </c>
      <c r="K393" s="21" t="b">
        <v>0</v>
      </c>
      <c r="L393" s="21">
        <v>40</v>
      </c>
      <c r="M393" s="21" t="b">
        <v>1</v>
      </c>
      <c r="N393" s="21" t="s">
        <v>8269</v>
      </c>
      <c r="O393" s="21">
        <f t="shared" si="24"/>
        <v>105</v>
      </c>
      <c r="P393" s="21">
        <f t="shared" si="25"/>
        <v>86.23</v>
      </c>
      <c r="Q393" s="32" t="s">
        <v>8315</v>
      </c>
      <c r="R393" s="21" t="s">
        <v>8316</v>
      </c>
      <c r="S393" s="33">
        <f t="shared" si="26"/>
        <v>42165.993125000001</v>
      </c>
      <c r="T393" s="33">
        <f t="shared" si="27"/>
        <v>42187.993125000001</v>
      </c>
    </row>
    <row r="394" spans="1:20" ht="41.4" x14ac:dyDescent="0.45">
      <c r="A394" s="21">
        <v>3721</v>
      </c>
      <c r="B394" s="22" t="s">
        <v>3718</v>
      </c>
      <c r="C394" s="22" t="s">
        <v>7831</v>
      </c>
      <c r="D394" s="30">
        <v>5000</v>
      </c>
      <c r="E394" s="31">
        <v>5040</v>
      </c>
      <c r="F394" s="21" t="s">
        <v>8218</v>
      </c>
      <c r="G394" s="21" t="s">
        <v>8223</v>
      </c>
      <c r="H394" s="21" t="s">
        <v>8245</v>
      </c>
      <c r="I394" s="21">
        <v>1415230084</v>
      </c>
      <c r="J394" s="21">
        <v>1413412084</v>
      </c>
      <c r="K394" s="21" t="b">
        <v>0</v>
      </c>
      <c r="L394" s="21">
        <v>44</v>
      </c>
      <c r="M394" s="21" t="b">
        <v>1</v>
      </c>
      <c r="N394" s="21" t="s">
        <v>8269</v>
      </c>
      <c r="O394" s="21">
        <f t="shared" si="24"/>
        <v>101</v>
      </c>
      <c r="P394" s="21">
        <f t="shared" si="25"/>
        <v>114.55</v>
      </c>
      <c r="Q394" s="32" t="s">
        <v>8315</v>
      </c>
      <c r="R394" s="21" t="s">
        <v>8316</v>
      </c>
      <c r="S394" s="33">
        <f t="shared" si="26"/>
        <v>41927.936157407406</v>
      </c>
      <c r="T394" s="33">
        <f t="shared" si="27"/>
        <v>41948.977824074071</v>
      </c>
    </row>
    <row r="395" spans="1:20" ht="41.4" x14ac:dyDescent="0.45">
      <c r="A395" s="21">
        <v>3726</v>
      </c>
      <c r="B395" s="22" t="s">
        <v>3723</v>
      </c>
      <c r="C395" s="22" t="s">
        <v>7836</v>
      </c>
      <c r="D395" s="30">
        <v>850</v>
      </c>
      <c r="E395" s="31">
        <v>2879</v>
      </c>
      <c r="F395" s="21" t="s">
        <v>8218</v>
      </c>
      <c r="G395" s="21" t="s">
        <v>8223</v>
      </c>
      <c r="H395" s="21" t="s">
        <v>8245</v>
      </c>
      <c r="I395" s="21">
        <v>1461963600</v>
      </c>
      <c r="J395" s="21">
        <v>1459567371</v>
      </c>
      <c r="K395" s="21" t="b">
        <v>0</v>
      </c>
      <c r="L395" s="21">
        <v>46</v>
      </c>
      <c r="M395" s="21" t="b">
        <v>1</v>
      </c>
      <c r="N395" s="21" t="s">
        <v>8269</v>
      </c>
      <c r="O395" s="21">
        <f t="shared" si="24"/>
        <v>339</v>
      </c>
      <c r="P395" s="21">
        <f t="shared" si="25"/>
        <v>62.59</v>
      </c>
      <c r="Q395" s="32" t="s">
        <v>8315</v>
      </c>
      <c r="R395" s="21" t="s">
        <v>8316</v>
      </c>
      <c r="S395" s="33">
        <f t="shared" si="26"/>
        <v>42462.140868055561</v>
      </c>
      <c r="T395" s="33">
        <f t="shared" si="27"/>
        <v>42489.875</v>
      </c>
    </row>
    <row r="396" spans="1:20" ht="41.4" x14ac:dyDescent="0.45">
      <c r="A396" s="21">
        <v>3727</v>
      </c>
      <c r="B396" s="22" t="s">
        <v>3724</v>
      </c>
      <c r="C396" s="22" t="s">
        <v>7837</v>
      </c>
      <c r="D396" s="30">
        <v>2000</v>
      </c>
      <c r="E396" s="31">
        <v>2015</v>
      </c>
      <c r="F396" s="21" t="s">
        <v>8218</v>
      </c>
      <c r="G396" s="21" t="s">
        <v>8223</v>
      </c>
      <c r="H396" s="21" t="s">
        <v>8245</v>
      </c>
      <c r="I396" s="21">
        <v>1476939300</v>
      </c>
      <c r="J396" s="21">
        <v>1474273294</v>
      </c>
      <c r="K396" s="21" t="b">
        <v>0</v>
      </c>
      <c r="L396" s="21">
        <v>33</v>
      </c>
      <c r="M396" s="21" t="b">
        <v>1</v>
      </c>
      <c r="N396" s="21" t="s">
        <v>8269</v>
      </c>
      <c r="O396" s="21">
        <f t="shared" si="24"/>
        <v>101</v>
      </c>
      <c r="P396" s="21">
        <f t="shared" si="25"/>
        <v>61.06</v>
      </c>
      <c r="Q396" s="32" t="s">
        <v>8315</v>
      </c>
      <c r="R396" s="21" t="s">
        <v>8316</v>
      </c>
      <c r="S396" s="33">
        <f t="shared" si="26"/>
        <v>42632.348310185189</v>
      </c>
      <c r="T396" s="33">
        <f t="shared" si="27"/>
        <v>42663.204861111109</v>
      </c>
    </row>
    <row r="397" spans="1:20" ht="41.4" x14ac:dyDescent="0.45">
      <c r="A397" s="21">
        <v>3810</v>
      </c>
      <c r="B397" s="22" t="s">
        <v>3807</v>
      </c>
      <c r="C397" s="22" t="s">
        <v>7920</v>
      </c>
      <c r="D397" s="30">
        <v>1500</v>
      </c>
      <c r="E397" s="31">
        <v>1826</v>
      </c>
      <c r="F397" s="21" t="s">
        <v>8218</v>
      </c>
      <c r="G397" s="21" t="s">
        <v>8223</v>
      </c>
      <c r="H397" s="21" t="s">
        <v>8245</v>
      </c>
      <c r="I397" s="21">
        <v>1426965758</v>
      </c>
      <c r="J397" s="21">
        <v>1424377358</v>
      </c>
      <c r="K397" s="21" t="b">
        <v>0</v>
      </c>
      <c r="L397" s="21">
        <v>26</v>
      </c>
      <c r="M397" s="21" t="b">
        <v>1</v>
      </c>
      <c r="N397" s="21" t="s">
        <v>8269</v>
      </c>
      <c r="O397" s="21">
        <f t="shared" si="24"/>
        <v>122</v>
      </c>
      <c r="P397" s="21">
        <f t="shared" si="25"/>
        <v>70.23</v>
      </c>
      <c r="Q397" s="32" t="s">
        <v>8315</v>
      </c>
      <c r="R397" s="21" t="s">
        <v>8316</v>
      </c>
      <c r="S397" s="33">
        <f t="shared" si="26"/>
        <v>42054.849050925928</v>
      </c>
      <c r="T397" s="33">
        <f t="shared" si="27"/>
        <v>42084.807384259257</v>
      </c>
    </row>
    <row r="398" spans="1:20" ht="41.4" x14ac:dyDescent="0.45">
      <c r="A398" s="21">
        <v>3813</v>
      </c>
      <c r="B398" s="22" t="s">
        <v>3810</v>
      </c>
      <c r="C398" s="22" t="s">
        <v>7923</v>
      </c>
      <c r="D398" s="30">
        <v>2100</v>
      </c>
      <c r="E398" s="31">
        <v>2119.9899999999998</v>
      </c>
      <c r="F398" s="21" t="s">
        <v>8218</v>
      </c>
      <c r="G398" s="21" t="s">
        <v>8223</v>
      </c>
      <c r="H398" s="21" t="s">
        <v>8245</v>
      </c>
      <c r="I398" s="21">
        <v>1465940580</v>
      </c>
      <c r="J398" s="21">
        <v>1462603021</v>
      </c>
      <c r="K398" s="21" t="b">
        <v>0</v>
      </c>
      <c r="L398" s="21">
        <v>27</v>
      </c>
      <c r="M398" s="21" t="b">
        <v>1</v>
      </c>
      <c r="N398" s="21" t="s">
        <v>8269</v>
      </c>
      <c r="O398" s="21">
        <f t="shared" si="24"/>
        <v>101</v>
      </c>
      <c r="P398" s="21">
        <f t="shared" si="25"/>
        <v>78.52</v>
      </c>
      <c r="Q398" s="32" t="s">
        <v>8315</v>
      </c>
      <c r="R398" s="21" t="s">
        <v>8316</v>
      </c>
      <c r="S398" s="33">
        <f t="shared" si="26"/>
        <v>42497.275706018518</v>
      </c>
      <c r="T398" s="33">
        <f t="shared" si="27"/>
        <v>42535.904861111107</v>
      </c>
    </row>
    <row r="399" spans="1:20" ht="41.4" x14ac:dyDescent="0.45">
      <c r="A399" s="21">
        <v>3814</v>
      </c>
      <c r="B399" s="22" t="s">
        <v>3811</v>
      </c>
      <c r="C399" s="22" t="s">
        <v>7924</v>
      </c>
      <c r="D399" s="30">
        <v>1500</v>
      </c>
      <c r="E399" s="31">
        <v>2102</v>
      </c>
      <c r="F399" s="21" t="s">
        <v>8218</v>
      </c>
      <c r="G399" s="21" t="s">
        <v>8223</v>
      </c>
      <c r="H399" s="21" t="s">
        <v>8245</v>
      </c>
      <c r="I399" s="21">
        <v>1427860740</v>
      </c>
      <c r="J399" s="21">
        <v>1424727712</v>
      </c>
      <c r="K399" s="21" t="b">
        <v>0</v>
      </c>
      <c r="L399" s="21">
        <v>34</v>
      </c>
      <c r="M399" s="21" t="b">
        <v>1</v>
      </c>
      <c r="N399" s="21" t="s">
        <v>8269</v>
      </c>
      <c r="O399" s="21">
        <f t="shared" si="24"/>
        <v>140</v>
      </c>
      <c r="P399" s="21">
        <f t="shared" si="25"/>
        <v>61.82</v>
      </c>
      <c r="Q399" s="32" t="s">
        <v>8315</v>
      </c>
      <c r="R399" s="21" t="s">
        <v>8316</v>
      </c>
      <c r="S399" s="33">
        <f t="shared" si="26"/>
        <v>42058.904074074075</v>
      </c>
      <c r="T399" s="33">
        <f t="shared" si="27"/>
        <v>42095.165972222225</v>
      </c>
    </row>
    <row r="400" spans="1:20" ht="55.2" x14ac:dyDescent="0.45">
      <c r="A400" s="21">
        <v>3816</v>
      </c>
      <c r="B400" s="22" t="s">
        <v>3813</v>
      </c>
      <c r="C400" s="22" t="s">
        <v>7926</v>
      </c>
      <c r="D400" s="30">
        <v>1500</v>
      </c>
      <c r="E400" s="31">
        <v>1788.57</v>
      </c>
      <c r="F400" s="21" t="s">
        <v>8218</v>
      </c>
      <c r="G400" s="21" t="s">
        <v>8223</v>
      </c>
      <c r="H400" s="21" t="s">
        <v>8245</v>
      </c>
      <c r="I400" s="21">
        <v>1405614823</v>
      </c>
      <c r="J400" s="21">
        <v>1403022823</v>
      </c>
      <c r="K400" s="21" t="b">
        <v>0</v>
      </c>
      <c r="L400" s="21">
        <v>37</v>
      </c>
      <c r="M400" s="21" t="b">
        <v>1</v>
      </c>
      <c r="N400" s="21" t="s">
        <v>8269</v>
      </c>
      <c r="O400" s="21">
        <f t="shared" si="24"/>
        <v>119</v>
      </c>
      <c r="P400" s="21">
        <f t="shared" si="25"/>
        <v>48.34</v>
      </c>
      <c r="Q400" s="32" t="s">
        <v>8315</v>
      </c>
      <c r="R400" s="21" t="s">
        <v>8316</v>
      </c>
      <c r="S400" s="33">
        <f t="shared" si="26"/>
        <v>41807.690081018518</v>
      </c>
      <c r="T400" s="33">
        <f t="shared" si="27"/>
        <v>41837.690081018518</v>
      </c>
    </row>
    <row r="401" spans="1:20" ht="41.4" x14ac:dyDescent="0.45">
      <c r="A401" s="21">
        <v>3817</v>
      </c>
      <c r="B401" s="22" t="s">
        <v>3814</v>
      </c>
      <c r="C401" s="22" t="s">
        <v>7927</v>
      </c>
      <c r="D401" s="30">
        <v>2000</v>
      </c>
      <c r="E401" s="31">
        <v>2145</v>
      </c>
      <c r="F401" s="21" t="s">
        <v>8218</v>
      </c>
      <c r="G401" s="21" t="s">
        <v>8223</v>
      </c>
      <c r="H401" s="21" t="s">
        <v>8245</v>
      </c>
      <c r="I401" s="21">
        <v>1445659140</v>
      </c>
      <c r="J401" s="21">
        <v>1444236216</v>
      </c>
      <c r="K401" s="21" t="b">
        <v>0</v>
      </c>
      <c r="L401" s="21">
        <v>20</v>
      </c>
      <c r="M401" s="21" t="b">
        <v>1</v>
      </c>
      <c r="N401" s="21" t="s">
        <v>8269</v>
      </c>
      <c r="O401" s="21">
        <f t="shared" si="24"/>
        <v>107</v>
      </c>
      <c r="P401" s="21">
        <f t="shared" si="25"/>
        <v>107.25</v>
      </c>
      <c r="Q401" s="32" t="s">
        <v>8315</v>
      </c>
      <c r="R401" s="21" t="s">
        <v>8316</v>
      </c>
      <c r="S401" s="33">
        <f t="shared" si="26"/>
        <v>42284.69694444444</v>
      </c>
      <c r="T401" s="33">
        <f t="shared" si="27"/>
        <v>42301.165972222225</v>
      </c>
    </row>
    <row r="402" spans="1:20" ht="41.4" x14ac:dyDescent="0.45">
      <c r="A402" s="21">
        <v>3818</v>
      </c>
      <c r="B402" s="22" t="s">
        <v>3815</v>
      </c>
      <c r="C402" s="22" t="s">
        <v>7928</v>
      </c>
      <c r="D402" s="30">
        <v>250</v>
      </c>
      <c r="E402" s="31">
        <v>570</v>
      </c>
      <c r="F402" s="21" t="s">
        <v>8218</v>
      </c>
      <c r="G402" s="21" t="s">
        <v>8223</v>
      </c>
      <c r="H402" s="21" t="s">
        <v>8245</v>
      </c>
      <c r="I402" s="21">
        <v>1426187582</v>
      </c>
      <c r="J402" s="21">
        <v>1423599182</v>
      </c>
      <c r="K402" s="21" t="b">
        <v>0</v>
      </c>
      <c r="L402" s="21">
        <v>10</v>
      </c>
      <c r="M402" s="21" t="b">
        <v>1</v>
      </c>
      <c r="N402" s="21" t="s">
        <v>8269</v>
      </c>
      <c r="O402" s="21">
        <f t="shared" si="24"/>
        <v>228</v>
      </c>
      <c r="P402" s="21">
        <f t="shared" si="25"/>
        <v>57</v>
      </c>
      <c r="Q402" s="32" t="s">
        <v>8315</v>
      </c>
      <c r="R402" s="21" t="s">
        <v>8316</v>
      </c>
      <c r="S402" s="33">
        <f t="shared" si="26"/>
        <v>42045.84238425926</v>
      </c>
      <c r="T402" s="33">
        <f t="shared" si="27"/>
        <v>42075.800717592589</v>
      </c>
    </row>
    <row r="403" spans="1:20" ht="27.6" x14ac:dyDescent="0.45">
      <c r="A403" s="21">
        <v>3819</v>
      </c>
      <c r="B403" s="22" t="s">
        <v>3816</v>
      </c>
      <c r="C403" s="22" t="s">
        <v>7817</v>
      </c>
      <c r="D403" s="30">
        <v>1000</v>
      </c>
      <c r="E403" s="31">
        <v>1064</v>
      </c>
      <c r="F403" s="21" t="s">
        <v>8218</v>
      </c>
      <c r="G403" s="21" t="s">
        <v>8223</v>
      </c>
      <c r="H403" s="21" t="s">
        <v>8245</v>
      </c>
      <c r="I403" s="21">
        <v>1437166920</v>
      </c>
      <c r="J403" s="21">
        <v>1435554104</v>
      </c>
      <c r="K403" s="21" t="b">
        <v>0</v>
      </c>
      <c r="L403" s="21">
        <v>26</v>
      </c>
      <c r="M403" s="21" t="b">
        <v>1</v>
      </c>
      <c r="N403" s="21" t="s">
        <v>8269</v>
      </c>
      <c r="O403" s="21">
        <f t="shared" si="24"/>
        <v>106</v>
      </c>
      <c r="P403" s="21">
        <f t="shared" si="25"/>
        <v>40.92</v>
      </c>
      <c r="Q403" s="32" t="s">
        <v>8315</v>
      </c>
      <c r="R403" s="21" t="s">
        <v>8316</v>
      </c>
      <c r="S403" s="33">
        <f t="shared" si="26"/>
        <v>42184.209537037037</v>
      </c>
      <c r="T403" s="33">
        <f t="shared" si="27"/>
        <v>42202.876388888893</v>
      </c>
    </row>
    <row r="404" spans="1:20" ht="41.4" x14ac:dyDescent="0.45">
      <c r="A404" s="21">
        <v>3821</v>
      </c>
      <c r="B404" s="22" t="s">
        <v>3818</v>
      </c>
      <c r="C404" s="22" t="s">
        <v>7930</v>
      </c>
      <c r="D404" s="30">
        <v>3500</v>
      </c>
      <c r="E404" s="31">
        <v>3659</v>
      </c>
      <c r="F404" s="21" t="s">
        <v>8218</v>
      </c>
      <c r="G404" s="21" t="s">
        <v>8223</v>
      </c>
      <c r="H404" s="21" t="s">
        <v>8245</v>
      </c>
      <c r="I404" s="21">
        <v>1451881207</v>
      </c>
      <c r="J404" s="21">
        <v>1449116407</v>
      </c>
      <c r="K404" s="21" t="b">
        <v>0</v>
      </c>
      <c r="L404" s="21">
        <v>46</v>
      </c>
      <c r="M404" s="21" t="b">
        <v>1</v>
      </c>
      <c r="N404" s="21" t="s">
        <v>8269</v>
      </c>
      <c r="O404" s="21">
        <f t="shared" si="24"/>
        <v>105</v>
      </c>
      <c r="P404" s="21">
        <f t="shared" si="25"/>
        <v>79.540000000000006</v>
      </c>
      <c r="Q404" s="32" t="s">
        <v>8315</v>
      </c>
      <c r="R404" s="21" t="s">
        <v>8316</v>
      </c>
      <c r="S404" s="33">
        <f t="shared" si="26"/>
        <v>42341.180636574078</v>
      </c>
      <c r="T404" s="33">
        <f t="shared" si="27"/>
        <v>42373.180636574078</v>
      </c>
    </row>
    <row r="405" spans="1:20" ht="41.4" x14ac:dyDescent="0.45">
      <c r="A405" s="21">
        <v>3823</v>
      </c>
      <c r="B405" s="22" t="s">
        <v>3820</v>
      </c>
      <c r="C405" s="22" t="s">
        <v>7932</v>
      </c>
      <c r="D405" s="30">
        <v>2500</v>
      </c>
      <c r="E405" s="31">
        <v>2650</v>
      </c>
      <c r="F405" s="21" t="s">
        <v>8218</v>
      </c>
      <c r="G405" s="21" t="s">
        <v>8223</v>
      </c>
      <c r="H405" s="21" t="s">
        <v>8245</v>
      </c>
      <c r="I405" s="21">
        <v>1437364740</v>
      </c>
      <c r="J405" s="21">
        <v>1434405044</v>
      </c>
      <c r="K405" s="21" t="b">
        <v>0</v>
      </c>
      <c r="L405" s="21">
        <v>41</v>
      </c>
      <c r="M405" s="21" t="b">
        <v>1</v>
      </c>
      <c r="N405" s="21" t="s">
        <v>8269</v>
      </c>
      <c r="O405" s="21">
        <f t="shared" si="24"/>
        <v>106</v>
      </c>
      <c r="P405" s="21">
        <f t="shared" si="25"/>
        <v>64.63</v>
      </c>
      <c r="Q405" s="32" t="s">
        <v>8315</v>
      </c>
      <c r="R405" s="21" t="s">
        <v>8316</v>
      </c>
      <c r="S405" s="33">
        <f t="shared" si="26"/>
        <v>42170.910231481481</v>
      </c>
      <c r="T405" s="33">
        <f t="shared" si="27"/>
        <v>42205.165972222225</v>
      </c>
    </row>
    <row r="406" spans="1:20" ht="41.4" x14ac:dyDescent="0.45">
      <c r="A406" s="21">
        <v>3825</v>
      </c>
      <c r="B406" s="22" t="s">
        <v>3822</v>
      </c>
      <c r="C406" s="22" t="s">
        <v>7934</v>
      </c>
      <c r="D406" s="30">
        <v>5000</v>
      </c>
      <c r="E406" s="31">
        <v>5271</v>
      </c>
      <c r="F406" s="21" t="s">
        <v>8218</v>
      </c>
      <c r="G406" s="21" t="s">
        <v>8223</v>
      </c>
      <c r="H406" s="21" t="s">
        <v>8245</v>
      </c>
      <c r="I406" s="21">
        <v>1434505214</v>
      </c>
      <c r="J406" s="21">
        <v>1432690814</v>
      </c>
      <c r="K406" s="21" t="b">
        <v>0</v>
      </c>
      <c r="L406" s="21">
        <v>49</v>
      </c>
      <c r="M406" s="21" t="b">
        <v>1</v>
      </c>
      <c r="N406" s="21" t="s">
        <v>8269</v>
      </c>
      <c r="O406" s="21">
        <f t="shared" si="24"/>
        <v>105</v>
      </c>
      <c r="P406" s="21">
        <f t="shared" si="25"/>
        <v>107.57</v>
      </c>
      <c r="Q406" s="32" t="s">
        <v>8315</v>
      </c>
      <c r="R406" s="21" t="s">
        <v>8316</v>
      </c>
      <c r="S406" s="33">
        <f t="shared" si="26"/>
        <v>42151.069606481484</v>
      </c>
      <c r="T406" s="33">
        <f t="shared" si="27"/>
        <v>42172.069606481484</v>
      </c>
    </row>
    <row r="407" spans="1:20" ht="41.4" x14ac:dyDescent="0.45">
      <c r="A407" s="21">
        <v>3828</v>
      </c>
      <c r="B407" s="22" t="s">
        <v>3825</v>
      </c>
      <c r="C407" s="22" t="s">
        <v>7937</v>
      </c>
      <c r="D407" s="30">
        <v>5000</v>
      </c>
      <c r="E407" s="31">
        <v>5000</v>
      </c>
      <c r="F407" s="21" t="s">
        <v>8218</v>
      </c>
      <c r="G407" s="21" t="s">
        <v>8223</v>
      </c>
      <c r="H407" s="21" t="s">
        <v>8245</v>
      </c>
      <c r="I407" s="21">
        <v>1420033187</v>
      </c>
      <c r="J407" s="21">
        <v>1414845587</v>
      </c>
      <c r="K407" s="21" t="b">
        <v>0</v>
      </c>
      <c r="L407" s="21">
        <v>28</v>
      </c>
      <c r="M407" s="21" t="b">
        <v>1</v>
      </c>
      <c r="N407" s="21" t="s">
        <v>8269</v>
      </c>
      <c r="O407" s="21">
        <f t="shared" si="24"/>
        <v>100</v>
      </c>
      <c r="P407" s="21">
        <f t="shared" si="25"/>
        <v>178.57</v>
      </c>
      <c r="Q407" s="32" t="s">
        <v>8315</v>
      </c>
      <c r="R407" s="21" t="s">
        <v>8316</v>
      </c>
      <c r="S407" s="33">
        <f t="shared" si="26"/>
        <v>41944.527627314819</v>
      </c>
      <c r="T407" s="33">
        <f t="shared" si="27"/>
        <v>42004.569293981483</v>
      </c>
    </row>
    <row r="408" spans="1:20" ht="41.4" x14ac:dyDescent="0.45">
      <c r="A408" s="21">
        <v>3829</v>
      </c>
      <c r="B408" s="22" t="s">
        <v>3826</v>
      </c>
      <c r="C408" s="22" t="s">
        <v>7938</v>
      </c>
      <c r="D408" s="30">
        <v>500</v>
      </c>
      <c r="E408" s="31">
        <v>501</v>
      </c>
      <c r="F408" s="21" t="s">
        <v>8218</v>
      </c>
      <c r="G408" s="21" t="s">
        <v>8223</v>
      </c>
      <c r="H408" s="21" t="s">
        <v>8245</v>
      </c>
      <c r="I408" s="21">
        <v>1472676371</v>
      </c>
      <c r="J408" s="21">
        <v>1470948371</v>
      </c>
      <c r="K408" s="21" t="b">
        <v>0</v>
      </c>
      <c r="L408" s="21">
        <v>8</v>
      </c>
      <c r="M408" s="21" t="b">
        <v>1</v>
      </c>
      <c r="N408" s="21" t="s">
        <v>8269</v>
      </c>
      <c r="O408" s="21">
        <f t="shared" si="24"/>
        <v>100</v>
      </c>
      <c r="P408" s="21">
        <f t="shared" si="25"/>
        <v>62.63</v>
      </c>
      <c r="Q408" s="32" t="s">
        <v>8315</v>
      </c>
      <c r="R408" s="21" t="s">
        <v>8316</v>
      </c>
      <c r="S408" s="33">
        <f t="shared" si="26"/>
        <v>42593.865405092598</v>
      </c>
      <c r="T408" s="33">
        <f t="shared" si="27"/>
        <v>42613.865405092598</v>
      </c>
    </row>
    <row r="409" spans="1:20" ht="41.4" x14ac:dyDescent="0.45">
      <c r="A409" s="21">
        <v>3830</v>
      </c>
      <c r="B409" s="22" t="s">
        <v>3827</v>
      </c>
      <c r="C409" s="22" t="s">
        <v>7939</v>
      </c>
      <c r="D409" s="30">
        <v>100</v>
      </c>
      <c r="E409" s="31">
        <v>225</v>
      </c>
      <c r="F409" s="21" t="s">
        <v>8218</v>
      </c>
      <c r="G409" s="21" t="s">
        <v>8223</v>
      </c>
      <c r="H409" s="21" t="s">
        <v>8245</v>
      </c>
      <c r="I409" s="21">
        <v>1464371211</v>
      </c>
      <c r="J409" s="21">
        <v>1463161611</v>
      </c>
      <c r="K409" s="21" t="b">
        <v>0</v>
      </c>
      <c r="L409" s="21">
        <v>3</v>
      </c>
      <c r="M409" s="21" t="b">
        <v>1</v>
      </c>
      <c r="N409" s="21" t="s">
        <v>8269</v>
      </c>
      <c r="O409" s="21">
        <f t="shared" si="24"/>
        <v>225</v>
      </c>
      <c r="P409" s="21">
        <f t="shared" si="25"/>
        <v>75</v>
      </c>
      <c r="Q409" s="32" t="s">
        <v>8315</v>
      </c>
      <c r="R409" s="21" t="s">
        <v>8316</v>
      </c>
      <c r="S409" s="33">
        <f t="shared" si="26"/>
        <v>42503.740868055553</v>
      </c>
      <c r="T409" s="33">
        <f t="shared" si="27"/>
        <v>42517.740868055553</v>
      </c>
    </row>
    <row r="410" spans="1:20" ht="41.4" x14ac:dyDescent="0.45">
      <c r="A410" s="21">
        <v>3831</v>
      </c>
      <c r="B410" s="22" t="s">
        <v>3828</v>
      </c>
      <c r="C410" s="22" t="s">
        <v>7940</v>
      </c>
      <c r="D410" s="30">
        <v>500</v>
      </c>
      <c r="E410" s="31">
        <v>530.11</v>
      </c>
      <c r="F410" s="21" t="s">
        <v>8218</v>
      </c>
      <c r="G410" s="21" t="s">
        <v>8223</v>
      </c>
      <c r="H410" s="21" t="s">
        <v>8245</v>
      </c>
      <c r="I410" s="21">
        <v>1415222545</v>
      </c>
      <c r="J410" s="21">
        <v>1413404545</v>
      </c>
      <c r="K410" s="21" t="b">
        <v>0</v>
      </c>
      <c r="L410" s="21">
        <v>9</v>
      </c>
      <c r="M410" s="21" t="b">
        <v>1</v>
      </c>
      <c r="N410" s="21" t="s">
        <v>8269</v>
      </c>
      <c r="O410" s="21">
        <f t="shared" si="24"/>
        <v>106</v>
      </c>
      <c r="P410" s="21">
        <f t="shared" si="25"/>
        <v>58.9</v>
      </c>
      <c r="Q410" s="32" t="s">
        <v>8315</v>
      </c>
      <c r="R410" s="21" t="s">
        <v>8316</v>
      </c>
      <c r="S410" s="33">
        <f t="shared" si="26"/>
        <v>41927.848900462966</v>
      </c>
      <c r="T410" s="33">
        <f t="shared" si="27"/>
        <v>41948.890567129631</v>
      </c>
    </row>
    <row r="411" spans="1:20" ht="41.4" x14ac:dyDescent="0.45">
      <c r="A411" s="21">
        <v>3832</v>
      </c>
      <c r="B411" s="22" t="s">
        <v>3829</v>
      </c>
      <c r="C411" s="22" t="s">
        <v>7941</v>
      </c>
      <c r="D411" s="30">
        <v>1200</v>
      </c>
      <c r="E411" s="31">
        <v>1256</v>
      </c>
      <c r="F411" s="21" t="s">
        <v>8218</v>
      </c>
      <c r="G411" s="21" t="s">
        <v>8223</v>
      </c>
      <c r="H411" s="21" t="s">
        <v>8245</v>
      </c>
      <c r="I411" s="21">
        <v>1455936335</v>
      </c>
      <c r="J411" s="21">
        <v>1452048335</v>
      </c>
      <c r="K411" s="21" t="b">
        <v>0</v>
      </c>
      <c r="L411" s="21">
        <v>9</v>
      </c>
      <c r="M411" s="21" t="b">
        <v>1</v>
      </c>
      <c r="N411" s="21" t="s">
        <v>8269</v>
      </c>
      <c r="O411" s="21">
        <f t="shared" si="24"/>
        <v>105</v>
      </c>
      <c r="P411" s="21">
        <f t="shared" si="25"/>
        <v>139.56</v>
      </c>
      <c r="Q411" s="32" t="s">
        <v>8315</v>
      </c>
      <c r="R411" s="21" t="s">
        <v>8316</v>
      </c>
      <c r="S411" s="33">
        <f t="shared" si="26"/>
        <v>42375.114988425921</v>
      </c>
      <c r="T411" s="33">
        <f t="shared" si="27"/>
        <v>42420.114988425921</v>
      </c>
    </row>
    <row r="412" spans="1:20" ht="41.4" x14ac:dyDescent="0.45">
      <c r="A412" s="21">
        <v>3836</v>
      </c>
      <c r="B412" s="22" t="s">
        <v>3833</v>
      </c>
      <c r="C412" s="22" t="s">
        <v>7945</v>
      </c>
      <c r="D412" s="30">
        <v>800</v>
      </c>
      <c r="E412" s="31">
        <v>900</v>
      </c>
      <c r="F412" s="21" t="s">
        <v>8218</v>
      </c>
      <c r="G412" s="21" t="s">
        <v>8223</v>
      </c>
      <c r="H412" s="21" t="s">
        <v>8245</v>
      </c>
      <c r="I412" s="21">
        <v>1470197340</v>
      </c>
      <c r="J412" s="21">
        <v>1467497652</v>
      </c>
      <c r="K412" s="21" t="b">
        <v>0</v>
      </c>
      <c r="L412" s="21">
        <v>14</v>
      </c>
      <c r="M412" s="21" t="b">
        <v>1</v>
      </c>
      <c r="N412" s="21" t="s">
        <v>8269</v>
      </c>
      <c r="O412" s="21">
        <f t="shared" si="24"/>
        <v>113</v>
      </c>
      <c r="P412" s="21">
        <f t="shared" si="25"/>
        <v>64.290000000000006</v>
      </c>
      <c r="Q412" s="32" t="s">
        <v>8315</v>
      </c>
      <c r="R412" s="21" t="s">
        <v>8316</v>
      </c>
      <c r="S412" s="33">
        <f t="shared" si="26"/>
        <v>42553.926527777774</v>
      </c>
      <c r="T412" s="33">
        <f t="shared" si="27"/>
        <v>42585.172916666663</v>
      </c>
    </row>
    <row r="413" spans="1:20" ht="41.4" x14ac:dyDescent="0.45">
      <c r="A413" s="21">
        <v>3839</v>
      </c>
      <c r="B413" s="22" t="s">
        <v>3836</v>
      </c>
      <c r="C413" s="22" t="s">
        <v>7948</v>
      </c>
      <c r="D413" s="30">
        <v>2000</v>
      </c>
      <c r="E413" s="31">
        <v>2025</v>
      </c>
      <c r="F413" s="21" t="s">
        <v>8218</v>
      </c>
      <c r="G413" s="21" t="s">
        <v>8223</v>
      </c>
      <c r="H413" s="21" t="s">
        <v>8245</v>
      </c>
      <c r="I413" s="21">
        <v>1438226724</v>
      </c>
      <c r="J413" s="21">
        <v>1433042724</v>
      </c>
      <c r="K413" s="21" t="b">
        <v>0</v>
      </c>
      <c r="L413" s="21">
        <v>32</v>
      </c>
      <c r="M413" s="21" t="b">
        <v>1</v>
      </c>
      <c r="N413" s="21" t="s">
        <v>8269</v>
      </c>
      <c r="O413" s="21">
        <f t="shared" si="24"/>
        <v>101</v>
      </c>
      <c r="P413" s="21">
        <f t="shared" si="25"/>
        <v>63.28</v>
      </c>
      <c r="Q413" s="32" t="s">
        <v>8315</v>
      </c>
      <c r="R413" s="21" t="s">
        <v>8316</v>
      </c>
      <c r="S413" s="33">
        <f t="shared" si="26"/>
        <v>42155.142638888887</v>
      </c>
      <c r="T413" s="33">
        <f t="shared" si="27"/>
        <v>42215.142638888887</v>
      </c>
    </row>
  </sheetData>
  <conditionalFormatting sqref="F1:F413">
    <cfRule type="cellIs" dxfId="55" priority="2" operator="equal">
      <formula>"canceled"</formula>
    </cfRule>
    <cfRule type="cellIs" dxfId="54" priority="3" operator="equal">
      <formula>"failed"</formula>
    </cfRule>
    <cfRule type="cellIs" dxfId="53" priority="4" operator="equal">
      <formula>"successful"</formula>
    </cfRule>
    <cfRule type="cellIs" dxfId="52" priority="5" operator="equal">
      <formula>"live"</formula>
    </cfRule>
  </conditionalFormatting>
  <conditionalFormatting sqref="O2:O413 O1:P1 R1:T1">
    <cfRule type="colorScale" priority="1">
      <colorScale>
        <cfvo type="min"/>
        <cfvo type="percentile" val="90"/>
        <color rgb="FFFF0000"/>
        <color rgb="FF0070C0"/>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E358D-1805-41A8-B13C-822E30D00E79}">
  <dimension ref="A1:T251"/>
  <sheetViews>
    <sheetView workbookViewId="0">
      <pane xSplit="3" ySplit="1" topLeftCell="D2" activePane="bottomRight" state="frozen"/>
      <selection activeCell="D2" sqref="D2"/>
      <selection pane="topRight" activeCell="D2" sqref="D2"/>
      <selection pane="bottomLeft" activeCell="D2" sqref="D2"/>
      <selection pane="bottomRight" activeCell="D2" sqref="D2"/>
    </sheetView>
  </sheetViews>
  <sheetFormatPr defaultRowHeight="13.8" x14ac:dyDescent="0.45"/>
  <cols>
    <col min="2" max="2" width="38.5234375" customWidth="1"/>
    <col min="3" max="3" width="40.37890625" customWidth="1"/>
    <col min="4" max="4" width="15.5234375" customWidth="1"/>
    <col min="5" max="5" width="12.37890625" customWidth="1"/>
    <col min="6" max="6" width="9.046875" customWidth="1"/>
    <col min="7" max="7" width="7.47265625" customWidth="1"/>
    <col min="8" max="8" width="8.140625" customWidth="1"/>
    <col min="9" max="9" width="19.37890625" customWidth="1"/>
    <col min="10" max="10" width="17.85546875" customWidth="1"/>
    <col min="11" max="11" width="8.76171875" customWidth="1"/>
    <col min="12" max="12" width="13.234375" customWidth="1"/>
    <col min="13" max="13" width="8.234375" customWidth="1"/>
    <col min="14" max="14" width="24.28515625" customWidth="1"/>
    <col min="15" max="15" width="16.5234375" customWidth="1"/>
    <col min="16" max="16" width="15.47265625" customWidth="1"/>
    <col min="17" max="17" width="13.6640625" customWidth="1"/>
    <col min="18" max="18" width="14.6640625" customWidth="1"/>
    <col min="19" max="19" width="21.6640625" customWidth="1"/>
    <col min="20" max="20" width="20.5234375" customWidth="1"/>
  </cols>
  <sheetData>
    <row r="1" spans="1:20" ht="14.1" x14ac:dyDescent="0.45">
      <c r="A1" s="24" t="s">
        <v>0</v>
      </c>
      <c r="B1" s="25" t="s">
        <v>1</v>
      </c>
      <c r="C1" s="25" t="s">
        <v>4110</v>
      </c>
      <c r="D1" s="26" t="s">
        <v>8216</v>
      </c>
      <c r="E1" s="27" t="s">
        <v>8217</v>
      </c>
      <c r="F1" s="24" t="s">
        <v>8304</v>
      </c>
      <c r="G1" s="24" t="s">
        <v>8222</v>
      </c>
      <c r="H1" s="24" t="s">
        <v>8244</v>
      </c>
      <c r="I1" s="24" t="s">
        <v>8258</v>
      </c>
      <c r="J1" s="24" t="s">
        <v>8259</v>
      </c>
      <c r="K1" s="24" t="s">
        <v>8260</v>
      </c>
      <c r="L1" s="24" t="s">
        <v>8261</v>
      </c>
      <c r="M1" s="24" t="s">
        <v>8262</v>
      </c>
      <c r="N1" s="24" t="s">
        <v>8305</v>
      </c>
      <c r="O1" s="24" t="s">
        <v>8306</v>
      </c>
      <c r="P1" s="24" t="s">
        <v>8307</v>
      </c>
      <c r="Q1" s="28" t="s">
        <v>8358</v>
      </c>
      <c r="R1" s="24" t="s">
        <v>8359</v>
      </c>
      <c r="S1" s="29" t="s">
        <v>8371</v>
      </c>
      <c r="T1" s="29" t="s">
        <v>8372</v>
      </c>
    </row>
    <row r="2" spans="1:20" ht="41.4" x14ac:dyDescent="0.45">
      <c r="A2" s="21">
        <v>2843</v>
      </c>
      <c r="B2" s="22" t="s">
        <v>2843</v>
      </c>
      <c r="C2" s="22" t="s">
        <v>6953</v>
      </c>
      <c r="D2" s="30">
        <v>1200</v>
      </c>
      <c r="E2" s="31">
        <v>0</v>
      </c>
      <c r="F2" s="21" t="s">
        <v>8220</v>
      </c>
      <c r="G2" s="21" t="s">
        <v>8223</v>
      </c>
      <c r="H2" s="21" t="s">
        <v>8245</v>
      </c>
      <c r="I2" s="21">
        <v>1465790400</v>
      </c>
      <c r="J2" s="21">
        <v>1462210950</v>
      </c>
      <c r="K2" s="21" t="b">
        <v>0</v>
      </c>
      <c r="L2" s="21">
        <v>0</v>
      </c>
      <c r="M2" s="21" t="b">
        <v>0</v>
      </c>
      <c r="N2" s="21" t="s">
        <v>8269</v>
      </c>
      <c r="O2" s="21">
        <f t="shared" ref="O2:O65" si="0">ROUND(E2/D2*100,0)</f>
        <v>0</v>
      </c>
      <c r="P2" s="21">
        <f t="shared" ref="P2:P65" si="1">IFERROR(ROUND(E2/L2,2),0)</f>
        <v>0</v>
      </c>
      <c r="Q2" s="32" t="s">
        <v>8315</v>
      </c>
      <c r="R2" s="21" t="s">
        <v>8316</v>
      </c>
      <c r="S2" s="33">
        <f t="shared" ref="S2:S65" si="2">(((J2/60)/60)/24)+DATE(1970,1,1)</f>
        <v>42492.737847222219</v>
      </c>
      <c r="T2" s="33">
        <f t="shared" ref="T2:T65" si="3">(((I2/60)/60)/24)+DATE(1970,1,1)</f>
        <v>42534.166666666672</v>
      </c>
    </row>
    <row r="3" spans="1:20" ht="41.4" x14ac:dyDescent="0.45">
      <c r="A3" s="21">
        <v>2845</v>
      </c>
      <c r="B3" s="22" t="s">
        <v>2845</v>
      </c>
      <c r="C3" s="22" t="s">
        <v>6955</v>
      </c>
      <c r="D3" s="30">
        <v>7500</v>
      </c>
      <c r="E3" s="31">
        <v>2366</v>
      </c>
      <c r="F3" s="21" t="s">
        <v>8220</v>
      </c>
      <c r="G3" s="21" t="s">
        <v>8223</v>
      </c>
      <c r="H3" s="21" t="s">
        <v>8245</v>
      </c>
      <c r="I3" s="21">
        <v>1433723033</v>
      </c>
      <c r="J3" s="21">
        <v>1428539033</v>
      </c>
      <c r="K3" s="21" t="b">
        <v>0</v>
      </c>
      <c r="L3" s="21">
        <v>39</v>
      </c>
      <c r="M3" s="21" t="b">
        <v>0</v>
      </c>
      <c r="N3" s="21" t="s">
        <v>8269</v>
      </c>
      <c r="O3" s="21">
        <f t="shared" si="0"/>
        <v>32</v>
      </c>
      <c r="P3" s="21">
        <f t="shared" si="1"/>
        <v>60.67</v>
      </c>
      <c r="Q3" s="32" t="s">
        <v>8315</v>
      </c>
      <c r="R3" s="21" t="s">
        <v>8316</v>
      </c>
      <c r="S3" s="33">
        <f t="shared" si="2"/>
        <v>42103.016585648147</v>
      </c>
      <c r="T3" s="33">
        <f t="shared" si="3"/>
        <v>42163.016585648147</v>
      </c>
    </row>
    <row r="4" spans="1:20" ht="41.4" x14ac:dyDescent="0.45">
      <c r="A4" s="21">
        <v>2846</v>
      </c>
      <c r="B4" s="22" t="s">
        <v>2846</v>
      </c>
      <c r="C4" s="22" t="s">
        <v>6956</v>
      </c>
      <c r="D4" s="30">
        <v>8000</v>
      </c>
      <c r="E4" s="31">
        <v>0</v>
      </c>
      <c r="F4" s="21" t="s">
        <v>8220</v>
      </c>
      <c r="G4" s="21" t="s">
        <v>8223</v>
      </c>
      <c r="H4" s="21" t="s">
        <v>8245</v>
      </c>
      <c r="I4" s="21">
        <v>1432917394</v>
      </c>
      <c r="J4" s="21">
        <v>1429029394</v>
      </c>
      <c r="K4" s="21" t="b">
        <v>0</v>
      </c>
      <c r="L4" s="21">
        <v>0</v>
      </c>
      <c r="M4" s="21" t="b">
        <v>0</v>
      </c>
      <c r="N4" s="21" t="s">
        <v>8269</v>
      </c>
      <c r="O4" s="21">
        <f t="shared" si="0"/>
        <v>0</v>
      </c>
      <c r="P4" s="21">
        <f t="shared" si="1"/>
        <v>0</v>
      </c>
      <c r="Q4" s="32" t="s">
        <v>8315</v>
      </c>
      <c r="R4" s="21" t="s">
        <v>8316</v>
      </c>
      <c r="S4" s="33">
        <f t="shared" si="2"/>
        <v>42108.692060185189</v>
      </c>
      <c r="T4" s="33">
        <f t="shared" si="3"/>
        <v>42153.692060185189</v>
      </c>
    </row>
    <row r="5" spans="1:20" ht="41.4" x14ac:dyDescent="0.45">
      <c r="A5" s="21">
        <v>2847</v>
      </c>
      <c r="B5" s="22" t="s">
        <v>2847</v>
      </c>
      <c r="C5" s="22" t="s">
        <v>6957</v>
      </c>
      <c r="D5" s="30">
        <v>2000</v>
      </c>
      <c r="E5" s="31">
        <v>0</v>
      </c>
      <c r="F5" s="21" t="s">
        <v>8220</v>
      </c>
      <c r="G5" s="21" t="s">
        <v>8223</v>
      </c>
      <c r="H5" s="21" t="s">
        <v>8245</v>
      </c>
      <c r="I5" s="21">
        <v>1464031265</v>
      </c>
      <c r="J5" s="21">
        <v>1458847265</v>
      </c>
      <c r="K5" s="21" t="b">
        <v>0</v>
      </c>
      <c r="L5" s="21">
        <v>0</v>
      </c>
      <c r="M5" s="21" t="b">
        <v>0</v>
      </c>
      <c r="N5" s="21" t="s">
        <v>8269</v>
      </c>
      <c r="O5" s="21">
        <f t="shared" si="0"/>
        <v>0</v>
      </c>
      <c r="P5" s="21">
        <f t="shared" si="1"/>
        <v>0</v>
      </c>
      <c r="Q5" s="32" t="s">
        <v>8315</v>
      </c>
      <c r="R5" s="21" t="s">
        <v>8316</v>
      </c>
      <c r="S5" s="33">
        <f t="shared" si="2"/>
        <v>42453.806307870371</v>
      </c>
      <c r="T5" s="33">
        <f t="shared" si="3"/>
        <v>42513.806307870371</v>
      </c>
    </row>
    <row r="6" spans="1:20" ht="55.2" x14ac:dyDescent="0.45">
      <c r="A6" s="21">
        <v>2848</v>
      </c>
      <c r="B6" s="22" t="s">
        <v>2848</v>
      </c>
      <c r="C6" s="22" t="s">
        <v>6958</v>
      </c>
      <c r="D6" s="30">
        <v>35000</v>
      </c>
      <c r="E6" s="31">
        <v>70</v>
      </c>
      <c r="F6" s="21" t="s">
        <v>8220</v>
      </c>
      <c r="G6" s="21" t="s">
        <v>8223</v>
      </c>
      <c r="H6" s="21" t="s">
        <v>8245</v>
      </c>
      <c r="I6" s="21">
        <v>1432913659</v>
      </c>
      <c r="J6" s="21">
        <v>1430321659</v>
      </c>
      <c r="K6" s="21" t="b">
        <v>0</v>
      </c>
      <c r="L6" s="21">
        <v>3</v>
      </c>
      <c r="M6" s="21" t="b">
        <v>0</v>
      </c>
      <c r="N6" s="21" t="s">
        <v>8269</v>
      </c>
      <c r="O6" s="21">
        <f t="shared" si="0"/>
        <v>0</v>
      </c>
      <c r="P6" s="21">
        <f t="shared" si="1"/>
        <v>23.33</v>
      </c>
      <c r="Q6" s="32" t="s">
        <v>8315</v>
      </c>
      <c r="R6" s="21" t="s">
        <v>8316</v>
      </c>
      <c r="S6" s="33">
        <f t="shared" si="2"/>
        <v>42123.648831018523</v>
      </c>
      <c r="T6" s="33">
        <f t="shared" si="3"/>
        <v>42153.648831018523</v>
      </c>
    </row>
    <row r="7" spans="1:20" ht="41.4" x14ac:dyDescent="0.45">
      <c r="A7" s="21">
        <v>2850</v>
      </c>
      <c r="B7" s="22" t="s">
        <v>2850</v>
      </c>
      <c r="C7" s="22" t="s">
        <v>6960</v>
      </c>
      <c r="D7" s="30">
        <v>8000</v>
      </c>
      <c r="E7" s="31">
        <v>311</v>
      </c>
      <c r="F7" s="21" t="s">
        <v>8220</v>
      </c>
      <c r="G7" s="21" t="s">
        <v>8223</v>
      </c>
      <c r="H7" s="21" t="s">
        <v>8245</v>
      </c>
      <c r="I7" s="21">
        <v>1409962211</v>
      </c>
      <c r="J7" s="21">
        <v>1407370211</v>
      </c>
      <c r="K7" s="21" t="b">
        <v>0</v>
      </c>
      <c r="L7" s="21">
        <v>13</v>
      </c>
      <c r="M7" s="21" t="b">
        <v>0</v>
      </c>
      <c r="N7" s="21" t="s">
        <v>8269</v>
      </c>
      <c r="O7" s="21">
        <f t="shared" si="0"/>
        <v>4</v>
      </c>
      <c r="P7" s="21">
        <f t="shared" si="1"/>
        <v>23.92</v>
      </c>
      <c r="Q7" s="32" t="s">
        <v>8315</v>
      </c>
      <c r="R7" s="21" t="s">
        <v>8316</v>
      </c>
      <c r="S7" s="33">
        <f t="shared" si="2"/>
        <v>41858.007071759261</v>
      </c>
      <c r="T7" s="33">
        <f t="shared" si="3"/>
        <v>41888.007071759261</v>
      </c>
    </row>
    <row r="8" spans="1:20" ht="41.4" x14ac:dyDescent="0.45">
      <c r="A8" s="21">
        <v>2852</v>
      </c>
      <c r="B8" s="22" t="s">
        <v>2852</v>
      </c>
      <c r="C8" s="22" t="s">
        <v>6962</v>
      </c>
      <c r="D8" s="30">
        <v>5000</v>
      </c>
      <c r="E8" s="31">
        <v>95</v>
      </c>
      <c r="F8" s="21" t="s">
        <v>8220</v>
      </c>
      <c r="G8" s="21" t="s">
        <v>8223</v>
      </c>
      <c r="H8" s="21" t="s">
        <v>8245</v>
      </c>
      <c r="I8" s="21">
        <v>1403312703</v>
      </c>
      <c r="J8" s="21">
        <v>1400720703</v>
      </c>
      <c r="K8" s="21" t="b">
        <v>0</v>
      </c>
      <c r="L8" s="21">
        <v>6</v>
      </c>
      <c r="M8" s="21" t="b">
        <v>0</v>
      </c>
      <c r="N8" s="21" t="s">
        <v>8269</v>
      </c>
      <c r="O8" s="21">
        <f t="shared" si="0"/>
        <v>2</v>
      </c>
      <c r="P8" s="21">
        <f t="shared" si="1"/>
        <v>15.83</v>
      </c>
      <c r="Q8" s="32" t="s">
        <v>8315</v>
      </c>
      <c r="R8" s="21" t="s">
        <v>8316</v>
      </c>
      <c r="S8" s="33">
        <f t="shared" si="2"/>
        <v>41781.045173611114</v>
      </c>
      <c r="T8" s="33">
        <f t="shared" si="3"/>
        <v>41811.045173611114</v>
      </c>
    </row>
    <row r="9" spans="1:20" ht="55.2" x14ac:dyDescent="0.45">
      <c r="A9" s="21">
        <v>2855</v>
      </c>
      <c r="B9" s="22" t="s">
        <v>2855</v>
      </c>
      <c r="C9" s="22" t="s">
        <v>6965</v>
      </c>
      <c r="D9" s="30">
        <v>600</v>
      </c>
      <c r="E9" s="31">
        <v>300</v>
      </c>
      <c r="F9" s="21" t="s">
        <v>8220</v>
      </c>
      <c r="G9" s="21" t="s">
        <v>8223</v>
      </c>
      <c r="H9" s="21" t="s">
        <v>8245</v>
      </c>
      <c r="I9" s="21">
        <v>1454110440</v>
      </c>
      <c r="J9" s="21">
        <v>1451607071</v>
      </c>
      <c r="K9" s="21" t="b">
        <v>0</v>
      </c>
      <c r="L9" s="21">
        <v>5</v>
      </c>
      <c r="M9" s="21" t="b">
        <v>0</v>
      </c>
      <c r="N9" s="21" t="s">
        <v>8269</v>
      </c>
      <c r="O9" s="21">
        <f t="shared" si="0"/>
        <v>50</v>
      </c>
      <c r="P9" s="21">
        <f t="shared" si="1"/>
        <v>60</v>
      </c>
      <c r="Q9" s="32" t="s">
        <v>8315</v>
      </c>
      <c r="R9" s="21" t="s">
        <v>8316</v>
      </c>
      <c r="S9" s="33">
        <f t="shared" si="2"/>
        <v>42370.007766203707</v>
      </c>
      <c r="T9" s="33">
        <f t="shared" si="3"/>
        <v>42398.981944444444</v>
      </c>
    </row>
    <row r="10" spans="1:20" ht="41.4" x14ac:dyDescent="0.45">
      <c r="A10" s="21">
        <v>2856</v>
      </c>
      <c r="B10" s="22" t="s">
        <v>2856</v>
      </c>
      <c r="C10" s="22" t="s">
        <v>6966</v>
      </c>
      <c r="D10" s="30">
        <v>3000</v>
      </c>
      <c r="E10" s="31">
        <v>146</v>
      </c>
      <c r="F10" s="21" t="s">
        <v>8220</v>
      </c>
      <c r="G10" s="21" t="s">
        <v>8223</v>
      </c>
      <c r="H10" s="21" t="s">
        <v>8245</v>
      </c>
      <c r="I10" s="21">
        <v>1439069640</v>
      </c>
      <c r="J10" s="21">
        <v>1433897647</v>
      </c>
      <c r="K10" s="21" t="b">
        <v>0</v>
      </c>
      <c r="L10" s="21">
        <v>6</v>
      </c>
      <c r="M10" s="21" t="b">
        <v>0</v>
      </c>
      <c r="N10" s="21" t="s">
        <v>8269</v>
      </c>
      <c r="O10" s="21">
        <f t="shared" si="0"/>
        <v>5</v>
      </c>
      <c r="P10" s="21">
        <f t="shared" si="1"/>
        <v>24.33</v>
      </c>
      <c r="Q10" s="32" t="s">
        <v>8315</v>
      </c>
      <c r="R10" s="21" t="s">
        <v>8316</v>
      </c>
      <c r="S10" s="33">
        <f t="shared" si="2"/>
        <v>42165.037581018521</v>
      </c>
      <c r="T10" s="33">
        <f t="shared" si="3"/>
        <v>42224.898611111115</v>
      </c>
    </row>
    <row r="11" spans="1:20" ht="41.4" x14ac:dyDescent="0.45">
      <c r="A11" s="21">
        <v>2860</v>
      </c>
      <c r="B11" s="22" t="s">
        <v>2860</v>
      </c>
      <c r="C11" s="22" t="s">
        <v>6970</v>
      </c>
      <c r="D11" s="30">
        <v>4000</v>
      </c>
      <c r="E11" s="31">
        <v>266</v>
      </c>
      <c r="F11" s="21" t="s">
        <v>8220</v>
      </c>
      <c r="G11" s="21" t="s">
        <v>8223</v>
      </c>
      <c r="H11" s="21" t="s">
        <v>8245</v>
      </c>
      <c r="I11" s="21">
        <v>1466363576</v>
      </c>
      <c r="J11" s="21">
        <v>1461179576</v>
      </c>
      <c r="K11" s="21" t="b">
        <v>0</v>
      </c>
      <c r="L11" s="21">
        <v>9</v>
      </c>
      <c r="M11" s="21" t="b">
        <v>0</v>
      </c>
      <c r="N11" s="21" t="s">
        <v>8269</v>
      </c>
      <c r="O11" s="21">
        <f t="shared" si="0"/>
        <v>7</v>
      </c>
      <c r="P11" s="21">
        <f t="shared" si="1"/>
        <v>29.56</v>
      </c>
      <c r="Q11" s="32" t="s">
        <v>8315</v>
      </c>
      <c r="R11" s="21" t="s">
        <v>8316</v>
      </c>
      <c r="S11" s="33">
        <f t="shared" si="2"/>
        <v>42480.800648148142</v>
      </c>
      <c r="T11" s="33">
        <f t="shared" si="3"/>
        <v>42540.800648148142</v>
      </c>
    </row>
    <row r="12" spans="1:20" ht="41.4" x14ac:dyDescent="0.45">
      <c r="A12" s="21">
        <v>2862</v>
      </c>
      <c r="B12" s="22" t="s">
        <v>2862</v>
      </c>
      <c r="C12" s="22" t="s">
        <v>6972</v>
      </c>
      <c r="D12" s="30">
        <v>12700</v>
      </c>
      <c r="E12" s="31">
        <v>55</v>
      </c>
      <c r="F12" s="21" t="s">
        <v>8220</v>
      </c>
      <c r="G12" s="21" t="s">
        <v>8223</v>
      </c>
      <c r="H12" s="21" t="s">
        <v>8245</v>
      </c>
      <c r="I12" s="21">
        <v>1403636229</v>
      </c>
      <c r="J12" s="21">
        <v>1401044229</v>
      </c>
      <c r="K12" s="21" t="b">
        <v>0</v>
      </c>
      <c r="L12" s="21">
        <v>3</v>
      </c>
      <c r="M12" s="21" t="b">
        <v>0</v>
      </c>
      <c r="N12" s="21" t="s">
        <v>8269</v>
      </c>
      <c r="O12" s="21">
        <f t="shared" si="0"/>
        <v>0</v>
      </c>
      <c r="P12" s="21">
        <f t="shared" si="1"/>
        <v>18.329999999999998</v>
      </c>
      <c r="Q12" s="32" t="s">
        <v>8315</v>
      </c>
      <c r="R12" s="21" t="s">
        <v>8316</v>
      </c>
      <c r="S12" s="33">
        <f t="shared" si="2"/>
        <v>41784.789687500001</v>
      </c>
      <c r="T12" s="33">
        <f t="shared" si="3"/>
        <v>41814.789687500001</v>
      </c>
    </row>
    <row r="13" spans="1:20" ht="41.4" x14ac:dyDescent="0.45">
      <c r="A13" s="21">
        <v>2863</v>
      </c>
      <c r="B13" s="22" t="s">
        <v>2863</v>
      </c>
      <c r="C13" s="22" t="s">
        <v>6973</v>
      </c>
      <c r="D13" s="30">
        <v>50000</v>
      </c>
      <c r="E13" s="31">
        <v>20</v>
      </c>
      <c r="F13" s="21" t="s">
        <v>8220</v>
      </c>
      <c r="G13" s="21" t="s">
        <v>8223</v>
      </c>
      <c r="H13" s="21" t="s">
        <v>8245</v>
      </c>
      <c r="I13" s="21">
        <v>1410279123</v>
      </c>
      <c r="J13" s="21">
        <v>1405095123</v>
      </c>
      <c r="K13" s="21" t="b">
        <v>0</v>
      </c>
      <c r="L13" s="21">
        <v>1</v>
      </c>
      <c r="M13" s="21" t="b">
        <v>0</v>
      </c>
      <c r="N13" s="21" t="s">
        <v>8269</v>
      </c>
      <c r="O13" s="21">
        <f t="shared" si="0"/>
        <v>0</v>
      </c>
      <c r="P13" s="21">
        <f t="shared" si="1"/>
        <v>20</v>
      </c>
      <c r="Q13" s="32" t="s">
        <v>8315</v>
      </c>
      <c r="R13" s="21" t="s">
        <v>8316</v>
      </c>
      <c r="S13" s="33">
        <f t="shared" si="2"/>
        <v>41831.675034722226</v>
      </c>
      <c r="T13" s="33">
        <f t="shared" si="3"/>
        <v>41891.675034722226</v>
      </c>
    </row>
    <row r="14" spans="1:20" ht="41.4" x14ac:dyDescent="0.45">
      <c r="A14" s="21">
        <v>2865</v>
      </c>
      <c r="B14" s="22" t="s">
        <v>2865</v>
      </c>
      <c r="C14" s="22" t="s">
        <v>6975</v>
      </c>
      <c r="D14" s="30">
        <v>2888</v>
      </c>
      <c r="E14" s="31">
        <v>0</v>
      </c>
      <c r="F14" s="21" t="s">
        <v>8220</v>
      </c>
      <c r="G14" s="21" t="s">
        <v>8223</v>
      </c>
      <c r="H14" s="21" t="s">
        <v>8245</v>
      </c>
      <c r="I14" s="21">
        <v>1420512259</v>
      </c>
      <c r="J14" s="21">
        <v>1415328259</v>
      </c>
      <c r="K14" s="21" t="b">
        <v>0</v>
      </c>
      <c r="L14" s="21">
        <v>0</v>
      </c>
      <c r="M14" s="21" t="b">
        <v>0</v>
      </c>
      <c r="N14" s="21" t="s">
        <v>8269</v>
      </c>
      <c r="O14" s="21">
        <f t="shared" si="0"/>
        <v>0</v>
      </c>
      <c r="P14" s="21">
        <f t="shared" si="1"/>
        <v>0</v>
      </c>
      <c r="Q14" s="32" t="s">
        <v>8315</v>
      </c>
      <c r="R14" s="21" t="s">
        <v>8316</v>
      </c>
      <c r="S14" s="33">
        <f t="shared" si="2"/>
        <v>41950.114108796297</v>
      </c>
      <c r="T14" s="33">
        <f t="shared" si="3"/>
        <v>42010.114108796297</v>
      </c>
    </row>
    <row r="15" spans="1:20" ht="41.4" x14ac:dyDescent="0.45">
      <c r="A15" s="21">
        <v>2866</v>
      </c>
      <c r="B15" s="22" t="s">
        <v>2866</v>
      </c>
      <c r="C15" s="22" t="s">
        <v>6976</v>
      </c>
      <c r="D15" s="30">
        <v>5000</v>
      </c>
      <c r="E15" s="31">
        <v>45</v>
      </c>
      <c r="F15" s="21" t="s">
        <v>8220</v>
      </c>
      <c r="G15" s="21" t="s">
        <v>8223</v>
      </c>
      <c r="H15" s="21" t="s">
        <v>8245</v>
      </c>
      <c r="I15" s="21">
        <v>1476482400</v>
      </c>
      <c r="J15" s="21">
        <v>1473893721</v>
      </c>
      <c r="K15" s="21" t="b">
        <v>0</v>
      </c>
      <c r="L15" s="21">
        <v>2</v>
      </c>
      <c r="M15" s="21" t="b">
        <v>0</v>
      </c>
      <c r="N15" s="21" t="s">
        <v>8269</v>
      </c>
      <c r="O15" s="21">
        <f t="shared" si="0"/>
        <v>1</v>
      </c>
      <c r="P15" s="21">
        <f t="shared" si="1"/>
        <v>22.5</v>
      </c>
      <c r="Q15" s="32" t="s">
        <v>8315</v>
      </c>
      <c r="R15" s="21" t="s">
        <v>8316</v>
      </c>
      <c r="S15" s="33">
        <f t="shared" si="2"/>
        <v>42627.955104166671</v>
      </c>
      <c r="T15" s="33">
        <f t="shared" si="3"/>
        <v>42657.916666666672</v>
      </c>
    </row>
    <row r="16" spans="1:20" ht="41.4" x14ac:dyDescent="0.45">
      <c r="A16" s="21">
        <v>2867</v>
      </c>
      <c r="B16" s="22" t="s">
        <v>2867</v>
      </c>
      <c r="C16" s="22" t="s">
        <v>6977</v>
      </c>
      <c r="D16" s="30">
        <v>2500</v>
      </c>
      <c r="E16" s="31">
        <v>504</v>
      </c>
      <c r="F16" s="21" t="s">
        <v>8220</v>
      </c>
      <c r="G16" s="21" t="s">
        <v>8223</v>
      </c>
      <c r="H16" s="21" t="s">
        <v>8245</v>
      </c>
      <c r="I16" s="21">
        <v>1467604800</v>
      </c>
      <c r="J16" s="21">
        <v>1465533672</v>
      </c>
      <c r="K16" s="21" t="b">
        <v>0</v>
      </c>
      <c r="L16" s="21">
        <v>10</v>
      </c>
      <c r="M16" s="21" t="b">
        <v>0</v>
      </c>
      <c r="N16" s="21" t="s">
        <v>8269</v>
      </c>
      <c r="O16" s="21">
        <f t="shared" si="0"/>
        <v>20</v>
      </c>
      <c r="P16" s="21">
        <f t="shared" si="1"/>
        <v>50.4</v>
      </c>
      <c r="Q16" s="32" t="s">
        <v>8315</v>
      </c>
      <c r="R16" s="21" t="s">
        <v>8316</v>
      </c>
      <c r="S16" s="33">
        <f t="shared" si="2"/>
        <v>42531.195277777777</v>
      </c>
      <c r="T16" s="33">
        <f t="shared" si="3"/>
        <v>42555.166666666672</v>
      </c>
    </row>
    <row r="17" spans="1:20" ht="41.4" x14ac:dyDescent="0.45">
      <c r="A17" s="21">
        <v>2868</v>
      </c>
      <c r="B17" s="22" t="s">
        <v>2868</v>
      </c>
      <c r="C17" s="22" t="s">
        <v>6978</v>
      </c>
      <c r="D17" s="30">
        <v>15000</v>
      </c>
      <c r="E17" s="31">
        <v>6301.76</v>
      </c>
      <c r="F17" s="21" t="s">
        <v>8220</v>
      </c>
      <c r="G17" s="21" t="s">
        <v>8223</v>
      </c>
      <c r="H17" s="21" t="s">
        <v>8245</v>
      </c>
      <c r="I17" s="21">
        <v>1475697054</v>
      </c>
      <c r="J17" s="21">
        <v>1473105054</v>
      </c>
      <c r="K17" s="21" t="b">
        <v>0</v>
      </c>
      <c r="L17" s="21">
        <v>60</v>
      </c>
      <c r="M17" s="21" t="b">
        <v>0</v>
      </c>
      <c r="N17" s="21" t="s">
        <v>8269</v>
      </c>
      <c r="O17" s="21">
        <f t="shared" si="0"/>
        <v>42</v>
      </c>
      <c r="P17" s="21">
        <f t="shared" si="1"/>
        <v>105.03</v>
      </c>
      <c r="Q17" s="32" t="s">
        <v>8315</v>
      </c>
      <c r="R17" s="21" t="s">
        <v>8316</v>
      </c>
      <c r="S17" s="33">
        <f t="shared" si="2"/>
        <v>42618.827013888891</v>
      </c>
      <c r="T17" s="33">
        <f t="shared" si="3"/>
        <v>42648.827013888891</v>
      </c>
    </row>
    <row r="18" spans="1:20" ht="41.4" x14ac:dyDescent="0.45">
      <c r="A18" s="21">
        <v>2869</v>
      </c>
      <c r="B18" s="22" t="s">
        <v>2869</v>
      </c>
      <c r="C18" s="22" t="s">
        <v>6979</v>
      </c>
      <c r="D18" s="30">
        <v>20000</v>
      </c>
      <c r="E18" s="31">
        <v>177</v>
      </c>
      <c r="F18" s="21" t="s">
        <v>8220</v>
      </c>
      <c r="G18" s="21" t="s">
        <v>8223</v>
      </c>
      <c r="H18" s="21" t="s">
        <v>8245</v>
      </c>
      <c r="I18" s="21">
        <v>1468937681</v>
      </c>
      <c r="J18" s="21">
        <v>1466345681</v>
      </c>
      <c r="K18" s="21" t="b">
        <v>0</v>
      </c>
      <c r="L18" s="21">
        <v>5</v>
      </c>
      <c r="M18" s="21" t="b">
        <v>0</v>
      </c>
      <c r="N18" s="21" t="s">
        <v>8269</v>
      </c>
      <c r="O18" s="21">
        <f t="shared" si="0"/>
        <v>1</v>
      </c>
      <c r="P18" s="21">
        <f t="shared" si="1"/>
        <v>35.4</v>
      </c>
      <c r="Q18" s="32" t="s">
        <v>8315</v>
      </c>
      <c r="R18" s="21" t="s">
        <v>8316</v>
      </c>
      <c r="S18" s="33">
        <f t="shared" si="2"/>
        <v>42540.593530092592</v>
      </c>
      <c r="T18" s="33">
        <f t="shared" si="3"/>
        <v>42570.593530092592</v>
      </c>
    </row>
    <row r="19" spans="1:20" ht="41.4" x14ac:dyDescent="0.45">
      <c r="A19" s="21">
        <v>2870</v>
      </c>
      <c r="B19" s="22" t="s">
        <v>2870</v>
      </c>
      <c r="C19" s="22" t="s">
        <v>6980</v>
      </c>
      <c r="D19" s="30">
        <v>5000</v>
      </c>
      <c r="E19" s="31">
        <v>750</v>
      </c>
      <c r="F19" s="21" t="s">
        <v>8220</v>
      </c>
      <c r="G19" s="21" t="s">
        <v>8223</v>
      </c>
      <c r="H19" s="21" t="s">
        <v>8245</v>
      </c>
      <c r="I19" s="21">
        <v>1400301165</v>
      </c>
      <c r="J19" s="21">
        <v>1397709165</v>
      </c>
      <c r="K19" s="21" t="b">
        <v>0</v>
      </c>
      <c r="L19" s="21">
        <v>9</v>
      </c>
      <c r="M19" s="21" t="b">
        <v>0</v>
      </c>
      <c r="N19" s="21" t="s">
        <v>8269</v>
      </c>
      <c r="O19" s="21">
        <f t="shared" si="0"/>
        <v>15</v>
      </c>
      <c r="P19" s="21">
        <f t="shared" si="1"/>
        <v>83.33</v>
      </c>
      <c r="Q19" s="32" t="s">
        <v>8315</v>
      </c>
      <c r="R19" s="21" t="s">
        <v>8316</v>
      </c>
      <c r="S19" s="33">
        <f t="shared" si="2"/>
        <v>41746.189409722225</v>
      </c>
      <c r="T19" s="33">
        <f t="shared" si="3"/>
        <v>41776.189409722225</v>
      </c>
    </row>
    <row r="20" spans="1:20" ht="41.4" x14ac:dyDescent="0.45">
      <c r="A20" s="21">
        <v>2871</v>
      </c>
      <c r="B20" s="22" t="s">
        <v>2871</v>
      </c>
      <c r="C20" s="22" t="s">
        <v>6981</v>
      </c>
      <c r="D20" s="30">
        <v>10000</v>
      </c>
      <c r="E20" s="31">
        <v>467</v>
      </c>
      <c r="F20" s="21" t="s">
        <v>8220</v>
      </c>
      <c r="G20" s="21" t="s">
        <v>8223</v>
      </c>
      <c r="H20" s="21" t="s">
        <v>8245</v>
      </c>
      <c r="I20" s="21">
        <v>1419183813</v>
      </c>
      <c r="J20" s="21">
        <v>1417455813</v>
      </c>
      <c r="K20" s="21" t="b">
        <v>0</v>
      </c>
      <c r="L20" s="21">
        <v>13</v>
      </c>
      <c r="M20" s="21" t="b">
        <v>0</v>
      </c>
      <c r="N20" s="21" t="s">
        <v>8269</v>
      </c>
      <c r="O20" s="21">
        <f t="shared" si="0"/>
        <v>5</v>
      </c>
      <c r="P20" s="21">
        <f t="shared" si="1"/>
        <v>35.92</v>
      </c>
      <c r="Q20" s="32" t="s">
        <v>8315</v>
      </c>
      <c r="R20" s="21" t="s">
        <v>8316</v>
      </c>
      <c r="S20" s="33">
        <f t="shared" si="2"/>
        <v>41974.738576388889</v>
      </c>
      <c r="T20" s="33">
        <f t="shared" si="3"/>
        <v>41994.738576388889</v>
      </c>
    </row>
    <row r="21" spans="1:20" ht="27.6" x14ac:dyDescent="0.45">
      <c r="A21" s="21">
        <v>2872</v>
      </c>
      <c r="B21" s="22" t="s">
        <v>2872</v>
      </c>
      <c r="C21" s="22" t="s">
        <v>6982</v>
      </c>
      <c r="D21" s="30">
        <v>3000</v>
      </c>
      <c r="E21" s="31">
        <v>0</v>
      </c>
      <c r="F21" s="21" t="s">
        <v>8220</v>
      </c>
      <c r="G21" s="21" t="s">
        <v>8223</v>
      </c>
      <c r="H21" s="21" t="s">
        <v>8245</v>
      </c>
      <c r="I21" s="21">
        <v>1434768438</v>
      </c>
      <c r="J21" s="21">
        <v>1429584438</v>
      </c>
      <c r="K21" s="21" t="b">
        <v>0</v>
      </c>
      <c r="L21" s="21">
        <v>0</v>
      </c>
      <c r="M21" s="21" t="b">
        <v>0</v>
      </c>
      <c r="N21" s="21" t="s">
        <v>8269</v>
      </c>
      <c r="O21" s="21">
        <f t="shared" si="0"/>
        <v>0</v>
      </c>
      <c r="P21" s="21">
        <f t="shared" si="1"/>
        <v>0</v>
      </c>
      <c r="Q21" s="32" t="s">
        <v>8315</v>
      </c>
      <c r="R21" s="21" t="s">
        <v>8316</v>
      </c>
      <c r="S21" s="33">
        <f t="shared" si="2"/>
        <v>42115.11618055556</v>
      </c>
      <c r="T21" s="33">
        <f t="shared" si="3"/>
        <v>42175.11618055556</v>
      </c>
    </row>
    <row r="22" spans="1:20" ht="41.4" x14ac:dyDescent="0.45">
      <c r="A22" s="21">
        <v>2873</v>
      </c>
      <c r="B22" s="22" t="s">
        <v>2873</v>
      </c>
      <c r="C22" s="22" t="s">
        <v>6983</v>
      </c>
      <c r="D22" s="30">
        <v>2500</v>
      </c>
      <c r="E22" s="31">
        <v>953</v>
      </c>
      <c r="F22" s="21" t="s">
        <v>8220</v>
      </c>
      <c r="G22" s="21" t="s">
        <v>8223</v>
      </c>
      <c r="H22" s="21" t="s">
        <v>8245</v>
      </c>
      <c r="I22" s="21">
        <v>1422473831</v>
      </c>
      <c r="J22" s="21">
        <v>1419881831</v>
      </c>
      <c r="K22" s="21" t="b">
        <v>0</v>
      </c>
      <c r="L22" s="21">
        <v>8</v>
      </c>
      <c r="M22" s="21" t="b">
        <v>0</v>
      </c>
      <c r="N22" s="21" t="s">
        <v>8269</v>
      </c>
      <c r="O22" s="21">
        <f t="shared" si="0"/>
        <v>38</v>
      </c>
      <c r="P22" s="21">
        <f t="shared" si="1"/>
        <v>119.13</v>
      </c>
      <c r="Q22" s="32" t="s">
        <v>8315</v>
      </c>
      <c r="R22" s="21" t="s">
        <v>8316</v>
      </c>
      <c r="S22" s="33">
        <f t="shared" si="2"/>
        <v>42002.817488425921</v>
      </c>
      <c r="T22" s="33">
        <f t="shared" si="3"/>
        <v>42032.817488425921</v>
      </c>
    </row>
    <row r="23" spans="1:20" ht="41.4" x14ac:dyDescent="0.45">
      <c r="A23" s="21">
        <v>2874</v>
      </c>
      <c r="B23" s="22" t="s">
        <v>2874</v>
      </c>
      <c r="C23" s="22" t="s">
        <v>6984</v>
      </c>
      <c r="D23" s="30">
        <v>5000</v>
      </c>
      <c r="E23" s="31">
        <v>271</v>
      </c>
      <c r="F23" s="21" t="s">
        <v>8220</v>
      </c>
      <c r="G23" s="21" t="s">
        <v>8223</v>
      </c>
      <c r="H23" s="21" t="s">
        <v>8245</v>
      </c>
      <c r="I23" s="21">
        <v>1484684186</v>
      </c>
      <c r="J23" s="21">
        <v>1482092186</v>
      </c>
      <c r="K23" s="21" t="b">
        <v>0</v>
      </c>
      <c r="L23" s="21">
        <v>3</v>
      </c>
      <c r="M23" s="21" t="b">
        <v>0</v>
      </c>
      <c r="N23" s="21" t="s">
        <v>8269</v>
      </c>
      <c r="O23" s="21">
        <f t="shared" si="0"/>
        <v>5</v>
      </c>
      <c r="P23" s="21">
        <f t="shared" si="1"/>
        <v>90.33</v>
      </c>
      <c r="Q23" s="32" t="s">
        <v>8315</v>
      </c>
      <c r="R23" s="21" t="s">
        <v>8316</v>
      </c>
      <c r="S23" s="33">
        <f t="shared" si="2"/>
        <v>42722.84474537037</v>
      </c>
      <c r="T23" s="33">
        <f t="shared" si="3"/>
        <v>42752.84474537037</v>
      </c>
    </row>
    <row r="24" spans="1:20" ht="41.4" x14ac:dyDescent="0.45">
      <c r="A24" s="21">
        <v>2875</v>
      </c>
      <c r="B24" s="22" t="s">
        <v>2875</v>
      </c>
      <c r="C24" s="22" t="s">
        <v>6985</v>
      </c>
      <c r="D24" s="30">
        <v>20000</v>
      </c>
      <c r="E24" s="31">
        <v>7</v>
      </c>
      <c r="F24" s="21" t="s">
        <v>8220</v>
      </c>
      <c r="G24" s="21" t="s">
        <v>8223</v>
      </c>
      <c r="H24" s="21" t="s">
        <v>8245</v>
      </c>
      <c r="I24" s="21">
        <v>1462417493</v>
      </c>
      <c r="J24" s="21">
        <v>1459825493</v>
      </c>
      <c r="K24" s="21" t="b">
        <v>0</v>
      </c>
      <c r="L24" s="21">
        <v>3</v>
      </c>
      <c r="M24" s="21" t="b">
        <v>0</v>
      </c>
      <c r="N24" s="21" t="s">
        <v>8269</v>
      </c>
      <c r="O24" s="21">
        <f t="shared" si="0"/>
        <v>0</v>
      </c>
      <c r="P24" s="21">
        <f t="shared" si="1"/>
        <v>2.33</v>
      </c>
      <c r="Q24" s="32" t="s">
        <v>8315</v>
      </c>
      <c r="R24" s="21" t="s">
        <v>8316</v>
      </c>
      <c r="S24" s="33">
        <f t="shared" si="2"/>
        <v>42465.128391203703</v>
      </c>
      <c r="T24" s="33">
        <f t="shared" si="3"/>
        <v>42495.128391203703</v>
      </c>
    </row>
    <row r="25" spans="1:20" ht="41.4" x14ac:dyDescent="0.45">
      <c r="A25" s="21">
        <v>2876</v>
      </c>
      <c r="B25" s="22" t="s">
        <v>2876</v>
      </c>
      <c r="C25" s="22" t="s">
        <v>6986</v>
      </c>
      <c r="D25" s="30">
        <v>150000</v>
      </c>
      <c r="E25" s="31">
        <v>0</v>
      </c>
      <c r="F25" s="21" t="s">
        <v>8220</v>
      </c>
      <c r="G25" s="21" t="s">
        <v>8223</v>
      </c>
      <c r="H25" s="21" t="s">
        <v>8245</v>
      </c>
      <c r="I25" s="21">
        <v>1437069079</v>
      </c>
      <c r="J25" s="21">
        <v>1434477079</v>
      </c>
      <c r="K25" s="21" t="b">
        <v>0</v>
      </c>
      <c r="L25" s="21">
        <v>0</v>
      </c>
      <c r="M25" s="21" t="b">
        <v>0</v>
      </c>
      <c r="N25" s="21" t="s">
        <v>8269</v>
      </c>
      <c r="O25" s="21">
        <f t="shared" si="0"/>
        <v>0</v>
      </c>
      <c r="P25" s="21">
        <f t="shared" si="1"/>
        <v>0</v>
      </c>
      <c r="Q25" s="32" t="s">
        <v>8315</v>
      </c>
      <c r="R25" s="21" t="s">
        <v>8316</v>
      </c>
      <c r="S25" s="33">
        <f t="shared" si="2"/>
        <v>42171.743969907402</v>
      </c>
      <c r="T25" s="33">
        <f t="shared" si="3"/>
        <v>42201.743969907402</v>
      </c>
    </row>
    <row r="26" spans="1:20" ht="41.4" x14ac:dyDescent="0.45">
      <c r="A26" s="21">
        <v>2877</v>
      </c>
      <c r="B26" s="22" t="s">
        <v>2877</v>
      </c>
      <c r="C26" s="22" t="s">
        <v>6987</v>
      </c>
      <c r="D26" s="30">
        <v>6000</v>
      </c>
      <c r="E26" s="31">
        <v>650</v>
      </c>
      <c r="F26" s="21" t="s">
        <v>8220</v>
      </c>
      <c r="G26" s="21" t="s">
        <v>8223</v>
      </c>
      <c r="H26" s="21" t="s">
        <v>8245</v>
      </c>
      <c r="I26" s="21">
        <v>1480525200</v>
      </c>
      <c r="J26" s="21">
        <v>1477781724</v>
      </c>
      <c r="K26" s="21" t="b">
        <v>0</v>
      </c>
      <c r="L26" s="21">
        <v>6</v>
      </c>
      <c r="M26" s="21" t="b">
        <v>0</v>
      </c>
      <c r="N26" s="21" t="s">
        <v>8269</v>
      </c>
      <c r="O26" s="21">
        <f t="shared" si="0"/>
        <v>11</v>
      </c>
      <c r="P26" s="21">
        <f t="shared" si="1"/>
        <v>108.33</v>
      </c>
      <c r="Q26" s="32" t="s">
        <v>8315</v>
      </c>
      <c r="R26" s="21" t="s">
        <v>8316</v>
      </c>
      <c r="S26" s="33">
        <f t="shared" si="2"/>
        <v>42672.955138888887</v>
      </c>
      <c r="T26" s="33">
        <f t="shared" si="3"/>
        <v>42704.708333333328</v>
      </c>
    </row>
    <row r="27" spans="1:20" ht="41.4" x14ac:dyDescent="0.45">
      <c r="A27" s="21">
        <v>2879</v>
      </c>
      <c r="B27" s="22" t="s">
        <v>2879</v>
      </c>
      <c r="C27" s="22" t="s">
        <v>6989</v>
      </c>
      <c r="D27" s="30">
        <v>11200</v>
      </c>
      <c r="E27" s="31">
        <v>29</v>
      </c>
      <c r="F27" s="21" t="s">
        <v>8220</v>
      </c>
      <c r="G27" s="21" t="s">
        <v>8223</v>
      </c>
      <c r="H27" s="21" t="s">
        <v>8245</v>
      </c>
      <c r="I27" s="21">
        <v>1453310661</v>
      </c>
      <c r="J27" s="21">
        <v>1450718661</v>
      </c>
      <c r="K27" s="21" t="b">
        <v>0</v>
      </c>
      <c r="L27" s="21">
        <v>1</v>
      </c>
      <c r="M27" s="21" t="b">
        <v>0</v>
      </c>
      <c r="N27" s="21" t="s">
        <v>8269</v>
      </c>
      <c r="O27" s="21">
        <f t="shared" si="0"/>
        <v>0</v>
      </c>
      <c r="P27" s="21">
        <f t="shared" si="1"/>
        <v>29</v>
      </c>
      <c r="Q27" s="32" t="s">
        <v>8315</v>
      </c>
      <c r="R27" s="21" t="s">
        <v>8316</v>
      </c>
      <c r="S27" s="33">
        <f t="shared" si="2"/>
        <v>42359.725243055553</v>
      </c>
      <c r="T27" s="33">
        <f t="shared" si="3"/>
        <v>42389.725243055553</v>
      </c>
    </row>
    <row r="28" spans="1:20" ht="41.4" x14ac:dyDescent="0.45">
      <c r="A28" s="21">
        <v>2880</v>
      </c>
      <c r="B28" s="22" t="s">
        <v>2880</v>
      </c>
      <c r="C28" s="22" t="s">
        <v>6990</v>
      </c>
      <c r="D28" s="30">
        <v>12000</v>
      </c>
      <c r="E28" s="31">
        <v>2800</v>
      </c>
      <c r="F28" s="21" t="s">
        <v>8220</v>
      </c>
      <c r="G28" s="21" t="s">
        <v>8223</v>
      </c>
      <c r="H28" s="21" t="s">
        <v>8245</v>
      </c>
      <c r="I28" s="21">
        <v>1440090300</v>
      </c>
      <c r="J28" s="21">
        <v>1436305452</v>
      </c>
      <c r="K28" s="21" t="b">
        <v>0</v>
      </c>
      <c r="L28" s="21">
        <v>29</v>
      </c>
      <c r="M28" s="21" t="b">
        <v>0</v>
      </c>
      <c r="N28" s="21" t="s">
        <v>8269</v>
      </c>
      <c r="O28" s="21">
        <f t="shared" si="0"/>
        <v>23</v>
      </c>
      <c r="P28" s="21">
        <f t="shared" si="1"/>
        <v>96.55</v>
      </c>
      <c r="Q28" s="32" t="s">
        <v>8315</v>
      </c>
      <c r="R28" s="21" t="s">
        <v>8316</v>
      </c>
      <c r="S28" s="33">
        <f t="shared" si="2"/>
        <v>42192.905694444446</v>
      </c>
      <c r="T28" s="33">
        <f t="shared" si="3"/>
        <v>42236.711805555555</v>
      </c>
    </row>
    <row r="29" spans="1:20" ht="41.4" x14ac:dyDescent="0.45">
      <c r="A29" s="21">
        <v>2881</v>
      </c>
      <c r="B29" s="22" t="s">
        <v>2881</v>
      </c>
      <c r="C29" s="22" t="s">
        <v>6991</v>
      </c>
      <c r="D29" s="30">
        <v>5500</v>
      </c>
      <c r="E29" s="31">
        <v>0</v>
      </c>
      <c r="F29" s="21" t="s">
        <v>8220</v>
      </c>
      <c r="G29" s="21" t="s">
        <v>8223</v>
      </c>
      <c r="H29" s="21" t="s">
        <v>8245</v>
      </c>
      <c r="I29" s="21">
        <v>1417620036</v>
      </c>
      <c r="J29" s="21">
        <v>1412432436</v>
      </c>
      <c r="K29" s="21" t="b">
        <v>0</v>
      </c>
      <c r="L29" s="21">
        <v>0</v>
      </c>
      <c r="M29" s="21" t="b">
        <v>0</v>
      </c>
      <c r="N29" s="21" t="s">
        <v>8269</v>
      </c>
      <c r="O29" s="21">
        <f t="shared" si="0"/>
        <v>0</v>
      </c>
      <c r="P29" s="21">
        <f t="shared" si="1"/>
        <v>0</v>
      </c>
      <c r="Q29" s="32" t="s">
        <v>8315</v>
      </c>
      <c r="R29" s="21" t="s">
        <v>8316</v>
      </c>
      <c r="S29" s="33">
        <f t="shared" si="2"/>
        <v>41916.597638888888</v>
      </c>
      <c r="T29" s="33">
        <f t="shared" si="3"/>
        <v>41976.639305555553</v>
      </c>
    </row>
    <row r="30" spans="1:20" ht="41.4" x14ac:dyDescent="0.45">
      <c r="A30" s="21">
        <v>2882</v>
      </c>
      <c r="B30" s="22" t="s">
        <v>2882</v>
      </c>
      <c r="C30" s="22" t="s">
        <v>6992</v>
      </c>
      <c r="D30" s="30">
        <v>750</v>
      </c>
      <c r="E30" s="31">
        <v>252</v>
      </c>
      <c r="F30" s="21" t="s">
        <v>8220</v>
      </c>
      <c r="G30" s="21" t="s">
        <v>8223</v>
      </c>
      <c r="H30" s="21" t="s">
        <v>8245</v>
      </c>
      <c r="I30" s="21">
        <v>1462112318</v>
      </c>
      <c r="J30" s="21">
        <v>1459520318</v>
      </c>
      <c r="K30" s="21" t="b">
        <v>0</v>
      </c>
      <c r="L30" s="21">
        <v>4</v>
      </c>
      <c r="M30" s="21" t="b">
        <v>0</v>
      </c>
      <c r="N30" s="21" t="s">
        <v>8269</v>
      </c>
      <c r="O30" s="21">
        <f t="shared" si="0"/>
        <v>34</v>
      </c>
      <c r="P30" s="21">
        <f t="shared" si="1"/>
        <v>63</v>
      </c>
      <c r="Q30" s="32" t="s">
        <v>8315</v>
      </c>
      <c r="R30" s="21" t="s">
        <v>8316</v>
      </c>
      <c r="S30" s="33">
        <f t="shared" si="2"/>
        <v>42461.596273148149</v>
      </c>
      <c r="T30" s="33">
        <f t="shared" si="3"/>
        <v>42491.596273148149</v>
      </c>
    </row>
    <row r="31" spans="1:20" ht="41.4" x14ac:dyDescent="0.45">
      <c r="A31" s="21">
        <v>2883</v>
      </c>
      <c r="B31" s="22" t="s">
        <v>2883</v>
      </c>
      <c r="C31" s="22" t="s">
        <v>6993</v>
      </c>
      <c r="D31" s="30">
        <v>10000</v>
      </c>
      <c r="E31" s="31">
        <v>1908</v>
      </c>
      <c r="F31" s="21" t="s">
        <v>8220</v>
      </c>
      <c r="G31" s="21" t="s">
        <v>8223</v>
      </c>
      <c r="H31" s="21" t="s">
        <v>8245</v>
      </c>
      <c r="I31" s="21">
        <v>1454734740</v>
      </c>
      <c r="J31" s="21">
        <v>1451684437</v>
      </c>
      <c r="K31" s="21" t="b">
        <v>0</v>
      </c>
      <c r="L31" s="21">
        <v>5</v>
      </c>
      <c r="M31" s="21" t="b">
        <v>0</v>
      </c>
      <c r="N31" s="21" t="s">
        <v>8269</v>
      </c>
      <c r="O31" s="21">
        <f t="shared" si="0"/>
        <v>19</v>
      </c>
      <c r="P31" s="21">
        <f t="shared" si="1"/>
        <v>381.6</v>
      </c>
      <c r="Q31" s="32" t="s">
        <v>8315</v>
      </c>
      <c r="R31" s="21" t="s">
        <v>8316</v>
      </c>
      <c r="S31" s="33">
        <f t="shared" si="2"/>
        <v>42370.90320601852</v>
      </c>
      <c r="T31" s="33">
        <f t="shared" si="3"/>
        <v>42406.207638888889</v>
      </c>
    </row>
    <row r="32" spans="1:20" ht="27.6" x14ac:dyDescent="0.45">
      <c r="A32" s="21">
        <v>2884</v>
      </c>
      <c r="B32" s="22" t="s">
        <v>2884</v>
      </c>
      <c r="C32" s="22" t="s">
        <v>6994</v>
      </c>
      <c r="D32" s="30">
        <v>45000</v>
      </c>
      <c r="E32" s="31">
        <v>185</v>
      </c>
      <c r="F32" s="21" t="s">
        <v>8220</v>
      </c>
      <c r="G32" s="21" t="s">
        <v>8223</v>
      </c>
      <c r="H32" s="21" t="s">
        <v>8245</v>
      </c>
      <c r="I32" s="21">
        <v>1417800435</v>
      </c>
      <c r="J32" s="21">
        <v>1415208435</v>
      </c>
      <c r="K32" s="21" t="b">
        <v>0</v>
      </c>
      <c r="L32" s="21">
        <v>4</v>
      </c>
      <c r="M32" s="21" t="b">
        <v>0</v>
      </c>
      <c r="N32" s="21" t="s">
        <v>8269</v>
      </c>
      <c r="O32" s="21">
        <f t="shared" si="0"/>
        <v>0</v>
      </c>
      <c r="P32" s="21">
        <f t="shared" si="1"/>
        <v>46.25</v>
      </c>
      <c r="Q32" s="32" t="s">
        <v>8315</v>
      </c>
      <c r="R32" s="21" t="s">
        <v>8316</v>
      </c>
      <c r="S32" s="33">
        <f t="shared" si="2"/>
        <v>41948.727256944447</v>
      </c>
      <c r="T32" s="33">
        <f t="shared" si="3"/>
        <v>41978.727256944447</v>
      </c>
    </row>
    <row r="33" spans="1:20" ht="27.6" x14ac:dyDescent="0.45">
      <c r="A33" s="21">
        <v>2885</v>
      </c>
      <c r="B33" s="22" t="s">
        <v>2885</v>
      </c>
      <c r="C33" s="22" t="s">
        <v>6995</v>
      </c>
      <c r="D33" s="30">
        <v>400</v>
      </c>
      <c r="E33" s="31">
        <v>130</v>
      </c>
      <c r="F33" s="21" t="s">
        <v>8220</v>
      </c>
      <c r="G33" s="21" t="s">
        <v>8223</v>
      </c>
      <c r="H33" s="21" t="s">
        <v>8245</v>
      </c>
      <c r="I33" s="21">
        <v>1426294201</v>
      </c>
      <c r="J33" s="21">
        <v>1423705801</v>
      </c>
      <c r="K33" s="21" t="b">
        <v>0</v>
      </c>
      <c r="L33" s="21">
        <v>5</v>
      </c>
      <c r="M33" s="21" t="b">
        <v>0</v>
      </c>
      <c r="N33" s="21" t="s">
        <v>8269</v>
      </c>
      <c r="O33" s="21">
        <f t="shared" si="0"/>
        <v>33</v>
      </c>
      <c r="P33" s="21">
        <f t="shared" si="1"/>
        <v>26</v>
      </c>
      <c r="Q33" s="32" t="s">
        <v>8315</v>
      </c>
      <c r="R33" s="21" t="s">
        <v>8316</v>
      </c>
      <c r="S33" s="33">
        <f t="shared" si="2"/>
        <v>42047.07640046296</v>
      </c>
      <c r="T33" s="33">
        <f t="shared" si="3"/>
        <v>42077.034733796296</v>
      </c>
    </row>
    <row r="34" spans="1:20" ht="41.4" x14ac:dyDescent="0.45">
      <c r="A34" s="21">
        <v>2886</v>
      </c>
      <c r="B34" s="22" t="s">
        <v>2886</v>
      </c>
      <c r="C34" s="22" t="s">
        <v>6996</v>
      </c>
      <c r="D34" s="30">
        <v>200</v>
      </c>
      <c r="E34" s="31">
        <v>10</v>
      </c>
      <c r="F34" s="21" t="s">
        <v>8220</v>
      </c>
      <c r="G34" s="21" t="s">
        <v>8223</v>
      </c>
      <c r="H34" s="21" t="s">
        <v>8245</v>
      </c>
      <c r="I34" s="21">
        <v>1442635140</v>
      </c>
      <c r="J34" s="21">
        <v>1442243484</v>
      </c>
      <c r="K34" s="21" t="b">
        <v>0</v>
      </c>
      <c r="L34" s="21">
        <v>1</v>
      </c>
      <c r="M34" s="21" t="b">
        <v>0</v>
      </c>
      <c r="N34" s="21" t="s">
        <v>8269</v>
      </c>
      <c r="O34" s="21">
        <f t="shared" si="0"/>
        <v>5</v>
      </c>
      <c r="P34" s="21">
        <f t="shared" si="1"/>
        <v>10</v>
      </c>
      <c r="Q34" s="32" t="s">
        <v>8315</v>
      </c>
      <c r="R34" s="21" t="s">
        <v>8316</v>
      </c>
      <c r="S34" s="33">
        <f t="shared" si="2"/>
        <v>42261.632916666669</v>
      </c>
      <c r="T34" s="33">
        <f t="shared" si="3"/>
        <v>42266.165972222225</v>
      </c>
    </row>
    <row r="35" spans="1:20" ht="41.4" x14ac:dyDescent="0.45">
      <c r="A35" s="21">
        <v>2887</v>
      </c>
      <c r="B35" s="22" t="s">
        <v>2887</v>
      </c>
      <c r="C35" s="22" t="s">
        <v>6997</v>
      </c>
      <c r="D35" s="30">
        <v>3000</v>
      </c>
      <c r="E35" s="31">
        <v>5</v>
      </c>
      <c r="F35" s="21" t="s">
        <v>8220</v>
      </c>
      <c r="G35" s="21" t="s">
        <v>8223</v>
      </c>
      <c r="H35" s="21" t="s">
        <v>8245</v>
      </c>
      <c r="I35" s="21">
        <v>1420971324</v>
      </c>
      <c r="J35" s="21">
        <v>1418379324</v>
      </c>
      <c r="K35" s="21" t="b">
        <v>0</v>
      </c>
      <c r="L35" s="21">
        <v>1</v>
      </c>
      <c r="M35" s="21" t="b">
        <v>0</v>
      </c>
      <c r="N35" s="21" t="s">
        <v>8269</v>
      </c>
      <c r="O35" s="21">
        <f t="shared" si="0"/>
        <v>0</v>
      </c>
      <c r="P35" s="21">
        <f t="shared" si="1"/>
        <v>5</v>
      </c>
      <c r="Q35" s="32" t="s">
        <v>8315</v>
      </c>
      <c r="R35" s="21" t="s">
        <v>8316</v>
      </c>
      <c r="S35" s="33">
        <f t="shared" si="2"/>
        <v>41985.427361111113</v>
      </c>
      <c r="T35" s="33">
        <f t="shared" si="3"/>
        <v>42015.427361111113</v>
      </c>
    </row>
    <row r="36" spans="1:20" ht="41.4" x14ac:dyDescent="0.45">
      <c r="A36" s="21">
        <v>2888</v>
      </c>
      <c r="B36" s="22" t="s">
        <v>2888</v>
      </c>
      <c r="C36" s="22" t="s">
        <v>6998</v>
      </c>
      <c r="D36" s="30">
        <v>30000</v>
      </c>
      <c r="E36" s="31">
        <v>0</v>
      </c>
      <c r="F36" s="21" t="s">
        <v>8220</v>
      </c>
      <c r="G36" s="21" t="s">
        <v>8223</v>
      </c>
      <c r="H36" s="21" t="s">
        <v>8245</v>
      </c>
      <c r="I36" s="21">
        <v>1413608340</v>
      </c>
      <c r="J36" s="21">
        <v>1412945440</v>
      </c>
      <c r="K36" s="21" t="b">
        <v>0</v>
      </c>
      <c r="L36" s="21">
        <v>0</v>
      </c>
      <c r="M36" s="21" t="b">
        <v>0</v>
      </c>
      <c r="N36" s="21" t="s">
        <v>8269</v>
      </c>
      <c r="O36" s="21">
        <f t="shared" si="0"/>
        <v>0</v>
      </c>
      <c r="P36" s="21">
        <f t="shared" si="1"/>
        <v>0</v>
      </c>
      <c r="Q36" s="32" t="s">
        <v>8315</v>
      </c>
      <c r="R36" s="21" t="s">
        <v>8316</v>
      </c>
      <c r="S36" s="33">
        <f t="shared" si="2"/>
        <v>41922.535185185188</v>
      </c>
      <c r="T36" s="33">
        <f t="shared" si="3"/>
        <v>41930.207638888889</v>
      </c>
    </row>
    <row r="37" spans="1:20" ht="41.4" x14ac:dyDescent="0.45">
      <c r="A37" s="21">
        <v>2889</v>
      </c>
      <c r="B37" s="22" t="s">
        <v>2889</v>
      </c>
      <c r="C37" s="22" t="s">
        <v>6999</v>
      </c>
      <c r="D37" s="30">
        <v>3000</v>
      </c>
      <c r="E37" s="31">
        <v>1142</v>
      </c>
      <c r="F37" s="21" t="s">
        <v>8220</v>
      </c>
      <c r="G37" s="21" t="s">
        <v>8223</v>
      </c>
      <c r="H37" s="21" t="s">
        <v>8245</v>
      </c>
      <c r="I37" s="21">
        <v>1409344985</v>
      </c>
      <c r="J37" s="21">
        <v>1406752985</v>
      </c>
      <c r="K37" s="21" t="b">
        <v>0</v>
      </c>
      <c r="L37" s="21">
        <v>14</v>
      </c>
      <c r="M37" s="21" t="b">
        <v>0</v>
      </c>
      <c r="N37" s="21" t="s">
        <v>8269</v>
      </c>
      <c r="O37" s="21">
        <f t="shared" si="0"/>
        <v>38</v>
      </c>
      <c r="P37" s="21">
        <f t="shared" si="1"/>
        <v>81.569999999999993</v>
      </c>
      <c r="Q37" s="32" t="s">
        <v>8315</v>
      </c>
      <c r="R37" s="21" t="s">
        <v>8316</v>
      </c>
      <c r="S37" s="33">
        <f t="shared" si="2"/>
        <v>41850.863252314812</v>
      </c>
      <c r="T37" s="33">
        <f t="shared" si="3"/>
        <v>41880.863252314812</v>
      </c>
    </row>
    <row r="38" spans="1:20" ht="41.4" x14ac:dyDescent="0.45">
      <c r="A38" s="21">
        <v>2890</v>
      </c>
      <c r="B38" s="22" t="s">
        <v>2890</v>
      </c>
      <c r="C38" s="22" t="s">
        <v>7000</v>
      </c>
      <c r="D38" s="30">
        <v>2000</v>
      </c>
      <c r="E38" s="31">
        <v>21</v>
      </c>
      <c r="F38" s="21" t="s">
        <v>8220</v>
      </c>
      <c r="G38" s="21" t="s">
        <v>8223</v>
      </c>
      <c r="H38" s="21" t="s">
        <v>8245</v>
      </c>
      <c r="I38" s="21">
        <v>1407553200</v>
      </c>
      <c r="J38" s="21">
        <v>1405100992</v>
      </c>
      <c r="K38" s="21" t="b">
        <v>0</v>
      </c>
      <c r="L38" s="21">
        <v>3</v>
      </c>
      <c r="M38" s="21" t="b">
        <v>0</v>
      </c>
      <c r="N38" s="21" t="s">
        <v>8269</v>
      </c>
      <c r="O38" s="21">
        <f t="shared" si="0"/>
        <v>1</v>
      </c>
      <c r="P38" s="21">
        <f t="shared" si="1"/>
        <v>7</v>
      </c>
      <c r="Q38" s="32" t="s">
        <v>8315</v>
      </c>
      <c r="R38" s="21" t="s">
        <v>8316</v>
      </c>
      <c r="S38" s="33">
        <f t="shared" si="2"/>
        <v>41831.742962962962</v>
      </c>
      <c r="T38" s="33">
        <f t="shared" si="3"/>
        <v>41860.125</v>
      </c>
    </row>
    <row r="39" spans="1:20" ht="41.4" x14ac:dyDescent="0.45">
      <c r="A39" s="21">
        <v>2891</v>
      </c>
      <c r="B39" s="22" t="s">
        <v>2891</v>
      </c>
      <c r="C39" s="22" t="s">
        <v>7001</v>
      </c>
      <c r="D39" s="30">
        <v>10000</v>
      </c>
      <c r="E39" s="31">
        <v>273</v>
      </c>
      <c r="F39" s="21" t="s">
        <v>8220</v>
      </c>
      <c r="G39" s="21" t="s">
        <v>8223</v>
      </c>
      <c r="H39" s="21" t="s">
        <v>8245</v>
      </c>
      <c r="I39" s="21">
        <v>1460751128</v>
      </c>
      <c r="J39" s="21">
        <v>1455570728</v>
      </c>
      <c r="K39" s="21" t="b">
        <v>0</v>
      </c>
      <c r="L39" s="21">
        <v>10</v>
      </c>
      <c r="M39" s="21" t="b">
        <v>0</v>
      </c>
      <c r="N39" s="21" t="s">
        <v>8269</v>
      </c>
      <c r="O39" s="21">
        <f t="shared" si="0"/>
        <v>3</v>
      </c>
      <c r="P39" s="21">
        <f t="shared" si="1"/>
        <v>27.3</v>
      </c>
      <c r="Q39" s="32" t="s">
        <v>8315</v>
      </c>
      <c r="R39" s="21" t="s">
        <v>8316</v>
      </c>
      <c r="S39" s="33">
        <f t="shared" si="2"/>
        <v>42415.883425925931</v>
      </c>
      <c r="T39" s="33">
        <f t="shared" si="3"/>
        <v>42475.84175925926</v>
      </c>
    </row>
    <row r="40" spans="1:20" ht="41.4" x14ac:dyDescent="0.45">
      <c r="A40" s="21">
        <v>2892</v>
      </c>
      <c r="B40" s="22" t="s">
        <v>2892</v>
      </c>
      <c r="C40" s="22" t="s">
        <v>7002</v>
      </c>
      <c r="D40" s="30">
        <v>5500</v>
      </c>
      <c r="E40" s="31">
        <v>500</v>
      </c>
      <c r="F40" s="21" t="s">
        <v>8220</v>
      </c>
      <c r="G40" s="21" t="s">
        <v>8223</v>
      </c>
      <c r="H40" s="21" t="s">
        <v>8245</v>
      </c>
      <c r="I40" s="21">
        <v>1409000400</v>
      </c>
      <c r="J40" s="21">
        <v>1408381704</v>
      </c>
      <c r="K40" s="21" t="b">
        <v>0</v>
      </c>
      <c r="L40" s="21">
        <v>17</v>
      </c>
      <c r="M40" s="21" t="b">
        <v>0</v>
      </c>
      <c r="N40" s="21" t="s">
        <v>8269</v>
      </c>
      <c r="O40" s="21">
        <f t="shared" si="0"/>
        <v>9</v>
      </c>
      <c r="P40" s="21">
        <f t="shared" si="1"/>
        <v>29.41</v>
      </c>
      <c r="Q40" s="32" t="s">
        <v>8315</v>
      </c>
      <c r="R40" s="21" t="s">
        <v>8316</v>
      </c>
      <c r="S40" s="33">
        <f t="shared" si="2"/>
        <v>41869.714166666665</v>
      </c>
      <c r="T40" s="33">
        <f t="shared" si="3"/>
        <v>41876.875</v>
      </c>
    </row>
    <row r="41" spans="1:20" x14ac:dyDescent="0.45">
      <c r="A41" s="21">
        <v>2893</v>
      </c>
      <c r="B41" s="22" t="s">
        <v>2893</v>
      </c>
      <c r="C41" s="22" t="s">
        <v>7003</v>
      </c>
      <c r="D41" s="30">
        <v>5000</v>
      </c>
      <c r="E41" s="31">
        <v>25</v>
      </c>
      <c r="F41" s="21" t="s">
        <v>8220</v>
      </c>
      <c r="G41" s="21" t="s">
        <v>8223</v>
      </c>
      <c r="H41" s="21" t="s">
        <v>8245</v>
      </c>
      <c r="I41" s="21">
        <v>1420768800</v>
      </c>
      <c r="J41" s="21">
        <v>1415644395</v>
      </c>
      <c r="K41" s="21" t="b">
        <v>0</v>
      </c>
      <c r="L41" s="21">
        <v>2</v>
      </c>
      <c r="M41" s="21" t="b">
        <v>0</v>
      </c>
      <c r="N41" s="21" t="s">
        <v>8269</v>
      </c>
      <c r="O41" s="21">
        <f t="shared" si="0"/>
        <v>1</v>
      </c>
      <c r="P41" s="21">
        <f t="shared" si="1"/>
        <v>12.5</v>
      </c>
      <c r="Q41" s="32" t="s">
        <v>8315</v>
      </c>
      <c r="R41" s="21" t="s">
        <v>8316</v>
      </c>
      <c r="S41" s="33">
        <f t="shared" si="2"/>
        <v>41953.773090277777</v>
      </c>
      <c r="T41" s="33">
        <f t="shared" si="3"/>
        <v>42013.083333333328</v>
      </c>
    </row>
    <row r="42" spans="1:20" ht="27.6" x14ac:dyDescent="0.45">
      <c r="A42" s="21">
        <v>2894</v>
      </c>
      <c r="B42" s="22" t="s">
        <v>2894</v>
      </c>
      <c r="C42" s="22" t="s">
        <v>7004</v>
      </c>
      <c r="D42" s="30">
        <v>50000</v>
      </c>
      <c r="E42" s="31">
        <v>0</v>
      </c>
      <c r="F42" s="21" t="s">
        <v>8220</v>
      </c>
      <c r="G42" s="21" t="s">
        <v>8223</v>
      </c>
      <c r="H42" s="21" t="s">
        <v>8245</v>
      </c>
      <c r="I42" s="21">
        <v>1428100815</v>
      </c>
      <c r="J42" s="21">
        <v>1422920415</v>
      </c>
      <c r="K42" s="21" t="b">
        <v>0</v>
      </c>
      <c r="L42" s="21">
        <v>0</v>
      </c>
      <c r="M42" s="21" t="b">
        <v>0</v>
      </c>
      <c r="N42" s="21" t="s">
        <v>8269</v>
      </c>
      <c r="O42" s="21">
        <f t="shared" si="0"/>
        <v>0</v>
      </c>
      <c r="P42" s="21">
        <f t="shared" si="1"/>
        <v>0</v>
      </c>
      <c r="Q42" s="32" t="s">
        <v>8315</v>
      </c>
      <c r="R42" s="21" t="s">
        <v>8316</v>
      </c>
      <c r="S42" s="33">
        <f t="shared" si="2"/>
        <v>42037.986284722225</v>
      </c>
      <c r="T42" s="33">
        <f t="shared" si="3"/>
        <v>42097.944618055553</v>
      </c>
    </row>
    <row r="43" spans="1:20" ht="41.4" x14ac:dyDescent="0.45">
      <c r="A43" s="21">
        <v>2895</v>
      </c>
      <c r="B43" s="22" t="s">
        <v>2895</v>
      </c>
      <c r="C43" s="22" t="s">
        <v>7005</v>
      </c>
      <c r="D43" s="30">
        <v>500</v>
      </c>
      <c r="E43" s="31">
        <v>23</v>
      </c>
      <c r="F43" s="21" t="s">
        <v>8220</v>
      </c>
      <c r="G43" s="21" t="s">
        <v>8223</v>
      </c>
      <c r="H43" s="21" t="s">
        <v>8245</v>
      </c>
      <c r="I43" s="21">
        <v>1403470800</v>
      </c>
      <c r="J43" s="21">
        <v>1403356792</v>
      </c>
      <c r="K43" s="21" t="b">
        <v>0</v>
      </c>
      <c r="L43" s="21">
        <v>4</v>
      </c>
      <c r="M43" s="21" t="b">
        <v>0</v>
      </c>
      <c r="N43" s="21" t="s">
        <v>8269</v>
      </c>
      <c r="O43" s="21">
        <f t="shared" si="0"/>
        <v>5</v>
      </c>
      <c r="P43" s="21">
        <f t="shared" si="1"/>
        <v>5.75</v>
      </c>
      <c r="Q43" s="32" t="s">
        <v>8315</v>
      </c>
      <c r="R43" s="21" t="s">
        <v>8316</v>
      </c>
      <c r="S43" s="33">
        <f t="shared" si="2"/>
        <v>41811.555462962962</v>
      </c>
      <c r="T43" s="33">
        <f t="shared" si="3"/>
        <v>41812.875</v>
      </c>
    </row>
    <row r="44" spans="1:20" ht="41.4" x14ac:dyDescent="0.45">
      <c r="A44" s="21">
        <v>2896</v>
      </c>
      <c r="B44" s="22" t="s">
        <v>2896</v>
      </c>
      <c r="C44" s="22" t="s">
        <v>7006</v>
      </c>
      <c r="D44" s="30">
        <v>3000</v>
      </c>
      <c r="E44" s="31">
        <v>625</v>
      </c>
      <c r="F44" s="21" t="s">
        <v>8220</v>
      </c>
      <c r="G44" s="21" t="s">
        <v>8223</v>
      </c>
      <c r="H44" s="21" t="s">
        <v>8245</v>
      </c>
      <c r="I44" s="21">
        <v>1481522400</v>
      </c>
      <c r="J44" s="21">
        <v>1480283321</v>
      </c>
      <c r="K44" s="21" t="b">
        <v>0</v>
      </c>
      <c r="L44" s="21">
        <v>12</v>
      </c>
      <c r="M44" s="21" t="b">
        <v>0</v>
      </c>
      <c r="N44" s="21" t="s">
        <v>8269</v>
      </c>
      <c r="O44" s="21">
        <f t="shared" si="0"/>
        <v>21</v>
      </c>
      <c r="P44" s="21">
        <f t="shared" si="1"/>
        <v>52.08</v>
      </c>
      <c r="Q44" s="32" t="s">
        <v>8315</v>
      </c>
      <c r="R44" s="21" t="s">
        <v>8316</v>
      </c>
      <c r="S44" s="33">
        <f t="shared" si="2"/>
        <v>42701.908807870372</v>
      </c>
      <c r="T44" s="33">
        <f t="shared" si="3"/>
        <v>42716.25</v>
      </c>
    </row>
    <row r="45" spans="1:20" ht="41.4" x14ac:dyDescent="0.45">
      <c r="A45" s="21">
        <v>2897</v>
      </c>
      <c r="B45" s="22" t="s">
        <v>2897</v>
      </c>
      <c r="C45" s="22" t="s">
        <v>7007</v>
      </c>
      <c r="D45" s="30">
        <v>12000</v>
      </c>
      <c r="E45" s="31">
        <v>550</v>
      </c>
      <c r="F45" s="21" t="s">
        <v>8220</v>
      </c>
      <c r="G45" s="21" t="s">
        <v>8223</v>
      </c>
      <c r="H45" s="21" t="s">
        <v>8245</v>
      </c>
      <c r="I45" s="21">
        <v>1444577345</v>
      </c>
      <c r="J45" s="21">
        <v>1441985458</v>
      </c>
      <c r="K45" s="21" t="b">
        <v>0</v>
      </c>
      <c r="L45" s="21">
        <v>3</v>
      </c>
      <c r="M45" s="21" t="b">
        <v>0</v>
      </c>
      <c r="N45" s="21" t="s">
        <v>8269</v>
      </c>
      <c r="O45" s="21">
        <f t="shared" si="0"/>
        <v>5</v>
      </c>
      <c r="P45" s="21">
        <f t="shared" si="1"/>
        <v>183.33</v>
      </c>
      <c r="Q45" s="32" t="s">
        <v>8315</v>
      </c>
      <c r="R45" s="21" t="s">
        <v>8316</v>
      </c>
      <c r="S45" s="33">
        <f t="shared" si="2"/>
        <v>42258.646504629629</v>
      </c>
      <c r="T45" s="33">
        <f t="shared" si="3"/>
        <v>42288.645196759258</v>
      </c>
    </row>
    <row r="46" spans="1:20" ht="41.4" x14ac:dyDescent="0.45">
      <c r="A46" s="21">
        <v>2898</v>
      </c>
      <c r="B46" s="22" t="s">
        <v>2898</v>
      </c>
      <c r="C46" s="22" t="s">
        <v>7008</v>
      </c>
      <c r="D46" s="30">
        <v>7500</v>
      </c>
      <c r="E46" s="31">
        <v>316</v>
      </c>
      <c r="F46" s="21" t="s">
        <v>8220</v>
      </c>
      <c r="G46" s="21" t="s">
        <v>8223</v>
      </c>
      <c r="H46" s="21" t="s">
        <v>8245</v>
      </c>
      <c r="I46" s="21">
        <v>1446307053</v>
      </c>
      <c r="J46" s="21">
        <v>1443715053</v>
      </c>
      <c r="K46" s="21" t="b">
        <v>0</v>
      </c>
      <c r="L46" s="21">
        <v>12</v>
      </c>
      <c r="M46" s="21" t="b">
        <v>0</v>
      </c>
      <c r="N46" s="21" t="s">
        <v>8269</v>
      </c>
      <c r="O46" s="21">
        <f t="shared" si="0"/>
        <v>4</v>
      </c>
      <c r="P46" s="21">
        <f t="shared" si="1"/>
        <v>26.33</v>
      </c>
      <c r="Q46" s="32" t="s">
        <v>8315</v>
      </c>
      <c r="R46" s="21" t="s">
        <v>8316</v>
      </c>
      <c r="S46" s="33">
        <f t="shared" si="2"/>
        <v>42278.664965277778</v>
      </c>
      <c r="T46" s="33">
        <f t="shared" si="3"/>
        <v>42308.664965277778</v>
      </c>
    </row>
    <row r="47" spans="1:20" ht="41.4" x14ac:dyDescent="0.45">
      <c r="A47" s="21">
        <v>2899</v>
      </c>
      <c r="B47" s="22" t="s">
        <v>2899</v>
      </c>
      <c r="C47" s="22" t="s">
        <v>7009</v>
      </c>
      <c r="D47" s="30">
        <v>10000</v>
      </c>
      <c r="E47" s="31">
        <v>0</v>
      </c>
      <c r="F47" s="21" t="s">
        <v>8220</v>
      </c>
      <c r="G47" s="21" t="s">
        <v>8223</v>
      </c>
      <c r="H47" s="21" t="s">
        <v>8245</v>
      </c>
      <c r="I47" s="21">
        <v>1469325158</v>
      </c>
      <c r="J47" s="21">
        <v>1464141158</v>
      </c>
      <c r="K47" s="21" t="b">
        <v>0</v>
      </c>
      <c r="L47" s="21">
        <v>0</v>
      </c>
      <c r="M47" s="21" t="b">
        <v>0</v>
      </c>
      <c r="N47" s="21" t="s">
        <v>8269</v>
      </c>
      <c r="O47" s="21">
        <f t="shared" si="0"/>
        <v>0</v>
      </c>
      <c r="P47" s="21">
        <f t="shared" si="1"/>
        <v>0</v>
      </c>
      <c r="Q47" s="32" t="s">
        <v>8315</v>
      </c>
      <c r="R47" s="21" t="s">
        <v>8316</v>
      </c>
      <c r="S47" s="33">
        <f t="shared" si="2"/>
        <v>42515.078217592592</v>
      </c>
      <c r="T47" s="33">
        <f t="shared" si="3"/>
        <v>42575.078217592592</v>
      </c>
    </row>
    <row r="48" spans="1:20" ht="55.2" x14ac:dyDescent="0.45">
      <c r="A48" s="21">
        <v>2900</v>
      </c>
      <c r="B48" s="22" t="s">
        <v>2900</v>
      </c>
      <c r="C48" s="22" t="s">
        <v>7010</v>
      </c>
      <c r="D48" s="30">
        <v>5500</v>
      </c>
      <c r="E48" s="31">
        <v>3405</v>
      </c>
      <c r="F48" s="21" t="s">
        <v>8220</v>
      </c>
      <c r="G48" s="21" t="s">
        <v>8223</v>
      </c>
      <c r="H48" s="21" t="s">
        <v>8245</v>
      </c>
      <c r="I48" s="21">
        <v>1407562632</v>
      </c>
      <c r="J48" s="21">
        <v>1404970632</v>
      </c>
      <c r="K48" s="21" t="b">
        <v>0</v>
      </c>
      <c r="L48" s="21">
        <v>7</v>
      </c>
      <c r="M48" s="21" t="b">
        <v>0</v>
      </c>
      <c r="N48" s="21" t="s">
        <v>8269</v>
      </c>
      <c r="O48" s="21">
        <f t="shared" si="0"/>
        <v>62</v>
      </c>
      <c r="P48" s="21">
        <f t="shared" si="1"/>
        <v>486.43</v>
      </c>
      <c r="Q48" s="32" t="s">
        <v>8315</v>
      </c>
      <c r="R48" s="21" t="s">
        <v>8316</v>
      </c>
      <c r="S48" s="33">
        <f t="shared" si="2"/>
        <v>41830.234166666669</v>
      </c>
      <c r="T48" s="33">
        <f t="shared" si="3"/>
        <v>41860.234166666669</v>
      </c>
    </row>
    <row r="49" spans="1:20" ht="41.4" x14ac:dyDescent="0.45">
      <c r="A49" s="21">
        <v>2901</v>
      </c>
      <c r="B49" s="22" t="s">
        <v>2901</v>
      </c>
      <c r="C49" s="22" t="s">
        <v>7011</v>
      </c>
      <c r="D49" s="30">
        <v>750</v>
      </c>
      <c r="E49" s="31">
        <v>6</v>
      </c>
      <c r="F49" s="21" t="s">
        <v>8220</v>
      </c>
      <c r="G49" s="21" t="s">
        <v>8223</v>
      </c>
      <c r="H49" s="21" t="s">
        <v>8245</v>
      </c>
      <c r="I49" s="21">
        <v>1423345339</v>
      </c>
      <c r="J49" s="21">
        <v>1418161339</v>
      </c>
      <c r="K49" s="21" t="b">
        <v>0</v>
      </c>
      <c r="L49" s="21">
        <v>2</v>
      </c>
      <c r="M49" s="21" t="b">
        <v>0</v>
      </c>
      <c r="N49" s="21" t="s">
        <v>8269</v>
      </c>
      <c r="O49" s="21">
        <f t="shared" si="0"/>
        <v>1</v>
      </c>
      <c r="P49" s="21">
        <f t="shared" si="1"/>
        <v>3</v>
      </c>
      <c r="Q49" s="32" t="s">
        <v>8315</v>
      </c>
      <c r="R49" s="21" t="s">
        <v>8316</v>
      </c>
      <c r="S49" s="33">
        <f t="shared" si="2"/>
        <v>41982.904386574075</v>
      </c>
      <c r="T49" s="33">
        <f t="shared" si="3"/>
        <v>42042.904386574075</v>
      </c>
    </row>
    <row r="50" spans="1:20" ht="27.6" x14ac:dyDescent="0.45">
      <c r="A50" s="21">
        <v>2902</v>
      </c>
      <c r="B50" s="22" t="s">
        <v>2902</v>
      </c>
      <c r="C50" s="22" t="s">
        <v>7012</v>
      </c>
      <c r="D50" s="30">
        <v>150000</v>
      </c>
      <c r="E50" s="31">
        <v>25</v>
      </c>
      <c r="F50" s="21" t="s">
        <v>8220</v>
      </c>
      <c r="G50" s="21" t="s">
        <v>8223</v>
      </c>
      <c r="H50" s="21" t="s">
        <v>8245</v>
      </c>
      <c r="I50" s="21">
        <v>1440412396</v>
      </c>
      <c r="J50" s="21">
        <v>1437820396</v>
      </c>
      <c r="K50" s="21" t="b">
        <v>0</v>
      </c>
      <c r="L50" s="21">
        <v>1</v>
      </c>
      <c r="M50" s="21" t="b">
        <v>0</v>
      </c>
      <c r="N50" s="21" t="s">
        <v>8269</v>
      </c>
      <c r="O50" s="21">
        <f t="shared" si="0"/>
        <v>0</v>
      </c>
      <c r="P50" s="21">
        <f t="shared" si="1"/>
        <v>25</v>
      </c>
      <c r="Q50" s="32" t="s">
        <v>8315</v>
      </c>
      <c r="R50" s="21" t="s">
        <v>8316</v>
      </c>
      <c r="S50" s="33">
        <f t="shared" si="2"/>
        <v>42210.439768518518</v>
      </c>
      <c r="T50" s="33">
        <f t="shared" si="3"/>
        <v>42240.439768518518</v>
      </c>
    </row>
    <row r="51" spans="1:20" ht="41.4" x14ac:dyDescent="0.45">
      <c r="A51" s="21">
        <v>2903</v>
      </c>
      <c r="B51" s="22" t="s">
        <v>2903</v>
      </c>
      <c r="C51" s="22" t="s">
        <v>7013</v>
      </c>
      <c r="D51" s="30">
        <v>5000</v>
      </c>
      <c r="E51" s="31">
        <v>39</v>
      </c>
      <c r="F51" s="21" t="s">
        <v>8220</v>
      </c>
      <c r="G51" s="21" t="s">
        <v>8223</v>
      </c>
      <c r="H51" s="21" t="s">
        <v>8245</v>
      </c>
      <c r="I51" s="21">
        <v>1441771218</v>
      </c>
      <c r="J51" s="21">
        <v>1436587218</v>
      </c>
      <c r="K51" s="21" t="b">
        <v>0</v>
      </c>
      <c r="L51" s="21">
        <v>4</v>
      </c>
      <c r="M51" s="21" t="b">
        <v>0</v>
      </c>
      <c r="N51" s="21" t="s">
        <v>8269</v>
      </c>
      <c r="O51" s="21">
        <f t="shared" si="0"/>
        <v>1</v>
      </c>
      <c r="P51" s="21">
        <f t="shared" si="1"/>
        <v>9.75</v>
      </c>
      <c r="Q51" s="32" t="s">
        <v>8315</v>
      </c>
      <c r="R51" s="21" t="s">
        <v>8316</v>
      </c>
      <c r="S51" s="33">
        <f t="shared" si="2"/>
        <v>42196.166874999995</v>
      </c>
      <c r="T51" s="33">
        <f t="shared" si="3"/>
        <v>42256.166874999995</v>
      </c>
    </row>
    <row r="52" spans="1:20" ht="41.4" x14ac:dyDescent="0.45">
      <c r="A52" s="21">
        <v>2905</v>
      </c>
      <c r="B52" s="22" t="s">
        <v>2905</v>
      </c>
      <c r="C52" s="22" t="s">
        <v>7015</v>
      </c>
      <c r="D52" s="30">
        <v>3500</v>
      </c>
      <c r="E52" s="31">
        <v>622</v>
      </c>
      <c r="F52" s="21" t="s">
        <v>8220</v>
      </c>
      <c r="G52" s="21" t="s">
        <v>8223</v>
      </c>
      <c r="H52" s="21" t="s">
        <v>8245</v>
      </c>
      <c r="I52" s="21">
        <v>1473211313</v>
      </c>
      <c r="J52" s="21">
        <v>1472001713</v>
      </c>
      <c r="K52" s="21" t="b">
        <v>0</v>
      </c>
      <c r="L52" s="21">
        <v>17</v>
      </c>
      <c r="M52" s="21" t="b">
        <v>0</v>
      </c>
      <c r="N52" s="21" t="s">
        <v>8269</v>
      </c>
      <c r="O52" s="21">
        <f t="shared" si="0"/>
        <v>18</v>
      </c>
      <c r="P52" s="21">
        <f t="shared" si="1"/>
        <v>36.590000000000003</v>
      </c>
      <c r="Q52" s="32" t="s">
        <v>8315</v>
      </c>
      <c r="R52" s="21" t="s">
        <v>8316</v>
      </c>
      <c r="S52" s="33">
        <f t="shared" si="2"/>
        <v>42606.056863425925</v>
      </c>
      <c r="T52" s="33">
        <f t="shared" si="3"/>
        <v>42620.056863425925</v>
      </c>
    </row>
    <row r="53" spans="1:20" ht="41.4" x14ac:dyDescent="0.45">
      <c r="A53" s="21">
        <v>2906</v>
      </c>
      <c r="B53" s="22" t="s">
        <v>2906</v>
      </c>
      <c r="C53" s="22" t="s">
        <v>7016</v>
      </c>
      <c r="D53" s="30">
        <v>6000</v>
      </c>
      <c r="E53" s="31">
        <v>565</v>
      </c>
      <c r="F53" s="21" t="s">
        <v>8220</v>
      </c>
      <c r="G53" s="21" t="s">
        <v>8223</v>
      </c>
      <c r="H53" s="21" t="s">
        <v>8245</v>
      </c>
      <c r="I53" s="21">
        <v>1438390800</v>
      </c>
      <c r="J53" s="21">
        <v>1436888066</v>
      </c>
      <c r="K53" s="21" t="b">
        <v>0</v>
      </c>
      <c r="L53" s="21">
        <v>7</v>
      </c>
      <c r="M53" s="21" t="b">
        <v>0</v>
      </c>
      <c r="N53" s="21" t="s">
        <v>8269</v>
      </c>
      <c r="O53" s="21">
        <f t="shared" si="0"/>
        <v>9</v>
      </c>
      <c r="P53" s="21">
        <f t="shared" si="1"/>
        <v>80.709999999999994</v>
      </c>
      <c r="Q53" s="32" t="s">
        <v>8315</v>
      </c>
      <c r="R53" s="21" t="s">
        <v>8316</v>
      </c>
      <c r="S53" s="33">
        <f t="shared" si="2"/>
        <v>42199.648912037039</v>
      </c>
      <c r="T53" s="33">
        <f t="shared" si="3"/>
        <v>42217.041666666672</v>
      </c>
    </row>
    <row r="54" spans="1:20" ht="41.4" x14ac:dyDescent="0.45">
      <c r="A54" s="21">
        <v>2907</v>
      </c>
      <c r="B54" s="22" t="s">
        <v>2907</v>
      </c>
      <c r="C54" s="22" t="s">
        <v>7017</v>
      </c>
      <c r="D54" s="30">
        <v>2500</v>
      </c>
      <c r="E54" s="31">
        <v>2</v>
      </c>
      <c r="F54" s="21" t="s">
        <v>8220</v>
      </c>
      <c r="G54" s="21" t="s">
        <v>8223</v>
      </c>
      <c r="H54" s="21" t="s">
        <v>8245</v>
      </c>
      <c r="I54" s="21">
        <v>1463259837</v>
      </c>
      <c r="J54" s="21">
        <v>1458075837</v>
      </c>
      <c r="K54" s="21" t="b">
        <v>0</v>
      </c>
      <c r="L54" s="21">
        <v>2</v>
      </c>
      <c r="M54" s="21" t="b">
        <v>0</v>
      </c>
      <c r="N54" s="21" t="s">
        <v>8269</v>
      </c>
      <c r="O54" s="21">
        <f t="shared" si="0"/>
        <v>0</v>
      </c>
      <c r="P54" s="21">
        <f t="shared" si="1"/>
        <v>1</v>
      </c>
      <c r="Q54" s="32" t="s">
        <v>8315</v>
      </c>
      <c r="R54" s="21" t="s">
        <v>8316</v>
      </c>
      <c r="S54" s="33">
        <f t="shared" si="2"/>
        <v>42444.877743055549</v>
      </c>
      <c r="T54" s="33">
        <f t="shared" si="3"/>
        <v>42504.877743055549</v>
      </c>
    </row>
    <row r="55" spans="1:20" ht="55.2" x14ac:dyDescent="0.45">
      <c r="A55" s="21">
        <v>2908</v>
      </c>
      <c r="B55" s="22" t="s">
        <v>2908</v>
      </c>
      <c r="C55" s="22" t="s">
        <v>7018</v>
      </c>
      <c r="D55" s="30">
        <v>9600</v>
      </c>
      <c r="E55" s="31">
        <v>264</v>
      </c>
      <c r="F55" s="21" t="s">
        <v>8220</v>
      </c>
      <c r="G55" s="21" t="s">
        <v>8223</v>
      </c>
      <c r="H55" s="21" t="s">
        <v>8245</v>
      </c>
      <c r="I55" s="21">
        <v>1465407219</v>
      </c>
      <c r="J55" s="21">
        <v>1462815219</v>
      </c>
      <c r="K55" s="21" t="b">
        <v>0</v>
      </c>
      <c r="L55" s="21">
        <v>5</v>
      </c>
      <c r="M55" s="21" t="b">
        <v>0</v>
      </c>
      <c r="N55" s="21" t="s">
        <v>8269</v>
      </c>
      <c r="O55" s="21">
        <f t="shared" si="0"/>
        <v>3</v>
      </c>
      <c r="P55" s="21">
        <f t="shared" si="1"/>
        <v>52.8</v>
      </c>
      <c r="Q55" s="32" t="s">
        <v>8315</v>
      </c>
      <c r="R55" s="21" t="s">
        <v>8316</v>
      </c>
      <c r="S55" s="33">
        <f t="shared" si="2"/>
        <v>42499.731701388882</v>
      </c>
      <c r="T55" s="33">
        <f t="shared" si="3"/>
        <v>42529.731701388882</v>
      </c>
    </row>
    <row r="56" spans="1:20" ht="41.4" x14ac:dyDescent="0.45">
      <c r="A56" s="21">
        <v>2909</v>
      </c>
      <c r="B56" s="22" t="s">
        <v>2909</v>
      </c>
      <c r="C56" s="22" t="s">
        <v>7019</v>
      </c>
      <c r="D56" s="30">
        <v>180000</v>
      </c>
      <c r="E56" s="31">
        <v>20</v>
      </c>
      <c r="F56" s="21" t="s">
        <v>8220</v>
      </c>
      <c r="G56" s="21" t="s">
        <v>8223</v>
      </c>
      <c r="H56" s="21" t="s">
        <v>8245</v>
      </c>
      <c r="I56" s="21">
        <v>1416944760</v>
      </c>
      <c r="J56" s="21">
        <v>1413527001</v>
      </c>
      <c r="K56" s="21" t="b">
        <v>0</v>
      </c>
      <c r="L56" s="21">
        <v>1</v>
      </c>
      <c r="M56" s="21" t="b">
        <v>0</v>
      </c>
      <c r="N56" s="21" t="s">
        <v>8269</v>
      </c>
      <c r="O56" s="21">
        <f t="shared" si="0"/>
        <v>0</v>
      </c>
      <c r="P56" s="21">
        <f t="shared" si="1"/>
        <v>20</v>
      </c>
      <c r="Q56" s="32" t="s">
        <v>8315</v>
      </c>
      <c r="R56" s="21" t="s">
        <v>8316</v>
      </c>
      <c r="S56" s="33">
        <f t="shared" si="2"/>
        <v>41929.266215277778</v>
      </c>
      <c r="T56" s="33">
        <f t="shared" si="3"/>
        <v>41968.823611111111</v>
      </c>
    </row>
    <row r="57" spans="1:20" ht="41.4" x14ac:dyDescent="0.45">
      <c r="A57" s="21">
        <v>2911</v>
      </c>
      <c r="B57" s="22" t="s">
        <v>2911</v>
      </c>
      <c r="C57" s="22" t="s">
        <v>7021</v>
      </c>
      <c r="D57" s="30">
        <v>1800</v>
      </c>
      <c r="E57" s="31">
        <v>657</v>
      </c>
      <c r="F57" s="21" t="s">
        <v>8220</v>
      </c>
      <c r="G57" s="21" t="s">
        <v>8223</v>
      </c>
      <c r="H57" s="21" t="s">
        <v>8245</v>
      </c>
      <c r="I57" s="21">
        <v>1435429626</v>
      </c>
      <c r="J57" s="21">
        <v>1431973626</v>
      </c>
      <c r="K57" s="21" t="b">
        <v>0</v>
      </c>
      <c r="L57" s="21">
        <v>14</v>
      </c>
      <c r="M57" s="21" t="b">
        <v>0</v>
      </c>
      <c r="N57" s="21" t="s">
        <v>8269</v>
      </c>
      <c r="O57" s="21">
        <f t="shared" si="0"/>
        <v>37</v>
      </c>
      <c r="P57" s="21">
        <f t="shared" si="1"/>
        <v>46.93</v>
      </c>
      <c r="Q57" s="32" t="s">
        <v>8315</v>
      </c>
      <c r="R57" s="21" t="s">
        <v>8316</v>
      </c>
      <c r="S57" s="33">
        <f t="shared" si="2"/>
        <v>42142.768819444449</v>
      </c>
      <c r="T57" s="33">
        <f t="shared" si="3"/>
        <v>42182.768819444449</v>
      </c>
    </row>
    <row r="58" spans="1:20" ht="41.4" x14ac:dyDescent="0.45">
      <c r="A58" s="21">
        <v>2912</v>
      </c>
      <c r="B58" s="22" t="s">
        <v>2912</v>
      </c>
      <c r="C58" s="22" t="s">
        <v>7022</v>
      </c>
      <c r="D58" s="30">
        <v>14440</v>
      </c>
      <c r="E58" s="31">
        <v>2030</v>
      </c>
      <c r="F58" s="21" t="s">
        <v>8220</v>
      </c>
      <c r="G58" s="21" t="s">
        <v>8223</v>
      </c>
      <c r="H58" s="21" t="s">
        <v>8245</v>
      </c>
      <c r="I58" s="21">
        <v>1452827374</v>
      </c>
      <c r="J58" s="21">
        <v>1450235374</v>
      </c>
      <c r="K58" s="21" t="b">
        <v>0</v>
      </c>
      <c r="L58" s="21">
        <v>26</v>
      </c>
      <c r="M58" s="21" t="b">
        <v>0</v>
      </c>
      <c r="N58" s="21" t="s">
        <v>8269</v>
      </c>
      <c r="O58" s="21">
        <f t="shared" si="0"/>
        <v>14</v>
      </c>
      <c r="P58" s="21">
        <f t="shared" si="1"/>
        <v>78.08</v>
      </c>
      <c r="Q58" s="32" t="s">
        <v>8315</v>
      </c>
      <c r="R58" s="21" t="s">
        <v>8316</v>
      </c>
      <c r="S58" s="33">
        <f t="shared" si="2"/>
        <v>42354.131643518514</v>
      </c>
      <c r="T58" s="33">
        <f t="shared" si="3"/>
        <v>42384.131643518514</v>
      </c>
    </row>
    <row r="59" spans="1:20" ht="41.4" x14ac:dyDescent="0.45">
      <c r="A59" s="21">
        <v>2913</v>
      </c>
      <c r="B59" s="22" t="s">
        <v>2913</v>
      </c>
      <c r="C59" s="22" t="s">
        <v>7023</v>
      </c>
      <c r="D59" s="30">
        <v>10000</v>
      </c>
      <c r="E59" s="31">
        <v>2</v>
      </c>
      <c r="F59" s="21" t="s">
        <v>8220</v>
      </c>
      <c r="G59" s="21" t="s">
        <v>8223</v>
      </c>
      <c r="H59" s="21" t="s">
        <v>8245</v>
      </c>
      <c r="I59" s="21">
        <v>1410041339</v>
      </c>
      <c r="J59" s="21">
        <v>1404857339</v>
      </c>
      <c r="K59" s="21" t="b">
        <v>0</v>
      </c>
      <c r="L59" s="21">
        <v>2</v>
      </c>
      <c r="M59" s="21" t="b">
        <v>0</v>
      </c>
      <c r="N59" s="21" t="s">
        <v>8269</v>
      </c>
      <c r="O59" s="21">
        <f t="shared" si="0"/>
        <v>0</v>
      </c>
      <c r="P59" s="21">
        <f t="shared" si="1"/>
        <v>1</v>
      </c>
      <c r="Q59" s="32" t="s">
        <v>8315</v>
      </c>
      <c r="R59" s="21" t="s">
        <v>8316</v>
      </c>
      <c r="S59" s="33">
        <f t="shared" si="2"/>
        <v>41828.922905092593</v>
      </c>
      <c r="T59" s="33">
        <f t="shared" si="3"/>
        <v>41888.922905092593</v>
      </c>
    </row>
    <row r="60" spans="1:20" ht="41.4" x14ac:dyDescent="0.45">
      <c r="A60" s="21">
        <v>2917</v>
      </c>
      <c r="B60" s="22" t="s">
        <v>2917</v>
      </c>
      <c r="C60" s="22" t="s">
        <v>7027</v>
      </c>
      <c r="D60" s="30">
        <v>2000</v>
      </c>
      <c r="E60" s="31">
        <v>437</v>
      </c>
      <c r="F60" s="21" t="s">
        <v>8220</v>
      </c>
      <c r="G60" s="21" t="s">
        <v>8223</v>
      </c>
      <c r="H60" s="21" t="s">
        <v>8245</v>
      </c>
      <c r="I60" s="21">
        <v>1442381847</v>
      </c>
      <c r="J60" s="21">
        <v>1440826647</v>
      </c>
      <c r="K60" s="21" t="b">
        <v>0</v>
      </c>
      <c r="L60" s="21">
        <v>9</v>
      </c>
      <c r="M60" s="21" t="b">
        <v>0</v>
      </c>
      <c r="N60" s="21" t="s">
        <v>8269</v>
      </c>
      <c r="O60" s="21">
        <f t="shared" si="0"/>
        <v>22</v>
      </c>
      <c r="P60" s="21">
        <f t="shared" si="1"/>
        <v>48.56</v>
      </c>
      <c r="Q60" s="32" t="s">
        <v>8315</v>
      </c>
      <c r="R60" s="21" t="s">
        <v>8316</v>
      </c>
      <c r="S60" s="33">
        <f t="shared" si="2"/>
        <v>42245.234340277777</v>
      </c>
      <c r="T60" s="33">
        <f t="shared" si="3"/>
        <v>42263.234340277777</v>
      </c>
    </row>
    <row r="61" spans="1:20" ht="41.4" x14ac:dyDescent="0.45">
      <c r="A61" s="21">
        <v>2918</v>
      </c>
      <c r="B61" s="22" t="s">
        <v>2918</v>
      </c>
      <c r="C61" s="22" t="s">
        <v>7028</v>
      </c>
      <c r="D61" s="30">
        <v>5000</v>
      </c>
      <c r="E61" s="31">
        <v>1362</v>
      </c>
      <c r="F61" s="21" t="s">
        <v>8220</v>
      </c>
      <c r="G61" s="21" t="s">
        <v>8223</v>
      </c>
      <c r="H61" s="21" t="s">
        <v>8245</v>
      </c>
      <c r="I61" s="21">
        <v>1446131207</v>
      </c>
      <c r="J61" s="21">
        <v>1443712007</v>
      </c>
      <c r="K61" s="21" t="b">
        <v>0</v>
      </c>
      <c r="L61" s="21">
        <v>20</v>
      </c>
      <c r="M61" s="21" t="b">
        <v>0</v>
      </c>
      <c r="N61" s="21" t="s">
        <v>8269</v>
      </c>
      <c r="O61" s="21">
        <f t="shared" si="0"/>
        <v>27</v>
      </c>
      <c r="P61" s="21">
        <f t="shared" si="1"/>
        <v>68.099999999999994</v>
      </c>
      <c r="Q61" s="32" t="s">
        <v>8315</v>
      </c>
      <c r="R61" s="21" t="s">
        <v>8316</v>
      </c>
      <c r="S61" s="33">
        <f t="shared" si="2"/>
        <v>42278.629710648151</v>
      </c>
      <c r="T61" s="33">
        <f t="shared" si="3"/>
        <v>42306.629710648151</v>
      </c>
    </row>
    <row r="62" spans="1:20" ht="41.4" x14ac:dyDescent="0.45">
      <c r="A62" s="21">
        <v>2919</v>
      </c>
      <c r="B62" s="22" t="s">
        <v>2919</v>
      </c>
      <c r="C62" s="22" t="s">
        <v>7029</v>
      </c>
      <c r="D62" s="30">
        <v>600</v>
      </c>
      <c r="E62" s="31">
        <v>51</v>
      </c>
      <c r="F62" s="21" t="s">
        <v>8220</v>
      </c>
      <c r="G62" s="21" t="s">
        <v>8223</v>
      </c>
      <c r="H62" s="21" t="s">
        <v>8245</v>
      </c>
      <c r="I62" s="21">
        <v>1407250329</v>
      </c>
      <c r="J62" s="21">
        <v>1404658329</v>
      </c>
      <c r="K62" s="21" t="b">
        <v>0</v>
      </c>
      <c r="L62" s="21">
        <v>6</v>
      </c>
      <c r="M62" s="21" t="b">
        <v>0</v>
      </c>
      <c r="N62" s="21" t="s">
        <v>8269</v>
      </c>
      <c r="O62" s="21">
        <f t="shared" si="0"/>
        <v>9</v>
      </c>
      <c r="P62" s="21">
        <f t="shared" si="1"/>
        <v>8.5</v>
      </c>
      <c r="Q62" s="32" t="s">
        <v>8315</v>
      </c>
      <c r="R62" s="21" t="s">
        <v>8316</v>
      </c>
      <c r="S62" s="33">
        <f t="shared" si="2"/>
        <v>41826.61954861111</v>
      </c>
      <c r="T62" s="33">
        <f t="shared" si="3"/>
        <v>41856.61954861111</v>
      </c>
    </row>
    <row r="63" spans="1:20" ht="41.4" x14ac:dyDescent="0.45">
      <c r="A63" s="21">
        <v>3728</v>
      </c>
      <c r="B63" s="22" t="s">
        <v>3725</v>
      </c>
      <c r="C63" s="22" t="s">
        <v>7838</v>
      </c>
      <c r="D63" s="30">
        <v>20000</v>
      </c>
      <c r="E63" s="31">
        <v>1862</v>
      </c>
      <c r="F63" s="21" t="s">
        <v>8220</v>
      </c>
      <c r="G63" s="21" t="s">
        <v>8223</v>
      </c>
      <c r="H63" s="21" t="s">
        <v>8245</v>
      </c>
      <c r="I63" s="21">
        <v>1439957176</v>
      </c>
      <c r="J63" s="21">
        <v>1437365176</v>
      </c>
      <c r="K63" s="21" t="b">
        <v>0</v>
      </c>
      <c r="L63" s="21">
        <v>31</v>
      </c>
      <c r="M63" s="21" t="b">
        <v>0</v>
      </c>
      <c r="N63" s="21" t="s">
        <v>8269</v>
      </c>
      <c r="O63" s="21">
        <f t="shared" si="0"/>
        <v>9</v>
      </c>
      <c r="P63" s="21">
        <f t="shared" si="1"/>
        <v>60.06</v>
      </c>
      <c r="Q63" s="32" t="s">
        <v>8315</v>
      </c>
      <c r="R63" s="21" t="s">
        <v>8316</v>
      </c>
      <c r="S63" s="33">
        <f t="shared" si="2"/>
        <v>42205.171018518522</v>
      </c>
      <c r="T63" s="33">
        <f t="shared" si="3"/>
        <v>42235.171018518522</v>
      </c>
    </row>
    <row r="64" spans="1:20" ht="41.4" x14ac:dyDescent="0.45">
      <c r="A64" s="21">
        <v>3729</v>
      </c>
      <c r="B64" s="22" t="s">
        <v>3726</v>
      </c>
      <c r="C64" s="22" t="s">
        <v>7839</v>
      </c>
      <c r="D64" s="30">
        <v>5000</v>
      </c>
      <c r="E64" s="31">
        <v>362</v>
      </c>
      <c r="F64" s="21" t="s">
        <v>8220</v>
      </c>
      <c r="G64" s="21" t="s">
        <v>8223</v>
      </c>
      <c r="H64" s="21" t="s">
        <v>8245</v>
      </c>
      <c r="I64" s="21">
        <v>1427082912</v>
      </c>
      <c r="J64" s="21">
        <v>1423198512</v>
      </c>
      <c r="K64" s="21" t="b">
        <v>0</v>
      </c>
      <c r="L64" s="21">
        <v>5</v>
      </c>
      <c r="M64" s="21" t="b">
        <v>0</v>
      </c>
      <c r="N64" s="21" t="s">
        <v>8269</v>
      </c>
      <c r="O64" s="21">
        <f t="shared" si="0"/>
        <v>7</v>
      </c>
      <c r="P64" s="21">
        <f t="shared" si="1"/>
        <v>72.400000000000006</v>
      </c>
      <c r="Q64" s="32" t="s">
        <v>8315</v>
      </c>
      <c r="R64" s="21" t="s">
        <v>8316</v>
      </c>
      <c r="S64" s="33">
        <f t="shared" si="2"/>
        <v>42041.205000000002</v>
      </c>
      <c r="T64" s="33">
        <f t="shared" si="3"/>
        <v>42086.16333333333</v>
      </c>
    </row>
    <row r="65" spans="1:20" ht="41.4" x14ac:dyDescent="0.45">
      <c r="A65" s="21">
        <v>3730</v>
      </c>
      <c r="B65" s="22" t="s">
        <v>3727</v>
      </c>
      <c r="C65" s="22" t="s">
        <v>7840</v>
      </c>
      <c r="D65" s="30">
        <v>1000</v>
      </c>
      <c r="E65" s="31">
        <v>100</v>
      </c>
      <c r="F65" s="21" t="s">
        <v>8220</v>
      </c>
      <c r="G65" s="21" t="s">
        <v>8223</v>
      </c>
      <c r="H65" s="21" t="s">
        <v>8245</v>
      </c>
      <c r="I65" s="21">
        <v>1439828159</v>
      </c>
      <c r="J65" s="21">
        <v>1437236159</v>
      </c>
      <c r="K65" s="21" t="b">
        <v>0</v>
      </c>
      <c r="L65" s="21">
        <v>1</v>
      </c>
      <c r="M65" s="21" t="b">
        <v>0</v>
      </c>
      <c r="N65" s="21" t="s">
        <v>8269</v>
      </c>
      <c r="O65" s="21">
        <f t="shared" si="0"/>
        <v>10</v>
      </c>
      <c r="P65" s="21">
        <f t="shared" si="1"/>
        <v>100</v>
      </c>
      <c r="Q65" s="32" t="s">
        <v>8315</v>
      </c>
      <c r="R65" s="21" t="s">
        <v>8316</v>
      </c>
      <c r="S65" s="33">
        <f t="shared" si="2"/>
        <v>42203.677766203706</v>
      </c>
      <c r="T65" s="33">
        <f t="shared" si="3"/>
        <v>42233.677766203706</v>
      </c>
    </row>
    <row r="66" spans="1:20" ht="41.4" x14ac:dyDescent="0.45">
      <c r="A66" s="21">
        <v>3731</v>
      </c>
      <c r="B66" s="22" t="s">
        <v>3728</v>
      </c>
      <c r="C66" s="22" t="s">
        <v>7841</v>
      </c>
      <c r="D66" s="30">
        <v>5500</v>
      </c>
      <c r="E66" s="31">
        <v>620</v>
      </c>
      <c r="F66" s="21" t="s">
        <v>8220</v>
      </c>
      <c r="G66" s="21" t="s">
        <v>8223</v>
      </c>
      <c r="H66" s="21" t="s">
        <v>8245</v>
      </c>
      <c r="I66" s="21">
        <v>1420860180</v>
      </c>
      <c r="J66" s="21">
        <v>1418234646</v>
      </c>
      <c r="K66" s="21" t="b">
        <v>0</v>
      </c>
      <c r="L66" s="21">
        <v>12</v>
      </c>
      <c r="M66" s="21" t="b">
        <v>0</v>
      </c>
      <c r="N66" s="21" t="s">
        <v>8269</v>
      </c>
      <c r="O66" s="21">
        <f t="shared" ref="O66:O129" si="4">ROUND(E66/D66*100,0)</f>
        <v>11</v>
      </c>
      <c r="P66" s="21">
        <f t="shared" ref="P66:P129" si="5">IFERROR(ROUND(E66/L66,2),0)</f>
        <v>51.67</v>
      </c>
      <c r="Q66" s="32" t="s">
        <v>8315</v>
      </c>
      <c r="R66" s="21" t="s">
        <v>8316</v>
      </c>
      <c r="S66" s="33">
        <f t="shared" ref="S66:S129" si="6">(((J66/60)/60)/24)+DATE(1970,1,1)</f>
        <v>41983.752847222218</v>
      </c>
      <c r="T66" s="33">
        <f t="shared" ref="T66:T129" si="7">(((I66/60)/60)/24)+DATE(1970,1,1)</f>
        <v>42014.140972222223</v>
      </c>
    </row>
    <row r="67" spans="1:20" ht="27.6" x14ac:dyDescent="0.45">
      <c r="A67" s="21">
        <v>3733</v>
      </c>
      <c r="B67" s="22" t="s">
        <v>3730</v>
      </c>
      <c r="C67" s="22" t="s">
        <v>7843</v>
      </c>
      <c r="D67" s="30">
        <v>1500</v>
      </c>
      <c r="E67" s="31">
        <v>0</v>
      </c>
      <c r="F67" s="21" t="s">
        <v>8220</v>
      </c>
      <c r="G67" s="21" t="s">
        <v>8223</v>
      </c>
      <c r="H67" s="21" t="s">
        <v>8245</v>
      </c>
      <c r="I67" s="21">
        <v>1429396200</v>
      </c>
      <c r="J67" s="21">
        <v>1428539708</v>
      </c>
      <c r="K67" s="21" t="b">
        <v>0</v>
      </c>
      <c r="L67" s="21">
        <v>0</v>
      </c>
      <c r="M67" s="21" t="b">
        <v>0</v>
      </c>
      <c r="N67" s="21" t="s">
        <v>8269</v>
      </c>
      <c r="O67" s="21">
        <f t="shared" si="4"/>
        <v>0</v>
      </c>
      <c r="P67" s="21">
        <f t="shared" si="5"/>
        <v>0</v>
      </c>
      <c r="Q67" s="32" t="s">
        <v>8315</v>
      </c>
      <c r="R67" s="21" t="s">
        <v>8316</v>
      </c>
      <c r="S67" s="33">
        <f t="shared" si="6"/>
        <v>42103.024398148147</v>
      </c>
      <c r="T67" s="33">
        <f t="shared" si="7"/>
        <v>42112.9375</v>
      </c>
    </row>
    <row r="68" spans="1:20" ht="41.4" x14ac:dyDescent="0.45">
      <c r="A68" s="21">
        <v>3734</v>
      </c>
      <c r="B68" s="22" t="s">
        <v>3731</v>
      </c>
      <c r="C68" s="22" t="s">
        <v>7844</v>
      </c>
      <c r="D68" s="30">
        <v>1500</v>
      </c>
      <c r="E68" s="31">
        <v>427</v>
      </c>
      <c r="F68" s="21" t="s">
        <v>8220</v>
      </c>
      <c r="G68" s="21" t="s">
        <v>8223</v>
      </c>
      <c r="H68" s="21" t="s">
        <v>8245</v>
      </c>
      <c r="I68" s="21">
        <v>1432589896</v>
      </c>
      <c r="J68" s="21">
        <v>1427405896</v>
      </c>
      <c r="K68" s="21" t="b">
        <v>0</v>
      </c>
      <c r="L68" s="21">
        <v>7</v>
      </c>
      <c r="M68" s="21" t="b">
        <v>0</v>
      </c>
      <c r="N68" s="21" t="s">
        <v>8269</v>
      </c>
      <c r="O68" s="21">
        <f t="shared" si="4"/>
        <v>28</v>
      </c>
      <c r="P68" s="21">
        <f t="shared" si="5"/>
        <v>61</v>
      </c>
      <c r="Q68" s="32" t="s">
        <v>8315</v>
      </c>
      <c r="R68" s="21" t="s">
        <v>8316</v>
      </c>
      <c r="S68" s="33">
        <f t="shared" si="6"/>
        <v>42089.901574074072</v>
      </c>
      <c r="T68" s="33">
        <f t="shared" si="7"/>
        <v>42149.901574074072</v>
      </c>
    </row>
    <row r="69" spans="1:20" ht="27.6" x14ac:dyDescent="0.45">
      <c r="A69" s="21">
        <v>3737</v>
      </c>
      <c r="B69" s="22" t="s">
        <v>3734</v>
      </c>
      <c r="C69" s="22" t="s">
        <v>7847</v>
      </c>
      <c r="D69" s="30">
        <v>700</v>
      </c>
      <c r="E69" s="31">
        <v>150</v>
      </c>
      <c r="F69" s="21" t="s">
        <v>8220</v>
      </c>
      <c r="G69" s="21" t="s">
        <v>8223</v>
      </c>
      <c r="H69" s="21" t="s">
        <v>8245</v>
      </c>
      <c r="I69" s="21">
        <v>1447311540</v>
      </c>
      <c r="J69" s="21">
        <v>1445358903</v>
      </c>
      <c r="K69" s="21" t="b">
        <v>0</v>
      </c>
      <c r="L69" s="21">
        <v>4</v>
      </c>
      <c r="M69" s="21" t="b">
        <v>0</v>
      </c>
      <c r="N69" s="21" t="s">
        <v>8269</v>
      </c>
      <c r="O69" s="21">
        <f t="shared" si="4"/>
        <v>21</v>
      </c>
      <c r="P69" s="21">
        <f t="shared" si="5"/>
        <v>37.5</v>
      </c>
      <c r="Q69" s="32" t="s">
        <v>8315</v>
      </c>
      <c r="R69" s="21" t="s">
        <v>8316</v>
      </c>
      <c r="S69" s="33">
        <f t="shared" si="6"/>
        <v>42297.691006944442</v>
      </c>
      <c r="T69" s="33">
        <f t="shared" si="7"/>
        <v>42320.290972222225</v>
      </c>
    </row>
    <row r="70" spans="1:20" ht="41.4" x14ac:dyDescent="0.45">
      <c r="A70" s="21">
        <v>3740</v>
      </c>
      <c r="B70" s="22" t="s">
        <v>3737</v>
      </c>
      <c r="C70" s="22" t="s">
        <v>7850</v>
      </c>
      <c r="D70" s="30">
        <v>2000</v>
      </c>
      <c r="E70" s="31">
        <v>358</v>
      </c>
      <c r="F70" s="21" t="s">
        <v>8220</v>
      </c>
      <c r="G70" s="21" t="s">
        <v>8223</v>
      </c>
      <c r="H70" s="21" t="s">
        <v>8245</v>
      </c>
      <c r="I70" s="21">
        <v>1407808438</v>
      </c>
      <c r="J70" s="21">
        <v>1405217355</v>
      </c>
      <c r="K70" s="21" t="b">
        <v>0</v>
      </c>
      <c r="L70" s="21">
        <v>14</v>
      </c>
      <c r="M70" s="21" t="b">
        <v>0</v>
      </c>
      <c r="N70" s="21" t="s">
        <v>8269</v>
      </c>
      <c r="O70" s="21">
        <f t="shared" si="4"/>
        <v>18</v>
      </c>
      <c r="P70" s="21">
        <f t="shared" si="5"/>
        <v>25.57</v>
      </c>
      <c r="Q70" s="32" t="s">
        <v>8315</v>
      </c>
      <c r="R70" s="21" t="s">
        <v>8316</v>
      </c>
      <c r="S70" s="33">
        <f t="shared" si="6"/>
        <v>41833.089756944442</v>
      </c>
      <c r="T70" s="33">
        <f t="shared" si="7"/>
        <v>41863.079143518517</v>
      </c>
    </row>
    <row r="71" spans="1:20" ht="41.4" x14ac:dyDescent="0.45">
      <c r="A71" s="21">
        <v>3741</v>
      </c>
      <c r="B71" s="22" t="s">
        <v>3738</v>
      </c>
      <c r="C71" s="22" t="s">
        <v>7851</v>
      </c>
      <c r="D71" s="30">
        <v>20000</v>
      </c>
      <c r="E71" s="31">
        <v>0</v>
      </c>
      <c r="F71" s="21" t="s">
        <v>8220</v>
      </c>
      <c r="G71" s="21" t="s">
        <v>8223</v>
      </c>
      <c r="H71" s="21" t="s">
        <v>8245</v>
      </c>
      <c r="I71" s="21">
        <v>1450389950</v>
      </c>
      <c r="J71" s="21">
        <v>1447797950</v>
      </c>
      <c r="K71" s="21" t="b">
        <v>0</v>
      </c>
      <c r="L71" s="21">
        <v>0</v>
      </c>
      <c r="M71" s="21" t="b">
        <v>0</v>
      </c>
      <c r="N71" s="21" t="s">
        <v>8269</v>
      </c>
      <c r="O71" s="21">
        <f t="shared" si="4"/>
        <v>0</v>
      </c>
      <c r="P71" s="21">
        <f t="shared" si="5"/>
        <v>0</v>
      </c>
      <c r="Q71" s="32" t="s">
        <v>8315</v>
      </c>
      <c r="R71" s="21" t="s">
        <v>8316</v>
      </c>
      <c r="S71" s="33">
        <f t="shared" si="6"/>
        <v>42325.920717592591</v>
      </c>
      <c r="T71" s="33">
        <f t="shared" si="7"/>
        <v>42355.920717592591</v>
      </c>
    </row>
    <row r="72" spans="1:20" ht="41.4" x14ac:dyDescent="0.45">
      <c r="A72" s="21">
        <v>3742</v>
      </c>
      <c r="B72" s="22" t="s">
        <v>3739</v>
      </c>
      <c r="C72" s="22" t="s">
        <v>7852</v>
      </c>
      <c r="D72" s="30">
        <v>5000</v>
      </c>
      <c r="E72" s="31">
        <v>100</v>
      </c>
      <c r="F72" s="21" t="s">
        <v>8220</v>
      </c>
      <c r="G72" s="21" t="s">
        <v>8223</v>
      </c>
      <c r="H72" s="21" t="s">
        <v>8245</v>
      </c>
      <c r="I72" s="21">
        <v>1409980144</v>
      </c>
      <c r="J72" s="21">
        <v>1407388144</v>
      </c>
      <c r="K72" s="21" t="b">
        <v>0</v>
      </c>
      <c r="L72" s="21">
        <v>4</v>
      </c>
      <c r="M72" s="21" t="b">
        <v>0</v>
      </c>
      <c r="N72" s="21" t="s">
        <v>8269</v>
      </c>
      <c r="O72" s="21">
        <f t="shared" si="4"/>
        <v>2</v>
      </c>
      <c r="P72" s="21">
        <f t="shared" si="5"/>
        <v>25</v>
      </c>
      <c r="Q72" s="32" t="s">
        <v>8315</v>
      </c>
      <c r="R72" s="21" t="s">
        <v>8316</v>
      </c>
      <c r="S72" s="33">
        <f t="shared" si="6"/>
        <v>41858.214629629627</v>
      </c>
      <c r="T72" s="33">
        <f t="shared" si="7"/>
        <v>41888.214629629627</v>
      </c>
    </row>
    <row r="73" spans="1:20" ht="27.6" x14ac:dyDescent="0.45">
      <c r="A73" s="21">
        <v>3743</v>
      </c>
      <c r="B73" s="22" t="s">
        <v>3740</v>
      </c>
      <c r="C73" s="22" t="s">
        <v>7853</v>
      </c>
      <c r="D73" s="30">
        <v>2200</v>
      </c>
      <c r="E73" s="31">
        <v>0</v>
      </c>
      <c r="F73" s="21" t="s">
        <v>8220</v>
      </c>
      <c r="G73" s="21" t="s">
        <v>8223</v>
      </c>
      <c r="H73" s="21" t="s">
        <v>8245</v>
      </c>
      <c r="I73" s="21">
        <v>1404406964</v>
      </c>
      <c r="J73" s="21">
        <v>1401814964</v>
      </c>
      <c r="K73" s="21" t="b">
        <v>0</v>
      </c>
      <c r="L73" s="21">
        <v>0</v>
      </c>
      <c r="M73" s="21" t="b">
        <v>0</v>
      </c>
      <c r="N73" s="21" t="s">
        <v>8269</v>
      </c>
      <c r="O73" s="21">
        <f t="shared" si="4"/>
        <v>0</v>
      </c>
      <c r="P73" s="21">
        <f t="shared" si="5"/>
        <v>0</v>
      </c>
      <c r="Q73" s="32" t="s">
        <v>8315</v>
      </c>
      <c r="R73" s="21" t="s">
        <v>8316</v>
      </c>
      <c r="S73" s="33">
        <f t="shared" si="6"/>
        <v>41793.710231481484</v>
      </c>
      <c r="T73" s="33">
        <f t="shared" si="7"/>
        <v>41823.710231481484</v>
      </c>
    </row>
    <row r="74" spans="1:20" ht="41.4" x14ac:dyDescent="0.45">
      <c r="A74" s="21">
        <v>3744</v>
      </c>
      <c r="B74" s="22" t="s">
        <v>3741</v>
      </c>
      <c r="C74" s="22" t="s">
        <v>7854</v>
      </c>
      <c r="D74" s="30">
        <v>1200</v>
      </c>
      <c r="E74" s="31">
        <v>0</v>
      </c>
      <c r="F74" s="21" t="s">
        <v>8220</v>
      </c>
      <c r="G74" s="21" t="s">
        <v>8223</v>
      </c>
      <c r="H74" s="21" t="s">
        <v>8245</v>
      </c>
      <c r="I74" s="21">
        <v>1404532740</v>
      </c>
      <c r="J74" s="21">
        <v>1401823952</v>
      </c>
      <c r="K74" s="21" t="b">
        <v>0</v>
      </c>
      <c r="L74" s="21">
        <v>0</v>
      </c>
      <c r="M74" s="21" t="b">
        <v>0</v>
      </c>
      <c r="N74" s="21" t="s">
        <v>8269</v>
      </c>
      <c r="O74" s="21">
        <f t="shared" si="4"/>
        <v>0</v>
      </c>
      <c r="P74" s="21">
        <f t="shared" si="5"/>
        <v>0</v>
      </c>
      <c r="Q74" s="32" t="s">
        <v>8315</v>
      </c>
      <c r="R74" s="21" t="s">
        <v>8316</v>
      </c>
      <c r="S74" s="33">
        <f t="shared" si="6"/>
        <v>41793.814259259263</v>
      </c>
      <c r="T74" s="33">
        <f t="shared" si="7"/>
        <v>41825.165972222225</v>
      </c>
    </row>
    <row r="75" spans="1:20" ht="41.4" x14ac:dyDescent="0.45">
      <c r="A75" s="21">
        <v>3745</v>
      </c>
      <c r="B75" s="22" t="s">
        <v>3742</v>
      </c>
      <c r="C75" s="22" t="s">
        <v>7855</v>
      </c>
      <c r="D75" s="30">
        <v>100</v>
      </c>
      <c r="E75" s="31">
        <v>10</v>
      </c>
      <c r="F75" s="21" t="s">
        <v>8220</v>
      </c>
      <c r="G75" s="21" t="s">
        <v>8223</v>
      </c>
      <c r="H75" s="21" t="s">
        <v>8245</v>
      </c>
      <c r="I75" s="21">
        <v>1407689102</v>
      </c>
      <c r="J75" s="21">
        <v>1405097102</v>
      </c>
      <c r="K75" s="21" t="b">
        <v>0</v>
      </c>
      <c r="L75" s="21">
        <v>1</v>
      </c>
      <c r="M75" s="21" t="b">
        <v>0</v>
      </c>
      <c r="N75" s="21" t="s">
        <v>8269</v>
      </c>
      <c r="O75" s="21">
        <f t="shared" si="4"/>
        <v>10</v>
      </c>
      <c r="P75" s="21">
        <f t="shared" si="5"/>
        <v>10</v>
      </c>
      <c r="Q75" s="32" t="s">
        <v>8315</v>
      </c>
      <c r="R75" s="21" t="s">
        <v>8316</v>
      </c>
      <c r="S75" s="33">
        <f t="shared" si="6"/>
        <v>41831.697939814818</v>
      </c>
      <c r="T75" s="33">
        <f t="shared" si="7"/>
        <v>41861.697939814818</v>
      </c>
    </row>
    <row r="76" spans="1:20" x14ac:dyDescent="0.45">
      <c r="A76" s="21">
        <v>3746</v>
      </c>
      <c r="B76" s="22" t="s">
        <v>3743</v>
      </c>
      <c r="C76" s="22" t="s">
        <v>7856</v>
      </c>
      <c r="D76" s="30">
        <v>8500</v>
      </c>
      <c r="E76" s="31">
        <v>202</v>
      </c>
      <c r="F76" s="21" t="s">
        <v>8220</v>
      </c>
      <c r="G76" s="21" t="s">
        <v>8223</v>
      </c>
      <c r="H76" s="21" t="s">
        <v>8245</v>
      </c>
      <c r="I76" s="21">
        <v>1475918439</v>
      </c>
      <c r="J76" s="21">
        <v>1473326439</v>
      </c>
      <c r="K76" s="21" t="b">
        <v>0</v>
      </c>
      <c r="L76" s="21">
        <v>1</v>
      </c>
      <c r="M76" s="21" t="b">
        <v>0</v>
      </c>
      <c r="N76" s="21" t="s">
        <v>8269</v>
      </c>
      <c r="O76" s="21">
        <f t="shared" si="4"/>
        <v>2</v>
      </c>
      <c r="P76" s="21">
        <f t="shared" si="5"/>
        <v>202</v>
      </c>
      <c r="Q76" s="32" t="s">
        <v>8315</v>
      </c>
      <c r="R76" s="21" t="s">
        <v>8316</v>
      </c>
      <c r="S76" s="33">
        <f t="shared" si="6"/>
        <v>42621.389340277776</v>
      </c>
      <c r="T76" s="33">
        <f t="shared" si="7"/>
        <v>42651.389340277776</v>
      </c>
    </row>
    <row r="77" spans="1:20" ht="41.4" x14ac:dyDescent="0.45">
      <c r="A77" s="21">
        <v>3841</v>
      </c>
      <c r="B77" s="22" t="s">
        <v>3838</v>
      </c>
      <c r="C77" s="22" t="s">
        <v>7950</v>
      </c>
      <c r="D77" s="30">
        <v>10000</v>
      </c>
      <c r="E77" s="31">
        <v>872</v>
      </c>
      <c r="F77" s="21" t="s">
        <v>8220</v>
      </c>
      <c r="G77" s="21" t="s">
        <v>8223</v>
      </c>
      <c r="H77" s="21" t="s">
        <v>8245</v>
      </c>
      <c r="I77" s="21">
        <v>1405882287</v>
      </c>
      <c r="J77" s="21">
        <v>1400698287</v>
      </c>
      <c r="K77" s="21" t="b">
        <v>1</v>
      </c>
      <c r="L77" s="21">
        <v>34</v>
      </c>
      <c r="M77" s="21" t="b">
        <v>0</v>
      </c>
      <c r="N77" s="21" t="s">
        <v>8269</v>
      </c>
      <c r="O77" s="21">
        <f t="shared" si="4"/>
        <v>9</v>
      </c>
      <c r="P77" s="21">
        <f t="shared" si="5"/>
        <v>25.65</v>
      </c>
      <c r="Q77" s="32" t="s">
        <v>8315</v>
      </c>
      <c r="R77" s="21" t="s">
        <v>8316</v>
      </c>
      <c r="S77" s="33">
        <f t="shared" si="6"/>
        <v>41780.785729166666</v>
      </c>
      <c r="T77" s="33">
        <f t="shared" si="7"/>
        <v>41840.785729166666</v>
      </c>
    </row>
    <row r="78" spans="1:20" ht="41.4" x14ac:dyDescent="0.45">
      <c r="A78" s="21">
        <v>3843</v>
      </c>
      <c r="B78" s="22" t="s">
        <v>3840</v>
      </c>
      <c r="C78" s="22" t="s">
        <v>7952</v>
      </c>
      <c r="D78" s="30">
        <v>5000</v>
      </c>
      <c r="E78" s="31">
        <v>1065</v>
      </c>
      <c r="F78" s="21" t="s">
        <v>8220</v>
      </c>
      <c r="G78" s="21" t="s">
        <v>8223</v>
      </c>
      <c r="H78" s="21" t="s">
        <v>8245</v>
      </c>
      <c r="I78" s="21">
        <v>1401587064</v>
      </c>
      <c r="J78" s="21">
        <v>1399427064</v>
      </c>
      <c r="K78" s="21" t="b">
        <v>1</v>
      </c>
      <c r="L78" s="21">
        <v>19</v>
      </c>
      <c r="M78" s="21" t="b">
        <v>0</v>
      </c>
      <c r="N78" s="21" t="s">
        <v>8269</v>
      </c>
      <c r="O78" s="21">
        <f t="shared" si="4"/>
        <v>21</v>
      </c>
      <c r="P78" s="21">
        <f t="shared" si="5"/>
        <v>56.05</v>
      </c>
      <c r="Q78" s="32" t="s">
        <v>8315</v>
      </c>
      <c r="R78" s="21" t="s">
        <v>8316</v>
      </c>
      <c r="S78" s="33">
        <f t="shared" si="6"/>
        <v>41766.072500000002</v>
      </c>
      <c r="T78" s="33">
        <f t="shared" si="7"/>
        <v>41791.072500000002</v>
      </c>
    </row>
    <row r="79" spans="1:20" ht="41.4" x14ac:dyDescent="0.45">
      <c r="A79" s="21">
        <v>3844</v>
      </c>
      <c r="B79" s="22" t="s">
        <v>3841</v>
      </c>
      <c r="C79" s="22" t="s">
        <v>7953</v>
      </c>
      <c r="D79" s="30">
        <v>9800</v>
      </c>
      <c r="E79" s="31">
        <v>4066</v>
      </c>
      <c r="F79" s="21" t="s">
        <v>8220</v>
      </c>
      <c r="G79" s="21" t="s">
        <v>8223</v>
      </c>
      <c r="H79" s="21" t="s">
        <v>8245</v>
      </c>
      <c r="I79" s="21">
        <v>1401778740</v>
      </c>
      <c r="J79" s="21">
        <v>1399474134</v>
      </c>
      <c r="K79" s="21" t="b">
        <v>1</v>
      </c>
      <c r="L79" s="21">
        <v>50</v>
      </c>
      <c r="M79" s="21" t="b">
        <v>0</v>
      </c>
      <c r="N79" s="21" t="s">
        <v>8269</v>
      </c>
      <c r="O79" s="21">
        <f t="shared" si="4"/>
        <v>41</v>
      </c>
      <c r="P79" s="21">
        <f t="shared" si="5"/>
        <v>81.319999999999993</v>
      </c>
      <c r="Q79" s="32" t="s">
        <v>8315</v>
      </c>
      <c r="R79" s="21" t="s">
        <v>8316</v>
      </c>
      <c r="S79" s="33">
        <f t="shared" si="6"/>
        <v>41766.617291666669</v>
      </c>
      <c r="T79" s="33">
        <f t="shared" si="7"/>
        <v>41793.290972222225</v>
      </c>
    </row>
    <row r="80" spans="1:20" ht="55.2" x14ac:dyDescent="0.45">
      <c r="A80" s="21">
        <v>3845</v>
      </c>
      <c r="B80" s="22" t="s">
        <v>3842</v>
      </c>
      <c r="C80" s="22" t="s">
        <v>7954</v>
      </c>
      <c r="D80" s="30">
        <v>40000</v>
      </c>
      <c r="E80" s="31">
        <v>842</v>
      </c>
      <c r="F80" s="21" t="s">
        <v>8220</v>
      </c>
      <c r="G80" s="21" t="s">
        <v>8223</v>
      </c>
      <c r="H80" s="21" t="s">
        <v>8245</v>
      </c>
      <c r="I80" s="21">
        <v>1443711774</v>
      </c>
      <c r="J80" s="21">
        <v>1441119774</v>
      </c>
      <c r="K80" s="21" t="b">
        <v>1</v>
      </c>
      <c r="L80" s="21">
        <v>12</v>
      </c>
      <c r="M80" s="21" t="b">
        <v>0</v>
      </c>
      <c r="N80" s="21" t="s">
        <v>8269</v>
      </c>
      <c r="O80" s="21">
        <f t="shared" si="4"/>
        <v>2</v>
      </c>
      <c r="P80" s="21">
        <f t="shared" si="5"/>
        <v>70.17</v>
      </c>
      <c r="Q80" s="32" t="s">
        <v>8315</v>
      </c>
      <c r="R80" s="21" t="s">
        <v>8316</v>
      </c>
      <c r="S80" s="33">
        <f t="shared" si="6"/>
        <v>42248.627013888887</v>
      </c>
      <c r="T80" s="33">
        <f t="shared" si="7"/>
        <v>42278.627013888887</v>
      </c>
    </row>
    <row r="81" spans="1:20" ht="41.4" x14ac:dyDescent="0.45">
      <c r="A81" s="21">
        <v>3846</v>
      </c>
      <c r="B81" s="22" t="s">
        <v>3843</v>
      </c>
      <c r="C81" s="22" t="s">
        <v>7955</v>
      </c>
      <c r="D81" s="30">
        <v>7000</v>
      </c>
      <c r="E81" s="31">
        <v>189</v>
      </c>
      <c r="F81" s="21" t="s">
        <v>8220</v>
      </c>
      <c r="G81" s="21" t="s">
        <v>8223</v>
      </c>
      <c r="H81" s="21" t="s">
        <v>8245</v>
      </c>
      <c r="I81" s="21">
        <v>1412405940</v>
      </c>
      <c r="J81" s="21">
        <v>1409721542</v>
      </c>
      <c r="K81" s="21" t="b">
        <v>1</v>
      </c>
      <c r="L81" s="21">
        <v>8</v>
      </c>
      <c r="M81" s="21" t="b">
        <v>0</v>
      </c>
      <c r="N81" s="21" t="s">
        <v>8269</v>
      </c>
      <c r="O81" s="21">
        <f t="shared" si="4"/>
        <v>3</v>
      </c>
      <c r="P81" s="21">
        <f t="shared" si="5"/>
        <v>23.63</v>
      </c>
      <c r="Q81" s="32" t="s">
        <v>8315</v>
      </c>
      <c r="R81" s="21" t="s">
        <v>8316</v>
      </c>
      <c r="S81" s="33">
        <f t="shared" si="6"/>
        <v>41885.221550925926</v>
      </c>
      <c r="T81" s="33">
        <f t="shared" si="7"/>
        <v>41916.290972222225</v>
      </c>
    </row>
    <row r="82" spans="1:20" ht="41.4" x14ac:dyDescent="0.45">
      <c r="A82" s="21">
        <v>3847</v>
      </c>
      <c r="B82" s="22" t="s">
        <v>3844</v>
      </c>
      <c r="C82" s="22" t="s">
        <v>7956</v>
      </c>
      <c r="D82" s="30">
        <v>10500</v>
      </c>
      <c r="E82" s="31">
        <v>1697</v>
      </c>
      <c r="F82" s="21" t="s">
        <v>8220</v>
      </c>
      <c r="G82" s="21" t="s">
        <v>8223</v>
      </c>
      <c r="H82" s="21" t="s">
        <v>8245</v>
      </c>
      <c r="I82" s="21">
        <v>1437283391</v>
      </c>
      <c r="J82" s="21">
        <v>1433395391</v>
      </c>
      <c r="K82" s="21" t="b">
        <v>1</v>
      </c>
      <c r="L82" s="21">
        <v>9</v>
      </c>
      <c r="M82" s="21" t="b">
        <v>0</v>
      </c>
      <c r="N82" s="21" t="s">
        <v>8269</v>
      </c>
      <c r="O82" s="21">
        <f t="shared" si="4"/>
        <v>16</v>
      </c>
      <c r="P82" s="21">
        <f t="shared" si="5"/>
        <v>188.56</v>
      </c>
      <c r="Q82" s="32" t="s">
        <v>8315</v>
      </c>
      <c r="R82" s="21" t="s">
        <v>8316</v>
      </c>
      <c r="S82" s="33">
        <f t="shared" si="6"/>
        <v>42159.224432870367</v>
      </c>
      <c r="T82" s="33">
        <f t="shared" si="7"/>
        <v>42204.224432870367</v>
      </c>
    </row>
    <row r="83" spans="1:20" ht="41.4" x14ac:dyDescent="0.45">
      <c r="A83" s="21">
        <v>3848</v>
      </c>
      <c r="B83" s="22" t="s">
        <v>3845</v>
      </c>
      <c r="C83" s="22" t="s">
        <v>7957</v>
      </c>
      <c r="D83" s="30">
        <v>13000</v>
      </c>
      <c r="E83" s="31">
        <v>2129</v>
      </c>
      <c r="F83" s="21" t="s">
        <v>8220</v>
      </c>
      <c r="G83" s="21" t="s">
        <v>8223</v>
      </c>
      <c r="H83" s="21" t="s">
        <v>8245</v>
      </c>
      <c r="I83" s="21">
        <v>1445196989</v>
      </c>
      <c r="J83" s="21">
        <v>1442604989</v>
      </c>
      <c r="K83" s="21" t="b">
        <v>1</v>
      </c>
      <c r="L83" s="21">
        <v>43</v>
      </c>
      <c r="M83" s="21" t="b">
        <v>0</v>
      </c>
      <c r="N83" s="21" t="s">
        <v>8269</v>
      </c>
      <c r="O83" s="21">
        <f t="shared" si="4"/>
        <v>16</v>
      </c>
      <c r="P83" s="21">
        <f t="shared" si="5"/>
        <v>49.51</v>
      </c>
      <c r="Q83" s="32" t="s">
        <v>8315</v>
      </c>
      <c r="R83" s="21" t="s">
        <v>8316</v>
      </c>
      <c r="S83" s="33">
        <f t="shared" si="6"/>
        <v>42265.817002314812</v>
      </c>
      <c r="T83" s="33">
        <f t="shared" si="7"/>
        <v>42295.817002314812</v>
      </c>
    </row>
    <row r="84" spans="1:20" ht="27.6" x14ac:dyDescent="0.45">
      <c r="A84" s="21">
        <v>3850</v>
      </c>
      <c r="B84" s="22" t="s">
        <v>3847</v>
      </c>
      <c r="C84" s="22" t="s">
        <v>7959</v>
      </c>
      <c r="D84" s="30">
        <v>1000</v>
      </c>
      <c r="E84" s="31">
        <v>38</v>
      </c>
      <c r="F84" s="21" t="s">
        <v>8220</v>
      </c>
      <c r="G84" s="21" t="s">
        <v>8223</v>
      </c>
      <c r="H84" s="21" t="s">
        <v>8245</v>
      </c>
      <c r="I84" s="21">
        <v>1420081143</v>
      </c>
      <c r="J84" s="21">
        <v>1417489143</v>
      </c>
      <c r="K84" s="21" t="b">
        <v>1</v>
      </c>
      <c r="L84" s="21">
        <v>4</v>
      </c>
      <c r="M84" s="21" t="b">
        <v>0</v>
      </c>
      <c r="N84" s="21" t="s">
        <v>8269</v>
      </c>
      <c r="O84" s="21">
        <f t="shared" si="4"/>
        <v>4</v>
      </c>
      <c r="P84" s="21">
        <f t="shared" si="5"/>
        <v>9.5</v>
      </c>
      <c r="Q84" s="32" t="s">
        <v>8315</v>
      </c>
      <c r="R84" s="21" t="s">
        <v>8316</v>
      </c>
      <c r="S84" s="33">
        <f t="shared" si="6"/>
        <v>41975.124340277776</v>
      </c>
      <c r="T84" s="33">
        <f t="shared" si="7"/>
        <v>42005.124340277776</v>
      </c>
    </row>
    <row r="85" spans="1:20" ht="41.4" x14ac:dyDescent="0.45">
      <c r="A85" s="21">
        <v>3852</v>
      </c>
      <c r="B85" s="22" t="s">
        <v>3849</v>
      </c>
      <c r="C85" s="22" t="s">
        <v>7961</v>
      </c>
      <c r="D85" s="30">
        <v>10000</v>
      </c>
      <c r="E85" s="31">
        <v>20</v>
      </c>
      <c r="F85" s="21" t="s">
        <v>8220</v>
      </c>
      <c r="G85" s="21" t="s">
        <v>8223</v>
      </c>
      <c r="H85" s="21" t="s">
        <v>8245</v>
      </c>
      <c r="I85" s="21">
        <v>1427427276</v>
      </c>
      <c r="J85" s="21">
        <v>1425270876</v>
      </c>
      <c r="K85" s="21" t="b">
        <v>0</v>
      </c>
      <c r="L85" s="21">
        <v>2</v>
      </c>
      <c r="M85" s="21" t="b">
        <v>0</v>
      </c>
      <c r="N85" s="21" t="s">
        <v>8269</v>
      </c>
      <c r="O85" s="21">
        <f t="shared" si="4"/>
        <v>0</v>
      </c>
      <c r="P85" s="21">
        <f t="shared" si="5"/>
        <v>10</v>
      </c>
      <c r="Q85" s="32" t="s">
        <v>8315</v>
      </c>
      <c r="R85" s="21" t="s">
        <v>8316</v>
      </c>
      <c r="S85" s="33">
        <f t="shared" si="6"/>
        <v>42065.190694444449</v>
      </c>
      <c r="T85" s="33">
        <f t="shared" si="7"/>
        <v>42090.149027777778</v>
      </c>
    </row>
    <row r="86" spans="1:20" ht="27.6" x14ac:dyDescent="0.45">
      <c r="A86" s="21">
        <v>3853</v>
      </c>
      <c r="B86" s="22" t="s">
        <v>3850</v>
      </c>
      <c r="C86" s="22" t="s">
        <v>7962</v>
      </c>
      <c r="D86" s="30">
        <v>100000</v>
      </c>
      <c r="E86" s="31">
        <v>26</v>
      </c>
      <c r="F86" s="21" t="s">
        <v>8220</v>
      </c>
      <c r="G86" s="21" t="s">
        <v>8223</v>
      </c>
      <c r="H86" s="21" t="s">
        <v>8245</v>
      </c>
      <c r="I86" s="21">
        <v>1409602178</v>
      </c>
      <c r="J86" s="21">
        <v>1406578178</v>
      </c>
      <c r="K86" s="21" t="b">
        <v>0</v>
      </c>
      <c r="L86" s="21">
        <v>2</v>
      </c>
      <c r="M86" s="21" t="b">
        <v>0</v>
      </c>
      <c r="N86" s="21" t="s">
        <v>8269</v>
      </c>
      <c r="O86" s="21">
        <f t="shared" si="4"/>
        <v>0</v>
      </c>
      <c r="P86" s="21">
        <f t="shared" si="5"/>
        <v>13</v>
      </c>
      <c r="Q86" s="32" t="s">
        <v>8315</v>
      </c>
      <c r="R86" s="21" t="s">
        <v>8316</v>
      </c>
      <c r="S86" s="33">
        <f t="shared" si="6"/>
        <v>41848.84002314815</v>
      </c>
      <c r="T86" s="33">
        <f t="shared" si="7"/>
        <v>41883.84002314815</v>
      </c>
    </row>
    <row r="87" spans="1:20" ht="27.6" x14ac:dyDescent="0.45">
      <c r="A87" s="21">
        <v>3854</v>
      </c>
      <c r="B87" s="22" t="s">
        <v>3851</v>
      </c>
      <c r="C87" s="22" t="s">
        <v>7963</v>
      </c>
      <c r="D87" s="30">
        <v>11000</v>
      </c>
      <c r="E87" s="31">
        <v>1788</v>
      </c>
      <c r="F87" s="21" t="s">
        <v>8220</v>
      </c>
      <c r="G87" s="21" t="s">
        <v>8223</v>
      </c>
      <c r="H87" s="21" t="s">
        <v>8245</v>
      </c>
      <c r="I87" s="21">
        <v>1431206058</v>
      </c>
      <c r="J87" s="21">
        <v>1428614058</v>
      </c>
      <c r="K87" s="21" t="b">
        <v>0</v>
      </c>
      <c r="L87" s="21">
        <v>20</v>
      </c>
      <c r="M87" s="21" t="b">
        <v>0</v>
      </c>
      <c r="N87" s="21" t="s">
        <v>8269</v>
      </c>
      <c r="O87" s="21">
        <f t="shared" si="4"/>
        <v>16</v>
      </c>
      <c r="P87" s="21">
        <f t="shared" si="5"/>
        <v>89.4</v>
      </c>
      <c r="Q87" s="32" t="s">
        <v>8315</v>
      </c>
      <c r="R87" s="21" t="s">
        <v>8316</v>
      </c>
      <c r="S87" s="33">
        <f t="shared" si="6"/>
        <v>42103.884930555556</v>
      </c>
      <c r="T87" s="33">
        <f t="shared" si="7"/>
        <v>42133.884930555556</v>
      </c>
    </row>
    <row r="88" spans="1:20" ht="55.2" x14ac:dyDescent="0.45">
      <c r="A88" s="21">
        <v>3855</v>
      </c>
      <c r="B88" s="22" t="s">
        <v>3852</v>
      </c>
      <c r="C88" s="22" t="s">
        <v>7964</v>
      </c>
      <c r="D88" s="30">
        <v>1000</v>
      </c>
      <c r="E88" s="31">
        <v>25</v>
      </c>
      <c r="F88" s="21" t="s">
        <v>8220</v>
      </c>
      <c r="G88" s="21" t="s">
        <v>8223</v>
      </c>
      <c r="H88" s="21" t="s">
        <v>8245</v>
      </c>
      <c r="I88" s="21">
        <v>1427408271</v>
      </c>
      <c r="J88" s="21">
        <v>1424819871</v>
      </c>
      <c r="K88" s="21" t="b">
        <v>0</v>
      </c>
      <c r="L88" s="21">
        <v>1</v>
      </c>
      <c r="M88" s="21" t="b">
        <v>0</v>
      </c>
      <c r="N88" s="21" t="s">
        <v>8269</v>
      </c>
      <c r="O88" s="21">
        <f t="shared" si="4"/>
        <v>3</v>
      </c>
      <c r="P88" s="21">
        <f t="shared" si="5"/>
        <v>25</v>
      </c>
      <c r="Q88" s="32" t="s">
        <v>8315</v>
      </c>
      <c r="R88" s="21" t="s">
        <v>8316</v>
      </c>
      <c r="S88" s="33">
        <f t="shared" si="6"/>
        <v>42059.970729166671</v>
      </c>
      <c r="T88" s="33">
        <f t="shared" si="7"/>
        <v>42089.929062499999</v>
      </c>
    </row>
    <row r="89" spans="1:20" ht="41.4" x14ac:dyDescent="0.45">
      <c r="A89" s="21">
        <v>3856</v>
      </c>
      <c r="B89" s="22" t="s">
        <v>3853</v>
      </c>
      <c r="C89" s="22" t="s">
        <v>7965</v>
      </c>
      <c r="D89" s="30">
        <v>5000</v>
      </c>
      <c r="E89" s="31">
        <v>1</v>
      </c>
      <c r="F89" s="21" t="s">
        <v>8220</v>
      </c>
      <c r="G89" s="21" t="s">
        <v>8223</v>
      </c>
      <c r="H89" s="21" t="s">
        <v>8245</v>
      </c>
      <c r="I89" s="21">
        <v>1425833403</v>
      </c>
      <c r="J89" s="21">
        <v>1423245003</v>
      </c>
      <c r="K89" s="21" t="b">
        <v>0</v>
      </c>
      <c r="L89" s="21">
        <v>1</v>
      </c>
      <c r="M89" s="21" t="b">
        <v>0</v>
      </c>
      <c r="N89" s="21" t="s">
        <v>8269</v>
      </c>
      <c r="O89" s="21">
        <f t="shared" si="4"/>
        <v>0</v>
      </c>
      <c r="P89" s="21">
        <f t="shared" si="5"/>
        <v>1</v>
      </c>
      <c r="Q89" s="32" t="s">
        <v>8315</v>
      </c>
      <c r="R89" s="21" t="s">
        <v>8316</v>
      </c>
      <c r="S89" s="33">
        <f t="shared" si="6"/>
        <v>42041.743090277778</v>
      </c>
      <c r="T89" s="33">
        <f t="shared" si="7"/>
        <v>42071.701423611114</v>
      </c>
    </row>
    <row r="90" spans="1:20" ht="41.4" x14ac:dyDescent="0.45">
      <c r="A90" s="21">
        <v>3857</v>
      </c>
      <c r="B90" s="22" t="s">
        <v>3854</v>
      </c>
      <c r="C90" s="22" t="s">
        <v>7966</v>
      </c>
      <c r="D90" s="30">
        <v>5000</v>
      </c>
      <c r="E90" s="31">
        <v>260</v>
      </c>
      <c r="F90" s="21" t="s">
        <v>8220</v>
      </c>
      <c r="G90" s="21" t="s">
        <v>8223</v>
      </c>
      <c r="H90" s="21" t="s">
        <v>8245</v>
      </c>
      <c r="I90" s="21">
        <v>1406913120</v>
      </c>
      <c r="J90" s="21">
        <v>1404927690</v>
      </c>
      <c r="K90" s="21" t="b">
        <v>0</v>
      </c>
      <c r="L90" s="21">
        <v>4</v>
      </c>
      <c r="M90" s="21" t="b">
        <v>0</v>
      </c>
      <c r="N90" s="21" t="s">
        <v>8269</v>
      </c>
      <c r="O90" s="21">
        <f t="shared" si="4"/>
        <v>5</v>
      </c>
      <c r="P90" s="21">
        <f t="shared" si="5"/>
        <v>65</v>
      </c>
      <c r="Q90" s="32" t="s">
        <v>8315</v>
      </c>
      <c r="R90" s="21" t="s">
        <v>8316</v>
      </c>
      <c r="S90" s="33">
        <f t="shared" si="6"/>
        <v>41829.73715277778</v>
      </c>
      <c r="T90" s="33">
        <f t="shared" si="7"/>
        <v>41852.716666666667</v>
      </c>
    </row>
    <row r="91" spans="1:20" ht="41.4" x14ac:dyDescent="0.45">
      <c r="A91" s="21">
        <v>3859</v>
      </c>
      <c r="B91" s="22" t="s">
        <v>3856</v>
      </c>
      <c r="C91" s="22" t="s">
        <v>7968</v>
      </c>
      <c r="D91" s="30">
        <v>2500</v>
      </c>
      <c r="E91" s="31">
        <v>1</v>
      </c>
      <c r="F91" s="21" t="s">
        <v>8220</v>
      </c>
      <c r="G91" s="21" t="s">
        <v>8223</v>
      </c>
      <c r="H91" s="21" t="s">
        <v>8245</v>
      </c>
      <c r="I91" s="21">
        <v>1403730000</v>
      </c>
      <c r="J91" s="21">
        <v>1401485207</v>
      </c>
      <c r="K91" s="21" t="b">
        <v>0</v>
      </c>
      <c r="L91" s="21">
        <v>1</v>
      </c>
      <c r="M91" s="21" t="b">
        <v>0</v>
      </c>
      <c r="N91" s="21" t="s">
        <v>8269</v>
      </c>
      <c r="O91" s="21">
        <f t="shared" si="4"/>
        <v>0</v>
      </c>
      <c r="P91" s="21">
        <f t="shared" si="5"/>
        <v>1</v>
      </c>
      <c r="Q91" s="32" t="s">
        <v>8315</v>
      </c>
      <c r="R91" s="21" t="s">
        <v>8316</v>
      </c>
      <c r="S91" s="33">
        <f t="shared" si="6"/>
        <v>41789.893599537041</v>
      </c>
      <c r="T91" s="33">
        <f t="shared" si="7"/>
        <v>41815.875</v>
      </c>
    </row>
    <row r="92" spans="1:20" ht="41.4" x14ac:dyDescent="0.45">
      <c r="A92" s="21">
        <v>3860</v>
      </c>
      <c r="B92" s="22" t="s">
        <v>3857</v>
      </c>
      <c r="C92" s="22" t="s">
        <v>7969</v>
      </c>
      <c r="D92" s="30">
        <v>6000</v>
      </c>
      <c r="E92" s="31">
        <v>1060</v>
      </c>
      <c r="F92" s="21" t="s">
        <v>8220</v>
      </c>
      <c r="G92" s="21" t="s">
        <v>8223</v>
      </c>
      <c r="H92" s="21" t="s">
        <v>8245</v>
      </c>
      <c r="I92" s="21">
        <v>1407858710</v>
      </c>
      <c r="J92" s="21">
        <v>1405266710</v>
      </c>
      <c r="K92" s="21" t="b">
        <v>0</v>
      </c>
      <c r="L92" s="21">
        <v>13</v>
      </c>
      <c r="M92" s="21" t="b">
        <v>0</v>
      </c>
      <c r="N92" s="21" t="s">
        <v>8269</v>
      </c>
      <c r="O92" s="21">
        <f t="shared" si="4"/>
        <v>18</v>
      </c>
      <c r="P92" s="21">
        <f t="shared" si="5"/>
        <v>81.540000000000006</v>
      </c>
      <c r="Q92" s="32" t="s">
        <v>8315</v>
      </c>
      <c r="R92" s="21" t="s">
        <v>8316</v>
      </c>
      <c r="S92" s="33">
        <f t="shared" si="6"/>
        <v>41833.660995370366</v>
      </c>
      <c r="T92" s="33">
        <f t="shared" si="7"/>
        <v>41863.660995370366</v>
      </c>
    </row>
    <row r="93" spans="1:20" x14ac:dyDescent="0.45">
      <c r="A93" s="21">
        <v>3861</v>
      </c>
      <c r="B93" s="22" t="s">
        <v>3858</v>
      </c>
      <c r="C93" s="22" t="s">
        <v>7970</v>
      </c>
      <c r="D93" s="30">
        <v>2000</v>
      </c>
      <c r="E93" s="31">
        <v>100</v>
      </c>
      <c r="F93" s="21" t="s">
        <v>8220</v>
      </c>
      <c r="G93" s="21" t="s">
        <v>8223</v>
      </c>
      <c r="H93" s="21" t="s">
        <v>8245</v>
      </c>
      <c r="I93" s="21">
        <v>1415828820</v>
      </c>
      <c r="J93" s="21">
        <v>1412258977</v>
      </c>
      <c r="K93" s="21" t="b">
        <v>0</v>
      </c>
      <c r="L93" s="21">
        <v>1</v>
      </c>
      <c r="M93" s="21" t="b">
        <v>0</v>
      </c>
      <c r="N93" s="21" t="s">
        <v>8269</v>
      </c>
      <c r="O93" s="21">
        <f t="shared" si="4"/>
        <v>5</v>
      </c>
      <c r="P93" s="21">
        <f t="shared" si="5"/>
        <v>100</v>
      </c>
      <c r="Q93" s="32" t="s">
        <v>8315</v>
      </c>
      <c r="R93" s="21" t="s">
        <v>8316</v>
      </c>
      <c r="S93" s="33">
        <f t="shared" si="6"/>
        <v>41914.590011574073</v>
      </c>
      <c r="T93" s="33">
        <f t="shared" si="7"/>
        <v>41955.907638888893</v>
      </c>
    </row>
    <row r="94" spans="1:20" ht="27.6" x14ac:dyDescent="0.45">
      <c r="A94" s="21">
        <v>3862</v>
      </c>
      <c r="B94" s="22" t="s">
        <v>3859</v>
      </c>
      <c r="C94" s="22" t="s">
        <v>7971</v>
      </c>
      <c r="D94" s="30">
        <v>7500</v>
      </c>
      <c r="E94" s="31">
        <v>1</v>
      </c>
      <c r="F94" s="21" t="s">
        <v>8220</v>
      </c>
      <c r="G94" s="21" t="s">
        <v>8223</v>
      </c>
      <c r="H94" s="21" t="s">
        <v>8245</v>
      </c>
      <c r="I94" s="21">
        <v>1473699540</v>
      </c>
      <c r="J94" s="21">
        <v>1472451356</v>
      </c>
      <c r="K94" s="21" t="b">
        <v>0</v>
      </c>
      <c r="L94" s="21">
        <v>1</v>
      </c>
      <c r="M94" s="21" t="b">
        <v>0</v>
      </c>
      <c r="N94" s="21" t="s">
        <v>8269</v>
      </c>
      <c r="O94" s="21">
        <f t="shared" si="4"/>
        <v>0</v>
      </c>
      <c r="P94" s="21">
        <f t="shared" si="5"/>
        <v>1</v>
      </c>
      <c r="Q94" s="32" t="s">
        <v>8315</v>
      </c>
      <c r="R94" s="21" t="s">
        <v>8316</v>
      </c>
      <c r="S94" s="33">
        <f t="shared" si="6"/>
        <v>42611.261064814811</v>
      </c>
      <c r="T94" s="33">
        <f t="shared" si="7"/>
        <v>42625.707638888889</v>
      </c>
    </row>
    <row r="95" spans="1:20" ht="41.4" x14ac:dyDescent="0.45">
      <c r="A95" s="21">
        <v>3863</v>
      </c>
      <c r="B95" s="22" t="s">
        <v>3860</v>
      </c>
      <c r="C95" s="22" t="s">
        <v>7972</v>
      </c>
      <c r="D95" s="30">
        <v>6000</v>
      </c>
      <c r="E95" s="31">
        <v>0</v>
      </c>
      <c r="F95" s="21" t="s">
        <v>8220</v>
      </c>
      <c r="G95" s="21" t="s">
        <v>8223</v>
      </c>
      <c r="H95" s="21" t="s">
        <v>8245</v>
      </c>
      <c r="I95" s="21">
        <v>1446739905</v>
      </c>
      <c r="J95" s="21">
        <v>1441552305</v>
      </c>
      <c r="K95" s="21" t="b">
        <v>0</v>
      </c>
      <c r="L95" s="21">
        <v>0</v>
      </c>
      <c r="M95" s="21" t="b">
        <v>0</v>
      </c>
      <c r="N95" s="21" t="s">
        <v>8269</v>
      </c>
      <c r="O95" s="21">
        <f t="shared" si="4"/>
        <v>0</v>
      </c>
      <c r="P95" s="21">
        <f t="shared" si="5"/>
        <v>0</v>
      </c>
      <c r="Q95" s="32" t="s">
        <v>8315</v>
      </c>
      <c r="R95" s="21" t="s">
        <v>8316</v>
      </c>
      <c r="S95" s="33">
        <f t="shared" si="6"/>
        <v>42253.633159722223</v>
      </c>
      <c r="T95" s="33">
        <f t="shared" si="7"/>
        <v>42313.674826388888</v>
      </c>
    </row>
    <row r="96" spans="1:20" ht="41.4" x14ac:dyDescent="0.45">
      <c r="A96" s="21">
        <v>3864</v>
      </c>
      <c r="B96" s="22" t="s">
        <v>3861</v>
      </c>
      <c r="C96" s="22" t="s">
        <v>7973</v>
      </c>
      <c r="D96" s="30">
        <v>5000</v>
      </c>
      <c r="E96" s="31">
        <v>60</v>
      </c>
      <c r="F96" s="21" t="s">
        <v>8220</v>
      </c>
      <c r="G96" s="21" t="s">
        <v>8223</v>
      </c>
      <c r="H96" s="21" t="s">
        <v>8245</v>
      </c>
      <c r="I96" s="21">
        <v>1447799054</v>
      </c>
      <c r="J96" s="21">
        <v>1445203454</v>
      </c>
      <c r="K96" s="21" t="b">
        <v>0</v>
      </c>
      <c r="L96" s="21">
        <v>3</v>
      </c>
      <c r="M96" s="21" t="b">
        <v>0</v>
      </c>
      <c r="N96" s="21" t="s">
        <v>8269</v>
      </c>
      <c r="O96" s="21">
        <f t="shared" si="4"/>
        <v>1</v>
      </c>
      <c r="P96" s="21">
        <f t="shared" si="5"/>
        <v>20</v>
      </c>
      <c r="Q96" s="32" t="s">
        <v>8315</v>
      </c>
      <c r="R96" s="21" t="s">
        <v>8316</v>
      </c>
      <c r="S96" s="33">
        <f t="shared" si="6"/>
        <v>42295.891828703709</v>
      </c>
      <c r="T96" s="33">
        <f t="shared" si="7"/>
        <v>42325.933495370366</v>
      </c>
    </row>
    <row r="97" spans="1:20" ht="27.6" x14ac:dyDescent="0.45">
      <c r="A97" s="21">
        <v>3866</v>
      </c>
      <c r="B97" s="22" t="s">
        <v>3863</v>
      </c>
      <c r="C97" s="22" t="s">
        <v>7975</v>
      </c>
      <c r="D97" s="30">
        <v>2000</v>
      </c>
      <c r="E97" s="31">
        <v>11</v>
      </c>
      <c r="F97" s="21" t="s">
        <v>8220</v>
      </c>
      <c r="G97" s="21" t="s">
        <v>8223</v>
      </c>
      <c r="H97" s="21" t="s">
        <v>8245</v>
      </c>
      <c r="I97" s="21">
        <v>1458703740</v>
      </c>
      <c r="J97" s="21">
        <v>1454453021</v>
      </c>
      <c r="K97" s="21" t="b">
        <v>0</v>
      </c>
      <c r="L97" s="21">
        <v>2</v>
      </c>
      <c r="M97" s="21" t="b">
        <v>0</v>
      </c>
      <c r="N97" s="21" t="s">
        <v>8269</v>
      </c>
      <c r="O97" s="21">
        <f t="shared" si="4"/>
        <v>1</v>
      </c>
      <c r="P97" s="21">
        <f t="shared" si="5"/>
        <v>5.5</v>
      </c>
      <c r="Q97" s="32" t="s">
        <v>8315</v>
      </c>
      <c r="R97" s="21" t="s">
        <v>8316</v>
      </c>
      <c r="S97" s="33">
        <f t="shared" si="6"/>
        <v>42402.947002314817</v>
      </c>
      <c r="T97" s="33">
        <f t="shared" si="7"/>
        <v>42452.145138888889</v>
      </c>
    </row>
    <row r="98" spans="1:20" ht="41.4" x14ac:dyDescent="0.45">
      <c r="A98" s="21">
        <v>3867</v>
      </c>
      <c r="B98" s="22" t="s">
        <v>3864</v>
      </c>
      <c r="C98" s="22" t="s">
        <v>7976</v>
      </c>
      <c r="D98" s="30">
        <v>2000</v>
      </c>
      <c r="E98" s="31">
        <v>251</v>
      </c>
      <c r="F98" s="21" t="s">
        <v>8220</v>
      </c>
      <c r="G98" s="21" t="s">
        <v>8223</v>
      </c>
      <c r="H98" s="21" t="s">
        <v>8245</v>
      </c>
      <c r="I98" s="21">
        <v>1466278339</v>
      </c>
      <c r="J98" s="21">
        <v>1463686339</v>
      </c>
      <c r="K98" s="21" t="b">
        <v>0</v>
      </c>
      <c r="L98" s="21">
        <v>5</v>
      </c>
      <c r="M98" s="21" t="b">
        <v>0</v>
      </c>
      <c r="N98" s="21" t="s">
        <v>8269</v>
      </c>
      <c r="O98" s="21">
        <f t="shared" si="4"/>
        <v>13</v>
      </c>
      <c r="P98" s="21">
        <f t="shared" si="5"/>
        <v>50.2</v>
      </c>
      <c r="Q98" s="32" t="s">
        <v>8315</v>
      </c>
      <c r="R98" s="21" t="s">
        <v>8316</v>
      </c>
      <c r="S98" s="33">
        <f t="shared" si="6"/>
        <v>42509.814108796301</v>
      </c>
      <c r="T98" s="33">
        <f t="shared" si="7"/>
        <v>42539.814108796301</v>
      </c>
    </row>
    <row r="99" spans="1:20" ht="41.4" x14ac:dyDescent="0.45">
      <c r="A99" s="21">
        <v>3889</v>
      </c>
      <c r="B99" s="22" t="s">
        <v>3886</v>
      </c>
      <c r="C99" s="22" t="s">
        <v>7997</v>
      </c>
      <c r="D99" s="30">
        <v>8000</v>
      </c>
      <c r="E99" s="31">
        <v>118</v>
      </c>
      <c r="F99" s="21" t="s">
        <v>8220</v>
      </c>
      <c r="G99" s="21" t="s">
        <v>8223</v>
      </c>
      <c r="H99" s="21" t="s">
        <v>8245</v>
      </c>
      <c r="I99" s="21">
        <v>1420413960</v>
      </c>
      <c r="J99" s="21">
        <v>1417651630</v>
      </c>
      <c r="K99" s="21" t="b">
        <v>0</v>
      </c>
      <c r="L99" s="21">
        <v>9</v>
      </c>
      <c r="M99" s="21" t="b">
        <v>0</v>
      </c>
      <c r="N99" s="21" t="s">
        <v>8269</v>
      </c>
      <c r="O99" s="21">
        <f t="shared" si="4"/>
        <v>1</v>
      </c>
      <c r="P99" s="21">
        <f t="shared" si="5"/>
        <v>13.11</v>
      </c>
      <c r="Q99" s="32" t="s">
        <v>8315</v>
      </c>
      <c r="R99" s="21" t="s">
        <v>8316</v>
      </c>
      <c r="S99" s="33">
        <f t="shared" si="6"/>
        <v>41977.004976851851</v>
      </c>
      <c r="T99" s="33">
        <f t="shared" si="7"/>
        <v>42008.976388888885</v>
      </c>
    </row>
    <row r="100" spans="1:20" ht="41.4" x14ac:dyDescent="0.45">
      <c r="A100" s="21">
        <v>3890</v>
      </c>
      <c r="B100" s="22" t="s">
        <v>3887</v>
      </c>
      <c r="C100" s="22" t="s">
        <v>7998</v>
      </c>
      <c r="D100" s="30">
        <v>15000</v>
      </c>
      <c r="E100" s="31">
        <v>2524</v>
      </c>
      <c r="F100" s="21" t="s">
        <v>8220</v>
      </c>
      <c r="G100" s="21" t="s">
        <v>8223</v>
      </c>
      <c r="H100" s="21" t="s">
        <v>8245</v>
      </c>
      <c r="I100" s="21">
        <v>1439662344</v>
      </c>
      <c r="J100" s="21">
        <v>1434478344</v>
      </c>
      <c r="K100" s="21" t="b">
        <v>0</v>
      </c>
      <c r="L100" s="21">
        <v>8</v>
      </c>
      <c r="M100" s="21" t="b">
        <v>0</v>
      </c>
      <c r="N100" s="21" t="s">
        <v>8269</v>
      </c>
      <c r="O100" s="21">
        <f t="shared" si="4"/>
        <v>17</v>
      </c>
      <c r="P100" s="21">
        <f t="shared" si="5"/>
        <v>315.5</v>
      </c>
      <c r="Q100" s="32" t="s">
        <v>8315</v>
      </c>
      <c r="R100" s="21" t="s">
        <v>8316</v>
      </c>
      <c r="S100" s="33">
        <f t="shared" si="6"/>
        <v>42171.758611111116</v>
      </c>
      <c r="T100" s="33">
        <f t="shared" si="7"/>
        <v>42231.758611111116</v>
      </c>
    </row>
    <row r="101" spans="1:20" ht="27.6" x14ac:dyDescent="0.45">
      <c r="A101" s="21">
        <v>3891</v>
      </c>
      <c r="B101" s="22" t="s">
        <v>3888</v>
      </c>
      <c r="C101" s="22" t="s">
        <v>7999</v>
      </c>
      <c r="D101" s="30">
        <v>800</v>
      </c>
      <c r="E101" s="31">
        <v>260</v>
      </c>
      <c r="F101" s="21" t="s">
        <v>8220</v>
      </c>
      <c r="G101" s="21" t="s">
        <v>8223</v>
      </c>
      <c r="H101" s="21" t="s">
        <v>8245</v>
      </c>
      <c r="I101" s="21">
        <v>1427086740</v>
      </c>
      <c r="J101" s="21">
        <v>1424488244</v>
      </c>
      <c r="K101" s="21" t="b">
        <v>0</v>
      </c>
      <c r="L101" s="21">
        <v>7</v>
      </c>
      <c r="M101" s="21" t="b">
        <v>0</v>
      </c>
      <c r="N101" s="21" t="s">
        <v>8269</v>
      </c>
      <c r="O101" s="21">
        <f t="shared" si="4"/>
        <v>33</v>
      </c>
      <c r="P101" s="21">
        <f t="shared" si="5"/>
        <v>37.14</v>
      </c>
      <c r="Q101" s="32" t="s">
        <v>8315</v>
      </c>
      <c r="R101" s="21" t="s">
        <v>8316</v>
      </c>
      <c r="S101" s="33">
        <f t="shared" si="6"/>
        <v>42056.1324537037</v>
      </c>
      <c r="T101" s="33">
        <f t="shared" si="7"/>
        <v>42086.207638888889</v>
      </c>
    </row>
    <row r="102" spans="1:20" ht="41.4" x14ac:dyDescent="0.45">
      <c r="A102" s="21">
        <v>3892</v>
      </c>
      <c r="B102" s="22" t="s">
        <v>3889</v>
      </c>
      <c r="C102" s="22" t="s">
        <v>8000</v>
      </c>
      <c r="D102" s="30">
        <v>1000</v>
      </c>
      <c r="E102" s="31">
        <v>0</v>
      </c>
      <c r="F102" s="21" t="s">
        <v>8220</v>
      </c>
      <c r="G102" s="21" t="s">
        <v>8223</v>
      </c>
      <c r="H102" s="21" t="s">
        <v>8245</v>
      </c>
      <c r="I102" s="21">
        <v>1408863600</v>
      </c>
      <c r="J102" s="21">
        <v>1408203557</v>
      </c>
      <c r="K102" s="21" t="b">
        <v>0</v>
      </c>
      <c r="L102" s="21">
        <v>0</v>
      </c>
      <c r="M102" s="21" t="b">
        <v>0</v>
      </c>
      <c r="N102" s="21" t="s">
        <v>8269</v>
      </c>
      <c r="O102" s="21">
        <f t="shared" si="4"/>
        <v>0</v>
      </c>
      <c r="P102" s="21">
        <f t="shared" si="5"/>
        <v>0</v>
      </c>
      <c r="Q102" s="32" t="s">
        <v>8315</v>
      </c>
      <c r="R102" s="21" t="s">
        <v>8316</v>
      </c>
      <c r="S102" s="33">
        <f t="shared" si="6"/>
        <v>41867.652280092596</v>
      </c>
      <c r="T102" s="33">
        <f t="shared" si="7"/>
        <v>41875.291666666664</v>
      </c>
    </row>
    <row r="103" spans="1:20" ht="41.4" x14ac:dyDescent="0.45">
      <c r="A103" s="21">
        <v>3893</v>
      </c>
      <c r="B103" s="22" t="s">
        <v>3890</v>
      </c>
      <c r="C103" s="22" t="s">
        <v>8001</v>
      </c>
      <c r="D103" s="30">
        <v>50000</v>
      </c>
      <c r="E103" s="31">
        <v>10775</v>
      </c>
      <c r="F103" s="21" t="s">
        <v>8220</v>
      </c>
      <c r="G103" s="21" t="s">
        <v>8223</v>
      </c>
      <c r="H103" s="21" t="s">
        <v>8245</v>
      </c>
      <c r="I103" s="21">
        <v>1404194400</v>
      </c>
      <c r="J103" s="21">
        <v>1400600840</v>
      </c>
      <c r="K103" s="21" t="b">
        <v>0</v>
      </c>
      <c r="L103" s="21">
        <v>84</v>
      </c>
      <c r="M103" s="21" t="b">
        <v>0</v>
      </c>
      <c r="N103" s="21" t="s">
        <v>8269</v>
      </c>
      <c r="O103" s="21">
        <f t="shared" si="4"/>
        <v>22</v>
      </c>
      <c r="P103" s="21">
        <f t="shared" si="5"/>
        <v>128.27000000000001</v>
      </c>
      <c r="Q103" s="32" t="s">
        <v>8315</v>
      </c>
      <c r="R103" s="21" t="s">
        <v>8316</v>
      </c>
      <c r="S103" s="33">
        <f t="shared" si="6"/>
        <v>41779.657870370371</v>
      </c>
      <c r="T103" s="33">
        <f t="shared" si="7"/>
        <v>41821.25</v>
      </c>
    </row>
    <row r="104" spans="1:20" ht="41.4" x14ac:dyDescent="0.45">
      <c r="A104" s="21">
        <v>3894</v>
      </c>
      <c r="B104" s="22" t="s">
        <v>3891</v>
      </c>
      <c r="C104" s="22" t="s">
        <v>8002</v>
      </c>
      <c r="D104" s="30">
        <v>15000</v>
      </c>
      <c r="E104" s="31">
        <v>520</v>
      </c>
      <c r="F104" s="21" t="s">
        <v>8220</v>
      </c>
      <c r="G104" s="21" t="s">
        <v>8223</v>
      </c>
      <c r="H104" s="21" t="s">
        <v>8245</v>
      </c>
      <c r="I104" s="21">
        <v>1481000340</v>
      </c>
      <c r="J104" s="21">
        <v>1478386812</v>
      </c>
      <c r="K104" s="21" t="b">
        <v>0</v>
      </c>
      <c r="L104" s="21">
        <v>11</v>
      </c>
      <c r="M104" s="21" t="b">
        <v>0</v>
      </c>
      <c r="N104" s="21" t="s">
        <v>8269</v>
      </c>
      <c r="O104" s="21">
        <f t="shared" si="4"/>
        <v>3</v>
      </c>
      <c r="P104" s="21">
        <f t="shared" si="5"/>
        <v>47.27</v>
      </c>
      <c r="Q104" s="32" t="s">
        <v>8315</v>
      </c>
      <c r="R104" s="21" t="s">
        <v>8316</v>
      </c>
      <c r="S104" s="33">
        <f t="shared" si="6"/>
        <v>42679.958472222221</v>
      </c>
      <c r="T104" s="33">
        <f t="shared" si="7"/>
        <v>42710.207638888889</v>
      </c>
    </row>
    <row r="105" spans="1:20" ht="41.4" x14ac:dyDescent="0.45">
      <c r="A105" s="21">
        <v>3895</v>
      </c>
      <c r="B105" s="22" t="s">
        <v>3892</v>
      </c>
      <c r="C105" s="22" t="s">
        <v>8003</v>
      </c>
      <c r="D105" s="30">
        <v>1000</v>
      </c>
      <c r="E105" s="31">
        <v>50</v>
      </c>
      <c r="F105" s="21" t="s">
        <v>8220</v>
      </c>
      <c r="G105" s="21" t="s">
        <v>8223</v>
      </c>
      <c r="H105" s="21" t="s">
        <v>8245</v>
      </c>
      <c r="I105" s="21">
        <v>1425103218</v>
      </c>
      <c r="J105" s="21">
        <v>1422424818</v>
      </c>
      <c r="K105" s="21" t="b">
        <v>0</v>
      </c>
      <c r="L105" s="21">
        <v>1</v>
      </c>
      <c r="M105" s="21" t="b">
        <v>0</v>
      </c>
      <c r="N105" s="21" t="s">
        <v>8269</v>
      </c>
      <c r="O105" s="21">
        <f t="shared" si="4"/>
        <v>5</v>
      </c>
      <c r="P105" s="21">
        <f t="shared" si="5"/>
        <v>50</v>
      </c>
      <c r="Q105" s="32" t="s">
        <v>8315</v>
      </c>
      <c r="R105" s="21" t="s">
        <v>8316</v>
      </c>
      <c r="S105" s="33">
        <f t="shared" si="6"/>
        <v>42032.250208333338</v>
      </c>
      <c r="T105" s="33">
        <f t="shared" si="7"/>
        <v>42063.250208333338</v>
      </c>
    </row>
    <row r="106" spans="1:20" ht="41.4" x14ac:dyDescent="0.45">
      <c r="A106" s="21">
        <v>3896</v>
      </c>
      <c r="B106" s="22" t="s">
        <v>3893</v>
      </c>
      <c r="C106" s="22" t="s">
        <v>8004</v>
      </c>
      <c r="D106" s="30">
        <v>1600</v>
      </c>
      <c r="E106" s="31">
        <v>170</v>
      </c>
      <c r="F106" s="21" t="s">
        <v>8220</v>
      </c>
      <c r="G106" s="21" t="s">
        <v>8223</v>
      </c>
      <c r="H106" s="21" t="s">
        <v>8245</v>
      </c>
      <c r="I106" s="21">
        <v>1402979778</v>
      </c>
      <c r="J106" s="21">
        <v>1401770178</v>
      </c>
      <c r="K106" s="21" t="b">
        <v>0</v>
      </c>
      <c r="L106" s="21">
        <v>4</v>
      </c>
      <c r="M106" s="21" t="b">
        <v>0</v>
      </c>
      <c r="N106" s="21" t="s">
        <v>8269</v>
      </c>
      <c r="O106" s="21">
        <f t="shared" si="4"/>
        <v>11</v>
      </c>
      <c r="P106" s="21">
        <f t="shared" si="5"/>
        <v>42.5</v>
      </c>
      <c r="Q106" s="32" t="s">
        <v>8315</v>
      </c>
      <c r="R106" s="21" t="s">
        <v>8316</v>
      </c>
      <c r="S106" s="33">
        <f t="shared" si="6"/>
        <v>41793.191875000004</v>
      </c>
      <c r="T106" s="33">
        <f t="shared" si="7"/>
        <v>41807.191875000004</v>
      </c>
    </row>
    <row r="107" spans="1:20" ht="41.4" x14ac:dyDescent="0.45">
      <c r="A107" s="21">
        <v>3899</v>
      </c>
      <c r="B107" s="22" t="s">
        <v>3896</v>
      </c>
      <c r="C107" s="22" t="s">
        <v>8007</v>
      </c>
      <c r="D107" s="30">
        <v>10000</v>
      </c>
      <c r="E107" s="31">
        <v>125</v>
      </c>
      <c r="F107" s="21" t="s">
        <v>8220</v>
      </c>
      <c r="G107" s="21" t="s">
        <v>8223</v>
      </c>
      <c r="H107" s="21" t="s">
        <v>8245</v>
      </c>
      <c r="I107" s="21">
        <v>1407868561</v>
      </c>
      <c r="J107" s="21">
        <v>1406140561</v>
      </c>
      <c r="K107" s="21" t="b">
        <v>0</v>
      </c>
      <c r="L107" s="21">
        <v>2</v>
      </c>
      <c r="M107" s="21" t="b">
        <v>0</v>
      </c>
      <c r="N107" s="21" t="s">
        <v>8269</v>
      </c>
      <c r="O107" s="21">
        <f t="shared" si="4"/>
        <v>1</v>
      </c>
      <c r="P107" s="21">
        <f t="shared" si="5"/>
        <v>62.5</v>
      </c>
      <c r="Q107" s="32" t="s">
        <v>8315</v>
      </c>
      <c r="R107" s="21" t="s">
        <v>8316</v>
      </c>
      <c r="S107" s="33">
        <f t="shared" si="6"/>
        <v>41843.775011574071</v>
      </c>
      <c r="T107" s="33">
        <f t="shared" si="7"/>
        <v>41863.775011574071</v>
      </c>
    </row>
    <row r="108" spans="1:20" ht="27.6" x14ac:dyDescent="0.45">
      <c r="A108" s="21">
        <v>3900</v>
      </c>
      <c r="B108" s="22" t="s">
        <v>3897</v>
      </c>
      <c r="C108" s="22" t="s">
        <v>8008</v>
      </c>
      <c r="D108" s="30">
        <v>2500</v>
      </c>
      <c r="E108" s="31">
        <v>135</v>
      </c>
      <c r="F108" s="21" t="s">
        <v>8220</v>
      </c>
      <c r="G108" s="21" t="s">
        <v>8223</v>
      </c>
      <c r="H108" s="21" t="s">
        <v>8245</v>
      </c>
      <c r="I108" s="21">
        <v>1433988791</v>
      </c>
      <c r="J108" s="21">
        <v>1431396791</v>
      </c>
      <c r="K108" s="21" t="b">
        <v>0</v>
      </c>
      <c r="L108" s="21">
        <v>5</v>
      </c>
      <c r="M108" s="21" t="b">
        <v>0</v>
      </c>
      <c r="N108" s="21" t="s">
        <v>8269</v>
      </c>
      <c r="O108" s="21">
        <f t="shared" si="4"/>
        <v>5</v>
      </c>
      <c r="P108" s="21">
        <f t="shared" si="5"/>
        <v>27</v>
      </c>
      <c r="Q108" s="32" t="s">
        <v>8315</v>
      </c>
      <c r="R108" s="21" t="s">
        <v>8316</v>
      </c>
      <c r="S108" s="33">
        <f t="shared" si="6"/>
        <v>42136.092488425929</v>
      </c>
      <c r="T108" s="33">
        <f t="shared" si="7"/>
        <v>42166.092488425929</v>
      </c>
    </row>
    <row r="109" spans="1:20" ht="41.4" x14ac:dyDescent="0.45">
      <c r="A109" s="21">
        <v>3901</v>
      </c>
      <c r="B109" s="22" t="s">
        <v>3898</v>
      </c>
      <c r="C109" s="22" t="s">
        <v>8009</v>
      </c>
      <c r="D109" s="30">
        <v>3000</v>
      </c>
      <c r="E109" s="31">
        <v>25</v>
      </c>
      <c r="F109" s="21" t="s">
        <v>8220</v>
      </c>
      <c r="G109" s="21" t="s">
        <v>8223</v>
      </c>
      <c r="H109" s="21" t="s">
        <v>8245</v>
      </c>
      <c r="I109" s="21">
        <v>1450554599</v>
      </c>
      <c r="J109" s="21">
        <v>1447098599</v>
      </c>
      <c r="K109" s="21" t="b">
        <v>0</v>
      </c>
      <c r="L109" s="21">
        <v>1</v>
      </c>
      <c r="M109" s="21" t="b">
        <v>0</v>
      </c>
      <c r="N109" s="21" t="s">
        <v>8269</v>
      </c>
      <c r="O109" s="21">
        <f t="shared" si="4"/>
        <v>1</v>
      </c>
      <c r="P109" s="21">
        <f t="shared" si="5"/>
        <v>25</v>
      </c>
      <c r="Q109" s="32" t="s">
        <v>8315</v>
      </c>
      <c r="R109" s="21" t="s">
        <v>8316</v>
      </c>
      <c r="S109" s="33">
        <f t="shared" si="6"/>
        <v>42317.826377314821</v>
      </c>
      <c r="T109" s="33">
        <f t="shared" si="7"/>
        <v>42357.826377314821</v>
      </c>
    </row>
    <row r="110" spans="1:20" ht="41.4" x14ac:dyDescent="0.45">
      <c r="A110" s="21">
        <v>3903</v>
      </c>
      <c r="B110" s="22" t="s">
        <v>3900</v>
      </c>
      <c r="C110" s="22" t="s">
        <v>8011</v>
      </c>
      <c r="D110" s="30">
        <v>1500</v>
      </c>
      <c r="E110" s="31">
        <v>0</v>
      </c>
      <c r="F110" s="21" t="s">
        <v>8220</v>
      </c>
      <c r="G110" s="21" t="s">
        <v>8223</v>
      </c>
      <c r="H110" s="21" t="s">
        <v>8245</v>
      </c>
      <c r="I110" s="21">
        <v>1439581080</v>
      </c>
      <c r="J110" s="21">
        <v>1435709765</v>
      </c>
      <c r="K110" s="21" t="b">
        <v>0</v>
      </c>
      <c r="L110" s="21">
        <v>0</v>
      </c>
      <c r="M110" s="21" t="b">
        <v>0</v>
      </c>
      <c r="N110" s="21" t="s">
        <v>8269</v>
      </c>
      <c r="O110" s="21">
        <f t="shared" si="4"/>
        <v>0</v>
      </c>
      <c r="P110" s="21">
        <f t="shared" si="5"/>
        <v>0</v>
      </c>
      <c r="Q110" s="32" t="s">
        <v>8315</v>
      </c>
      <c r="R110" s="21" t="s">
        <v>8316</v>
      </c>
      <c r="S110" s="33">
        <f t="shared" si="6"/>
        <v>42186.01116898148</v>
      </c>
      <c r="T110" s="33">
        <f t="shared" si="7"/>
        <v>42230.818055555559</v>
      </c>
    </row>
    <row r="111" spans="1:20" x14ac:dyDescent="0.45">
      <c r="A111" s="21">
        <v>3904</v>
      </c>
      <c r="B111" s="22" t="s">
        <v>3901</v>
      </c>
      <c r="C111" s="22" t="s">
        <v>8012</v>
      </c>
      <c r="D111" s="30">
        <v>10000</v>
      </c>
      <c r="E111" s="31">
        <v>3</v>
      </c>
      <c r="F111" s="21" t="s">
        <v>8220</v>
      </c>
      <c r="G111" s="21" t="s">
        <v>8223</v>
      </c>
      <c r="H111" s="21" t="s">
        <v>8245</v>
      </c>
      <c r="I111" s="21">
        <v>1429074240</v>
      </c>
      <c r="J111" s="21">
        <v>1427866200</v>
      </c>
      <c r="K111" s="21" t="b">
        <v>0</v>
      </c>
      <c r="L111" s="21">
        <v>2</v>
      </c>
      <c r="M111" s="21" t="b">
        <v>0</v>
      </c>
      <c r="N111" s="21" t="s">
        <v>8269</v>
      </c>
      <c r="O111" s="21">
        <f t="shared" si="4"/>
        <v>0</v>
      </c>
      <c r="P111" s="21">
        <f t="shared" si="5"/>
        <v>1.5</v>
      </c>
      <c r="Q111" s="32" t="s">
        <v>8315</v>
      </c>
      <c r="R111" s="21" t="s">
        <v>8316</v>
      </c>
      <c r="S111" s="33">
        <f t="shared" si="6"/>
        <v>42095.229166666672</v>
      </c>
      <c r="T111" s="33">
        <f t="shared" si="7"/>
        <v>42109.211111111115</v>
      </c>
    </row>
    <row r="112" spans="1:20" ht="27.6" x14ac:dyDescent="0.45">
      <c r="A112" s="21">
        <v>3907</v>
      </c>
      <c r="B112" s="22" t="s">
        <v>3904</v>
      </c>
      <c r="C112" s="22" t="s">
        <v>8015</v>
      </c>
      <c r="D112" s="30">
        <v>1000</v>
      </c>
      <c r="E112" s="31">
        <v>153</v>
      </c>
      <c r="F112" s="21" t="s">
        <v>8220</v>
      </c>
      <c r="G112" s="21" t="s">
        <v>8223</v>
      </c>
      <c r="H112" s="21" t="s">
        <v>8245</v>
      </c>
      <c r="I112" s="21">
        <v>1414354080</v>
      </c>
      <c r="J112" s="21">
        <v>1411587606</v>
      </c>
      <c r="K112" s="21" t="b">
        <v>0</v>
      </c>
      <c r="L112" s="21">
        <v>4</v>
      </c>
      <c r="M112" s="21" t="b">
        <v>0</v>
      </c>
      <c r="N112" s="21" t="s">
        <v>8269</v>
      </c>
      <c r="O112" s="21">
        <f t="shared" si="4"/>
        <v>15</v>
      </c>
      <c r="P112" s="21">
        <f t="shared" si="5"/>
        <v>38.25</v>
      </c>
      <c r="Q112" s="32" t="s">
        <v>8315</v>
      </c>
      <c r="R112" s="21" t="s">
        <v>8316</v>
      </c>
      <c r="S112" s="33">
        <f t="shared" si="6"/>
        <v>41906.819513888891</v>
      </c>
      <c r="T112" s="33">
        <f t="shared" si="7"/>
        <v>41938.838888888888</v>
      </c>
    </row>
    <row r="113" spans="1:20" ht="41.4" x14ac:dyDescent="0.45">
      <c r="A113" s="21">
        <v>3908</v>
      </c>
      <c r="B113" s="22" t="s">
        <v>3905</v>
      </c>
      <c r="C113" s="22" t="s">
        <v>8016</v>
      </c>
      <c r="D113" s="30">
        <v>750</v>
      </c>
      <c r="E113" s="31">
        <v>65</v>
      </c>
      <c r="F113" s="21" t="s">
        <v>8220</v>
      </c>
      <c r="G113" s="21" t="s">
        <v>8223</v>
      </c>
      <c r="H113" s="21" t="s">
        <v>8245</v>
      </c>
      <c r="I113" s="21">
        <v>1406603696</v>
      </c>
      <c r="J113" s="21">
        <v>1405307696</v>
      </c>
      <c r="K113" s="21" t="b">
        <v>0</v>
      </c>
      <c r="L113" s="21">
        <v>4</v>
      </c>
      <c r="M113" s="21" t="b">
        <v>0</v>
      </c>
      <c r="N113" s="21" t="s">
        <v>8269</v>
      </c>
      <c r="O113" s="21">
        <f t="shared" si="4"/>
        <v>9</v>
      </c>
      <c r="P113" s="21">
        <f t="shared" si="5"/>
        <v>16.25</v>
      </c>
      <c r="Q113" s="32" t="s">
        <v>8315</v>
      </c>
      <c r="R113" s="21" t="s">
        <v>8316</v>
      </c>
      <c r="S113" s="33">
        <f t="shared" si="6"/>
        <v>41834.135370370372</v>
      </c>
      <c r="T113" s="33">
        <f t="shared" si="7"/>
        <v>41849.135370370372</v>
      </c>
    </row>
    <row r="114" spans="1:20" ht="41.4" x14ac:dyDescent="0.45">
      <c r="A114" s="21">
        <v>3909</v>
      </c>
      <c r="B114" s="22" t="s">
        <v>3906</v>
      </c>
      <c r="C114" s="22" t="s">
        <v>8017</v>
      </c>
      <c r="D114" s="30">
        <v>60000</v>
      </c>
      <c r="E114" s="31">
        <v>135</v>
      </c>
      <c r="F114" s="21" t="s">
        <v>8220</v>
      </c>
      <c r="G114" s="21" t="s">
        <v>8223</v>
      </c>
      <c r="H114" s="21" t="s">
        <v>8245</v>
      </c>
      <c r="I114" s="21">
        <v>1410424642</v>
      </c>
      <c r="J114" s="21">
        <v>1407832642</v>
      </c>
      <c r="K114" s="21" t="b">
        <v>0</v>
      </c>
      <c r="L114" s="21">
        <v>4</v>
      </c>
      <c r="M114" s="21" t="b">
        <v>0</v>
      </c>
      <c r="N114" s="21" t="s">
        <v>8269</v>
      </c>
      <c r="O114" s="21">
        <f t="shared" si="4"/>
        <v>0</v>
      </c>
      <c r="P114" s="21">
        <f t="shared" si="5"/>
        <v>33.75</v>
      </c>
      <c r="Q114" s="32" t="s">
        <v>8315</v>
      </c>
      <c r="R114" s="21" t="s">
        <v>8316</v>
      </c>
      <c r="S114" s="33">
        <f t="shared" si="6"/>
        <v>41863.359282407408</v>
      </c>
      <c r="T114" s="33">
        <f t="shared" si="7"/>
        <v>41893.359282407408</v>
      </c>
    </row>
    <row r="115" spans="1:20" ht="41.4" x14ac:dyDescent="0.45">
      <c r="A115" s="21">
        <v>3910</v>
      </c>
      <c r="B115" s="22" t="s">
        <v>3907</v>
      </c>
      <c r="C115" s="22" t="s">
        <v>8018</v>
      </c>
      <c r="D115" s="30">
        <v>6000</v>
      </c>
      <c r="E115" s="31">
        <v>185</v>
      </c>
      <c r="F115" s="21" t="s">
        <v>8220</v>
      </c>
      <c r="G115" s="21" t="s">
        <v>8223</v>
      </c>
      <c r="H115" s="21" t="s">
        <v>8245</v>
      </c>
      <c r="I115" s="21">
        <v>1441649397</v>
      </c>
      <c r="J115" s="21">
        <v>1439057397</v>
      </c>
      <c r="K115" s="21" t="b">
        <v>0</v>
      </c>
      <c r="L115" s="21">
        <v>3</v>
      </c>
      <c r="M115" s="21" t="b">
        <v>0</v>
      </c>
      <c r="N115" s="21" t="s">
        <v>8269</v>
      </c>
      <c r="O115" s="21">
        <f t="shared" si="4"/>
        <v>3</v>
      </c>
      <c r="P115" s="21">
        <f t="shared" si="5"/>
        <v>61.67</v>
      </c>
      <c r="Q115" s="32" t="s">
        <v>8315</v>
      </c>
      <c r="R115" s="21" t="s">
        <v>8316</v>
      </c>
      <c r="S115" s="33">
        <f t="shared" si="6"/>
        <v>42224.756909722222</v>
      </c>
      <c r="T115" s="33">
        <f t="shared" si="7"/>
        <v>42254.756909722222</v>
      </c>
    </row>
    <row r="116" spans="1:20" ht="41.4" x14ac:dyDescent="0.45">
      <c r="A116" s="21">
        <v>3911</v>
      </c>
      <c r="B116" s="22" t="s">
        <v>3908</v>
      </c>
      <c r="C116" s="22" t="s">
        <v>8019</v>
      </c>
      <c r="D116" s="30">
        <v>8000</v>
      </c>
      <c r="E116" s="31">
        <v>2993</v>
      </c>
      <c r="F116" s="21" t="s">
        <v>8220</v>
      </c>
      <c r="G116" s="21" t="s">
        <v>8223</v>
      </c>
      <c r="H116" s="21" t="s">
        <v>8245</v>
      </c>
      <c r="I116" s="21">
        <v>1417033777</v>
      </c>
      <c r="J116" s="21">
        <v>1414438177</v>
      </c>
      <c r="K116" s="21" t="b">
        <v>0</v>
      </c>
      <c r="L116" s="21">
        <v>36</v>
      </c>
      <c r="M116" s="21" t="b">
        <v>0</v>
      </c>
      <c r="N116" s="21" t="s">
        <v>8269</v>
      </c>
      <c r="O116" s="21">
        <f t="shared" si="4"/>
        <v>37</v>
      </c>
      <c r="P116" s="21">
        <f t="shared" si="5"/>
        <v>83.14</v>
      </c>
      <c r="Q116" s="32" t="s">
        <v>8315</v>
      </c>
      <c r="R116" s="21" t="s">
        <v>8316</v>
      </c>
      <c r="S116" s="33">
        <f t="shared" si="6"/>
        <v>41939.8122337963</v>
      </c>
      <c r="T116" s="33">
        <f t="shared" si="7"/>
        <v>41969.853900462964</v>
      </c>
    </row>
    <row r="117" spans="1:20" ht="41.4" x14ac:dyDescent="0.45">
      <c r="A117" s="21">
        <v>3912</v>
      </c>
      <c r="B117" s="22" t="s">
        <v>3909</v>
      </c>
      <c r="C117" s="22" t="s">
        <v>8020</v>
      </c>
      <c r="D117" s="30">
        <v>15000</v>
      </c>
      <c r="E117" s="31">
        <v>1</v>
      </c>
      <c r="F117" s="21" t="s">
        <v>8220</v>
      </c>
      <c r="G117" s="21" t="s">
        <v>8223</v>
      </c>
      <c r="H117" s="21" t="s">
        <v>8245</v>
      </c>
      <c r="I117" s="21">
        <v>1429936500</v>
      </c>
      <c r="J117" s="21">
        <v>1424759330</v>
      </c>
      <c r="K117" s="21" t="b">
        <v>0</v>
      </c>
      <c r="L117" s="21">
        <v>1</v>
      </c>
      <c r="M117" s="21" t="b">
        <v>0</v>
      </c>
      <c r="N117" s="21" t="s">
        <v>8269</v>
      </c>
      <c r="O117" s="21">
        <f t="shared" si="4"/>
        <v>0</v>
      </c>
      <c r="P117" s="21">
        <f t="shared" si="5"/>
        <v>1</v>
      </c>
      <c r="Q117" s="32" t="s">
        <v>8315</v>
      </c>
      <c r="R117" s="21" t="s">
        <v>8316</v>
      </c>
      <c r="S117" s="33">
        <f t="shared" si="6"/>
        <v>42059.270023148143</v>
      </c>
      <c r="T117" s="33">
        <f t="shared" si="7"/>
        <v>42119.190972222219</v>
      </c>
    </row>
    <row r="118" spans="1:20" ht="41.4" x14ac:dyDescent="0.45">
      <c r="A118" s="21">
        <v>3913</v>
      </c>
      <c r="B118" s="22" t="s">
        <v>3910</v>
      </c>
      <c r="C118" s="22" t="s">
        <v>8021</v>
      </c>
      <c r="D118" s="30">
        <v>10000</v>
      </c>
      <c r="E118" s="31">
        <v>1000</v>
      </c>
      <c r="F118" s="21" t="s">
        <v>8220</v>
      </c>
      <c r="G118" s="21" t="s">
        <v>8223</v>
      </c>
      <c r="H118" s="21" t="s">
        <v>8245</v>
      </c>
      <c r="I118" s="21">
        <v>1448863449</v>
      </c>
      <c r="J118" s="21">
        <v>1446267849</v>
      </c>
      <c r="K118" s="21" t="b">
        <v>0</v>
      </c>
      <c r="L118" s="21">
        <v>7</v>
      </c>
      <c r="M118" s="21" t="b">
        <v>0</v>
      </c>
      <c r="N118" s="21" t="s">
        <v>8269</v>
      </c>
      <c r="O118" s="21">
        <f t="shared" si="4"/>
        <v>10</v>
      </c>
      <c r="P118" s="21">
        <f t="shared" si="5"/>
        <v>142.86000000000001</v>
      </c>
      <c r="Q118" s="32" t="s">
        <v>8315</v>
      </c>
      <c r="R118" s="21" t="s">
        <v>8316</v>
      </c>
      <c r="S118" s="33">
        <f t="shared" si="6"/>
        <v>42308.211215277777</v>
      </c>
      <c r="T118" s="33">
        <f t="shared" si="7"/>
        <v>42338.252881944441</v>
      </c>
    </row>
    <row r="119" spans="1:20" ht="41.4" x14ac:dyDescent="0.45">
      <c r="A119" s="21">
        <v>3922</v>
      </c>
      <c r="B119" s="22" t="s">
        <v>3919</v>
      </c>
      <c r="C119" s="22" t="s">
        <v>8030</v>
      </c>
      <c r="D119" s="30">
        <v>750</v>
      </c>
      <c r="E119" s="31">
        <v>61</v>
      </c>
      <c r="F119" s="21" t="s">
        <v>8220</v>
      </c>
      <c r="G119" s="21" t="s">
        <v>8223</v>
      </c>
      <c r="H119" s="21" t="s">
        <v>8245</v>
      </c>
      <c r="I119" s="21">
        <v>1425337200</v>
      </c>
      <c r="J119" s="21">
        <v>1421432810</v>
      </c>
      <c r="K119" s="21" t="b">
        <v>0</v>
      </c>
      <c r="L119" s="21">
        <v>6</v>
      </c>
      <c r="M119" s="21" t="b">
        <v>0</v>
      </c>
      <c r="N119" s="21" t="s">
        <v>8269</v>
      </c>
      <c r="O119" s="21">
        <f t="shared" si="4"/>
        <v>8</v>
      </c>
      <c r="P119" s="21">
        <f t="shared" si="5"/>
        <v>10.17</v>
      </c>
      <c r="Q119" s="32" t="s">
        <v>8315</v>
      </c>
      <c r="R119" s="21" t="s">
        <v>8316</v>
      </c>
      <c r="S119" s="33">
        <f t="shared" si="6"/>
        <v>42020.768634259264</v>
      </c>
      <c r="T119" s="33">
        <f t="shared" si="7"/>
        <v>42065.958333333328</v>
      </c>
    </row>
    <row r="120" spans="1:20" ht="41.4" x14ac:dyDescent="0.45">
      <c r="A120" s="21">
        <v>3924</v>
      </c>
      <c r="B120" s="22" t="s">
        <v>3921</v>
      </c>
      <c r="C120" s="22" t="s">
        <v>8032</v>
      </c>
      <c r="D120" s="30">
        <v>15000</v>
      </c>
      <c r="E120" s="31">
        <v>2290</v>
      </c>
      <c r="F120" s="21" t="s">
        <v>8220</v>
      </c>
      <c r="G120" s="21" t="s">
        <v>8223</v>
      </c>
      <c r="H120" s="21" t="s">
        <v>8245</v>
      </c>
      <c r="I120" s="21">
        <v>1403823722</v>
      </c>
      <c r="J120" s="21">
        <v>1401231722</v>
      </c>
      <c r="K120" s="21" t="b">
        <v>0</v>
      </c>
      <c r="L120" s="21">
        <v>40</v>
      </c>
      <c r="M120" s="21" t="b">
        <v>0</v>
      </c>
      <c r="N120" s="21" t="s">
        <v>8269</v>
      </c>
      <c r="O120" s="21">
        <f t="shared" si="4"/>
        <v>15</v>
      </c>
      <c r="P120" s="21">
        <f t="shared" si="5"/>
        <v>57.25</v>
      </c>
      <c r="Q120" s="32" t="s">
        <v>8315</v>
      </c>
      <c r="R120" s="21" t="s">
        <v>8316</v>
      </c>
      <c r="S120" s="33">
        <f t="shared" si="6"/>
        <v>41786.959745370368</v>
      </c>
      <c r="T120" s="33">
        <f t="shared" si="7"/>
        <v>41816.959745370368</v>
      </c>
    </row>
    <row r="121" spans="1:20" ht="41.4" x14ac:dyDescent="0.45">
      <c r="A121" s="21">
        <v>3925</v>
      </c>
      <c r="B121" s="22" t="s">
        <v>3922</v>
      </c>
      <c r="C121" s="22" t="s">
        <v>8033</v>
      </c>
      <c r="D121" s="30">
        <v>150</v>
      </c>
      <c r="E121" s="31">
        <v>15</v>
      </c>
      <c r="F121" s="21" t="s">
        <v>8220</v>
      </c>
      <c r="G121" s="21" t="s">
        <v>8223</v>
      </c>
      <c r="H121" s="21" t="s">
        <v>8245</v>
      </c>
      <c r="I121" s="21">
        <v>1406753639</v>
      </c>
      <c r="J121" s="21">
        <v>1404161639</v>
      </c>
      <c r="K121" s="21" t="b">
        <v>0</v>
      </c>
      <c r="L121" s="21">
        <v>3</v>
      </c>
      <c r="M121" s="21" t="b">
        <v>0</v>
      </c>
      <c r="N121" s="21" t="s">
        <v>8269</v>
      </c>
      <c r="O121" s="21">
        <f t="shared" si="4"/>
        <v>10</v>
      </c>
      <c r="P121" s="21">
        <f t="shared" si="5"/>
        <v>5</v>
      </c>
      <c r="Q121" s="32" t="s">
        <v>8315</v>
      </c>
      <c r="R121" s="21" t="s">
        <v>8316</v>
      </c>
      <c r="S121" s="33">
        <f t="shared" si="6"/>
        <v>41820.870821759258</v>
      </c>
      <c r="T121" s="33">
        <f t="shared" si="7"/>
        <v>41850.870821759258</v>
      </c>
    </row>
    <row r="122" spans="1:20" ht="41.4" x14ac:dyDescent="0.45">
      <c r="A122" s="21">
        <v>3928</v>
      </c>
      <c r="B122" s="22" t="s">
        <v>3925</v>
      </c>
      <c r="C122" s="22" t="s">
        <v>8036</v>
      </c>
      <c r="D122" s="30">
        <v>5000</v>
      </c>
      <c r="E122" s="31">
        <v>651</v>
      </c>
      <c r="F122" s="21" t="s">
        <v>8220</v>
      </c>
      <c r="G122" s="21" t="s">
        <v>8223</v>
      </c>
      <c r="H122" s="21" t="s">
        <v>8245</v>
      </c>
      <c r="I122" s="21">
        <v>1444971540</v>
      </c>
      <c r="J122" s="21">
        <v>1442593427</v>
      </c>
      <c r="K122" s="21" t="b">
        <v>0</v>
      </c>
      <c r="L122" s="21">
        <v>7</v>
      </c>
      <c r="M122" s="21" t="b">
        <v>0</v>
      </c>
      <c r="N122" s="21" t="s">
        <v>8269</v>
      </c>
      <c r="O122" s="21">
        <f t="shared" si="4"/>
        <v>13</v>
      </c>
      <c r="P122" s="21">
        <f t="shared" si="5"/>
        <v>93</v>
      </c>
      <c r="Q122" s="32" t="s">
        <v>8315</v>
      </c>
      <c r="R122" s="21" t="s">
        <v>8316</v>
      </c>
      <c r="S122" s="33">
        <f t="shared" si="6"/>
        <v>42265.683182870373</v>
      </c>
      <c r="T122" s="33">
        <f t="shared" si="7"/>
        <v>42293.207638888889</v>
      </c>
    </row>
    <row r="123" spans="1:20" ht="41.4" x14ac:dyDescent="0.45">
      <c r="A123" s="21">
        <v>3929</v>
      </c>
      <c r="B123" s="22" t="s">
        <v>3926</v>
      </c>
      <c r="C123" s="22" t="s">
        <v>8037</v>
      </c>
      <c r="D123" s="30">
        <v>20000</v>
      </c>
      <c r="E123" s="31">
        <v>453</v>
      </c>
      <c r="F123" s="21" t="s">
        <v>8220</v>
      </c>
      <c r="G123" s="21" t="s">
        <v>8223</v>
      </c>
      <c r="H123" s="21" t="s">
        <v>8245</v>
      </c>
      <c r="I123" s="21">
        <v>1474228265</v>
      </c>
      <c r="J123" s="21">
        <v>1471636265</v>
      </c>
      <c r="K123" s="21" t="b">
        <v>0</v>
      </c>
      <c r="L123" s="21">
        <v>14</v>
      </c>
      <c r="M123" s="21" t="b">
        <v>0</v>
      </c>
      <c r="N123" s="21" t="s">
        <v>8269</v>
      </c>
      <c r="O123" s="21">
        <f t="shared" si="4"/>
        <v>2</v>
      </c>
      <c r="P123" s="21">
        <f t="shared" si="5"/>
        <v>32.36</v>
      </c>
      <c r="Q123" s="32" t="s">
        <v>8315</v>
      </c>
      <c r="R123" s="21" t="s">
        <v>8316</v>
      </c>
      <c r="S123" s="33">
        <f t="shared" si="6"/>
        <v>42601.827141203699</v>
      </c>
      <c r="T123" s="33">
        <f t="shared" si="7"/>
        <v>42631.827141203699</v>
      </c>
    </row>
    <row r="124" spans="1:20" ht="41.4" x14ac:dyDescent="0.45">
      <c r="A124" s="21">
        <v>3931</v>
      </c>
      <c r="B124" s="22" t="s">
        <v>3928</v>
      </c>
      <c r="C124" s="22" t="s">
        <v>8039</v>
      </c>
      <c r="D124" s="30">
        <v>8000</v>
      </c>
      <c r="E124" s="31">
        <v>0</v>
      </c>
      <c r="F124" s="21" t="s">
        <v>8220</v>
      </c>
      <c r="G124" s="21" t="s">
        <v>8223</v>
      </c>
      <c r="H124" s="21" t="s">
        <v>8245</v>
      </c>
      <c r="I124" s="21">
        <v>1441510707</v>
      </c>
      <c r="J124" s="21">
        <v>1439350707</v>
      </c>
      <c r="K124" s="21" t="b">
        <v>0</v>
      </c>
      <c r="L124" s="21">
        <v>0</v>
      </c>
      <c r="M124" s="21" t="b">
        <v>0</v>
      </c>
      <c r="N124" s="21" t="s">
        <v>8269</v>
      </c>
      <c r="O124" s="21">
        <f t="shared" si="4"/>
        <v>0</v>
      </c>
      <c r="P124" s="21">
        <f t="shared" si="5"/>
        <v>0</v>
      </c>
      <c r="Q124" s="32" t="s">
        <v>8315</v>
      </c>
      <c r="R124" s="21" t="s">
        <v>8316</v>
      </c>
      <c r="S124" s="33">
        <f t="shared" si="6"/>
        <v>42228.151701388888</v>
      </c>
      <c r="T124" s="33">
        <f t="shared" si="7"/>
        <v>42253.151701388888</v>
      </c>
    </row>
    <row r="125" spans="1:20" ht="41.4" x14ac:dyDescent="0.45">
      <c r="A125" s="21">
        <v>3932</v>
      </c>
      <c r="B125" s="22" t="s">
        <v>3929</v>
      </c>
      <c r="C125" s="22" t="s">
        <v>8040</v>
      </c>
      <c r="D125" s="30">
        <v>12000</v>
      </c>
      <c r="E125" s="31">
        <v>1</v>
      </c>
      <c r="F125" s="21" t="s">
        <v>8220</v>
      </c>
      <c r="G125" s="21" t="s">
        <v>8223</v>
      </c>
      <c r="H125" s="21" t="s">
        <v>8245</v>
      </c>
      <c r="I125" s="21">
        <v>1458097364</v>
      </c>
      <c r="J125" s="21">
        <v>1455508964</v>
      </c>
      <c r="K125" s="21" t="b">
        <v>0</v>
      </c>
      <c r="L125" s="21">
        <v>1</v>
      </c>
      <c r="M125" s="21" t="b">
        <v>0</v>
      </c>
      <c r="N125" s="21" t="s">
        <v>8269</v>
      </c>
      <c r="O125" s="21">
        <f t="shared" si="4"/>
        <v>0</v>
      </c>
      <c r="P125" s="21">
        <f t="shared" si="5"/>
        <v>1</v>
      </c>
      <c r="Q125" s="32" t="s">
        <v>8315</v>
      </c>
      <c r="R125" s="21" t="s">
        <v>8316</v>
      </c>
      <c r="S125" s="33">
        <f t="shared" si="6"/>
        <v>42415.168564814812</v>
      </c>
      <c r="T125" s="33">
        <f t="shared" si="7"/>
        <v>42445.126898148148</v>
      </c>
    </row>
    <row r="126" spans="1:20" ht="41.4" x14ac:dyDescent="0.45">
      <c r="A126" s="21">
        <v>3933</v>
      </c>
      <c r="B126" s="22" t="s">
        <v>3930</v>
      </c>
      <c r="C126" s="22" t="s">
        <v>8041</v>
      </c>
      <c r="D126" s="30">
        <v>7000</v>
      </c>
      <c r="E126" s="31">
        <v>1102</v>
      </c>
      <c r="F126" s="21" t="s">
        <v>8220</v>
      </c>
      <c r="G126" s="21" t="s">
        <v>8223</v>
      </c>
      <c r="H126" s="21" t="s">
        <v>8245</v>
      </c>
      <c r="I126" s="21">
        <v>1468716180</v>
      </c>
      <c r="J126" s="21">
        <v>1466205262</v>
      </c>
      <c r="K126" s="21" t="b">
        <v>0</v>
      </c>
      <c r="L126" s="21">
        <v>12</v>
      </c>
      <c r="M126" s="21" t="b">
        <v>0</v>
      </c>
      <c r="N126" s="21" t="s">
        <v>8269</v>
      </c>
      <c r="O126" s="21">
        <f t="shared" si="4"/>
        <v>16</v>
      </c>
      <c r="P126" s="21">
        <f t="shared" si="5"/>
        <v>91.83</v>
      </c>
      <c r="Q126" s="32" t="s">
        <v>8315</v>
      </c>
      <c r="R126" s="21" t="s">
        <v>8316</v>
      </c>
      <c r="S126" s="33">
        <f t="shared" si="6"/>
        <v>42538.968310185184</v>
      </c>
      <c r="T126" s="33">
        <f t="shared" si="7"/>
        <v>42568.029861111107</v>
      </c>
    </row>
    <row r="127" spans="1:20" ht="41.4" x14ac:dyDescent="0.45">
      <c r="A127" s="21">
        <v>3934</v>
      </c>
      <c r="B127" s="22" t="s">
        <v>3931</v>
      </c>
      <c r="C127" s="22" t="s">
        <v>8042</v>
      </c>
      <c r="D127" s="30">
        <v>5000</v>
      </c>
      <c r="E127" s="31">
        <v>550</v>
      </c>
      <c r="F127" s="21" t="s">
        <v>8220</v>
      </c>
      <c r="G127" s="21" t="s">
        <v>8223</v>
      </c>
      <c r="H127" s="21" t="s">
        <v>8245</v>
      </c>
      <c r="I127" s="21">
        <v>1443704400</v>
      </c>
      <c r="J127" s="21">
        <v>1439827639</v>
      </c>
      <c r="K127" s="21" t="b">
        <v>0</v>
      </c>
      <c r="L127" s="21">
        <v>12</v>
      </c>
      <c r="M127" s="21" t="b">
        <v>0</v>
      </c>
      <c r="N127" s="21" t="s">
        <v>8269</v>
      </c>
      <c r="O127" s="21">
        <f t="shared" si="4"/>
        <v>11</v>
      </c>
      <c r="P127" s="21">
        <f t="shared" si="5"/>
        <v>45.83</v>
      </c>
      <c r="Q127" s="32" t="s">
        <v>8315</v>
      </c>
      <c r="R127" s="21" t="s">
        <v>8316</v>
      </c>
      <c r="S127" s="33">
        <f t="shared" si="6"/>
        <v>42233.671747685185</v>
      </c>
      <c r="T127" s="33">
        <f t="shared" si="7"/>
        <v>42278.541666666672</v>
      </c>
    </row>
    <row r="128" spans="1:20" ht="41.4" x14ac:dyDescent="0.45">
      <c r="A128" s="21">
        <v>3936</v>
      </c>
      <c r="B128" s="22" t="s">
        <v>3933</v>
      </c>
      <c r="C128" s="22" t="s">
        <v>8044</v>
      </c>
      <c r="D128" s="30">
        <v>20000</v>
      </c>
      <c r="E128" s="31">
        <v>0</v>
      </c>
      <c r="F128" s="21" t="s">
        <v>8220</v>
      </c>
      <c r="G128" s="21" t="s">
        <v>8223</v>
      </c>
      <c r="H128" s="21" t="s">
        <v>8245</v>
      </c>
      <c r="I128" s="21">
        <v>1480576720</v>
      </c>
      <c r="J128" s="21">
        <v>1477981120</v>
      </c>
      <c r="K128" s="21" t="b">
        <v>0</v>
      </c>
      <c r="L128" s="21">
        <v>0</v>
      </c>
      <c r="M128" s="21" t="b">
        <v>0</v>
      </c>
      <c r="N128" s="21" t="s">
        <v>8269</v>
      </c>
      <c r="O128" s="21">
        <f t="shared" si="4"/>
        <v>0</v>
      </c>
      <c r="P128" s="21">
        <f t="shared" si="5"/>
        <v>0</v>
      </c>
      <c r="Q128" s="32" t="s">
        <v>8315</v>
      </c>
      <c r="R128" s="21" t="s">
        <v>8316</v>
      </c>
      <c r="S128" s="33">
        <f t="shared" si="6"/>
        <v>42675.262962962966</v>
      </c>
      <c r="T128" s="33">
        <f t="shared" si="7"/>
        <v>42705.304629629631</v>
      </c>
    </row>
    <row r="129" spans="1:20" ht="41.4" x14ac:dyDescent="0.45">
      <c r="A129" s="21">
        <v>3937</v>
      </c>
      <c r="B129" s="22" t="s">
        <v>3934</v>
      </c>
      <c r="C129" s="22" t="s">
        <v>8045</v>
      </c>
      <c r="D129" s="30">
        <v>2885</v>
      </c>
      <c r="E129" s="31">
        <v>2485</v>
      </c>
      <c r="F129" s="21" t="s">
        <v>8220</v>
      </c>
      <c r="G129" s="21" t="s">
        <v>8223</v>
      </c>
      <c r="H129" s="21" t="s">
        <v>8245</v>
      </c>
      <c r="I129" s="21">
        <v>1468249760</v>
      </c>
      <c r="J129" s="21">
        <v>1465830560</v>
      </c>
      <c r="K129" s="21" t="b">
        <v>0</v>
      </c>
      <c r="L129" s="21">
        <v>10</v>
      </c>
      <c r="M129" s="21" t="b">
        <v>0</v>
      </c>
      <c r="N129" s="21" t="s">
        <v>8269</v>
      </c>
      <c r="O129" s="21">
        <f t="shared" si="4"/>
        <v>86</v>
      </c>
      <c r="P129" s="21">
        <f t="shared" si="5"/>
        <v>248.5</v>
      </c>
      <c r="Q129" s="32" t="s">
        <v>8315</v>
      </c>
      <c r="R129" s="21" t="s">
        <v>8316</v>
      </c>
      <c r="S129" s="33">
        <f t="shared" si="6"/>
        <v>42534.631481481483</v>
      </c>
      <c r="T129" s="33">
        <f t="shared" si="7"/>
        <v>42562.631481481483</v>
      </c>
    </row>
    <row r="130" spans="1:20" ht="41.4" x14ac:dyDescent="0.45">
      <c r="A130" s="21">
        <v>3938</v>
      </c>
      <c r="B130" s="22" t="s">
        <v>3935</v>
      </c>
      <c r="C130" s="22" t="s">
        <v>8046</v>
      </c>
      <c r="D130" s="30">
        <v>3255</v>
      </c>
      <c r="E130" s="31">
        <v>397</v>
      </c>
      <c r="F130" s="21" t="s">
        <v>8220</v>
      </c>
      <c r="G130" s="21" t="s">
        <v>8223</v>
      </c>
      <c r="H130" s="21" t="s">
        <v>8245</v>
      </c>
      <c r="I130" s="21">
        <v>1435441454</v>
      </c>
      <c r="J130" s="21">
        <v>1432763054</v>
      </c>
      <c r="K130" s="21" t="b">
        <v>0</v>
      </c>
      <c r="L130" s="21">
        <v>5</v>
      </c>
      <c r="M130" s="21" t="b">
        <v>0</v>
      </c>
      <c r="N130" s="21" t="s">
        <v>8269</v>
      </c>
      <c r="O130" s="21">
        <f t="shared" ref="O130:O193" si="8">ROUND(E130/D130*100,0)</f>
        <v>12</v>
      </c>
      <c r="P130" s="21">
        <f t="shared" ref="P130:P193" si="9">IFERROR(ROUND(E130/L130,2),0)</f>
        <v>79.400000000000006</v>
      </c>
      <c r="Q130" s="32" t="s">
        <v>8315</v>
      </c>
      <c r="R130" s="21" t="s">
        <v>8316</v>
      </c>
      <c r="S130" s="33">
        <f t="shared" ref="S130:S193" si="10">(((J130/60)/60)/24)+DATE(1970,1,1)</f>
        <v>42151.905717592599</v>
      </c>
      <c r="T130" s="33">
        <f t="shared" ref="T130:T193" si="11">(((I130/60)/60)/24)+DATE(1970,1,1)</f>
        <v>42182.905717592599</v>
      </c>
    </row>
    <row r="131" spans="1:20" ht="41.4" x14ac:dyDescent="0.45">
      <c r="A131" s="21">
        <v>3940</v>
      </c>
      <c r="B131" s="22" t="s">
        <v>3937</v>
      </c>
      <c r="C131" s="22" t="s">
        <v>8048</v>
      </c>
      <c r="D131" s="30">
        <v>5000</v>
      </c>
      <c r="E131" s="31">
        <v>11</v>
      </c>
      <c r="F131" s="21" t="s">
        <v>8220</v>
      </c>
      <c r="G131" s="21" t="s">
        <v>8223</v>
      </c>
      <c r="H131" s="21" t="s">
        <v>8245</v>
      </c>
      <c r="I131" s="21">
        <v>1420199351</v>
      </c>
      <c r="J131" s="21">
        <v>1416311351</v>
      </c>
      <c r="K131" s="21" t="b">
        <v>0</v>
      </c>
      <c r="L131" s="21">
        <v>2</v>
      </c>
      <c r="M131" s="21" t="b">
        <v>0</v>
      </c>
      <c r="N131" s="21" t="s">
        <v>8269</v>
      </c>
      <c r="O131" s="21">
        <f t="shared" si="8"/>
        <v>0</v>
      </c>
      <c r="P131" s="21">
        <f t="shared" si="9"/>
        <v>5.5</v>
      </c>
      <c r="Q131" s="32" t="s">
        <v>8315</v>
      </c>
      <c r="R131" s="21" t="s">
        <v>8316</v>
      </c>
      <c r="S131" s="33">
        <f t="shared" si="10"/>
        <v>41961.492488425924</v>
      </c>
      <c r="T131" s="33">
        <f t="shared" si="11"/>
        <v>42006.492488425924</v>
      </c>
    </row>
    <row r="132" spans="1:20" ht="55.2" x14ac:dyDescent="0.45">
      <c r="A132" s="21">
        <v>3941</v>
      </c>
      <c r="B132" s="22" t="s">
        <v>3938</v>
      </c>
      <c r="C132" s="22" t="s">
        <v>8049</v>
      </c>
      <c r="D132" s="30">
        <v>5500</v>
      </c>
      <c r="E132" s="31">
        <v>50</v>
      </c>
      <c r="F132" s="21" t="s">
        <v>8220</v>
      </c>
      <c r="G132" s="21" t="s">
        <v>8223</v>
      </c>
      <c r="H132" s="21" t="s">
        <v>8245</v>
      </c>
      <c r="I132" s="21">
        <v>1416877200</v>
      </c>
      <c r="J132" s="21">
        <v>1414505137</v>
      </c>
      <c r="K132" s="21" t="b">
        <v>0</v>
      </c>
      <c r="L132" s="21">
        <v>2</v>
      </c>
      <c r="M132" s="21" t="b">
        <v>0</v>
      </c>
      <c r="N132" s="21" t="s">
        <v>8269</v>
      </c>
      <c r="O132" s="21">
        <f t="shared" si="8"/>
        <v>1</v>
      </c>
      <c r="P132" s="21">
        <f t="shared" si="9"/>
        <v>25</v>
      </c>
      <c r="Q132" s="32" t="s">
        <v>8315</v>
      </c>
      <c r="R132" s="21" t="s">
        <v>8316</v>
      </c>
      <c r="S132" s="33">
        <f t="shared" si="10"/>
        <v>41940.587233796294</v>
      </c>
      <c r="T132" s="33">
        <f t="shared" si="11"/>
        <v>41968.041666666672</v>
      </c>
    </row>
    <row r="133" spans="1:20" ht="41.4" x14ac:dyDescent="0.45">
      <c r="A133" s="21">
        <v>3942</v>
      </c>
      <c r="B133" s="22" t="s">
        <v>3939</v>
      </c>
      <c r="C133" s="22" t="s">
        <v>8050</v>
      </c>
      <c r="D133" s="30">
        <v>1200</v>
      </c>
      <c r="E133" s="31">
        <v>0</v>
      </c>
      <c r="F133" s="21" t="s">
        <v>8220</v>
      </c>
      <c r="G133" s="21" t="s">
        <v>8223</v>
      </c>
      <c r="H133" s="21" t="s">
        <v>8245</v>
      </c>
      <c r="I133" s="21">
        <v>1434490914</v>
      </c>
      <c r="J133" s="21">
        <v>1429306914</v>
      </c>
      <c r="K133" s="21" t="b">
        <v>0</v>
      </c>
      <c r="L133" s="21">
        <v>0</v>
      </c>
      <c r="M133" s="21" t="b">
        <v>0</v>
      </c>
      <c r="N133" s="21" t="s">
        <v>8269</v>
      </c>
      <c r="O133" s="21">
        <f t="shared" si="8"/>
        <v>0</v>
      </c>
      <c r="P133" s="21">
        <f t="shared" si="9"/>
        <v>0</v>
      </c>
      <c r="Q133" s="32" t="s">
        <v>8315</v>
      </c>
      <c r="R133" s="21" t="s">
        <v>8316</v>
      </c>
      <c r="S133" s="33">
        <f t="shared" si="10"/>
        <v>42111.904097222221</v>
      </c>
      <c r="T133" s="33">
        <f t="shared" si="11"/>
        <v>42171.904097222221</v>
      </c>
    </row>
    <row r="134" spans="1:20" ht="41.4" x14ac:dyDescent="0.45">
      <c r="A134" s="21">
        <v>3943</v>
      </c>
      <c r="B134" s="22" t="s">
        <v>3940</v>
      </c>
      <c r="C134" s="22" t="s">
        <v>8051</v>
      </c>
      <c r="D134" s="30">
        <v>5000</v>
      </c>
      <c r="E134" s="31">
        <v>1782</v>
      </c>
      <c r="F134" s="21" t="s">
        <v>8220</v>
      </c>
      <c r="G134" s="21" t="s">
        <v>8223</v>
      </c>
      <c r="H134" s="21" t="s">
        <v>8245</v>
      </c>
      <c r="I134" s="21">
        <v>1446483000</v>
      </c>
      <c r="J134" s="21">
        <v>1443811268</v>
      </c>
      <c r="K134" s="21" t="b">
        <v>0</v>
      </c>
      <c r="L134" s="21">
        <v>13</v>
      </c>
      <c r="M134" s="21" t="b">
        <v>0</v>
      </c>
      <c r="N134" s="21" t="s">
        <v>8269</v>
      </c>
      <c r="O134" s="21">
        <f t="shared" si="8"/>
        <v>36</v>
      </c>
      <c r="P134" s="21">
        <f t="shared" si="9"/>
        <v>137.08000000000001</v>
      </c>
      <c r="Q134" s="32" t="s">
        <v>8315</v>
      </c>
      <c r="R134" s="21" t="s">
        <v>8316</v>
      </c>
      <c r="S134" s="33">
        <f t="shared" si="10"/>
        <v>42279.778564814813</v>
      </c>
      <c r="T134" s="33">
        <f t="shared" si="11"/>
        <v>42310.701388888891</v>
      </c>
    </row>
    <row r="135" spans="1:20" ht="41.4" x14ac:dyDescent="0.45">
      <c r="A135" s="21">
        <v>3944</v>
      </c>
      <c r="B135" s="22" t="s">
        <v>3941</v>
      </c>
      <c r="C135" s="22" t="s">
        <v>8052</v>
      </c>
      <c r="D135" s="30">
        <v>5000</v>
      </c>
      <c r="E135" s="31">
        <v>0</v>
      </c>
      <c r="F135" s="21" t="s">
        <v>8220</v>
      </c>
      <c r="G135" s="21" t="s">
        <v>8223</v>
      </c>
      <c r="H135" s="21" t="s">
        <v>8245</v>
      </c>
      <c r="I135" s="21">
        <v>1440690875</v>
      </c>
      <c r="J135" s="21">
        <v>1438098875</v>
      </c>
      <c r="K135" s="21" t="b">
        <v>0</v>
      </c>
      <c r="L135" s="21">
        <v>0</v>
      </c>
      <c r="M135" s="21" t="b">
        <v>0</v>
      </c>
      <c r="N135" s="21" t="s">
        <v>8269</v>
      </c>
      <c r="O135" s="21">
        <f t="shared" si="8"/>
        <v>0</v>
      </c>
      <c r="P135" s="21">
        <f t="shared" si="9"/>
        <v>0</v>
      </c>
      <c r="Q135" s="32" t="s">
        <v>8315</v>
      </c>
      <c r="R135" s="21" t="s">
        <v>8316</v>
      </c>
      <c r="S135" s="33">
        <f t="shared" si="10"/>
        <v>42213.662905092591</v>
      </c>
      <c r="T135" s="33">
        <f t="shared" si="11"/>
        <v>42243.662905092591</v>
      </c>
    </row>
    <row r="136" spans="1:20" ht="41.4" x14ac:dyDescent="0.45">
      <c r="A136" s="21">
        <v>3945</v>
      </c>
      <c r="B136" s="22" t="s">
        <v>3942</v>
      </c>
      <c r="C136" s="22" t="s">
        <v>8053</v>
      </c>
      <c r="D136" s="30">
        <v>2000</v>
      </c>
      <c r="E136" s="31">
        <v>5</v>
      </c>
      <c r="F136" s="21" t="s">
        <v>8220</v>
      </c>
      <c r="G136" s="21" t="s">
        <v>8223</v>
      </c>
      <c r="H136" s="21" t="s">
        <v>8245</v>
      </c>
      <c r="I136" s="21">
        <v>1431717268</v>
      </c>
      <c r="J136" s="21">
        <v>1429125268</v>
      </c>
      <c r="K136" s="21" t="b">
        <v>0</v>
      </c>
      <c r="L136" s="21">
        <v>1</v>
      </c>
      <c r="M136" s="21" t="b">
        <v>0</v>
      </c>
      <c r="N136" s="21" t="s">
        <v>8269</v>
      </c>
      <c r="O136" s="21">
        <f t="shared" si="8"/>
        <v>0</v>
      </c>
      <c r="P136" s="21">
        <f t="shared" si="9"/>
        <v>5</v>
      </c>
      <c r="Q136" s="32" t="s">
        <v>8315</v>
      </c>
      <c r="R136" s="21" t="s">
        <v>8316</v>
      </c>
      <c r="S136" s="33">
        <f t="shared" si="10"/>
        <v>42109.801712962959</v>
      </c>
      <c r="T136" s="33">
        <f t="shared" si="11"/>
        <v>42139.801712962959</v>
      </c>
    </row>
    <row r="137" spans="1:20" ht="27.6" x14ac:dyDescent="0.45">
      <c r="A137" s="21">
        <v>3946</v>
      </c>
      <c r="B137" s="22" t="s">
        <v>3943</v>
      </c>
      <c r="C137" s="22" t="s">
        <v>8054</v>
      </c>
      <c r="D137" s="30">
        <v>6000</v>
      </c>
      <c r="E137" s="31">
        <v>195</v>
      </c>
      <c r="F137" s="21" t="s">
        <v>8220</v>
      </c>
      <c r="G137" s="21" t="s">
        <v>8223</v>
      </c>
      <c r="H137" s="21" t="s">
        <v>8245</v>
      </c>
      <c r="I137" s="21">
        <v>1425110400</v>
      </c>
      <c r="J137" s="21">
        <v>1422388822</v>
      </c>
      <c r="K137" s="21" t="b">
        <v>0</v>
      </c>
      <c r="L137" s="21">
        <v>5</v>
      </c>
      <c r="M137" s="21" t="b">
        <v>0</v>
      </c>
      <c r="N137" s="21" t="s">
        <v>8269</v>
      </c>
      <c r="O137" s="21">
        <f t="shared" si="8"/>
        <v>3</v>
      </c>
      <c r="P137" s="21">
        <f t="shared" si="9"/>
        <v>39</v>
      </c>
      <c r="Q137" s="32" t="s">
        <v>8315</v>
      </c>
      <c r="R137" s="21" t="s">
        <v>8316</v>
      </c>
      <c r="S137" s="33">
        <f t="shared" si="10"/>
        <v>42031.833587962959</v>
      </c>
      <c r="T137" s="33">
        <f t="shared" si="11"/>
        <v>42063.333333333328</v>
      </c>
    </row>
    <row r="138" spans="1:20" ht="41.4" x14ac:dyDescent="0.45">
      <c r="A138" s="21">
        <v>3947</v>
      </c>
      <c r="B138" s="22" t="s">
        <v>3944</v>
      </c>
      <c r="C138" s="22" t="s">
        <v>8055</v>
      </c>
      <c r="D138" s="30">
        <v>3000</v>
      </c>
      <c r="E138" s="31">
        <v>101</v>
      </c>
      <c r="F138" s="21" t="s">
        <v>8220</v>
      </c>
      <c r="G138" s="21" t="s">
        <v>8223</v>
      </c>
      <c r="H138" s="21" t="s">
        <v>8245</v>
      </c>
      <c r="I138" s="21">
        <v>1475378744</v>
      </c>
      <c r="J138" s="21">
        <v>1472786744</v>
      </c>
      <c r="K138" s="21" t="b">
        <v>0</v>
      </c>
      <c r="L138" s="21">
        <v>2</v>
      </c>
      <c r="M138" s="21" t="b">
        <v>0</v>
      </c>
      <c r="N138" s="21" t="s">
        <v>8269</v>
      </c>
      <c r="O138" s="21">
        <f t="shared" si="8"/>
        <v>3</v>
      </c>
      <c r="P138" s="21">
        <f t="shared" si="9"/>
        <v>50.5</v>
      </c>
      <c r="Q138" s="32" t="s">
        <v>8315</v>
      </c>
      <c r="R138" s="21" t="s">
        <v>8316</v>
      </c>
      <c r="S138" s="33">
        <f t="shared" si="10"/>
        <v>42615.142870370371</v>
      </c>
      <c r="T138" s="33">
        <f t="shared" si="11"/>
        <v>42645.142870370371</v>
      </c>
    </row>
    <row r="139" spans="1:20" ht="41.4" x14ac:dyDescent="0.45">
      <c r="A139" s="21">
        <v>3950</v>
      </c>
      <c r="B139" s="22" t="s">
        <v>3947</v>
      </c>
      <c r="C139" s="22" t="s">
        <v>8058</v>
      </c>
      <c r="D139" s="30">
        <v>4000</v>
      </c>
      <c r="E139" s="31">
        <v>25</v>
      </c>
      <c r="F139" s="21" t="s">
        <v>8220</v>
      </c>
      <c r="G139" s="21" t="s">
        <v>8223</v>
      </c>
      <c r="H139" s="21" t="s">
        <v>8245</v>
      </c>
      <c r="I139" s="21">
        <v>1460140500</v>
      </c>
      <c r="J139" s="21">
        <v>1457628680</v>
      </c>
      <c r="K139" s="21" t="b">
        <v>0</v>
      </c>
      <c r="L139" s="21">
        <v>1</v>
      </c>
      <c r="M139" s="21" t="b">
        <v>0</v>
      </c>
      <c r="N139" s="21" t="s">
        <v>8269</v>
      </c>
      <c r="O139" s="21">
        <f t="shared" si="8"/>
        <v>1</v>
      </c>
      <c r="P139" s="21">
        <f t="shared" si="9"/>
        <v>25</v>
      </c>
      <c r="Q139" s="32" t="s">
        <v>8315</v>
      </c>
      <c r="R139" s="21" t="s">
        <v>8316</v>
      </c>
      <c r="S139" s="33">
        <f t="shared" si="10"/>
        <v>42439.702314814815</v>
      </c>
      <c r="T139" s="33">
        <f t="shared" si="11"/>
        <v>42468.774305555555</v>
      </c>
    </row>
    <row r="140" spans="1:20" ht="41.4" x14ac:dyDescent="0.45">
      <c r="A140" s="21">
        <v>3952</v>
      </c>
      <c r="B140" s="22" t="s">
        <v>3949</v>
      </c>
      <c r="C140" s="22" t="s">
        <v>8059</v>
      </c>
      <c r="D140" s="30">
        <v>26000</v>
      </c>
      <c r="E140" s="31">
        <v>25</v>
      </c>
      <c r="F140" s="21" t="s">
        <v>8220</v>
      </c>
      <c r="G140" s="21" t="s">
        <v>8223</v>
      </c>
      <c r="H140" s="21" t="s">
        <v>8245</v>
      </c>
      <c r="I140" s="21">
        <v>1445885890</v>
      </c>
      <c r="J140" s="21">
        <v>1440701890</v>
      </c>
      <c r="K140" s="21" t="b">
        <v>0</v>
      </c>
      <c r="L140" s="21">
        <v>1</v>
      </c>
      <c r="M140" s="21" t="b">
        <v>0</v>
      </c>
      <c r="N140" s="21" t="s">
        <v>8269</v>
      </c>
      <c r="O140" s="21">
        <f t="shared" si="8"/>
        <v>0</v>
      </c>
      <c r="P140" s="21">
        <f t="shared" si="9"/>
        <v>25</v>
      </c>
      <c r="Q140" s="32" t="s">
        <v>8315</v>
      </c>
      <c r="R140" s="21" t="s">
        <v>8316</v>
      </c>
      <c r="S140" s="33">
        <f t="shared" si="10"/>
        <v>42243.790393518517</v>
      </c>
      <c r="T140" s="33">
        <f t="shared" si="11"/>
        <v>42303.790393518517</v>
      </c>
    </row>
    <row r="141" spans="1:20" ht="41.4" x14ac:dyDescent="0.45">
      <c r="A141" s="21">
        <v>3953</v>
      </c>
      <c r="B141" s="22" t="s">
        <v>3950</v>
      </c>
      <c r="C141" s="22" t="s">
        <v>8060</v>
      </c>
      <c r="D141" s="30">
        <v>17600</v>
      </c>
      <c r="E141" s="31">
        <v>0</v>
      </c>
      <c r="F141" s="21" t="s">
        <v>8220</v>
      </c>
      <c r="G141" s="21" t="s">
        <v>8223</v>
      </c>
      <c r="H141" s="21" t="s">
        <v>8245</v>
      </c>
      <c r="I141" s="21">
        <v>1469834940</v>
      </c>
      <c r="J141" s="21">
        <v>1467162586</v>
      </c>
      <c r="K141" s="21" t="b">
        <v>0</v>
      </c>
      <c r="L141" s="21">
        <v>0</v>
      </c>
      <c r="M141" s="21" t="b">
        <v>0</v>
      </c>
      <c r="N141" s="21" t="s">
        <v>8269</v>
      </c>
      <c r="O141" s="21">
        <f t="shared" si="8"/>
        <v>0</v>
      </c>
      <c r="P141" s="21">
        <f t="shared" si="9"/>
        <v>0</v>
      </c>
      <c r="Q141" s="32" t="s">
        <v>8315</v>
      </c>
      <c r="R141" s="21" t="s">
        <v>8316</v>
      </c>
      <c r="S141" s="33">
        <f t="shared" si="10"/>
        <v>42550.048449074078</v>
      </c>
      <c r="T141" s="33">
        <f t="shared" si="11"/>
        <v>42580.978472222225</v>
      </c>
    </row>
    <row r="142" spans="1:20" ht="41.4" x14ac:dyDescent="0.45">
      <c r="A142" s="21">
        <v>3955</v>
      </c>
      <c r="B142" s="22" t="s">
        <v>3952</v>
      </c>
      <c r="C142" s="22" t="s">
        <v>8062</v>
      </c>
      <c r="D142" s="30">
        <v>1750</v>
      </c>
      <c r="E142" s="31">
        <v>425</v>
      </c>
      <c r="F142" s="21" t="s">
        <v>8220</v>
      </c>
      <c r="G142" s="21" t="s">
        <v>8223</v>
      </c>
      <c r="H142" s="21" t="s">
        <v>8245</v>
      </c>
      <c r="I142" s="21">
        <v>1448745741</v>
      </c>
      <c r="J142" s="21">
        <v>1446150141</v>
      </c>
      <c r="K142" s="21" t="b">
        <v>0</v>
      </c>
      <c r="L142" s="21">
        <v>8</v>
      </c>
      <c r="M142" s="21" t="b">
        <v>0</v>
      </c>
      <c r="N142" s="21" t="s">
        <v>8269</v>
      </c>
      <c r="O142" s="21">
        <f t="shared" si="8"/>
        <v>24</v>
      </c>
      <c r="P142" s="21">
        <f t="shared" si="9"/>
        <v>53.13</v>
      </c>
      <c r="Q142" s="32" t="s">
        <v>8315</v>
      </c>
      <c r="R142" s="21" t="s">
        <v>8316</v>
      </c>
      <c r="S142" s="33">
        <f t="shared" si="10"/>
        <v>42306.848854166667</v>
      </c>
      <c r="T142" s="33">
        <f t="shared" si="11"/>
        <v>42336.890520833331</v>
      </c>
    </row>
    <row r="143" spans="1:20" ht="41.4" x14ac:dyDescent="0.45">
      <c r="A143" s="21">
        <v>3956</v>
      </c>
      <c r="B143" s="22" t="s">
        <v>3953</v>
      </c>
      <c r="C143" s="22" t="s">
        <v>8063</v>
      </c>
      <c r="D143" s="30">
        <v>5500</v>
      </c>
      <c r="E143" s="31">
        <v>0</v>
      </c>
      <c r="F143" s="21" t="s">
        <v>8220</v>
      </c>
      <c r="G143" s="21" t="s">
        <v>8223</v>
      </c>
      <c r="H143" s="21" t="s">
        <v>8245</v>
      </c>
      <c r="I143" s="21">
        <v>1461543600</v>
      </c>
      <c r="J143" s="21">
        <v>1459203727</v>
      </c>
      <c r="K143" s="21" t="b">
        <v>0</v>
      </c>
      <c r="L143" s="21">
        <v>0</v>
      </c>
      <c r="M143" s="21" t="b">
        <v>0</v>
      </c>
      <c r="N143" s="21" t="s">
        <v>8269</v>
      </c>
      <c r="O143" s="21">
        <f t="shared" si="8"/>
        <v>0</v>
      </c>
      <c r="P143" s="21">
        <f t="shared" si="9"/>
        <v>0</v>
      </c>
      <c r="Q143" s="32" t="s">
        <v>8315</v>
      </c>
      <c r="R143" s="21" t="s">
        <v>8316</v>
      </c>
      <c r="S143" s="33">
        <f t="shared" si="10"/>
        <v>42457.932025462964</v>
      </c>
      <c r="T143" s="33">
        <f t="shared" si="11"/>
        <v>42485.013888888891</v>
      </c>
    </row>
    <row r="144" spans="1:20" ht="41.4" x14ac:dyDescent="0.45">
      <c r="A144" s="21">
        <v>3957</v>
      </c>
      <c r="B144" s="22" t="s">
        <v>3954</v>
      </c>
      <c r="C144" s="22" t="s">
        <v>8064</v>
      </c>
      <c r="D144" s="30">
        <v>28000</v>
      </c>
      <c r="E144" s="31">
        <v>7</v>
      </c>
      <c r="F144" s="21" t="s">
        <v>8220</v>
      </c>
      <c r="G144" s="21" t="s">
        <v>8223</v>
      </c>
      <c r="H144" s="21" t="s">
        <v>8245</v>
      </c>
      <c r="I144" s="21">
        <v>1468020354</v>
      </c>
      <c r="J144" s="21">
        <v>1464045954</v>
      </c>
      <c r="K144" s="21" t="b">
        <v>0</v>
      </c>
      <c r="L144" s="21">
        <v>1</v>
      </c>
      <c r="M144" s="21" t="b">
        <v>0</v>
      </c>
      <c r="N144" s="21" t="s">
        <v>8269</v>
      </c>
      <c r="O144" s="21">
        <f t="shared" si="8"/>
        <v>0</v>
      </c>
      <c r="P144" s="21">
        <f t="shared" si="9"/>
        <v>7</v>
      </c>
      <c r="Q144" s="32" t="s">
        <v>8315</v>
      </c>
      <c r="R144" s="21" t="s">
        <v>8316</v>
      </c>
      <c r="S144" s="33">
        <f t="shared" si="10"/>
        <v>42513.976319444439</v>
      </c>
      <c r="T144" s="33">
        <f t="shared" si="11"/>
        <v>42559.976319444439</v>
      </c>
    </row>
    <row r="145" spans="1:20" ht="41.4" x14ac:dyDescent="0.45">
      <c r="A145" s="21">
        <v>3958</v>
      </c>
      <c r="B145" s="22" t="s">
        <v>3955</v>
      </c>
      <c r="C145" s="22" t="s">
        <v>8065</v>
      </c>
      <c r="D145" s="30">
        <v>2000</v>
      </c>
      <c r="E145" s="31">
        <v>641</v>
      </c>
      <c r="F145" s="21" t="s">
        <v>8220</v>
      </c>
      <c r="G145" s="21" t="s">
        <v>8223</v>
      </c>
      <c r="H145" s="21" t="s">
        <v>8245</v>
      </c>
      <c r="I145" s="21">
        <v>1406988000</v>
      </c>
      <c r="J145" s="21">
        <v>1403822912</v>
      </c>
      <c r="K145" s="21" t="b">
        <v>0</v>
      </c>
      <c r="L145" s="21">
        <v>16</v>
      </c>
      <c r="M145" s="21" t="b">
        <v>0</v>
      </c>
      <c r="N145" s="21" t="s">
        <v>8269</v>
      </c>
      <c r="O145" s="21">
        <f t="shared" si="8"/>
        <v>32</v>
      </c>
      <c r="P145" s="21">
        <f t="shared" si="9"/>
        <v>40.06</v>
      </c>
      <c r="Q145" s="32" t="s">
        <v>8315</v>
      </c>
      <c r="R145" s="21" t="s">
        <v>8316</v>
      </c>
      <c r="S145" s="33">
        <f t="shared" si="10"/>
        <v>41816.950370370374</v>
      </c>
      <c r="T145" s="33">
        <f t="shared" si="11"/>
        <v>41853.583333333336</v>
      </c>
    </row>
    <row r="146" spans="1:20" ht="41.4" x14ac:dyDescent="0.45">
      <c r="A146" s="21">
        <v>3959</v>
      </c>
      <c r="B146" s="22" t="s">
        <v>3956</v>
      </c>
      <c r="C146" s="22" t="s">
        <v>8066</v>
      </c>
      <c r="D146" s="30">
        <v>1200</v>
      </c>
      <c r="E146" s="31">
        <v>292</v>
      </c>
      <c r="F146" s="21" t="s">
        <v>8220</v>
      </c>
      <c r="G146" s="21" t="s">
        <v>8223</v>
      </c>
      <c r="H146" s="21" t="s">
        <v>8245</v>
      </c>
      <c r="I146" s="21">
        <v>1411930556</v>
      </c>
      <c r="J146" s="21">
        <v>1409338556</v>
      </c>
      <c r="K146" s="21" t="b">
        <v>0</v>
      </c>
      <c r="L146" s="21">
        <v>12</v>
      </c>
      <c r="M146" s="21" t="b">
        <v>0</v>
      </c>
      <c r="N146" s="21" t="s">
        <v>8269</v>
      </c>
      <c r="O146" s="21">
        <f t="shared" si="8"/>
        <v>24</v>
      </c>
      <c r="P146" s="21">
        <f t="shared" si="9"/>
        <v>24.33</v>
      </c>
      <c r="Q146" s="32" t="s">
        <v>8315</v>
      </c>
      <c r="R146" s="21" t="s">
        <v>8316</v>
      </c>
      <c r="S146" s="33">
        <f t="shared" si="10"/>
        <v>41880.788842592592</v>
      </c>
      <c r="T146" s="33">
        <f t="shared" si="11"/>
        <v>41910.788842592592</v>
      </c>
    </row>
    <row r="147" spans="1:20" ht="41.4" x14ac:dyDescent="0.45">
      <c r="A147" s="21">
        <v>3960</v>
      </c>
      <c r="B147" s="22" t="s">
        <v>3957</v>
      </c>
      <c r="C147" s="22" t="s">
        <v>8067</v>
      </c>
      <c r="D147" s="30">
        <v>3000</v>
      </c>
      <c r="E147" s="31">
        <v>45</v>
      </c>
      <c r="F147" s="21" t="s">
        <v>8220</v>
      </c>
      <c r="G147" s="21" t="s">
        <v>8223</v>
      </c>
      <c r="H147" s="21" t="s">
        <v>8245</v>
      </c>
      <c r="I147" s="21">
        <v>1451852256</v>
      </c>
      <c r="J147" s="21">
        <v>1449260256</v>
      </c>
      <c r="K147" s="21" t="b">
        <v>0</v>
      </c>
      <c r="L147" s="21">
        <v>4</v>
      </c>
      <c r="M147" s="21" t="b">
        <v>0</v>
      </c>
      <c r="N147" s="21" t="s">
        <v>8269</v>
      </c>
      <c r="O147" s="21">
        <f t="shared" si="8"/>
        <v>2</v>
      </c>
      <c r="P147" s="21">
        <f t="shared" si="9"/>
        <v>11.25</v>
      </c>
      <c r="Q147" s="32" t="s">
        <v>8315</v>
      </c>
      <c r="R147" s="21" t="s">
        <v>8316</v>
      </c>
      <c r="S147" s="33">
        <f t="shared" si="10"/>
        <v>42342.845555555556</v>
      </c>
      <c r="T147" s="33">
        <f t="shared" si="11"/>
        <v>42372.845555555556</v>
      </c>
    </row>
    <row r="148" spans="1:20" ht="41.4" x14ac:dyDescent="0.45">
      <c r="A148" s="21">
        <v>3964</v>
      </c>
      <c r="B148" s="22" t="s">
        <v>3961</v>
      </c>
      <c r="C148" s="22" t="s">
        <v>8071</v>
      </c>
      <c r="D148" s="30">
        <v>2000</v>
      </c>
      <c r="E148" s="31">
        <v>126</v>
      </c>
      <c r="F148" s="21" t="s">
        <v>8220</v>
      </c>
      <c r="G148" s="21" t="s">
        <v>8223</v>
      </c>
      <c r="H148" s="21" t="s">
        <v>8245</v>
      </c>
      <c r="I148" s="21">
        <v>1429460386</v>
      </c>
      <c r="J148" s="21">
        <v>1424279986</v>
      </c>
      <c r="K148" s="21" t="b">
        <v>0</v>
      </c>
      <c r="L148" s="21">
        <v>3</v>
      </c>
      <c r="M148" s="21" t="b">
        <v>0</v>
      </c>
      <c r="N148" s="21" t="s">
        <v>8269</v>
      </c>
      <c r="O148" s="21">
        <f t="shared" si="8"/>
        <v>6</v>
      </c>
      <c r="P148" s="21">
        <f t="shared" si="9"/>
        <v>42</v>
      </c>
      <c r="Q148" s="32" t="s">
        <v>8315</v>
      </c>
      <c r="R148" s="21" t="s">
        <v>8316</v>
      </c>
      <c r="S148" s="33">
        <f t="shared" si="10"/>
        <v>42053.722060185188</v>
      </c>
      <c r="T148" s="33">
        <f t="shared" si="11"/>
        <v>42113.680393518516</v>
      </c>
    </row>
    <row r="149" spans="1:20" ht="41.4" x14ac:dyDescent="0.45">
      <c r="A149" s="21">
        <v>3965</v>
      </c>
      <c r="B149" s="22" t="s">
        <v>3962</v>
      </c>
      <c r="C149" s="22" t="s">
        <v>8072</v>
      </c>
      <c r="D149" s="30">
        <v>2000</v>
      </c>
      <c r="E149" s="31">
        <v>285</v>
      </c>
      <c r="F149" s="21" t="s">
        <v>8220</v>
      </c>
      <c r="G149" s="21" t="s">
        <v>8223</v>
      </c>
      <c r="H149" s="21" t="s">
        <v>8245</v>
      </c>
      <c r="I149" s="21">
        <v>1460608780</v>
      </c>
      <c r="J149" s="21">
        <v>1455428380</v>
      </c>
      <c r="K149" s="21" t="b">
        <v>0</v>
      </c>
      <c r="L149" s="21">
        <v>4</v>
      </c>
      <c r="M149" s="21" t="b">
        <v>0</v>
      </c>
      <c r="N149" s="21" t="s">
        <v>8269</v>
      </c>
      <c r="O149" s="21">
        <f t="shared" si="8"/>
        <v>14</v>
      </c>
      <c r="P149" s="21">
        <f t="shared" si="9"/>
        <v>71.25</v>
      </c>
      <c r="Q149" s="32" t="s">
        <v>8315</v>
      </c>
      <c r="R149" s="21" t="s">
        <v>8316</v>
      </c>
      <c r="S149" s="33">
        <f t="shared" si="10"/>
        <v>42414.235879629632</v>
      </c>
      <c r="T149" s="33">
        <f t="shared" si="11"/>
        <v>42474.194212962961</v>
      </c>
    </row>
    <row r="150" spans="1:20" ht="41.4" x14ac:dyDescent="0.45">
      <c r="A150" s="21">
        <v>3966</v>
      </c>
      <c r="B150" s="22" t="s">
        <v>3963</v>
      </c>
      <c r="C150" s="22" t="s">
        <v>8073</v>
      </c>
      <c r="D150" s="30">
        <v>7500</v>
      </c>
      <c r="E150" s="31">
        <v>45</v>
      </c>
      <c r="F150" s="21" t="s">
        <v>8220</v>
      </c>
      <c r="G150" s="21" t="s">
        <v>8223</v>
      </c>
      <c r="H150" s="21" t="s">
        <v>8245</v>
      </c>
      <c r="I150" s="21">
        <v>1406170740</v>
      </c>
      <c r="J150" s="21">
        <v>1402506278</v>
      </c>
      <c r="K150" s="21" t="b">
        <v>0</v>
      </c>
      <c r="L150" s="21">
        <v>2</v>
      </c>
      <c r="M150" s="21" t="b">
        <v>0</v>
      </c>
      <c r="N150" s="21" t="s">
        <v>8269</v>
      </c>
      <c r="O150" s="21">
        <f t="shared" si="8"/>
        <v>1</v>
      </c>
      <c r="P150" s="21">
        <f t="shared" si="9"/>
        <v>22.5</v>
      </c>
      <c r="Q150" s="32" t="s">
        <v>8315</v>
      </c>
      <c r="R150" s="21" t="s">
        <v>8316</v>
      </c>
      <c r="S150" s="33">
        <f t="shared" si="10"/>
        <v>41801.711550925924</v>
      </c>
      <c r="T150" s="33">
        <f t="shared" si="11"/>
        <v>41844.124305555553</v>
      </c>
    </row>
    <row r="151" spans="1:20" ht="41.4" x14ac:dyDescent="0.45">
      <c r="A151" s="21">
        <v>3967</v>
      </c>
      <c r="B151" s="22" t="s">
        <v>3964</v>
      </c>
      <c r="C151" s="22" t="s">
        <v>8074</v>
      </c>
      <c r="D151" s="30">
        <v>1700</v>
      </c>
      <c r="E151" s="31">
        <v>410</v>
      </c>
      <c r="F151" s="21" t="s">
        <v>8220</v>
      </c>
      <c r="G151" s="21" t="s">
        <v>8223</v>
      </c>
      <c r="H151" s="21" t="s">
        <v>8245</v>
      </c>
      <c r="I151" s="21">
        <v>1488783507</v>
      </c>
      <c r="J151" s="21">
        <v>1486191507</v>
      </c>
      <c r="K151" s="21" t="b">
        <v>0</v>
      </c>
      <c r="L151" s="21">
        <v>10</v>
      </c>
      <c r="M151" s="21" t="b">
        <v>0</v>
      </c>
      <c r="N151" s="21" t="s">
        <v>8269</v>
      </c>
      <c r="O151" s="21">
        <f t="shared" si="8"/>
        <v>24</v>
      </c>
      <c r="P151" s="21">
        <f t="shared" si="9"/>
        <v>41</v>
      </c>
      <c r="Q151" s="32" t="s">
        <v>8315</v>
      </c>
      <c r="R151" s="21" t="s">
        <v>8316</v>
      </c>
      <c r="S151" s="33">
        <f t="shared" si="10"/>
        <v>42770.290590277778</v>
      </c>
      <c r="T151" s="33">
        <f t="shared" si="11"/>
        <v>42800.290590277778</v>
      </c>
    </row>
    <row r="152" spans="1:20" ht="41.4" x14ac:dyDescent="0.45">
      <c r="A152" s="21">
        <v>3968</v>
      </c>
      <c r="B152" s="22" t="s">
        <v>3965</v>
      </c>
      <c r="C152" s="22" t="s">
        <v>8075</v>
      </c>
      <c r="D152" s="30">
        <v>5000</v>
      </c>
      <c r="E152" s="31">
        <v>527</v>
      </c>
      <c r="F152" s="21" t="s">
        <v>8220</v>
      </c>
      <c r="G152" s="21" t="s">
        <v>8223</v>
      </c>
      <c r="H152" s="21" t="s">
        <v>8245</v>
      </c>
      <c r="I152" s="21">
        <v>1463945673</v>
      </c>
      <c r="J152" s="21">
        <v>1458761673</v>
      </c>
      <c r="K152" s="21" t="b">
        <v>0</v>
      </c>
      <c r="L152" s="21">
        <v>11</v>
      </c>
      <c r="M152" s="21" t="b">
        <v>0</v>
      </c>
      <c r="N152" s="21" t="s">
        <v>8269</v>
      </c>
      <c r="O152" s="21">
        <f t="shared" si="8"/>
        <v>11</v>
      </c>
      <c r="P152" s="21">
        <f t="shared" si="9"/>
        <v>47.91</v>
      </c>
      <c r="Q152" s="32" t="s">
        <v>8315</v>
      </c>
      <c r="R152" s="21" t="s">
        <v>8316</v>
      </c>
      <c r="S152" s="33">
        <f t="shared" si="10"/>
        <v>42452.815659722226</v>
      </c>
      <c r="T152" s="33">
        <f t="shared" si="11"/>
        <v>42512.815659722226</v>
      </c>
    </row>
    <row r="153" spans="1:20" ht="41.4" x14ac:dyDescent="0.45">
      <c r="A153" s="21">
        <v>3969</v>
      </c>
      <c r="B153" s="22" t="s">
        <v>3966</v>
      </c>
      <c r="C153" s="22" t="s">
        <v>8076</v>
      </c>
      <c r="D153" s="30">
        <v>2825</v>
      </c>
      <c r="E153" s="31">
        <v>211</v>
      </c>
      <c r="F153" s="21" t="s">
        <v>8220</v>
      </c>
      <c r="G153" s="21" t="s">
        <v>8223</v>
      </c>
      <c r="H153" s="21" t="s">
        <v>8245</v>
      </c>
      <c r="I153" s="21">
        <v>1472442900</v>
      </c>
      <c r="J153" s="21">
        <v>1471638646</v>
      </c>
      <c r="K153" s="21" t="b">
        <v>0</v>
      </c>
      <c r="L153" s="21">
        <v>6</v>
      </c>
      <c r="M153" s="21" t="b">
        <v>0</v>
      </c>
      <c r="N153" s="21" t="s">
        <v>8269</v>
      </c>
      <c r="O153" s="21">
        <f t="shared" si="8"/>
        <v>7</v>
      </c>
      <c r="P153" s="21">
        <f t="shared" si="9"/>
        <v>35.17</v>
      </c>
      <c r="Q153" s="32" t="s">
        <v>8315</v>
      </c>
      <c r="R153" s="21" t="s">
        <v>8316</v>
      </c>
      <c r="S153" s="33">
        <f t="shared" si="10"/>
        <v>42601.854699074072</v>
      </c>
      <c r="T153" s="33">
        <f t="shared" si="11"/>
        <v>42611.163194444445</v>
      </c>
    </row>
    <row r="154" spans="1:20" ht="55.2" x14ac:dyDescent="0.45">
      <c r="A154" s="21">
        <v>3970</v>
      </c>
      <c r="B154" s="22" t="s">
        <v>3967</v>
      </c>
      <c r="C154" s="22" t="s">
        <v>8077</v>
      </c>
      <c r="D154" s="30">
        <v>15000</v>
      </c>
      <c r="E154" s="31">
        <v>11</v>
      </c>
      <c r="F154" s="21" t="s">
        <v>8220</v>
      </c>
      <c r="G154" s="21" t="s">
        <v>8223</v>
      </c>
      <c r="H154" s="21" t="s">
        <v>8245</v>
      </c>
      <c r="I154" s="21">
        <v>1460925811</v>
      </c>
      <c r="J154" s="21">
        <v>1458333811</v>
      </c>
      <c r="K154" s="21" t="b">
        <v>0</v>
      </c>
      <c r="L154" s="21">
        <v>2</v>
      </c>
      <c r="M154" s="21" t="b">
        <v>0</v>
      </c>
      <c r="N154" s="21" t="s">
        <v>8269</v>
      </c>
      <c r="O154" s="21">
        <f t="shared" si="8"/>
        <v>0</v>
      </c>
      <c r="P154" s="21">
        <f t="shared" si="9"/>
        <v>5.5</v>
      </c>
      <c r="Q154" s="32" t="s">
        <v>8315</v>
      </c>
      <c r="R154" s="21" t="s">
        <v>8316</v>
      </c>
      <c r="S154" s="33">
        <f t="shared" si="10"/>
        <v>42447.863553240735</v>
      </c>
      <c r="T154" s="33">
        <f t="shared" si="11"/>
        <v>42477.863553240735</v>
      </c>
    </row>
    <row r="155" spans="1:20" ht="41.4" x14ac:dyDescent="0.45">
      <c r="A155" s="21">
        <v>3971</v>
      </c>
      <c r="B155" s="22" t="s">
        <v>3968</v>
      </c>
      <c r="C155" s="22" t="s">
        <v>8078</v>
      </c>
      <c r="D155" s="30">
        <v>14000</v>
      </c>
      <c r="E155" s="31">
        <v>136</v>
      </c>
      <c r="F155" s="21" t="s">
        <v>8220</v>
      </c>
      <c r="G155" s="21" t="s">
        <v>8223</v>
      </c>
      <c r="H155" s="21" t="s">
        <v>8245</v>
      </c>
      <c r="I155" s="21">
        <v>1405947126</v>
      </c>
      <c r="J155" s="21">
        <v>1403355126</v>
      </c>
      <c r="K155" s="21" t="b">
        <v>0</v>
      </c>
      <c r="L155" s="21">
        <v>6</v>
      </c>
      <c r="M155" s="21" t="b">
        <v>0</v>
      </c>
      <c r="N155" s="21" t="s">
        <v>8269</v>
      </c>
      <c r="O155" s="21">
        <f t="shared" si="8"/>
        <v>1</v>
      </c>
      <c r="P155" s="21">
        <f t="shared" si="9"/>
        <v>22.67</v>
      </c>
      <c r="Q155" s="32" t="s">
        <v>8315</v>
      </c>
      <c r="R155" s="21" t="s">
        <v>8316</v>
      </c>
      <c r="S155" s="33">
        <f t="shared" si="10"/>
        <v>41811.536180555559</v>
      </c>
      <c r="T155" s="33">
        <f t="shared" si="11"/>
        <v>41841.536180555559</v>
      </c>
    </row>
    <row r="156" spans="1:20" ht="41.4" x14ac:dyDescent="0.45">
      <c r="A156" s="21">
        <v>3972</v>
      </c>
      <c r="B156" s="22" t="s">
        <v>3969</v>
      </c>
      <c r="C156" s="22" t="s">
        <v>8079</v>
      </c>
      <c r="D156" s="30">
        <v>1000</v>
      </c>
      <c r="E156" s="31">
        <v>211</v>
      </c>
      <c r="F156" s="21" t="s">
        <v>8220</v>
      </c>
      <c r="G156" s="21" t="s">
        <v>8223</v>
      </c>
      <c r="H156" s="21" t="s">
        <v>8245</v>
      </c>
      <c r="I156" s="21">
        <v>1423186634</v>
      </c>
      <c r="J156" s="21">
        <v>1418002634</v>
      </c>
      <c r="K156" s="21" t="b">
        <v>0</v>
      </c>
      <c r="L156" s="21">
        <v>8</v>
      </c>
      <c r="M156" s="21" t="b">
        <v>0</v>
      </c>
      <c r="N156" s="21" t="s">
        <v>8269</v>
      </c>
      <c r="O156" s="21">
        <f t="shared" si="8"/>
        <v>21</v>
      </c>
      <c r="P156" s="21">
        <f t="shared" si="9"/>
        <v>26.38</v>
      </c>
      <c r="Q156" s="32" t="s">
        <v>8315</v>
      </c>
      <c r="R156" s="21" t="s">
        <v>8316</v>
      </c>
      <c r="S156" s="33">
        <f t="shared" si="10"/>
        <v>41981.067523148144</v>
      </c>
      <c r="T156" s="33">
        <f t="shared" si="11"/>
        <v>42041.067523148144</v>
      </c>
    </row>
    <row r="157" spans="1:20" ht="41.4" x14ac:dyDescent="0.45">
      <c r="A157" s="21">
        <v>3973</v>
      </c>
      <c r="B157" s="22" t="s">
        <v>3970</v>
      </c>
      <c r="C157" s="22" t="s">
        <v>8080</v>
      </c>
      <c r="D157" s="30">
        <v>5000</v>
      </c>
      <c r="E157" s="31">
        <v>3905</v>
      </c>
      <c r="F157" s="21" t="s">
        <v>8220</v>
      </c>
      <c r="G157" s="21" t="s">
        <v>8223</v>
      </c>
      <c r="H157" s="21" t="s">
        <v>8245</v>
      </c>
      <c r="I157" s="21">
        <v>1462766400</v>
      </c>
      <c r="J157" s="21">
        <v>1460219110</v>
      </c>
      <c r="K157" s="21" t="b">
        <v>0</v>
      </c>
      <c r="L157" s="21">
        <v>37</v>
      </c>
      <c r="M157" s="21" t="b">
        <v>0</v>
      </c>
      <c r="N157" s="21" t="s">
        <v>8269</v>
      </c>
      <c r="O157" s="21">
        <f t="shared" si="8"/>
        <v>78</v>
      </c>
      <c r="P157" s="21">
        <f t="shared" si="9"/>
        <v>105.54</v>
      </c>
      <c r="Q157" s="32" t="s">
        <v>8315</v>
      </c>
      <c r="R157" s="21" t="s">
        <v>8316</v>
      </c>
      <c r="S157" s="33">
        <f t="shared" si="10"/>
        <v>42469.68414351852</v>
      </c>
      <c r="T157" s="33">
        <f t="shared" si="11"/>
        <v>42499.166666666672</v>
      </c>
    </row>
    <row r="158" spans="1:20" ht="41.4" x14ac:dyDescent="0.45">
      <c r="A158" s="21">
        <v>3975</v>
      </c>
      <c r="B158" s="22" t="s">
        <v>3972</v>
      </c>
      <c r="C158" s="22" t="s">
        <v>8082</v>
      </c>
      <c r="D158" s="30">
        <v>678</v>
      </c>
      <c r="E158" s="31">
        <v>0</v>
      </c>
      <c r="F158" s="21" t="s">
        <v>8220</v>
      </c>
      <c r="G158" s="21" t="s">
        <v>8223</v>
      </c>
      <c r="H158" s="21" t="s">
        <v>8245</v>
      </c>
      <c r="I158" s="21">
        <v>1468442898</v>
      </c>
      <c r="J158" s="21">
        <v>1465850898</v>
      </c>
      <c r="K158" s="21" t="b">
        <v>0</v>
      </c>
      <c r="L158" s="21">
        <v>0</v>
      </c>
      <c r="M158" s="21" t="b">
        <v>0</v>
      </c>
      <c r="N158" s="21" t="s">
        <v>8269</v>
      </c>
      <c r="O158" s="21">
        <f t="shared" si="8"/>
        <v>0</v>
      </c>
      <c r="P158" s="21">
        <f t="shared" si="9"/>
        <v>0</v>
      </c>
      <c r="Q158" s="32" t="s">
        <v>8315</v>
      </c>
      <c r="R158" s="21" t="s">
        <v>8316</v>
      </c>
      <c r="S158" s="33">
        <f t="shared" si="10"/>
        <v>42534.866875</v>
      </c>
      <c r="T158" s="33">
        <f t="shared" si="11"/>
        <v>42564.866875</v>
      </c>
    </row>
    <row r="159" spans="1:20" ht="41.4" x14ac:dyDescent="0.45">
      <c r="A159" s="21">
        <v>3976</v>
      </c>
      <c r="B159" s="22" t="s">
        <v>3973</v>
      </c>
      <c r="C159" s="22" t="s">
        <v>8083</v>
      </c>
      <c r="D159" s="30">
        <v>1300</v>
      </c>
      <c r="E159" s="31">
        <v>620</v>
      </c>
      <c r="F159" s="21" t="s">
        <v>8220</v>
      </c>
      <c r="G159" s="21" t="s">
        <v>8223</v>
      </c>
      <c r="H159" s="21" t="s">
        <v>8245</v>
      </c>
      <c r="I159" s="21">
        <v>1406876400</v>
      </c>
      <c r="J159" s="21">
        <v>1405024561</v>
      </c>
      <c r="K159" s="21" t="b">
        <v>0</v>
      </c>
      <c r="L159" s="21">
        <v>10</v>
      </c>
      <c r="M159" s="21" t="b">
        <v>0</v>
      </c>
      <c r="N159" s="21" t="s">
        <v>8269</v>
      </c>
      <c r="O159" s="21">
        <f t="shared" si="8"/>
        <v>48</v>
      </c>
      <c r="P159" s="21">
        <f t="shared" si="9"/>
        <v>62</v>
      </c>
      <c r="Q159" s="32" t="s">
        <v>8315</v>
      </c>
      <c r="R159" s="21" t="s">
        <v>8316</v>
      </c>
      <c r="S159" s="33">
        <f t="shared" si="10"/>
        <v>41830.858344907407</v>
      </c>
      <c r="T159" s="33">
        <f t="shared" si="11"/>
        <v>41852.291666666664</v>
      </c>
    </row>
    <row r="160" spans="1:20" ht="41.4" x14ac:dyDescent="0.45">
      <c r="A160" s="21">
        <v>3977</v>
      </c>
      <c r="B160" s="22" t="s">
        <v>3974</v>
      </c>
      <c r="C160" s="22" t="s">
        <v>8084</v>
      </c>
      <c r="D160" s="30">
        <v>90000</v>
      </c>
      <c r="E160" s="31">
        <v>1305</v>
      </c>
      <c r="F160" s="21" t="s">
        <v>8220</v>
      </c>
      <c r="G160" s="21" t="s">
        <v>8223</v>
      </c>
      <c r="H160" s="21" t="s">
        <v>8245</v>
      </c>
      <c r="I160" s="21">
        <v>1469213732</v>
      </c>
      <c r="J160" s="21">
        <v>1466621732</v>
      </c>
      <c r="K160" s="21" t="b">
        <v>0</v>
      </c>
      <c r="L160" s="21">
        <v>6</v>
      </c>
      <c r="M160" s="21" t="b">
        <v>0</v>
      </c>
      <c r="N160" s="21" t="s">
        <v>8269</v>
      </c>
      <c r="O160" s="21">
        <f t="shared" si="8"/>
        <v>1</v>
      </c>
      <c r="P160" s="21">
        <f t="shared" si="9"/>
        <v>217.5</v>
      </c>
      <c r="Q160" s="32" t="s">
        <v>8315</v>
      </c>
      <c r="R160" s="21" t="s">
        <v>8316</v>
      </c>
      <c r="S160" s="33">
        <f t="shared" si="10"/>
        <v>42543.788564814815</v>
      </c>
      <c r="T160" s="33">
        <f t="shared" si="11"/>
        <v>42573.788564814815</v>
      </c>
    </row>
    <row r="161" spans="1:20" ht="41.4" x14ac:dyDescent="0.45">
      <c r="A161" s="21">
        <v>3978</v>
      </c>
      <c r="B161" s="22" t="s">
        <v>3975</v>
      </c>
      <c r="C161" s="22" t="s">
        <v>8085</v>
      </c>
      <c r="D161" s="30">
        <v>2000</v>
      </c>
      <c r="E161" s="31">
        <v>214</v>
      </c>
      <c r="F161" s="21" t="s">
        <v>8220</v>
      </c>
      <c r="G161" s="21" t="s">
        <v>8223</v>
      </c>
      <c r="H161" s="21" t="s">
        <v>8245</v>
      </c>
      <c r="I161" s="21">
        <v>1422717953</v>
      </c>
      <c r="J161" s="21">
        <v>1417533953</v>
      </c>
      <c r="K161" s="21" t="b">
        <v>0</v>
      </c>
      <c r="L161" s="21">
        <v>8</v>
      </c>
      <c r="M161" s="21" t="b">
        <v>0</v>
      </c>
      <c r="N161" s="21" t="s">
        <v>8269</v>
      </c>
      <c r="O161" s="21">
        <f t="shared" si="8"/>
        <v>11</v>
      </c>
      <c r="P161" s="21">
        <f t="shared" si="9"/>
        <v>26.75</v>
      </c>
      <c r="Q161" s="32" t="s">
        <v>8315</v>
      </c>
      <c r="R161" s="21" t="s">
        <v>8316</v>
      </c>
      <c r="S161" s="33">
        <f t="shared" si="10"/>
        <v>41975.642974537041</v>
      </c>
      <c r="T161" s="33">
        <f t="shared" si="11"/>
        <v>42035.642974537041</v>
      </c>
    </row>
    <row r="162" spans="1:20" ht="41.4" x14ac:dyDescent="0.45">
      <c r="A162" s="21">
        <v>3980</v>
      </c>
      <c r="B162" s="22" t="s">
        <v>3977</v>
      </c>
      <c r="C162" s="22" t="s">
        <v>8087</v>
      </c>
      <c r="D162" s="30">
        <v>2500</v>
      </c>
      <c r="E162" s="31">
        <v>450</v>
      </c>
      <c r="F162" s="21" t="s">
        <v>8220</v>
      </c>
      <c r="G162" s="21" t="s">
        <v>8223</v>
      </c>
      <c r="H162" s="21" t="s">
        <v>8245</v>
      </c>
      <c r="I162" s="21">
        <v>1404570147</v>
      </c>
      <c r="J162" s="21">
        <v>1401978147</v>
      </c>
      <c r="K162" s="21" t="b">
        <v>0</v>
      </c>
      <c r="L162" s="21">
        <v>7</v>
      </c>
      <c r="M162" s="21" t="b">
        <v>0</v>
      </c>
      <c r="N162" s="21" t="s">
        <v>8269</v>
      </c>
      <c r="O162" s="21">
        <f t="shared" si="8"/>
        <v>18</v>
      </c>
      <c r="P162" s="21">
        <f t="shared" si="9"/>
        <v>64.290000000000006</v>
      </c>
      <c r="Q162" s="32" t="s">
        <v>8315</v>
      </c>
      <c r="R162" s="21" t="s">
        <v>8316</v>
      </c>
      <c r="S162" s="33">
        <f t="shared" si="10"/>
        <v>41795.598923611113</v>
      </c>
      <c r="T162" s="33">
        <f t="shared" si="11"/>
        <v>41825.598923611113</v>
      </c>
    </row>
    <row r="163" spans="1:20" ht="27.6" x14ac:dyDescent="0.45">
      <c r="A163" s="21">
        <v>3981</v>
      </c>
      <c r="B163" s="22" t="s">
        <v>3358</v>
      </c>
      <c r="C163" s="22" t="s">
        <v>7469</v>
      </c>
      <c r="D163" s="30">
        <v>30000</v>
      </c>
      <c r="E163" s="31">
        <v>1225</v>
      </c>
      <c r="F163" s="21" t="s">
        <v>8220</v>
      </c>
      <c r="G163" s="21" t="s">
        <v>8223</v>
      </c>
      <c r="H163" s="21" t="s">
        <v>8245</v>
      </c>
      <c r="I163" s="21">
        <v>1468729149</v>
      </c>
      <c r="J163" s="21">
        <v>1463545149</v>
      </c>
      <c r="K163" s="21" t="b">
        <v>0</v>
      </c>
      <c r="L163" s="21">
        <v>7</v>
      </c>
      <c r="M163" s="21" t="b">
        <v>0</v>
      </c>
      <c r="N163" s="21" t="s">
        <v>8269</v>
      </c>
      <c r="O163" s="21">
        <f t="shared" si="8"/>
        <v>4</v>
      </c>
      <c r="P163" s="21">
        <f t="shared" si="9"/>
        <v>175</v>
      </c>
      <c r="Q163" s="32" t="s">
        <v>8315</v>
      </c>
      <c r="R163" s="21" t="s">
        <v>8316</v>
      </c>
      <c r="S163" s="33">
        <f t="shared" si="10"/>
        <v>42508.179965277777</v>
      </c>
      <c r="T163" s="33">
        <f t="shared" si="11"/>
        <v>42568.179965277777</v>
      </c>
    </row>
    <row r="164" spans="1:20" ht="41.4" x14ac:dyDescent="0.45">
      <c r="A164" s="21">
        <v>3983</v>
      </c>
      <c r="B164" s="22" t="s">
        <v>3979</v>
      </c>
      <c r="C164" s="22" t="s">
        <v>8089</v>
      </c>
      <c r="D164" s="30">
        <v>11140</v>
      </c>
      <c r="E164" s="31">
        <v>3877</v>
      </c>
      <c r="F164" s="21" t="s">
        <v>8220</v>
      </c>
      <c r="G164" s="21" t="s">
        <v>8223</v>
      </c>
      <c r="H164" s="21" t="s">
        <v>8245</v>
      </c>
      <c r="I164" s="21">
        <v>1400569140</v>
      </c>
      <c r="J164" s="21">
        <v>1397854356</v>
      </c>
      <c r="K164" s="21" t="b">
        <v>0</v>
      </c>
      <c r="L164" s="21">
        <v>46</v>
      </c>
      <c r="M164" s="21" t="b">
        <v>0</v>
      </c>
      <c r="N164" s="21" t="s">
        <v>8269</v>
      </c>
      <c r="O164" s="21">
        <f t="shared" si="8"/>
        <v>35</v>
      </c>
      <c r="P164" s="21">
        <f t="shared" si="9"/>
        <v>84.28</v>
      </c>
      <c r="Q164" s="32" t="s">
        <v>8315</v>
      </c>
      <c r="R164" s="21" t="s">
        <v>8316</v>
      </c>
      <c r="S164" s="33">
        <f t="shared" si="10"/>
        <v>41747.86986111111</v>
      </c>
      <c r="T164" s="33">
        <f t="shared" si="11"/>
        <v>41779.290972222225</v>
      </c>
    </row>
    <row r="165" spans="1:20" ht="55.2" x14ac:dyDescent="0.45">
      <c r="A165" s="21">
        <v>3985</v>
      </c>
      <c r="B165" s="22" t="s">
        <v>3981</v>
      </c>
      <c r="C165" s="22" t="s">
        <v>8091</v>
      </c>
      <c r="D165" s="30">
        <v>2000</v>
      </c>
      <c r="E165" s="31">
        <v>641</v>
      </c>
      <c r="F165" s="21" t="s">
        <v>8220</v>
      </c>
      <c r="G165" s="21" t="s">
        <v>8223</v>
      </c>
      <c r="H165" s="21" t="s">
        <v>8245</v>
      </c>
      <c r="I165" s="21">
        <v>1456002300</v>
      </c>
      <c r="J165" s="21">
        <v>1454173120</v>
      </c>
      <c r="K165" s="21" t="b">
        <v>0</v>
      </c>
      <c r="L165" s="21">
        <v>19</v>
      </c>
      <c r="M165" s="21" t="b">
        <v>0</v>
      </c>
      <c r="N165" s="21" t="s">
        <v>8269</v>
      </c>
      <c r="O165" s="21">
        <f t="shared" si="8"/>
        <v>32</v>
      </c>
      <c r="P165" s="21">
        <f t="shared" si="9"/>
        <v>33.74</v>
      </c>
      <c r="Q165" s="32" t="s">
        <v>8315</v>
      </c>
      <c r="R165" s="21" t="s">
        <v>8316</v>
      </c>
      <c r="S165" s="33">
        <f t="shared" si="10"/>
        <v>42399.707407407404</v>
      </c>
      <c r="T165" s="33">
        <f t="shared" si="11"/>
        <v>42420.878472222219</v>
      </c>
    </row>
    <row r="166" spans="1:20" ht="27.6" x14ac:dyDescent="0.45">
      <c r="A166" s="21">
        <v>3988</v>
      </c>
      <c r="B166" s="22" t="s">
        <v>3984</v>
      </c>
      <c r="C166" s="22" t="s">
        <v>8094</v>
      </c>
      <c r="D166" s="30">
        <v>1500</v>
      </c>
      <c r="E166" s="31">
        <v>32</v>
      </c>
      <c r="F166" s="21" t="s">
        <v>8220</v>
      </c>
      <c r="G166" s="21" t="s">
        <v>8223</v>
      </c>
      <c r="H166" s="21" t="s">
        <v>8245</v>
      </c>
      <c r="I166" s="21">
        <v>1440813413</v>
      </c>
      <c r="J166" s="21">
        <v>1439517413</v>
      </c>
      <c r="K166" s="21" t="b">
        <v>0</v>
      </c>
      <c r="L166" s="21">
        <v>4</v>
      </c>
      <c r="M166" s="21" t="b">
        <v>0</v>
      </c>
      <c r="N166" s="21" t="s">
        <v>8269</v>
      </c>
      <c r="O166" s="21">
        <f t="shared" si="8"/>
        <v>2</v>
      </c>
      <c r="P166" s="21">
        <f t="shared" si="9"/>
        <v>8</v>
      </c>
      <c r="Q166" s="32" t="s">
        <v>8315</v>
      </c>
      <c r="R166" s="21" t="s">
        <v>8316</v>
      </c>
      <c r="S166" s="33">
        <f t="shared" si="10"/>
        <v>42230.08116898148</v>
      </c>
      <c r="T166" s="33">
        <f t="shared" si="11"/>
        <v>42245.08116898148</v>
      </c>
    </row>
    <row r="167" spans="1:20" ht="41.4" x14ac:dyDescent="0.45">
      <c r="A167" s="21">
        <v>3989</v>
      </c>
      <c r="B167" s="22" t="s">
        <v>3985</v>
      </c>
      <c r="C167" s="22" t="s">
        <v>8095</v>
      </c>
      <c r="D167" s="30">
        <v>3000</v>
      </c>
      <c r="E167" s="31">
        <v>0</v>
      </c>
      <c r="F167" s="21" t="s">
        <v>8220</v>
      </c>
      <c r="G167" s="21" t="s">
        <v>8223</v>
      </c>
      <c r="H167" s="21" t="s">
        <v>8245</v>
      </c>
      <c r="I167" s="21">
        <v>1447009181</v>
      </c>
      <c r="J167" s="21">
        <v>1444413581</v>
      </c>
      <c r="K167" s="21" t="b">
        <v>0</v>
      </c>
      <c r="L167" s="21">
        <v>0</v>
      </c>
      <c r="M167" s="21" t="b">
        <v>0</v>
      </c>
      <c r="N167" s="21" t="s">
        <v>8269</v>
      </c>
      <c r="O167" s="21">
        <f t="shared" si="8"/>
        <v>0</v>
      </c>
      <c r="P167" s="21">
        <f t="shared" si="9"/>
        <v>0</v>
      </c>
      <c r="Q167" s="32" t="s">
        <v>8315</v>
      </c>
      <c r="R167" s="21" t="s">
        <v>8316</v>
      </c>
      <c r="S167" s="33">
        <f t="shared" si="10"/>
        <v>42286.749780092592</v>
      </c>
      <c r="T167" s="33">
        <f t="shared" si="11"/>
        <v>42316.791446759264</v>
      </c>
    </row>
    <row r="168" spans="1:20" ht="27.6" x14ac:dyDescent="0.45">
      <c r="A168" s="21">
        <v>3991</v>
      </c>
      <c r="B168" s="22" t="s">
        <v>3987</v>
      </c>
      <c r="C168" s="22" t="s">
        <v>8097</v>
      </c>
      <c r="D168" s="30">
        <v>500</v>
      </c>
      <c r="E168" s="31">
        <v>100</v>
      </c>
      <c r="F168" s="21" t="s">
        <v>8220</v>
      </c>
      <c r="G168" s="21" t="s">
        <v>8223</v>
      </c>
      <c r="H168" s="21" t="s">
        <v>8245</v>
      </c>
      <c r="I168" s="21">
        <v>1433086082</v>
      </c>
      <c r="J168" s="21">
        <v>1430494082</v>
      </c>
      <c r="K168" s="21" t="b">
        <v>0</v>
      </c>
      <c r="L168" s="21">
        <v>1</v>
      </c>
      <c r="M168" s="21" t="b">
        <v>0</v>
      </c>
      <c r="N168" s="21" t="s">
        <v>8269</v>
      </c>
      <c r="O168" s="21">
        <f t="shared" si="8"/>
        <v>20</v>
      </c>
      <c r="P168" s="21">
        <f t="shared" si="9"/>
        <v>100</v>
      </c>
      <c r="Q168" s="32" t="s">
        <v>8315</v>
      </c>
      <c r="R168" s="21" t="s">
        <v>8316</v>
      </c>
      <c r="S168" s="33">
        <f t="shared" si="10"/>
        <v>42125.644467592589</v>
      </c>
      <c r="T168" s="33">
        <f t="shared" si="11"/>
        <v>42155.644467592589</v>
      </c>
    </row>
    <row r="169" spans="1:20" ht="41.4" x14ac:dyDescent="0.45">
      <c r="A169" s="21">
        <v>3992</v>
      </c>
      <c r="B169" s="22" t="s">
        <v>3988</v>
      </c>
      <c r="C169" s="22" t="s">
        <v>8098</v>
      </c>
      <c r="D169" s="30">
        <v>10000</v>
      </c>
      <c r="E169" s="31">
        <v>541</v>
      </c>
      <c r="F169" s="21" t="s">
        <v>8220</v>
      </c>
      <c r="G169" s="21" t="s">
        <v>8223</v>
      </c>
      <c r="H169" s="21" t="s">
        <v>8245</v>
      </c>
      <c r="I169" s="21">
        <v>1449876859</v>
      </c>
      <c r="J169" s="21">
        <v>1444689259</v>
      </c>
      <c r="K169" s="21" t="b">
        <v>0</v>
      </c>
      <c r="L169" s="21">
        <v>9</v>
      </c>
      <c r="M169" s="21" t="b">
        <v>0</v>
      </c>
      <c r="N169" s="21" t="s">
        <v>8269</v>
      </c>
      <c r="O169" s="21">
        <f t="shared" si="8"/>
        <v>5</v>
      </c>
      <c r="P169" s="21">
        <f t="shared" si="9"/>
        <v>60.11</v>
      </c>
      <c r="Q169" s="32" t="s">
        <v>8315</v>
      </c>
      <c r="R169" s="21" t="s">
        <v>8316</v>
      </c>
      <c r="S169" s="33">
        <f t="shared" si="10"/>
        <v>42289.94049768518</v>
      </c>
      <c r="T169" s="33">
        <f t="shared" si="11"/>
        <v>42349.982164351852</v>
      </c>
    </row>
    <row r="170" spans="1:20" ht="41.4" x14ac:dyDescent="0.45">
      <c r="A170" s="21">
        <v>3993</v>
      </c>
      <c r="B170" s="22" t="s">
        <v>3989</v>
      </c>
      <c r="C170" s="22" t="s">
        <v>8099</v>
      </c>
      <c r="D170" s="30">
        <v>50000</v>
      </c>
      <c r="E170" s="31">
        <v>3</v>
      </c>
      <c r="F170" s="21" t="s">
        <v>8220</v>
      </c>
      <c r="G170" s="21" t="s">
        <v>8223</v>
      </c>
      <c r="H170" s="21" t="s">
        <v>8245</v>
      </c>
      <c r="I170" s="21">
        <v>1431549912</v>
      </c>
      <c r="J170" s="21">
        <v>1428957912</v>
      </c>
      <c r="K170" s="21" t="b">
        <v>0</v>
      </c>
      <c r="L170" s="21">
        <v>1</v>
      </c>
      <c r="M170" s="21" t="b">
        <v>0</v>
      </c>
      <c r="N170" s="21" t="s">
        <v>8269</v>
      </c>
      <c r="O170" s="21">
        <f t="shared" si="8"/>
        <v>0</v>
      </c>
      <c r="P170" s="21">
        <f t="shared" si="9"/>
        <v>3</v>
      </c>
      <c r="Q170" s="32" t="s">
        <v>8315</v>
      </c>
      <c r="R170" s="21" t="s">
        <v>8316</v>
      </c>
      <c r="S170" s="33">
        <f t="shared" si="10"/>
        <v>42107.864722222221</v>
      </c>
      <c r="T170" s="33">
        <f t="shared" si="11"/>
        <v>42137.864722222221</v>
      </c>
    </row>
    <row r="171" spans="1:20" ht="27.6" x14ac:dyDescent="0.45">
      <c r="A171" s="21">
        <v>3994</v>
      </c>
      <c r="B171" s="22" t="s">
        <v>3990</v>
      </c>
      <c r="C171" s="22" t="s">
        <v>8100</v>
      </c>
      <c r="D171" s="30">
        <v>2000</v>
      </c>
      <c r="E171" s="31">
        <v>5</v>
      </c>
      <c r="F171" s="21" t="s">
        <v>8220</v>
      </c>
      <c r="G171" s="21" t="s">
        <v>8223</v>
      </c>
      <c r="H171" s="21" t="s">
        <v>8245</v>
      </c>
      <c r="I171" s="21">
        <v>1405761690</v>
      </c>
      <c r="J171" s="21">
        <v>1403169690</v>
      </c>
      <c r="K171" s="21" t="b">
        <v>0</v>
      </c>
      <c r="L171" s="21">
        <v>1</v>
      </c>
      <c r="M171" s="21" t="b">
        <v>0</v>
      </c>
      <c r="N171" s="21" t="s">
        <v>8269</v>
      </c>
      <c r="O171" s="21">
        <f t="shared" si="8"/>
        <v>0</v>
      </c>
      <c r="P171" s="21">
        <f t="shared" si="9"/>
        <v>5</v>
      </c>
      <c r="Q171" s="32" t="s">
        <v>8315</v>
      </c>
      <c r="R171" s="21" t="s">
        <v>8316</v>
      </c>
      <c r="S171" s="33">
        <f t="shared" si="10"/>
        <v>41809.389930555553</v>
      </c>
      <c r="T171" s="33">
        <f t="shared" si="11"/>
        <v>41839.389930555553</v>
      </c>
    </row>
    <row r="172" spans="1:20" ht="41.4" x14ac:dyDescent="0.45">
      <c r="A172" s="21">
        <v>3996</v>
      </c>
      <c r="B172" s="22" t="s">
        <v>3992</v>
      </c>
      <c r="C172" s="22" t="s">
        <v>8102</v>
      </c>
      <c r="D172" s="30">
        <v>3000</v>
      </c>
      <c r="E172" s="31">
        <v>497</v>
      </c>
      <c r="F172" s="21" t="s">
        <v>8220</v>
      </c>
      <c r="G172" s="21" t="s">
        <v>8223</v>
      </c>
      <c r="H172" s="21" t="s">
        <v>8245</v>
      </c>
      <c r="I172" s="21">
        <v>1416499440</v>
      </c>
      <c r="J172" s="21">
        <v>1415341464</v>
      </c>
      <c r="K172" s="21" t="b">
        <v>0</v>
      </c>
      <c r="L172" s="21">
        <v>17</v>
      </c>
      <c r="M172" s="21" t="b">
        <v>0</v>
      </c>
      <c r="N172" s="21" t="s">
        <v>8269</v>
      </c>
      <c r="O172" s="21">
        <f t="shared" si="8"/>
        <v>17</v>
      </c>
      <c r="P172" s="21">
        <f t="shared" si="9"/>
        <v>29.24</v>
      </c>
      <c r="Q172" s="32" t="s">
        <v>8315</v>
      </c>
      <c r="R172" s="21" t="s">
        <v>8316</v>
      </c>
      <c r="S172" s="33">
        <f t="shared" si="10"/>
        <v>41950.26694444444</v>
      </c>
      <c r="T172" s="33">
        <f t="shared" si="11"/>
        <v>41963.669444444444</v>
      </c>
    </row>
    <row r="173" spans="1:20" ht="41.4" x14ac:dyDescent="0.45">
      <c r="A173" s="21">
        <v>3998</v>
      </c>
      <c r="B173" s="22" t="s">
        <v>3994</v>
      </c>
      <c r="C173" s="22" t="s">
        <v>8104</v>
      </c>
      <c r="D173" s="30">
        <v>1250</v>
      </c>
      <c r="E173" s="31">
        <v>715</v>
      </c>
      <c r="F173" s="21" t="s">
        <v>8220</v>
      </c>
      <c r="G173" s="21" t="s">
        <v>8223</v>
      </c>
      <c r="H173" s="21" t="s">
        <v>8245</v>
      </c>
      <c r="I173" s="21">
        <v>1427580426</v>
      </c>
      <c r="J173" s="21">
        <v>1424992026</v>
      </c>
      <c r="K173" s="21" t="b">
        <v>0</v>
      </c>
      <c r="L173" s="21">
        <v>12</v>
      </c>
      <c r="M173" s="21" t="b">
        <v>0</v>
      </c>
      <c r="N173" s="21" t="s">
        <v>8269</v>
      </c>
      <c r="O173" s="21">
        <f t="shared" si="8"/>
        <v>57</v>
      </c>
      <c r="P173" s="21">
        <f t="shared" si="9"/>
        <v>59.58</v>
      </c>
      <c r="Q173" s="32" t="s">
        <v>8315</v>
      </c>
      <c r="R173" s="21" t="s">
        <v>8316</v>
      </c>
      <c r="S173" s="33">
        <f t="shared" si="10"/>
        <v>42061.963263888887</v>
      </c>
      <c r="T173" s="33">
        <f t="shared" si="11"/>
        <v>42091.921597222223</v>
      </c>
    </row>
    <row r="174" spans="1:20" ht="41.4" x14ac:dyDescent="0.45">
      <c r="A174" s="21">
        <v>3999</v>
      </c>
      <c r="B174" s="22" t="s">
        <v>3995</v>
      </c>
      <c r="C174" s="22" t="s">
        <v>8105</v>
      </c>
      <c r="D174" s="30">
        <v>7000</v>
      </c>
      <c r="E174" s="31">
        <v>1156</v>
      </c>
      <c r="F174" s="21" t="s">
        <v>8220</v>
      </c>
      <c r="G174" s="21" t="s">
        <v>8223</v>
      </c>
      <c r="H174" s="21" t="s">
        <v>8245</v>
      </c>
      <c r="I174" s="21">
        <v>1409514709</v>
      </c>
      <c r="J174" s="21">
        <v>1406058798</v>
      </c>
      <c r="K174" s="21" t="b">
        <v>0</v>
      </c>
      <c r="L174" s="21">
        <v>14</v>
      </c>
      <c r="M174" s="21" t="b">
        <v>0</v>
      </c>
      <c r="N174" s="21" t="s">
        <v>8269</v>
      </c>
      <c r="O174" s="21">
        <f t="shared" si="8"/>
        <v>17</v>
      </c>
      <c r="P174" s="21">
        <f t="shared" si="9"/>
        <v>82.57</v>
      </c>
      <c r="Q174" s="32" t="s">
        <v>8315</v>
      </c>
      <c r="R174" s="21" t="s">
        <v>8316</v>
      </c>
      <c r="S174" s="33">
        <f t="shared" si="10"/>
        <v>41842.828680555554</v>
      </c>
      <c r="T174" s="33">
        <f t="shared" si="11"/>
        <v>41882.827650462961</v>
      </c>
    </row>
    <row r="175" spans="1:20" x14ac:dyDescent="0.45">
      <c r="A175" s="21">
        <v>4000</v>
      </c>
      <c r="B175" s="22" t="s">
        <v>3996</v>
      </c>
      <c r="C175" s="22" t="s">
        <v>8106</v>
      </c>
      <c r="D175" s="30">
        <v>8000</v>
      </c>
      <c r="E175" s="31">
        <v>10</v>
      </c>
      <c r="F175" s="21" t="s">
        <v>8220</v>
      </c>
      <c r="G175" s="21" t="s">
        <v>8223</v>
      </c>
      <c r="H175" s="21" t="s">
        <v>8245</v>
      </c>
      <c r="I175" s="21">
        <v>1462631358</v>
      </c>
      <c r="J175" s="21">
        <v>1457450958</v>
      </c>
      <c r="K175" s="21" t="b">
        <v>0</v>
      </c>
      <c r="L175" s="21">
        <v>1</v>
      </c>
      <c r="M175" s="21" t="b">
        <v>0</v>
      </c>
      <c r="N175" s="21" t="s">
        <v>8269</v>
      </c>
      <c r="O175" s="21">
        <f t="shared" si="8"/>
        <v>0</v>
      </c>
      <c r="P175" s="21">
        <f t="shared" si="9"/>
        <v>10</v>
      </c>
      <c r="Q175" s="32" t="s">
        <v>8315</v>
      </c>
      <c r="R175" s="21" t="s">
        <v>8316</v>
      </c>
      <c r="S175" s="33">
        <f t="shared" si="10"/>
        <v>42437.64534722222</v>
      </c>
      <c r="T175" s="33">
        <f t="shared" si="11"/>
        <v>42497.603680555556</v>
      </c>
    </row>
    <row r="176" spans="1:20" ht="41.4" x14ac:dyDescent="0.45">
      <c r="A176" s="21">
        <v>4002</v>
      </c>
      <c r="B176" s="22" t="s">
        <v>3998</v>
      </c>
      <c r="C176" s="22" t="s">
        <v>8108</v>
      </c>
      <c r="D176" s="30">
        <v>1250</v>
      </c>
      <c r="E176" s="31">
        <v>23</v>
      </c>
      <c r="F176" s="21" t="s">
        <v>8220</v>
      </c>
      <c r="G176" s="21" t="s">
        <v>8223</v>
      </c>
      <c r="H176" s="21" t="s">
        <v>8245</v>
      </c>
      <c r="I176" s="21">
        <v>1411779761</v>
      </c>
      <c r="J176" s="21">
        <v>1409187761</v>
      </c>
      <c r="K176" s="21" t="b">
        <v>0</v>
      </c>
      <c r="L176" s="21">
        <v>4</v>
      </c>
      <c r="M176" s="21" t="b">
        <v>0</v>
      </c>
      <c r="N176" s="21" t="s">
        <v>8269</v>
      </c>
      <c r="O176" s="21">
        <f t="shared" si="8"/>
        <v>2</v>
      </c>
      <c r="P176" s="21">
        <f t="shared" si="9"/>
        <v>5.75</v>
      </c>
      <c r="Q176" s="32" t="s">
        <v>8315</v>
      </c>
      <c r="R176" s="21" t="s">
        <v>8316</v>
      </c>
      <c r="S176" s="33">
        <f t="shared" si="10"/>
        <v>41879.043530092589</v>
      </c>
      <c r="T176" s="33">
        <f t="shared" si="11"/>
        <v>41909.043530092589</v>
      </c>
    </row>
    <row r="177" spans="1:20" ht="41.4" x14ac:dyDescent="0.45">
      <c r="A177" s="21">
        <v>4003</v>
      </c>
      <c r="B177" s="22" t="s">
        <v>3999</v>
      </c>
      <c r="C177" s="22" t="s">
        <v>8071</v>
      </c>
      <c r="D177" s="30">
        <v>2000</v>
      </c>
      <c r="E177" s="31">
        <v>201</v>
      </c>
      <c r="F177" s="21" t="s">
        <v>8220</v>
      </c>
      <c r="G177" s="21" t="s">
        <v>8223</v>
      </c>
      <c r="H177" s="21" t="s">
        <v>8245</v>
      </c>
      <c r="I177" s="21">
        <v>1424009147</v>
      </c>
      <c r="J177" s="21">
        <v>1421417147</v>
      </c>
      <c r="K177" s="21" t="b">
        <v>0</v>
      </c>
      <c r="L177" s="21">
        <v>2</v>
      </c>
      <c r="M177" s="21" t="b">
        <v>0</v>
      </c>
      <c r="N177" s="21" t="s">
        <v>8269</v>
      </c>
      <c r="O177" s="21">
        <f t="shared" si="8"/>
        <v>10</v>
      </c>
      <c r="P177" s="21">
        <f t="shared" si="9"/>
        <v>100.5</v>
      </c>
      <c r="Q177" s="32" t="s">
        <v>8315</v>
      </c>
      <c r="R177" s="21" t="s">
        <v>8316</v>
      </c>
      <c r="S177" s="33">
        <f t="shared" si="10"/>
        <v>42020.587349537032</v>
      </c>
      <c r="T177" s="33">
        <f t="shared" si="11"/>
        <v>42050.587349537032</v>
      </c>
    </row>
    <row r="178" spans="1:20" x14ac:dyDescent="0.45">
      <c r="A178" s="21">
        <v>4004</v>
      </c>
      <c r="B178" s="22" t="s">
        <v>4000</v>
      </c>
      <c r="C178" s="22" t="s">
        <v>8109</v>
      </c>
      <c r="D178" s="30">
        <v>500</v>
      </c>
      <c r="E178" s="31">
        <v>1</v>
      </c>
      <c r="F178" s="21" t="s">
        <v>8220</v>
      </c>
      <c r="G178" s="21" t="s">
        <v>8223</v>
      </c>
      <c r="H178" s="21" t="s">
        <v>8245</v>
      </c>
      <c r="I178" s="21">
        <v>1412740457</v>
      </c>
      <c r="J178" s="21">
        <v>1410148457</v>
      </c>
      <c r="K178" s="21" t="b">
        <v>0</v>
      </c>
      <c r="L178" s="21">
        <v>1</v>
      </c>
      <c r="M178" s="21" t="b">
        <v>0</v>
      </c>
      <c r="N178" s="21" t="s">
        <v>8269</v>
      </c>
      <c r="O178" s="21">
        <f t="shared" si="8"/>
        <v>0</v>
      </c>
      <c r="P178" s="21">
        <f t="shared" si="9"/>
        <v>1</v>
      </c>
      <c r="Q178" s="32" t="s">
        <v>8315</v>
      </c>
      <c r="R178" s="21" t="s">
        <v>8316</v>
      </c>
      <c r="S178" s="33">
        <f t="shared" si="10"/>
        <v>41890.16269675926</v>
      </c>
      <c r="T178" s="33">
        <f t="shared" si="11"/>
        <v>41920.16269675926</v>
      </c>
    </row>
    <row r="179" spans="1:20" ht="41.4" x14ac:dyDescent="0.45">
      <c r="A179" s="21">
        <v>4005</v>
      </c>
      <c r="B179" s="22" t="s">
        <v>4001</v>
      </c>
      <c r="C179" s="22" t="s">
        <v>8110</v>
      </c>
      <c r="D179" s="30">
        <v>3000</v>
      </c>
      <c r="E179" s="31">
        <v>40</v>
      </c>
      <c r="F179" s="21" t="s">
        <v>8220</v>
      </c>
      <c r="G179" s="21" t="s">
        <v>8223</v>
      </c>
      <c r="H179" s="21" t="s">
        <v>8245</v>
      </c>
      <c r="I179" s="21">
        <v>1413832985</v>
      </c>
      <c r="J179" s="21">
        <v>1408648985</v>
      </c>
      <c r="K179" s="21" t="b">
        <v>0</v>
      </c>
      <c r="L179" s="21">
        <v>2</v>
      </c>
      <c r="M179" s="21" t="b">
        <v>0</v>
      </c>
      <c r="N179" s="21" t="s">
        <v>8269</v>
      </c>
      <c r="O179" s="21">
        <f t="shared" si="8"/>
        <v>1</v>
      </c>
      <c r="P179" s="21">
        <f t="shared" si="9"/>
        <v>20</v>
      </c>
      <c r="Q179" s="32" t="s">
        <v>8315</v>
      </c>
      <c r="R179" s="21" t="s">
        <v>8316</v>
      </c>
      <c r="S179" s="33">
        <f t="shared" si="10"/>
        <v>41872.807696759257</v>
      </c>
      <c r="T179" s="33">
        <f t="shared" si="11"/>
        <v>41932.807696759257</v>
      </c>
    </row>
    <row r="180" spans="1:20" ht="41.4" x14ac:dyDescent="0.45">
      <c r="A180" s="21">
        <v>4006</v>
      </c>
      <c r="B180" s="22" t="s">
        <v>4002</v>
      </c>
      <c r="C180" s="22" t="s">
        <v>8111</v>
      </c>
      <c r="D180" s="30">
        <v>30000</v>
      </c>
      <c r="E180" s="31">
        <v>2</v>
      </c>
      <c r="F180" s="21" t="s">
        <v>8220</v>
      </c>
      <c r="G180" s="21" t="s">
        <v>8223</v>
      </c>
      <c r="H180" s="21" t="s">
        <v>8245</v>
      </c>
      <c r="I180" s="21">
        <v>1455647587</v>
      </c>
      <c r="J180" s="21">
        <v>1453487587</v>
      </c>
      <c r="K180" s="21" t="b">
        <v>0</v>
      </c>
      <c r="L180" s="21">
        <v>1</v>
      </c>
      <c r="M180" s="21" t="b">
        <v>0</v>
      </c>
      <c r="N180" s="21" t="s">
        <v>8269</v>
      </c>
      <c r="O180" s="21">
        <f t="shared" si="8"/>
        <v>0</v>
      </c>
      <c r="P180" s="21">
        <f t="shared" si="9"/>
        <v>2</v>
      </c>
      <c r="Q180" s="32" t="s">
        <v>8315</v>
      </c>
      <c r="R180" s="21" t="s">
        <v>8316</v>
      </c>
      <c r="S180" s="33">
        <f t="shared" si="10"/>
        <v>42391.772997685184</v>
      </c>
      <c r="T180" s="33">
        <f t="shared" si="11"/>
        <v>42416.772997685184</v>
      </c>
    </row>
    <row r="181" spans="1:20" ht="41.4" x14ac:dyDescent="0.45">
      <c r="A181" s="21">
        <v>4007</v>
      </c>
      <c r="B181" s="22" t="s">
        <v>4003</v>
      </c>
      <c r="C181" s="22" t="s">
        <v>8112</v>
      </c>
      <c r="D181" s="30">
        <v>2000</v>
      </c>
      <c r="E181" s="31">
        <v>5</v>
      </c>
      <c r="F181" s="21" t="s">
        <v>8220</v>
      </c>
      <c r="G181" s="21" t="s">
        <v>8223</v>
      </c>
      <c r="H181" s="21" t="s">
        <v>8245</v>
      </c>
      <c r="I181" s="21">
        <v>1409070480</v>
      </c>
      <c r="J181" s="21">
        <v>1406572381</v>
      </c>
      <c r="K181" s="21" t="b">
        <v>0</v>
      </c>
      <c r="L181" s="21">
        <v>1</v>
      </c>
      <c r="M181" s="21" t="b">
        <v>0</v>
      </c>
      <c r="N181" s="21" t="s">
        <v>8269</v>
      </c>
      <c r="O181" s="21">
        <f t="shared" si="8"/>
        <v>0</v>
      </c>
      <c r="P181" s="21">
        <f t="shared" si="9"/>
        <v>5</v>
      </c>
      <c r="Q181" s="32" t="s">
        <v>8315</v>
      </c>
      <c r="R181" s="21" t="s">
        <v>8316</v>
      </c>
      <c r="S181" s="33">
        <f t="shared" si="10"/>
        <v>41848.772928240738</v>
      </c>
      <c r="T181" s="33">
        <f t="shared" si="11"/>
        <v>41877.686111111114</v>
      </c>
    </row>
    <row r="182" spans="1:20" ht="41.4" x14ac:dyDescent="0.45">
      <c r="A182" s="21">
        <v>4010</v>
      </c>
      <c r="B182" s="22" t="s">
        <v>4006</v>
      </c>
      <c r="C182" s="22" t="s">
        <v>8115</v>
      </c>
      <c r="D182" s="30">
        <v>7200</v>
      </c>
      <c r="E182" s="31">
        <v>1742</v>
      </c>
      <c r="F182" s="21" t="s">
        <v>8220</v>
      </c>
      <c r="G182" s="21" t="s">
        <v>8223</v>
      </c>
      <c r="H182" s="21" t="s">
        <v>8245</v>
      </c>
      <c r="I182" s="21">
        <v>1414348166</v>
      </c>
      <c r="J182" s="21">
        <v>1412879366</v>
      </c>
      <c r="K182" s="21" t="b">
        <v>0</v>
      </c>
      <c r="L182" s="21">
        <v>38</v>
      </c>
      <c r="M182" s="21" t="b">
        <v>0</v>
      </c>
      <c r="N182" s="21" t="s">
        <v>8269</v>
      </c>
      <c r="O182" s="21">
        <f t="shared" si="8"/>
        <v>24</v>
      </c>
      <c r="P182" s="21">
        <f t="shared" si="9"/>
        <v>45.84</v>
      </c>
      <c r="Q182" s="32" t="s">
        <v>8315</v>
      </c>
      <c r="R182" s="21" t="s">
        <v>8316</v>
      </c>
      <c r="S182" s="33">
        <f t="shared" si="10"/>
        <v>41921.770439814813</v>
      </c>
      <c r="T182" s="33">
        <f t="shared" si="11"/>
        <v>41938.770439814813</v>
      </c>
    </row>
    <row r="183" spans="1:20" ht="41.4" x14ac:dyDescent="0.45">
      <c r="A183" s="21">
        <v>4013</v>
      </c>
      <c r="B183" s="22" t="s">
        <v>4009</v>
      </c>
      <c r="C183" s="22" t="s">
        <v>8118</v>
      </c>
      <c r="D183" s="30">
        <v>2000</v>
      </c>
      <c r="E183" s="31">
        <v>26</v>
      </c>
      <c r="F183" s="21" t="s">
        <v>8220</v>
      </c>
      <c r="G183" s="21" t="s">
        <v>8223</v>
      </c>
      <c r="H183" s="21" t="s">
        <v>8245</v>
      </c>
      <c r="I183" s="21">
        <v>1424070823</v>
      </c>
      <c r="J183" s="21">
        <v>1421478823</v>
      </c>
      <c r="K183" s="21" t="b">
        <v>0</v>
      </c>
      <c r="L183" s="21">
        <v>2</v>
      </c>
      <c r="M183" s="21" t="b">
        <v>0</v>
      </c>
      <c r="N183" s="21" t="s">
        <v>8269</v>
      </c>
      <c r="O183" s="21">
        <f t="shared" si="8"/>
        <v>1</v>
      </c>
      <c r="P183" s="21">
        <f t="shared" si="9"/>
        <v>13</v>
      </c>
      <c r="Q183" s="32" t="s">
        <v>8315</v>
      </c>
      <c r="R183" s="21" t="s">
        <v>8316</v>
      </c>
      <c r="S183" s="33">
        <f t="shared" si="10"/>
        <v>42021.301192129627</v>
      </c>
      <c r="T183" s="33">
        <f t="shared" si="11"/>
        <v>42051.301192129627</v>
      </c>
    </row>
    <row r="184" spans="1:20" ht="41.4" x14ac:dyDescent="0.45">
      <c r="A184" s="21">
        <v>4014</v>
      </c>
      <c r="B184" s="22" t="s">
        <v>4010</v>
      </c>
      <c r="C184" s="22" t="s">
        <v>8119</v>
      </c>
      <c r="D184" s="30">
        <v>9000</v>
      </c>
      <c r="E184" s="31">
        <v>0</v>
      </c>
      <c r="F184" s="21" t="s">
        <v>8220</v>
      </c>
      <c r="G184" s="21" t="s">
        <v>8223</v>
      </c>
      <c r="H184" s="21" t="s">
        <v>8245</v>
      </c>
      <c r="I184" s="21">
        <v>1457157269</v>
      </c>
      <c r="J184" s="21">
        <v>1455861269</v>
      </c>
      <c r="K184" s="21" t="b">
        <v>0</v>
      </c>
      <c r="L184" s="21">
        <v>0</v>
      </c>
      <c r="M184" s="21" t="b">
        <v>0</v>
      </c>
      <c r="N184" s="21" t="s">
        <v>8269</v>
      </c>
      <c r="O184" s="21">
        <f t="shared" si="8"/>
        <v>0</v>
      </c>
      <c r="P184" s="21">
        <f t="shared" si="9"/>
        <v>0</v>
      </c>
      <c r="Q184" s="32" t="s">
        <v>8315</v>
      </c>
      <c r="R184" s="21" t="s">
        <v>8316</v>
      </c>
      <c r="S184" s="33">
        <f t="shared" si="10"/>
        <v>42419.246168981481</v>
      </c>
      <c r="T184" s="33">
        <f t="shared" si="11"/>
        <v>42434.246168981481</v>
      </c>
    </row>
    <row r="185" spans="1:20" ht="41.4" x14ac:dyDescent="0.45">
      <c r="A185" s="21">
        <v>4015</v>
      </c>
      <c r="B185" s="22" t="s">
        <v>4011</v>
      </c>
      <c r="C185" s="22" t="s">
        <v>8120</v>
      </c>
      <c r="D185" s="30">
        <v>7000</v>
      </c>
      <c r="E185" s="31">
        <v>1</v>
      </c>
      <c r="F185" s="21" t="s">
        <v>8220</v>
      </c>
      <c r="G185" s="21" t="s">
        <v>8223</v>
      </c>
      <c r="H185" s="21" t="s">
        <v>8245</v>
      </c>
      <c r="I185" s="21">
        <v>1437331463</v>
      </c>
      <c r="J185" s="21">
        <v>1434739463</v>
      </c>
      <c r="K185" s="21" t="b">
        <v>0</v>
      </c>
      <c r="L185" s="21">
        <v>1</v>
      </c>
      <c r="M185" s="21" t="b">
        <v>0</v>
      </c>
      <c r="N185" s="21" t="s">
        <v>8269</v>
      </c>
      <c r="O185" s="21">
        <f t="shared" si="8"/>
        <v>0</v>
      </c>
      <c r="P185" s="21">
        <f t="shared" si="9"/>
        <v>1</v>
      </c>
      <c r="Q185" s="32" t="s">
        <v>8315</v>
      </c>
      <c r="R185" s="21" t="s">
        <v>8316</v>
      </c>
      <c r="S185" s="33">
        <f t="shared" si="10"/>
        <v>42174.780821759254</v>
      </c>
      <c r="T185" s="33">
        <f t="shared" si="11"/>
        <v>42204.780821759254</v>
      </c>
    </row>
    <row r="186" spans="1:20" ht="41.4" x14ac:dyDescent="0.45">
      <c r="A186" s="21">
        <v>4017</v>
      </c>
      <c r="B186" s="22" t="s">
        <v>4013</v>
      </c>
      <c r="C186" s="22" t="s">
        <v>8122</v>
      </c>
      <c r="D186" s="30">
        <v>10000</v>
      </c>
      <c r="E186" s="31">
        <v>105</v>
      </c>
      <c r="F186" s="21" t="s">
        <v>8220</v>
      </c>
      <c r="G186" s="21" t="s">
        <v>8223</v>
      </c>
      <c r="H186" s="21" t="s">
        <v>8245</v>
      </c>
      <c r="I186" s="21">
        <v>1409846874</v>
      </c>
      <c r="J186" s="21">
        <v>1407254874</v>
      </c>
      <c r="K186" s="21" t="b">
        <v>0</v>
      </c>
      <c r="L186" s="21">
        <v>2</v>
      </c>
      <c r="M186" s="21" t="b">
        <v>0</v>
      </c>
      <c r="N186" s="21" t="s">
        <v>8269</v>
      </c>
      <c r="O186" s="21">
        <f t="shared" si="8"/>
        <v>1</v>
      </c>
      <c r="P186" s="21">
        <f t="shared" si="9"/>
        <v>52.5</v>
      </c>
      <c r="Q186" s="32" t="s">
        <v>8315</v>
      </c>
      <c r="R186" s="21" t="s">
        <v>8316</v>
      </c>
      <c r="S186" s="33">
        <f t="shared" si="10"/>
        <v>41856.672152777777</v>
      </c>
      <c r="T186" s="33">
        <f t="shared" si="11"/>
        <v>41886.672152777777</v>
      </c>
    </row>
    <row r="187" spans="1:20" ht="41.4" x14ac:dyDescent="0.45">
      <c r="A187" s="21">
        <v>4019</v>
      </c>
      <c r="B187" s="22" t="s">
        <v>4015</v>
      </c>
      <c r="C187" s="22" t="s">
        <v>8124</v>
      </c>
      <c r="D187" s="30">
        <v>3500</v>
      </c>
      <c r="E187" s="31">
        <v>29</v>
      </c>
      <c r="F187" s="21" t="s">
        <v>8220</v>
      </c>
      <c r="G187" s="21" t="s">
        <v>8223</v>
      </c>
      <c r="H187" s="21" t="s">
        <v>8245</v>
      </c>
      <c r="I187" s="21">
        <v>1460737680</v>
      </c>
      <c r="J187" s="21">
        <v>1455725596</v>
      </c>
      <c r="K187" s="21" t="b">
        <v>0</v>
      </c>
      <c r="L187" s="21">
        <v>4</v>
      </c>
      <c r="M187" s="21" t="b">
        <v>0</v>
      </c>
      <c r="N187" s="21" t="s">
        <v>8269</v>
      </c>
      <c r="O187" s="21">
        <f t="shared" si="8"/>
        <v>1</v>
      </c>
      <c r="P187" s="21">
        <f t="shared" si="9"/>
        <v>7.25</v>
      </c>
      <c r="Q187" s="32" t="s">
        <v>8315</v>
      </c>
      <c r="R187" s="21" t="s">
        <v>8316</v>
      </c>
      <c r="S187" s="33">
        <f t="shared" si="10"/>
        <v>42417.675879629634</v>
      </c>
      <c r="T187" s="33">
        <f t="shared" si="11"/>
        <v>42475.686111111107</v>
      </c>
    </row>
    <row r="188" spans="1:20" ht="41.4" x14ac:dyDescent="0.45">
      <c r="A188" s="21">
        <v>4020</v>
      </c>
      <c r="B188" s="22" t="s">
        <v>4016</v>
      </c>
      <c r="C188" s="22" t="s">
        <v>8125</v>
      </c>
      <c r="D188" s="30">
        <v>600</v>
      </c>
      <c r="E188" s="31">
        <v>100</v>
      </c>
      <c r="F188" s="21" t="s">
        <v>8220</v>
      </c>
      <c r="G188" s="21" t="s">
        <v>8223</v>
      </c>
      <c r="H188" s="21" t="s">
        <v>8245</v>
      </c>
      <c r="I188" s="21">
        <v>1427168099</v>
      </c>
      <c r="J188" s="21">
        <v>1424579699</v>
      </c>
      <c r="K188" s="21" t="b">
        <v>0</v>
      </c>
      <c r="L188" s="21">
        <v>3</v>
      </c>
      <c r="M188" s="21" t="b">
        <v>0</v>
      </c>
      <c r="N188" s="21" t="s">
        <v>8269</v>
      </c>
      <c r="O188" s="21">
        <f t="shared" si="8"/>
        <v>17</v>
      </c>
      <c r="P188" s="21">
        <f t="shared" si="9"/>
        <v>33.33</v>
      </c>
      <c r="Q188" s="32" t="s">
        <v>8315</v>
      </c>
      <c r="R188" s="21" t="s">
        <v>8316</v>
      </c>
      <c r="S188" s="33">
        <f t="shared" si="10"/>
        <v>42057.190960648149</v>
      </c>
      <c r="T188" s="33">
        <f t="shared" si="11"/>
        <v>42087.149293981478</v>
      </c>
    </row>
    <row r="189" spans="1:20" ht="41.4" x14ac:dyDescent="0.45">
      <c r="A189" s="21">
        <v>4021</v>
      </c>
      <c r="B189" s="22" t="s">
        <v>4017</v>
      </c>
      <c r="C189" s="22" t="s">
        <v>8126</v>
      </c>
      <c r="D189" s="30">
        <v>15000</v>
      </c>
      <c r="E189" s="31">
        <v>125</v>
      </c>
      <c r="F189" s="21" t="s">
        <v>8220</v>
      </c>
      <c r="G189" s="21" t="s">
        <v>8223</v>
      </c>
      <c r="H189" s="21" t="s">
        <v>8245</v>
      </c>
      <c r="I189" s="21">
        <v>1414360358</v>
      </c>
      <c r="J189" s="21">
        <v>1409176358</v>
      </c>
      <c r="K189" s="21" t="b">
        <v>0</v>
      </c>
      <c r="L189" s="21">
        <v>2</v>
      </c>
      <c r="M189" s="21" t="b">
        <v>0</v>
      </c>
      <c r="N189" s="21" t="s">
        <v>8269</v>
      </c>
      <c r="O189" s="21">
        <f t="shared" si="8"/>
        <v>1</v>
      </c>
      <c r="P189" s="21">
        <f t="shared" si="9"/>
        <v>62.5</v>
      </c>
      <c r="Q189" s="32" t="s">
        <v>8315</v>
      </c>
      <c r="R189" s="21" t="s">
        <v>8316</v>
      </c>
      <c r="S189" s="33">
        <f t="shared" si="10"/>
        <v>41878.911550925928</v>
      </c>
      <c r="T189" s="33">
        <f t="shared" si="11"/>
        <v>41938.911550925928</v>
      </c>
    </row>
    <row r="190" spans="1:20" ht="27.6" x14ac:dyDescent="0.45">
      <c r="A190" s="21">
        <v>4022</v>
      </c>
      <c r="B190" s="22" t="s">
        <v>4018</v>
      </c>
      <c r="C190" s="22" t="s">
        <v>8127</v>
      </c>
      <c r="D190" s="30">
        <v>18000</v>
      </c>
      <c r="E190" s="31">
        <v>12521</v>
      </c>
      <c r="F190" s="21" t="s">
        <v>8220</v>
      </c>
      <c r="G190" s="21" t="s">
        <v>8223</v>
      </c>
      <c r="H190" s="21" t="s">
        <v>8245</v>
      </c>
      <c r="I190" s="21">
        <v>1422759240</v>
      </c>
      <c r="J190" s="21">
        <v>1418824867</v>
      </c>
      <c r="K190" s="21" t="b">
        <v>0</v>
      </c>
      <c r="L190" s="21">
        <v>197</v>
      </c>
      <c r="M190" s="21" t="b">
        <v>0</v>
      </c>
      <c r="N190" s="21" t="s">
        <v>8269</v>
      </c>
      <c r="O190" s="21">
        <f t="shared" si="8"/>
        <v>70</v>
      </c>
      <c r="P190" s="21">
        <f t="shared" si="9"/>
        <v>63.56</v>
      </c>
      <c r="Q190" s="32" t="s">
        <v>8315</v>
      </c>
      <c r="R190" s="21" t="s">
        <v>8316</v>
      </c>
      <c r="S190" s="33">
        <f t="shared" si="10"/>
        <v>41990.584108796291</v>
      </c>
      <c r="T190" s="33">
        <f t="shared" si="11"/>
        <v>42036.120833333334</v>
      </c>
    </row>
    <row r="191" spans="1:20" ht="41.4" x14ac:dyDescent="0.45">
      <c r="A191" s="21">
        <v>4023</v>
      </c>
      <c r="B191" s="22" t="s">
        <v>4019</v>
      </c>
      <c r="C191" s="22" t="s">
        <v>8128</v>
      </c>
      <c r="D191" s="30">
        <v>7000</v>
      </c>
      <c r="E191" s="31">
        <v>0</v>
      </c>
      <c r="F191" s="21" t="s">
        <v>8220</v>
      </c>
      <c r="G191" s="21" t="s">
        <v>8223</v>
      </c>
      <c r="H191" s="21" t="s">
        <v>8245</v>
      </c>
      <c r="I191" s="21">
        <v>1458860363</v>
      </c>
      <c r="J191" s="21">
        <v>1454975963</v>
      </c>
      <c r="K191" s="21" t="b">
        <v>0</v>
      </c>
      <c r="L191" s="21">
        <v>0</v>
      </c>
      <c r="M191" s="21" t="b">
        <v>0</v>
      </c>
      <c r="N191" s="21" t="s">
        <v>8269</v>
      </c>
      <c r="O191" s="21">
        <f t="shared" si="8"/>
        <v>0</v>
      </c>
      <c r="P191" s="21">
        <f t="shared" si="9"/>
        <v>0</v>
      </c>
      <c r="Q191" s="32" t="s">
        <v>8315</v>
      </c>
      <c r="R191" s="21" t="s">
        <v>8316</v>
      </c>
      <c r="S191" s="33">
        <f t="shared" si="10"/>
        <v>42408.999571759254</v>
      </c>
      <c r="T191" s="33">
        <f t="shared" si="11"/>
        <v>42453.957905092597</v>
      </c>
    </row>
    <row r="192" spans="1:20" ht="41.4" x14ac:dyDescent="0.45">
      <c r="A192" s="21">
        <v>4024</v>
      </c>
      <c r="B192" s="22" t="s">
        <v>4020</v>
      </c>
      <c r="C192" s="22" t="s">
        <v>8129</v>
      </c>
      <c r="D192" s="30">
        <v>800</v>
      </c>
      <c r="E192" s="31">
        <v>10</v>
      </c>
      <c r="F192" s="21" t="s">
        <v>8220</v>
      </c>
      <c r="G192" s="21" t="s">
        <v>8223</v>
      </c>
      <c r="H192" s="21" t="s">
        <v>8245</v>
      </c>
      <c r="I192" s="21">
        <v>1441037097</v>
      </c>
      <c r="J192" s="21">
        <v>1438445097</v>
      </c>
      <c r="K192" s="21" t="b">
        <v>0</v>
      </c>
      <c r="L192" s="21">
        <v>1</v>
      </c>
      <c r="M192" s="21" t="b">
        <v>0</v>
      </c>
      <c r="N192" s="21" t="s">
        <v>8269</v>
      </c>
      <c r="O192" s="21">
        <f t="shared" si="8"/>
        <v>1</v>
      </c>
      <c r="P192" s="21">
        <f t="shared" si="9"/>
        <v>10</v>
      </c>
      <c r="Q192" s="32" t="s">
        <v>8315</v>
      </c>
      <c r="R192" s="21" t="s">
        <v>8316</v>
      </c>
      <c r="S192" s="33">
        <f t="shared" si="10"/>
        <v>42217.670104166667</v>
      </c>
      <c r="T192" s="33">
        <f t="shared" si="11"/>
        <v>42247.670104166667</v>
      </c>
    </row>
    <row r="193" spans="1:20" ht="41.4" x14ac:dyDescent="0.45">
      <c r="A193" s="21">
        <v>4026</v>
      </c>
      <c r="B193" s="22" t="s">
        <v>4022</v>
      </c>
      <c r="C193" s="22" t="s">
        <v>8131</v>
      </c>
      <c r="D193" s="30">
        <v>4000</v>
      </c>
      <c r="E193" s="31">
        <v>0</v>
      </c>
      <c r="F193" s="21" t="s">
        <v>8220</v>
      </c>
      <c r="G193" s="21" t="s">
        <v>8223</v>
      </c>
      <c r="H193" s="21" t="s">
        <v>8245</v>
      </c>
      <c r="I193" s="21">
        <v>1449247439</v>
      </c>
      <c r="J193" s="21">
        <v>1444059839</v>
      </c>
      <c r="K193" s="21" t="b">
        <v>0</v>
      </c>
      <c r="L193" s="21">
        <v>0</v>
      </c>
      <c r="M193" s="21" t="b">
        <v>0</v>
      </c>
      <c r="N193" s="21" t="s">
        <v>8269</v>
      </c>
      <c r="O193" s="21">
        <f t="shared" si="8"/>
        <v>0</v>
      </c>
      <c r="P193" s="21">
        <f t="shared" si="9"/>
        <v>0</v>
      </c>
      <c r="Q193" s="32" t="s">
        <v>8315</v>
      </c>
      <c r="R193" s="21" t="s">
        <v>8316</v>
      </c>
      <c r="S193" s="33">
        <f t="shared" si="10"/>
        <v>42282.655543981484</v>
      </c>
      <c r="T193" s="33">
        <f t="shared" si="11"/>
        <v>42342.697210648148</v>
      </c>
    </row>
    <row r="194" spans="1:20" ht="41.4" x14ac:dyDescent="0.45">
      <c r="A194" s="21">
        <v>4027</v>
      </c>
      <c r="B194" s="22" t="s">
        <v>4023</v>
      </c>
      <c r="C194" s="22" t="s">
        <v>8132</v>
      </c>
      <c r="D194" s="30">
        <v>3000</v>
      </c>
      <c r="E194" s="31">
        <v>215</v>
      </c>
      <c r="F194" s="21" t="s">
        <v>8220</v>
      </c>
      <c r="G194" s="21" t="s">
        <v>8223</v>
      </c>
      <c r="H194" s="21" t="s">
        <v>8245</v>
      </c>
      <c r="I194" s="21">
        <v>1487811600</v>
      </c>
      <c r="J194" s="21">
        <v>1486077481</v>
      </c>
      <c r="K194" s="21" t="b">
        <v>0</v>
      </c>
      <c r="L194" s="21">
        <v>7</v>
      </c>
      <c r="M194" s="21" t="b">
        <v>0</v>
      </c>
      <c r="N194" s="21" t="s">
        <v>8269</v>
      </c>
      <c r="O194" s="21">
        <f t="shared" ref="O194:O251" si="12">ROUND(E194/D194*100,0)</f>
        <v>7</v>
      </c>
      <c r="P194" s="21">
        <f t="shared" ref="P194:P251" si="13">IFERROR(ROUND(E194/L194,2),0)</f>
        <v>30.71</v>
      </c>
      <c r="Q194" s="32" t="s">
        <v>8315</v>
      </c>
      <c r="R194" s="21" t="s">
        <v>8316</v>
      </c>
      <c r="S194" s="33">
        <f t="shared" ref="S194:S251" si="14">(((J194/60)/60)/24)+DATE(1970,1,1)</f>
        <v>42768.97084490741</v>
      </c>
      <c r="T194" s="33">
        <f t="shared" ref="T194:T251" si="15">(((I194/60)/60)/24)+DATE(1970,1,1)</f>
        <v>42789.041666666672</v>
      </c>
    </row>
    <row r="195" spans="1:20" ht="41.4" x14ac:dyDescent="0.45">
      <c r="A195" s="21">
        <v>4028</v>
      </c>
      <c r="B195" s="22" t="s">
        <v>4024</v>
      </c>
      <c r="C195" s="22" t="s">
        <v>8133</v>
      </c>
      <c r="D195" s="30">
        <v>2000</v>
      </c>
      <c r="E195" s="31">
        <v>561</v>
      </c>
      <c r="F195" s="21" t="s">
        <v>8220</v>
      </c>
      <c r="G195" s="21" t="s">
        <v>8223</v>
      </c>
      <c r="H195" s="21" t="s">
        <v>8245</v>
      </c>
      <c r="I195" s="21">
        <v>1402007500</v>
      </c>
      <c r="J195" s="21">
        <v>1399415500</v>
      </c>
      <c r="K195" s="21" t="b">
        <v>0</v>
      </c>
      <c r="L195" s="21">
        <v>11</v>
      </c>
      <c r="M195" s="21" t="b">
        <v>0</v>
      </c>
      <c r="N195" s="21" t="s">
        <v>8269</v>
      </c>
      <c r="O195" s="21">
        <f t="shared" si="12"/>
        <v>28</v>
      </c>
      <c r="P195" s="21">
        <f t="shared" si="13"/>
        <v>51</v>
      </c>
      <c r="Q195" s="32" t="s">
        <v>8315</v>
      </c>
      <c r="R195" s="21" t="s">
        <v>8316</v>
      </c>
      <c r="S195" s="33">
        <f t="shared" si="14"/>
        <v>41765.938657407409</v>
      </c>
      <c r="T195" s="33">
        <f t="shared" si="15"/>
        <v>41795.938657407409</v>
      </c>
    </row>
    <row r="196" spans="1:20" ht="41.4" x14ac:dyDescent="0.45">
      <c r="A196" s="21">
        <v>4029</v>
      </c>
      <c r="B196" s="22" t="s">
        <v>4025</v>
      </c>
      <c r="C196" s="22" t="s">
        <v>8134</v>
      </c>
      <c r="D196" s="30">
        <v>20000</v>
      </c>
      <c r="E196" s="31">
        <v>0</v>
      </c>
      <c r="F196" s="21" t="s">
        <v>8220</v>
      </c>
      <c r="G196" s="21" t="s">
        <v>8223</v>
      </c>
      <c r="H196" s="21" t="s">
        <v>8245</v>
      </c>
      <c r="I196" s="21">
        <v>1450053370</v>
      </c>
      <c r="J196" s="21">
        <v>1447461370</v>
      </c>
      <c r="K196" s="21" t="b">
        <v>0</v>
      </c>
      <c r="L196" s="21">
        <v>0</v>
      </c>
      <c r="M196" s="21" t="b">
        <v>0</v>
      </c>
      <c r="N196" s="21" t="s">
        <v>8269</v>
      </c>
      <c r="O196" s="21">
        <f t="shared" si="12"/>
        <v>0</v>
      </c>
      <c r="P196" s="21">
        <f t="shared" si="13"/>
        <v>0</v>
      </c>
      <c r="Q196" s="32" t="s">
        <v>8315</v>
      </c>
      <c r="R196" s="21" t="s">
        <v>8316</v>
      </c>
      <c r="S196" s="33">
        <f t="shared" si="14"/>
        <v>42322.025115740747</v>
      </c>
      <c r="T196" s="33">
        <f t="shared" si="15"/>
        <v>42352.025115740747</v>
      </c>
    </row>
    <row r="197" spans="1:20" ht="41.4" x14ac:dyDescent="0.45">
      <c r="A197" s="21">
        <v>4030</v>
      </c>
      <c r="B197" s="22" t="s">
        <v>4026</v>
      </c>
      <c r="C197" s="22" t="s">
        <v>8135</v>
      </c>
      <c r="D197" s="30">
        <v>2500</v>
      </c>
      <c r="E197" s="31">
        <v>400</v>
      </c>
      <c r="F197" s="21" t="s">
        <v>8220</v>
      </c>
      <c r="G197" s="21" t="s">
        <v>8223</v>
      </c>
      <c r="H197" s="21" t="s">
        <v>8245</v>
      </c>
      <c r="I197" s="21">
        <v>1454525340</v>
      </c>
      <c r="J197" s="21">
        <v>1452008599</v>
      </c>
      <c r="K197" s="21" t="b">
        <v>0</v>
      </c>
      <c r="L197" s="21">
        <v>6</v>
      </c>
      <c r="M197" s="21" t="b">
        <v>0</v>
      </c>
      <c r="N197" s="21" t="s">
        <v>8269</v>
      </c>
      <c r="O197" s="21">
        <f t="shared" si="12"/>
        <v>16</v>
      </c>
      <c r="P197" s="21">
        <f t="shared" si="13"/>
        <v>66.67</v>
      </c>
      <c r="Q197" s="32" t="s">
        <v>8315</v>
      </c>
      <c r="R197" s="21" t="s">
        <v>8316</v>
      </c>
      <c r="S197" s="33">
        <f t="shared" si="14"/>
        <v>42374.655081018514</v>
      </c>
      <c r="T197" s="33">
        <f t="shared" si="15"/>
        <v>42403.784027777772</v>
      </c>
    </row>
    <row r="198" spans="1:20" ht="41.4" x14ac:dyDescent="0.45">
      <c r="A198" s="21">
        <v>4031</v>
      </c>
      <c r="B198" s="22" t="s">
        <v>4027</v>
      </c>
      <c r="C198" s="22" t="s">
        <v>8136</v>
      </c>
      <c r="D198" s="30">
        <v>5000</v>
      </c>
      <c r="E198" s="31">
        <v>0</v>
      </c>
      <c r="F198" s="21" t="s">
        <v>8220</v>
      </c>
      <c r="G198" s="21" t="s">
        <v>8223</v>
      </c>
      <c r="H198" s="21" t="s">
        <v>8245</v>
      </c>
      <c r="I198" s="21">
        <v>1418914964</v>
      </c>
      <c r="J198" s="21">
        <v>1414591364</v>
      </c>
      <c r="K198" s="21" t="b">
        <v>0</v>
      </c>
      <c r="L198" s="21">
        <v>0</v>
      </c>
      <c r="M198" s="21" t="b">
        <v>0</v>
      </c>
      <c r="N198" s="21" t="s">
        <v>8269</v>
      </c>
      <c r="O198" s="21">
        <f t="shared" si="12"/>
        <v>0</v>
      </c>
      <c r="P198" s="21">
        <f t="shared" si="13"/>
        <v>0</v>
      </c>
      <c r="Q198" s="32" t="s">
        <v>8315</v>
      </c>
      <c r="R198" s="21" t="s">
        <v>8316</v>
      </c>
      <c r="S198" s="33">
        <f t="shared" si="14"/>
        <v>41941.585231481484</v>
      </c>
      <c r="T198" s="33">
        <f t="shared" si="15"/>
        <v>41991.626898148148</v>
      </c>
    </row>
    <row r="199" spans="1:20" ht="41.4" x14ac:dyDescent="0.45">
      <c r="A199" s="21">
        <v>4032</v>
      </c>
      <c r="B199" s="22" t="s">
        <v>4028</v>
      </c>
      <c r="C199" s="22" t="s">
        <v>8137</v>
      </c>
      <c r="D199" s="30">
        <v>6048</v>
      </c>
      <c r="E199" s="31">
        <v>413</v>
      </c>
      <c r="F199" s="21" t="s">
        <v>8220</v>
      </c>
      <c r="G199" s="21" t="s">
        <v>8223</v>
      </c>
      <c r="H199" s="21" t="s">
        <v>8245</v>
      </c>
      <c r="I199" s="21">
        <v>1450211116</v>
      </c>
      <c r="J199" s="21">
        <v>1445023516</v>
      </c>
      <c r="K199" s="21" t="b">
        <v>0</v>
      </c>
      <c r="L199" s="21">
        <v>7</v>
      </c>
      <c r="M199" s="21" t="b">
        <v>0</v>
      </c>
      <c r="N199" s="21" t="s">
        <v>8269</v>
      </c>
      <c r="O199" s="21">
        <f t="shared" si="12"/>
        <v>7</v>
      </c>
      <c r="P199" s="21">
        <f t="shared" si="13"/>
        <v>59</v>
      </c>
      <c r="Q199" s="32" t="s">
        <v>8315</v>
      </c>
      <c r="R199" s="21" t="s">
        <v>8316</v>
      </c>
      <c r="S199" s="33">
        <f t="shared" si="14"/>
        <v>42293.809212962966</v>
      </c>
      <c r="T199" s="33">
        <f t="shared" si="15"/>
        <v>42353.85087962963</v>
      </c>
    </row>
    <row r="200" spans="1:20" ht="41.4" x14ac:dyDescent="0.45">
      <c r="A200" s="21">
        <v>4034</v>
      </c>
      <c r="B200" s="22" t="s">
        <v>4030</v>
      </c>
      <c r="C200" s="22" t="s">
        <v>8139</v>
      </c>
      <c r="D200" s="30">
        <v>13500</v>
      </c>
      <c r="E200" s="31">
        <v>200</v>
      </c>
      <c r="F200" s="21" t="s">
        <v>8220</v>
      </c>
      <c r="G200" s="21" t="s">
        <v>8223</v>
      </c>
      <c r="H200" s="21" t="s">
        <v>8245</v>
      </c>
      <c r="I200" s="21">
        <v>1428097450</v>
      </c>
      <c r="J200" s="21">
        <v>1425509050</v>
      </c>
      <c r="K200" s="21" t="b">
        <v>0</v>
      </c>
      <c r="L200" s="21">
        <v>2</v>
      </c>
      <c r="M200" s="21" t="b">
        <v>0</v>
      </c>
      <c r="N200" s="21" t="s">
        <v>8269</v>
      </c>
      <c r="O200" s="21">
        <f t="shared" si="12"/>
        <v>1</v>
      </c>
      <c r="P200" s="21">
        <f t="shared" si="13"/>
        <v>100</v>
      </c>
      <c r="Q200" s="32" t="s">
        <v>8315</v>
      </c>
      <c r="R200" s="21" t="s">
        <v>8316</v>
      </c>
      <c r="S200" s="33">
        <f t="shared" si="14"/>
        <v>42067.947337962964</v>
      </c>
      <c r="T200" s="33">
        <f t="shared" si="15"/>
        <v>42097.905671296292</v>
      </c>
    </row>
    <row r="201" spans="1:20" ht="27.6" x14ac:dyDescent="0.45">
      <c r="A201" s="21">
        <v>4035</v>
      </c>
      <c r="B201" s="22" t="s">
        <v>4031</v>
      </c>
      <c r="C201" s="22" t="s">
        <v>8140</v>
      </c>
      <c r="D201" s="30">
        <v>10000</v>
      </c>
      <c r="E201" s="31">
        <v>3685</v>
      </c>
      <c r="F201" s="21" t="s">
        <v>8220</v>
      </c>
      <c r="G201" s="21" t="s">
        <v>8223</v>
      </c>
      <c r="H201" s="21" t="s">
        <v>8245</v>
      </c>
      <c r="I201" s="21">
        <v>1413925887</v>
      </c>
      <c r="J201" s="21">
        <v>1411333887</v>
      </c>
      <c r="K201" s="21" t="b">
        <v>0</v>
      </c>
      <c r="L201" s="21">
        <v>25</v>
      </c>
      <c r="M201" s="21" t="b">
        <v>0</v>
      </c>
      <c r="N201" s="21" t="s">
        <v>8269</v>
      </c>
      <c r="O201" s="21">
        <f t="shared" si="12"/>
        <v>37</v>
      </c>
      <c r="P201" s="21">
        <f t="shared" si="13"/>
        <v>147.4</v>
      </c>
      <c r="Q201" s="32" t="s">
        <v>8315</v>
      </c>
      <c r="R201" s="21" t="s">
        <v>8316</v>
      </c>
      <c r="S201" s="33">
        <f t="shared" si="14"/>
        <v>41903.882951388885</v>
      </c>
      <c r="T201" s="33">
        <f t="shared" si="15"/>
        <v>41933.882951388885</v>
      </c>
    </row>
    <row r="202" spans="1:20" ht="41.4" x14ac:dyDescent="0.45">
      <c r="A202" s="21">
        <v>4036</v>
      </c>
      <c r="B202" s="22" t="s">
        <v>4032</v>
      </c>
      <c r="C202" s="22" t="s">
        <v>7438</v>
      </c>
      <c r="D202" s="30">
        <v>6000</v>
      </c>
      <c r="E202" s="31">
        <v>2823</v>
      </c>
      <c r="F202" s="21" t="s">
        <v>8220</v>
      </c>
      <c r="G202" s="21" t="s">
        <v>8223</v>
      </c>
      <c r="H202" s="21" t="s">
        <v>8245</v>
      </c>
      <c r="I202" s="21">
        <v>1404253800</v>
      </c>
      <c r="J202" s="21">
        <v>1402784964</v>
      </c>
      <c r="K202" s="21" t="b">
        <v>0</v>
      </c>
      <c r="L202" s="21">
        <v>17</v>
      </c>
      <c r="M202" s="21" t="b">
        <v>0</v>
      </c>
      <c r="N202" s="21" t="s">
        <v>8269</v>
      </c>
      <c r="O202" s="21">
        <f t="shared" si="12"/>
        <v>47</v>
      </c>
      <c r="P202" s="21">
        <f t="shared" si="13"/>
        <v>166.06</v>
      </c>
      <c r="Q202" s="32" t="s">
        <v>8315</v>
      </c>
      <c r="R202" s="21" t="s">
        <v>8316</v>
      </c>
      <c r="S202" s="33">
        <f t="shared" si="14"/>
        <v>41804.937083333331</v>
      </c>
      <c r="T202" s="33">
        <f t="shared" si="15"/>
        <v>41821.9375</v>
      </c>
    </row>
    <row r="203" spans="1:20" ht="41.4" x14ac:dyDescent="0.45">
      <c r="A203" s="21">
        <v>4037</v>
      </c>
      <c r="B203" s="22" t="s">
        <v>4033</v>
      </c>
      <c r="C203" s="22" t="s">
        <v>8141</v>
      </c>
      <c r="D203" s="30">
        <v>700</v>
      </c>
      <c r="E203" s="31">
        <v>80</v>
      </c>
      <c r="F203" s="21" t="s">
        <v>8220</v>
      </c>
      <c r="G203" s="21" t="s">
        <v>8223</v>
      </c>
      <c r="H203" s="21" t="s">
        <v>8245</v>
      </c>
      <c r="I203" s="21">
        <v>1464099900</v>
      </c>
      <c r="J203" s="21">
        <v>1462585315</v>
      </c>
      <c r="K203" s="21" t="b">
        <v>0</v>
      </c>
      <c r="L203" s="21">
        <v>2</v>
      </c>
      <c r="M203" s="21" t="b">
        <v>0</v>
      </c>
      <c r="N203" s="21" t="s">
        <v>8269</v>
      </c>
      <c r="O203" s="21">
        <f t="shared" si="12"/>
        <v>11</v>
      </c>
      <c r="P203" s="21">
        <f t="shared" si="13"/>
        <v>40</v>
      </c>
      <c r="Q203" s="32" t="s">
        <v>8315</v>
      </c>
      <c r="R203" s="21" t="s">
        <v>8316</v>
      </c>
      <c r="S203" s="33">
        <f t="shared" si="14"/>
        <v>42497.070775462969</v>
      </c>
      <c r="T203" s="33">
        <f t="shared" si="15"/>
        <v>42514.600694444445</v>
      </c>
    </row>
    <row r="204" spans="1:20" ht="41.4" x14ac:dyDescent="0.45">
      <c r="A204" s="21">
        <v>4038</v>
      </c>
      <c r="B204" s="22" t="s">
        <v>4034</v>
      </c>
      <c r="C204" s="22" t="s">
        <v>8142</v>
      </c>
      <c r="D204" s="30">
        <v>2500</v>
      </c>
      <c r="E204" s="31">
        <v>301</v>
      </c>
      <c r="F204" s="21" t="s">
        <v>8220</v>
      </c>
      <c r="G204" s="21" t="s">
        <v>8223</v>
      </c>
      <c r="H204" s="21" t="s">
        <v>8245</v>
      </c>
      <c r="I204" s="21">
        <v>1413573010</v>
      </c>
      <c r="J204" s="21">
        <v>1408389010</v>
      </c>
      <c r="K204" s="21" t="b">
        <v>0</v>
      </c>
      <c r="L204" s="21">
        <v>4</v>
      </c>
      <c r="M204" s="21" t="b">
        <v>0</v>
      </c>
      <c r="N204" s="21" t="s">
        <v>8269</v>
      </c>
      <c r="O204" s="21">
        <f t="shared" si="12"/>
        <v>12</v>
      </c>
      <c r="P204" s="21">
        <f t="shared" si="13"/>
        <v>75.25</v>
      </c>
      <c r="Q204" s="32" t="s">
        <v>8315</v>
      </c>
      <c r="R204" s="21" t="s">
        <v>8316</v>
      </c>
      <c r="S204" s="33">
        <f t="shared" si="14"/>
        <v>41869.798726851855</v>
      </c>
      <c r="T204" s="33">
        <f t="shared" si="15"/>
        <v>41929.798726851855</v>
      </c>
    </row>
    <row r="205" spans="1:20" ht="27.6" x14ac:dyDescent="0.45">
      <c r="A205" s="21">
        <v>4039</v>
      </c>
      <c r="B205" s="22" t="s">
        <v>4035</v>
      </c>
      <c r="C205" s="22" t="s">
        <v>8143</v>
      </c>
      <c r="D205" s="30">
        <v>500</v>
      </c>
      <c r="E205" s="31">
        <v>300</v>
      </c>
      <c r="F205" s="21" t="s">
        <v>8220</v>
      </c>
      <c r="G205" s="21" t="s">
        <v>8223</v>
      </c>
      <c r="H205" s="21" t="s">
        <v>8245</v>
      </c>
      <c r="I205" s="21">
        <v>1448949540</v>
      </c>
      <c r="J205" s="21">
        <v>1446048367</v>
      </c>
      <c r="K205" s="21" t="b">
        <v>0</v>
      </c>
      <c r="L205" s="21">
        <v>5</v>
      </c>
      <c r="M205" s="21" t="b">
        <v>0</v>
      </c>
      <c r="N205" s="21" t="s">
        <v>8269</v>
      </c>
      <c r="O205" s="21">
        <f t="shared" si="12"/>
        <v>60</v>
      </c>
      <c r="P205" s="21">
        <f t="shared" si="13"/>
        <v>60</v>
      </c>
      <c r="Q205" s="32" t="s">
        <v>8315</v>
      </c>
      <c r="R205" s="21" t="s">
        <v>8316</v>
      </c>
      <c r="S205" s="33">
        <f t="shared" si="14"/>
        <v>42305.670914351853</v>
      </c>
      <c r="T205" s="33">
        <f t="shared" si="15"/>
        <v>42339.249305555553</v>
      </c>
    </row>
    <row r="206" spans="1:20" ht="41.4" x14ac:dyDescent="0.45">
      <c r="A206" s="21">
        <v>4040</v>
      </c>
      <c r="B206" s="22" t="s">
        <v>4036</v>
      </c>
      <c r="C206" s="22" t="s">
        <v>8144</v>
      </c>
      <c r="D206" s="30">
        <v>8000</v>
      </c>
      <c r="E206" s="31">
        <v>2500</v>
      </c>
      <c r="F206" s="21" t="s">
        <v>8220</v>
      </c>
      <c r="G206" s="21" t="s">
        <v>8223</v>
      </c>
      <c r="H206" s="21" t="s">
        <v>8245</v>
      </c>
      <c r="I206" s="21">
        <v>1437188400</v>
      </c>
      <c r="J206" s="21">
        <v>1432100004</v>
      </c>
      <c r="K206" s="21" t="b">
        <v>0</v>
      </c>
      <c r="L206" s="21">
        <v>2</v>
      </c>
      <c r="M206" s="21" t="b">
        <v>0</v>
      </c>
      <c r="N206" s="21" t="s">
        <v>8269</v>
      </c>
      <c r="O206" s="21">
        <f t="shared" si="12"/>
        <v>31</v>
      </c>
      <c r="P206" s="21">
        <f t="shared" si="13"/>
        <v>1250</v>
      </c>
      <c r="Q206" s="32" t="s">
        <v>8315</v>
      </c>
      <c r="R206" s="21" t="s">
        <v>8316</v>
      </c>
      <c r="S206" s="33">
        <f t="shared" si="14"/>
        <v>42144.231527777782</v>
      </c>
      <c r="T206" s="33">
        <f t="shared" si="15"/>
        <v>42203.125</v>
      </c>
    </row>
    <row r="207" spans="1:20" ht="41.4" x14ac:dyDescent="0.45">
      <c r="A207" s="21">
        <v>4042</v>
      </c>
      <c r="B207" s="22" t="s">
        <v>4038</v>
      </c>
      <c r="C207" s="22" t="s">
        <v>8146</v>
      </c>
      <c r="D207" s="30">
        <v>10000</v>
      </c>
      <c r="E207" s="31">
        <v>21</v>
      </c>
      <c r="F207" s="21" t="s">
        <v>8220</v>
      </c>
      <c r="G207" s="21" t="s">
        <v>8223</v>
      </c>
      <c r="H207" s="21" t="s">
        <v>8245</v>
      </c>
      <c r="I207" s="21">
        <v>1421781360</v>
      </c>
      <c r="J207" s="21">
        <v>1419213664</v>
      </c>
      <c r="K207" s="21" t="b">
        <v>0</v>
      </c>
      <c r="L207" s="21">
        <v>3</v>
      </c>
      <c r="M207" s="21" t="b">
        <v>0</v>
      </c>
      <c r="N207" s="21" t="s">
        <v>8269</v>
      </c>
      <c r="O207" s="21">
        <f t="shared" si="12"/>
        <v>0</v>
      </c>
      <c r="P207" s="21">
        <f t="shared" si="13"/>
        <v>7</v>
      </c>
      <c r="Q207" s="32" t="s">
        <v>8315</v>
      </c>
      <c r="R207" s="21" t="s">
        <v>8316</v>
      </c>
      <c r="S207" s="33">
        <f t="shared" si="14"/>
        <v>41995.084074074075</v>
      </c>
      <c r="T207" s="33">
        <f t="shared" si="15"/>
        <v>42024.802777777775</v>
      </c>
    </row>
    <row r="208" spans="1:20" ht="41.4" x14ac:dyDescent="0.45">
      <c r="A208" s="21">
        <v>4044</v>
      </c>
      <c r="B208" s="22" t="s">
        <v>4040</v>
      </c>
      <c r="C208" s="22" t="s">
        <v>8148</v>
      </c>
      <c r="D208" s="30">
        <v>600</v>
      </c>
      <c r="E208" s="31">
        <v>225</v>
      </c>
      <c r="F208" s="21" t="s">
        <v>8220</v>
      </c>
      <c r="G208" s="21" t="s">
        <v>8223</v>
      </c>
      <c r="H208" s="21" t="s">
        <v>8245</v>
      </c>
      <c r="I208" s="21">
        <v>1428642000</v>
      </c>
      <c r="J208" s="21">
        <v>1426050982</v>
      </c>
      <c r="K208" s="21" t="b">
        <v>0</v>
      </c>
      <c r="L208" s="21">
        <v>4</v>
      </c>
      <c r="M208" s="21" t="b">
        <v>0</v>
      </c>
      <c r="N208" s="21" t="s">
        <v>8269</v>
      </c>
      <c r="O208" s="21">
        <f t="shared" si="12"/>
        <v>38</v>
      </c>
      <c r="P208" s="21">
        <f t="shared" si="13"/>
        <v>56.25</v>
      </c>
      <c r="Q208" s="32" t="s">
        <v>8315</v>
      </c>
      <c r="R208" s="21" t="s">
        <v>8316</v>
      </c>
      <c r="S208" s="33">
        <f t="shared" si="14"/>
        <v>42074.219699074078</v>
      </c>
      <c r="T208" s="33">
        <f t="shared" si="15"/>
        <v>42104.208333333328</v>
      </c>
    </row>
    <row r="209" spans="1:20" ht="41.4" x14ac:dyDescent="0.45">
      <c r="A209" s="21">
        <v>4046</v>
      </c>
      <c r="B209" s="22" t="s">
        <v>4042</v>
      </c>
      <c r="C209" s="22" t="s">
        <v>8150</v>
      </c>
      <c r="D209" s="30">
        <v>5600</v>
      </c>
      <c r="E209" s="31">
        <v>460</v>
      </c>
      <c r="F209" s="21" t="s">
        <v>8220</v>
      </c>
      <c r="G209" s="21" t="s">
        <v>8223</v>
      </c>
      <c r="H209" s="21" t="s">
        <v>8245</v>
      </c>
      <c r="I209" s="21">
        <v>1413992210</v>
      </c>
      <c r="J209" s="21">
        <v>1411400210</v>
      </c>
      <c r="K209" s="21" t="b">
        <v>0</v>
      </c>
      <c r="L209" s="21">
        <v>12</v>
      </c>
      <c r="M209" s="21" t="b">
        <v>0</v>
      </c>
      <c r="N209" s="21" t="s">
        <v>8269</v>
      </c>
      <c r="O209" s="21">
        <f t="shared" si="12"/>
        <v>8</v>
      </c>
      <c r="P209" s="21">
        <f t="shared" si="13"/>
        <v>38.33</v>
      </c>
      <c r="Q209" s="32" t="s">
        <v>8315</v>
      </c>
      <c r="R209" s="21" t="s">
        <v>8316</v>
      </c>
      <c r="S209" s="33">
        <f t="shared" si="14"/>
        <v>41904.650578703702</v>
      </c>
      <c r="T209" s="33">
        <f t="shared" si="15"/>
        <v>41934.650578703702</v>
      </c>
    </row>
    <row r="210" spans="1:20" ht="41.4" x14ac:dyDescent="0.45">
      <c r="A210" s="21">
        <v>4047</v>
      </c>
      <c r="B210" s="22" t="s">
        <v>4043</v>
      </c>
      <c r="C210" s="22" t="s">
        <v>8151</v>
      </c>
      <c r="D210" s="30">
        <v>5000</v>
      </c>
      <c r="E210" s="31">
        <v>110</v>
      </c>
      <c r="F210" s="21" t="s">
        <v>8220</v>
      </c>
      <c r="G210" s="21" t="s">
        <v>8223</v>
      </c>
      <c r="H210" s="21" t="s">
        <v>8245</v>
      </c>
      <c r="I210" s="21">
        <v>1420938000</v>
      </c>
      <c r="J210" s="21">
        <v>1418862743</v>
      </c>
      <c r="K210" s="21" t="b">
        <v>0</v>
      </c>
      <c r="L210" s="21">
        <v>4</v>
      </c>
      <c r="M210" s="21" t="b">
        <v>0</v>
      </c>
      <c r="N210" s="21" t="s">
        <v>8269</v>
      </c>
      <c r="O210" s="21">
        <f t="shared" si="12"/>
        <v>2</v>
      </c>
      <c r="P210" s="21">
        <f t="shared" si="13"/>
        <v>27.5</v>
      </c>
      <c r="Q210" s="32" t="s">
        <v>8315</v>
      </c>
      <c r="R210" s="21" t="s">
        <v>8316</v>
      </c>
      <c r="S210" s="33">
        <f t="shared" si="14"/>
        <v>41991.022488425922</v>
      </c>
      <c r="T210" s="33">
        <f t="shared" si="15"/>
        <v>42015.041666666672</v>
      </c>
    </row>
    <row r="211" spans="1:20" ht="41.4" x14ac:dyDescent="0.45">
      <c r="A211" s="21">
        <v>4049</v>
      </c>
      <c r="B211" s="22" t="s">
        <v>4045</v>
      </c>
      <c r="C211" s="22" t="s">
        <v>8153</v>
      </c>
      <c r="D211" s="30">
        <v>20000</v>
      </c>
      <c r="E211" s="31">
        <v>16</v>
      </c>
      <c r="F211" s="21" t="s">
        <v>8220</v>
      </c>
      <c r="G211" s="21" t="s">
        <v>8223</v>
      </c>
      <c r="H211" s="21" t="s">
        <v>8245</v>
      </c>
      <c r="I211" s="21">
        <v>1436914815</v>
      </c>
      <c r="J211" s="21">
        <v>1434322815</v>
      </c>
      <c r="K211" s="21" t="b">
        <v>0</v>
      </c>
      <c r="L211" s="21">
        <v>1</v>
      </c>
      <c r="M211" s="21" t="b">
        <v>0</v>
      </c>
      <c r="N211" s="21" t="s">
        <v>8269</v>
      </c>
      <c r="O211" s="21">
        <f t="shared" si="12"/>
        <v>0</v>
      </c>
      <c r="P211" s="21">
        <f t="shared" si="13"/>
        <v>16</v>
      </c>
      <c r="Q211" s="32" t="s">
        <v>8315</v>
      </c>
      <c r="R211" s="21" t="s">
        <v>8316</v>
      </c>
      <c r="S211" s="33">
        <f t="shared" si="14"/>
        <v>42169.958506944444</v>
      </c>
      <c r="T211" s="33">
        <f t="shared" si="15"/>
        <v>42199.958506944444</v>
      </c>
    </row>
    <row r="212" spans="1:20" ht="41.4" x14ac:dyDescent="0.45">
      <c r="A212" s="21">
        <v>4050</v>
      </c>
      <c r="B212" s="22" t="s">
        <v>4046</v>
      </c>
      <c r="C212" s="22" t="s">
        <v>8154</v>
      </c>
      <c r="D212" s="30">
        <v>1500</v>
      </c>
      <c r="E212" s="31">
        <v>1</v>
      </c>
      <c r="F212" s="21" t="s">
        <v>8220</v>
      </c>
      <c r="G212" s="21" t="s">
        <v>8223</v>
      </c>
      <c r="H212" s="21" t="s">
        <v>8245</v>
      </c>
      <c r="I212" s="21">
        <v>1414077391</v>
      </c>
      <c r="J212" s="21">
        <v>1411485391</v>
      </c>
      <c r="K212" s="21" t="b">
        <v>0</v>
      </c>
      <c r="L212" s="21">
        <v>1</v>
      </c>
      <c r="M212" s="21" t="b">
        <v>0</v>
      </c>
      <c r="N212" s="21" t="s">
        <v>8269</v>
      </c>
      <c r="O212" s="21">
        <f t="shared" si="12"/>
        <v>0</v>
      </c>
      <c r="P212" s="21">
        <f t="shared" si="13"/>
        <v>1</v>
      </c>
      <c r="Q212" s="32" t="s">
        <v>8315</v>
      </c>
      <c r="R212" s="21" t="s">
        <v>8316</v>
      </c>
      <c r="S212" s="33">
        <f t="shared" si="14"/>
        <v>41905.636469907404</v>
      </c>
      <c r="T212" s="33">
        <f t="shared" si="15"/>
        <v>41935.636469907404</v>
      </c>
    </row>
    <row r="213" spans="1:20" ht="41.4" x14ac:dyDescent="0.45">
      <c r="A213" s="21">
        <v>4051</v>
      </c>
      <c r="B213" s="22" t="s">
        <v>4047</v>
      </c>
      <c r="C213" s="22" t="s">
        <v>8155</v>
      </c>
      <c r="D213" s="30">
        <v>500</v>
      </c>
      <c r="E213" s="31">
        <v>0</v>
      </c>
      <c r="F213" s="21" t="s">
        <v>8220</v>
      </c>
      <c r="G213" s="21" t="s">
        <v>8223</v>
      </c>
      <c r="H213" s="21" t="s">
        <v>8245</v>
      </c>
      <c r="I213" s="21">
        <v>1399618380</v>
      </c>
      <c r="J213" s="21">
        <v>1399058797</v>
      </c>
      <c r="K213" s="21" t="b">
        <v>0</v>
      </c>
      <c r="L213" s="21">
        <v>0</v>
      </c>
      <c r="M213" s="21" t="b">
        <v>0</v>
      </c>
      <c r="N213" s="21" t="s">
        <v>8269</v>
      </c>
      <c r="O213" s="21">
        <f t="shared" si="12"/>
        <v>0</v>
      </c>
      <c r="P213" s="21">
        <f t="shared" si="13"/>
        <v>0</v>
      </c>
      <c r="Q213" s="32" t="s">
        <v>8315</v>
      </c>
      <c r="R213" s="21" t="s">
        <v>8316</v>
      </c>
      <c r="S213" s="33">
        <f t="shared" si="14"/>
        <v>41761.810150462967</v>
      </c>
      <c r="T213" s="33">
        <f t="shared" si="15"/>
        <v>41768.286805555559</v>
      </c>
    </row>
    <row r="214" spans="1:20" ht="55.2" x14ac:dyDescent="0.45">
      <c r="A214" s="21">
        <v>4052</v>
      </c>
      <c r="B214" s="22" t="s">
        <v>4048</v>
      </c>
      <c r="C214" s="22" t="s">
        <v>8156</v>
      </c>
      <c r="D214" s="30">
        <v>3000</v>
      </c>
      <c r="E214" s="31">
        <v>1126</v>
      </c>
      <c r="F214" s="21" t="s">
        <v>8220</v>
      </c>
      <c r="G214" s="21" t="s">
        <v>8223</v>
      </c>
      <c r="H214" s="21" t="s">
        <v>8245</v>
      </c>
      <c r="I214" s="21">
        <v>1413234316</v>
      </c>
      <c r="J214" s="21">
        <v>1408050316</v>
      </c>
      <c r="K214" s="21" t="b">
        <v>0</v>
      </c>
      <c r="L214" s="21">
        <v>13</v>
      </c>
      <c r="M214" s="21" t="b">
        <v>0</v>
      </c>
      <c r="N214" s="21" t="s">
        <v>8269</v>
      </c>
      <c r="O214" s="21">
        <f t="shared" si="12"/>
        <v>38</v>
      </c>
      <c r="P214" s="21">
        <f t="shared" si="13"/>
        <v>86.62</v>
      </c>
      <c r="Q214" s="32" t="s">
        <v>8315</v>
      </c>
      <c r="R214" s="21" t="s">
        <v>8316</v>
      </c>
      <c r="S214" s="33">
        <f t="shared" si="14"/>
        <v>41865.878657407404</v>
      </c>
      <c r="T214" s="33">
        <f t="shared" si="15"/>
        <v>41925.878657407404</v>
      </c>
    </row>
    <row r="215" spans="1:20" ht="41.4" x14ac:dyDescent="0.45">
      <c r="A215" s="21">
        <v>4054</v>
      </c>
      <c r="B215" s="22" t="s">
        <v>4050</v>
      </c>
      <c r="C215" s="22" t="s">
        <v>8158</v>
      </c>
      <c r="D215" s="30">
        <v>8880</v>
      </c>
      <c r="E215" s="31">
        <v>0</v>
      </c>
      <c r="F215" s="21" t="s">
        <v>8220</v>
      </c>
      <c r="G215" s="21" t="s">
        <v>8223</v>
      </c>
      <c r="H215" s="21" t="s">
        <v>8245</v>
      </c>
      <c r="I215" s="21">
        <v>1475294400</v>
      </c>
      <c r="J215" s="21">
        <v>1472674285</v>
      </c>
      <c r="K215" s="21" t="b">
        <v>0</v>
      </c>
      <c r="L215" s="21">
        <v>0</v>
      </c>
      <c r="M215" s="21" t="b">
        <v>0</v>
      </c>
      <c r="N215" s="21" t="s">
        <v>8269</v>
      </c>
      <c r="O215" s="21">
        <f t="shared" si="12"/>
        <v>0</v>
      </c>
      <c r="P215" s="21">
        <f t="shared" si="13"/>
        <v>0</v>
      </c>
      <c r="Q215" s="32" t="s">
        <v>8315</v>
      </c>
      <c r="R215" s="21" t="s">
        <v>8316</v>
      </c>
      <c r="S215" s="33">
        <f t="shared" si="14"/>
        <v>42613.841261574074</v>
      </c>
      <c r="T215" s="33">
        <f t="shared" si="15"/>
        <v>42644.166666666672</v>
      </c>
    </row>
    <row r="216" spans="1:20" ht="41.4" x14ac:dyDescent="0.45">
      <c r="A216" s="21">
        <v>4056</v>
      </c>
      <c r="B216" s="22" t="s">
        <v>4052</v>
      </c>
      <c r="C216" s="22" t="s">
        <v>8160</v>
      </c>
      <c r="D216" s="30">
        <v>1500</v>
      </c>
      <c r="E216" s="31">
        <v>795</v>
      </c>
      <c r="F216" s="21" t="s">
        <v>8220</v>
      </c>
      <c r="G216" s="21" t="s">
        <v>8223</v>
      </c>
      <c r="H216" s="21" t="s">
        <v>8245</v>
      </c>
      <c r="I216" s="21">
        <v>1467575940</v>
      </c>
      <c r="J216" s="21">
        <v>1465856639</v>
      </c>
      <c r="K216" s="21" t="b">
        <v>0</v>
      </c>
      <c r="L216" s="21">
        <v>9</v>
      </c>
      <c r="M216" s="21" t="b">
        <v>0</v>
      </c>
      <c r="N216" s="21" t="s">
        <v>8269</v>
      </c>
      <c r="O216" s="21">
        <f t="shared" si="12"/>
        <v>53</v>
      </c>
      <c r="P216" s="21">
        <f t="shared" si="13"/>
        <v>88.33</v>
      </c>
      <c r="Q216" s="32" t="s">
        <v>8315</v>
      </c>
      <c r="R216" s="21" t="s">
        <v>8316</v>
      </c>
      <c r="S216" s="33">
        <f t="shared" si="14"/>
        <v>42534.933321759265</v>
      </c>
      <c r="T216" s="33">
        <f t="shared" si="15"/>
        <v>42554.832638888889</v>
      </c>
    </row>
    <row r="217" spans="1:20" ht="41.4" x14ac:dyDescent="0.45">
      <c r="A217" s="21">
        <v>4058</v>
      </c>
      <c r="B217" s="22" t="s">
        <v>4054</v>
      </c>
      <c r="C217" s="22" t="s">
        <v>8162</v>
      </c>
      <c r="D217" s="30">
        <v>3750</v>
      </c>
      <c r="E217" s="31">
        <v>95</v>
      </c>
      <c r="F217" s="21" t="s">
        <v>8220</v>
      </c>
      <c r="G217" s="21" t="s">
        <v>8223</v>
      </c>
      <c r="H217" s="21" t="s">
        <v>8245</v>
      </c>
      <c r="I217" s="21">
        <v>1459483140</v>
      </c>
      <c r="J217" s="21">
        <v>1458178044</v>
      </c>
      <c r="K217" s="21" t="b">
        <v>0</v>
      </c>
      <c r="L217" s="21">
        <v>4</v>
      </c>
      <c r="M217" s="21" t="b">
        <v>0</v>
      </c>
      <c r="N217" s="21" t="s">
        <v>8269</v>
      </c>
      <c r="O217" s="21">
        <f t="shared" si="12"/>
        <v>3</v>
      </c>
      <c r="P217" s="21">
        <f t="shared" si="13"/>
        <v>23.75</v>
      </c>
      <c r="Q217" s="32" t="s">
        <v>8315</v>
      </c>
      <c r="R217" s="21" t="s">
        <v>8316</v>
      </c>
      <c r="S217" s="33">
        <f t="shared" si="14"/>
        <v>42446.060694444444</v>
      </c>
      <c r="T217" s="33">
        <f t="shared" si="15"/>
        <v>42461.165972222225</v>
      </c>
    </row>
    <row r="218" spans="1:20" ht="27.6" x14ac:dyDescent="0.45">
      <c r="A218" s="21">
        <v>4061</v>
      </c>
      <c r="B218" s="22" t="s">
        <v>4057</v>
      </c>
      <c r="C218" s="22" t="s">
        <v>8165</v>
      </c>
      <c r="D218" s="30">
        <v>525</v>
      </c>
      <c r="E218" s="31">
        <v>0</v>
      </c>
      <c r="F218" s="21" t="s">
        <v>8220</v>
      </c>
      <c r="G218" s="21" t="s">
        <v>8223</v>
      </c>
      <c r="H218" s="21" t="s">
        <v>8245</v>
      </c>
      <c r="I218" s="21">
        <v>1461205423</v>
      </c>
      <c r="J218" s="21">
        <v>1456025023</v>
      </c>
      <c r="K218" s="21" t="b">
        <v>0</v>
      </c>
      <c r="L218" s="21">
        <v>0</v>
      </c>
      <c r="M218" s="21" t="b">
        <v>0</v>
      </c>
      <c r="N218" s="21" t="s">
        <v>8269</v>
      </c>
      <c r="O218" s="21">
        <f t="shared" si="12"/>
        <v>0</v>
      </c>
      <c r="P218" s="21">
        <f t="shared" si="13"/>
        <v>0</v>
      </c>
      <c r="Q218" s="32" t="s">
        <v>8315</v>
      </c>
      <c r="R218" s="21" t="s">
        <v>8316</v>
      </c>
      <c r="S218" s="33">
        <f t="shared" si="14"/>
        <v>42421.141469907408</v>
      </c>
      <c r="T218" s="33">
        <f t="shared" si="15"/>
        <v>42481.099803240737</v>
      </c>
    </row>
    <row r="219" spans="1:20" ht="41.4" x14ac:dyDescent="0.45">
      <c r="A219" s="21">
        <v>4062</v>
      </c>
      <c r="B219" s="22" t="s">
        <v>4058</v>
      </c>
      <c r="C219" s="22" t="s">
        <v>8166</v>
      </c>
      <c r="D219" s="30">
        <v>20000</v>
      </c>
      <c r="E219" s="31">
        <v>490</v>
      </c>
      <c r="F219" s="21" t="s">
        <v>8220</v>
      </c>
      <c r="G219" s="21" t="s">
        <v>8223</v>
      </c>
      <c r="H219" s="21" t="s">
        <v>8245</v>
      </c>
      <c r="I219" s="21">
        <v>1467481468</v>
      </c>
      <c r="J219" s="21">
        <v>1464889468</v>
      </c>
      <c r="K219" s="21" t="b">
        <v>0</v>
      </c>
      <c r="L219" s="21">
        <v>3</v>
      </c>
      <c r="M219" s="21" t="b">
        <v>0</v>
      </c>
      <c r="N219" s="21" t="s">
        <v>8269</v>
      </c>
      <c r="O219" s="21">
        <f t="shared" si="12"/>
        <v>2</v>
      </c>
      <c r="P219" s="21">
        <f t="shared" si="13"/>
        <v>163.33000000000001</v>
      </c>
      <c r="Q219" s="32" t="s">
        <v>8315</v>
      </c>
      <c r="R219" s="21" t="s">
        <v>8316</v>
      </c>
      <c r="S219" s="33">
        <f t="shared" si="14"/>
        <v>42523.739212962959</v>
      </c>
      <c r="T219" s="33">
        <f t="shared" si="15"/>
        <v>42553.739212962959</v>
      </c>
    </row>
    <row r="220" spans="1:20" ht="27.6" x14ac:dyDescent="0.45">
      <c r="A220" s="21">
        <v>4065</v>
      </c>
      <c r="B220" s="22" t="s">
        <v>4061</v>
      </c>
      <c r="C220" s="22" t="s">
        <v>8169</v>
      </c>
      <c r="D220" s="30">
        <v>4000</v>
      </c>
      <c r="E220" s="31">
        <v>27</v>
      </c>
      <c r="F220" s="21" t="s">
        <v>8220</v>
      </c>
      <c r="G220" s="21" t="s">
        <v>8223</v>
      </c>
      <c r="H220" s="21" t="s">
        <v>8245</v>
      </c>
      <c r="I220" s="21">
        <v>1407883811</v>
      </c>
      <c r="J220" s="21">
        <v>1405291811</v>
      </c>
      <c r="K220" s="21" t="b">
        <v>0</v>
      </c>
      <c r="L220" s="21">
        <v>4</v>
      </c>
      <c r="M220" s="21" t="b">
        <v>0</v>
      </c>
      <c r="N220" s="21" t="s">
        <v>8269</v>
      </c>
      <c r="O220" s="21">
        <f t="shared" si="12"/>
        <v>1</v>
      </c>
      <c r="P220" s="21">
        <f t="shared" si="13"/>
        <v>6.75</v>
      </c>
      <c r="Q220" s="32" t="s">
        <v>8315</v>
      </c>
      <c r="R220" s="21" t="s">
        <v>8316</v>
      </c>
      <c r="S220" s="33">
        <f t="shared" si="14"/>
        <v>41833.951516203706</v>
      </c>
      <c r="T220" s="33">
        <f t="shared" si="15"/>
        <v>41863.951516203706</v>
      </c>
    </row>
    <row r="221" spans="1:20" ht="41.4" x14ac:dyDescent="0.45">
      <c r="A221" s="21">
        <v>4066</v>
      </c>
      <c r="B221" s="22" t="s">
        <v>4062</v>
      </c>
      <c r="C221" s="22" t="s">
        <v>8170</v>
      </c>
      <c r="D221" s="30">
        <v>15000</v>
      </c>
      <c r="E221" s="31">
        <v>25</v>
      </c>
      <c r="F221" s="21" t="s">
        <v>8220</v>
      </c>
      <c r="G221" s="21" t="s">
        <v>8223</v>
      </c>
      <c r="H221" s="21" t="s">
        <v>8245</v>
      </c>
      <c r="I221" s="21">
        <v>1463619388</v>
      </c>
      <c r="J221" s="21">
        <v>1461027388</v>
      </c>
      <c r="K221" s="21" t="b">
        <v>0</v>
      </c>
      <c r="L221" s="21">
        <v>1</v>
      </c>
      <c r="M221" s="21" t="b">
        <v>0</v>
      </c>
      <c r="N221" s="21" t="s">
        <v>8269</v>
      </c>
      <c r="O221" s="21">
        <f t="shared" si="12"/>
        <v>0</v>
      </c>
      <c r="P221" s="21">
        <f t="shared" si="13"/>
        <v>25</v>
      </c>
      <c r="Q221" s="32" t="s">
        <v>8315</v>
      </c>
      <c r="R221" s="21" t="s">
        <v>8316</v>
      </c>
      <c r="S221" s="33">
        <f t="shared" si="14"/>
        <v>42479.039212962962</v>
      </c>
      <c r="T221" s="33">
        <f t="shared" si="15"/>
        <v>42509.039212962962</v>
      </c>
    </row>
    <row r="222" spans="1:20" ht="41.4" x14ac:dyDescent="0.45">
      <c r="A222" s="21">
        <v>4067</v>
      </c>
      <c r="B222" s="22" t="s">
        <v>4063</v>
      </c>
      <c r="C222" s="22" t="s">
        <v>7998</v>
      </c>
      <c r="D222" s="30">
        <v>5000</v>
      </c>
      <c r="E222" s="31">
        <v>3045</v>
      </c>
      <c r="F222" s="21" t="s">
        <v>8220</v>
      </c>
      <c r="G222" s="21" t="s">
        <v>8223</v>
      </c>
      <c r="H222" s="21" t="s">
        <v>8245</v>
      </c>
      <c r="I222" s="21">
        <v>1443408550</v>
      </c>
      <c r="J222" s="21">
        <v>1439952550</v>
      </c>
      <c r="K222" s="21" t="b">
        <v>0</v>
      </c>
      <c r="L222" s="21">
        <v>17</v>
      </c>
      <c r="M222" s="21" t="b">
        <v>0</v>
      </c>
      <c r="N222" s="21" t="s">
        <v>8269</v>
      </c>
      <c r="O222" s="21">
        <f t="shared" si="12"/>
        <v>61</v>
      </c>
      <c r="P222" s="21">
        <f t="shared" si="13"/>
        <v>179.12</v>
      </c>
      <c r="Q222" s="32" t="s">
        <v>8315</v>
      </c>
      <c r="R222" s="21" t="s">
        <v>8316</v>
      </c>
      <c r="S222" s="33">
        <f t="shared" si="14"/>
        <v>42235.117476851854</v>
      </c>
      <c r="T222" s="33">
        <f t="shared" si="15"/>
        <v>42275.117476851854</v>
      </c>
    </row>
    <row r="223" spans="1:20" ht="41.4" x14ac:dyDescent="0.45">
      <c r="A223" s="21">
        <v>4068</v>
      </c>
      <c r="B223" s="22" t="s">
        <v>4064</v>
      </c>
      <c r="C223" s="22" t="s">
        <v>8171</v>
      </c>
      <c r="D223" s="30">
        <v>3495</v>
      </c>
      <c r="E223" s="31">
        <v>34.950000000000003</v>
      </c>
      <c r="F223" s="21" t="s">
        <v>8220</v>
      </c>
      <c r="G223" s="21" t="s">
        <v>8223</v>
      </c>
      <c r="H223" s="21" t="s">
        <v>8245</v>
      </c>
      <c r="I223" s="21">
        <v>1484348700</v>
      </c>
      <c r="J223" s="21">
        <v>1481756855</v>
      </c>
      <c r="K223" s="21" t="b">
        <v>0</v>
      </c>
      <c r="L223" s="21">
        <v>1</v>
      </c>
      <c r="M223" s="21" t="b">
        <v>0</v>
      </c>
      <c r="N223" s="21" t="s">
        <v>8269</v>
      </c>
      <c r="O223" s="21">
        <f t="shared" si="12"/>
        <v>1</v>
      </c>
      <c r="P223" s="21">
        <f t="shared" si="13"/>
        <v>34.950000000000003</v>
      </c>
      <c r="Q223" s="32" t="s">
        <v>8315</v>
      </c>
      <c r="R223" s="21" t="s">
        <v>8316</v>
      </c>
      <c r="S223" s="33">
        <f t="shared" si="14"/>
        <v>42718.963599537034</v>
      </c>
      <c r="T223" s="33">
        <f t="shared" si="15"/>
        <v>42748.961805555555</v>
      </c>
    </row>
    <row r="224" spans="1:20" ht="27.6" x14ac:dyDescent="0.45">
      <c r="A224" s="21">
        <v>4070</v>
      </c>
      <c r="B224" s="22" t="s">
        <v>4066</v>
      </c>
      <c r="C224" s="22" t="s">
        <v>8173</v>
      </c>
      <c r="D224" s="30">
        <v>1000</v>
      </c>
      <c r="E224" s="31">
        <v>165</v>
      </c>
      <c r="F224" s="21" t="s">
        <v>8220</v>
      </c>
      <c r="G224" s="21" t="s">
        <v>8223</v>
      </c>
      <c r="H224" s="21" t="s">
        <v>8245</v>
      </c>
      <c r="I224" s="21">
        <v>1425178800</v>
      </c>
      <c r="J224" s="21">
        <v>1422374420</v>
      </c>
      <c r="K224" s="21" t="b">
        <v>0</v>
      </c>
      <c r="L224" s="21">
        <v>6</v>
      </c>
      <c r="M224" s="21" t="b">
        <v>0</v>
      </c>
      <c r="N224" s="21" t="s">
        <v>8269</v>
      </c>
      <c r="O224" s="21">
        <f t="shared" si="12"/>
        <v>17</v>
      </c>
      <c r="P224" s="21">
        <f t="shared" si="13"/>
        <v>27.5</v>
      </c>
      <c r="Q224" s="32" t="s">
        <v>8315</v>
      </c>
      <c r="R224" s="21" t="s">
        <v>8316</v>
      </c>
      <c r="S224" s="33">
        <f t="shared" si="14"/>
        <v>42031.666898148149</v>
      </c>
      <c r="T224" s="33">
        <f t="shared" si="15"/>
        <v>42064.125</v>
      </c>
    </row>
    <row r="225" spans="1:20" ht="41.4" x14ac:dyDescent="0.45">
      <c r="A225" s="21">
        <v>4073</v>
      </c>
      <c r="B225" s="22" t="s">
        <v>4069</v>
      </c>
      <c r="C225" s="22" t="s">
        <v>8176</v>
      </c>
      <c r="D225" s="30">
        <v>3500</v>
      </c>
      <c r="E225" s="31">
        <v>37</v>
      </c>
      <c r="F225" s="21" t="s">
        <v>8220</v>
      </c>
      <c r="G225" s="21" t="s">
        <v>8223</v>
      </c>
      <c r="H225" s="21" t="s">
        <v>8245</v>
      </c>
      <c r="I225" s="21">
        <v>1431144000</v>
      </c>
      <c r="J225" s="21">
        <v>1426407426</v>
      </c>
      <c r="K225" s="21" t="b">
        <v>0</v>
      </c>
      <c r="L225" s="21">
        <v>2</v>
      </c>
      <c r="M225" s="21" t="b">
        <v>0</v>
      </c>
      <c r="N225" s="21" t="s">
        <v>8269</v>
      </c>
      <c r="O225" s="21">
        <f t="shared" si="12"/>
        <v>1</v>
      </c>
      <c r="P225" s="21">
        <f t="shared" si="13"/>
        <v>18.5</v>
      </c>
      <c r="Q225" s="32" t="s">
        <v>8315</v>
      </c>
      <c r="R225" s="21" t="s">
        <v>8316</v>
      </c>
      <c r="S225" s="33">
        <f t="shared" si="14"/>
        <v>42078.34520833334</v>
      </c>
      <c r="T225" s="33">
        <f t="shared" si="15"/>
        <v>42133.166666666672</v>
      </c>
    </row>
    <row r="226" spans="1:20" ht="41.4" x14ac:dyDescent="0.45">
      <c r="A226" s="21">
        <v>4076</v>
      </c>
      <c r="B226" s="22" t="s">
        <v>4072</v>
      </c>
      <c r="C226" s="22" t="s">
        <v>8179</v>
      </c>
      <c r="D226" s="30">
        <v>700</v>
      </c>
      <c r="E226" s="31">
        <v>0</v>
      </c>
      <c r="F226" s="21" t="s">
        <v>8220</v>
      </c>
      <c r="G226" s="21" t="s">
        <v>8223</v>
      </c>
      <c r="H226" s="21" t="s">
        <v>8245</v>
      </c>
      <c r="I226" s="21">
        <v>1413921060</v>
      </c>
      <c r="J226" s="21">
        <v>1411499149</v>
      </c>
      <c r="K226" s="21" t="b">
        <v>0</v>
      </c>
      <c r="L226" s="21">
        <v>0</v>
      </c>
      <c r="M226" s="21" t="b">
        <v>0</v>
      </c>
      <c r="N226" s="21" t="s">
        <v>8269</v>
      </c>
      <c r="O226" s="21">
        <f t="shared" si="12"/>
        <v>0</v>
      </c>
      <c r="P226" s="21">
        <f t="shared" si="13"/>
        <v>0</v>
      </c>
      <c r="Q226" s="32" t="s">
        <v>8315</v>
      </c>
      <c r="R226" s="21" t="s">
        <v>8316</v>
      </c>
      <c r="S226" s="33">
        <f t="shared" si="14"/>
        <v>41905.795706018522</v>
      </c>
      <c r="T226" s="33">
        <f t="shared" si="15"/>
        <v>41933.82708333333</v>
      </c>
    </row>
    <row r="227" spans="1:20" ht="41.4" x14ac:dyDescent="0.45">
      <c r="A227" s="21">
        <v>4077</v>
      </c>
      <c r="B227" s="22" t="s">
        <v>4073</v>
      </c>
      <c r="C227" s="22" t="s">
        <v>8180</v>
      </c>
      <c r="D227" s="30">
        <v>15000</v>
      </c>
      <c r="E227" s="31">
        <v>1335</v>
      </c>
      <c r="F227" s="21" t="s">
        <v>8220</v>
      </c>
      <c r="G227" s="21" t="s">
        <v>8223</v>
      </c>
      <c r="H227" s="21" t="s">
        <v>8245</v>
      </c>
      <c r="I227" s="21">
        <v>1482339794</v>
      </c>
      <c r="J227" s="21">
        <v>1479747794</v>
      </c>
      <c r="K227" s="21" t="b">
        <v>0</v>
      </c>
      <c r="L227" s="21">
        <v>6</v>
      </c>
      <c r="M227" s="21" t="b">
        <v>0</v>
      </c>
      <c r="N227" s="21" t="s">
        <v>8269</v>
      </c>
      <c r="O227" s="21">
        <f t="shared" si="12"/>
        <v>9</v>
      </c>
      <c r="P227" s="21">
        <f t="shared" si="13"/>
        <v>222.5</v>
      </c>
      <c r="Q227" s="32" t="s">
        <v>8315</v>
      </c>
      <c r="R227" s="21" t="s">
        <v>8316</v>
      </c>
      <c r="S227" s="33">
        <f t="shared" si="14"/>
        <v>42695.7105787037</v>
      </c>
      <c r="T227" s="33">
        <f t="shared" si="15"/>
        <v>42725.7105787037</v>
      </c>
    </row>
    <row r="228" spans="1:20" ht="41.4" x14ac:dyDescent="0.45">
      <c r="A228" s="21">
        <v>4079</v>
      </c>
      <c r="B228" s="22" t="s">
        <v>4075</v>
      </c>
      <c r="C228" s="22" t="s">
        <v>8182</v>
      </c>
      <c r="D228" s="30">
        <v>3000</v>
      </c>
      <c r="E228" s="31">
        <v>5</v>
      </c>
      <c r="F228" s="21" t="s">
        <v>8220</v>
      </c>
      <c r="G228" s="21" t="s">
        <v>8223</v>
      </c>
      <c r="H228" s="21" t="s">
        <v>8245</v>
      </c>
      <c r="I228" s="21">
        <v>1466375521</v>
      </c>
      <c r="J228" s="21">
        <v>1463783521</v>
      </c>
      <c r="K228" s="21" t="b">
        <v>0</v>
      </c>
      <c r="L228" s="21">
        <v>1</v>
      </c>
      <c r="M228" s="21" t="b">
        <v>0</v>
      </c>
      <c r="N228" s="21" t="s">
        <v>8269</v>
      </c>
      <c r="O228" s="21">
        <f t="shared" si="12"/>
        <v>0</v>
      </c>
      <c r="P228" s="21">
        <f t="shared" si="13"/>
        <v>5</v>
      </c>
      <c r="Q228" s="32" t="s">
        <v>8315</v>
      </c>
      <c r="R228" s="21" t="s">
        <v>8316</v>
      </c>
      <c r="S228" s="33">
        <f t="shared" si="14"/>
        <v>42510.938900462963</v>
      </c>
      <c r="T228" s="33">
        <f t="shared" si="15"/>
        <v>42540.938900462963</v>
      </c>
    </row>
    <row r="229" spans="1:20" ht="41.4" x14ac:dyDescent="0.45">
      <c r="A229" s="21">
        <v>4080</v>
      </c>
      <c r="B229" s="22" t="s">
        <v>4076</v>
      </c>
      <c r="C229" s="22" t="s">
        <v>8183</v>
      </c>
      <c r="D229" s="30">
        <v>3000</v>
      </c>
      <c r="E229" s="31">
        <v>0</v>
      </c>
      <c r="F229" s="21" t="s">
        <v>8220</v>
      </c>
      <c r="G229" s="21" t="s">
        <v>8223</v>
      </c>
      <c r="H229" s="21" t="s">
        <v>8245</v>
      </c>
      <c r="I229" s="21">
        <v>1465930440</v>
      </c>
      <c r="J229" s="21">
        <v>1463849116</v>
      </c>
      <c r="K229" s="21" t="b">
        <v>0</v>
      </c>
      <c r="L229" s="21">
        <v>0</v>
      </c>
      <c r="M229" s="21" t="b">
        <v>0</v>
      </c>
      <c r="N229" s="21" t="s">
        <v>8269</v>
      </c>
      <c r="O229" s="21">
        <f t="shared" si="12"/>
        <v>0</v>
      </c>
      <c r="P229" s="21">
        <f t="shared" si="13"/>
        <v>0</v>
      </c>
      <c r="Q229" s="32" t="s">
        <v>8315</v>
      </c>
      <c r="R229" s="21" t="s">
        <v>8316</v>
      </c>
      <c r="S229" s="33">
        <f t="shared" si="14"/>
        <v>42511.698101851856</v>
      </c>
      <c r="T229" s="33">
        <f t="shared" si="15"/>
        <v>42535.787500000006</v>
      </c>
    </row>
    <row r="230" spans="1:20" ht="41.4" x14ac:dyDescent="0.45">
      <c r="A230" s="21">
        <v>4081</v>
      </c>
      <c r="B230" s="22" t="s">
        <v>4077</v>
      </c>
      <c r="C230" s="22" t="s">
        <v>8184</v>
      </c>
      <c r="D230" s="30">
        <v>2224</v>
      </c>
      <c r="E230" s="31">
        <v>350</v>
      </c>
      <c r="F230" s="21" t="s">
        <v>8220</v>
      </c>
      <c r="G230" s="21" t="s">
        <v>8223</v>
      </c>
      <c r="H230" s="21" t="s">
        <v>8245</v>
      </c>
      <c r="I230" s="21">
        <v>1425819425</v>
      </c>
      <c r="J230" s="21">
        <v>1423231025</v>
      </c>
      <c r="K230" s="21" t="b">
        <v>0</v>
      </c>
      <c r="L230" s="21">
        <v>12</v>
      </c>
      <c r="M230" s="21" t="b">
        <v>0</v>
      </c>
      <c r="N230" s="21" t="s">
        <v>8269</v>
      </c>
      <c r="O230" s="21">
        <f t="shared" si="12"/>
        <v>16</v>
      </c>
      <c r="P230" s="21">
        <f t="shared" si="13"/>
        <v>29.17</v>
      </c>
      <c r="Q230" s="32" t="s">
        <v>8315</v>
      </c>
      <c r="R230" s="21" t="s">
        <v>8316</v>
      </c>
      <c r="S230" s="33">
        <f t="shared" si="14"/>
        <v>42041.581307870365</v>
      </c>
      <c r="T230" s="33">
        <f t="shared" si="15"/>
        <v>42071.539641203708</v>
      </c>
    </row>
    <row r="231" spans="1:20" ht="41.4" x14ac:dyDescent="0.45">
      <c r="A231" s="21">
        <v>4082</v>
      </c>
      <c r="B231" s="22" t="s">
        <v>4078</v>
      </c>
      <c r="C231" s="22" t="s">
        <v>8185</v>
      </c>
      <c r="D231" s="30">
        <v>150</v>
      </c>
      <c r="E231" s="31">
        <v>3</v>
      </c>
      <c r="F231" s="21" t="s">
        <v>8220</v>
      </c>
      <c r="G231" s="21" t="s">
        <v>8223</v>
      </c>
      <c r="H231" s="21" t="s">
        <v>8245</v>
      </c>
      <c r="I231" s="21">
        <v>1447542000</v>
      </c>
      <c r="J231" s="21">
        <v>1446179553</v>
      </c>
      <c r="K231" s="21" t="b">
        <v>0</v>
      </c>
      <c r="L231" s="21">
        <v>2</v>
      </c>
      <c r="M231" s="21" t="b">
        <v>0</v>
      </c>
      <c r="N231" s="21" t="s">
        <v>8269</v>
      </c>
      <c r="O231" s="21">
        <f t="shared" si="12"/>
        <v>2</v>
      </c>
      <c r="P231" s="21">
        <f t="shared" si="13"/>
        <v>1.5</v>
      </c>
      <c r="Q231" s="32" t="s">
        <v>8315</v>
      </c>
      <c r="R231" s="21" t="s">
        <v>8316</v>
      </c>
      <c r="S231" s="33">
        <f t="shared" si="14"/>
        <v>42307.189270833333</v>
      </c>
      <c r="T231" s="33">
        <f t="shared" si="15"/>
        <v>42322.958333333328</v>
      </c>
    </row>
    <row r="232" spans="1:20" ht="41.4" x14ac:dyDescent="0.45">
      <c r="A232" s="21">
        <v>4083</v>
      </c>
      <c r="B232" s="22" t="s">
        <v>4079</v>
      </c>
      <c r="C232" s="22" t="s">
        <v>8186</v>
      </c>
      <c r="D232" s="30">
        <v>3500</v>
      </c>
      <c r="E232" s="31">
        <v>759</v>
      </c>
      <c r="F232" s="21" t="s">
        <v>8220</v>
      </c>
      <c r="G232" s="21" t="s">
        <v>8223</v>
      </c>
      <c r="H232" s="21" t="s">
        <v>8245</v>
      </c>
      <c r="I232" s="21">
        <v>1452795416</v>
      </c>
      <c r="J232" s="21">
        <v>1450203416</v>
      </c>
      <c r="K232" s="21" t="b">
        <v>0</v>
      </c>
      <c r="L232" s="21">
        <v>6</v>
      </c>
      <c r="M232" s="21" t="b">
        <v>0</v>
      </c>
      <c r="N232" s="21" t="s">
        <v>8269</v>
      </c>
      <c r="O232" s="21">
        <f t="shared" si="12"/>
        <v>22</v>
      </c>
      <c r="P232" s="21">
        <f t="shared" si="13"/>
        <v>126.5</v>
      </c>
      <c r="Q232" s="32" t="s">
        <v>8315</v>
      </c>
      <c r="R232" s="21" t="s">
        <v>8316</v>
      </c>
      <c r="S232" s="33">
        <f t="shared" si="14"/>
        <v>42353.761759259258</v>
      </c>
      <c r="T232" s="33">
        <f t="shared" si="15"/>
        <v>42383.761759259258</v>
      </c>
    </row>
    <row r="233" spans="1:20" ht="41.4" x14ac:dyDescent="0.45">
      <c r="A233" s="21">
        <v>4085</v>
      </c>
      <c r="B233" s="22" t="s">
        <v>4081</v>
      </c>
      <c r="C233" s="22" t="s">
        <v>8188</v>
      </c>
      <c r="D233" s="30">
        <v>3500</v>
      </c>
      <c r="E233" s="31">
        <v>10</v>
      </c>
      <c r="F233" s="21" t="s">
        <v>8220</v>
      </c>
      <c r="G233" s="21" t="s">
        <v>8223</v>
      </c>
      <c r="H233" s="21" t="s">
        <v>8245</v>
      </c>
      <c r="I233" s="21">
        <v>1427169540</v>
      </c>
      <c r="J233" s="21">
        <v>1424701775</v>
      </c>
      <c r="K233" s="21" t="b">
        <v>0</v>
      </c>
      <c r="L233" s="21">
        <v>1</v>
      </c>
      <c r="M233" s="21" t="b">
        <v>0</v>
      </c>
      <c r="N233" s="21" t="s">
        <v>8269</v>
      </c>
      <c r="O233" s="21">
        <f t="shared" si="12"/>
        <v>0</v>
      </c>
      <c r="P233" s="21">
        <f t="shared" si="13"/>
        <v>10</v>
      </c>
      <c r="Q233" s="32" t="s">
        <v>8315</v>
      </c>
      <c r="R233" s="21" t="s">
        <v>8316</v>
      </c>
      <c r="S233" s="33">
        <f t="shared" si="14"/>
        <v>42058.603877314818</v>
      </c>
      <c r="T233" s="33">
        <f t="shared" si="15"/>
        <v>42087.165972222225</v>
      </c>
    </row>
    <row r="234" spans="1:20" ht="41.4" x14ac:dyDescent="0.45">
      <c r="A234" s="21">
        <v>4086</v>
      </c>
      <c r="B234" s="22" t="s">
        <v>4082</v>
      </c>
      <c r="C234" s="22" t="s">
        <v>8189</v>
      </c>
      <c r="D234" s="30">
        <v>1000</v>
      </c>
      <c r="E234" s="31">
        <v>47</v>
      </c>
      <c r="F234" s="21" t="s">
        <v>8220</v>
      </c>
      <c r="G234" s="21" t="s">
        <v>8223</v>
      </c>
      <c r="H234" s="21" t="s">
        <v>8245</v>
      </c>
      <c r="I234" s="21">
        <v>1448078400</v>
      </c>
      <c r="J234" s="21">
        <v>1445985299</v>
      </c>
      <c r="K234" s="21" t="b">
        <v>0</v>
      </c>
      <c r="L234" s="21">
        <v>5</v>
      </c>
      <c r="M234" s="21" t="b">
        <v>0</v>
      </c>
      <c r="N234" s="21" t="s">
        <v>8269</v>
      </c>
      <c r="O234" s="21">
        <f t="shared" si="12"/>
        <v>5</v>
      </c>
      <c r="P234" s="21">
        <f t="shared" si="13"/>
        <v>9.4</v>
      </c>
      <c r="Q234" s="32" t="s">
        <v>8315</v>
      </c>
      <c r="R234" s="21" t="s">
        <v>8316</v>
      </c>
      <c r="S234" s="33">
        <f t="shared" si="14"/>
        <v>42304.940960648149</v>
      </c>
      <c r="T234" s="33">
        <f t="shared" si="15"/>
        <v>42329.166666666672</v>
      </c>
    </row>
    <row r="235" spans="1:20" x14ac:dyDescent="0.45">
      <c r="A235" s="21">
        <v>4087</v>
      </c>
      <c r="B235" s="22" t="s">
        <v>4083</v>
      </c>
      <c r="C235" s="22" t="s">
        <v>8190</v>
      </c>
      <c r="D235" s="30">
        <v>9600</v>
      </c>
      <c r="E235" s="31">
        <v>0</v>
      </c>
      <c r="F235" s="21" t="s">
        <v>8220</v>
      </c>
      <c r="G235" s="21" t="s">
        <v>8223</v>
      </c>
      <c r="H235" s="21" t="s">
        <v>8245</v>
      </c>
      <c r="I235" s="21">
        <v>1468777786</v>
      </c>
      <c r="J235" s="21">
        <v>1466185786</v>
      </c>
      <c r="K235" s="21" t="b">
        <v>0</v>
      </c>
      <c r="L235" s="21">
        <v>0</v>
      </c>
      <c r="M235" s="21" t="b">
        <v>0</v>
      </c>
      <c r="N235" s="21" t="s">
        <v>8269</v>
      </c>
      <c r="O235" s="21">
        <f t="shared" si="12"/>
        <v>0</v>
      </c>
      <c r="P235" s="21">
        <f t="shared" si="13"/>
        <v>0</v>
      </c>
      <c r="Q235" s="32" t="s">
        <v>8315</v>
      </c>
      <c r="R235" s="21" t="s">
        <v>8316</v>
      </c>
      <c r="S235" s="33">
        <f t="shared" si="14"/>
        <v>42538.742893518516</v>
      </c>
      <c r="T235" s="33">
        <f t="shared" si="15"/>
        <v>42568.742893518516</v>
      </c>
    </row>
    <row r="236" spans="1:20" ht="41.4" x14ac:dyDescent="0.45">
      <c r="A236" s="21">
        <v>4089</v>
      </c>
      <c r="B236" s="22" t="s">
        <v>4085</v>
      </c>
      <c r="C236" s="22" t="s">
        <v>8192</v>
      </c>
      <c r="D236" s="30">
        <v>5000</v>
      </c>
      <c r="E236" s="31">
        <v>240</v>
      </c>
      <c r="F236" s="21" t="s">
        <v>8220</v>
      </c>
      <c r="G236" s="21" t="s">
        <v>8223</v>
      </c>
      <c r="H236" s="21" t="s">
        <v>8245</v>
      </c>
      <c r="I236" s="21">
        <v>1433093700</v>
      </c>
      <c r="J236" s="21">
        <v>1430242488</v>
      </c>
      <c r="K236" s="21" t="b">
        <v>0</v>
      </c>
      <c r="L236" s="21">
        <v>8</v>
      </c>
      <c r="M236" s="21" t="b">
        <v>0</v>
      </c>
      <c r="N236" s="21" t="s">
        <v>8269</v>
      </c>
      <c r="O236" s="21">
        <f t="shared" si="12"/>
        <v>5</v>
      </c>
      <c r="P236" s="21">
        <f t="shared" si="13"/>
        <v>30</v>
      </c>
      <c r="Q236" s="32" t="s">
        <v>8315</v>
      </c>
      <c r="R236" s="21" t="s">
        <v>8316</v>
      </c>
      <c r="S236" s="33">
        <f t="shared" si="14"/>
        <v>42122.732499999998</v>
      </c>
      <c r="T236" s="33">
        <f t="shared" si="15"/>
        <v>42155.732638888891</v>
      </c>
    </row>
    <row r="237" spans="1:20" ht="41.4" x14ac:dyDescent="0.45">
      <c r="A237" s="21">
        <v>4090</v>
      </c>
      <c r="B237" s="22" t="s">
        <v>4086</v>
      </c>
      <c r="C237" s="22" t="s">
        <v>8193</v>
      </c>
      <c r="D237" s="30">
        <v>1000</v>
      </c>
      <c r="E237" s="31">
        <v>32</v>
      </c>
      <c r="F237" s="21" t="s">
        <v>8220</v>
      </c>
      <c r="G237" s="21" t="s">
        <v>8223</v>
      </c>
      <c r="H237" s="21" t="s">
        <v>8245</v>
      </c>
      <c r="I237" s="21">
        <v>1438959600</v>
      </c>
      <c r="J237" s="21">
        <v>1437754137</v>
      </c>
      <c r="K237" s="21" t="b">
        <v>0</v>
      </c>
      <c r="L237" s="21">
        <v>3</v>
      </c>
      <c r="M237" s="21" t="b">
        <v>0</v>
      </c>
      <c r="N237" s="21" t="s">
        <v>8269</v>
      </c>
      <c r="O237" s="21">
        <f t="shared" si="12"/>
        <v>3</v>
      </c>
      <c r="P237" s="21">
        <f t="shared" si="13"/>
        <v>10.67</v>
      </c>
      <c r="Q237" s="32" t="s">
        <v>8315</v>
      </c>
      <c r="R237" s="21" t="s">
        <v>8316</v>
      </c>
      <c r="S237" s="33">
        <f t="shared" si="14"/>
        <v>42209.67288194444</v>
      </c>
      <c r="T237" s="33">
        <f t="shared" si="15"/>
        <v>42223.625</v>
      </c>
    </row>
    <row r="238" spans="1:20" ht="41.4" x14ac:dyDescent="0.45">
      <c r="A238" s="21">
        <v>4091</v>
      </c>
      <c r="B238" s="22" t="s">
        <v>4087</v>
      </c>
      <c r="C238" s="22" t="s">
        <v>8194</v>
      </c>
      <c r="D238" s="30">
        <v>1600</v>
      </c>
      <c r="E238" s="31">
        <v>204</v>
      </c>
      <c r="F238" s="21" t="s">
        <v>8220</v>
      </c>
      <c r="G238" s="21" t="s">
        <v>8223</v>
      </c>
      <c r="H238" s="21" t="s">
        <v>8245</v>
      </c>
      <c r="I238" s="21">
        <v>1421410151</v>
      </c>
      <c r="J238" s="21">
        <v>1418818151</v>
      </c>
      <c r="K238" s="21" t="b">
        <v>0</v>
      </c>
      <c r="L238" s="21">
        <v>8</v>
      </c>
      <c r="M238" s="21" t="b">
        <v>0</v>
      </c>
      <c r="N238" s="21" t="s">
        <v>8269</v>
      </c>
      <c r="O238" s="21">
        <f t="shared" si="12"/>
        <v>13</v>
      </c>
      <c r="P238" s="21">
        <f t="shared" si="13"/>
        <v>25.5</v>
      </c>
      <c r="Q238" s="32" t="s">
        <v>8315</v>
      </c>
      <c r="R238" s="21" t="s">
        <v>8316</v>
      </c>
      <c r="S238" s="33">
        <f t="shared" si="14"/>
        <v>41990.506377314814</v>
      </c>
      <c r="T238" s="33">
        <f t="shared" si="15"/>
        <v>42020.506377314814</v>
      </c>
    </row>
    <row r="239" spans="1:20" ht="41.4" x14ac:dyDescent="0.45">
      <c r="A239" s="21">
        <v>4092</v>
      </c>
      <c r="B239" s="22" t="s">
        <v>4088</v>
      </c>
      <c r="C239" s="22" t="s">
        <v>8195</v>
      </c>
      <c r="D239" s="30">
        <v>110000</v>
      </c>
      <c r="E239" s="31">
        <v>20</v>
      </c>
      <c r="F239" s="21" t="s">
        <v>8220</v>
      </c>
      <c r="G239" s="21" t="s">
        <v>8223</v>
      </c>
      <c r="H239" s="21" t="s">
        <v>8245</v>
      </c>
      <c r="I239" s="21">
        <v>1428205247</v>
      </c>
      <c r="J239" s="21">
        <v>1423024847</v>
      </c>
      <c r="K239" s="21" t="b">
        <v>0</v>
      </c>
      <c r="L239" s="21">
        <v>1</v>
      </c>
      <c r="M239" s="21" t="b">
        <v>0</v>
      </c>
      <c r="N239" s="21" t="s">
        <v>8269</v>
      </c>
      <c r="O239" s="21">
        <f t="shared" si="12"/>
        <v>0</v>
      </c>
      <c r="P239" s="21">
        <f t="shared" si="13"/>
        <v>20</v>
      </c>
      <c r="Q239" s="32" t="s">
        <v>8315</v>
      </c>
      <c r="R239" s="21" t="s">
        <v>8316</v>
      </c>
      <c r="S239" s="33">
        <f t="shared" si="14"/>
        <v>42039.194988425923</v>
      </c>
      <c r="T239" s="33">
        <f t="shared" si="15"/>
        <v>42099.153321759266</v>
      </c>
    </row>
    <row r="240" spans="1:20" ht="41.4" x14ac:dyDescent="0.45">
      <c r="A240" s="21">
        <v>4094</v>
      </c>
      <c r="B240" s="22" t="s">
        <v>4090</v>
      </c>
      <c r="C240" s="22" t="s">
        <v>8197</v>
      </c>
      <c r="D240" s="30">
        <v>2000</v>
      </c>
      <c r="E240" s="31">
        <v>730</v>
      </c>
      <c r="F240" s="21" t="s">
        <v>8220</v>
      </c>
      <c r="G240" s="21" t="s">
        <v>8223</v>
      </c>
      <c r="H240" s="21" t="s">
        <v>8245</v>
      </c>
      <c r="I240" s="21">
        <v>1413953940</v>
      </c>
      <c r="J240" s="21">
        <v>1410141900</v>
      </c>
      <c r="K240" s="21" t="b">
        <v>0</v>
      </c>
      <c r="L240" s="21">
        <v>8</v>
      </c>
      <c r="M240" s="21" t="b">
        <v>0</v>
      </c>
      <c r="N240" s="21" t="s">
        <v>8269</v>
      </c>
      <c r="O240" s="21">
        <f t="shared" si="12"/>
        <v>37</v>
      </c>
      <c r="P240" s="21">
        <f t="shared" si="13"/>
        <v>91.25</v>
      </c>
      <c r="Q240" s="32" t="s">
        <v>8315</v>
      </c>
      <c r="R240" s="21" t="s">
        <v>8316</v>
      </c>
      <c r="S240" s="33">
        <f t="shared" si="14"/>
        <v>41890.086805555555</v>
      </c>
      <c r="T240" s="33">
        <f t="shared" si="15"/>
        <v>41934.207638888889</v>
      </c>
    </row>
    <row r="241" spans="1:20" ht="41.4" x14ac:dyDescent="0.45">
      <c r="A241" s="21">
        <v>4098</v>
      </c>
      <c r="B241" s="22" t="s">
        <v>4094</v>
      </c>
      <c r="C241" s="22" t="s">
        <v>8201</v>
      </c>
      <c r="D241" s="30">
        <v>75000</v>
      </c>
      <c r="E241" s="31">
        <v>0</v>
      </c>
      <c r="F241" s="21" t="s">
        <v>8220</v>
      </c>
      <c r="G241" s="21" t="s">
        <v>8223</v>
      </c>
      <c r="H241" s="21" t="s">
        <v>8245</v>
      </c>
      <c r="I241" s="21">
        <v>1465060797</v>
      </c>
      <c r="J241" s="21">
        <v>1462468797</v>
      </c>
      <c r="K241" s="21" t="b">
        <v>0</v>
      </c>
      <c r="L241" s="21">
        <v>0</v>
      </c>
      <c r="M241" s="21" t="b">
        <v>0</v>
      </c>
      <c r="N241" s="21" t="s">
        <v>8269</v>
      </c>
      <c r="O241" s="21">
        <f t="shared" si="12"/>
        <v>0</v>
      </c>
      <c r="P241" s="21">
        <f t="shared" si="13"/>
        <v>0</v>
      </c>
      <c r="Q241" s="32" t="s">
        <v>8315</v>
      </c>
      <c r="R241" s="21" t="s">
        <v>8316</v>
      </c>
      <c r="S241" s="33">
        <f t="shared" si="14"/>
        <v>42495.722187499996</v>
      </c>
      <c r="T241" s="33">
        <f t="shared" si="15"/>
        <v>42525.722187499996</v>
      </c>
    </row>
    <row r="242" spans="1:20" ht="41.4" x14ac:dyDescent="0.45">
      <c r="A242" s="21">
        <v>4099</v>
      </c>
      <c r="B242" s="22" t="s">
        <v>4095</v>
      </c>
      <c r="C242" s="22" t="s">
        <v>8202</v>
      </c>
      <c r="D242" s="30">
        <v>4500</v>
      </c>
      <c r="E242" s="31">
        <v>50</v>
      </c>
      <c r="F242" s="21" t="s">
        <v>8220</v>
      </c>
      <c r="G242" s="21" t="s">
        <v>8223</v>
      </c>
      <c r="H242" s="21" t="s">
        <v>8245</v>
      </c>
      <c r="I242" s="21">
        <v>1472847873</v>
      </c>
      <c r="J242" s="21">
        <v>1468959873</v>
      </c>
      <c r="K242" s="21" t="b">
        <v>0</v>
      </c>
      <c r="L242" s="21">
        <v>1</v>
      </c>
      <c r="M242" s="21" t="b">
        <v>0</v>
      </c>
      <c r="N242" s="21" t="s">
        <v>8269</v>
      </c>
      <c r="O242" s="21">
        <f t="shared" si="12"/>
        <v>1</v>
      </c>
      <c r="P242" s="21">
        <f t="shared" si="13"/>
        <v>50</v>
      </c>
      <c r="Q242" s="32" t="s">
        <v>8315</v>
      </c>
      <c r="R242" s="21" t="s">
        <v>8316</v>
      </c>
      <c r="S242" s="33">
        <f t="shared" si="14"/>
        <v>42570.850381944445</v>
      </c>
      <c r="T242" s="33">
        <f t="shared" si="15"/>
        <v>42615.850381944445</v>
      </c>
    </row>
    <row r="243" spans="1:20" ht="27.6" x14ac:dyDescent="0.45">
      <c r="A243" s="21">
        <v>4100</v>
      </c>
      <c r="B243" s="22" t="s">
        <v>4096</v>
      </c>
      <c r="C243" s="22" t="s">
        <v>8203</v>
      </c>
      <c r="D243" s="30">
        <v>270</v>
      </c>
      <c r="E243" s="31">
        <v>0</v>
      </c>
      <c r="F243" s="21" t="s">
        <v>8220</v>
      </c>
      <c r="G243" s="21" t="s">
        <v>8223</v>
      </c>
      <c r="H243" s="21" t="s">
        <v>8245</v>
      </c>
      <c r="I243" s="21">
        <v>1414205990</v>
      </c>
      <c r="J243" s="21">
        <v>1413341990</v>
      </c>
      <c r="K243" s="21" t="b">
        <v>0</v>
      </c>
      <c r="L243" s="21">
        <v>0</v>
      </c>
      <c r="M243" s="21" t="b">
        <v>0</v>
      </c>
      <c r="N243" s="21" t="s">
        <v>8269</v>
      </c>
      <c r="O243" s="21">
        <f t="shared" si="12"/>
        <v>0</v>
      </c>
      <c r="P243" s="21">
        <f t="shared" si="13"/>
        <v>0</v>
      </c>
      <c r="Q243" s="32" t="s">
        <v>8315</v>
      </c>
      <c r="R243" s="21" t="s">
        <v>8316</v>
      </c>
      <c r="S243" s="33">
        <f t="shared" si="14"/>
        <v>41927.124884259261</v>
      </c>
      <c r="T243" s="33">
        <f t="shared" si="15"/>
        <v>41937.124884259261</v>
      </c>
    </row>
    <row r="244" spans="1:20" ht="41.4" x14ac:dyDescent="0.45">
      <c r="A244" s="21">
        <v>4101</v>
      </c>
      <c r="B244" s="22" t="s">
        <v>4097</v>
      </c>
      <c r="C244" s="22" t="s">
        <v>8204</v>
      </c>
      <c r="D244" s="30">
        <v>600</v>
      </c>
      <c r="E244" s="31">
        <v>0</v>
      </c>
      <c r="F244" s="21" t="s">
        <v>8220</v>
      </c>
      <c r="G244" s="21" t="s">
        <v>8223</v>
      </c>
      <c r="H244" s="21" t="s">
        <v>8245</v>
      </c>
      <c r="I244" s="21">
        <v>1485380482</v>
      </c>
      <c r="J244" s="21">
        <v>1482788482</v>
      </c>
      <c r="K244" s="21" t="b">
        <v>0</v>
      </c>
      <c r="L244" s="21">
        <v>0</v>
      </c>
      <c r="M244" s="21" t="b">
        <v>0</v>
      </c>
      <c r="N244" s="21" t="s">
        <v>8269</v>
      </c>
      <c r="O244" s="21">
        <f t="shared" si="12"/>
        <v>0</v>
      </c>
      <c r="P244" s="21">
        <f t="shared" si="13"/>
        <v>0</v>
      </c>
      <c r="Q244" s="32" t="s">
        <v>8315</v>
      </c>
      <c r="R244" s="21" t="s">
        <v>8316</v>
      </c>
      <c r="S244" s="33">
        <f t="shared" si="14"/>
        <v>42730.903726851851</v>
      </c>
      <c r="T244" s="33">
        <f t="shared" si="15"/>
        <v>42760.903726851851</v>
      </c>
    </row>
    <row r="245" spans="1:20" ht="41.4" x14ac:dyDescent="0.45">
      <c r="A245" s="21">
        <v>4102</v>
      </c>
      <c r="B245" s="22" t="s">
        <v>4098</v>
      </c>
      <c r="C245" s="22" t="s">
        <v>8205</v>
      </c>
      <c r="D245" s="30">
        <v>500</v>
      </c>
      <c r="E245" s="31">
        <v>137</v>
      </c>
      <c r="F245" s="21" t="s">
        <v>8220</v>
      </c>
      <c r="G245" s="21" t="s">
        <v>8223</v>
      </c>
      <c r="H245" s="21" t="s">
        <v>8245</v>
      </c>
      <c r="I245" s="21">
        <v>1463343673</v>
      </c>
      <c r="J245" s="21">
        <v>1460751673</v>
      </c>
      <c r="K245" s="21" t="b">
        <v>0</v>
      </c>
      <c r="L245" s="21">
        <v>6</v>
      </c>
      <c r="M245" s="21" t="b">
        <v>0</v>
      </c>
      <c r="N245" s="21" t="s">
        <v>8269</v>
      </c>
      <c r="O245" s="21">
        <f t="shared" si="12"/>
        <v>27</v>
      </c>
      <c r="P245" s="21">
        <f t="shared" si="13"/>
        <v>22.83</v>
      </c>
      <c r="Q245" s="32" t="s">
        <v>8315</v>
      </c>
      <c r="R245" s="21" t="s">
        <v>8316</v>
      </c>
      <c r="S245" s="33">
        <f t="shared" si="14"/>
        <v>42475.848067129627</v>
      </c>
      <c r="T245" s="33">
        <f t="shared" si="15"/>
        <v>42505.848067129627</v>
      </c>
    </row>
    <row r="246" spans="1:20" ht="41.4" x14ac:dyDescent="0.45">
      <c r="A246" s="21">
        <v>4103</v>
      </c>
      <c r="B246" s="22" t="s">
        <v>4099</v>
      </c>
      <c r="C246" s="22" t="s">
        <v>8206</v>
      </c>
      <c r="D246" s="30">
        <v>1000</v>
      </c>
      <c r="E246" s="31">
        <v>100</v>
      </c>
      <c r="F246" s="21" t="s">
        <v>8220</v>
      </c>
      <c r="G246" s="21" t="s">
        <v>8223</v>
      </c>
      <c r="H246" s="21" t="s">
        <v>8245</v>
      </c>
      <c r="I246" s="21">
        <v>1440613920</v>
      </c>
      <c r="J246" s="21">
        <v>1435953566</v>
      </c>
      <c r="K246" s="21" t="b">
        <v>0</v>
      </c>
      <c r="L246" s="21">
        <v>6</v>
      </c>
      <c r="M246" s="21" t="b">
        <v>0</v>
      </c>
      <c r="N246" s="21" t="s">
        <v>8269</v>
      </c>
      <c r="O246" s="21">
        <f t="shared" si="12"/>
        <v>10</v>
      </c>
      <c r="P246" s="21">
        <f t="shared" si="13"/>
        <v>16.670000000000002</v>
      </c>
      <c r="Q246" s="32" t="s">
        <v>8315</v>
      </c>
      <c r="R246" s="21" t="s">
        <v>8316</v>
      </c>
      <c r="S246" s="33">
        <f t="shared" si="14"/>
        <v>42188.83293981482</v>
      </c>
      <c r="T246" s="33">
        <f t="shared" si="15"/>
        <v>42242.772222222222</v>
      </c>
    </row>
    <row r="247" spans="1:20" ht="41.4" x14ac:dyDescent="0.45">
      <c r="A247" s="21">
        <v>4106</v>
      </c>
      <c r="B247" s="22" t="s">
        <v>4102</v>
      </c>
      <c r="C247" s="22" t="s">
        <v>8209</v>
      </c>
      <c r="D247" s="30">
        <v>5000</v>
      </c>
      <c r="E247" s="31">
        <v>3530</v>
      </c>
      <c r="F247" s="21" t="s">
        <v>8220</v>
      </c>
      <c r="G247" s="21" t="s">
        <v>8223</v>
      </c>
      <c r="H247" s="21" t="s">
        <v>8245</v>
      </c>
      <c r="I247" s="21">
        <v>1427936400</v>
      </c>
      <c r="J247" s="21">
        <v>1424221866</v>
      </c>
      <c r="K247" s="21" t="b">
        <v>0</v>
      </c>
      <c r="L247" s="21">
        <v>33</v>
      </c>
      <c r="M247" s="21" t="b">
        <v>0</v>
      </c>
      <c r="N247" s="21" t="s">
        <v>8269</v>
      </c>
      <c r="O247" s="21">
        <f t="shared" si="12"/>
        <v>71</v>
      </c>
      <c r="P247" s="21">
        <f t="shared" si="13"/>
        <v>106.97</v>
      </c>
      <c r="Q247" s="32" t="s">
        <v>8315</v>
      </c>
      <c r="R247" s="21" t="s">
        <v>8316</v>
      </c>
      <c r="S247" s="33">
        <f t="shared" si="14"/>
        <v>42053.049375000002</v>
      </c>
      <c r="T247" s="33">
        <f t="shared" si="15"/>
        <v>42096.041666666672</v>
      </c>
    </row>
    <row r="248" spans="1:20" ht="41.4" x14ac:dyDescent="0.45">
      <c r="A248" s="21">
        <v>4107</v>
      </c>
      <c r="B248" s="22" t="s">
        <v>4103</v>
      </c>
      <c r="C248" s="22" t="s">
        <v>8210</v>
      </c>
      <c r="D248" s="30">
        <v>2000</v>
      </c>
      <c r="E248" s="31">
        <v>41</v>
      </c>
      <c r="F248" s="21" t="s">
        <v>8220</v>
      </c>
      <c r="G248" s="21" t="s">
        <v>8223</v>
      </c>
      <c r="H248" s="21" t="s">
        <v>8245</v>
      </c>
      <c r="I248" s="21">
        <v>1411596001</v>
      </c>
      <c r="J248" s="21">
        <v>1409608801</v>
      </c>
      <c r="K248" s="21" t="b">
        <v>0</v>
      </c>
      <c r="L248" s="21">
        <v>4</v>
      </c>
      <c r="M248" s="21" t="b">
        <v>0</v>
      </c>
      <c r="N248" s="21" t="s">
        <v>8269</v>
      </c>
      <c r="O248" s="21">
        <f t="shared" si="12"/>
        <v>2</v>
      </c>
      <c r="P248" s="21">
        <f t="shared" si="13"/>
        <v>10.25</v>
      </c>
      <c r="Q248" s="32" t="s">
        <v>8315</v>
      </c>
      <c r="R248" s="21" t="s">
        <v>8316</v>
      </c>
      <c r="S248" s="33">
        <f t="shared" si="14"/>
        <v>41883.916678240741</v>
      </c>
      <c r="T248" s="33">
        <f t="shared" si="15"/>
        <v>41906.916678240741</v>
      </c>
    </row>
    <row r="249" spans="1:20" ht="41.4" x14ac:dyDescent="0.45">
      <c r="A249" s="21">
        <v>4108</v>
      </c>
      <c r="B249" s="22" t="s">
        <v>4104</v>
      </c>
      <c r="C249" s="22" t="s">
        <v>8211</v>
      </c>
      <c r="D249" s="30">
        <v>3000</v>
      </c>
      <c r="E249" s="31">
        <v>59</v>
      </c>
      <c r="F249" s="21" t="s">
        <v>8220</v>
      </c>
      <c r="G249" s="21" t="s">
        <v>8223</v>
      </c>
      <c r="H249" s="21" t="s">
        <v>8245</v>
      </c>
      <c r="I249" s="21">
        <v>1488517200</v>
      </c>
      <c r="J249" s="21">
        <v>1485909937</v>
      </c>
      <c r="K249" s="21" t="b">
        <v>0</v>
      </c>
      <c r="L249" s="21">
        <v>1</v>
      </c>
      <c r="M249" s="21" t="b">
        <v>0</v>
      </c>
      <c r="N249" s="21" t="s">
        <v>8269</v>
      </c>
      <c r="O249" s="21">
        <f t="shared" si="12"/>
        <v>2</v>
      </c>
      <c r="P249" s="21">
        <f t="shared" si="13"/>
        <v>59</v>
      </c>
      <c r="Q249" s="32" t="s">
        <v>8315</v>
      </c>
      <c r="R249" s="21" t="s">
        <v>8316</v>
      </c>
      <c r="S249" s="33">
        <f t="shared" si="14"/>
        <v>42767.031678240746</v>
      </c>
      <c r="T249" s="33">
        <f t="shared" si="15"/>
        <v>42797.208333333328</v>
      </c>
    </row>
    <row r="250" spans="1:20" ht="41.4" x14ac:dyDescent="0.45">
      <c r="A250" s="21">
        <v>4111</v>
      </c>
      <c r="B250" s="22" t="s">
        <v>4107</v>
      </c>
      <c r="C250" s="22" t="s">
        <v>8214</v>
      </c>
      <c r="D250" s="30">
        <v>3000</v>
      </c>
      <c r="E250" s="31">
        <v>94</v>
      </c>
      <c r="F250" s="21" t="s">
        <v>8220</v>
      </c>
      <c r="G250" s="21" t="s">
        <v>8223</v>
      </c>
      <c r="H250" s="21" t="s">
        <v>8245</v>
      </c>
      <c r="I250" s="21">
        <v>1424747740</v>
      </c>
      <c r="J250" s="21">
        <v>1422155740</v>
      </c>
      <c r="K250" s="21" t="b">
        <v>0</v>
      </c>
      <c r="L250" s="21">
        <v>6</v>
      </c>
      <c r="M250" s="21" t="b">
        <v>0</v>
      </c>
      <c r="N250" s="21" t="s">
        <v>8269</v>
      </c>
      <c r="O250" s="21">
        <f t="shared" si="12"/>
        <v>3</v>
      </c>
      <c r="P250" s="21">
        <f t="shared" si="13"/>
        <v>15.67</v>
      </c>
      <c r="Q250" s="32" t="s">
        <v>8315</v>
      </c>
      <c r="R250" s="21" t="s">
        <v>8316</v>
      </c>
      <c r="S250" s="33">
        <f t="shared" si="14"/>
        <v>42029.135879629626</v>
      </c>
      <c r="T250" s="33">
        <f t="shared" si="15"/>
        <v>42059.135879629626</v>
      </c>
    </row>
    <row r="251" spans="1:20" ht="41.4" x14ac:dyDescent="0.45">
      <c r="A251" s="21">
        <v>4113</v>
      </c>
      <c r="B251" s="22" t="s">
        <v>4109</v>
      </c>
      <c r="C251" s="22" t="s">
        <v>8215</v>
      </c>
      <c r="D251" s="30">
        <v>1500</v>
      </c>
      <c r="E251" s="31">
        <v>3</v>
      </c>
      <c r="F251" s="21" t="s">
        <v>8220</v>
      </c>
      <c r="G251" s="21" t="s">
        <v>8223</v>
      </c>
      <c r="H251" s="21" t="s">
        <v>8245</v>
      </c>
      <c r="I251" s="21">
        <v>1452234840</v>
      </c>
      <c r="J251" s="21">
        <v>1450619123</v>
      </c>
      <c r="K251" s="21" t="b">
        <v>0</v>
      </c>
      <c r="L251" s="21">
        <v>3</v>
      </c>
      <c r="M251" s="21" t="b">
        <v>0</v>
      </c>
      <c r="N251" s="21" t="s">
        <v>8269</v>
      </c>
      <c r="O251" s="21">
        <f t="shared" si="12"/>
        <v>0</v>
      </c>
      <c r="P251" s="21">
        <f t="shared" si="13"/>
        <v>1</v>
      </c>
      <c r="Q251" s="32" t="s">
        <v>8315</v>
      </c>
      <c r="R251" s="21" t="s">
        <v>8316</v>
      </c>
      <c r="S251" s="33">
        <f t="shared" si="14"/>
        <v>42358.573182870372</v>
      </c>
      <c r="T251" s="33">
        <f t="shared" si="15"/>
        <v>42377.273611111115</v>
      </c>
    </row>
  </sheetData>
  <conditionalFormatting sqref="F1:F251">
    <cfRule type="cellIs" dxfId="51" priority="2" operator="equal">
      <formula>"canceled"</formula>
    </cfRule>
    <cfRule type="cellIs" dxfId="50" priority="3" operator="equal">
      <formula>"failed"</formula>
    </cfRule>
    <cfRule type="cellIs" dxfId="49" priority="4" operator="equal">
      <formula>"successful"</formula>
    </cfRule>
    <cfRule type="cellIs" dxfId="48" priority="5" operator="equal">
      <formula>"live"</formula>
    </cfRule>
  </conditionalFormatting>
  <conditionalFormatting sqref="O1:P1 O2:O251 R1:T1">
    <cfRule type="colorScale" priority="1">
      <colorScale>
        <cfvo type="min"/>
        <cfvo type="percentile" val="90"/>
        <color rgb="FFFF0000"/>
        <color rgb="FF0070C0"/>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17672-F020-4F05-9F39-0707D206C58E}">
  <dimension ref="A1:C14"/>
  <sheetViews>
    <sheetView tabSelected="1" zoomScaleNormal="100" workbookViewId="0">
      <selection activeCell="C2" sqref="C2"/>
    </sheetView>
  </sheetViews>
  <sheetFormatPr defaultRowHeight="13.8" x14ac:dyDescent="0.45"/>
  <cols>
    <col min="1" max="1" width="24.6171875" customWidth="1"/>
    <col min="2" max="2" width="12.47265625" customWidth="1"/>
    <col min="3" max="3" width="11.6640625" customWidth="1"/>
    <col min="5" max="6" width="8"/>
    <col min="7" max="10" width="8" customWidth="1"/>
  </cols>
  <sheetData>
    <row r="1" spans="1:3" x14ac:dyDescent="0.45">
      <c r="B1" s="35" t="s">
        <v>8398</v>
      </c>
      <c r="C1" s="35" t="s">
        <v>8399</v>
      </c>
    </row>
    <row r="2" spans="1:3" x14ac:dyDescent="0.45">
      <c r="A2" s="35" t="s">
        <v>8400</v>
      </c>
      <c r="B2" s="34">
        <f>AVERAGE('Successful US Kickstarters'!D:D)</f>
        <v>5048.8786407766993</v>
      </c>
      <c r="C2" s="34">
        <f>AVERAGE('Failed US Kickstarters'!D:D)</f>
        <v>10554.212</v>
      </c>
    </row>
    <row r="3" spans="1:3" x14ac:dyDescent="0.45">
      <c r="A3" s="35" t="s">
        <v>8401</v>
      </c>
      <c r="B3" s="34">
        <f>MEDIAN('Successful US Kickstarters'!D:D)</f>
        <v>3000</v>
      </c>
      <c r="C3" s="34">
        <f>MEDIAN('Failed US Kickstarters'!D:D)</f>
        <v>5000</v>
      </c>
    </row>
    <row r="4" spans="1:3" x14ac:dyDescent="0.45">
      <c r="A4" t="s">
        <v>8405</v>
      </c>
      <c r="B4" s="34">
        <f>_xlfn.STDEV.P('Successful US Kickstarters'!D:D)</f>
        <v>7748.7537726373303</v>
      </c>
      <c r="C4" s="34">
        <f>_xlfn.STDEV.P('Failed US Kickstarters'!D:D)</f>
        <v>21967.731061515115</v>
      </c>
    </row>
    <row r="5" spans="1:3" x14ac:dyDescent="0.45">
      <c r="A5" t="s">
        <v>8406</v>
      </c>
      <c r="B5" s="34">
        <f>_xlfn.QUARTILE.EXC('Successful US Kickstarters'!D:D,3)</f>
        <v>5000</v>
      </c>
      <c r="C5" s="34">
        <f>_xlfn.QUARTILE.EXC('Failed US Kickstarters'!D:D,3)</f>
        <v>10000</v>
      </c>
    </row>
    <row r="6" spans="1:3" x14ac:dyDescent="0.45">
      <c r="A6" t="s">
        <v>8407</v>
      </c>
      <c r="B6" s="34">
        <f>_xlfn.QUARTILE.EXC('Successful US Kickstarters'!D:D,1)</f>
        <v>1500</v>
      </c>
      <c r="C6" s="34">
        <f>_xlfn.QUARTILE.EXC('Failed US Kickstarters'!D:D,1)</f>
        <v>2000</v>
      </c>
    </row>
    <row r="7" spans="1:3" x14ac:dyDescent="0.45">
      <c r="A7" t="s">
        <v>8408</v>
      </c>
      <c r="B7" s="34">
        <f>B5-B6</f>
        <v>3500</v>
      </c>
      <c r="C7" s="34">
        <f>C5-C6</f>
        <v>8000</v>
      </c>
    </row>
    <row r="8" spans="1:3" x14ac:dyDescent="0.45">
      <c r="B8" s="34"/>
      <c r="C8" s="34"/>
    </row>
    <row r="9" spans="1:3" x14ac:dyDescent="0.45">
      <c r="A9" s="35" t="s">
        <v>8402</v>
      </c>
      <c r="B9" s="34">
        <f>AVERAGE('Successful US Kickstarters'!E:E)</f>
        <v>5601.5458009708727</v>
      </c>
      <c r="C9" s="34">
        <f>AVERAGE('Failed US Kickstarters'!E:E)</f>
        <v>558.65484000000004</v>
      </c>
    </row>
    <row r="10" spans="1:3" x14ac:dyDescent="0.45">
      <c r="A10" s="35" t="s">
        <v>8403</v>
      </c>
      <c r="B10" s="34">
        <f>MEDIAN('Successful US Kickstarters'!E:E)</f>
        <v>3167.5</v>
      </c>
      <c r="C10" s="34">
        <f>MEDIAN('Failed US Kickstarters'!E:E)</f>
        <v>103</v>
      </c>
    </row>
    <row r="11" spans="1:3" x14ac:dyDescent="0.45">
      <c r="A11" t="s">
        <v>8409</v>
      </c>
      <c r="B11" s="34">
        <f>_xlfn.STDEV.P('Successful US Kickstarters'!E:E)</f>
        <v>8334.5731699164608</v>
      </c>
      <c r="C11" s="34">
        <f>_xlfn.STDEV.P('Failed US Kickstarters'!E:E)</f>
        <v>1330.5230280400915</v>
      </c>
    </row>
    <row r="12" spans="1:3" x14ac:dyDescent="0.45">
      <c r="A12" t="s">
        <v>8410</v>
      </c>
      <c r="B12" s="34">
        <f>_xlfn.QUARTILE.EXC('Successful US Kickstarters'!E:E,3)</f>
        <v>5699</v>
      </c>
      <c r="C12" s="34">
        <f>_xlfn.QUARTILE.EXC('Failed US Kickstarters'!E:E,3)</f>
        <v>501</v>
      </c>
    </row>
    <row r="13" spans="1:3" x14ac:dyDescent="0.45">
      <c r="A13" t="s">
        <v>8411</v>
      </c>
      <c r="B13" s="34">
        <f>_xlfn.QUARTILE.EXC('Successful US Kickstarters'!E:E,1)</f>
        <v>1716.5074999999999</v>
      </c>
      <c r="C13" s="34">
        <f>_xlfn.QUARTILE.EXC('Failed US Kickstarters'!E:E,1)</f>
        <v>9.25</v>
      </c>
    </row>
    <row r="14" spans="1:3" x14ac:dyDescent="0.45">
      <c r="A14" t="s">
        <v>8412</v>
      </c>
      <c r="B14" s="34">
        <f>B12-B13</f>
        <v>3982.4925000000003</v>
      </c>
      <c r="C14" s="34">
        <f>C12-C13</f>
        <v>491.75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DEF28-92C0-4956-970D-628C04928A0A}">
  <dimension ref="A1:F17"/>
  <sheetViews>
    <sheetView workbookViewId="0">
      <selection activeCell="B3" sqref="B3"/>
    </sheetView>
  </sheetViews>
  <sheetFormatPr defaultRowHeight="13.8" x14ac:dyDescent="0.45"/>
  <cols>
    <col min="1" max="1" width="16.5703125" customWidth="1"/>
    <col min="2" max="2" width="15.09375" customWidth="1"/>
    <col min="3" max="3" width="5.6171875" customWidth="1"/>
    <col min="4" max="4" width="3.94921875" customWidth="1"/>
    <col min="5" max="5" width="9.1875" customWidth="1"/>
    <col min="6" max="6" width="10.37890625" customWidth="1"/>
  </cols>
  <sheetData>
    <row r="1" spans="1:6" x14ac:dyDescent="0.45">
      <c r="A1" s="12" t="s">
        <v>8358</v>
      </c>
      <c r="B1" t="s">
        <v>8315</v>
      </c>
    </row>
    <row r="3" spans="1:6" x14ac:dyDescent="0.45">
      <c r="A3" s="12" t="s">
        <v>8363</v>
      </c>
      <c r="B3" s="12" t="s">
        <v>8360</v>
      </c>
    </row>
    <row r="4" spans="1:6" x14ac:dyDescent="0.45">
      <c r="A4" s="12" t="s">
        <v>8362</v>
      </c>
      <c r="B4" t="s">
        <v>8219</v>
      </c>
      <c r="C4" t="s">
        <v>8220</v>
      </c>
      <c r="D4" t="s">
        <v>8221</v>
      </c>
      <c r="E4" t="s">
        <v>8218</v>
      </c>
      <c r="F4" t="s">
        <v>8361</v>
      </c>
    </row>
    <row r="5" spans="1:6" x14ac:dyDescent="0.45">
      <c r="A5" s="16" t="s">
        <v>8379</v>
      </c>
      <c r="B5" s="9">
        <v>7</v>
      </c>
      <c r="C5" s="9">
        <v>33</v>
      </c>
      <c r="D5" s="9">
        <v>2</v>
      </c>
      <c r="E5" s="9">
        <v>56</v>
      </c>
      <c r="F5" s="9">
        <v>98</v>
      </c>
    </row>
    <row r="6" spans="1:6" x14ac:dyDescent="0.45">
      <c r="A6" s="16" t="s">
        <v>8380</v>
      </c>
      <c r="B6" s="9">
        <v>3</v>
      </c>
      <c r="C6" s="9">
        <v>39</v>
      </c>
      <c r="D6" s="9">
        <v>8</v>
      </c>
      <c r="E6" s="9">
        <v>71</v>
      </c>
      <c r="F6" s="9">
        <v>121</v>
      </c>
    </row>
    <row r="7" spans="1:6" x14ac:dyDescent="0.45">
      <c r="A7" s="16" t="s">
        <v>8381</v>
      </c>
      <c r="B7" s="9">
        <v>3</v>
      </c>
      <c r="C7" s="9">
        <v>33</v>
      </c>
      <c r="D7" s="9">
        <v>14</v>
      </c>
      <c r="E7" s="9">
        <v>56</v>
      </c>
      <c r="F7" s="9">
        <v>106</v>
      </c>
    </row>
    <row r="8" spans="1:6" x14ac:dyDescent="0.45">
      <c r="A8" s="16" t="s">
        <v>8382</v>
      </c>
      <c r="B8" s="9">
        <v>2</v>
      </c>
      <c r="C8" s="9">
        <v>40</v>
      </c>
      <c r="D8" s="9"/>
      <c r="E8" s="9">
        <v>71</v>
      </c>
      <c r="F8" s="9">
        <v>113</v>
      </c>
    </row>
    <row r="9" spans="1:6" x14ac:dyDescent="0.45">
      <c r="A9" s="16" t="s">
        <v>8373</v>
      </c>
      <c r="B9" s="9">
        <v>3</v>
      </c>
      <c r="C9" s="9">
        <v>52</v>
      </c>
      <c r="D9" s="9"/>
      <c r="E9" s="9">
        <v>111</v>
      </c>
      <c r="F9" s="9">
        <v>166</v>
      </c>
    </row>
    <row r="10" spans="1:6" x14ac:dyDescent="0.45">
      <c r="A10" s="16" t="s">
        <v>8383</v>
      </c>
      <c r="B10" s="9">
        <v>4</v>
      </c>
      <c r="C10" s="9">
        <v>49</v>
      </c>
      <c r="D10" s="9"/>
      <c r="E10" s="9">
        <v>100</v>
      </c>
      <c r="F10" s="9">
        <v>153</v>
      </c>
    </row>
    <row r="11" spans="1:6" x14ac:dyDescent="0.45">
      <c r="A11" s="16" t="s">
        <v>8374</v>
      </c>
      <c r="B11" s="9">
        <v>1</v>
      </c>
      <c r="C11" s="9">
        <v>50</v>
      </c>
      <c r="D11" s="9"/>
      <c r="E11" s="9">
        <v>87</v>
      </c>
      <c r="F11" s="9">
        <v>138</v>
      </c>
    </row>
    <row r="12" spans="1:6" x14ac:dyDescent="0.45">
      <c r="A12" s="16" t="s">
        <v>8375</v>
      </c>
      <c r="B12" s="9">
        <v>4</v>
      </c>
      <c r="C12" s="9">
        <v>47</v>
      </c>
      <c r="D12" s="9"/>
      <c r="E12" s="9">
        <v>72</v>
      </c>
      <c r="F12" s="9">
        <v>123</v>
      </c>
    </row>
    <row r="13" spans="1:6" x14ac:dyDescent="0.45">
      <c r="A13" s="16" t="s">
        <v>8376</v>
      </c>
      <c r="B13" s="9">
        <v>4</v>
      </c>
      <c r="C13" s="9">
        <v>34</v>
      </c>
      <c r="D13" s="9"/>
      <c r="E13" s="9">
        <v>59</v>
      </c>
      <c r="F13" s="9">
        <v>97</v>
      </c>
    </row>
    <row r="14" spans="1:6" x14ac:dyDescent="0.45">
      <c r="A14" s="16" t="s">
        <v>8377</v>
      </c>
      <c r="B14" s="9"/>
      <c r="C14" s="9">
        <v>50</v>
      </c>
      <c r="D14" s="9"/>
      <c r="E14" s="9">
        <v>65</v>
      </c>
      <c r="F14" s="9">
        <v>115</v>
      </c>
    </row>
    <row r="15" spans="1:6" x14ac:dyDescent="0.45">
      <c r="A15" s="16" t="s">
        <v>8378</v>
      </c>
      <c r="B15" s="9">
        <v>3</v>
      </c>
      <c r="C15" s="9">
        <v>31</v>
      </c>
      <c r="D15" s="9"/>
      <c r="E15" s="9">
        <v>54</v>
      </c>
      <c r="F15" s="9">
        <v>88</v>
      </c>
    </row>
    <row r="16" spans="1:6" x14ac:dyDescent="0.45">
      <c r="A16" s="16" t="s">
        <v>8384</v>
      </c>
      <c r="B16" s="9">
        <v>3</v>
      </c>
      <c r="C16" s="9">
        <v>35</v>
      </c>
      <c r="D16" s="9"/>
      <c r="E16" s="9">
        <v>37</v>
      </c>
      <c r="F16" s="9">
        <v>75</v>
      </c>
    </row>
    <row r="17" spans="1:6" x14ac:dyDescent="0.45">
      <c r="A17" s="16" t="s">
        <v>8361</v>
      </c>
      <c r="B17" s="9">
        <v>37</v>
      </c>
      <c r="C17" s="9">
        <v>493</v>
      </c>
      <c r="D17" s="9">
        <v>24</v>
      </c>
      <c r="E17" s="9">
        <v>839</v>
      </c>
      <c r="F17" s="9">
        <v>1393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8A917-01B0-43C5-B9AD-45A16700EE76}">
  <dimension ref="A2:K15"/>
  <sheetViews>
    <sheetView workbookViewId="0">
      <selection activeCell="A16" sqref="A16"/>
    </sheetView>
  </sheetViews>
  <sheetFormatPr defaultRowHeight="13.8" x14ac:dyDescent="0.45"/>
  <sheetData>
    <row r="2" spans="1:11" x14ac:dyDescent="0.45">
      <c r="B2" t="s">
        <v>8436</v>
      </c>
      <c r="C2" t="s">
        <v>8435</v>
      </c>
      <c r="D2" t="s">
        <v>8434</v>
      </c>
      <c r="E2" t="s">
        <v>8437</v>
      </c>
      <c r="H2" t="s">
        <v>8436</v>
      </c>
      <c r="I2" t="s">
        <v>8435</v>
      </c>
      <c r="J2" t="s">
        <v>8434</v>
      </c>
      <c r="K2" t="s">
        <v>8437</v>
      </c>
    </row>
    <row r="3" spans="1:11" x14ac:dyDescent="0.45">
      <c r="A3" t="s">
        <v>8439</v>
      </c>
      <c r="B3" s="43">
        <v>56</v>
      </c>
      <c r="C3" s="43">
        <v>33</v>
      </c>
      <c r="D3" s="43">
        <v>7</v>
      </c>
      <c r="E3" s="43">
        <v>96</v>
      </c>
      <c r="G3" t="s">
        <v>8439</v>
      </c>
      <c r="H3" s="44">
        <f>IFERROR(B3/$E3,)</f>
        <v>0.58333333333333337</v>
      </c>
      <c r="I3" s="44">
        <f t="shared" ref="I3:J14" si="0">IFERROR(C3/$E3,)</f>
        <v>0.34375</v>
      </c>
      <c r="J3" s="44">
        <f t="shared" si="0"/>
        <v>7.2916666666666671E-2</v>
      </c>
      <c r="K3" s="45">
        <f>SUM(H3:J3)</f>
        <v>1</v>
      </c>
    </row>
    <row r="4" spans="1:11" x14ac:dyDescent="0.45">
      <c r="A4" t="s">
        <v>8440</v>
      </c>
      <c r="B4" s="43">
        <v>71</v>
      </c>
      <c r="C4" s="43">
        <v>39</v>
      </c>
      <c r="D4" s="43">
        <v>3</v>
      </c>
      <c r="E4" s="43">
        <v>113</v>
      </c>
      <c r="G4" t="s">
        <v>8440</v>
      </c>
      <c r="H4" s="44">
        <f t="shared" ref="H4:H14" si="1">IFERROR(B4/$E4,)</f>
        <v>0.62831858407079644</v>
      </c>
      <c r="I4" s="44">
        <f t="shared" si="0"/>
        <v>0.34513274336283184</v>
      </c>
      <c r="J4" s="44">
        <f t="shared" si="0"/>
        <v>2.6548672566371681E-2</v>
      </c>
      <c r="K4" s="45">
        <f t="shared" ref="K4:K14" si="2">SUM(H4:J4)</f>
        <v>1</v>
      </c>
    </row>
    <row r="5" spans="1:11" x14ac:dyDescent="0.45">
      <c r="A5" t="s">
        <v>8441</v>
      </c>
      <c r="B5" s="43">
        <v>56</v>
      </c>
      <c r="C5" s="43">
        <v>33</v>
      </c>
      <c r="D5" s="43">
        <v>3</v>
      </c>
      <c r="E5" s="43">
        <v>92</v>
      </c>
      <c r="G5" t="s">
        <v>8441</v>
      </c>
      <c r="H5" s="44">
        <f t="shared" si="1"/>
        <v>0.60869565217391308</v>
      </c>
      <c r="I5" s="44">
        <f t="shared" si="0"/>
        <v>0.35869565217391303</v>
      </c>
      <c r="J5" s="44">
        <f t="shared" si="0"/>
        <v>3.2608695652173912E-2</v>
      </c>
      <c r="K5" s="45">
        <f t="shared" si="2"/>
        <v>1</v>
      </c>
    </row>
    <row r="6" spans="1:11" x14ac:dyDescent="0.45">
      <c r="A6" t="s">
        <v>8442</v>
      </c>
      <c r="B6" s="43">
        <v>71</v>
      </c>
      <c r="C6" s="43">
        <v>40</v>
      </c>
      <c r="D6" s="43">
        <v>2</v>
      </c>
      <c r="E6" s="43">
        <v>113</v>
      </c>
      <c r="G6" t="s">
        <v>8442</v>
      </c>
      <c r="H6" s="44">
        <f t="shared" si="1"/>
        <v>0.62831858407079644</v>
      </c>
      <c r="I6" s="44">
        <f t="shared" si="0"/>
        <v>0.35398230088495575</v>
      </c>
      <c r="J6" s="44">
        <f t="shared" si="0"/>
        <v>1.7699115044247787E-2</v>
      </c>
      <c r="K6" s="45">
        <f t="shared" si="2"/>
        <v>1</v>
      </c>
    </row>
    <row r="7" spans="1:11" x14ac:dyDescent="0.45">
      <c r="A7" t="s">
        <v>8443</v>
      </c>
      <c r="B7" s="43">
        <v>111</v>
      </c>
      <c r="C7" s="43">
        <v>52</v>
      </c>
      <c r="D7" s="43">
        <v>3</v>
      </c>
      <c r="E7" s="43">
        <v>166</v>
      </c>
      <c r="G7" t="s">
        <v>8443</v>
      </c>
      <c r="H7" s="44">
        <f t="shared" si="1"/>
        <v>0.66867469879518071</v>
      </c>
      <c r="I7" s="44">
        <f t="shared" si="0"/>
        <v>0.31325301204819278</v>
      </c>
      <c r="J7" s="44">
        <f t="shared" si="0"/>
        <v>1.8072289156626505E-2</v>
      </c>
      <c r="K7" s="45">
        <f t="shared" si="2"/>
        <v>1</v>
      </c>
    </row>
    <row r="8" spans="1:11" x14ac:dyDescent="0.45">
      <c r="A8" t="s">
        <v>8444</v>
      </c>
      <c r="B8" s="43">
        <v>100</v>
      </c>
      <c r="C8" s="43">
        <v>49</v>
      </c>
      <c r="D8" s="43">
        <v>4</v>
      </c>
      <c r="E8" s="43">
        <v>153</v>
      </c>
      <c r="G8" t="s">
        <v>8444</v>
      </c>
      <c r="H8" s="44">
        <f t="shared" si="1"/>
        <v>0.65359477124183007</v>
      </c>
      <c r="I8" s="44">
        <f t="shared" si="0"/>
        <v>0.3202614379084967</v>
      </c>
      <c r="J8" s="44">
        <f t="shared" si="0"/>
        <v>2.6143790849673203E-2</v>
      </c>
      <c r="K8" s="45">
        <f t="shared" si="2"/>
        <v>1</v>
      </c>
    </row>
    <row r="9" spans="1:11" x14ac:dyDescent="0.45">
      <c r="A9" t="s">
        <v>8445</v>
      </c>
      <c r="B9" s="43">
        <v>87</v>
      </c>
      <c r="C9" s="43">
        <v>50</v>
      </c>
      <c r="D9" s="43">
        <v>1</v>
      </c>
      <c r="E9" s="43">
        <v>138</v>
      </c>
      <c r="G9" t="s">
        <v>8445</v>
      </c>
      <c r="H9" s="44">
        <f t="shared" si="1"/>
        <v>0.63043478260869568</v>
      </c>
      <c r="I9" s="44">
        <f t="shared" si="0"/>
        <v>0.36231884057971014</v>
      </c>
      <c r="J9" s="44">
        <f t="shared" si="0"/>
        <v>7.246376811594203E-3</v>
      </c>
      <c r="K9" s="45">
        <f t="shared" si="2"/>
        <v>1</v>
      </c>
    </row>
    <row r="10" spans="1:11" x14ac:dyDescent="0.45">
      <c r="A10" t="s">
        <v>8446</v>
      </c>
      <c r="B10" s="43">
        <v>72</v>
      </c>
      <c r="C10" s="43">
        <v>47</v>
      </c>
      <c r="D10" s="43">
        <v>4</v>
      </c>
      <c r="E10" s="43">
        <v>123</v>
      </c>
      <c r="G10" t="s">
        <v>8446</v>
      </c>
      <c r="H10" s="44">
        <f t="shared" si="1"/>
        <v>0.58536585365853655</v>
      </c>
      <c r="I10" s="44">
        <f t="shared" si="0"/>
        <v>0.38211382113821141</v>
      </c>
      <c r="J10" s="44">
        <f t="shared" si="0"/>
        <v>3.2520325203252036E-2</v>
      </c>
      <c r="K10" s="45">
        <f t="shared" si="2"/>
        <v>1</v>
      </c>
    </row>
    <row r="11" spans="1:11" x14ac:dyDescent="0.45">
      <c r="A11" t="s">
        <v>8447</v>
      </c>
      <c r="B11" s="43">
        <v>59</v>
      </c>
      <c r="C11" s="43">
        <v>34</v>
      </c>
      <c r="D11" s="43">
        <v>4</v>
      </c>
      <c r="E11" s="43">
        <v>97</v>
      </c>
      <c r="G11" t="s">
        <v>8447</v>
      </c>
      <c r="H11" s="44">
        <f t="shared" si="1"/>
        <v>0.60824742268041232</v>
      </c>
      <c r="I11" s="44">
        <f t="shared" si="0"/>
        <v>0.35051546391752575</v>
      </c>
      <c r="J11" s="44">
        <f t="shared" si="0"/>
        <v>4.1237113402061855E-2</v>
      </c>
      <c r="K11" s="45">
        <f t="shared" si="2"/>
        <v>0.99999999999999989</v>
      </c>
    </row>
    <row r="12" spans="1:11" x14ac:dyDescent="0.45">
      <c r="A12" t="s">
        <v>8448</v>
      </c>
      <c r="B12" s="43">
        <v>65</v>
      </c>
      <c r="C12" s="43">
        <v>50</v>
      </c>
      <c r="D12" s="43"/>
      <c r="E12" s="43">
        <v>115</v>
      </c>
      <c r="G12" t="s">
        <v>8448</v>
      </c>
      <c r="H12" s="44">
        <f t="shared" si="1"/>
        <v>0.56521739130434778</v>
      </c>
      <c r="I12" s="44">
        <f t="shared" si="0"/>
        <v>0.43478260869565216</v>
      </c>
      <c r="J12" s="44">
        <f t="shared" si="0"/>
        <v>0</v>
      </c>
      <c r="K12" s="45">
        <f t="shared" si="2"/>
        <v>1</v>
      </c>
    </row>
    <row r="13" spans="1:11" x14ac:dyDescent="0.45">
      <c r="A13" t="s">
        <v>8449</v>
      </c>
      <c r="B13" s="43">
        <v>54</v>
      </c>
      <c r="C13" s="43">
        <v>31</v>
      </c>
      <c r="D13" s="43">
        <v>3</v>
      </c>
      <c r="E13" s="43">
        <v>88</v>
      </c>
      <c r="G13" t="s">
        <v>8449</v>
      </c>
      <c r="H13" s="44">
        <f t="shared" si="1"/>
        <v>0.61363636363636365</v>
      </c>
      <c r="I13" s="44">
        <f t="shared" si="0"/>
        <v>0.35227272727272729</v>
      </c>
      <c r="J13" s="44">
        <f t="shared" si="0"/>
        <v>3.4090909090909088E-2</v>
      </c>
      <c r="K13" s="45">
        <f t="shared" si="2"/>
        <v>1</v>
      </c>
    </row>
    <row r="14" spans="1:11" x14ac:dyDescent="0.45">
      <c r="A14" t="s">
        <v>8450</v>
      </c>
      <c r="B14" s="43">
        <v>37</v>
      </c>
      <c r="C14" s="43">
        <v>35</v>
      </c>
      <c r="D14" s="43">
        <v>3</v>
      </c>
      <c r="E14" s="43">
        <v>75</v>
      </c>
      <c r="G14" t="s">
        <v>8450</v>
      </c>
      <c r="H14" s="44">
        <f t="shared" si="1"/>
        <v>0.49333333333333335</v>
      </c>
      <c r="I14" s="44">
        <f t="shared" si="0"/>
        <v>0.46666666666666667</v>
      </c>
      <c r="J14" s="44">
        <f t="shared" si="0"/>
        <v>0.04</v>
      </c>
      <c r="K14" s="45">
        <f t="shared" si="2"/>
        <v>1</v>
      </c>
    </row>
    <row r="15" spans="1:11" ht="14.1" x14ac:dyDescent="0.5">
      <c r="A15" t="s">
        <v>8437</v>
      </c>
      <c r="B15" s="46">
        <v>839</v>
      </c>
      <c r="C15" s="46">
        <v>493</v>
      </c>
      <c r="D15" s="46">
        <v>37</v>
      </c>
      <c r="E15" s="46">
        <v>1369</v>
      </c>
      <c r="G15" t="s">
        <v>8437</v>
      </c>
      <c r="H15" s="46">
        <v>839</v>
      </c>
      <c r="I15" s="46">
        <v>493</v>
      </c>
      <c r="J15" s="46">
        <v>37</v>
      </c>
      <c r="K15" s="46">
        <v>1369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55DE6-781B-4FA2-B29F-D8E6CABE2E87}">
  <dimension ref="A1:K32"/>
  <sheetViews>
    <sheetView workbookViewId="0">
      <selection activeCell="A19" sqref="A19"/>
    </sheetView>
  </sheetViews>
  <sheetFormatPr defaultRowHeight="13.8" x14ac:dyDescent="0.45"/>
  <cols>
    <col min="1" max="1" width="16.5703125" customWidth="1"/>
    <col min="2" max="2" width="15.09375" customWidth="1"/>
    <col min="3" max="3" width="5.6171875" customWidth="1"/>
    <col min="4" max="4" width="4.28515625" bestFit="1" customWidth="1"/>
    <col min="5" max="5" width="9.1875" customWidth="1"/>
    <col min="6" max="6" width="10.37890625" customWidth="1"/>
  </cols>
  <sheetData>
    <row r="1" spans="1:6" x14ac:dyDescent="0.45">
      <c r="A1" t="s">
        <v>8358</v>
      </c>
      <c r="B1" t="s">
        <v>8315</v>
      </c>
    </row>
    <row r="3" spans="1:6" x14ac:dyDescent="0.45">
      <c r="A3" t="s">
        <v>8363</v>
      </c>
      <c r="B3" t="s">
        <v>8360</v>
      </c>
    </row>
    <row r="4" spans="1:6" x14ac:dyDescent="0.45">
      <c r="A4" t="s">
        <v>8362</v>
      </c>
      <c r="B4" t="s">
        <v>8219</v>
      </c>
      <c r="C4" t="s">
        <v>8220</v>
      </c>
      <c r="D4" t="s">
        <v>8221</v>
      </c>
      <c r="E4" t="s">
        <v>8218</v>
      </c>
      <c r="F4" t="s">
        <v>8361</v>
      </c>
    </row>
    <row r="5" spans="1:6" x14ac:dyDescent="0.45">
      <c r="A5" s="16" t="s">
        <v>8379</v>
      </c>
      <c r="B5">
        <v>7</v>
      </c>
      <c r="C5">
        <v>33</v>
      </c>
      <c r="D5">
        <v>2</v>
      </c>
      <c r="E5">
        <v>56</v>
      </c>
      <c r="F5">
        <v>98</v>
      </c>
    </row>
    <row r="6" spans="1:6" x14ac:dyDescent="0.45">
      <c r="A6" s="16" t="s">
        <v>8380</v>
      </c>
      <c r="B6">
        <v>3</v>
      </c>
      <c r="C6">
        <v>39</v>
      </c>
      <c r="D6">
        <v>8</v>
      </c>
      <c r="E6">
        <v>71</v>
      </c>
      <c r="F6">
        <v>121</v>
      </c>
    </row>
    <row r="7" spans="1:6" x14ac:dyDescent="0.45">
      <c r="A7" s="16" t="s">
        <v>8381</v>
      </c>
      <c r="B7">
        <v>3</v>
      </c>
      <c r="C7">
        <v>33</v>
      </c>
      <c r="D7">
        <v>14</v>
      </c>
      <c r="E7">
        <v>56</v>
      </c>
      <c r="F7">
        <v>106</v>
      </c>
    </row>
    <row r="8" spans="1:6" x14ac:dyDescent="0.45">
      <c r="A8" s="16" t="s">
        <v>8382</v>
      </c>
      <c r="B8">
        <v>2</v>
      </c>
      <c r="C8">
        <v>40</v>
      </c>
      <c r="E8">
        <v>71</v>
      </c>
      <c r="F8">
        <v>113</v>
      </c>
    </row>
    <row r="9" spans="1:6" x14ac:dyDescent="0.45">
      <c r="A9" s="16" t="s">
        <v>8373</v>
      </c>
      <c r="B9">
        <v>3</v>
      </c>
      <c r="C9">
        <v>52</v>
      </c>
      <c r="E9">
        <v>111</v>
      </c>
      <c r="F9">
        <v>166</v>
      </c>
    </row>
    <row r="10" spans="1:6" x14ac:dyDescent="0.45">
      <c r="A10" s="16" t="s">
        <v>8383</v>
      </c>
      <c r="B10">
        <v>4</v>
      </c>
      <c r="C10">
        <v>49</v>
      </c>
      <c r="E10">
        <v>100</v>
      </c>
      <c r="F10">
        <v>153</v>
      </c>
    </row>
    <row r="11" spans="1:6" x14ac:dyDescent="0.45">
      <c r="A11" s="16" t="s">
        <v>8374</v>
      </c>
      <c r="B11">
        <v>1</v>
      </c>
      <c r="C11">
        <v>50</v>
      </c>
      <c r="E11">
        <v>87</v>
      </c>
      <c r="F11">
        <v>138</v>
      </c>
    </row>
    <row r="12" spans="1:6" x14ac:dyDescent="0.45">
      <c r="A12" s="16" t="s">
        <v>8375</v>
      </c>
      <c r="B12">
        <v>4</v>
      </c>
      <c r="C12">
        <v>47</v>
      </c>
      <c r="E12">
        <v>72</v>
      </c>
      <c r="F12">
        <v>123</v>
      </c>
    </row>
    <row r="13" spans="1:6" x14ac:dyDescent="0.45">
      <c r="A13" s="16" t="s">
        <v>8376</v>
      </c>
      <c r="B13">
        <v>4</v>
      </c>
      <c r="C13">
        <v>34</v>
      </c>
      <c r="E13">
        <v>59</v>
      </c>
      <c r="F13">
        <v>97</v>
      </c>
    </row>
    <row r="14" spans="1:6" x14ac:dyDescent="0.45">
      <c r="A14" s="16" t="s">
        <v>8377</v>
      </c>
      <c r="C14">
        <v>50</v>
      </c>
      <c r="E14">
        <v>65</v>
      </c>
      <c r="F14">
        <v>115</v>
      </c>
    </row>
    <row r="15" spans="1:6" x14ac:dyDescent="0.45">
      <c r="A15" s="16" t="s">
        <v>8378</v>
      </c>
      <c r="B15">
        <v>3</v>
      </c>
      <c r="C15">
        <v>31</v>
      </c>
      <c r="E15">
        <v>54</v>
      </c>
      <c r="F15">
        <v>88</v>
      </c>
    </row>
    <row r="16" spans="1:6" x14ac:dyDescent="0.45">
      <c r="A16" s="16" t="s">
        <v>8384</v>
      </c>
      <c r="B16">
        <v>3</v>
      </c>
      <c r="C16">
        <v>35</v>
      </c>
      <c r="E16">
        <v>37</v>
      </c>
      <c r="F16">
        <v>75</v>
      </c>
    </row>
    <row r="17" spans="1:11" x14ac:dyDescent="0.45">
      <c r="A17" s="16" t="s">
        <v>8361</v>
      </c>
      <c r="B17">
        <v>37</v>
      </c>
      <c r="C17">
        <v>493</v>
      </c>
      <c r="D17">
        <v>24</v>
      </c>
      <c r="E17">
        <v>839</v>
      </c>
      <c r="F17">
        <v>1393</v>
      </c>
    </row>
    <row r="20" spans="1:11" x14ac:dyDescent="0.45">
      <c r="B20" t="s">
        <v>8434</v>
      </c>
      <c r="C20" t="s">
        <v>8435</v>
      </c>
      <c r="D20" t="s">
        <v>8221</v>
      </c>
      <c r="E20" t="s">
        <v>8436</v>
      </c>
      <c r="F20" t="s">
        <v>8437</v>
      </c>
      <c r="H20" t="s">
        <v>8434</v>
      </c>
      <c r="I20" t="s">
        <v>8435</v>
      </c>
      <c r="J20" t="s">
        <v>8436</v>
      </c>
      <c r="K20" t="s">
        <v>8438</v>
      </c>
    </row>
    <row r="21" spans="1:11" x14ac:dyDescent="0.45">
      <c r="A21" s="16" t="s">
        <v>8379</v>
      </c>
      <c r="B21" s="42">
        <f>IFERROR(B5/$F5,)</f>
        <v>7.1428571428571425E-2</v>
      </c>
      <c r="C21" s="42">
        <f t="shared" ref="C21:E21" si="0">IFERROR(C5/$F5,)</f>
        <v>0.33673469387755101</v>
      </c>
      <c r="D21" s="42">
        <f t="shared" si="0"/>
        <v>2.0408163265306121E-2</v>
      </c>
      <c r="E21" s="42">
        <f t="shared" si="0"/>
        <v>0.5714285714285714</v>
      </c>
      <c r="F21" s="40">
        <f>SUM(B21:E21)</f>
        <v>1</v>
      </c>
      <c r="H21" s="42">
        <f>IFERROR(B5/SUM($B5,$C5,$E5),)</f>
        <v>7.2916666666666671E-2</v>
      </c>
      <c r="I21" s="42">
        <f t="shared" ref="I21" si="1">IFERROR(C5/SUM($B5,$C5,$E5),)</f>
        <v>0.34375</v>
      </c>
      <c r="J21" s="42">
        <f>IFERROR(E5/SUM($B5,$C5,$E5),)</f>
        <v>0.58333333333333337</v>
      </c>
      <c r="K21" s="42">
        <f>SUM(H21:J21)</f>
        <v>1</v>
      </c>
    </row>
    <row r="22" spans="1:11" x14ac:dyDescent="0.45">
      <c r="A22" s="16" t="s">
        <v>8380</v>
      </c>
      <c r="B22" s="42">
        <f t="shared" ref="B22:E32" si="2">IFERROR(B6/$F6,)</f>
        <v>2.4793388429752067E-2</v>
      </c>
      <c r="C22" s="42">
        <f t="shared" si="2"/>
        <v>0.32231404958677684</v>
      </c>
      <c r="D22" s="42">
        <f t="shared" si="2"/>
        <v>6.6115702479338845E-2</v>
      </c>
      <c r="E22" s="42">
        <f t="shared" si="2"/>
        <v>0.58677685950413228</v>
      </c>
      <c r="F22" s="40">
        <f t="shared" ref="F22:F32" si="3">SUM(B22:E22)</f>
        <v>1</v>
      </c>
      <c r="H22" s="42">
        <f t="shared" ref="H22:I32" si="4">IFERROR(B6/SUM($B6,$C6,$E6),)</f>
        <v>2.6548672566371681E-2</v>
      </c>
      <c r="I22" s="42">
        <f t="shared" si="4"/>
        <v>0.34513274336283184</v>
      </c>
      <c r="J22" s="42">
        <f t="shared" ref="J22:J32" si="5">IFERROR(E6/SUM($B6,$C6,$E6),)</f>
        <v>0.62831858407079644</v>
      </c>
      <c r="K22" s="42">
        <f t="shared" ref="K22:K32" si="6">SUM(H22:J22)</f>
        <v>1</v>
      </c>
    </row>
    <row r="23" spans="1:11" x14ac:dyDescent="0.45">
      <c r="A23" s="16" t="s">
        <v>8381</v>
      </c>
      <c r="B23" s="42">
        <f t="shared" si="2"/>
        <v>2.8301886792452831E-2</v>
      </c>
      <c r="C23" s="42">
        <f t="shared" si="2"/>
        <v>0.31132075471698112</v>
      </c>
      <c r="D23" s="42">
        <f t="shared" si="2"/>
        <v>0.13207547169811321</v>
      </c>
      <c r="E23" s="42">
        <f t="shared" si="2"/>
        <v>0.52830188679245282</v>
      </c>
      <c r="F23" s="40">
        <f t="shared" si="3"/>
        <v>1</v>
      </c>
      <c r="H23" s="42">
        <f t="shared" si="4"/>
        <v>3.2608695652173912E-2</v>
      </c>
      <c r="I23" s="42">
        <f t="shared" si="4"/>
        <v>0.35869565217391303</v>
      </c>
      <c r="J23" s="42">
        <f t="shared" si="5"/>
        <v>0.60869565217391308</v>
      </c>
      <c r="K23" s="42">
        <f t="shared" si="6"/>
        <v>1</v>
      </c>
    </row>
    <row r="24" spans="1:11" x14ac:dyDescent="0.45">
      <c r="A24" s="16" t="s">
        <v>8382</v>
      </c>
      <c r="B24" s="42">
        <f t="shared" si="2"/>
        <v>1.7699115044247787E-2</v>
      </c>
      <c r="C24" s="42">
        <f t="shared" si="2"/>
        <v>0.35398230088495575</v>
      </c>
      <c r="D24" s="42">
        <f t="shared" si="2"/>
        <v>0</v>
      </c>
      <c r="E24" s="42">
        <f t="shared" si="2"/>
        <v>0.62831858407079644</v>
      </c>
      <c r="F24" s="40">
        <f t="shared" si="3"/>
        <v>1</v>
      </c>
      <c r="H24" s="42">
        <f t="shared" si="4"/>
        <v>1.7699115044247787E-2</v>
      </c>
      <c r="I24" s="42">
        <f t="shared" si="4"/>
        <v>0.35398230088495575</v>
      </c>
      <c r="J24" s="42">
        <f t="shared" si="5"/>
        <v>0.62831858407079644</v>
      </c>
      <c r="K24" s="42">
        <f t="shared" si="6"/>
        <v>1</v>
      </c>
    </row>
    <row r="25" spans="1:11" x14ac:dyDescent="0.45">
      <c r="A25" s="16" t="s">
        <v>8373</v>
      </c>
      <c r="B25" s="42">
        <f t="shared" si="2"/>
        <v>1.8072289156626505E-2</v>
      </c>
      <c r="C25" s="42">
        <f t="shared" si="2"/>
        <v>0.31325301204819278</v>
      </c>
      <c r="D25" s="42">
        <f t="shared" si="2"/>
        <v>0</v>
      </c>
      <c r="E25" s="42">
        <f t="shared" si="2"/>
        <v>0.66867469879518071</v>
      </c>
      <c r="F25" s="40">
        <f t="shared" si="3"/>
        <v>1</v>
      </c>
      <c r="H25" s="42">
        <f t="shared" si="4"/>
        <v>1.8072289156626505E-2</v>
      </c>
      <c r="I25" s="42">
        <f t="shared" si="4"/>
        <v>0.31325301204819278</v>
      </c>
      <c r="J25" s="42">
        <f t="shared" si="5"/>
        <v>0.66867469879518071</v>
      </c>
      <c r="K25" s="42">
        <f t="shared" si="6"/>
        <v>1</v>
      </c>
    </row>
    <row r="26" spans="1:11" x14ac:dyDescent="0.45">
      <c r="A26" s="16" t="s">
        <v>8383</v>
      </c>
      <c r="B26" s="42">
        <f t="shared" si="2"/>
        <v>2.6143790849673203E-2</v>
      </c>
      <c r="C26" s="42">
        <f t="shared" si="2"/>
        <v>0.3202614379084967</v>
      </c>
      <c r="D26" s="42">
        <f t="shared" si="2"/>
        <v>0</v>
      </c>
      <c r="E26" s="42">
        <f t="shared" si="2"/>
        <v>0.65359477124183007</v>
      </c>
      <c r="F26" s="40">
        <f t="shared" si="3"/>
        <v>1</v>
      </c>
      <c r="H26" s="42">
        <f t="shared" si="4"/>
        <v>2.6143790849673203E-2</v>
      </c>
      <c r="I26" s="42">
        <f t="shared" si="4"/>
        <v>0.3202614379084967</v>
      </c>
      <c r="J26" s="42">
        <f t="shared" si="5"/>
        <v>0.65359477124183007</v>
      </c>
      <c r="K26" s="42">
        <f t="shared" si="6"/>
        <v>1</v>
      </c>
    </row>
    <row r="27" spans="1:11" x14ac:dyDescent="0.45">
      <c r="A27" s="16" t="s">
        <v>8374</v>
      </c>
      <c r="B27" s="42">
        <f t="shared" si="2"/>
        <v>7.246376811594203E-3</v>
      </c>
      <c r="C27" s="42">
        <f t="shared" si="2"/>
        <v>0.36231884057971014</v>
      </c>
      <c r="D27" s="42">
        <f t="shared" si="2"/>
        <v>0</v>
      </c>
      <c r="E27" s="42">
        <f t="shared" si="2"/>
        <v>0.63043478260869568</v>
      </c>
      <c r="F27" s="40">
        <f t="shared" si="3"/>
        <v>1</v>
      </c>
      <c r="H27" s="42">
        <f t="shared" si="4"/>
        <v>7.246376811594203E-3</v>
      </c>
      <c r="I27" s="42">
        <f t="shared" si="4"/>
        <v>0.36231884057971014</v>
      </c>
      <c r="J27" s="42">
        <f t="shared" si="5"/>
        <v>0.63043478260869568</v>
      </c>
      <c r="K27" s="42">
        <f t="shared" si="6"/>
        <v>1</v>
      </c>
    </row>
    <row r="28" spans="1:11" x14ac:dyDescent="0.45">
      <c r="A28" s="16" t="s">
        <v>8375</v>
      </c>
      <c r="B28" s="42">
        <f t="shared" si="2"/>
        <v>3.2520325203252036E-2</v>
      </c>
      <c r="C28" s="42">
        <f t="shared" si="2"/>
        <v>0.38211382113821141</v>
      </c>
      <c r="D28" s="42">
        <f t="shared" si="2"/>
        <v>0</v>
      </c>
      <c r="E28" s="42">
        <f t="shared" si="2"/>
        <v>0.58536585365853655</v>
      </c>
      <c r="F28" s="40">
        <f t="shared" si="3"/>
        <v>1</v>
      </c>
      <c r="H28" s="42">
        <f t="shared" si="4"/>
        <v>3.2520325203252036E-2</v>
      </c>
      <c r="I28" s="42">
        <f t="shared" si="4"/>
        <v>0.38211382113821141</v>
      </c>
      <c r="J28" s="42">
        <f t="shared" si="5"/>
        <v>0.58536585365853655</v>
      </c>
      <c r="K28" s="42">
        <f t="shared" si="6"/>
        <v>1</v>
      </c>
    </row>
    <row r="29" spans="1:11" x14ac:dyDescent="0.45">
      <c r="A29" s="16" t="s">
        <v>8376</v>
      </c>
      <c r="B29" s="42">
        <f t="shared" si="2"/>
        <v>4.1237113402061855E-2</v>
      </c>
      <c r="C29" s="42">
        <f t="shared" si="2"/>
        <v>0.35051546391752575</v>
      </c>
      <c r="D29" s="42">
        <f t="shared" si="2"/>
        <v>0</v>
      </c>
      <c r="E29" s="42">
        <f t="shared" si="2"/>
        <v>0.60824742268041232</v>
      </c>
      <c r="F29" s="40">
        <f t="shared" si="3"/>
        <v>1</v>
      </c>
      <c r="H29" s="42">
        <f t="shared" si="4"/>
        <v>4.1237113402061855E-2</v>
      </c>
      <c r="I29" s="42">
        <f t="shared" si="4"/>
        <v>0.35051546391752575</v>
      </c>
      <c r="J29" s="42">
        <f t="shared" si="5"/>
        <v>0.60824742268041232</v>
      </c>
      <c r="K29" s="42">
        <f t="shared" si="6"/>
        <v>1</v>
      </c>
    </row>
    <row r="30" spans="1:11" x14ac:dyDescent="0.45">
      <c r="A30" s="16" t="s">
        <v>8377</v>
      </c>
      <c r="B30" s="42">
        <f t="shared" si="2"/>
        <v>0</v>
      </c>
      <c r="C30" s="42">
        <f t="shared" si="2"/>
        <v>0.43478260869565216</v>
      </c>
      <c r="D30" s="42">
        <f t="shared" si="2"/>
        <v>0</v>
      </c>
      <c r="E30" s="42">
        <f t="shared" si="2"/>
        <v>0.56521739130434778</v>
      </c>
      <c r="F30" s="40">
        <f t="shared" si="3"/>
        <v>1</v>
      </c>
      <c r="H30" s="42">
        <f t="shared" si="4"/>
        <v>0</v>
      </c>
      <c r="I30" s="42">
        <f t="shared" si="4"/>
        <v>0.43478260869565216</v>
      </c>
      <c r="J30" s="42">
        <f t="shared" si="5"/>
        <v>0.56521739130434778</v>
      </c>
      <c r="K30" s="42">
        <f t="shared" si="6"/>
        <v>1</v>
      </c>
    </row>
    <row r="31" spans="1:11" x14ac:dyDescent="0.45">
      <c r="A31" s="16" t="s">
        <v>8378</v>
      </c>
      <c r="B31" s="42">
        <f t="shared" si="2"/>
        <v>3.4090909090909088E-2</v>
      </c>
      <c r="C31" s="42">
        <f t="shared" si="2"/>
        <v>0.35227272727272729</v>
      </c>
      <c r="D31" s="42">
        <f t="shared" si="2"/>
        <v>0</v>
      </c>
      <c r="E31" s="42">
        <f t="shared" si="2"/>
        <v>0.61363636363636365</v>
      </c>
      <c r="F31" s="40">
        <f t="shared" si="3"/>
        <v>1</v>
      </c>
      <c r="H31" s="42">
        <f t="shared" si="4"/>
        <v>3.4090909090909088E-2</v>
      </c>
      <c r="I31" s="42">
        <f t="shared" si="4"/>
        <v>0.35227272727272729</v>
      </c>
      <c r="J31" s="42">
        <f t="shared" si="5"/>
        <v>0.61363636363636365</v>
      </c>
      <c r="K31" s="42">
        <f t="shared" si="6"/>
        <v>1</v>
      </c>
    </row>
    <row r="32" spans="1:11" x14ac:dyDescent="0.45">
      <c r="A32" s="16" t="s">
        <v>8384</v>
      </c>
      <c r="B32" s="42">
        <f t="shared" si="2"/>
        <v>0.04</v>
      </c>
      <c r="C32" s="42">
        <f t="shared" si="2"/>
        <v>0.46666666666666667</v>
      </c>
      <c r="D32" s="42">
        <f t="shared" si="2"/>
        <v>0</v>
      </c>
      <c r="E32" s="42">
        <f t="shared" si="2"/>
        <v>0.49333333333333335</v>
      </c>
      <c r="F32" s="40">
        <f t="shared" si="3"/>
        <v>1</v>
      </c>
      <c r="H32" s="42">
        <f t="shared" si="4"/>
        <v>0.04</v>
      </c>
      <c r="I32" s="42">
        <f t="shared" si="4"/>
        <v>0.46666666666666667</v>
      </c>
      <c r="J32" s="42">
        <f t="shared" si="5"/>
        <v>0.49333333333333335</v>
      </c>
      <c r="K32" s="42">
        <f t="shared" si="6"/>
        <v>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6447B-3D51-44F6-812D-739571A31B48}">
  <dimension ref="A1:A8"/>
  <sheetViews>
    <sheetView workbookViewId="0"/>
  </sheetViews>
  <sheetFormatPr defaultRowHeight="13.8" x14ac:dyDescent="0.45"/>
  <cols>
    <col min="1" max="1" width="29.1875" customWidth="1"/>
  </cols>
  <sheetData>
    <row r="1" spans="1:1" x14ac:dyDescent="0.45">
      <c r="A1" t="s">
        <v>8397</v>
      </c>
    </row>
    <row r="2" spans="1:1" x14ac:dyDescent="0.45">
      <c r="A2" t="s">
        <v>8395</v>
      </c>
    </row>
    <row r="3" spans="1:1" x14ac:dyDescent="0.45">
      <c r="A3" t="s">
        <v>8396</v>
      </c>
    </row>
    <row r="4" spans="1:1" x14ac:dyDescent="0.45">
      <c r="A4">
        <v>60</v>
      </c>
    </row>
    <row r="5" spans="1:1" x14ac:dyDescent="0.45">
      <c r="A5">
        <v>50</v>
      </c>
    </row>
    <row r="6" spans="1:1" x14ac:dyDescent="0.45">
      <c r="A6">
        <v>40</v>
      </c>
    </row>
    <row r="7" spans="1:1" x14ac:dyDescent="0.45">
      <c r="A7">
        <v>80</v>
      </c>
    </row>
    <row r="8" spans="1:1" x14ac:dyDescent="0.45">
      <c r="A8">
        <v>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43615-8B3C-438D-834F-FD6093E2C2CB}">
  <dimension ref="A1"/>
  <sheetViews>
    <sheetView workbookViewId="0"/>
  </sheetViews>
  <sheetFormatPr defaultRowHeight="13.8" x14ac:dyDescent="0.4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9DFFE-D5D5-47E7-A57C-231B08F243FA}">
  <dimension ref="A1:Y18"/>
  <sheetViews>
    <sheetView zoomScaleNormal="100" workbookViewId="0">
      <selection activeCell="A4" sqref="A4"/>
    </sheetView>
  </sheetViews>
  <sheetFormatPr defaultRowHeight="13.8" x14ac:dyDescent="0.45"/>
  <cols>
    <col min="1" max="1" width="86.37890625" customWidth="1"/>
    <col min="2" max="2" width="14.7109375" customWidth="1"/>
    <col min="3" max="3" width="13.42578125" customWidth="1"/>
    <col min="4" max="4" width="26.94921875" customWidth="1"/>
    <col min="5" max="5" width="25.94921875" customWidth="1"/>
    <col min="6" max="6" width="18.6640625" customWidth="1"/>
    <col min="7" max="7" width="21.5703125" customWidth="1"/>
    <col min="8" max="8" width="14.76171875" customWidth="1"/>
    <col min="9" max="9" width="18" customWidth="1"/>
    <col min="10" max="10" width="31.5234375" customWidth="1"/>
    <col min="11" max="11" width="30.5234375" customWidth="1"/>
    <col min="12" max="12" width="23.234375" customWidth="1"/>
    <col min="13" max="13" width="26.140625" customWidth="1"/>
    <col min="14" max="16" width="5.7109375" customWidth="1"/>
    <col min="17" max="17" width="35.6171875" customWidth="1"/>
    <col min="18" max="18" width="34.6171875" customWidth="1"/>
    <col min="19" max="19" width="27.37890625" customWidth="1"/>
    <col min="20" max="20" width="31.5234375" customWidth="1"/>
    <col min="21" max="21" width="30.5234375" customWidth="1"/>
    <col min="22" max="22" width="23.234375" customWidth="1"/>
    <col min="23" max="23" width="34.6171875" customWidth="1"/>
    <col min="24" max="24" width="31.5234375" customWidth="1"/>
    <col min="25" max="25" width="30.5234375" customWidth="1"/>
    <col min="26" max="26" width="34.94921875" customWidth="1"/>
    <col min="27" max="27" width="43.28515625" bestFit="1" customWidth="1"/>
    <col min="28" max="28" width="17.09375" bestFit="1" customWidth="1"/>
    <col min="29" max="29" width="15.1875" bestFit="1" customWidth="1"/>
    <col min="30" max="30" width="33.94921875" bestFit="1" customWidth="1"/>
    <col min="31" max="31" width="18.47265625" bestFit="1" customWidth="1"/>
    <col min="32" max="32" width="41.234375" bestFit="1" customWidth="1"/>
    <col min="33" max="33" width="43.80859375" bestFit="1" customWidth="1"/>
    <col min="34" max="34" width="23.5703125" bestFit="1" customWidth="1"/>
    <col min="35" max="35" width="44.80859375" bestFit="1" customWidth="1"/>
    <col min="36" max="36" width="14.94921875" bestFit="1" customWidth="1"/>
    <col min="37" max="37" width="31.5234375" bestFit="1" customWidth="1"/>
    <col min="38" max="38" width="43.7109375" bestFit="1" customWidth="1"/>
    <col min="39" max="39" width="37.37890625" bestFit="1" customWidth="1"/>
    <col min="40" max="40" width="36.37890625" bestFit="1" customWidth="1"/>
    <col min="41" max="41" width="41.5234375" bestFit="1" customWidth="1"/>
    <col min="42" max="42" width="42.28515625" bestFit="1" customWidth="1"/>
    <col min="43" max="43" width="47.6640625" bestFit="1" customWidth="1"/>
    <col min="44" max="44" width="28.47265625" bestFit="1" customWidth="1"/>
    <col min="45" max="45" width="40.234375" bestFit="1" customWidth="1"/>
    <col min="46" max="46" width="31.140625" bestFit="1" customWidth="1"/>
    <col min="47" max="47" width="38" bestFit="1" customWidth="1"/>
    <col min="48" max="48" width="35.046875" bestFit="1" customWidth="1"/>
    <col min="49" max="49" width="24.42578125" bestFit="1" customWidth="1"/>
    <col min="50" max="50" width="44.234375" bestFit="1" customWidth="1"/>
    <col min="51" max="51" width="39.5703125" bestFit="1" customWidth="1"/>
    <col min="52" max="52" width="33.37890625" bestFit="1" customWidth="1"/>
    <col min="53" max="53" width="17.6171875" bestFit="1" customWidth="1"/>
    <col min="54" max="54" width="40.234375" bestFit="1" customWidth="1"/>
    <col min="55" max="55" width="30.90234375" bestFit="1" customWidth="1"/>
    <col min="56" max="56" width="18.37890625" bestFit="1" customWidth="1"/>
    <col min="57" max="57" width="47.234375" bestFit="1" customWidth="1"/>
    <col min="58" max="58" width="43.7109375" bestFit="1" customWidth="1"/>
    <col min="59" max="59" width="39.47265625" bestFit="1" customWidth="1"/>
    <col min="60" max="60" width="43.6171875" bestFit="1" customWidth="1"/>
    <col min="61" max="61" width="30.47265625" bestFit="1" customWidth="1"/>
    <col min="62" max="62" width="44.5234375" bestFit="1" customWidth="1"/>
    <col min="63" max="63" width="31.28515625" bestFit="1" customWidth="1"/>
    <col min="64" max="64" width="33.6171875" bestFit="1" customWidth="1"/>
    <col min="65" max="65" width="34.5234375" bestFit="1" customWidth="1"/>
    <col min="66" max="66" width="16.90234375" bestFit="1" customWidth="1"/>
    <col min="67" max="67" width="17.80859375" bestFit="1" customWidth="1"/>
    <col min="68" max="68" width="32.37890625" bestFit="1" customWidth="1"/>
    <col min="69" max="69" width="33.42578125" bestFit="1" customWidth="1"/>
    <col min="70" max="70" width="43.47265625" bestFit="1" customWidth="1"/>
    <col min="71" max="71" width="24.90234375" bestFit="1" customWidth="1"/>
    <col min="72" max="72" width="17" bestFit="1" customWidth="1"/>
    <col min="73" max="73" width="41.28515625" bestFit="1" customWidth="1"/>
    <col min="74" max="74" width="21.234375" bestFit="1" customWidth="1"/>
    <col min="75" max="75" width="39.42578125" bestFit="1" customWidth="1"/>
    <col min="76" max="76" width="33.33203125" bestFit="1" customWidth="1"/>
    <col min="77" max="77" width="47.6640625" bestFit="1" customWidth="1"/>
    <col min="78" max="78" width="26.09375" bestFit="1" customWidth="1"/>
    <col min="79" max="79" width="43.47265625" bestFit="1" customWidth="1"/>
    <col min="80" max="80" width="41.90234375" bestFit="1" customWidth="1"/>
    <col min="81" max="81" width="43.80859375" bestFit="1" customWidth="1"/>
    <col min="82" max="82" width="27.046875" bestFit="1" customWidth="1"/>
    <col min="83" max="83" width="17.85546875" bestFit="1" customWidth="1"/>
    <col min="84" max="84" width="17.09375" bestFit="1" customWidth="1"/>
    <col min="85" max="85" width="20.09375" bestFit="1" customWidth="1"/>
    <col min="86" max="86" width="18.85546875" bestFit="1" customWidth="1"/>
    <col min="87" max="87" width="24.7109375" bestFit="1" customWidth="1"/>
    <col min="88" max="88" width="59.33203125" bestFit="1" customWidth="1"/>
    <col min="89" max="89" width="46.7109375" bestFit="1" customWidth="1"/>
    <col min="90" max="90" width="53.85546875" bestFit="1" customWidth="1"/>
    <col min="91" max="91" width="39.37890625" bestFit="1" customWidth="1"/>
    <col min="92" max="92" width="33.37890625" bestFit="1" customWidth="1"/>
    <col min="93" max="93" width="23.5234375" bestFit="1" customWidth="1"/>
    <col min="94" max="94" width="47.47265625" bestFit="1" customWidth="1"/>
    <col min="95" max="95" width="35.6171875" bestFit="1" customWidth="1"/>
    <col min="96" max="96" width="21.6171875" bestFit="1" customWidth="1"/>
    <col min="97" max="97" width="44.234375" bestFit="1" customWidth="1"/>
    <col min="98" max="98" width="9.28515625" bestFit="1" customWidth="1"/>
    <col min="99" max="99" width="24.85546875" bestFit="1" customWidth="1"/>
    <col min="100" max="100" width="40.6640625" bestFit="1" customWidth="1"/>
    <col min="101" max="101" width="26.6640625" bestFit="1" customWidth="1"/>
    <col min="102" max="102" width="45.7109375" bestFit="1" customWidth="1"/>
    <col min="103" max="103" width="10.28515625" bestFit="1" customWidth="1"/>
    <col min="104" max="104" width="31.7109375" bestFit="1" customWidth="1"/>
    <col min="105" max="105" width="43.1875" bestFit="1" customWidth="1"/>
    <col min="106" max="106" width="27.5234375" bestFit="1" customWidth="1"/>
    <col min="107" max="107" width="19.47265625" bestFit="1" customWidth="1"/>
    <col min="108" max="108" width="17.5703125" bestFit="1" customWidth="1"/>
    <col min="109" max="109" width="28.28515625" bestFit="1" customWidth="1"/>
    <col min="110" max="110" width="33.90234375" bestFit="1" customWidth="1"/>
    <col min="111" max="111" width="15.046875" bestFit="1" customWidth="1"/>
    <col min="112" max="112" width="43" bestFit="1" customWidth="1"/>
    <col min="113" max="113" width="43.76171875" bestFit="1" customWidth="1"/>
    <col min="114" max="114" width="44.42578125" bestFit="1" customWidth="1"/>
    <col min="115" max="115" width="53.6171875" bestFit="1" customWidth="1"/>
    <col min="116" max="116" width="34.47265625" bestFit="1" customWidth="1"/>
    <col min="117" max="117" width="32.76171875" bestFit="1" customWidth="1"/>
    <col min="118" max="118" width="13.76171875" bestFit="1" customWidth="1"/>
    <col min="119" max="119" width="33.28515625" bestFit="1" customWidth="1"/>
    <col min="120" max="120" width="47.76171875" bestFit="1" customWidth="1"/>
    <col min="121" max="121" width="41.85546875" bestFit="1" customWidth="1"/>
    <col min="122" max="122" width="29.90234375" bestFit="1" customWidth="1"/>
    <col min="123" max="123" width="38.85546875" bestFit="1" customWidth="1"/>
    <col min="124" max="124" width="31.37890625" bestFit="1" customWidth="1"/>
    <col min="125" max="125" width="46.42578125" bestFit="1" customWidth="1"/>
    <col min="126" max="126" width="42.80859375" bestFit="1" customWidth="1"/>
    <col min="127" max="127" width="42.7109375" bestFit="1" customWidth="1"/>
    <col min="128" max="128" width="46.42578125" bestFit="1" customWidth="1"/>
    <col min="129" max="129" width="32.5234375" bestFit="1" customWidth="1"/>
    <col min="130" max="130" width="45.76171875" bestFit="1" customWidth="1"/>
    <col min="131" max="131" width="12.76171875" bestFit="1" customWidth="1"/>
    <col min="132" max="132" width="21.046875" bestFit="1" customWidth="1"/>
    <col min="133" max="133" width="43.33203125" bestFit="1" customWidth="1"/>
    <col min="134" max="134" width="41.1875" bestFit="1" customWidth="1"/>
    <col min="135" max="135" width="28.140625" bestFit="1" customWidth="1"/>
    <col min="136" max="136" width="33.234375" bestFit="1" customWidth="1"/>
    <col min="137" max="137" width="41.6171875" bestFit="1" customWidth="1"/>
    <col min="138" max="138" width="53.140625" bestFit="1" customWidth="1"/>
    <col min="139" max="139" width="29.76171875" bestFit="1" customWidth="1"/>
    <col min="140" max="140" width="42.046875" bestFit="1" customWidth="1"/>
    <col min="141" max="141" width="11.80859375" bestFit="1" customWidth="1"/>
    <col min="142" max="142" width="25" bestFit="1" customWidth="1"/>
    <col min="143" max="143" width="26.37890625" bestFit="1" customWidth="1"/>
    <col min="144" max="144" width="51.94921875" bestFit="1" customWidth="1"/>
    <col min="145" max="145" width="47.47265625" bestFit="1" customWidth="1"/>
    <col min="146" max="146" width="11.80859375" bestFit="1" customWidth="1"/>
    <col min="147" max="147" width="36.76171875" bestFit="1" customWidth="1"/>
    <col min="148" max="148" width="30.7109375" bestFit="1" customWidth="1"/>
    <col min="149" max="149" width="34.94921875" bestFit="1" customWidth="1"/>
    <col min="150" max="150" width="40.1875" bestFit="1" customWidth="1"/>
    <col min="151" max="151" width="20.7109375" bestFit="1" customWidth="1"/>
    <col min="152" max="152" width="42.046875" bestFit="1" customWidth="1"/>
    <col min="153" max="153" width="35" bestFit="1" customWidth="1"/>
    <col min="154" max="154" width="20.6640625" bestFit="1" customWidth="1"/>
    <col min="155" max="155" width="43.28515625" bestFit="1" customWidth="1"/>
    <col min="156" max="156" width="48.6171875" bestFit="1" customWidth="1"/>
    <col min="157" max="157" width="21.47265625" bestFit="1" customWidth="1"/>
    <col min="158" max="158" width="34.7109375" bestFit="1" customWidth="1"/>
    <col min="159" max="159" width="42.6171875" bestFit="1" customWidth="1"/>
    <col min="160" max="160" width="30.5703125" bestFit="1" customWidth="1"/>
    <col min="161" max="161" width="45.046875" bestFit="1" customWidth="1"/>
    <col min="162" max="162" width="14.37890625" bestFit="1" customWidth="1"/>
    <col min="163" max="163" width="47.47265625" bestFit="1" customWidth="1"/>
    <col min="164" max="164" width="31.76171875" bestFit="1" customWidth="1"/>
    <col min="165" max="165" width="19.1875" bestFit="1" customWidth="1"/>
    <col min="166" max="166" width="22.37890625" bestFit="1" customWidth="1"/>
    <col min="167" max="167" width="44.234375" bestFit="1" customWidth="1"/>
    <col min="168" max="168" width="48.80859375" bestFit="1" customWidth="1"/>
    <col min="169" max="169" width="44.85546875" bestFit="1" customWidth="1"/>
    <col min="170" max="170" width="37.1875" bestFit="1" customWidth="1"/>
    <col min="171" max="171" width="18" bestFit="1" customWidth="1"/>
    <col min="172" max="172" width="18.28515625" bestFit="1" customWidth="1"/>
    <col min="173" max="173" width="22.1875" bestFit="1" customWidth="1"/>
    <col min="174" max="174" width="45.1875" bestFit="1" customWidth="1"/>
    <col min="175" max="175" width="25.1875" bestFit="1" customWidth="1"/>
    <col min="176" max="176" width="32.140625" bestFit="1" customWidth="1"/>
    <col min="177" max="177" width="44.76171875" bestFit="1" customWidth="1"/>
    <col min="178" max="178" width="21.33203125" bestFit="1" customWidth="1"/>
    <col min="179" max="179" width="27.85546875" bestFit="1" customWidth="1"/>
    <col min="180" max="180" width="39" bestFit="1" customWidth="1"/>
    <col min="181" max="181" width="45.7109375" bestFit="1" customWidth="1"/>
    <col min="182" max="182" width="23.37890625" bestFit="1" customWidth="1"/>
    <col min="183" max="183" width="43.76171875" bestFit="1" customWidth="1"/>
    <col min="184" max="184" width="47.046875" bestFit="1" customWidth="1"/>
    <col min="185" max="185" width="39.6171875" bestFit="1" customWidth="1"/>
    <col min="186" max="186" width="41.140625" bestFit="1" customWidth="1"/>
    <col min="187" max="187" width="41.42578125" bestFit="1" customWidth="1"/>
    <col min="188" max="188" width="24.76171875" bestFit="1" customWidth="1"/>
    <col min="189" max="189" width="41.90234375" bestFit="1" customWidth="1"/>
    <col min="190" max="190" width="42.85546875" bestFit="1" customWidth="1"/>
    <col min="191" max="191" width="29.5703125" bestFit="1" customWidth="1"/>
    <col min="192" max="192" width="20.90234375" bestFit="1" customWidth="1"/>
    <col min="193" max="193" width="31" bestFit="1" customWidth="1"/>
    <col min="194" max="194" width="33.37890625" bestFit="1" customWidth="1"/>
    <col min="195" max="195" width="25.37890625" bestFit="1" customWidth="1"/>
    <col min="196" max="196" width="23.6640625" bestFit="1" customWidth="1"/>
    <col min="197" max="197" width="48.234375" bestFit="1" customWidth="1"/>
    <col min="198" max="198" width="39.5703125" bestFit="1" customWidth="1"/>
    <col min="199" max="199" width="46.90234375" bestFit="1" customWidth="1"/>
    <col min="200" max="200" width="28.90234375" bestFit="1" customWidth="1"/>
    <col min="201" max="201" width="42.7109375" bestFit="1" customWidth="1"/>
    <col min="202" max="202" width="41.94921875" bestFit="1" customWidth="1"/>
    <col min="203" max="203" width="29.90234375" bestFit="1" customWidth="1"/>
    <col min="204" max="204" width="44.6171875" bestFit="1" customWidth="1"/>
    <col min="205" max="205" width="26.7109375" bestFit="1" customWidth="1"/>
    <col min="206" max="206" width="46.76171875" bestFit="1" customWidth="1"/>
    <col min="207" max="207" width="11.7109375" bestFit="1" customWidth="1"/>
    <col min="208" max="208" width="33.7109375" bestFit="1" customWidth="1"/>
    <col min="209" max="209" width="43.6171875" bestFit="1" customWidth="1"/>
    <col min="210" max="210" width="36.046875" bestFit="1" customWidth="1"/>
    <col min="211" max="211" width="45.140625" bestFit="1" customWidth="1"/>
    <col min="212" max="212" width="25.33203125" bestFit="1" customWidth="1"/>
    <col min="213" max="213" width="45.234375" bestFit="1" customWidth="1"/>
    <col min="214" max="214" width="35.5703125" bestFit="1" customWidth="1"/>
    <col min="215" max="215" width="20" bestFit="1" customWidth="1"/>
    <col min="216" max="216" width="30.94921875" bestFit="1" customWidth="1"/>
    <col min="217" max="217" width="21.140625" bestFit="1" customWidth="1"/>
    <col min="218" max="218" width="28.1875" bestFit="1" customWidth="1"/>
    <col min="219" max="219" width="18.47265625" bestFit="1" customWidth="1"/>
    <col min="220" max="220" width="36.6171875" bestFit="1" customWidth="1"/>
    <col min="221" max="221" width="36.5234375" bestFit="1" customWidth="1"/>
    <col min="222" max="222" width="28.47265625" bestFit="1" customWidth="1"/>
    <col min="223" max="223" width="30.7109375" bestFit="1" customWidth="1"/>
    <col min="224" max="224" width="43.76171875" bestFit="1" customWidth="1"/>
    <col min="225" max="225" width="46.09375" bestFit="1" customWidth="1"/>
    <col min="226" max="226" width="23.42578125" bestFit="1" customWidth="1"/>
    <col min="227" max="227" width="36.6171875" bestFit="1" customWidth="1"/>
    <col min="228" max="228" width="38.85546875" bestFit="1" customWidth="1"/>
    <col min="229" max="229" width="21.47265625" bestFit="1" customWidth="1"/>
    <col min="230" max="230" width="28.28515625" bestFit="1" customWidth="1"/>
    <col min="231" max="231" width="20.85546875" bestFit="1" customWidth="1"/>
    <col min="232" max="232" width="30.33203125" bestFit="1" customWidth="1"/>
    <col min="233" max="233" width="16.234375" bestFit="1" customWidth="1"/>
    <col min="234" max="234" width="19.76171875" bestFit="1" customWidth="1"/>
    <col min="235" max="235" width="44.33203125" bestFit="1" customWidth="1"/>
    <col min="236" max="236" width="13.234375" bestFit="1" customWidth="1"/>
    <col min="237" max="237" width="46.140625" bestFit="1" customWidth="1"/>
    <col min="238" max="238" width="40.1875" bestFit="1" customWidth="1"/>
    <col min="239" max="239" width="17.234375" bestFit="1" customWidth="1"/>
    <col min="240" max="240" width="21.140625" bestFit="1" customWidth="1"/>
    <col min="241" max="241" width="25.85546875" bestFit="1" customWidth="1"/>
    <col min="242" max="242" width="16.6640625" bestFit="1" customWidth="1"/>
    <col min="243" max="243" width="17.140625" bestFit="1" customWidth="1"/>
    <col min="244" max="244" width="41.42578125" bestFit="1" customWidth="1"/>
    <col min="245" max="245" width="39.1875" bestFit="1" customWidth="1"/>
    <col min="246" max="246" width="44.6171875" bestFit="1" customWidth="1"/>
    <col min="247" max="247" width="21.37890625" bestFit="1" customWidth="1"/>
    <col min="248" max="248" width="41.37890625" bestFit="1" customWidth="1"/>
    <col min="249" max="249" width="41.1875" bestFit="1" customWidth="1"/>
    <col min="250" max="250" width="43.33203125" bestFit="1" customWidth="1"/>
    <col min="251" max="251" width="39.80859375" bestFit="1" customWidth="1"/>
    <col min="252" max="252" width="29.47265625" bestFit="1" customWidth="1"/>
    <col min="253" max="253" width="40.09375" bestFit="1" customWidth="1"/>
    <col min="254" max="254" width="52.5234375" bestFit="1" customWidth="1"/>
    <col min="255" max="255" width="42.42578125" bestFit="1" customWidth="1"/>
    <col min="256" max="256" width="41.47265625" bestFit="1" customWidth="1"/>
    <col min="257" max="257" width="16.7109375" bestFit="1" customWidth="1"/>
    <col min="258" max="258" width="48.76171875" bestFit="1" customWidth="1"/>
    <col min="259" max="259" width="31.140625" bestFit="1" customWidth="1"/>
    <col min="260" max="260" width="41.140625" bestFit="1" customWidth="1"/>
    <col min="261" max="261" width="70.5703125" bestFit="1" customWidth="1"/>
    <col min="262" max="262" width="25.1875" bestFit="1" customWidth="1"/>
    <col min="263" max="263" width="29.85546875" bestFit="1" customWidth="1"/>
    <col min="264" max="264" width="25.234375" bestFit="1" customWidth="1"/>
    <col min="265" max="265" width="37.76171875" bestFit="1" customWidth="1"/>
    <col min="266" max="266" width="19.76171875" bestFit="1" customWidth="1"/>
    <col min="267" max="267" width="37.37890625" bestFit="1" customWidth="1"/>
    <col min="268" max="268" width="30.76171875" bestFit="1" customWidth="1"/>
    <col min="269" max="269" width="29.6171875" bestFit="1" customWidth="1"/>
    <col min="270" max="270" width="41.6640625" bestFit="1" customWidth="1"/>
    <col min="271" max="271" width="44.80859375" bestFit="1" customWidth="1"/>
    <col min="272" max="272" width="39.046875" bestFit="1" customWidth="1"/>
    <col min="273" max="273" width="39.234375" bestFit="1" customWidth="1"/>
    <col min="274" max="274" width="44.1875" bestFit="1" customWidth="1"/>
    <col min="275" max="275" width="43.94921875" bestFit="1" customWidth="1"/>
    <col min="276" max="276" width="34.09375" bestFit="1" customWidth="1"/>
    <col min="277" max="277" width="39.80859375" bestFit="1" customWidth="1"/>
    <col min="278" max="278" width="40.42578125" bestFit="1" customWidth="1"/>
    <col min="279" max="279" width="34.5703125" bestFit="1" customWidth="1"/>
    <col min="280" max="280" width="20" bestFit="1" customWidth="1"/>
    <col min="281" max="281" width="45.140625" bestFit="1" customWidth="1"/>
    <col min="282" max="282" width="43.5234375" bestFit="1" customWidth="1"/>
    <col min="283" max="283" width="31.5703125" bestFit="1" customWidth="1"/>
    <col min="284" max="284" width="43.28515625" bestFit="1" customWidth="1"/>
    <col min="285" max="285" width="17.09375" bestFit="1" customWidth="1"/>
    <col min="286" max="286" width="15.1875" bestFit="1" customWidth="1"/>
    <col min="287" max="287" width="33.94921875" bestFit="1" customWidth="1"/>
    <col min="288" max="288" width="18.47265625" bestFit="1" customWidth="1"/>
    <col min="289" max="289" width="41.234375" bestFit="1" customWidth="1"/>
    <col min="290" max="290" width="43.80859375" bestFit="1" customWidth="1"/>
    <col min="291" max="291" width="23.5703125" bestFit="1" customWidth="1"/>
    <col min="292" max="292" width="44.80859375" bestFit="1" customWidth="1"/>
    <col min="293" max="293" width="14.94921875" bestFit="1" customWidth="1"/>
    <col min="294" max="294" width="31.5234375" bestFit="1" customWidth="1"/>
    <col min="295" max="295" width="43.7109375" bestFit="1" customWidth="1"/>
    <col min="296" max="296" width="37.37890625" bestFit="1" customWidth="1"/>
    <col min="297" max="297" width="36.37890625" bestFit="1" customWidth="1"/>
    <col min="298" max="298" width="41.5234375" bestFit="1" customWidth="1"/>
    <col min="299" max="299" width="42.28515625" bestFit="1" customWidth="1"/>
    <col min="300" max="300" width="47.6640625" bestFit="1" customWidth="1"/>
    <col min="301" max="301" width="28.47265625" bestFit="1" customWidth="1"/>
    <col min="302" max="302" width="40.234375" bestFit="1" customWidth="1"/>
    <col min="303" max="303" width="31.140625" bestFit="1" customWidth="1"/>
    <col min="304" max="304" width="38" bestFit="1" customWidth="1"/>
    <col min="305" max="305" width="35.046875" bestFit="1" customWidth="1"/>
    <col min="306" max="306" width="24.42578125" bestFit="1" customWidth="1"/>
    <col min="307" max="307" width="44.234375" bestFit="1" customWidth="1"/>
    <col min="308" max="308" width="39.5703125" bestFit="1" customWidth="1"/>
    <col min="309" max="309" width="33.37890625" bestFit="1" customWidth="1"/>
    <col min="310" max="310" width="17.6171875" bestFit="1" customWidth="1"/>
    <col min="311" max="311" width="40.234375" bestFit="1" customWidth="1"/>
    <col min="312" max="312" width="30.90234375" bestFit="1" customWidth="1"/>
    <col min="313" max="313" width="18.37890625" bestFit="1" customWidth="1"/>
    <col min="314" max="314" width="47.234375" bestFit="1" customWidth="1"/>
    <col min="315" max="315" width="43.7109375" bestFit="1" customWidth="1"/>
    <col min="316" max="316" width="39.47265625" bestFit="1" customWidth="1"/>
    <col min="317" max="317" width="43.6171875" bestFit="1" customWidth="1"/>
    <col min="318" max="318" width="30.47265625" bestFit="1" customWidth="1"/>
    <col min="319" max="319" width="44.5234375" bestFit="1" customWidth="1"/>
    <col min="320" max="320" width="31.28515625" bestFit="1" customWidth="1"/>
    <col min="321" max="321" width="33.6171875" bestFit="1" customWidth="1"/>
    <col min="322" max="322" width="34.5234375" bestFit="1" customWidth="1"/>
    <col min="323" max="323" width="16.90234375" bestFit="1" customWidth="1"/>
    <col min="324" max="324" width="17.80859375" bestFit="1" customWidth="1"/>
    <col min="325" max="325" width="32.37890625" bestFit="1" customWidth="1"/>
    <col min="326" max="326" width="33.42578125" bestFit="1" customWidth="1"/>
    <col min="327" max="327" width="43.47265625" bestFit="1" customWidth="1"/>
    <col min="328" max="328" width="24.90234375" bestFit="1" customWidth="1"/>
    <col min="329" max="329" width="17" bestFit="1" customWidth="1"/>
    <col min="330" max="330" width="41.28515625" bestFit="1" customWidth="1"/>
    <col min="331" max="331" width="21.234375" bestFit="1" customWidth="1"/>
    <col min="332" max="332" width="39.42578125" bestFit="1" customWidth="1"/>
    <col min="333" max="333" width="33.33203125" bestFit="1" customWidth="1"/>
    <col min="334" max="334" width="47.6640625" bestFit="1" customWidth="1"/>
    <col min="335" max="335" width="26.09375" bestFit="1" customWidth="1"/>
    <col min="336" max="336" width="43.47265625" bestFit="1" customWidth="1"/>
    <col min="337" max="337" width="41.90234375" bestFit="1" customWidth="1"/>
    <col min="338" max="338" width="43.80859375" bestFit="1" customWidth="1"/>
    <col min="339" max="339" width="27.046875" bestFit="1" customWidth="1"/>
    <col min="340" max="340" width="17.85546875" bestFit="1" customWidth="1"/>
    <col min="341" max="341" width="17.09375" bestFit="1" customWidth="1"/>
    <col min="342" max="342" width="20.09375" bestFit="1" customWidth="1"/>
    <col min="343" max="343" width="18.85546875" bestFit="1" customWidth="1"/>
    <col min="344" max="344" width="24.7109375" bestFit="1" customWidth="1"/>
    <col min="345" max="345" width="59.33203125" bestFit="1" customWidth="1"/>
    <col min="346" max="346" width="46.7109375" bestFit="1" customWidth="1"/>
    <col min="347" max="347" width="53.85546875" bestFit="1" customWidth="1"/>
    <col min="348" max="348" width="39.37890625" bestFit="1" customWidth="1"/>
    <col min="349" max="349" width="33.37890625" bestFit="1" customWidth="1"/>
    <col min="350" max="350" width="23.5234375" bestFit="1" customWidth="1"/>
    <col min="351" max="351" width="47.47265625" bestFit="1" customWidth="1"/>
    <col min="352" max="352" width="35.6171875" bestFit="1" customWidth="1"/>
    <col min="353" max="353" width="21.6171875" bestFit="1" customWidth="1"/>
    <col min="354" max="354" width="44.234375" bestFit="1" customWidth="1"/>
    <col min="355" max="355" width="9.28515625" bestFit="1" customWidth="1"/>
    <col min="356" max="356" width="24.85546875" bestFit="1" customWidth="1"/>
    <col min="357" max="357" width="40.6640625" bestFit="1" customWidth="1"/>
    <col min="358" max="358" width="26.6640625" bestFit="1" customWidth="1"/>
    <col min="359" max="359" width="45.7109375" bestFit="1" customWidth="1"/>
    <col min="360" max="360" width="10.28515625" bestFit="1" customWidth="1"/>
    <col min="361" max="361" width="31.7109375" bestFit="1" customWidth="1"/>
    <col min="362" max="362" width="43.1875" bestFit="1" customWidth="1"/>
    <col min="363" max="363" width="27.5234375" bestFit="1" customWidth="1"/>
    <col min="364" max="364" width="19.47265625" bestFit="1" customWidth="1"/>
    <col min="365" max="365" width="17.5703125" bestFit="1" customWidth="1"/>
    <col min="366" max="366" width="28.28515625" bestFit="1" customWidth="1"/>
    <col min="367" max="367" width="33.90234375" bestFit="1" customWidth="1"/>
    <col min="368" max="368" width="15.046875" bestFit="1" customWidth="1"/>
    <col min="369" max="369" width="43" bestFit="1" customWidth="1"/>
    <col min="370" max="370" width="43.76171875" bestFit="1" customWidth="1"/>
    <col min="371" max="371" width="44.42578125" bestFit="1" customWidth="1"/>
    <col min="372" max="372" width="53.6171875" bestFit="1" customWidth="1"/>
    <col min="373" max="373" width="34.47265625" bestFit="1" customWidth="1"/>
    <col min="374" max="374" width="32.76171875" bestFit="1" customWidth="1"/>
    <col min="375" max="375" width="13.76171875" bestFit="1" customWidth="1"/>
    <col min="376" max="376" width="33.28515625" bestFit="1" customWidth="1"/>
    <col min="377" max="377" width="47.76171875" bestFit="1" customWidth="1"/>
    <col min="378" max="378" width="41.85546875" bestFit="1" customWidth="1"/>
    <col min="379" max="379" width="29.90234375" bestFit="1" customWidth="1"/>
    <col min="380" max="380" width="38.85546875" bestFit="1" customWidth="1"/>
    <col min="381" max="381" width="31.37890625" bestFit="1" customWidth="1"/>
    <col min="382" max="382" width="46.42578125" bestFit="1" customWidth="1"/>
    <col min="383" max="383" width="42.80859375" bestFit="1" customWidth="1"/>
    <col min="384" max="384" width="42.7109375" bestFit="1" customWidth="1"/>
    <col min="385" max="385" width="46.42578125" bestFit="1" customWidth="1"/>
    <col min="386" max="386" width="32.5234375" bestFit="1" customWidth="1"/>
    <col min="387" max="387" width="45.76171875" bestFit="1" customWidth="1"/>
    <col min="388" max="388" width="12.76171875" bestFit="1" customWidth="1"/>
    <col min="389" max="389" width="21.046875" bestFit="1" customWidth="1"/>
    <col min="390" max="390" width="43.33203125" bestFit="1" customWidth="1"/>
    <col min="391" max="391" width="41.1875" bestFit="1" customWidth="1"/>
    <col min="392" max="392" width="28.140625" bestFit="1" customWidth="1"/>
    <col min="393" max="393" width="33.234375" bestFit="1" customWidth="1"/>
    <col min="394" max="394" width="41.6171875" bestFit="1" customWidth="1"/>
    <col min="395" max="395" width="53.140625" bestFit="1" customWidth="1"/>
    <col min="396" max="396" width="29.76171875" bestFit="1" customWidth="1"/>
    <col min="397" max="397" width="42.046875" bestFit="1" customWidth="1"/>
    <col min="398" max="398" width="11.80859375" bestFit="1" customWidth="1"/>
    <col min="399" max="399" width="25" bestFit="1" customWidth="1"/>
    <col min="400" max="400" width="26.37890625" bestFit="1" customWidth="1"/>
    <col min="401" max="401" width="51.94921875" bestFit="1" customWidth="1"/>
    <col min="402" max="402" width="47.47265625" bestFit="1" customWidth="1"/>
    <col min="403" max="403" width="11.80859375" bestFit="1" customWidth="1"/>
    <col min="404" max="404" width="36.76171875" bestFit="1" customWidth="1"/>
    <col min="405" max="405" width="30.7109375" bestFit="1" customWidth="1"/>
    <col min="406" max="406" width="34.94921875" bestFit="1" customWidth="1"/>
    <col min="407" max="407" width="40.1875" bestFit="1" customWidth="1"/>
    <col min="408" max="408" width="20.7109375" bestFit="1" customWidth="1"/>
    <col min="409" max="409" width="42.046875" bestFit="1" customWidth="1"/>
    <col min="410" max="410" width="35" bestFit="1" customWidth="1"/>
    <col min="411" max="411" width="20.6640625" bestFit="1" customWidth="1"/>
    <col min="412" max="412" width="43.28515625" bestFit="1" customWidth="1"/>
    <col min="413" max="413" width="48.6171875" bestFit="1" customWidth="1"/>
    <col min="414" max="414" width="21.47265625" bestFit="1" customWidth="1"/>
    <col min="415" max="415" width="34.7109375" bestFit="1" customWidth="1"/>
    <col min="416" max="416" width="42.6171875" bestFit="1" customWidth="1"/>
    <col min="417" max="417" width="30.5703125" bestFit="1" customWidth="1"/>
    <col min="418" max="418" width="45.046875" bestFit="1" customWidth="1"/>
    <col min="419" max="419" width="14.37890625" bestFit="1" customWidth="1"/>
    <col min="420" max="420" width="47.47265625" bestFit="1" customWidth="1"/>
    <col min="421" max="421" width="31.76171875" bestFit="1" customWidth="1"/>
    <col min="422" max="422" width="19.1875" bestFit="1" customWidth="1"/>
    <col min="423" max="423" width="22.37890625" bestFit="1" customWidth="1"/>
    <col min="424" max="424" width="44.234375" bestFit="1" customWidth="1"/>
    <col min="425" max="425" width="48.80859375" bestFit="1" customWidth="1"/>
    <col min="426" max="426" width="44.85546875" bestFit="1" customWidth="1"/>
    <col min="427" max="427" width="37.1875" bestFit="1" customWidth="1"/>
    <col min="428" max="428" width="18" bestFit="1" customWidth="1"/>
    <col min="429" max="429" width="18.28515625" bestFit="1" customWidth="1"/>
    <col min="430" max="430" width="22.1875" bestFit="1" customWidth="1"/>
    <col min="431" max="431" width="45.1875" bestFit="1" customWidth="1"/>
    <col min="432" max="432" width="25.1875" bestFit="1" customWidth="1"/>
    <col min="433" max="433" width="32.140625" bestFit="1" customWidth="1"/>
    <col min="434" max="434" width="44.76171875" bestFit="1" customWidth="1"/>
    <col min="435" max="435" width="21.33203125" bestFit="1" customWidth="1"/>
    <col min="436" max="436" width="27.85546875" bestFit="1" customWidth="1"/>
    <col min="437" max="437" width="39" bestFit="1" customWidth="1"/>
    <col min="438" max="438" width="45.7109375" bestFit="1" customWidth="1"/>
    <col min="439" max="439" width="23.37890625" bestFit="1" customWidth="1"/>
    <col min="440" max="440" width="43.76171875" bestFit="1" customWidth="1"/>
    <col min="441" max="441" width="47.046875" bestFit="1" customWidth="1"/>
    <col min="442" max="442" width="39.6171875" bestFit="1" customWidth="1"/>
    <col min="443" max="443" width="41.140625" bestFit="1" customWidth="1"/>
    <col min="444" max="444" width="41.42578125" bestFit="1" customWidth="1"/>
    <col min="445" max="445" width="24.76171875" bestFit="1" customWidth="1"/>
    <col min="446" max="446" width="41.90234375" bestFit="1" customWidth="1"/>
    <col min="447" max="447" width="42.85546875" bestFit="1" customWidth="1"/>
    <col min="448" max="448" width="29.5703125" bestFit="1" customWidth="1"/>
    <col min="449" max="449" width="20.90234375" bestFit="1" customWidth="1"/>
    <col min="450" max="450" width="31" bestFit="1" customWidth="1"/>
    <col min="451" max="451" width="33.37890625" bestFit="1" customWidth="1"/>
    <col min="452" max="452" width="25.37890625" bestFit="1" customWidth="1"/>
    <col min="453" max="453" width="23.6640625" bestFit="1" customWidth="1"/>
    <col min="454" max="454" width="48.234375" bestFit="1" customWidth="1"/>
    <col min="455" max="455" width="39.5703125" bestFit="1" customWidth="1"/>
    <col min="456" max="456" width="46.90234375" bestFit="1" customWidth="1"/>
    <col min="457" max="457" width="28.90234375" bestFit="1" customWidth="1"/>
    <col min="458" max="458" width="42.7109375" bestFit="1" customWidth="1"/>
    <col min="459" max="459" width="41.94921875" bestFit="1" customWidth="1"/>
    <col min="460" max="460" width="29.90234375" bestFit="1" customWidth="1"/>
    <col min="461" max="461" width="44.6171875" bestFit="1" customWidth="1"/>
    <col min="462" max="462" width="26.7109375" bestFit="1" customWidth="1"/>
    <col min="463" max="463" width="46.76171875" bestFit="1" customWidth="1"/>
    <col min="464" max="464" width="11.7109375" bestFit="1" customWidth="1"/>
    <col min="465" max="465" width="33.7109375" bestFit="1" customWidth="1"/>
    <col min="466" max="466" width="43.6171875" bestFit="1" customWidth="1"/>
    <col min="467" max="467" width="36.046875" bestFit="1" customWidth="1"/>
    <col min="468" max="468" width="45.140625" bestFit="1" customWidth="1"/>
    <col min="469" max="469" width="25.33203125" bestFit="1" customWidth="1"/>
    <col min="470" max="470" width="45.234375" bestFit="1" customWidth="1"/>
    <col min="471" max="471" width="35.5703125" bestFit="1" customWidth="1"/>
    <col min="472" max="472" width="20" bestFit="1" customWidth="1"/>
    <col min="473" max="473" width="30.94921875" bestFit="1" customWidth="1"/>
    <col min="474" max="474" width="21.140625" bestFit="1" customWidth="1"/>
    <col min="475" max="475" width="28.1875" bestFit="1" customWidth="1"/>
    <col min="476" max="476" width="18.47265625" bestFit="1" customWidth="1"/>
    <col min="477" max="477" width="36.6171875" bestFit="1" customWidth="1"/>
    <col min="478" max="478" width="36.5234375" bestFit="1" customWidth="1"/>
    <col min="479" max="479" width="28.47265625" bestFit="1" customWidth="1"/>
    <col min="480" max="480" width="30.7109375" bestFit="1" customWidth="1"/>
    <col min="481" max="481" width="43.76171875" bestFit="1" customWidth="1"/>
    <col min="482" max="482" width="46.09375" bestFit="1" customWidth="1"/>
    <col min="483" max="483" width="23.42578125" bestFit="1" customWidth="1"/>
    <col min="484" max="484" width="36.6171875" bestFit="1" customWidth="1"/>
    <col min="485" max="485" width="38.85546875" bestFit="1" customWidth="1"/>
    <col min="486" max="486" width="21.47265625" bestFit="1" customWidth="1"/>
    <col min="487" max="487" width="28.28515625" bestFit="1" customWidth="1"/>
    <col min="488" max="488" width="20.85546875" bestFit="1" customWidth="1"/>
    <col min="489" max="489" width="30.33203125" bestFit="1" customWidth="1"/>
    <col min="490" max="490" width="16.234375" bestFit="1" customWidth="1"/>
    <col min="491" max="491" width="19.76171875" bestFit="1" customWidth="1"/>
    <col min="492" max="492" width="44.33203125" bestFit="1" customWidth="1"/>
    <col min="493" max="493" width="13.234375" bestFit="1" customWidth="1"/>
    <col min="494" max="494" width="46.140625" bestFit="1" customWidth="1"/>
    <col min="495" max="495" width="40.1875" bestFit="1" customWidth="1"/>
    <col min="496" max="496" width="17.234375" bestFit="1" customWidth="1"/>
    <col min="497" max="497" width="21.140625" bestFit="1" customWidth="1"/>
    <col min="498" max="498" width="25.85546875" bestFit="1" customWidth="1"/>
    <col min="499" max="499" width="16.6640625" bestFit="1" customWidth="1"/>
    <col min="500" max="500" width="17.140625" bestFit="1" customWidth="1"/>
    <col min="501" max="501" width="41.42578125" bestFit="1" customWidth="1"/>
    <col min="502" max="502" width="39.1875" bestFit="1" customWidth="1"/>
    <col min="503" max="503" width="44.6171875" bestFit="1" customWidth="1"/>
    <col min="504" max="504" width="21.37890625" bestFit="1" customWidth="1"/>
    <col min="505" max="505" width="41.37890625" bestFit="1" customWidth="1"/>
    <col min="506" max="506" width="41.1875" bestFit="1" customWidth="1"/>
    <col min="507" max="507" width="43.33203125" bestFit="1" customWidth="1"/>
    <col min="508" max="508" width="39.80859375" bestFit="1" customWidth="1"/>
    <col min="509" max="509" width="29.47265625" bestFit="1" customWidth="1"/>
    <col min="510" max="510" width="40.09375" bestFit="1" customWidth="1"/>
    <col min="511" max="511" width="52.5234375" bestFit="1" customWidth="1"/>
    <col min="512" max="512" width="42.42578125" bestFit="1" customWidth="1"/>
    <col min="513" max="513" width="41.47265625" bestFit="1" customWidth="1"/>
    <col min="514" max="514" width="16.7109375" bestFit="1" customWidth="1"/>
    <col min="515" max="515" width="48.76171875" bestFit="1" customWidth="1"/>
    <col min="516" max="516" width="21.5234375" bestFit="1" customWidth="1"/>
    <col min="517" max="517" width="21.85546875" bestFit="1" customWidth="1"/>
    <col min="518" max="518" width="29.76171875" bestFit="1" customWidth="1"/>
    <col min="519" max="519" width="12.80859375" bestFit="1" customWidth="1"/>
    <col min="520" max="520" width="19.47265625" bestFit="1" customWidth="1"/>
    <col min="521" max="521" width="22.37890625" bestFit="1" customWidth="1"/>
    <col min="522" max="522" width="42.90234375" bestFit="1" customWidth="1"/>
    <col min="523" max="523" width="44.1875" bestFit="1" customWidth="1"/>
    <col min="524" max="524" width="45" bestFit="1" customWidth="1"/>
    <col min="525" max="525" width="37.28515625" bestFit="1" customWidth="1"/>
    <col min="526" max="526" width="26.7109375" bestFit="1" customWidth="1"/>
    <col min="527" max="527" width="46.6640625" bestFit="1" customWidth="1"/>
    <col min="528" max="528" width="24.7109375" bestFit="1" customWidth="1"/>
    <col min="529" max="529" width="42.42578125" bestFit="1" customWidth="1"/>
    <col min="530" max="530" width="16.1875" bestFit="1" customWidth="1"/>
    <col min="531" max="531" width="46.37890625" bestFit="1" customWidth="1"/>
    <col min="532" max="532" width="15.6640625" bestFit="1" customWidth="1"/>
    <col min="533" max="533" width="32" bestFit="1" customWidth="1"/>
    <col min="534" max="534" width="33.6640625" bestFit="1" customWidth="1"/>
    <col min="535" max="535" width="34.5703125" bestFit="1" customWidth="1"/>
    <col min="536" max="536" width="45" bestFit="1" customWidth="1"/>
    <col min="537" max="537" width="30.5703125" bestFit="1" customWidth="1"/>
    <col min="538" max="538" width="33.6171875" bestFit="1" customWidth="1"/>
    <col min="539" max="539" width="42.80859375" bestFit="1" customWidth="1"/>
    <col min="540" max="540" width="16.140625" bestFit="1" customWidth="1"/>
    <col min="541" max="541" width="46.234375" bestFit="1" customWidth="1"/>
    <col min="542" max="542" width="40.5703125" bestFit="1" customWidth="1"/>
    <col min="543" max="543" width="37.76171875" bestFit="1" customWidth="1"/>
    <col min="544" max="544" width="37.6640625" bestFit="1" customWidth="1"/>
    <col min="545" max="545" width="30.94921875" bestFit="1" customWidth="1"/>
    <col min="546" max="546" width="42.5703125" bestFit="1" customWidth="1"/>
    <col min="547" max="547" width="27.33203125" bestFit="1" customWidth="1"/>
    <col min="548" max="548" width="17.47265625" bestFit="1" customWidth="1"/>
    <col min="549" max="549" width="20.046875" bestFit="1" customWidth="1"/>
    <col min="550" max="550" width="14.234375" bestFit="1" customWidth="1"/>
    <col min="551" max="551" width="14.47265625" bestFit="1" customWidth="1"/>
    <col min="552" max="552" width="7" bestFit="1" customWidth="1"/>
    <col min="553" max="553" width="6.234375" bestFit="1" customWidth="1"/>
    <col min="554" max="554" width="10.33203125" bestFit="1" customWidth="1"/>
    <col min="555" max="555" width="37.5234375" bestFit="1" customWidth="1"/>
    <col min="556" max="556" width="47.94921875" bestFit="1" customWidth="1"/>
    <col min="557" max="557" width="26.7109375" bestFit="1" customWidth="1"/>
    <col min="558" max="558" width="35.6171875" bestFit="1" customWidth="1"/>
    <col min="559" max="559" width="14.76171875" bestFit="1" customWidth="1"/>
    <col min="560" max="560" width="37.33203125" bestFit="1" customWidth="1"/>
    <col min="561" max="561" width="38.80859375" bestFit="1" customWidth="1"/>
    <col min="562" max="562" width="38.76171875" bestFit="1" customWidth="1"/>
    <col min="563" max="563" width="38.90234375" bestFit="1" customWidth="1"/>
    <col min="564" max="564" width="31.90234375" bestFit="1" customWidth="1"/>
    <col min="565" max="565" width="18.5703125" bestFit="1" customWidth="1"/>
    <col min="566" max="566" width="31.1875" bestFit="1" customWidth="1"/>
    <col min="567" max="567" width="12.37890625" bestFit="1" customWidth="1"/>
    <col min="568" max="568" width="31.90234375" bestFit="1" customWidth="1"/>
    <col min="569" max="569" width="44.28515625" bestFit="1" customWidth="1"/>
    <col min="570" max="570" width="46.1875" bestFit="1" customWidth="1"/>
    <col min="571" max="571" width="21.28515625" bestFit="1" customWidth="1"/>
    <col min="572" max="572" width="24.046875" bestFit="1" customWidth="1"/>
    <col min="573" max="573" width="24.7109375" bestFit="1" customWidth="1"/>
    <col min="574" max="574" width="19.5234375" bestFit="1" customWidth="1"/>
    <col min="575" max="575" width="16.6171875" bestFit="1" customWidth="1"/>
    <col min="576" max="576" width="39.37890625" bestFit="1" customWidth="1"/>
    <col min="577" max="577" width="36.42578125" bestFit="1" customWidth="1"/>
    <col min="578" max="578" width="21.94921875" bestFit="1" customWidth="1"/>
    <col min="579" max="579" width="19.90234375" bestFit="1" customWidth="1"/>
    <col min="580" max="580" width="23.140625" bestFit="1" customWidth="1"/>
    <col min="581" max="581" width="12.33203125" bestFit="1" customWidth="1"/>
    <col min="582" max="582" width="21.6171875" bestFit="1" customWidth="1"/>
    <col min="583" max="583" width="31.28515625" bestFit="1" customWidth="1"/>
    <col min="584" max="584" width="22.90234375" bestFit="1" customWidth="1"/>
    <col min="585" max="585" width="28.6640625" bestFit="1" customWidth="1"/>
    <col min="586" max="586" width="39.234375" bestFit="1" customWidth="1"/>
    <col min="587" max="587" width="13.6640625" bestFit="1" customWidth="1"/>
    <col min="588" max="588" width="30" bestFit="1" customWidth="1"/>
    <col min="589" max="589" width="15.5234375" bestFit="1" customWidth="1"/>
    <col min="590" max="590" width="45.1875" bestFit="1" customWidth="1"/>
    <col min="591" max="591" width="45.046875" bestFit="1" customWidth="1"/>
    <col min="592" max="592" width="12.5234375" bestFit="1" customWidth="1"/>
    <col min="593" max="593" width="30.5703125" bestFit="1" customWidth="1"/>
    <col min="594" max="594" width="51" bestFit="1" customWidth="1"/>
    <col min="595" max="595" width="44.046875" bestFit="1" customWidth="1"/>
    <col min="596" max="596" width="26.28515625" bestFit="1" customWidth="1"/>
    <col min="597" max="597" width="25.85546875" bestFit="1" customWidth="1"/>
    <col min="598" max="598" width="31" bestFit="1" customWidth="1"/>
    <col min="599" max="599" width="12.90234375" bestFit="1" customWidth="1"/>
    <col min="600" max="600" width="14.85546875" bestFit="1" customWidth="1"/>
    <col min="601" max="601" width="25.140625" bestFit="1" customWidth="1"/>
    <col min="602" max="602" width="7" bestFit="1" customWidth="1"/>
    <col min="603" max="603" width="37.5234375" bestFit="1" customWidth="1"/>
    <col min="604" max="604" width="45.7109375" bestFit="1" customWidth="1"/>
    <col min="605" max="605" width="33.234375" bestFit="1" customWidth="1"/>
    <col min="606" max="606" width="43.140625" bestFit="1" customWidth="1"/>
    <col min="607" max="607" width="46.140625" bestFit="1" customWidth="1"/>
    <col min="608" max="608" width="24.42578125" bestFit="1" customWidth="1"/>
    <col min="609" max="609" width="16.90234375" bestFit="1" customWidth="1"/>
    <col min="610" max="610" width="45.80859375" bestFit="1" customWidth="1"/>
    <col min="611" max="611" width="32" bestFit="1" customWidth="1"/>
    <col min="612" max="612" width="41.5703125" bestFit="1" customWidth="1"/>
    <col min="613" max="613" width="11.85546875" bestFit="1" customWidth="1"/>
    <col min="614" max="614" width="39.5703125" bestFit="1" customWidth="1"/>
    <col min="615" max="615" width="44.5234375" bestFit="1" customWidth="1"/>
    <col min="616" max="616" width="14.37890625" bestFit="1" customWidth="1"/>
    <col min="617" max="617" width="30.234375" bestFit="1" customWidth="1"/>
    <col min="618" max="618" width="37.90234375" bestFit="1" customWidth="1"/>
    <col min="619" max="619" width="28.80859375" bestFit="1" customWidth="1"/>
    <col min="620" max="620" width="44.76171875" bestFit="1" customWidth="1"/>
    <col min="621" max="621" width="30.5234375" bestFit="1" customWidth="1"/>
    <col min="622" max="622" width="6.046875" bestFit="1" customWidth="1"/>
    <col min="623" max="623" width="13.94921875" bestFit="1" customWidth="1"/>
    <col min="624" max="624" width="19.5234375" bestFit="1" customWidth="1"/>
    <col min="625" max="625" width="37.1875" bestFit="1" customWidth="1"/>
    <col min="626" max="626" width="31.6171875" bestFit="1" customWidth="1"/>
    <col min="627" max="627" width="30" bestFit="1" customWidth="1"/>
    <col min="628" max="628" width="15.046875" bestFit="1" customWidth="1"/>
    <col min="629" max="629" width="41.76171875" bestFit="1" customWidth="1"/>
    <col min="630" max="630" width="8.90234375" bestFit="1" customWidth="1"/>
    <col min="631" max="631" width="37.1875" bestFit="1" customWidth="1"/>
    <col min="632" max="632" width="12.85546875" bestFit="1" customWidth="1"/>
    <col min="633" max="633" width="26.1875" bestFit="1" customWidth="1"/>
    <col min="634" max="634" width="24.33203125" bestFit="1" customWidth="1"/>
    <col min="635" max="635" width="31.37890625" bestFit="1" customWidth="1"/>
    <col min="636" max="636" width="40.94921875" bestFit="1" customWidth="1"/>
    <col min="637" max="637" width="42.5703125" bestFit="1" customWidth="1"/>
    <col min="638" max="638" width="8.046875" bestFit="1" customWidth="1"/>
    <col min="639" max="639" width="40.90234375" bestFit="1" customWidth="1"/>
    <col min="640" max="640" width="26.046875" bestFit="1" customWidth="1"/>
    <col min="641" max="641" width="22.37890625" bestFit="1" customWidth="1"/>
    <col min="642" max="642" width="43.47265625" bestFit="1" customWidth="1"/>
    <col min="643" max="643" width="16.09375" bestFit="1" customWidth="1"/>
    <col min="644" max="644" width="7.140625" bestFit="1" customWidth="1"/>
    <col min="645" max="645" width="36.28515625" bestFit="1" customWidth="1"/>
    <col min="646" max="646" width="49.42578125" bestFit="1" customWidth="1"/>
    <col min="647" max="647" width="13.47265625" bestFit="1" customWidth="1"/>
    <col min="648" max="648" width="14" bestFit="1" customWidth="1"/>
    <col min="649" max="649" width="25.94921875" bestFit="1" customWidth="1"/>
    <col min="650" max="650" width="41.7109375" bestFit="1" customWidth="1"/>
    <col min="651" max="651" width="30.80859375" bestFit="1" customWidth="1"/>
    <col min="652" max="652" width="14.046875" bestFit="1" customWidth="1"/>
    <col min="653" max="653" width="31.47265625" bestFit="1" customWidth="1"/>
    <col min="654" max="654" width="41.09375" bestFit="1" customWidth="1"/>
    <col min="655" max="655" width="15.80859375" bestFit="1" customWidth="1"/>
    <col min="656" max="656" width="35.94921875" bestFit="1" customWidth="1"/>
    <col min="657" max="657" width="20.6640625" bestFit="1" customWidth="1"/>
    <col min="658" max="658" width="19.28515625" bestFit="1" customWidth="1"/>
    <col min="659" max="659" width="33.85546875" bestFit="1" customWidth="1"/>
    <col min="660" max="660" width="33.234375" bestFit="1" customWidth="1"/>
    <col min="661" max="661" width="10.7109375" bestFit="1" customWidth="1"/>
    <col min="662" max="662" width="43.80859375" bestFit="1" customWidth="1"/>
    <col min="663" max="663" width="15.1875" bestFit="1" customWidth="1"/>
    <col min="664" max="664" width="46.1875" bestFit="1" customWidth="1"/>
    <col min="665" max="665" width="38.47265625" bestFit="1" customWidth="1"/>
    <col min="666" max="666" width="29.76171875" bestFit="1" customWidth="1"/>
    <col min="667" max="667" width="28.90234375" bestFit="1" customWidth="1"/>
    <col min="668" max="668" width="38.046875" bestFit="1" customWidth="1"/>
    <col min="669" max="669" width="35.234375" bestFit="1" customWidth="1"/>
    <col min="670" max="670" width="14.85546875" bestFit="1" customWidth="1"/>
    <col min="671" max="671" width="26.5703125" bestFit="1" customWidth="1"/>
    <col min="672" max="672" width="15.28515625" bestFit="1" customWidth="1"/>
    <col min="673" max="673" width="5.140625" bestFit="1" customWidth="1"/>
    <col min="674" max="674" width="24.76171875" bestFit="1" customWidth="1"/>
    <col min="675" max="675" width="9.6171875" bestFit="1" customWidth="1"/>
    <col min="676" max="676" width="48.85546875" bestFit="1" customWidth="1"/>
    <col min="677" max="677" width="16.046875" bestFit="1" customWidth="1"/>
    <col min="678" max="678" width="12.47265625" bestFit="1" customWidth="1"/>
    <col min="679" max="679" width="38.76171875" bestFit="1" customWidth="1"/>
    <col min="680" max="680" width="24.140625" bestFit="1" customWidth="1"/>
    <col min="681" max="681" width="39.234375" bestFit="1" customWidth="1"/>
    <col min="682" max="682" width="27.6640625" bestFit="1" customWidth="1"/>
    <col min="683" max="683" width="56.94921875" bestFit="1" customWidth="1"/>
    <col min="684" max="684" width="19" bestFit="1" customWidth="1"/>
    <col min="685" max="685" width="47.6640625" bestFit="1" customWidth="1"/>
    <col min="686" max="686" width="46.5703125" bestFit="1" customWidth="1"/>
    <col min="687" max="687" width="39.80859375" bestFit="1" customWidth="1"/>
    <col min="688" max="688" width="38.76171875" bestFit="1" customWidth="1"/>
    <col min="689" max="689" width="41.28515625" bestFit="1" customWidth="1"/>
    <col min="690" max="690" width="19.09375" bestFit="1" customWidth="1"/>
    <col min="691" max="691" width="48.234375" bestFit="1" customWidth="1"/>
    <col min="692" max="692" width="13.5234375" bestFit="1" customWidth="1"/>
    <col min="693" max="693" width="43.5234375" bestFit="1" customWidth="1"/>
    <col min="694" max="694" width="12.234375" bestFit="1" customWidth="1"/>
    <col min="695" max="695" width="29.7109375" bestFit="1" customWidth="1"/>
    <col min="696" max="696" width="22.7109375" bestFit="1" customWidth="1"/>
    <col min="697" max="697" width="30" bestFit="1" customWidth="1"/>
    <col min="698" max="698" width="44.76171875" bestFit="1" customWidth="1"/>
    <col min="699" max="699" width="22.37890625" bestFit="1" customWidth="1"/>
    <col min="700" max="700" width="49.80859375" bestFit="1" customWidth="1"/>
    <col min="701" max="701" width="21" bestFit="1" customWidth="1"/>
    <col min="702" max="702" width="14.7109375" bestFit="1" customWidth="1"/>
    <col min="703" max="703" width="40.140625" bestFit="1" customWidth="1"/>
    <col min="704" max="704" width="5.33203125" bestFit="1" customWidth="1"/>
    <col min="705" max="705" width="29.76171875" bestFit="1" customWidth="1"/>
    <col min="706" max="706" width="46.6171875" bestFit="1" customWidth="1"/>
    <col min="707" max="707" width="24.6640625" bestFit="1" customWidth="1"/>
    <col min="708" max="708" width="19.7109375" bestFit="1" customWidth="1"/>
    <col min="709" max="709" width="26.37890625" bestFit="1" customWidth="1"/>
    <col min="710" max="710" width="14.90234375" bestFit="1" customWidth="1"/>
    <col min="711" max="711" width="15.94921875" bestFit="1" customWidth="1"/>
    <col min="712" max="712" width="6.94921875" bestFit="1" customWidth="1"/>
    <col min="713" max="713" width="40.76171875" bestFit="1" customWidth="1"/>
    <col min="714" max="714" width="27.80859375" bestFit="1" customWidth="1"/>
    <col min="715" max="715" width="25.5234375" bestFit="1" customWidth="1"/>
    <col min="716" max="716" width="39.5703125" bestFit="1" customWidth="1"/>
    <col min="717" max="717" width="28.6171875" bestFit="1" customWidth="1"/>
    <col min="718" max="718" width="23.6171875" bestFit="1" customWidth="1"/>
    <col min="719" max="719" width="28.046875" bestFit="1" customWidth="1"/>
    <col min="720" max="720" width="30.5703125" bestFit="1" customWidth="1"/>
    <col min="721" max="721" width="22.85546875" bestFit="1" customWidth="1"/>
    <col min="722" max="722" width="37.90234375" bestFit="1" customWidth="1"/>
    <col min="723" max="723" width="9.80859375" bestFit="1" customWidth="1"/>
    <col min="724" max="724" width="11.5703125" bestFit="1" customWidth="1"/>
    <col min="725" max="725" width="21.09375" bestFit="1" customWidth="1"/>
    <col min="726" max="726" width="30.6640625" bestFit="1" customWidth="1"/>
    <col min="727" max="727" width="8.47265625" bestFit="1" customWidth="1"/>
    <col min="728" max="728" width="38.33203125" bestFit="1" customWidth="1"/>
    <col min="729" max="729" width="32.5703125" bestFit="1" customWidth="1"/>
    <col min="730" max="730" width="8.42578125" bestFit="1" customWidth="1"/>
    <col min="731" max="731" width="17.94921875" bestFit="1" customWidth="1"/>
    <col min="732" max="732" width="30.80859375" bestFit="1" customWidth="1"/>
    <col min="733" max="733" width="9.234375" bestFit="1" customWidth="1"/>
    <col min="734" max="734" width="12.76171875" bestFit="1" customWidth="1"/>
    <col min="735" max="735" width="62.94921875" bestFit="1" customWidth="1"/>
    <col min="736" max="736" width="21.234375" bestFit="1" customWidth="1"/>
    <col min="737" max="737" width="25.37890625" bestFit="1" customWidth="1"/>
    <col min="738" max="738" width="17.47265625" bestFit="1" customWidth="1"/>
    <col min="739" max="739" width="13" bestFit="1" customWidth="1"/>
    <col min="740" max="740" width="26.90234375" bestFit="1" customWidth="1"/>
    <col min="741" max="741" width="25.42578125" bestFit="1" customWidth="1"/>
    <col min="742" max="742" width="42.90234375" bestFit="1" customWidth="1"/>
    <col min="743" max="743" width="22.6640625" bestFit="1" customWidth="1"/>
    <col min="744" max="744" width="11.6640625" bestFit="1" customWidth="1"/>
    <col min="745" max="745" width="15.7109375" bestFit="1" customWidth="1"/>
    <col min="746" max="746" width="42.94921875" bestFit="1" customWidth="1"/>
    <col min="747" max="747" width="11.85546875" bestFit="1" customWidth="1"/>
    <col min="748" max="748" width="17.140625" bestFit="1" customWidth="1"/>
    <col min="749" max="749" width="41.42578125" bestFit="1" customWidth="1"/>
    <col min="750" max="750" width="5.33203125" bestFit="1" customWidth="1"/>
    <col min="751" max="751" width="22.90234375" bestFit="1" customWidth="1"/>
    <col min="752" max="752" width="10.7109375" bestFit="1" customWidth="1"/>
    <col min="753" max="753" width="10.234375" bestFit="1" customWidth="1"/>
    <col min="754" max="754" width="27.5703125" bestFit="1" customWidth="1"/>
    <col min="755" max="755" width="27.80859375" bestFit="1" customWidth="1"/>
    <col min="756" max="756" width="20.85546875" bestFit="1" customWidth="1"/>
    <col min="757" max="757" width="35.47265625" bestFit="1" customWidth="1"/>
    <col min="758" max="758" width="34.76171875" bestFit="1" customWidth="1"/>
    <col min="759" max="759" width="32.33203125" bestFit="1" customWidth="1"/>
    <col min="760" max="760" width="11.5234375" bestFit="1" customWidth="1"/>
    <col min="761" max="761" width="14.94921875" bestFit="1" customWidth="1"/>
    <col min="762" max="762" width="22.234375" bestFit="1" customWidth="1"/>
    <col min="763" max="763" width="36.37890625" bestFit="1" customWidth="1"/>
    <col min="764" max="764" width="36.046875" bestFit="1" customWidth="1"/>
    <col min="765" max="765" width="21.47265625" bestFit="1" customWidth="1"/>
    <col min="766" max="766" width="42.5703125" bestFit="1" customWidth="1"/>
    <col min="767" max="767" width="8.42578125" bestFit="1" customWidth="1"/>
    <col min="768" max="768" width="21.046875" bestFit="1" customWidth="1"/>
    <col min="769" max="769" width="34.5703125" bestFit="1" customWidth="1"/>
    <col min="770" max="770" width="29.94921875" bestFit="1" customWidth="1"/>
    <col min="771" max="771" width="18.140625" bestFit="1" customWidth="1"/>
    <col min="772" max="772" width="26.85546875" bestFit="1" customWidth="1"/>
    <col min="773" max="773" width="14.33203125" bestFit="1" customWidth="1"/>
    <col min="774" max="774" width="45.6640625" bestFit="1" customWidth="1"/>
    <col min="775" max="775" width="7.28515625" bestFit="1" customWidth="1"/>
    <col min="776" max="776" width="23.046875" bestFit="1" customWidth="1"/>
    <col min="777" max="777" width="41.6171875" bestFit="1" customWidth="1"/>
    <col min="778" max="778" width="8.7109375" bestFit="1" customWidth="1"/>
    <col min="779" max="779" width="11.7109375" bestFit="1" customWidth="1"/>
    <col min="780" max="780" width="29.33203125" bestFit="1" customWidth="1"/>
    <col min="781" max="781" width="14.7109375" bestFit="1" customWidth="1"/>
    <col min="782" max="782" width="46.1875" bestFit="1" customWidth="1"/>
    <col min="783" max="783" width="16.28515625" bestFit="1" customWidth="1"/>
    <col min="784" max="784" width="32.5234375" bestFit="1" customWidth="1"/>
    <col min="785" max="785" width="32.140625" bestFit="1" customWidth="1"/>
    <col min="786" max="786" width="21.85546875" bestFit="1" customWidth="1"/>
    <col min="787" max="787" width="9.76171875" bestFit="1" customWidth="1"/>
    <col min="788" max="788" width="6.90234375" bestFit="1" customWidth="1"/>
    <col min="789" max="789" width="23.7109375" bestFit="1" customWidth="1"/>
    <col min="790" max="790" width="11.94921875" bestFit="1" customWidth="1"/>
    <col min="791" max="791" width="35.90234375" bestFit="1" customWidth="1"/>
    <col min="792" max="792" width="11.046875" bestFit="1" customWidth="1"/>
    <col min="793" max="793" width="40.37890625" bestFit="1" customWidth="1"/>
    <col min="794" max="794" width="35.1875" bestFit="1" customWidth="1"/>
    <col min="795" max="795" width="9.33203125" bestFit="1" customWidth="1"/>
    <col min="796" max="796" width="46.90234375" bestFit="1" customWidth="1"/>
    <col min="797" max="797" width="18" bestFit="1" customWidth="1"/>
    <col min="798" max="798" width="11.80859375" bestFit="1" customWidth="1"/>
    <col min="799" max="799" width="22.90234375" bestFit="1" customWidth="1"/>
    <col min="800" max="800" width="14.1875" bestFit="1" customWidth="1"/>
    <col min="801" max="801" width="24.6171875" bestFit="1" customWidth="1"/>
    <col min="802" max="802" width="13.90234375" bestFit="1" customWidth="1"/>
    <col min="803" max="804" width="12.7109375" bestFit="1" customWidth="1"/>
    <col min="805" max="805" width="3.5234375" bestFit="1" customWidth="1"/>
    <col min="806" max="806" width="38.09375" bestFit="1" customWidth="1"/>
    <col min="807" max="807" width="22.37890625" bestFit="1" customWidth="1"/>
    <col min="808" max="808" width="11.09375" bestFit="1" customWidth="1"/>
    <col min="809" max="809" width="30.90234375" bestFit="1" customWidth="1"/>
    <col min="810" max="810" width="21.234375" bestFit="1" customWidth="1"/>
    <col min="811" max="811" width="31.09375" bestFit="1" customWidth="1"/>
    <col min="812" max="812" width="25" bestFit="1" customWidth="1"/>
    <col min="813" max="813" width="40.6171875" bestFit="1" customWidth="1"/>
    <col min="814" max="814" width="6.80859375" bestFit="1" customWidth="1"/>
    <col min="815" max="815" width="33" bestFit="1" customWidth="1"/>
    <col min="816" max="816" width="50.37890625" bestFit="1" customWidth="1"/>
    <col min="817" max="817" width="36.28515625" bestFit="1" customWidth="1"/>
    <col min="818" max="818" width="19.33203125" bestFit="1" customWidth="1"/>
    <col min="819" max="819" width="32.90234375" bestFit="1" customWidth="1"/>
    <col min="820" max="820" width="44.28515625" bestFit="1" customWidth="1"/>
    <col min="821" max="821" width="7.85546875" bestFit="1" customWidth="1"/>
    <col min="822" max="822" width="19.046875" bestFit="1" customWidth="1"/>
    <col min="823" max="823" width="23.234375" bestFit="1" customWidth="1"/>
    <col min="824" max="824" width="47.6171875" bestFit="1" customWidth="1"/>
    <col min="825" max="825" width="38.046875" bestFit="1" customWidth="1"/>
    <col min="826" max="826" width="8.6171875" bestFit="1" customWidth="1"/>
    <col min="827" max="827" width="25.5234375" bestFit="1" customWidth="1"/>
    <col min="828" max="828" width="34.47265625" bestFit="1" customWidth="1"/>
    <col min="829" max="829" width="26.6171875" bestFit="1" customWidth="1"/>
    <col min="830" max="830" width="46.234375" bestFit="1" customWidth="1"/>
    <col min="831" max="831" width="32.76171875" bestFit="1" customWidth="1"/>
    <col min="832" max="832" width="37.37890625" bestFit="1" customWidth="1"/>
    <col min="833" max="833" width="23.94921875" bestFit="1" customWidth="1"/>
    <col min="834" max="834" width="15" bestFit="1" customWidth="1"/>
    <col min="835" max="835" width="8.046875" bestFit="1" customWidth="1"/>
    <col min="836" max="836" width="24.28515625" bestFit="1" customWidth="1"/>
    <col min="837" max="837" width="41.47265625" bestFit="1" customWidth="1"/>
    <col min="838" max="838" width="12.85546875" bestFit="1" customWidth="1"/>
    <col min="839" max="839" width="21.5234375" bestFit="1" customWidth="1"/>
    <col min="840" max="840" width="23.046875" bestFit="1" customWidth="1"/>
    <col min="841" max="841" width="35.09375" bestFit="1" customWidth="1"/>
    <col min="842" max="842" width="11.28515625" bestFit="1" customWidth="1"/>
    <col min="843" max="843" width="27.6171875" bestFit="1" customWidth="1"/>
    <col min="844" max="844" width="22.046875" bestFit="1" customWidth="1"/>
    <col min="845" max="845" width="24.76171875" bestFit="1" customWidth="1"/>
    <col min="846" max="846" width="32.6640625" bestFit="1" customWidth="1"/>
    <col min="847" max="847" width="38.7109375" bestFit="1" customWidth="1"/>
    <col min="848" max="848" width="16.234375" bestFit="1" customWidth="1"/>
    <col min="849" max="849" width="31.90234375" bestFit="1" customWidth="1"/>
    <col min="850" max="850" width="43.6640625" bestFit="1" customWidth="1"/>
    <col min="851" max="851" width="41.140625" bestFit="1" customWidth="1"/>
    <col min="852" max="852" width="17" bestFit="1" customWidth="1"/>
    <col min="853" max="853" width="20.90234375" bestFit="1" customWidth="1"/>
    <col min="854" max="854" width="45.80859375" bestFit="1" customWidth="1"/>
    <col min="855" max="855" width="19.140625" bestFit="1" customWidth="1"/>
    <col min="856" max="856" width="13.80859375" bestFit="1" customWidth="1"/>
    <col min="857" max="857" width="14.76171875" bestFit="1" customWidth="1"/>
    <col min="858" max="858" width="41.5703125" bestFit="1" customWidth="1"/>
    <col min="859" max="859" width="27.6640625" bestFit="1" customWidth="1"/>
    <col min="860" max="860" width="43.47265625" bestFit="1" customWidth="1"/>
    <col min="861" max="861" width="11.80859375" bestFit="1" customWidth="1"/>
    <col min="862" max="862" width="14" bestFit="1" customWidth="1"/>
    <col min="863" max="863" width="43.09375" bestFit="1" customWidth="1"/>
    <col min="864" max="864" width="33.140625" bestFit="1" customWidth="1"/>
    <col min="865" max="865" width="19.6640625" bestFit="1" customWidth="1"/>
    <col min="866" max="866" width="32.140625" bestFit="1" customWidth="1"/>
    <col min="867" max="867" width="17.80859375" bestFit="1" customWidth="1"/>
    <col min="868" max="868" width="27.1875" bestFit="1" customWidth="1"/>
    <col min="869" max="869" width="34.140625" bestFit="1" customWidth="1"/>
    <col min="870" max="870" width="22.33203125" bestFit="1" customWidth="1"/>
    <col min="871" max="871" width="45.140625" bestFit="1" customWidth="1"/>
    <col min="872" max="872" width="24.5234375" bestFit="1" customWidth="1"/>
    <col min="873" max="873" width="10.5703125" bestFit="1" customWidth="1"/>
    <col min="874" max="874" width="12.85546875" bestFit="1" customWidth="1"/>
    <col min="875" max="875" width="22.1875" bestFit="1" customWidth="1"/>
    <col min="876" max="876" width="45.80859375" bestFit="1" customWidth="1"/>
    <col min="877" max="877" width="23.046875" bestFit="1" customWidth="1"/>
    <col min="878" max="878" width="22.37890625" bestFit="1" customWidth="1"/>
    <col min="879" max="879" width="43.7109375" bestFit="1" customWidth="1"/>
    <col min="880" max="880" width="33.140625" bestFit="1" customWidth="1"/>
    <col min="881" max="881" width="13.5234375" bestFit="1" customWidth="1"/>
    <col min="882" max="882" width="49.140625" bestFit="1" customWidth="1"/>
    <col min="883" max="883" width="15.5703125" bestFit="1" customWidth="1"/>
    <col min="884" max="884" width="26.234375" bestFit="1" customWidth="1"/>
    <col min="885" max="885" width="14.42578125" bestFit="1" customWidth="1"/>
    <col min="886" max="886" width="44.76171875" bestFit="1" customWidth="1"/>
    <col min="887" max="887" width="29.37890625" bestFit="1" customWidth="1"/>
    <col min="888" max="888" width="45.33203125" bestFit="1" customWidth="1"/>
    <col min="889" max="889" width="20.6640625" bestFit="1" customWidth="1"/>
    <col min="890" max="890" width="23.6640625" bestFit="1" customWidth="1"/>
    <col min="891" max="891" width="21.37890625" bestFit="1" customWidth="1"/>
    <col min="892" max="892" width="17" bestFit="1" customWidth="1"/>
    <col min="893" max="893" width="24.7109375" bestFit="1" customWidth="1"/>
    <col min="894" max="894" width="31.85546875" bestFit="1" customWidth="1"/>
    <col min="895" max="895" width="40.046875" bestFit="1" customWidth="1"/>
    <col min="896" max="896" width="44.5234375" bestFit="1" customWidth="1"/>
    <col min="897" max="897" width="61.046875" bestFit="1" customWidth="1"/>
    <col min="898" max="898" width="41.80859375" bestFit="1" customWidth="1"/>
    <col min="899" max="899" width="45.42578125" bestFit="1" customWidth="1"/>
    <col min="900" max="900" width="6.140625" bestFit="1" customWidth="1"/>
    <col min="901" max="901" width="32.90234375" bestFit="1" customWidth="1"/>
    <col min="902" max="902" width="26.94921875" bestFit="1" customWidth="1"/>
    <col min="903" max="903" width="28.09375" bestFit="1" customWidth="1"/>
    <col min="904" max="904" width="33.94921875" bestFit="1" customWidth="1"/>
    <col min="905" max="905" width="25.6171875" bestFit="1" customWidth="1"/>
    <col min="906" max="906" width="25.6640625" bestFit="1" customWidth="1"/>
    <col min="907" max="907" width="28.76171875" bestFit="1" customWidth="1"/>
    <col min="908" max="908" width="45.140625" bestFit="1" customWidth="1"/>
    <col min="909" max="909" width="31.6171875" bestFit="1" customWidth="1"/>
    <col min="910" max="910" width="36.1875" bestFit="1" customWidth="1"/>
    <col min="911" max="911" width="41.37890625" bestFit="1" customWidth="1"/>
    <col min="912" max="912" width="40.90234375" bestFit="1" customWidth="1"/>
    <col min="913" max="913" width="23" bestFit="1" customWidth="1"/>
    <col min="914" max="914" width="21.85546875" bestFit="1" customWidth="1"/>
    <col min="915" max="915" width="42.6640625" bestFit="1" customWidth="1"/>
    <col min="916" max="916" width="29.94921875" bestFit="1" customWidth="1"/>
    <col min="917" max="917" width="36.09375" bestFit="1" customWidth="1"/>
    <col min="918" max="918" width="15.234375" bestFit="1" customWidth="1"/>
    <col min="919" max="919" width="26.90234375" bestFit="1" customWidth="1"/>
    <col min="920" max="920" width="35.80859375" bestFit="1" customWidth="1"/>
    <col min="921" max="921" width="24.6171875" bestFit="1" customWidth="1"/>
    <col min="922" max="922" width="21.90234375" bestFit="1" customWidth="1"/>
    <col min="923" max="923" width="48.6640625" bestFit="1" customWidth="1"/>
    <col min="924" max="924" width="12.5234375" bestFit="1" customWidth="1"/>
    <col min="925" max="925" width="38.7109375" bestFit="1" customWidth="1"/>
    <col min="926" max="926" width="29.37890625" bestFit="1" customWidth="1"/>
    <col min="927" max="927" width="29.6171875" bestFit="1" customWidth="1"/>
    <col min="928" max="928" width="9.47265625" bestFit="1" customWidth="1"/>
    <col min="929" max="929" width="24.80859375" bestFit="1" customWidth="1"/>
    <col min="930" max="930" width="35.046875" bestFit="1" customWidth="1"/>
    <col min="931" max="931" width="25.6171875" bestFit="1" customWidth="1"/>
    <col min="932" max="932" width="43.37890625" bestFit="1" customWidth="1"/>
    <col min="933" max="933" width="43.85546875" bestFit="1" customWidth="1"/>
    <col min="934" max="934" width="35.09375" bestFit="1" customWidth="1"/>
    <col min="935" max="935" width="13.80859375" bestFit="1" customWidth="1"/>
    <col min="936" max="936" width="43.80859375" bestFit="1" customWidth="1"/>
    <col min="937" max="937" width="46.85546875" bestFit="1" customWidth="1"/>
    <col min="938" max="938" width="39.90234375" bestFit="1" customWidth="1"/>
    <col min="939" max="939" width="11.234375" bestFit="1" customWidth="1"/>
    <col min="940" max="940" width="32.80859375" bestFit="1" customWidth="1"/>
    <col min="941" max="941" width="19.046875" bestFit="1" customWidth="1"/>
    <col min="942" max="942" width="29.1875" bestFit="1" customWidth="1"/>
    <col min="943" max="943" width="41.1875" bestFit="1" customWidth="1"/>
    <col min="944" max="944" width="39.140625" bestFit="1" customWidth="1"/>
    <col min="945" max="945" width="9.42578125" bestFit="1" customWidth="1"/>
    <col min="946" max="946" width="38.046875" bestFit="1" customWidth="1"/>
    <col min="947" max="947" width="47.09375" bestFit="1" customWidth="1"/>
    <col min="948" max="948" width="38" bestFit="1" customWidth="1"/>
    <col min="949" max="949" width="14.140625" bestFit="1" customWidth="1"/>
    <col min="950" max="950" width="22.85546875" bestFit="1" customWidth="1"/>
    <col min="951" max="951" width="11.76171875" bestFit="1" customWidth="1"/>
    <col min="952" max="952" width="15.234375" bestFit="1" customWidth="1"/>
    <col min="953" max="953" width="18.6171875" bestFit="1" customWidth="1"/>
    <col min="954" max="954" width="38.42578125" bestFit="1" customWidth="1"/>
    <col min="955" max="955" width="20.6640625" bestFit="1" customWidth="1"/>
    <col min="956" max="956" width="43.046875" bestFit="1" customWidth="1"/>
    <col min="957" max="957" width="30.046875" bestFit="1" customWidth="1"/>
    <col min="958" max="958" width="6.5703125" bestFit="1" customWidth="1"/>
    <col min="959" max="959" width="43.80859375" bestFit="1" customWidth="1"/>
    <col min="960" max="960" width="13.85546875" bestFit="1" customWidth="1"/>
    <col min="961" max="961" width="38.80859375" bestFit="1" customWidth="1"/>
    <col min="962" max="962" width="41.1875" bestFit="1" customWidth="1"/>
    <col min="963" max="963" width="44.046875" bestFit="1" customWidth="1"/>
    <col min="964" max="964" width="13.140625" bestFit="1" customWidth="1"/>
    <col min="965" max="965" width="19" bestFit="1" customWidth="1"/>
    <col min="966" max="966" width="16.6640625" bestFit="1" customWidth="1"/>
    <col min="967" max="967" width="26.76171875" bestFit="1" customWidth="1"/>
    <col min="968" max="968" width="5.76171875" bestFit="1" customWidth="1"/>
    <col min="969" max="969" width="21.47265625" bestFit="1" customWidth="1"/>
    <col min="970" max="970" width="44.80859375" bestFit="1" customWidth="1"/>
    <col min="971" max="971" width="39.76171875" bestFit="1" customWidth="1"/>
    <col min="972" max="972" width="18.6640625" bestFit="1" customWidth="1"/>
    <col min="973" max="973" width="14.140625" bestFit="1" customWidth="1"/>
    <col min="974" max="974" width="40.140625" bestFit="1" customWidth="1"/>
    <col min="975" max="975" width="22.42578125" bestFit="1" customWidth="1"/>
    <col min="976" max="976" width="23.5234375" bestFit="1" customWidth="1"/>
    <col min="977" max="977" width="56" bestFit="1" customWidth="1"/>
    <col min="978" max="978" width="17.7109375" bestFit="1" customWidth="1"/>
    <col min="979" max="979" width="41.37890625" bestFit="1" customWidth="1"/>
    <col min="980" max="980" width="39.80859375" bestFit="1" customWidth="1"/>
    <col min="981" max="981" width="29.09375" bestFit="1" customWidth="1"/>
    <col min="982" max="982" width="13.94921875" bestFit="1" customWidth="1"/>
    <col min="983" max="983" width="29.140625" bestFit="1" customWidth="1"/>
    <col min="984" max="984" width="11.09375" bestFit="1" customWidth="1"/>
    <col min="985" max="985" width="15.90234375" bestFit="1" customWidth="1"/>
    <col min="986" max="986" width="29.234375" bestFit="1" customWidth="1"/>
    <col min="987" max="987" width="23.09375" bestFit="1" customWidth="1"/>
    <col min="988" max="988" width="26.7109375" bestFit="1" customWidth="1"/>
    <col min="989" max="989" width="23" bestFit="1" customWidth="1"/>
    <col min="990" max="990" width="36.37890625" bestFit="1" customWidth="1"/>
    <col min="991" max="991" width="26" bestFit="1" customWidth="1"/>
    <col min="992" max="992" width="45.6171875" bestFit="1" customWidth="1"/>
    <col min="993" max="993" width="10.80859375" bestFit="1" customWidth="1"/>
    <col min="994" max="994" width="16.28515625" bestFit="1" customWidth="1"/>
    <col min="995" max="995" width="27.47265625" bestFit="1" customWidth="1"/>
    <col min="996" max="996" width="41.42578125" bestFit="1" customWidth="1"/>
    <col min="997" max="997" width="31.6640625" bestFit="1" customWidth="1"/>
    <col min="998" max="998" width="13.85546875" bestFit="1" customWidth="1"/>
    <col min="999" max="999" width="12.7109375" bestFit="1" customWidth="1"/>
    <col min="1000" max="1000" width="15.046875" bestFit="1" customWidth="1"/>
    <col min="1001" max="1001" width="48.1875" bestFit="1" customWidth="1"/>
    <col min="1002" max="1002" width="7.33203125" bestFit="1" customWidth="1"/>
    <col min="1003" max="1003" width="11.1875" bestFit="1" customWidth="1"/>
    <col min="1004" max="1004" width="26.47265625" bestFit="1" customWidth="1"/>
    <col min="1005" max="1005" width="41.140625" bestFit="1" customWidth="1"/>
    <col min="1006" max="1006" width="5.1875" bestFit="1" customWidth="1"/>
    <col min="1007" max="1007" width="14.80859375" bestFit="1" customWidth="1"/>
    <col min="1008" max="1008" width="35.85546875" bestFit="1" customWidth="1"/>
    <col min="1009" max="1009" width="15.7109375" bestFit="1" customWidth="1"/>
    <col min="1010" max="1010" width="23.09375" bestFit="1" customWidth="1"/>
    <col min="1011" max="1011" width="23.42578125" bestFit="1" customWidth="1"/>
    <col min="1012" max="1012" width="42.33203125" bestFit="1" customWidth="1"/>
    <col min="1013" max="1013" width="43.1875" bestFit="1" customWidth="1"/>
    <col min="1014" max="1014" width="32.7109375" bestFit="1" customWidth="1"/>
    <col min="1015" max="1015" width="22.85546875" bestFit="1" customWidth="1"/>
    <col min="1016" max="1016" width="40.6171875" bestFit="1" customWidth="1"/>
    <col min="1017" max="1017" width="26.234375" bestFit="1" customWidth="1"/>
    <col min="1018" max="1018" width="19.140625" bestFit="1" customWidth="1"/>
    <col min="1019" max="1019" width="19.47265625" bestFit="1" customWidth="1"/>
    <col min="1020" max="1020" width="47.234375" bestFit="1" customWidth="1"/>
    <col min="1021" max="1021" width="12.80859375" bestFit="1" customWidth="1"/>
    <col min="1022" max="1022" width="10.046875" bestFit="1" customWidth="1"/>
    <col min="1023" max="1023" width="11.046875" bestFit="1" customWidth="1"/>
    <col min="1024" max="1024" width="29.09375" bestFit="1" customWidth="1"/>
    <col min="1025" max="1025" width="46.80859375" bestFit="1" customWidth="1"/>
    <col min="1026" max="1026" width="22.94921875" bestFit="1" customWidth="1"/>
    <col min="1027" max="1027" width="38" bestFit="1" customWidth="1"/>
    <col min="1028" max="1028" width="15.7109375" bestFit="1" customWidth="1"/>
    <col min="1029" max="1029" width="13.140625" bestFit="1" customWidth="1"/>
    <col min="1030" max="1030" width="38.37890625" bestFit="1" customWidth="1"/>
    <col min="1031" max="1031" width="19.47265625" bestFit="1" customWidth="1"/>
    <col min="1032" max="1032" width="9.80859375" bestFit="1" customWidth="1"/>
    <col min="1033" max="1033" width="20.90234375" bestFit="1" customWidth="1"/>
    <col min="1034" max="1034" width="41.5703125" bestFit="1" customWidth="1"/>
    <col min="1035" max="1035" width="14.47265625" bestFit="1" customWidth="1"/>
    <col min="1036" max="1036" width="40.046875" bestFit="1" customWidth="1"/>
    <col min="1037" max="1037" width="31.90234375" bestFit="1" customWidth="1"/>
    <col min="1038" max="1038" width="26.85546875" bestFit="1" customWidth="1"/>
    <col min="1039" max="1039" width="24.5703125" bestFit="1" customWidth="1"/>
    <col min="1040" max="1040" width="19.80859375" bestFit="1" customWidth="1"/>
    <col min="1041" max="1041" width="15.33203125" bestFit="1" customWidth="1"/>
    <col min="1042" max="1042" width="7.6171875" bestFit="1" customWidth="1"/>
    <col min="1043" max="1043" width="27.09375" bestFit="1" customWidth="1"/>
    <col min="1044" max="1044" width="7.85546875" bestFit="1" customWidth="1"/>
    <col min="1045" max="1045" width="11.234375" bestFit="1" customWidth="1"/>
    <col min="1046" max="1046" width="33.80859375" bestFit="1" customWidth="1"/>
    <col min="1047" max="1047" width="35.80859375" bestFit="1" customWidth="1"/>
    <col min="1048" max="1048" width="25.6171875" bestFit="1" customWidth="1"/>
    <col min="1049" max="1049" width="18.5703125" bestFit="1" customWidth="1"/>
    <col min="1050" max="1050" width="21.47265625" bestFit="1" customWidth="1"/>
    <col min="1051" max="1051" width="47.6640625" bestFit="1" customWidth="1"/>
    <col min="1052" max="1052" width="8.47265625" bestFit="1" customWidth="1"/>
    <col min="1053" max="1053" width="39.90234375" bestFit="1" customWidth="1"/>
    <col min="1054" max="1054" width="26.80859375" bestFit="1" customWidth="1"/>
    <col min="1055" max="1055" width="42.5703125" bestFit="1" customWidth="1"/>
    <col min="1056" max="1056" width="29.6171875" bestFit="1" customWidth="1"/>
    <col min="1057" max="1057" width="7.80859375" bestFit="1" customWidth="1"/>
    <col min="1058" max="1058" width="48.33203125" bestFit="1" customWidth="1"/>
    <col min="1059" max="1059" width="14.5234375" bestFit="1" customWidth="1"/>
    <col min="1060" max="1060" width="21.33203125" bestFit="1" customWidth="1"/>
    <col min="1061" max="1061" width="42.7109375" bestFit="1" customWidth="1"/>
    <col min="1062" max="1062" width="22.234375" bestFit="1" customWidth="1"/>
    <col min="1063" max="1063" width="24.37890625" bestFit="1" customWidth="1"/>
    <col min="1064" max="1064" width="8.85546875" bestFit="1" customWidth="1"/>
    <col min="1065" max="1065" width="40.76171875" bestFit="1" customWidth="1"/>
    <col min="1066" max="1066" width="17.85546875" bestFit="1" customWidth="1"/>
    <col min="1067" max="1067" width="17.80859375" bestFit="1" customWidth="1"/>
    <col min="1068" max="1068" width="37.6640625" bestFit="1" customWidth="1"/>
    <col min="1069" max="1069" width="8.7109375" bestFit="1" customWidth="1"/>
    <col min="1070" max="1070" width="41.33203125" bestFit="1" customWidth="1"/>
    <col min="1071" max="1071" width="27.5234375" bestFit="1" customWidth="1"/>
    <col min="1072" max="1072" width="39.80859375" bestFit="1" customWidth="1"/>
    <col min="1073" max="1073" width="16.5703125" bestFit="1" customWidth="1"/>
    <col min="1074" max="1074" width="47.94921875" bestFit="1" customWidth="1"/>
    <col min="1075" max="1075" width="17.90234375" bestFit="1" customWidth="1"/>
    <col min="1076" max="1076" width="35.47265625" bestFit="1" customWidth="1"/>
    <col min="1077" max="1077" width="7.80859375" bestFit="1" customWidth="1"/>
    <col min="1078" max="1078" width="29.09375" bestFit="1" customWidth="1"/>
    <col min="1079" max="1079" width="14.80859375" bestFit="1" customWidth="1"/>
    <col min="1080" max="1080" width="36.42578125" bestFit="1" customWidth="1"/>
    <col min="1081" max="1081" width="30.47265625" bestFit="1" customWidth="1"/>
    <col min="1082" max="1082" width="20.5703125" bestFit="1" customWidth="1"/>
    <col min="1083" max="1083" width="21.33203125" bestFit="1" customWidth="1"/>
    <col min="1084" max="1084" width="24.76171875" bestFit="1" customWidth="1"/>
    <col min="1085" max="1085" width="14.09375" bestFit="1" customWidth="1"/>
    <col min="1086" max="1086" width="12.6640625" bestFit="1" customWidth="1"/>
    <col min="1087" max="1087" width="8" bestFit="1" customWidth="1"/>
    <col min="1088" max="1088" width="15.09375" bestFit="1" customWidth="1"/>
    <col min="1089" max="1089" width="30.47265625" bestFit="1" customWidth="1"/>
    <col min="1090" max="1090" width="12.5234375" bestFit="1" customWidth="1"/>
    <col min="1091" max="1091" width="26.046875" bestFit="1" customWidth="1"/>
    <col min="1092" max="1092" width="14.33203125" bestFit="1" customWidth="1"/>
    <col min="1093" max="1093" width="37.6640625" bestFit="1" customWidth="1"/>
    <col min="1094" max="1094" width="31.6640625" bestFit="1" customWidth="1"/>
    <col min="1095" max="1095" width="18.42578125" bestFit="1" customWidth="1"/>
    <col min="1096" max="1096" width="17.6640625" bestFit="1" customWidth="1"/>
    <col min="1097" max="1097" width="11.28515625" bestFit="1" customWidth="1"/>
    <col min="1098" max="1098" width="24.85546875" bestFit="1" customWidth="1"/>
    <col min="1099" max="1099" width="47.6171875" bestFit="1" customWidth="1"/>
    <col min="1100" max="1100" width="46.234375" bestFit="1" customWidth="1"/>
    <col min="1101" max="1101" width="7.42578125" bestFit="1" customWidth="1"/>
    <col min="1102" max="1102" width="27.140625" bestFit="1" customWidth="1"/>
    <col min="1103" max="1103" width="8.7109375" bestFit="1" customWidth="1"/>
    <col min="1104" max="1104" width="24.47265625" bestFit="1" customWidth="1"/>
    <col min="1105" max="1105" width="24.046875" bestFit="1" customWidth="1"/>
    <col min="1106" max="1106" width="11.33203125" bestFit="1" customWidth="1"/>
    <col min="1107" max="1107" width="16.37890625" bestFit="1" customWidth="1"/>
    <col min="1108" max="1108" width="16.80859375" bestFit="1" customWidth="1"/>
    <col min="1109" max="1109" width="14" bestFit="1" customWidth="1"/>
    <col min="1110" max="1110" width="18.046875" bestFit="1" customWidth="1"/>
    <col min="1111" max="1111" width="31.7109375" bestFit="1" customWidth="1"/>
    <col min="1112" max="1112" width="12.80859375" bestFit="1" customWidth="1"/>
    <col min="1113" max="1113" width="19.85546875" bestFit="1" customWidth="1"/>
    <col min="1114" max="1114" width="25.7109375" bestFit="1" customWidth="1"/>
    <col min="1115" max="1115" width="15" bestFit="1" customWidth="1"/>
    <col min="1116" max="1116" width="42.5234375" bestFit="1" customWidth="1"/>
    <col min="1117" max="1117" width="25.046875" bestFit="1" customWidth="1"/>
    <col min="1118" max="1118" width="12.28515625" bestFit="1" customWidth="1"/>
    <col min="1119" max="1119" width="33.7109375" bestFit="1" customWidth="1"/>
    <col min="1120" max="1120" width="10.76171875" bestFit="1" customWidth="1"/>
    <col min="1121" max="1121" width="16.7109375" bestFit="1" customWidth="1"/>
    <col min="1122" max="1122" width="17.140625" bestFit="1" customWidth="1"/>
    <col min="1123" max="1123" width="41.47265625" bestFit="1" customWidth="1"/>
    <col min="1124" max="1124" width="26.7109375" bestFit="1" customWidth="1"/>
    <col min="1125" max="1125" width="12.7109375" bestFit="1" customWidth="1"/>
    <col min="1126" max="1126" width="15.09375" bestFit="1" customWidth="1"/>
    <col min="1127" max="1127" width="3.140625" bestFit="1" customWidth="1"/>
    <col min="1128" max="1128" width="8.09375" bestFit="1" customWidth="1"/>
    <col min="1129" max="1129" width="41.85546875" bestFit="1" customWidth="1"/>
    <col min="1130" max="1130" width="28.234375" bestFit="1" customWidth="1"/>
    <col min="1131" max="1131" width="33" bestFit="1" customWidth="1"/>
    <col min="1132" max="1132" width="33.6640625" bestFit="1" customWidth="1"/>
    <col min="1133" max="1133" width="31.046875" bestFit="1" customWidth="1"/>
    <col min="1134" max="1134" width="32.7109375" bestFit="1" customWidth="1"/>
    <col min="1135" max="1135" width="45.046875" bestFit="1" customWidth="1"/>
    <col min="1136" max="1136" width="42.6171875" bestFit="1" customWidth="1"/>
    <col min="1137" max="1137" width="37.6171875" bestFit="1" customWidth="1"/>
    <col min="1138" max="1138" width="14.90234375" bestFit="1" customWidth="1"/>
    <col min="1139" max="1139" width="28.7109375" bestFit="1" customWidth="1"/>
    <col min="1140" max="1140" width="13.76171875" bestFit="1" customWidth="1"/>
    <col min="1141" max="1141" width="18.33203125" bestFit="1" customWidth="1"/>
    <col min="1142" max="1142" width="47.76171875" bestFit="1" customWidth="1"/>
    <col min="1143" max="1143" width="38.234375" bestFit="1" customWidth="1"/>
    <col min="1144" max="1144" width="15.80859375" bestFit="1" customWidth="1"/>
    <col min="1145" max="1145" width="34.1875" bestFit="1" customWidth="1"/>
    <col min="1146" max="1146" width="18.6640625" bestFit="1" customWidth="1"/>
    <col min="1147" max="1147" width="42.85546875" bestFit="1" customWidth="1"/>
    <col min="1148" max="1148" width="12.09375" bestFit="1" customWidth="1"/>
    <col min="1149" max="1149" width="35.140625" bestFit="1" customWidth="1"/>
    <col min="1150" max="1150" width="37.37890625" bestFit="1" customWidth="1"/>
    <col min="1151" max="1151" width="22.76171875" bestFit="1" customWidth="1"/>
    <col min="1152" max="1152" width="13.76171875" bestFit="1" customWidth="1"/>
    <col min="1153" max="1153" width="42.85546875" bestFit="1" customWidth="1"/>
    <col min="1154" max="1154" width="13.6171875" bestFit="1" customWidth="1"/>
    <col min="1155" max="1155" width="22.234375" bestFit="1" customWidth="1"/>
    <col min="1156" max="1156" width="20.7109375" bestFit="1" customWidth="1"/>
    <col min="1157" max="1157" width="29.94921875" bestFit="1" customWidth="1"/>
    <col min="1158" max="1158" width="45.37890625" bestFit="1" customWidth="1"/>
    <col min="1159" max="1159" width="28.85546875" bestFit="1" customWidth="1"/>
    <col min="1160" max="1160" width="21" bestFit="1" customWidth="1"/>
    <col min="1161" max="1161" width="19.90234375" bestFit="1" customWidth="1"/>
    <col min="1162" max="1162" width="19.5703125" bestFit="1" customWidth="1"/>
    <col min="1163" max="1163" width="45.5234375" bestFit="1" customWidth="1"/>
    <col min="1164" max="1164" width="41.76171875" bestFit="1" customWidth="1"/>
    <col min="1165" max="1165" width="31.1875" bestFit="1" customWidth="1"/>
    <col min="1166" max="1166" width="28.6171875" bestFit="1" customWidth="1"/>
    <col min="1167" max="1167" width="19.6171875" bestFit="1" customWidth="1"/>
    <col min="1168" max="1168" width="3.76171875" bestFit="1" customWidth="1"/>
    <col min="1169" max="1169" width="11" bestFit="1" customWidth="1"/>
    <col min="1170" max="1170" width="18.6171875" bestFit="1" customWidth="1"/>
    <col min="1171" max="1171" width="11.94921875" bestFit="1" customWidth="1"/>
    <col min="1172" max="1172" width="23.6171875" bestFit="1" customWidth="1"/>
    <col min="1173" max="1173" width="35.046875" bestFit="1" customWidth="1"/>
    <col min="1174" max="1174" width="48.6171875" bestFit="1" customWidth="1"/>
    <col min="1175" max="1175" width="9" bestFit="1" customWidth="1"/>
    <col min="1176" max="1176" width="34.47265625" bestFit="1" customWidth="1"/>
    <col min="1177" max="1177" width="37.046875" bestFit="1" customWidth="1"/>
    <col min="1178" max="1178" width="19.28515625" bestFit="1" customWidth="1"/>
    <col min="1179" max="1179" width="20.37890625" bestFit="1" customWidth="1"/>
    <col min="1180" max="1180" width="21.42578125" bestFit="1" customWidth="1"/>
    <col min="1181" max="1181" width="30.28515625" bestFit="1" customWidth="1"/>
    <col min="1182" max="1182" width="37.47265625" bestFit="1" customWidth="1"/>
    <col min="1183" max="1183" width="19.234375" bestFit="1" customWidth="1"/>
    <col min="1184" max="1184" width="24.85546875" bestFit="1" customWidth="1"/>
    <col min="1185" max="1185" width="36.85546875" bestFit="1" customWidth="1"/>
    <col min="1186" max="1186" width="10.76171875" bestFit="1" customWidth="1"/>
    <col min="1187" max="1187" width="18.7109375" bestFit="1" customWidth="1"/>
    <col min="1188" max="1188" width="48.5234375" bestFit="1" customWidth="1"/>
    <col min="1189" max="1189" width="19.42578125" bestFit="1" customWidth="1"/>
    <col min="1190" max="1190" width="13.6171875" bestFit="1" customWidth="1"/>
    <col min="1191" max="1191" width="4.1875" bestFit="1" customWidth="1"/>
    <col min="1192" max="1192" width="21.5234375" bestFit="1" customWidth="1"/>
    <col min="1193" max="1193" width="43.76171875" bestFit="1" customWidth="1"/>
    <col min="1194" max="1194" width="44.80859375" bestFit="1" customWidth="1"/>
    <col min="1195" max="1195" width="16.76171875" bestFit="1" customWidth="1"/>
    <col min="1196" max="1196" width="43.140625" bestFit="1" customWidth="1"/>
    <col min="1197" max="1197" width="46.1875" bestFit="1" customWidth="1"/>
    <col min="1198" max="1198" width="9.5703125" bestFit="1" customWidth="1"/>
    <col min="1199" max="1199" width="17.33203125" bestFit="1" customWidth="1"/>
    <col min="1200" max="1200" width="32.47265625" bestFit="1" customWidth="1"/>
    <col min="1201" max="1201" width="14.7109375" bestFit="1" customWidth="1"/>
    <col min="1202" max="1202" width="13.42578125" bestFit="1" customWidth="1"/>
    <col min="1203" max="1203" width="18.140625" bestFit="1" customWidth="1"/>
    <col min="1204" max="1204" width="46.42578125" bestFit="1" customWidth="1"/>
    <col min="1205" max="1205" width="23.37890625" bestFit="1" customWidth="1"/>
    <col min="1206" max="1206" width="7" bestFit="1" customWidth="1"/>
    <col min="1207" max="1207" width="13.5234375" bestFit="1" customWidth="1"/>
    <col min="1208" max="1208" width="47.7109375" bestFit="1" customWidth="1"/>
    <col min="1209" max="1209" width="34.94921875" bestFit="1" customWidth="1"/>
    <col min="1210" max="1210" width="47.37890625" bestFit="1" customWidth="1"/>
    <col min="1211" max="1211" width="27.42578125" bestFit="1" customWidth="1"/>
    <col min="1212" max="1212" width="42.80859375" bestFit="1" customWidth="1"/>
    <col min="1213" max="1213" width="42.33203125" bestFit="1" customWidth="1"/>
    <col min="1214" max="1214" width="19.6640625" bestFit="1" customWidth="1"/>
    <col min="1215" max="1215" width="17.5703125" bestFit="1" customWidth="1"/>
    <col min="1216" max="1216" width="45.140625" bestFit="1" customWidth="1"/>
    <col min="1217" max="1217" width="35.5703125" bestFit="1" customWidth="1"/>
    <col min="1218" max="1218" width="14.6171875" bestFit="1" customWidth="1"/>
    <col min="1219" max="1219" width="12.6171875" bestFit="1" customWidth="1"/>
    <col min="1220" max="1220" width="12.76171875" bestFit="1" customWidth="1"/>
    <col min="1221" max="1221" width="5.7109375" bestFit="1" customWidth="1"/>
    <col min="1222" max="1222" width="17.94921875" bestFit="1" customWidth="1"/>
    <col min="1223" max="1223" width="16.140625" bestFit="1" customWidth="1"/>
    <col min="1224" max="1224" width="37.6171875" bestFit="1" customWidth="1"/>
    <col min="1225" max="1225" width="43.33203125" bestFit="1" customWidth="1"/>
    <col min="1226" max="1226" width="47.76171875" bestFit="1" customWidth="1"/>
    <col min="1227" max="1227" width="7.33203125" bestFit="1" customWidth="1"/>
    <col min="1228" max="1228" width="29.1875" bestFit="1" customWidth="1"/>
    <col min="1229" max="1229" width="43.80859375" bestFit="1" customWidth="1"/>
    <col min="1230" max="1230" width="19.6640625" bestFit="1" customWidth="1"/>
    <col min="1231" max="1231" width="45.046875" bestFit="1" customWidth="1"/>
    <col min="1232" max="1232" width="29.6640625" bestFit="1" customWidth="1"/>
    <col min="1233" max="1233" width="5.6640625" bestFit="1" customWidth="1"/>
    <col min="1234" max="1234" width="43.85546875" bestFit="1" customWidth="1"/>
    <col min="1235" max="1235" width="20.7109375" bestFit="1" customWidth="1"/>
    <col min="1236" max="1236" width="30.234375" bestFit="1" customWidth="1"/>
    <col min="1237" max="1237" width="22.09375" bestFit="1" customWidth="1"/>
    <col min="1238" max="1238" width="46.046875" bestFit="1" customWidth="1"/>
    <col min="1239" max="1239" width="21.76171875" bestFit="1" customWidth="1"/>
    <col min="1240" max="1240" width="13.09375" bestFit="1" customWidth="1"/>
    <col min="1241" max="1241" width="17.1875" bestFit="1" customWidth="1"/>
    <col min="1242" max="1242" width="9.046875" bestFit="1" customWidth="1"/>
    <col min="1243" max="1243" width="38.140625" bestFit="1" customWidth="1"/>
    <col min="1244" max="1244" width="22.94921875" bestFit="1" customWidth="1"/>
    <col min="1245" max="1245" width="16.90234375" bestFit="1" customWidth="1"/>
    <col min="1246" max="1246" width="17.7109375" bestFit="1" customWidth="1"/>
    <col min="1247" max="1247" width="15.046875" bestFit="1" customWidth="1"/>
    <col min="1248" max="1248" width="39.33203125" bestFit="1" customWidth="1"/>
    <col min="1249" max="1249" width="33.6171875" bestFit="1" customWidth="1"/>
    <col min="1250" max="1250" width="45.37890625" bestFit="1" customWidth="1"/>
    <col min="1251" max="1251" width="10.234375" bestFit="1" customWidth="1"/>
    <col min="1252" max="1252" width="18.5703125" bestFit="1" customWidth="1"/>
    <col min="1253" max="1253" width="28.28515625" bestFit="1" customWidth="1"/>
    <col min="1254" max="1254" width="38.33203125" bestFit="1" customWidth="1"/>
    <col min="1255" max="1255" width="32.1875" bestFit="1" customWidth="1"/>
    <col min="1256" max="1256" width="33.5234375" bestFit="1" customWidth="1"/>
    <col min="1257" max="1257" width="35.90234375" bestFit="1" customWidth="1"/>
    <col min="1258" max="1258" width="39.47265625" bestFit="1" customWidth="1"/>
    <col min="1259" max="1259" width="47.09375" bestFit="1" customWidth="1"/>
    <col min="1260" max="1260" width="37.42578125" bestFit="1" customWidth="1"/>
    <col min="1261" max="1261" width="9.33203125" bestFit="1" customWidth="1"/>
    <col min="1262" max="1262" width="5.76171875" bestFit="1" customWidth="1"/>
    <col min="1263" max="1263" width="47.7109375" bestFit="1" customWidth="1"/>
    <col min="1264" max="1264" width="27.140625" bestFit="1" customWidth="1"/>
    <col min="1265" max="1265" width="43" bestFit="1" customWidth="1"/>
    <col min="1266" max="1266" width="14.94921875" bestFit="1" customWidth="1"/>
    <col min="1267" max="1267" width="6.6640625" bestFit="1" customWidth="1"/>
    <col min="1268" max="1268" width="32.7109375" bestFit="1" customWidth="1"/>
    <col min="1269" max="1269" width="25.37890625" bestFit="1" customWidth="1"/>
    <col min="1270" max="1270" width="25.046875" bestFit="1" customWidth="1"/>
    <col min="1271" max="1271" width="30.47265625" bestFit="1" customWidth="1"/>
    <col min="1272" max="1272" width="11.33203125" bestFit="1" customWidth="1"/>
    <col min="1273" max="1273" width="46.140625" bestFit="1" customWidth="1"/>
    <col min="1274" max="1274" width="25.42578125" bestFit="1" customWidth="1"/>
    <col min="1275" max="1275" width="27.90234375" bestFit="1" customWidth="1"/>
    <col min="1276" max="1276" width="19.5234375" bestFit="1" customWidth="1"/>
    <col min="1277" max="1277" width="36.7109375" bestFit="1" customWidth="1"/>
    <col min="1278" max="1278" width="10.76171875" bestFit="1" customWidth="1"/>
    <col min="1279" max="1279" width="35.47265625" bestFit="1" customWidth="1"/>
    <col min="1280" max="1280" width="35.09375" bestFit="1" customWidth="1"/>
    <col min="1281" max="1281" width="27.6171875" bestFit="1" customWidth="1"/>
    <col min="1282" max="1282" width="11.1875" bestFit="1" customWidth="1"/>
    <col min="1283" max="1283" width="14.37890625" bestFit="1" customWidth="1"/>
    <col min="1284" max="1284" width="8.33203125" bestFit="1" customWidth="1"/>
    <col min="1285" max="1285" width="27.47265625" bestFit="1" customWidth="1"/>
    <col min="1286" max="1286" width="37" bestFit="1" customWidth="1"/>
    <col min="1287" max="1287" width="18.47265625" bestFit="1" customWidth="1"/>
    <col min="1288" max="1288" width="33.140625" bestFit="1" customWidth="1"/>
    <col min="1289" max="1289" width="18.6171875" bestFit="1" customWidth="1"/>
    <col min="1290" max="1290" width="27.6171875" bestFit="1" customWidth="1"/>
    <col min="1291" max="1291" width="27.90234375" bestFit="1" customWidth="1"/>
    <col min="1292" max="1292" width="32.7109375" bestFit="1" customWidth="1"/>
    <col min="1293" max="1293" width="35.046875" bestFit="1" customWidth="1"/>
    <col min="1294" max="1294" width="18.28515625" bestFit="1" customWidth="1"/>
    <col min="1295" max="1295" width="8.6171875" bestFit="1" customWidth="1"/>
    <col min="1296" max="1296" width="39.28515625" bestFit="1" customWidth="1"/>
    <col min="1297" max="1297" width="34.046875" bestFit="1" customWidth="1"/>
    <col min="1298" max="1298" width="47.28515625" bestFit="1" customWidth="1"/>
    <col min="1299" max="1299" width="25.33203125" bestFit="1" customWidth="1"/>
    <col min="1300" max="1300" width="48.234375" bestFit="1" customWidth="1"/>
    <col min="1301" max="1301" width="19.046875" bestFit="1" customWidth="1"/>
    <col min="1302" max="1302" width="11.42578125" bestFit="1" customWidth="1"/>
    <col min="1303" max="1303" width="17.5234375" bestFit="1" customWidth="1"/>
    <col min="1304" max="1304" width="22.37890625" bestFit="1" customWidth="1"/>
    <col min="1305" max="1305" width="19.47265625" bestFit="1" customWidth="1"/>
    <col min="1306" max="1306" width="45.42578125" bestFit="1" customWidth="1"/>
    <col min="1307" max="1307" width="30.6171875" bestFit="1" customWidth="1"/>
    <col min="1308" max="1308" width="17.37890625" bestFit="1" customWidth="1"/>
    <col min="1309" max="1309" width="15.6640625" bestFit="1" customWidth="1"/>
    <col min="1310" max="1310" width="42.140625" bestFit="1" customWidth="1"/>
    <col min="1311" max="1311" width="8.94921875" bestFit="1" customWidth="1"/>
    <col min="1312" max="1312" width="38.85546875" bestFit="1" customWidth="1"/>
    <col min="1313" max="1313" width="29.37890625" bestFit="1" customWidth="1"/>
    <col min="1314" max="1314" width="31.5703125" bestFit="1" customWidth="1"/>
    <col min="1315" max="1315" width="11.1875" bestFit="1" customWidth="1"/>
    <col min="1316" max="1316" width="30.76171875" bestFit="1" customWidth="1"/>
    <col min="1317" max="1317" width="20.7109375" bestFit="1" customWidth="1"/>
    <col min="1318" max="1318" width="44.90234375" bestFit="1" customWidth="1"/>
    <col min="1319" max="1319" width="8.80859375" bestFit="1" customWidth="1"/>
    <col min="1320" max="1320" width="41.47265625" bestFit="1" customWidth="1"/>
    <col min="1321" max="1321" width="14.046875" bestFit="1" customWidth="1"/>
    <col min="1322" max="1322" width="30.6171875" bestFit="1" customWidth="1"/>
    <col min="1323" max="1323" width="42.42578125" bestFit="1" customWidth="1"/>
    <col min="1324" max="1324" width="12.42578125" bestFit="1" customWidth="1"/>
    <col min="1325" max="1325" width="15.234375" bestFit="1" customWidth="1"/>
    <col min="1326" max="1326" width="46" bestFit="1" customWidth="1"/>
    <col min="1327" max="1327" width="27" bestFit="1" customWidth="1"/>
    <col min="1328" max="1328" width="7.80859375" bestFit="1" customWidth="1"/>
    <col min="1329" max="1329" width="34.6640625" bestFit="1" customWidth="1"/>
    <col min="1330" max="1330" width="20.80859375" bestFit="1" customWidth="1"/>
    <col min="1331" max="1331" width="20" bestFit="1" customWidth="1"/>
    <col min="1332" max="1332" width="8.76171875" bestFit="1" customWidth="1"/>
    <col min="1333" max="1333" width="15.234375" bestFit="1" customWidth="1"/>
    <col min="1334" max="1334" width="14.85546875" bestFit="1" customWidth="1"/>
    <col min="1335" max="1335" width="29.6640625" bestFit="1" customWidth="1"/>
    <col min="1336" max="1336" width="28.7109375" bestFit="1" customWidth="1"/>
    <col min="1337" max="1337" width="38.234375" bestFit="1" customWidth="1"/>
    <col min="1338" max="1338" width="15.47265625" bestFit="1" customWidth="1"/>
    <col min="1339" max="1339" width="29.37890625" bestFit="1" customWidth="1"/>
    <col min="1340" max="1340" width="8" bestFit="1" customWidth="1"/>
    <col min="1341" max="1341" width="24.80859375" bestFit="1" customWidth="1"/>
    <col min="1342" max="1342" width="43.5234375" bestFit="1" customWidth="1"/>
    <col min="1343" max="1343" width="44.140625" bestFit="1" customWidth="1"/>
    <col min="1344" max="1344" width="41.5703125" bestFit="1" customWidth="1"/>
    <col min="1345" max="1345" width="12.140625" bestFit="1" customWidth="1"/>
    <col min="1346" max="1346" width="15.85546875" bestFit="1" customWidth="1"/>
    <col min="1347" max="1347" width="7.6171875" bestFit="1" customWidth="1"/>
    <col min="1348" max="1348" width="41.046875" bestFit="1" customWidth="1"/>
    <col min="1349" max="1349" width="34.046875" bestFit="1" customWidth="1"/>
    <col min="1350" max="1350" width="25.234375" bestFit="1" customWidth="1"/>
    <col min="1351" max="1351" width="21.09375" bestFit="1" customWidth="1"/>
    <col min="1352" max="1352" width="33.046875" bestFit="1" customWidth="1"/>
    <col min="1353" max="1353" width="18.42578125" bestFit="1" customWidth="1"/>
    <col min="1354" max="1354" width="43.7109375" bestFit="1" customWidth="1"/>
    <col min="1355" max="1355" width="24.5703125" bestFit="1" customWidth="1"/>
    <col min="1356" max="1356" width="7.37890625" bestFit="1" customWidth="1"/>
    <col min="1357" max="1357" width="8.94921875" bestFit="1" customWidth="1"/>
    <col min="1358" max="1358" width="28.94921875" bestFit="1" customWidth="1"/>
    <col min="1359" max="1359" width="25.6171875" bestFit="1" customWidth="1"/>
    <col min="1360" max="1360" width="9.09375" bestFit="1" customWidth="1"/>
    <col min="1361" max="1361" width="12.94921875" bestFit="1" customWidth="1"/>
    <col min="1362" max="1362" width="27.7109375" bestFit="1" customWidth="1"/>
    <col min="1363" max="1363" width="15.76171875" bestFit="1" customWidth="1"/>
    <col min="1364" max="1364" width="12.94921875" bestFit="1" customWidth="1"/>
    <col min="1365" max="1365" width="27.5703125" bestFit="1" customWidth="1"/>
    <col min="1366" max="1366" width="41.85546875" bestFit="1" customWidth="1"/>
    <col min="1367" max="1367" width="18.5703125" bestFit="1" customWidth="1"/>
    <col min="1368" max="1368" width="39.1875" bestFit="1" customWidth="1"/>
    <col min="1369" max="1369" width="22.046875" bestFit="1" customWidth="1"/>
    <col min="1370" max="1370" width="17.140625" bestFit="1" customWidth="1"/>
    <col min="1371" max="1371" width="27.09375" bestFit="1" customWidth="1"/>
    <col min="1372" max="1372" width="22.6171875" bestFit="1" customWidth="1"/>
    <col min="1373" max="1373" width="49.1875" bestFit="1" customWidth="1"/>
    <col min="1374" max="1374" width="32.28515625" bestFit="1" customWidth="1"/>
    <col min="1375" max="1375" width="49.5234375" bestFit="1" customWidth="1"/>
    <col min="1376" max="1376" width="41.94921875" bestFit="1" customWidth="1"/>
    <col min="1377" max="1377" width="39.47265625" bestFit="1" customWidth="1"/>
    <col min="1378" max="1378" width="19.76171875" bestFit="1" customWidth="1"/>
    <col min="1379" max="1379" width="46.234375" bestFit="1" customWidth="1"/>
    <col min="1380" max="1380" width="43.1875" bestFit="1" customWidth="1"/>
    <col min="1381" max="1381" width="14.80859375" bestFit="1" customWidth="1"/>
    <col min="1382" max="1382" width="19.42578125" bestFit="1" customWidth="1"/>
    <col min="1383" max="1383" width="36" bestFit="1" customWidth="1"/>
    <col min="1384" max="1384" width="14.85546875" bestFit="1" customWidth="1"/>
    <col min="1385" max="1385" width="32.09375" bestFit="1" customWidth="1"/>
    <col min="1386" max="1386" width="28.6640625" bestFit="1" customWidth="1"/>
    <col min="1387" max="1387" width="44.85546875" bestFit="1" customWidth="1"/>
    <col min="1388" max="1388" width="40" bestFit="1" customWidth="1"/>
    <col min="1389" max="1389" width="20.09375" bestFit="1" customWidth="1"/>
    <col min="1390" max="1390" width="38.6640625" bestFit="1" customWidth="1"/>
    <col min="1391" max="1391" width="48.85546875" bestFit="1" customWidth="1"/>
    <col min="1392" max="1392" width="29.09375" bestFit="1" customWidth="1"/>
    <col min="1393" max="1393" width="22.6640625" bestFit="1" customWidth="1"/>
    <col min="1394" max="1394" width="14.90234375" bestFit="1" customWidth="1"/>
    <col min="1395" max="1395" width="12.1875" bestFit="1" customWidth="1"/>
    <col min="1396" max="1396" width="30.76171875" bestFit="1" customWidth="1"/>
    <col min="1397" max="1397" width="33.90234375" bestFit="1" customWidth="1"/>
    <col min="1398" max="1398" width="22.140625" bestFit="1" customWidth="1"/>
    <col min="1399" max="1399" width="13.5703125" bestFit="1" customWidth="1"/>
    <col min="1400" max="1400" width="14.28515625" bestFit="1" customWidth="1"/>
    <col min="1401" max="1401" width="31.94921875" bestFit="1" customWidth="1"/>
    <col min="1402" max="1402" width="28.09375" bestFit="1" customWidth="1"/>
    <col min="1403" max="1403" width="22.42578125" bestFit="1" customWidth="1"/>
    <col min="1404" max="1404" width="28.6171875" bestFit="1" customWidth="1"/>
    <col min="1405" max="1405" width="26.90234375" bestFit="1" customWidth="1"/>
    <col min="1406" max="1406" width="26.6171875" bestFit="1" customWidth="1"/>
    <col min="1407" max="1407" width="21.85546875" bestFit="1" customWidth="1"/>
    <col min="1408" max="1408" width="29.5703125" bestFit="1" customWidth="1"/>
    <col min="1409" max="1409" width="17.94921875" bestFit="1" customWidth="1"/>
    <col min="1410" max="1410" width="18.5703125" bestFit="1" customWidth="1"/>
    <col min="1411" max="1411" width="46.47265625" bestFit="1" customWidth="1"/>
    <col min="1412" max="1412" width="18.37890625" bestFit="1" customWidth="1"/>
    <col min="1413" max="1413" width="8.6171875" bestFit="1" customWidth="1"/>
    <col min="1414" max="1414" width="24.5234375" bestFit="1" customWidth="1"/>
    <col min="1415" max="1415" width="13.80859375" bestFit="1" customWidth="1"/>
    <col min="1416" max="1416" width="19.47265625" bestFit="1" customWidth="1"/>
    <col min="1417" max="1417" width="25.90234375" bestFit="1" customWidth="1"/>
    <col min="1418" max="1418" width="46.5703125" bestFit="1" customWidth="1"/>
    <col min="1419" max="1419" width="21.5234375" bestFit="1" customWidth="1"/>
    <col min="1420" max="1420" width="35.94921875" bestFit="1" customWidth="1"/>
    <col min="1421" max="1421" width="44.5703125" bestFit="1" customWidth="1"/>
    <col min="1422" max="1422" width="19.7109375" bestFit="1" customWidth="1"/>
    <col min="1423" max="1423" width="14.47265625" bestFit="1" customWidth="1"/>
    <col min="1424" max="1424" width="10.140625" bestFit="1" customWidth="1"/>
    <col min="1425" max="1425" width="14.5703125" bestFit="1" customWidth="1"/>
    <col min="1426" max="1427" width="43.5703125" bestFit="1" customWidth="1"/>
    <col min="1428" max="1428" width="38.046875" bestFit="1" customWidth="1"/>
    <col min="1429" max="1429" width="24.6640625" bestFit="1" customWidth="1"/>
    <col min="1430" max="1430" width="17.37890625" bestFit="1" customWidth="1"/>
    <col min="1431" max="1431" width="35.6171875" bestFit="1" customWidth="1"/>
    <col min="1432" max="1432" width="17.7109375" bestFit="1" customWidth="1"/>
    <col min="1433" max="1433" width="8.90234375" bestFit="1" customWidth="1"/>
    <col min="1434" max="1434" width="15.5703125" bestFit="1" customWidth="1"/>
    <col min="1435" max="1435" width="40.1875" bestFit="1" customWidth="1"/>
    <col min="1436" max="1436" width="14.47265625" bestFit="1" customWidth="1"/>
    <col min="1437" max="1437" width="41" bestFit="1" customWidth="1"/>
    <col min="1438" max="1438" width="18.6640625" bestFit="1" customWidth="1"/>
    <col min="1439" max="1439" width="17.37890625" bestFit="1" customWidth="1"/>
    <col min="1440" max="1440" width="19.140625" bestFit="1" customWidth="1"/>
    <col min="1441" max="1441" width="9.6171875" bestFit="1" customWidth="1"/>
    <col min="1442" max="1442" width="21.76171875" bestFit="1" customWidth="1"/>
    <col min="1443" max="1443" width="13.42578125" bestFit="1" customWidth="1"/>
    <col min="1444" max="1444" width="15.6171875" bestFit="1" customWidth="1"/>
    <col min="1445" max="1445" width="30.1875" bestFit="1" customWidth="1"/>
    <col min="1446" max="1446" width="41.94921875" bestFit="1" customWidth="1"/>
    <col min="1447" max="1447" width="24.47265625" bestFit="1" customWidth="1"/>
    <col min="1448" max="1448" width="8.76171875" bestFit="1" customWidth="1"/>
    <col min="1449" max="1449" width="19.42578125" bestFit="1" customWidth="1"/>
    <col min="1450" max="1450" width="15.6171875" bestFit="1" customWidth="1"/>
    <col min="1451" max="1451" width="46.90234375" bestFit="1" customWidth="1"/>
    <col min="1452" max="1452" width="14.234375" bestFit="1" customWidth="1"/>
    <col min="1453" max="1453" width="11.7109375" bestFit="1" customWidth="1"/>
    <col min="1454" max="1454" width="42.47265625" bestFit="1" customWidth="1"/>
    <col min="1455" max="1455" width="38.90234375" bestFit="1" customWidth="1"/>
    <col min="1456" max="1456" width="18.5703125" bestFit="1" customWidth="1"/>
    <col min="1457" max="1457" width="37" bestFit="1" customWidth="1"/>
    <col min="1458" max="1458" width="24.37890625" bestFit="1" customWidth="1"/>
    <col min="1459" max="1459" width="21.90234375" bestFit="1" customWidth="1"/>
    <col min="1460" max="1460" width="34" bestFit="1" customWidth="1"/>
    <col min="1461" max="1461" width="18.33203125" bestFit="1" customWidth="1"/>
    <col min="1462" max="1462" width="45.09375" bestFit="1" customWidth="1"/>
    <col min="1463" max="1463" width="18.140625" bestFit="1" customWidth="1"/>
    <col min="1464" max="1464" width="45.28515625" bestFit="1" customWidth="1"/>
    <col min="1465" max="1465" width="34.140625" bestFit="1" customWidth="1"/>
    <col min="1466" max="1466" width="10.6171875" bestFit="1" customWidth="1"/>
    <col min="1467" max="1467" width="26.046875" bestFit="1" customWidth="1"/>
    <col min="1468" max="1468" width="19.234375" bestFit="1" customWidth="1"/>
    <col min="1469" max="1469" width="29.37890625" bestFit="1" customWidth="1"/>
    <col min="1470" max="1470" width="9.94921875" bestFit="1" customWidth="1"/>
    <col min="1471" max="1471" width="28.09375" bestFit="1" customWidth="1"/>
    <col min="1472" max="1472" width="21" bestFit="1" customWidth="1"/>
    <col min="1473" max="1473" width="45.6640625" bestFit="1" customWidth="1"/>
    <col min="1474" max="1474" width="49.046875" bestFit="1" customWidth="1"/>
    <col min="1475" max="1475" width="40.7109375" bestFit="1" customWidth="1"/>
    <col min="1476" max="1476" width="26.76171875" bestFit="1" customWidth="1"/>
    <col min="1477" max="1477" width="24.94921875" bestFit="1" customWidth="1"/>
    <col min="1478" max="1478" width="36.37890625" bestFit="1" customWidth="1"/>
    <col min="1479" max="1479" width="23.09375" bestFit="1" customWidth="1"/>
    <col min="1480" max="1480" width="33.5703125" bestFit="1" customWidth="1"/>
    <col min="1481" max="1481" width="14.76171875" bestFit="1" customWidth="1"/>
    <col min="1482" max="1482" width="9.5234375" bestFit="1" customWidth="1"/>
    <col min="1483" max="1483" width="29.42578125" bestFit="1" customWidth="1"/>
    <col min="1484" max="1484" width="18.7109375" bestFit="1" customWidth="1"/>
    <col min="1485" max="1485" width="50.28515625" bestFit="1" customWidth="1"/>
    <col min="1486" max="1486" width="26.09375" bestFit="1" customWidth="1"/>
    <col min="1487" max="1487" width="23.85546875" bestFit="1" customWidth="1"/>
    <col min="1488" max="1488" width="33.5703125" bestFit="1" customWidth="1"/>
    <col min="1489" max="1489" width="31.33203125" bestFit="1" customWidth="1"/>
    <col min="1490" max="1490" width="16.140625" bestFit="1" customWidth="1"/>
    <col min="1491" max="1491" width="6.94921875" bestFit="1" customWidth="1"/>
    <col min="1492" max="1492" width="25.42578125" bestFit="1" customWidth="1"/>
    <col min="1493" max="1493" width="44.1875" bestFit="1" customWidth="1"/>
    <col min="1494" max="1494" width="33.6640625" bestFit="1" customWidth="1"/>
    <col min="1495" max="1495" width="12.90234375" bestFit="1" customWidth="1"/>
    <col min="1496" max="1496" width="36.1875" bestFit="1" customWidth="1"/>
    <col min="1497" max="1497" width="20.47265625" bestFit="1" customWidth="1"/>
    <col min="1498" max="1498" width="18.5234375" bestFit="1" customWidth="1"/>
    <col min="1499" max="1499" width="17.5703125" bestFit="1" customWidth="1"/>
    <col min="1500" max="1500" width="36.47265625" bestFit="1" customWidth="1"/>
    <col min="1501" max="1501" width="24.234375" bestFit="1" customWidth="1"/>
    <col min="1502" max="1502" width="19.6640625" bestFit="1" customWidth="1"/>
    <col min="1503" max="1503" width="37.80859375" bestFit="1" customWidth="1"/>
    <col min="1504" max="1504" width="34.046875" bestFit="1" customWidth="1"/>
    <col min="1505" max="1505" width="18.47265625" bestFit="1" customWidth="1"/>
    <col min="1506" max="1506" width="22.234375" bestFit="1" customWidth="1"/>
    <col min="1507" max="1507" width="25.80859375" bestFit="1" customWidth="1"/>
    <col min="1508" max="1508" width="35" bestFit="1" customWidth="1"/>
    <col min="1509" max="1509" width="30.6640625" bestFit="1" customWidth="1"/>
    <col min="1510" max="1510" width="42.42578125" bestFit="1" customWidth="1"/>
    <col min="1511" max="1511" width="45.046875" bestFit="1" customWidth="1"/>
    <col min="1512" max="1512" width="23.140625" bestFit="1" customWidth="1"/>
    <col min="1513" max="1513" width="25.09375" bestFit="1" customWidth="1"/>
    <col min="1514" max="1514" width="26.80859375" bestFit="1" customWidth="1"/>
    <col min="1515" max="1515" width="22.33203125" bestFit="1" customWidth="1"/>
    <col min="1516" max="1516" width="22.42578125" bestFit="1" customWidth="1"/>
    <col min="1517" max="1517" width="18.1875" bestFit="1" customWidth="1"/>
    <col min="1518" max="1518" width="16.6640625" bestFit="1" customWidth="1"/>
    <col min="1519" max="1519" width="37.94921875" bestFit="1" customWidth="1"/>
    <col min="1520" max="1520" width="10.37890625" bestFit="1" customWidth="1"/>
    <col min="1521" max="1521" width="14.140625" bestFit="1" customWidth="1"/>
    <col min="1522" max="1522" width="34.140625" bestFit="1" customWidth="1"/>
    <col min="1523" max="1523" width="18.90234375" bestFit="1" customWidth="1"/>
    <col min="1524" max="1524" width="25.90234375" bestFit="1" customWidth="1"/>
    <col min="1525" max="1526" width="41.1875" bestFit="1" customWidth="1"/>
    <col min="1527" max="1527" width="15" bestFit="1" customWidth="1"/>
    <col min="1528" max="1528" width="17.1875" bestFit="1" customWidth="1"/>
    <col min="1529" max="1529" width="41.33203125" bestFit="1" customWidth="1"/>
    <col min="1530" max="1530" width="44.37890625" bestFit="1" customWidth="1"/>
    <col min="1531" max="1531" width="27.7109375" bestFit="1" customWidth="1"/>
    <col min="1532" max="1532" width="45.47265625" bestFit="1" customWidth="1"/>
    <col min="1533" max="1533" width="38.09375" bestFit="1" customWidth="1"/>
    <col min="1534" max="1534" width="11.140625" bestFit="1" customWidth="1"/>
    <col min="1535" max="1535" width="19.6640625" bestFit="1" customWidth="1"/>
    <col min="1536" max="1536" width="27.28515625" bestFit="1" customWidth="1"/>
    <col min="1537" max="1537" width="13.140625" bestFit="1" customWidth="1"/>
    <col min="1538" max="1538" width="23.90234375" bestFit="1" customWidth="1"/>
    <col min="1539" max="1539" width="18.5703125" bestFit="1" customWidth="1"/>
    <col min="1540" max="1540" width="35.33203125" bestFit="1" customWidth="1"/>
    <col min="1541" max="1541" width="20.140625" bestFit="1" customWidth="1"/>
    <col min="1542" max="1542" width="23.37890625" bestFit="1" customWidth="1"/>
    <col min="1543" max="1543" width="28.5703125" bestFit="1" customWidth="1"/>
    <col min="1544" max="1544" width="27.28515625" bestFit="1" customWidth="1"/>
    <col min="1545" max="1545" width="33.42578125" bestFit="1" customWidth="1"/>
    <col min="1546" max="1546" width="45.1875" bestFit="1" customWidth="1"/>
    <col min="1547" max="1547" width="8.94921875" bestFit="1" customWidth="1"/>
    <col min="1548" max="1548" width="44.5234375" bestFit="1" customWidth="1"/>
    <col min="1549" max="1549" width="29.5234375" bestFit="1" customWidth="1"/>
    <col min="1550" max="1550" width="32.046875" bestFit="1" customWidth="1"/>
    <col min="1551" max="1551" width="34.234375" bestFit="1" customWidth="1"/>
    <col min="1552" max="1552" width="42.1875" bestFit="1" customWidth="1"/>
    <col min="1553" max="1553" width="13.90234375" bestFit="1" customWidth="1"/>
    <col min="1554" max="1554" width="15.6640625" bestFit="1" customWidth="1"/>
    <col min="1555" max="1555" width="27.42578125" bestFit="1" customWidth="1"/>
    <col min="1556" max="1556" width="18.5703125" bestFit="1" customWidth="1"/>
    <col min="1557" max="1557" width="24.94921875" bestFit="1" customWidth="1"/>
    <col min="1558" max="1558" width="11.7109375" bestFit="1" customWidth="1"/>
    <col min="1559" max="1559" width="14.76171875" bestFit="1" customWidth="1"/>
    <col min="1560" max="1560" width="20.140625" bestFit="1" customWidth="1"/>
    <col min="1561" max="1561" width="20.6171875" bestFit="1" customWidth="1"/>
    <col min="1562" max="1562" width="25.42578125" bestFit="1" customWidth="1"/>
    <col min="1563" max="1563" width="11.140625" bestFit="1" customWidth="1"/>
    <col min="1564" max="1564" width="14" bestFit="1" customWidth="1"/>
    <col min="1565" max="1565" width="25.90234375" bestFit="1" customWidth="1"/>
    <col min="1566" max="1566" width="17.37890625" bestFit="1" customWidth="1"/>
    <col min="1567" max="1567" width="46.6171875" bestFit="1" customWidth="1"/>
    <col min="1568" max="1568" width="47.1875" bestFit="1" customWidth="1"/>
    <col min="1569" max="1569" width="20.140625" bestFit="1" customWidth="1"/>
    <col min="1570" max="1570" width="27.94921875" bestFit="1" customWidth="1"/>
    <col min="1571" max="1571" width="7.140625" bestFit="1" customWidth="1"/>
    <col min="1572" max="1572" width="19.28515625" bestFit="1" customWidth="1"/>
    <col min="1573" max="1573" width="20.1875" bestFit="1" customWidth="1"/>
    <col min="1574" max="1574" width="41.94921875" bestFit="1" customWidth="1"/>
    <col min="1575" max="1575" width="27.046875" bestFit="1" customWidth="1"/>
    <col min="1576" max="1576" width="15.85546875" bestFit="1" customWidth="1"/>
    <col min="1577" max="1577" width="10.90234375" bestFit="1" customWidth="1"/>
    <col min="1578" max="1578" width="6.09375" bestFit="1" customWidth="1"/>
    <col min="1579" max="1579" width="34.33203125" bestFit="1" customWidth="1"/>
    <col min="1580" max="1580" width="34.6640625" bestFit="1" customWidth="1"/>
    <col min="1581" max="1581" width="13.6171875" bestFit="1" customWidth="1"/>
    <col min="1582" max="1582" width="24.5703125" bestFit="1" customWidth="1"/>
    <col min="1583" max="1583" width="8.85546875" bestFit="1" customWidth="1"/>
    <col min="1584" max="1584" width="15.1875" bestFit="1" customWidth="1"/>
    <col min="1585" max="1585" width="37.09375" bestFit="1" customWidth="1"/>
    <col min="1586" max="1586" width="10.85546875" bestFit="1" customWidth="1"/>
    <col min="1587" max="1587" width="35" bestFit="1" customWidth="1"/>
    <col min="1588" max="1588" width="46.80859375" bestFit="1" customWidth="1"/>
    <col min="1589" max="1589" width="9.6171875" bestFit="1" customWidth="1"/>
    <col min="1590" max="1590" width="22" bestFit="1" customWidth="1"/>
    <col min="1591" max="1591" width="18.140625" bestFit="1" customWidth="1"/>
    <col min="1592" max="1592" width="43.37890625" bestFit="1" customWidth="1"/>
    <col min="1593" max="1593" width="42.09375" bestFit="1" customWidth="1"/>
    <col min="1594" max="1594" width="28.28515625" bestFit="1" customWidth="1"/>
    <col min="1595" max="1595" width="14.76171875" bestFit="1" customWidth="1"/>
    <col min="1596" max="1596" width="41.37890625" bestFit="1" customWidth="1"/>
    <col min="1597" max="1597" width="13.94921875" bestFit="1" customWidth="1"/>
    <col min="1598" max="1598" width="16.5234375" bestFit="1" customWidth="1"/>
    <col min="1599" max="1599" width="13.1875" bestFit="1" customWidth="1"/>
    <col min="1600" max="1600" width="27.94921875" bestFit="1" customWidth="1"/>
    <col min="1601" max="1601" width="39.28515625" bestFit="1" customWidth="1"/>
    <col min="1602" max="1602" width="24.140625" bestFit="1" customWidth="1"/>
    <col min="1603" max="1603" width="9.94921875" bestFit="1" customWidth="1"/>
    <col min="1604" max="1604" width="44.234375" bestFit="1" customWidth="1"/>
    <col min="1605" max="1605" width="38" bestFit="1" customWidth="1"/>
    <col min="1606" max="1606" width="15.09375" bestFit="1" customWidth="1"/>
    <col min="1607" max="1607" width="42.6171875" bestFit="1" customWidth="1"/>
    <col min="1608" max="1608" width="15.6640625" bestFit="1" customWidth="1"/>
    <col min="1609" max="1609" width="14.33203125" bestFit="1" customWidth="1"/>
    <col min="1610" max="1610" width="31.234375" bestFit="1" customWidth="1"/>
    <col min="1611" max="1611" width="39.234375" bestFit="1" customWidth="1"/>
    <col min="1612" max="1612" width="10.33203125" bestFit="1" customWidth="1"/>
    <col min="1613" max="1613" width="46.28515625" bestFit="1" customWidth="1"/>
    <col min="1614" max="1614" width="29.76171875" bestFit="1" customWidth="1"/>
    <col min="1615" max="1615" width="12.80859375" bestFit="1" customWidth="1"/>
    <col min="1616" max="1616" width="19.47265625" bestFit="1" customWidth="1"/>
    <col min="1617" max="1617" width="22.37890625" bestFit="1" customWidth="1"/>
    <col min="1618" max="1618" width="42.90234375" bestFit="1" customWidth="1"/>
    <col min="1619" max="1619" width="44.1875" bestFit="1" customWidth="1"/>
    <col min="1620" max="1620" width="45" bestFit="1" customWidth="1"/>
    <col min="1621" max="1621" width="37.28515625" bestFit="1" customWidth="1"/>
    <col min="1622" max="1622" width="26.7109375" bestFit="1" customWidth="1"/>
    <col min="1623" max="1623" width="46.6640625" bestFit="1" customWidth="1"/>
    <col min="1624" max="1624" width="24.7109375" bestFit="1" customWidth="1"/>
    <col min="1625" max="1625" width="42.42578125" bestFit="1" customWidth="1"/>
    <col min="1626" max="1626" width="16.1875" bestFit="1" customWidth="1"/>
    <col min="1627" max="1627" width="46.37890625" bestFit="1" customWidth="1"/>
    <col min="1628" max="1628" width="15.6640625" bestFit="1" customWidth="1"/>
    <col min="1629" max="1629" width="32" bestFit="1" customWidth="1"/>
    <col min="1630" max="1630" width="33.6640625" bestFit="1" customWidth="1"/>
    <col min="1631" max="1631" width="34.5703125" bestFit="1" customWidth="1"/>
    <col min="1632" max="1632" width="45" bestFit="1" customWidth="1"/>
    <col min="1633" max="1633" width="30.5703125" bestFit="1" customWidth="1"/>
    <col min="1634" max="1634" width="33.6171875" bestFit="1" customWidth="1"/>
    <col min="1635" max="1635" width="42.80859375" bestFit="1" customWidth="1"/>
    <col min="1636" max="1636" width="16.140625" bestFit="1" customWidth="1"/>
    <col min="1637" max="1637" width="46.234375" bestFit="1" customWidth="1"/>
    <col min="1638" max="1638" width="40.5703125" bestFit="1" customWidth="1"/>
    <col min="1639" max="1639" width="37.76171875" bestFit="1" customWidth="1"/>
    <col min="1640" max="1640" width="37.6640625" bestFit="1" customWidth="1"/>
    <col min="1641" max="1641" width="30.94921875" bestFit="1" customWidth="1"/>
    <col min="1642" max="1642" width="42.5703125" bestFit="1" customWidth="1"/>
    <col min="1643" max="1643" width="27.33203125" bestFit="1" customWidth="1"/>
    <col min="1644" max="1644" width="17.47265625" bestFit="1" customWidth="1"/>
    <col min="1645" max="1645" width="20.046875" bestFit="1" customWidth="1"/>
    <col min="1646" max="1646" width="14.234375" bestFit="1" customWidth="1"/>
    <col min="1647" max="1647" width="14.47265625" bestFit="1" customWidth="1"/>
    <col min="1648" max="1648" width="7" bestFit="1" customWidth="1"/>
    <col min="1649" max="1649" width="6.234375" bestFit="1" customWidth="1"/>
    <col min="1650" max="1650" width="10.33203125" bestFit="1" customWidth="1"/>
    <col min="1651" max="1651" width="37.5234375" bestFit="1" customWidth="1"/>
    <col min="1652" max="1652" width="47.94921875" bestFit="1" customWidth="1"/>
    <col min="1653" max="1653" width="26.7109375" bestFit="1" customWidth="1"/>
    <col min="1654" max="1654" width="35.6171875" bestFit="1" customWidth="1"/>
    <col min="1655" max="1655" width="14.76171875" bestFit="1" customWidth="1"/>
    <col min="1656" max="1656" width="37.33203125" bestFit="1" customWidth="1"/>
    <col min="1657" max="1657" width="38.80859375" bestFit="1" customWidth="1"/>
    <col min="1658" max="1658" width="38.76171875" bestFit="1" customWidth="1"/>
    <col min="1659" max="1659" width="38.90234375" bestFit="1" customWidth="1"/>
    <col min="1660" max="1660" width="31.90234375" bestFit="1" customWidth="1"/>
    <col min="1661" max="1661" width="18.5703125" bestFit="1" customWidth="1"/>
    <col min="1662" max="1662" width="31.1875" bestFit="1" customWidth="1"/>
    <col min="1663" max="1663" width="12.37890625" bestFit="1" customWidth="1"/>
    <col min="1664" max="1664" width="31.90234375" bestFit="1" customWidth="1"/>
    <col min="1665" max="1665" width="44.28515625" bestFit="1" customWidth="1"/>
    <col min="1666" max="1666" width="46.1875" bestFit="1" customWidth="1"/>
    <col min="1667" max="1667" width="21.28515625" bestFit="1" customWidth="1"/>
    <col min="1668" max="1668" width="24.046875" bestFit="1" customWidth="1"/>
    <col min="1669" max="1669" width="24.7109375" bestFit="1" customWidth="1"/>
    <col min="1670" max="1670" width="19.5234375" bestFit="1" customWidth="1"/>
    <col min="1671" max="1671" width="16.6171875" bestFit="1" customWidth="1"/>
    <col min="1672" max="1672" width="39.37890625" bestFit="1" customWidth="1"/>
    <col min="1673" max="1673" width="36.42578125" bestFit="1" customWidth="1"/>
    <col min="1674" max="1674" width="21.94921875" bestFit="1" customWidth="1"/>
    <col min="1675" max="1675" width="19.90234375" bestFit="1" customWidth="1"/>
    <col min="1676" max="1676" width="23.140625" bestFit="1" customWidth="1"/>
    <col min="1677" max="1677" width="12.33203125" bestFit="1" customWidth="1"/>
    <col min="1678" max="1678" width="21.6171875" bestFit="1" customWidth="1"/>
    <col min="1679" max="1679" width="31.28515625" bestFit="1" customWidth="1"/>
    <col min="1680" max="1680" width="22.90234375" bestFit="1" customWidth="1"/>
    <col min="1681" max="1681" width="28.6640625" bestFit="1" customWidth="1"/>
    <col min="1682" max="1682" width="39.234375" bestFit="1" customWidth="1"/>
    <col min="1683" max="1683" width="13.6640625" bestFit="1" customWidth="1"/>
    <col min="1684" max="1684" width="30" bestFit="1" customWidth="1"/>
    <col min="1685" max="1685" width="15.5234375" bestFit="1" customWidth="1"/>
    <col min="1686" max="1686" width="45.1875" bestFit="1" customWidth="1"/>
    <col min="1687" max="1687" width="45.046875" bestFit="1" customWidth="1"/>
    <col min="1688" max="1688" width="12.5234375" bestFit="1" customWidth="1"/>
    <col min="1689" max="1689" width="30.5703125" bestFit="1" customWidth="1"/>
    <col min="1690" max="1690" width="51" bestFit="1" customWidth="1"/>
    <col min="1691" max="1691" width="44.046875" bestFit="1" customWidth="1"/>
    <col min="1692" max="1692" width="26.28515625" bestFit="1" customWidth="1"/>
    <col min="1693" max="1693" width="25.85546875" bestFit="1" customWidth="1"/>
    <col min="1694" max="1694" width="31" bestFit="1" customWidth="1"/>
    <col min="1695" max="1695" width="12.90234375" bestFit="1" customWidth="1"/>
    <col min="1696" max="1696" width="14.85546875" bestFit="1" customWidth="1"/>
    <col min="1697" max="1697" width="25.140625" bestFit="1" customWidth="1"/>
    <col min="1698" max="1698" width="7" bestFit="1" customWidth="1"/>
    <col min="1699" max="1699" width="37.5234375" bestFit="1" customWidth="1"/>
    <col min="1700" max="1700" width="45.7109375" bestFit="1" customWidth="1"/>
    <col min="1701" max="1701" width="33.234375" bestFit="1" customWidth="1"/>
    <col min="1702" max="1702" width="43.140625" bestFit="1" customWidth="1"/>
    <col min="1703" max="1703" width="46.140625" bestFit="1" customWidth="1"/>
    <col min="1704" max="1704" width="24.42578125" bestFit="1" customWidth="1"/>
    <col min="1705" max="1705" width="16.90234375" bestFit="1" customWidth="1"/>
    <col min="1706" max="1706" width="45.80859375" bestFit="1" customWidth="1"/>
    <col min="1707" max="1707" width="32" bestFit="1" customWidth="1"/>
    <col min="1708" max="1708" width="41.5703125" bestFit="1" customWidth="1"/>
    <col min="1709" max="1709" width="11.85546875" bestFit="1" customWidth="1"/>
    <col min="1710" max="1710" width="39.5703125" bestFit="1" customWidth="1"/>
    <col min="1711" max="1711" width="44.5234375" bestFit="1" customWidth="1"/>
    <col min="1712" max="1712" width="14.37890625" bestFit="1" customWidth="1"/>
    <col min="1713" max="1713" width="30.234375" bestFit="1" customWidth="1"/>
    <col min="1714" max="1714" width="37.90234375" bestFit="1" customWidth="1"/>
    <col min="1715" max="1715" width="28.80859375" bestFit="1" customWidth="1"/>
    <col min="1716" max="1716" width="44.76171875" bestFit="1" customWidth="1"/>
    <col min="1717" max="1717" width="30.5234375" bestFit="1" customWidth="1"/>
    <col min="1718" max="1718" width="7.6640625" bestFit="1" customWidth="1"/>
    <col min="1719" max="1719" width="13.94921875" bestFit="1" customWidth="1"/>
    <col min="1720" max="1720" width="19.5234375" bestFit="1" customWidth="1"/>
    <col min="1721" max="1721" width="37.1875" bestFit="1" customWidth="1"/>
    <col min="1722" max="1722" width="31.6171875" bestFit="1" customWidth="1"/>
    <col min="1723" max="1723" width="30" bestFit="1" customWidth="1"/>
    <col min="1724" max="1724" width="15.046875" bestFit="1" customWidth="1"/>
    <col min="1725" max="1725" width="41.76171875" bestFit="1" customWidth="1"/>
    <col min="1726" max="1726" width="8.90234375" bestFit="1" customWidth="1"/>
    <col min="1727" max="1727" width="37.1875" bestFit="1" customWidth="1"/>
    <col min="1728" max="1728" width="12.85546875" bestFit="1" customWidth="1"/>
    <col min="1729" max="1729" width="26.1875" bestFit="1" customWidth="1"/>
    <col min="1730" max="1730" width="24.33203125" bestFit="1" customWidth="1"/>
    <col min="1731" max="1731" width="31.37890625" bestFit="1" customWidth="1"/>
    <col min="1732" max="1732" width="40.94921875" bestFit="1" customWidth="1"/>
    <col min="1733" max="1733" width="42.5703125" bestFit="1" customWidth="1"/>
    <col min="1734" max="1734" width="8.046875" bestFit="1" customWidth="1"/>
    <col min="1735" max="1735" width="40.90234375" bestFit="1" customWidth="1"/>
    <col min="1736" max="1736" width="26.046875" bestFit="1" customWidth="1"/>
    <col min="1737" max="1737" width="22.37890625" bestFit="1" customWidth="1"/>
    <col min="1738" max="1738" width="43.47265625" bestFit="1" customWidth="1"/>
    <col min="1739" max="1739" width="16.09375" bestFit="1" customWidth="1"/>
    <col min="1740" max="1740" width="7.6640625" bestFit="1" customWidth="1"/>
    <col min="1741" max="1741" width="36.28515625" bestFit="1" customWidth="1"/>
    <col min="1742" max="1742" width="49.42578125" bestFit="1" customWidth="1"/>
    <col min="1743" max="1743" width="13.47265625" bestFit="1" customWidth="1"/>
    <col min="1744" max="1744" width="14" bestFit="1" customWidth="1"/>
    <col min="1745" max="1745" width="25.94921875" bestFit="1" customWidth="1"/>
    <col min="1746" max="1746" width="41.7109375" bestFit="1" customWidth="1"/>
    <col min="1747" max="1747" width="30.80859375" bestFit="1" customWidth="1"/>
    <col min="1748" max="1748" width="14.046875" bestFit="1" customWidth="1"/>
    <col min="1749" max="1749" width="31.47265625" bestFit="1" customWidth="1"/>
    <col min="1750" max="1750" width="41.09375" bestFit="1" customWidth="1"/>
    <col min="1751" max="1751" width="15.80859375" bestFit="1" customWidth="1"/>
    <col min="1752" max="1752" width="35.94921875" bestFit="1" customWidth="1"/>
    <col min="1753" max="1753" width="20.6640625" bestFit="1" customWidth="1"/>
    <col min="1754" max="1754" width="19.28515625" bestFit="1" customWidth="1"/>
    <col min="1755" max="1755" width="33.85546875" bestFit="1" customWidth="1"/>
    <col min="1756" max="1756" width="33.234375" bestFit="1" customWidth="1"/>
    <col min="1757" max="1757" width="10.7109375" bestFit="1" customWidth="1"/>
    <col min="1758" max="1758" width="43.80859375" bestFit="1" customWidth="1"/>
    <col min="1759" max="1759" width="15.1875" bestFit="1" customWidth="1"/>
    <col min="1760" max="1760" width="46.1875" bestFit="1" customWidth="1"/>
    <col min="1761" max="1761" width="38.47265625" bestFit="1" customWidth="1"/>
    <col min="1762" max="1762" width="29.76171875" bestFit="1" customWidth="1"/>
    <col min="1763" max="1763" width="28.90234375" bestFit="1" customWidth="1"/>
    <col min="1764" max="1764" width="38.046875" bestFit="1" customWidth="1"/>
    <col min="1765" max="1765" width="35.234375" bestFit="1" customWidth="1"/>
    <col min="1766" max="1766" width="14.85546875" bestFit="1" customWidth="1"/>
    <col min="1767" max="1767" width="26.5703125" bestFit="1" customWidth="1"/>
    <col min="1768" max="1768" width="15.28515625" bestFit="1" customWidth="1"/>
    <col min="1769" max="1769" width="5.140625" bestFit="1" customWidth="1"/>
    <col min="1770" max="1770" width="24.76171875" bestFit="1" customWidth="1"/>
    <col min="1771" max="1771" width="9.6171875" bestFit="1" customWidth="1"/>
    <col min="1772" max="1772" width="48.85546875" bestFit="1" customWidth="1"/>
    <col min="1773" max="1773" width="16.046875" bestFit="1" customWidth="1"/>
    <col min="1774" max="1774" width="12.47265625" bestFit="1" customWidth="1"/>
    <col min="1775" max="1775" width="38.76171875" bestFit="1" customWidth="1"/>
    <col min="1776" max="1776" width="24.140625" bestFit="1" customWidth="1"/>
    <col min="1777" max="1777" width="39.234375" bestFit="1" customWidth="1"/>
    <col min="1778" max="1778" width="27.6640625" bestFit="1" customWidth="1"/>
    <col min="1779" max="1779" width="56.94921875" bestFit="1" customWidth="1"/>
    <col min="1780" max="1780" width="19" bestFit="1" customWidth="1"/>
    <col min="1781" max="1781" width="47.6640625" bestFit="1" customWidth="1"/>
    <col min="1782" max="1782" width="46.5703125" bestFit="1" customWidth="1"/>
    <col min="1783" max="1783" width="39.80859375" bestFit="1" customWidth="1"/>
    <col min="1784" max="1784" width="38.76171875" bestFit="1" customWidth="1"/>
    <col min="1785" max="1785" width="41.28515625" bestFit="1" customWidth="1"/>
    <col min="1786" max="1786" width="19.09375" bestFit="1" customWidth="1"/>
    <col min="1787" max="1787" width="48.234375" bestFit="1" customWidth="1"/>
    <col min="1788" max="1788" width="13.5234375" bestFit="1" customWidth="1"/>
    <col min="1789" max="1789" width="43.5234375" bestFit="1" customWidth="1"/>
    <col min="1790" max="1790" width="12.234375" bestFit="1" customWidth="1"/>
    <col min="1791" max="1791" width="29.7109375" bestFit="1" customWidth="1"/>
    <col min="1792" max="1792" width="22.7109375" bestFit="1" customWidth="1"/>
    <col min="1793" max="1793" width="30" bestFit="1" customWidth="1"/>
    <col min="1794" max="1794" width="44.76171875" bestFit="1" customWidth="1"/>
    <col min="1795" max="1795" width="22.37890625" bestFit="1" customWidth="1"/>
    <col min="1796" max="1796" width="49.80859375" bestFit="1" customWidth="1"/>
    <col min="1797" max="1797" width="21" bestFit="1" customWidth="1"/>
    <col min="1798" max="1798" width="14.7109375" bestFit="1" customWidth="1"/>
    <col min="1799" max="1799" width="40.140625" bestFit="1" customWidth="1"/>
    <col min="1800" max="1800" width="7.6640625" bestFit="1" customWidth="1"/>
    <col min="1801" max="1801" width="29.76171875" bestFit="1" customWidth="1"/>
    <col min="1802" max="1802" width="46.6171875" bestFit="1" customWidth="1"/>
    <col min="1803" max="1803" width="24.6640625" bestFit="1" customWidth="1"/>
    <col min="1804" max="1804" width="19.7109375" bestFit="1" customWidth="1"/>
    <col min="1805" max="1805" width="26.37890625" bestFit="1" customWidth="1"/>
    <col min="1806" max="1806" width="14.90234375" bestFit="1" customWidth="1"/>
    <col min="1807" max="1807" width="15.94921875" bestFit="1" customWidth="1"/>
    <col min="1808" max="1808" width="6.94921875" bestFit="1" customWidth="1"/>
    <col min="1809" max="1809" width="40.76171875" bestFit="1" customWidth="1"/>
    <col min="1810" max="1810" width="27.80859375" bestFit="1" customWidth="1"/>
    <col min="1811" max="1811" width="25.5234375" bestFit="1" customWidth="1"/>
    <col min="1812" max="1812" width="39.5703125" bestFit="1" customWidth="1"/>
    <col min="1813" max="1813" width="28.6171875" bestFit="1" customWidth="1"/>
    <col min="1814" max="1814" width="23.6171875" bestFit="1" customWidth="1"/>
    <col min="1815" max="1815" width="28.046875" bestFit="1" customWidth="1"/>
    <col min="1816" max="1816" width="30.5703125" bestFit="1" customWidth="1"/>
    <col min="1817" max="1817" width="22.85546875" bestFit="1" customWidth="1"/>
    <col min="1818" max="1818" width="37.90234375" bestFit="1" customWidth="1"/>
    <col min="1819" max="1819" width="9.80859375" bestFit="1" customWidth="1"/>
    <col min="1820" max="1820" width="11.5703125" bestFit="1" customWidth="1"/>
    <col min="1821" max="1821" width="21.09375" bestFit="1" customWidth="1"/>
    <col min="1822" max="1822" width="30.6640625" bestFit="1" customWidth="1"/>
    <col min="1823" max="1823" width="8.47265625" bestFit="1" customWidth="1"/>
    <col min="1824" max="1824" width="38.33203125" bestFit="1" customWidth="1"/>
    <col min="1825" max="1825" width="32.5703125" bestFit="1" customWidth="1"/>
    <col min="1826" max="1826" width="8.42578125" bestFit="1" customWidth="1"/>
    <col min="1827" max="1827" width="17.94921875" bestFit="1" customWidth="1"/>
    <col min="1828" max="1828" width="30.80859375" bestFit="1" customWidth="1"/>
    <col min="1829" max="1829" width="9.234375" bestFit="1" customWidth="1"/>
    <col min="1830" max="1830" width="12.76171875" bestFit="1" customWidth="1"/>
    <col min="1831" max="1831" width="62.94921875" bestFit="1" customWidth="1"/>
    <col min="1832" max="1832" width="21.234375" bestFit="1" customWidth="1"/>
    <col min="1833" max="1833" width="25.37890625" bestFit="1" customWidth="1"/>
    <col min="1834" max="1834" width="17.47265625" bestFit="1" customWidth="1"/>
    <col min="1835" max="1835" width="13" bestFit="1" customWidth="1"/>
    <col min="1836" max="1836" width="26.90234375" bestFit="1" customWidth="1"/>
    <col min="1837" max="1837" width="25.42578125" bestFit="1" customWidth="1"/>
    <col min="1838" max="1838" width="42.90234375" bestFit="1" customWidth="1"/>
    <col min="1839" max="1839" width="22.6640625" bestFit="1" customWidth="1"/>
    <col min="1840" max="1840" width="11.6640625" bestFit="1" customWidth="1"/>
    <col min="1841" max="1841" width="15.7109375" bestFit="1" customWidth="1"/>
    <col min="1842" max="1842" width="42.94921875" bestFit="1" customWidth="1"/>
    <col min="1843" max="1843" width="11.85546875" bestFit="1" customWidth="1"/>
    <col min="1844" max="1844" width="17.140625" bestFit="1" customWidth="1"/>
    <col min="1845" max="1845" width="41.42578125" bestFit="1" customWidth="1"/>
    <col min="1846" max="1846" width="5.85546875" bestFit="1" customWidth="1"/>
    <col min="1847" max="1847" width="22.90234375" bestFit="1" customWidth="1"/>
    <col min="1848" max="1848" width="10.7109375" bestFit="1" customWidth="1"/>
    <col min="1849" max="1849" width="10.234375" bestFit="1" customWidth="1"/>
    <col min="1850" max="1850" width="27.5703125" bestFit="1" customWidth="1"/>
    <col min="1851" max="1851" width="27.80859375" bestFit="1" customWidth="1"/>
    <col min="1852" max="1852" width="20.85546875" bestFit="1" customWidth="1"/>
    <col min="1853" max="1853" width="35.47265625" bestFit="1" customWidth="1"/>
    <col min="1854" max="1854" width="34.76171875" bestFit="1" customWidth="1"/>
    <col min="1855" max="1855" width="32.33203125" bestFit="1" customWidth="1"/>
    <col min="1856" max="1856" width="11.5234375" bestFit="1" customWidth="1"/>
    <col min="1857" max="1857" width="14.94921875" bestFit="1" customWidth="1"/>
    <col min="1858" max="1858" width="22.234375" bestFit="1" customWidth="1"/>
    <col min="1859" max="1859" width="36.37890625" bestFit="1" customWidth="1"/>
    <col min="1860" max="1860" width="36.046875" bestFit="1" customWidth="1"/>
    <col min="1861" max="1861" width="21.47265625" bestFit="1" customWidth="1"/>
    <col min="1862" max="1862" width="42.5703125" bestFit="1" customWidth="1"/>
    <col min="1863" max="1863" width="8.42578125" bestFit="1" customWidth="1"/>
    <col min="1864" max="1864" width="21.046875" bestFit="1" customWidth="1"/>
    <col min="1865" max="1865" width="34.5703125" bestFit="1" customWidth="1"/>
    <col min="1866" max="1866" width="29.94921875" bestFit="1" customWidth="1"/>
    <col min="1867" max="1867" width="18.140625" bestFit="1" customWidth="1"/>
    <col min="1868" max="1868" width="26.85546875" bestFit="1" customWidth="1"/>
    <col min="1869" max="1869" width="14.33203125" bestFit="1" customWidth="1"/>
    <col min="1870" max="1870" width="45.6640625" bestFit="1" customWidth="1"/>
    <col min="1871" max="1871" width="7.6640625" bestFit="1" customWidth="1"/>
    <col min="1872" max="1872" width="23.046875" bestFit="1" customWidth="1"/>
    <col min="1873" max="1873" width="41.6171875" bestFit="1" customWidth="1"/>
    <col min="1874" max="1874" width="8.7109375" bestFit="1" customWidth="1"/>
    <col min="1875" max="1875" width="11.7109375" bestFit="1" customWidth="1"/>
    <col min="1876" max="1876" width="29.33203125" bestFit="1" customWidth="1"/>
    <col min="1877" max="1877" width="14.7109375" bestFit="1" customWidth="1"/>
    <col min="1878" max="1878" width="46.1875" bestFit="1" customWidth="1"/>
    <col min="1879" max="1879" width="16.28515625" bestFit="1" customWidth="1"/>
    <col min="1880" max="1880" width="32.5234375" bestFit="1" customWidth="1"/>
    <col min="1881" max="1881" width="32.140625" bestFit="1" customWidth="1"/>
    <col min="1882" max="1882" width="21.85546875" bestFit="1" customWidth="1"/>
    <col min="1883" max="1883" width="9.76171875" bestFit="1" customWidth="1"/>
    <col min="1884" max="1884" width="6.90234375" bestFit="1" customWidth="1"/>
    <col min="1885" max="1885" width="23.7109375" bestFit="1" customWidth="1"/>
    <col min="1886" max="1886" width="11.94921875" bestFit="1" customWidth="1"/>
    <col min="1887" max="1887" width="35.90234375" bestFit="1" customWidth="1"/>
    <col min="1888" max="1888" width="11.046875" bestFit="1" customWidth="1"/>
    <col min="1889" max="1889" width="40.37890625" bestFit="1" customWidth="1"/>
    <col min="1890" max="1890" width="35.1875" bestFit="1" customWidth="1"/>
    <col min="1891" max="1891" width="9.33203125" bestFit="1" customWidth="1"/>
    <col min="1892" max="1892" width="46.90234375" bestFit="1" customWidth="1"/>
    <col min="1893" max="1893" width="18" bestFit="1" customWidth="1"/>
    <col min="1894" max="1894" width="11.80859375" bestFit="1" customWidth="1"/>
    <col min="1895" max="1895" width="22.90234375" bestFit="1" customWidth="1"/>
    <col min="1896" max="1896" width="14.1875" bestFit="1" customWidth="1"/>
    <col min="1897" max="1897" width="24.6171875" bestFit="1" customWidth="1"/>
    <col min="1898" max="1898" width="13.90234375" bestFit="1" customWidth="1"/>
    <col min="1899" max="1900" width="12.7109375" bestFit="1" customWidth="1"/>
    <col min="1901" max="1901" width="9.046875" bestFit="1" customWidth="1"/>
    <col min="1902" max="1902" width="38.09375" bestFit="1" customWidth="1"/>
    <col min="1903" max="1903" width="22.37890625" bestFit="1" customWidth="1"/>
    <col min="1904" max="1904" width="11.09375" bestFit="1" customWidth="1"/>
    <col min="1905" max="1905" width="30.90234375" bestFit="1" customWidth="1"/>
    <col min="1906" max="1906" width="21.234375" bestFit="1" customWidth="1"/>
    <col min="1907" max="1907" width="31.09375" bestFit="1" customWidth="1"/>
    <col min="1908" max="1908" width="25" bestFit="1" customWidth="1"/>
    <col min="1909" max="1909" width="40.6171875" bestFit="1" customWidth="1"/>
    <col min="1910" max="1910" width="9.046875" bestFit="1" customWidth="1"/>
    <col min="1911" max="1911" width="33" bestFit="1" customWidth="1"/>
    <col min="1912" max="1912" width="50.37890625" bestFit="1" customWidth="1"/>
    <col min="1913" max="1913" width="36.28515625" bestFit="1" customWidth="1"/>
    <col min="1914" max="1914" width="19.33203125" bestFit="1" customWidth="1"/>
    <col min="1915" max="1915" width="32.90234375" bestFit="1" customWidth="1"/>
    <col min="1916" max="1916" width="44.28515625" bestFit="1" customWidth="1"/>
    <col min="1917" max="1917" width="7.85546875" bestFit="1" customWidth="1"/>
    <col min="1918" max="1918" width="19.046875" bestFit="1" customWidth="1"/>
    <col min="1919" max="1919" width="23.234375" bestFit="1" customWidth="1"/>
    <col min="1920" max="1920" width="47.6171875" bestFit="1" customWidth="1"/>
    <col min="1921" max="1921" width="38.046875" bestFit="1" customWidth="1"/>
    <col min="1922" max="1922" width="8.6171875" bestFit="1" customWidth="1"/>
    <col min="1923" max="1923" width="25.5234375" bestFit="1" customWidth="1"/>
    <col min="1924" max="1924" width="34.47265625" bestFit="1" customWidth="1"/>
    <col min="1925" max="1925" width="26.6171875" bestFit="1" customWidth="1"/>
    <col min="1926" max="1926" width="46.234375" bestFit="1" customWidth="1"/>
    <col min="1927" max="1927" width="32.76171875" bestFit="1" customWidth="1"/>
    <col min="1928" max="1928" width="37.37890625" bestFit="1" customWidth="1"/>
    <col min="1929" max="1929" width="23.94921875" bestFit="1" customWidth="1"/>
    <col min="1930" max="1930" width="15" bestFit="1" customWidth="1"/>
    <col min="1931" max="1931" width="8.046875" bestFit="1" customWidth="1"/>
    <col min="1932" max="1932" width="24.28515625" bestFit="1" customWidth="1"/>
    <col min="1933" max="1933" width="41.47265625" bestFit="1" customWidth="1"/>
    <col min="1934" max="1934" width="12.85546875" bestFit="1" customWidth="1"/>
    <col min="1935" max="1935" width="21.5234375" bestFit="1" customWidth="1"/>
    <col min="1936" max="1936" width="23.046875" bestFit="1" customWidth="1"/>
    <col min="1937" max="1937" width="35.09375" bestFit="1" customWidth="1"/>
    <col min="1938" max="1938" width="11.28515625" bestFit="1" customWidth="1"/>
    <col min="1939" max="1939" width="27.6171875" bestFit="1" customWidth="1"/>
    <col min="1940" max="1940" width="22.046875" bestFit="1" customWidth="1"/>
    <col min="1941" max="1941" width="24.76171875" bestFit="1" customWidth="1"/>
    <col min="1942" max="1942" width="32.6640625" bestFit="1" customWidth="1"/>
    <col min="1943" max="1943" width="38.7109375" bestFit="1" customWidth="1"/>
    <col min="1944" max="1944" width="16.234375" bestFit="1" customWidth="1"/>
    <col min="1945" max="1945" width="31.90234375" bestFit="1" customWidth="1"/>
    <col min="1946" max="1946" width="43.6640625" bestFit="1" customWidth="1"/>
    <col min="1947" max="1947" width="41.140625" bestFit="1" customWidth="1"/>
    <col min="1948" max="1948" width="17" bestFit="1" customWidth="1"/>
    <col min="1949" max="1949" width="20.90234375" bestFit="1" customWidth="1"/>
    <col min="1950" max="1950" width="45.80859375" bestFit="1" customWidth="1"/>
    <col min="1951" max="1951" width="19.140625" bestFit="1" customWidth="1"/>
    <col min="1952" max="1952" width="13.80859375" bestFit="1" customWidth="1"/>
    <col min="1953" max="1953" width="14.76171875" bestFit="1" customWidth="1"/>
    <col min="1954" max="1954" width="41.5703125" bestFit="1" customWidth="1"/>
    <col min="1955" max="1955" width="27.6640625" bestFit="1" customWidth="1"/>
    <col min="1956" max="1956" width="43.47265625" bestFit="1" customWidth="1"/>
    <col min="1957" max="1957" width="11.80859375" bestFit="1" customWidth="1"/>
    <col min="1958" max="1958" width="14" bestFit="1" customWidth="1"/>
    <col min="1959" max="1959" width="43.09375" bestFit="1" customWidth="1"/>
    <col min="1960" max="1960" width="33.140625" bestFit="1" customWidth="1"/>
    <col min="1961" max="1961" width="19.6640625" bestFit="1" customWidth="1"/>
    <col min="1962" max="1962" width="32.140625" bestFit="1" customWidth="1"/>
    <col min="1963" max="1963" width="17.80859375" bestFit="1" customWidth="1"/>
    <col min="1964" max="1964" width="27.1875" bestFit="1" customWidth="1"/>
    <col min="1965" max="1965" width="34.140625" bestFit="1" customWidth="1"/>
    <col min="1966" max="1966" width="22.33203125" bestFit="1" customWidth="1"/>
    <col min="1967" max="1967" width="45.140625" bestFit="1" customWidth="1"/>
    <col min="1968" max="1968" width="24.5234375" bestFit="1" customWidth="1"/>
    <col min="1969" max="1969" width="10.5703125" bestFit="1" customWidth="1"/>
    <col min="1970" max="1970" width="12.85546875" bestFit="1" customWidth="1"/>
    <col min="1971" max="1971" width="22.1875" bestFit="1" customWidth="1"/>
    <col min="1972" max="1972" width="45.80859375" bestFit="1" customWidth="1"/>
    <col min="1973" max="1973" width="23.046875" bestFit="1" customWidth="1"/>
    <col min="1974" max="1974" width="22.37890625" bestFit="1" customWidth="1"/>
    <col min="1975" max="1975" width="43.7109375" bestFit="1" customWidth="1"/>
    <col min="1976" max="1976" width="33.140625" bestFit="1" customWidth="1"/>
    <col min="1977" max="1977" width="13.5234375" bestFit="1" customWidth="1"/>
    <col min="1978" max="1978" width="49.140625" bestFit="1" customWidth="1"/>
    <col min="1979" max="1979" width="15.5703125" bestFit="1" customWidth="1"/>
    <col min="1980" max="1980" width="26.234375" bestFit="1" customWidth="1"/>
    <col min="1981" max="1981" width="14.42578125" bestFit="1" customWidth="1"/>
    <col min="1982" max="1982" width="44.76171875" bestFit="1" customWidth="1"/>
    <col min="1983" max="1983" width="29.37890625" bestFit="1" customWidth="1"/>
    <col min="1984" max="1984" width="45.33203125" bestFit="1" customWidth="1"/>
    <col min="1985" max="1985" width="20.6640625" bestFit="1" customWidth="1"/>
    <col min="1986" max="1986" width="23.6640625" bestFit="1" customWidth="1"/>
    <col min="1987" max="1987" width="21.37890625" bestFit="1" customWidth="1"/>
    <col min="1988" max="1988" width="17" bestFit="1" customWidth="1"/>
    <col min="1989" max="1989" width="24.7109375" bestFit="1" customWidth="1"/>
    <col min="1990" max="1990" width="31.85546875" bestFit="1" customWidth="1"/>
    <col min="1991" max="1991" width="40.046875" bestFit="1" customWidth="1"/>
    <col min="1992" max="1992" width="44.5234375" bestFit="1" customWidth="1"/>
    <col min="1993" max="1993" width="61.046875" bestFit="1" customWidth="1"/>
    <col min="1994" max="1994" width="41.80859375" bestFit="1" customWidth="1"/>
    <col min="1995" max="1995" width="45.42578125" bestFit="1" customWidth="1"/>
    <col min="1996" max="1996" width="7.6640625" bestFit="1" customWidth="1"/>
    <col min="1997" max="1997" width="32.90234375" bestFit="1" customWidth="1"/>
    <col min="1998" max="1998" width="26.94921875" bestFit="1" customWidth="1"/>
    <col min="1999" max="1999" width="28.09375" bestFit="1" customWidth="1"/>
    <col min="2000" max="2000" width="33.94921875" bestFit="1" customWidth="1"/>
    <col min="2001" max="2001" width="25.6171875" bestFit="1" customWidth="1"/>
    <col min="2002" max="2002" width="25.6640625" bestFit="1" customWidth="1"/>
    <col min="2003" max="2003" width="28.76171875" bestFit="1" customWidth="1"/>
    <col min="2004" max="2004" width="45.140625" bestFit="1" customWidth="1"/>
    <col min="2005" max="2005" width="31.6171875" bestFit="1" customWidth="1"/>
    <col min="2006" max="2006" width="36.1875" bestFit="1" customWidth="1"/>
    <col min="2007" max="2007" width="41.37890625" bestFit="1" customWidth="1"/>
    <col min="2008" max="2008" width="40.90234375" bestFit="1" customWidth="1"/>
    <col min="2009" max="2009" width="23" bestFit="1" customWidth="1"/>
    <col min="2010" max="2010" width="21.85546875" bestFit="1" customWidth="1"/>
    <col min="2011" max="2011" width="42.6640625" bestFit="1" customWidth="1"/>
    <col min="2012" max="2012" width="29.94921875" bestFit="1" customWidth="1"/>
    <col min="2013" max="2013" width="36.09375" bestFit="1" customWidth="1"/>
    <col min="2014" max="2014" width="15.234375" bestFit="1" customWidth="1"/>
    <col min="2015" max="2015" width="26.90234375" bestFit="1" customWidth="1"/>
    <col min="2016" max="2016" width="35.80859375" bestFit="1" customWidth="1"/>
    <col min="2017" max="2017" width="24.6171875" bestFit="1" customWidth="1"/>
    <col min="2018" max="2018" width="21.90234375" bestFit="1" customWidth="1"/>
    <col min="2019" max="2019" width="48.6640625" bestFit="1" customWidth="1"/>
    <col min="2020" max="2020" width="12.5234375" bestFit="1" customWidth="1"/>
    <col min="2021" max="2021" width="38.7109375" bestFit="1" customWidth="1"/>
    <col min="2022" max="2022" width="29.37890625" bestFit="1" customWidth="1"/>
    <col min="2023" max="2023" width="29.6171875" bestFit="1" customWidth="1"/>
    <col min="2024" max="2024" width="9.47265625" bestFit="1" customWidth="1"/>
    <col min="2025" max="2025" width="24.80859375" bestFit="1" customWidth="1"/>
    <col min="2026" max="2026" width="35.046875" bestFit="1" customWidth="1"/>
    <col min="2027" max="2027" width="25.6171875" bestFit="1" customWidth="1"/>
    <col min="2028" max="2028" width="43.37890625" bestFit="1" customWidth="1"/>
    <col min="2029" max="2029" width="43.85546875" bestFit="1" customWidth="1"/>
    <col min="2030" max="2030" width="35.09375" bestFit="1" customWidth="1"/>
    <col min="2031" max="2031" width="13.80859375" bestFit="1" customWidth="1"/>
    <col min="2032" max="2032" width="43.80859375" bestFit="1" customWidth="1"/>
    <col min="2033" max="2033" width="46.85546875" bestFit="1" customWidth="1"/>
    <col min="2034" max="2034" width="39.90234375" bestFit="1" customWidth="1"/>
    <col min="2035" max="2035" width="11.234375" bestFit="1" customWidth="1"/>
    <col min="2036" max="2036" width="32.80859375" bestFit="1" customWidth="1"/>
    <col min="2037" max="2037" width="19.046875" bestFit="1" customWidth="1"/>
    <col min="2038" max="2038" width="29.1875" bestFit="1" customWidth="1"/>
    <col min="2039" max="2039" width="41.1875" bestFit="1" customWidth="1"/>
    <col min="2040" max="2040" width="39.140625" bestFit="1" customWidth="1"/>
    <col min="2041" max="2041" width="9.42578125" bestFit="1" customWidth="1"/>
    <col min="2042" max="2042" width="38.046875" bestFit="1" customWidth="1"/>
    <col min="2043" max="2043" width="47.09375" bestFit="1" customWidth="1"/>
    <col min="2044" max="2044" width="38" bestFit="1" customWidth="1"/>
    <col min="2045" max="2045" width="14.140625" bestFit="1" customWidth="1"/>
    <col min="2046" max="2046" width="22.85546875" bestFit="1" customWidth="1"/>
    <col min="2047" max="2047" width="11.76171875" bestFit="1" customWidth="1"/>
    <col min="2048" max="2048" width="15.234375" bestFit="1" customWidth="1"/>
    <col min="2049" max="2049" width="18.6171875" bestFit="1" customWidth="1"/>
    <col min="2050" max="2050" width="38.42578125" bestFit="1" customWidth="1"/>
    <col min="2051" max="2051" width="20.6640625" bestFit="1" customWidth="1"/>
    <col min="2052" max="2052" width="43.046875" bestFit="1" customWidth="1"/>
    <col min="2053" max="2053" width="30.046875" bestFit="1" customWidth="1"/>
    <col min="2054" max="2054" width="6.76171875" bestFit="1" customWidth="1"/>
    <col min="2055" max="2055" width="43.80859375" bestFit="1" customWidth="1"/>
    <col min="2056" max="2056" width="13.85546875" bestFit="1" customWidth="1"/>
    <col min="2057" max="2057" width="38.80859375" bestFit="1" customWidth="1"/>
    <col min="2058" max="2058" width="41.1875" bestFit="1" customWidth="1"/>
    <col min="2059" max="2059" width="44.046875" bestFit="1" customWidth="1"/>
    <col min="2060" max="2060" width="13.140625" bestFit="1" customWidth="1"/>
    <col min="2061" max="2061" width="19" bestFit="1" customWidth="1"/>
    <col min="2062" max="2062" width="16.6640625" bestFit="1" customWidth="1"/>
    <col min="2063" max="2063" width="26.76171875" bestFit="1" customWidth="1"/>
    <col min="2064" max="2064" width="7.6640625" bestFit="1" customWidth="1"/>
    <col min="2065" max="2065" width="21.47265625" bestFit="1" customWidth="1"/>
    <col min="2066" max="2066" width="44.80859375" bestFit="1" customWidth="1"/>
    <col min="2067" max="2067" width="39.76171875" bestFit="1" customWidth="1"/>
    <col min="2068" max="2068" width="18.6640625" bestFit="1" customWidth="1"/>
    <col min="2069" max="2069" width="14.140625" bestFit="1" customWidth="1"/>
    <col min="2070" max="2070" width="40.140625" bestFit="1" customWidth="1"/>
    <col min="2071" max="2071" width="22.42578125" bestFit="1" customWidth="1"/>
    <col min="2072" max="2072" width="23.5234375" bestFit="1" customWidth="1"/>
    <col min="2073" max="2073" width="56" bestFit="1" customWidth="1"/>
    <col min="2074" max="2074" width="17.7109375" bestFit="1" customWidth="1"/>
    <col min="2075" max="2075" width="41.37890625" bestFit="1" customWidth="1"/>
    <col min="2076" max="2076" width="39.80859375" bestFit="1" customWidth="1"/>
    <col min="2077" max="2077" width="29.09375" bestFit="1" customWidth="1"/>
    <col min="2078" max="2078" width="13.94921875" bestFit="1" customWidth="1"/>
    <col min="2079" max="2079" width="29.140625" bestFit="1" customWidth="1"/>
    <col min="2080" max="2080" width="11.09375" bestFit="1" customWidth="1"/>
    <col min="2081" max="2081" width="15.90234375" bestFit="1" customWidth="1"/>
    <col min="2082" max="2082" width="29.234375" bestFit="1" customWidth="1"/>
    <col min="2083" max="2083" width="23.09375" bestFit="1" customWidth="1"/>
    <col min="2084" max="2084" width="26.7109375" bestFit="1" customWidth="1"/>
    <col min="2085" max="2085" width="23" bestFit="1" customWidth="1"/>
    <col min="2086" max="2086" width="36.37890625" bestFit="1" customWidth="1"/>
    <col min="2087" max="2087" width="26" bestFit="1" customWidth="1"/>
    <col min="2088" max="2088" width="45.6171875" bestFit="1" customWidth="1"/>
    <col min="2089" max="2089" width="10.80859375" bestFit="1" customWidth="1"/>
    <col min="2090" max="2090" width="16.28515625" bestFit="1" customWidth="1"/>
    <col min="2091" max="2091" width="27.47265625" bestFit="1" customWidth="1"/>
    <col min="2092" max="2092" width="41.42578125" bestFit="1" customWidth="1"/>
    <col min="2093" max="2093" width="31.6640625" bestFit="1" customWidth="1"/>
    <col min="2094" max="2094" width="13.85546875" bestFit="1" customWidth="1"/>
    <col min="2095" max="2095" width="12.7109375" bestFit="1" customWidth="1"/>
    <col min="2096" max="2096" width="15.046875" bestFit="1" customWidth="1"/>
    <col min="2097" max="2097" width="48.1875" bestFit="1" customWidth="1"/>
    <col min="2098" max="2098" width="7.6640625" bestFit="1" customWidth="1"/>
    <col min="2099" max="2099" width="11.1875" bestFit="1" customWidth="1"/>
    <col min="2100" max="2100" width="26.47265625" bestFit="1" customWidth="1"/>
    <col min="2101" max="2101" width="41.140625" bestFit="1" customWidth="1"/>
    <col min="2102" max="2102" width="7.6640625" bestFit="1" customWidth="1"/>
    <col min="2103" max="2103" width="14.80859375" bestFit="1" customWidth="1"/>
    <col min="2104" max="2104" width="35.85546875" bestFit="1" customWidth="1"/>
    <col min="2105" max="2105" width="15.7109375" bestFit="1" customWidth="1"/>
    <col min="2106" max="2106" width="23.09375" bestFit="1" customWidth="1"/>
    <col min="2107" max="2107" width="23.42578125" bestFit="1" customWidth="1"/>
    <col min="2108" max="2108" width="42.33203125" bestFit="1" customWidth="1"/>
    <col min="2109" max="2109" width="43.1875" bestFit="1" customWidth="1"/>
    <col min="2110" max="2110" width="32.7109375" bestFit="1" customWidth="1"/>
    <col min="2111" max="2111" width="22.85546875" bestFit="1" customWidth="1"/>
    <col min="2112" max="2112" width="40.6171875" bestFit="1" customWidth="1"/>
    <col min="2113" max="2113" width="26.234375" bestFit="1" customWidth="1"/>
    <col min="2114" max="2114" width="19.140625" bestFit="1" customWidth="1"/>
    <col min="2115" max="2115" width="19.47265625" bestFit="1" customWidth="1"/>
    <col min="2116" max="2116" width="47.234375" bestFit="1" customWidth="1"/>
    <col min="2117" max="2117" width="12.80859375" bestFit="1" customWidth="1"/>
    <col min="2118" max="2118" width="10.046875" bestFit="1" customWidth="1"/>
    <col min="2119" max="2119" width="11.046875" bestFit="1" customWidth="1"/>
    <col min="2120" max="2120" width="29.09375" bestFit="1" customWidth="1"/>
    <col min="2121" max="2121" width="46.80859375" bestFit="1" customWidth="1"/>
    <col min="2122" max="2122" width="22.94921875" bestFit="1" customWidth="1"/>
    <col min="2123" max="2123" width="38" bestFit="1" customWidth="1"/>
    <col min="2124" max="2124" width="15.7109375" bestFit="1" customWidth="1"/>
    <col min="2125" max="2125" width="13.140625" bestFit="1" customWidth="1"/>
    <col min="2126" max="2126" width="38.37890625" bestFit="1" customWidth="1"/>
    <col min="2127" max="2127" width="19.47265625" bestFit="1" customWidth="1"/>
    <col min="2128" max="2128" width="9.80859375" bestFit="1" customWidth="1"/>
    <col min="2129" max="2129" width="20.90234375" bestFit="1" customWidth="1"/>
    <col min="2130" max="2130" width="41.5703125" bestFit="1" customWidth="1"/>
    <col min="2131" max="2131" width="14.47265625" bestFit="1" customWidth="1"/>
    <col min="2132" max="2132" width="40.046875" bestFit="1" customWidth="1"/>
    <col min="2133" max="2133" width="31.90234375" bestFit="1" customWidth="1"/>
    <col min="2134" max="2134" width="26.85546875" bestFit="1" customWidth="1"/>
    <col min="2135" max="2135" width="24.5703125" bestFit="1" customWidth="1"/>
    <col min="2136" max="2136" width="19.80859375" bestFit="1" customWidth="1"/>
    <col min="2137" max="2137" width="15.33203125" bestFit="1" customWidth="1"/>
    <col min="2138" max="2138" width="7.6171875" bestFit="1" customWidth="1"/>
    <col min="2139" max="2139" width="27.09375" bestFit="1" customWidth="1"/>
    <col min="2140" max="2140" width="7.85546875" bestFit="1" customWidth="1"/>
    <col min="2141" max="2141" width="11.234375" bestFit="1" customWidth="1"/>
    <col min="2142" max="2142" width="33.80859375" bestFit="1" customWidth="1"/>
    <col min="2143" max="2143" width="35.80859375" bestFit="1" customWidth="1"/>
    <col min="2144" max="2144" width="25.6171875" bestFit="1" customWidth="1"/>
    <col min="2145" max="2145" width="18.5703125" bestFit="1" customWidth="1"/>
    <col min="2146" max="2146" width="21.47265625" bestFit="1" customWidth="1"/>
    <col min="2147" max="2147" width="47.6640625" bestFit="1" customWidth="1"/>
    <col min="2148" max="2148" width="9.046875" bestFit="1" customWidth="1"/>
    <col min="2149" max="2149" width="39.90234375" bestFit="1" customWidth="1"/>
    <col min="2150" max="2150" width="26.80859375" bestFit="1" customWidth="1"/>
    <col min="2151" max="2151" width="42.5703125" bestFit="1" customWidth="1"/>
    <col min="2152" max="2152" width="29.6171875" bestFit="1" customWidth="1"/>
    <col min="2153" max="2153" width="7.80859375" bestFit="1" customWidth="1"/>
    <col min="2154" max="2154" width="48.33203125" bestFit="1" customWidth="1"/>
    <col min="2155" max="2155" width="14.5234375" bestFit="1" customWidth="1"/>
    <col min="2156" max="2156" width="21.33203125" bestFit="1" customWidth="1"/>
    <col min="2157" max="2157" width="42.7109375" bestFit="1" customWidth="1"/>
    <col min="2158" max="2158" width="22.234375" bestFit="1" customWidth="1"/>
    <col min="2159" max="2159" width="24.37890625" bestFit="1" customWidth="1"/>
    <col min="2160" max="2160" width="9.046875" bestFit="1" customWidth="1"/>
    <col min="2161" max="2161" width="40.76171875" bestFit="1" customWidth="1"/>
    <col min="2162" max="2162" width="17.85546875" bestFit="1" customWidth="1"/>
    <col min="2163" max="2163" width="17.80859375" bestFit="1" customWidth="1"/>
    <col min="2164" max="2164" width="37.6640625" bestFit="1" customWidth="1"/>
    <col min="2165" max="2165" width="9.046875" bestFit="1" customWidth="1"/>
    <col min="2166" max="2166" width="41.33203125" bestFit="1" customWidth="1"/>
    <col min="2167" max="2167" width="27.5234375" bestFit="1" customWidth="1"/>
    <col min="2168" max="2168" width="39.80859375" bestFit="1" customWidth="1"/>
    <col min="2169" max="2169" width="16.5703125" bestFit="1" customWidth="1"/>
    <col min="2170" max="2170" width="47.94921875" bestFit="1" customWidth="1"/>
    <col min="2171" max="2171" width="17.90234375" bestFit="1" customWidth="1"/>
    <col min="2172" max="2172" width="35.47265625" bestFit="1" customWidth="1"/>
    <col min="2173" max="2173" width="7.80859375" bestFit="1" customWidth="1"/>
    <col min="2174" max="2174" width="29.09375" bestFit="1" customWidth="1"/>
    <col min="2175" max="2175" width="14.80859375" bestFit="1" customWidth="1"/>
    <col min="2176" max="2176" width="36.42578125" bestFit="1" customWidth="1"/>
    <col min="2177" max="2177" width="30.47265625" bestFit="1" customWidth="1"/>
    <col min="2178" max="2178" width="20.5703125" bestFit="1" customWidth="1"/>
    <col min="2179" max="2179" width="21.33203125" bestFit="1" customWidth="1"/>
    <col min="2180" max="2180" width="24.76171875" bestFit="1" customWidth="1"/>
    <col min="2181" max="2181" width="14.09375" bestFit="1" customWidth="1"/>
    <col min="2182" max="2182" width="12.6640625" bestFit="1" customWidth="1"/>
    <col min="2183" max="2183" width="9.046875" bestFit="1" customWidth="1"/>
    <col min="2184" max="2184" width="15.09375" bestFit="1" customWidth="1"/>
    <col min="2185" max="2185" width="30.47265625" bestFit="1" customWidth="1"/>
    <col min="2186" max="2186" width="12.5234375" bestFit="1" customWidth="1"/>
    <col min="2187" max="2187" width="26.046875" bestFit="1" customWidth="1"/>
    <col min="2188" max="2188" width="14.33203125" bestFit="1" customWidth="1"/>
    <col min="2189" max="2189" width="37.6640625" bestFit="1" customWidth="1"/>
    <col min="2190" max="2190" width="31.6640625" bestFit="1" customWidth="1"/>
    <col min="2191" max="2191" width="18.42578125" bestFit="1" customWidth="1"/>
    <col min="2192" max="2192" width="17.6640625" bestFit="1" customWidth="1"/>
    <col min="2193" max="2193" width="11.28515625" bestFit="1" customWidth="1"/>
    <col min="2194" max="2194" width="24.85546875" bestFit="1" customWidth="1"/>
    <col min="2195" max="2195" width="47.6171875" bestFit="1" customWidth="1"/>
    <col min="2196" max="2196" width="46.234375" bestFit="1" customWidth="1"/>
    <col min="2197" max="2197" width="9.046875" bestFit="1" customWidth="1"/>
    <col min="2198" max="2198" width="27.140625" bestFit="1" customWidth="1"/>
    <col min="2199" max="2199" width="8.7109375" bestFit="1" customWidth="1"/>
    <col min="2200" max="2200" width="24.47265625" bestFit="1" customWidth="1"/>
    <col min="2201" max="2201" width="24.046875" bestFit="1" customWidth="1"/>
    <col min="2202" max="2202" width="11.33203125" bestFit="1" customWidth="1"/>
    <col min="2203" max="2203" width="16.37890625" bestFit="1" customWidth="1"/>
    <col min="2204" max="2204" width="16.80859375" bestFit="1" customWidth="1"/>
    <col min="2205" max="2205" width="14" bestFit="1" customWidth="1"/>
    <col min="2206" max="2206" width="18.046875" bestFit="1" customWidth="1"/>
    <col min="2207" max="2207" width="31.7109375" bestFit="1" customWidth="1"/>
    <col min="2208" max="2208" width="12.80859375" bestFit="1" customWidth="1"/>
    <col min="2209" max="2209" width="19.85546875" bestFit="1" customWidth="1"/>
    <col min="2210" max="2210" width="25.7109375" bestFit="1" customWidth="1"/>
    <col min="2211" max="2211" width="15" bestFit="1" customWidth="1"/>
    <col min="2212" max="2212" width="42.5234375" bestFit="1" customWidth="1"/>
    <col min="2213" max="2213" width="25.046875" bestFit="1" customWidth="1"/>
    <col min="2214" max="2214" width="12.28515625" bestFit="1" customWidth="1"/>
    <col min="2215" max="2215" width="33.7109375" bestFit="1" customWidth="1"/>
    <col min="2216" max="2216" width="10.76171875" bestFit="1" customWidth="1"/>
    <col min="2217" max="2217" width="16.7109375" bestFit="1" customWidth="1"/>
    <col min="2218" max="2218" width="17.140625" bestFit="1" customWidth="1"/>
    <col min="2219" max="2219" width="41.47265625" bestFit="1" customWidth="1"/>
    <col min="2220" max="2220" width="26.7109375" bestFit="1" customWidth="1"/>
    <col min="2221" max="2221" width="12.7109375" bestFit="1" customWidth="1"/>
    <col min="2222" max="2222" width="15.09375" bestFit="1" customWidth="1"/>
    <col min="2223" max="2223" width="9.94921875" bestFit="1" customWidth="1"/>
    <col min="2224" max="2224" width="8.09375" bestFit="1" customWidth="1"/>
    <col min="2225" max="2225" width="41.85546875" bestFit="1" customWidth="1"/>
    <col min="2226" max="2226" width="28.234375" bestFit="1" customWidth="1"/>
    <col min="2227" max="2227" width="33" bestFit="1" customWidth="1"/>
    <col min="2228" max="2228" width="33.6640625" bestFit="1" customWidth="1"/>
    <col min="2229" max="2229" width="31.046875" bestFit="1" customWidth="1"/>
    <col min="2230" max="2230" width="32.7109375" bestFit="1" customWidth="1"/>
    <col min="2231" max="2231" width="45.046875" bestFit="1" customWidth="1"/>
    <col min="2232" max="2232" width="42.6171875" bestFit="1" customWidth="1"/>
    <col min="2233" max="2233" width="37.6171875" bestFit="1" customWidth="1"/>
    <col min="2234" max="2234" width="14.90234375" bestFit="1" customWidth="1"/>
    <col min="2235" max="2235" width="28.7109375" bestFit="1" customWidth="1"/>
    <col min="2236" max="2236" width="13.76171875" bestFit="1" customWidth="1"/>
    <col min="2237" max="2237" width="18.33203125" bestFit="1" customWidth="1"/>
    <col min="2238" max="2238" width="47.76171875" bestFit="1" customWidth="1"/>
    <col min="2239" max="2239" width="38.234375" bestFit="1" customWidth="1"/>
    <col min="2240" max="2240" width="15.80859375" bestFit="1" customWidth="1"/>
    <col min="2241" max="2241" width="34.1875" bestFit="1" customWidth="1"/>
    <col min="2242" max="2242" width="18.6640625" bestFit="1" customWidth="1"/>
    <col min="2243" max="2243" width="42.85546875" bestFit="1" customWidth="1"/>
    <col min="2244" max="2244" width="12.09375" bestFit="1" customWidth="1"/>
    <col min="2245" max="2245" width="35.140625" bestFit="1" customWidth="1"/>
    <col min="2246" max="2246" width="37.37890625" bestFit="1" customWidth="1"/>
    <col min="2247" max="2247" width="22.76171875" bestFit="1" customWidth="1"/>
    <col min="2248" max="2248" width="13.76171875" bestFit="1" customWidth="1"/>
    <col min="2249" max="2249" width="42.85546875" bestFit="1" customWidth="1"/>
    <col min="2250" max="2250" width="13.6171875" bestFit="1" customWidth="1"/>
    <col min="2251" max="2251" width="22.234375" bestFit="1" customWidth="1"/>
    <col min="2252" max="2252" width="20.7109375" bestFit="1" customWidth="1"/>
    <col min="2253" max="2253" width="29.94921875" bestFit="1" customWidth="1"/>
    <col min="2254" max="2254" width="45.37890625" bestFit="1" customWidth="1"/>
    <col min="2255" max="2255" width="28.85546875" bestFit="1" customWidth="1"/>
    <col min="2256" max="2256" width="21" bestFit="1" customWidth="1"/>
    <col min="2257" max="2257" width="19.90234375" bestFit="1" customWidth="1"/>
    <col min="2258" max="2258" width="19.5703125" bestFit="1" customWidth="1"/>
    <col min="2259" max="2259" width="45.5234375" bestFit="1" customWidth="1"/>
    <col min="2260" max="2260" width="41.76171875" bestFit="1" customWidth="1"/>
    <col min="2261" max="2261" width="31.1875" bestFit="1" customWidth="1"/>
    <col min="2262" max="2262" width="28.6171875" bestFit="1" customWidth="1"/>
    <col min="2263" max="2263" width="19.6171875" bestFit="1" customWidth="1"/>
    <col min="2264" max="2264" width="6.76171875" bestFit="1" customWidth="1"/>
    <col min="2265" max="2265" width="11" bestFit="1" customWidth="1"/>
    <col min="2266" max="2266" width="18.6171875" bestFit="1" customWidth="1"/>
    <col min="2267" max="2267" width="11.94921875" bestFit="1" customWidth="1"/>
    <col min="2268" max="2268" width="23.6171875" bestFit="1" customWidth="1"/>
    <col min="2269" max="2269" width="35.046875" bestFit="1" customWidth="1"/>
    <col min="2270" max="2270" width="48.6171875" bestFit="1" customWidth="1"/>
    <col min="2271" max="2271" width="9.94921875" bestFit="1" customWidth="1"/>
    <col min="2272" max="2272" width="34.47265625" bestFit="1" customWidth="1"/>
    <col min="2273" max="2273" width="37.046875" bestFit="1" customWidth="1"/>
    <col min="2274" max="2274" width="19.28515625" bestFit="1" customWidth="1"/>
    <col min="2275" max="2275" width="20.37890625" bestFit="1" customWidth="1"/>
    <col min="2276" max="2276" width="21.42578125" bestFit="1" customWidth="1"/>
    <col min="2277" max="2277" width="30.28515625" bestFit="1" customWidth="1"/>
    <col min="2278" max="2278" width="37.47265625" bestFit="1" customWidth="1"/>
    <col min="2279" max="2279" width="19.234375" bestFit="1" customWidth="1"/>
    <col min="2280" max="2280" width="24.85546875" bestFit="1" customWidth="1"/>
    <col min="2281" max="2281" width="36.85546875" bestFit="1" customWidth="1"/>
    <col min="2282" max="2282" width="10.76171875" bestFit="1" customWidth="1"/>
    <col min="2283" max="2283" width="18.7109375" bestFit="1" customWidth="1"/>
    <col min="2284" max="2284" width="48.5234375" bestFit="1" customWidth="1"/>
    <col min="2285" max="2285" width="19.42578125" bestFit="1" customWidth="1"/>
    <col min="2286" max="2286" width="13.6171875" bestFit="1" customWidth="1"/>
    <col min="2287" max="2287" width="5.85546875" bestFit="1" customWidth="1"/>
    <col min="2288" max="2288" width="21.5234375" bestFit="1" customWidth="1"/>
    <col min="2289" max="2289" width="43.76171875" bestFit="1" customWidth="1"/>
    <col min="2290" max="2290" width="44.80859375" bestFit="1" customWidth="1"/>
    <col min="2291" max="2291" width="16.76171875" bestFit="1" customWidth="1"/>
    <col min="2292" max="2292" width="43.140625" bestFit="1" customWidth="1"/>
    <col min="2293" max="2293" width="46.1875" bestFit="1" customWidth="1"/>
    <col min="2294" max="2294" width="9.5703125" bestFit="1" customWidth="1"/>
    <col min="2295" max="2295" width="17.33203125" bestFit="1" customWidth="1"/>
    <col min="2296" max="2296" width="32.47265625" bestFit="1" customWidth="1"/>
    <col min="2297" max="2297" width="14.7109375" bestFit="1" customWidth="1"/>
    <col min="2298" max="2298" width="13.42578125" bestFit="1" customWidth="1"/>
    <col min="2299" max="2299" width="18.140625" bestFit="1" customWidth="1"/>
    <col min="2300" max="2300" width="46.42578125" bestFit="1" customWidth="1"/>
    <col min="2301" max="2301" width="23.37890625" bestFit="1" customWidth="1"/>
    <col min="2302" max="2302" width="9.046875" bestFit="1" customWidth="1"/>
    <col min="2303" max="2303" width="13.5234375" bestFit="1" customWidth="1"/>
    <col min="2304" max="2304" width="47.7109375" bestFit="1" customWidth="1"/>
    <col min="2305" max="2305" width="34.94921875" bestFit="1" customWidth="1"/>
    <col min="2306" max="2306" width="47.37890625" bestFit="1" customWidth="1"/>
    <col min="2307" max="2307" width="27.42578125" bestFit="1" customWidth="1"/>
    <col min="2308" max="2308" width="42.80859375" bestFit="1" customWidth="1"/>
    <col min="2309" max="2309" width="42.33203125" bestFit="1" customWidth="1"/>
    <col min="2310" max="2310" width="19.6640625" bestFit="1" customWidth="1"/>
    <col min="2311" max="2311" width="17.5703125" bestFit="1" customWidth="1"/>
    <col min="2312" max="2312" width="45.140625" bestFit="1" customWidth="1"/>
    <col min="2313" max="2313" width="35.5703125" bestFit="1" customWidth="1"/>
    <col min="2314" max="2314" width="14.6171875" bestFit="1" customWidth="1"/>
    <col min="2315" max="2315" width="12.6171875" bestFit="1" customWidth="1"/>
    <col min="2316" max="2316" width="12.76171875" bestFit="1" customWidth="1"/>
    <col min="2317" max="2317" width="6.76171875" bestFit="1" customWidth="1"/>
    <col min="2318" max="2318" width="17.94921875" bestFit="1" customWidth="1"/>
    <col min="2319" max="2319" width="16.140625" bestFit="1" customWidth="1"/>
    <col min="2320" max="2320" width="37.6171875" bestFit="1" customWidth="1"/>
    <col min="2321" max="2321" width="43.33203125" bestFit="1" customWidth="1"/>
    <col min="2322" max="2322" width="47.76171875" bestFit="1" customWidth="1"/>
    <col min="2323" max="2323" width="7.33203125" bestFit="1" customWidth="1"/>
    <col min="2324" max="2324" width="29.1875" bestFit="1" customWidth="1"/>
    <col min="2325" max="2325" width="43.80859375" bestFit="1" customWidth="1"/>
    <col min="2326" max="2326" width="19.6640625" bestFit="1" customWidth="1"/>
    <col min="2327" max="2327" width="45.046875" bestFit="1" customWidth="1"/>
    <col min="2328" max="2328" width="29.6640625" bestFit="1" customWidth="1"/>
    <col min="2329" max="2329" width="6.76171875" bestFit="1" customWidth="1"/>
    <col min="2330" max="2330" width="43.85546875" bestFit="1" customWidth="1"/>
    <col min="2331" max="2331" width="20.7109375" bestFit="1" customWidth="1"/>
    <col min="2332" max="2332" width="30.234375" bestFit="1" customWidth="1"/>
    <col min="2333" max="2333" width="22.09375" bestFit="1" customWidth="1"/>
    <col min="2334" max="2334" width="46.046875" bestFit="1" customWidth="1"/>
    <col min="2335" max="2335" width="21.76171875" bestFit="1" customWidth="1"/>
    <col min="2336" max="2336" width="13.09375" bestFit="1" customWidth="1"/>
    <col min="2337" max="2337" width="17.1875" bestFit="1" customWidth="1"/>
    <col min="2338" max="2338" width="9.046875" bestFit="1" customWidth="1"/>
    <col min="2339" max="2339" width="38.140625" bestFit="1" customWidth="1"/>
    <col min="2340" max="2340" width="22.94921875" bestFit="1" customWidth="1"/>
    <col min="2341" max="2341" width="16.90234375" bestFit="1" customWidth="1"/>
    <col min="2342" max="2342" width="17.7109375" bestFit="1" customWidth="1"/>
    <col min="2343" max="2343" width="15.046875" bestFit="1" customWidth="1"/>
    <col min="2344" max="2344" width="39.33203125" bestFit="1" customWidth="1"/>
    <col min="2345" max="2345" width="33.6171875" bestFit="1" customWidth="1"/>
    <col min="2346" max="2346" width="45.37890625" bestFit="1" customWidth="1"/>
    <col min="2347" max="2347" width="10.234375" bestFit="1" customWidth="1"/>
    <col min="2348" max="2348" width="18.5703125" bestFit="1" customWidth="1"/>
    <col min="2349" max="2349" width="28.28515625" bestFit="1" customWidth="1"/>
    <col min="2350" max="2350" width="38.33203125" bestFit="1" customWidth="1"/>
    <col min="2351" max="2351" width="32.1875" bestFit="1" customWidth="1"/>
    <col min="2352" max="2352" width="33.5234375" bestFit="1" customWidth="1"/>
    <col min="2353" max="2353" width="35.90234375" bestFit="1" customWidth="1"/>
    <col min="2354" max="2354" width="39.47265625" bestFit="1" customWidth="1"/>
    <col min="2355" max="2355" width="47.09375" bestFit="1" customWidth="1"/>
    <col min="2356" max="2356" width="37.42578125" bestFit="1" customWidth="1"/>
    <col min="2357" max="2357" width="9.33203125" bestFit="1" customWidth="1"/>
    <col min="2358" max="2358" width="7.6640625" bestFit="1" customWidth="1"/>
    <col min="2359" max="2359" width="47.7109375" bestFit="1" customWidth="1"/>
    <col min="2360" max="2360" width="27.140625" bestFit="1" customWidth="1"/>
    <col min="2361" max="2361" width="43" bestFit="1" customWidth="1"/>
    <col min="2362" max="2362" width="14.94921875" bestFit="1" customWidth="1"/>
    <col min="2363" max="2363" width="6.76171875" bestFit="1" customWidth="1"/>
    <col min="2364" max="2364" width="32.7109375" bestFit="1" customWidth="1"/>
    <col min="2365" max="2365" width="25.37890625" bestFit="1" customWidth="1"/>
    <col min="2366" max="2366" width="25.046875" bestFit="1" customWidth="1"/>
    <col min="2367" max="2367" width="30.47265625" bestFit="1" customWidth="1"/>
    <col min="2368" max="2368" width="11.33203125" bestFit="1" customWidth="1"/>
    <col min="2369" max="2369" width="46.140625" bestFit="1" customWidth="1"/>
    <col min="2370" max="2370" width="25.42578125" bestFit="1" customWidth="1"/>
    <col min="2371" max="2371" width="27.90234375" bestFit="1" customWidth="1"/>
    <col min="2372" max="2372" width="19.5234375" bestFit="1" customWidth="1"/>
    <col min="2373" max="2373" width="36.7109375" bestFit="1" customWidth="1"/>
    <col min="2374" max="2374" width="10.76171875" bestFit="1" customWidth="1"/>
    <col min="2375" max="2375" width="35.47265625" bestFit="1" customWidth="1"/>
    <col min="2376" max="2376" width="35.09375" bestFit="1" customWidth="1"/>
    <col min="2377" max="2377" width="27.6171875" bestFit="1" customWidth="1"/>
    <col min="2378" max="2378" width="11.1875" bestFit="1" customWidth="1"/>
    <col min="2379" max="2379" width="14.37890625" bestFit="1" customWidth="1"/>
    <col min="2380" max="2380" width="8.33203125" bestFit="1" customWidth="1"/>
    <col min="2381" max="2381" width="27.47265625" bestFit="1" customWidth="1"/>
    <col min="2382" max="2382" width="37" bestFit="1" customWidth="1"/>
    <col min="2383" max="2383" width="18.47265625" bestFit="1" customWidth="1"/>
    <col min="2384" max="2384" width="33.140625" bestFit="1" customWidth="1"/>
    <col min="2385" max="2385" width="18.6171875" bestFit="1" customWidth="1"/>
    <col min="2386" max="2386" width="27.6171875" bestFit="1" customWidth="1"/>
    <col min="2387" max="2387" width="27.90234375" bestFit="1" customWidth="1"/>
    <col min="2388" max="2388" width="32.7109375" bestFit="1" customWidth="1"/>
    <col min="2389" max="2389" width="35.046875" bestFit="1" customWidth="1"/>
    <col min="2390" max="2390" width="18.28515625" bestFit="1" customWidth="1"/>
    <col min="2391" max="2391" width="8.6171875" bestFit="1" customWidth="1"/>
    <col min="2392" max="2392" width="39.28515625" bestFit="1" customWidth="1"/>
    <col min="2393" max="2393" width="34.046875" bestFit="1" customWidth="1"/>
    <col min="2394" max="2394" width="47.28515625" bestFit="1" customWidth="1"/>
    <col min="2395" max="2395" width="25.33203125" bestFit="1" customWidth="1"/>
    <col min="2396" max="2396" width="48.234375" bestFit="1" customWidth="1"/>
    <col min="2397" max="2397" width="19.046875" bestFit="1" customWidth="1"/>
    <col min="2398" max="2398" width="11.42578125" bestFit="1" customWidth="1"/>
    <col min="2399" max="2399" width="17.5234375" bestFit="1" customWidth="1"/>
    <col min="2400" max="2400" width="22.37890625" bestFit="1" customWidth="1"/>
    <col min="2401" max="2401" width="19.47265625" bestFit="1" customWidth="1"/>
    <col min="2402" max="2402" width="45.42578125" bestFit="1" customWidth="1"/>
    <col min="2403" max="2403" width="30.6171875" bestFit="1" customWidth="1"/>
    <col min="2404" max="2404" width="17.37890625" bestFit="1" customWidth="1"/>
    <col min="2405" max="2405" width="15.6640625" bestFit="1" customWidth="1"/>
    <col min="2406" max="2406" width="42.140625" bestFit="1" customWidth="1"/>
    <col min="2407" max="2407" width="8.94921875" bestFit="1" customWidth="1"/>
    <col min="2408" max="2408" width="38.85546875" bestFit="1" customWidth="1"/>
    <col min="2409" max="2409" width="29.37890625" bestFit="1" customWidth="1"/>
    <col min="2410" max="2410" width="31.5703125" bestFit="1" customWidth="1"/>
    <col min="2411" max="2411" width="11.1875" bestFit="1" customWidth="1"/>
    <col min="2412" max="2412" width="30.76171875" bestFit="1" customWidth="1"/>
    <col min="2413" max="2413" width="20.7109375" bestFit="1" customWidth="1"/>
    <col min="2414" max="2414" width="44.90234375" bestFit="1" customWidth="1"/>
    <col min="2415" max="2415" width="8.80859375" bestFit="1" customWidth="1"/>
    <col min="2416" max="2416" width="41.47265625" bestFit="1" customWidth="1"/>
    <col min="2417" max="2417" width="14.046875" bestFit="1" customWidth="1"/>
    <col min="2418" max="2418" width="30.6171875" bestFit="1" customWidth="1"/>
    <col min="2419" max="2419" width="42.42578125" bestFit="1" customWidth="1"/>
    <col min="2420" max="2420" width="12.42578125" bestFit="1" customWidth="1"/>
    <col min="2421" max="2421" width="15.234375" bestFit="1" customWidth="1"/>
    <col min="2422" max="2422" width="46" bestFit="1" customWidth="1"/>
    <col min="2423" max="2423" width="27" bestFit="1" customWidth="1"/>
    <col min="2424" max="2424" width="7.80859375" bestFit="1" customWidth="1"/>
    <col min="2425" max="2425" width="34.6640625" bestFit="1" customWidth="1"/>
    <col min="2426" max="2426" width="20.80859375" bestFit="1" customWidth="1"/>
    <col min="2427" max="2427" width="20" bestFit="1" customWidth="1"/>
    <col min="2428" max="2428" width="8.76171875" bestFit="1" customWidth="1"/>
    <col min="2429" max="2429" width="15.234375" bestFit="1" customWidth="1"/>
    <col min="2430" max="2430" width="14.85546875" bestFit="1" customWidth="1"/>
    <col min="2431" max="2431" width="29.6640625" bestFit="1" customWidth="1"/>
    <col min="2432" max="2432" width="28.7109375" bestFit="1" customWidth="1"/>
    <col min="2433" max="2433" width="38.234375" bestFit="1" customWidth="1"/>
    <col min="2434" max="2434" width="15.47265625" bestFit="1" customWidth="1"/>
    <col min="2435" max="2435" width="29.37890625" bestFit="1" customWidth="1"/>
    <col min="2436" max="2436" width="8"/>
    <col min="2437" max="2437" width="24.80859375" bestFit="1" customWidth="1"/>
    <col min="2438" max="2438" width="43.5234375" bestFit="1" customWidth="1"/>
    <col min="2439" max="2439" width="44.140625" bestFit="1" customWidth="1"/>
    <col min="2440" max="2440" width="41.5703125" bestFit="1" customWidth="1"/>
    <col min="2441" max="2441" width="12.140625" bestFit="1" customWidth="1"/>
    <col min="2442" max="2442" width="15.85546875" bestFit="1" customWidth="1"/>
    <col min="2443" max="2443" width="7.6171875" bestFit="1" customWidth="1"/>
    <col min="2444" max="2444" width="41.046875" bestFit="1" customWidth="1"/>
    <col min="2445" max="2445" width="34.046875" bestFit="1" customWidth="1"/>
    <col min="2446" max="2446" width="25.234375" bestFit="1" customWidth="1"/>
    <col min="2447" max="2447" width="21.09375" bestFit="1" customWidth="1"/>
    <col min="2448" max="2448" width="33.046875" bestFit="1" customWidth="1"/>
    <col min="2449" max="2449" width="18.42578125" bestFit="1" customWidth="1"/>
    <col min="2450" max="2450" width="43.7109375" bestFit="1" customWidth="1"/>
    <col min="2451" max="2451" width="24.5703125" bestFit="1" customWidth="1"/>
    <col min="2452" max="2452" width="9.046875" bestFit="1" customWidth="1"/>
    <col min="2453" max="2453" width="8.94921875" bestFit="1" customWidth="1"/>
    <col min="2454" max="2454" width="28.94921875" bestFit="1" customWidth="1"/>
    <col min="2455" max="2455" width="25.6171875" bestFit="1" customWidth="1"/>
    <col min="2456" max="2456" width="9.09375" bestFit="1" customWidth="1"/>
    <col min="2457" max="2457" width="12.94921875" bestFit="1" customWidth="1"/>
    <col min="2458" max="2458" width="27.7109375" bestFit="1" customWidth="1"/>
    <col min="2459" max="2459" width="15.76171875" bestFit="1" customWidth="1"/>
    <col min="2460" max="2460" width="12.94921875" bestFit="1" customWidth="1"/>
    <col min="2461" max="2461" width="27.5703125" bestFit="1" customWidth="1"/>
    <col min="2462" max="2462" width="41.85546875" bestFit="1" customWidth="1"/>
    <col min="2463" max="2463" width="18.5703125" bestFit="1" customWidth="1"/>
    <col min="2464" max="2464" width="39.1875" bestFit="1" customWidth="1"/>
    <col min="2465" max="2465" width="22.046875" bestFit="1" customWidth="1"/>
    <col min="2466" max="2466" width="17.140625" bestFit="1" customWidth="1"/>
    <col min="2467" max="2467" width="27.09375" bestFit="1" customWidth="1"/>
    <col min="2468" max="2468" width="22.6171875" bestFit="1" customWidth="1"/>
    <col min="2469" max="2469" width="49.1875" bestFit="1" customWidth="1"/>
    <col min="2470" max="2470" width="32.28515625" bestFit="1" customWidth="1"/>
    <col min="2471" max="2471" width="49.5234375" bestFit="1" customWidth="1"/>
    <col min="2472" max="2472" width="41.94921875" bestFit="1" customWidth="1"/>
    <col min="2473" max="2473" width="39.47265625" bestFit="1" customWidth="1"/>
    <col min="2474" max="2474" width="19.76171875" bestFit="1" customWidth="1"/>
    <col min="2475" max="2475" width="46.234375" bestFit="1" customWidth="1"/>
    <col min="2476" max="2476" width="43.1875" bestFit="1" customWidth="1"/>
    <col min="2477" max="2477" width="14.80859375" bestFit="1" customWidth="1"/>
    <col min="2478" max="2478" width="19.42578125" bestFit="1" customWidth="1"/>
    <col min="2479" max="2479" width="36" bestFit="1" customWidth="1"/>
    <col min="2480" max="2480" width="14.85546875" bestFit="1" customWidth="1"/>
    <col min="2481" max="2481" width="32.09375" bestFit="1" customWidth="1"/>
    <col min="2482" max="2482" width="28.6640625" bestFit="1" customWidth="1"/>
    <col min="2483" max="2483" width="44.85546875" bestFit="1" customWidth="1"/>
    <col min="2484" max="2484" width="40" bestFit="1" customWidth="1"/>
    <col min="2485" max="2485" width="20.09375" bestFit="1" customWidth="1"/>
    <col min="2486" max="2486" width="38.6640625" bestFit="1" customWidth="1"/>
    <col min="2487" max="2487" width="48.85546875" bestFit="1" customWidth="1"/>
    <col min="2488" max="2488" width="29.09375" bestFit="1" customWidth="1"/>
    <col min="2489" max="2489" width="22.6640625" bestFit="1" customWidth="1"/>
    <col min="2490" max="2490" width="14.90234375" bestFit="1" customWidth="1"/>
    <col min="2491" max="2491" width="12.1875" bestFit="1" customWidth="1"/>
    <col min="2492" max="2492" width="30.76171875" bestFit="1" customWidth="1"/>
    <col min="2493" max="2493" width="33.90234375" bestFit="1" customWidth="1"/>
    <col min="2494" max="2494" width="22.140625" bestFit="1" customWidth="1"/>
    <col min="2495" max="2495" width="13.5703125" bestFit="1" customWidth="1"/>
    <col min="2496" max="2496" width="14.28515625" bestFit="1" customWidth="1"/>
    <col min="2497" max="2497" width="31.94921875" bestFit="1" customWidth="1"/>
    <col min="2498" max="2498" width="28.09375" bestFit="1" customWidth="1"/>
    <col min="2499" max="2499" width="22.42578125" bestFit="1" customWidth="1"/>
    <col min="2500" max="2500" width="28.6171875" bestFit="1" customWidth="1"/>
    <col min="2501" max="2501" width="26.90234375" bestFit="1" customWidth="1"/>
    <col min="2502" max="2502" width="26.6171875" bestFit="1" customWidth="1"/>
    <col min="2503" max="2503" width="21.85546875" bestFit="1" customWidth="1"/>
    <col min="2504" max="2504" width="29.5703125" bestFit="1" customWidth="1"/>
    <col min="2505" max="2505" width="17.94921875" bestFit="1" customWidth="1"/>
    <col min="2506" max="2506" width="18.5703125" bestFit="1" customWidth="1"/>
    <col min="2507" max="2507" width="46.47265625" bestFit="1" customWidth="1"/>
    <col min="2508" max="2508" width="18.37890625" bestFit="1" customWidth="1"/>
    <col min="2509" max="2509" width="9.046875" bestFit="1" customWidth="1"/>
    <col min="2510" max="2510" width="24.5234375" bestFit="1" customWidth="1"/>
    <col min="2511" max="2511" width="13.80859375" bestFit="1" customWidth="1"/>
    <col min="2512" max="2512" width="19.47265625" bestFit="1" customWidth="1"/>
    <col min="2513" max="2513" width="25.90234375" bestFit="1" customWidth="1"/>
    <col min="2514" max="2514" width="46.5703125" bestFit="1" customWidth="1"/>
    <col min="2515" max="2515" width="21.5234375" bestFit="1" customWidth="1"/>
    <col min="2516" max="2516" width="35.94921875" bestFit="1" customWidth="1"/>
    <col min="2517" max="2517" width="44.5703125" bestFit="1" customWidth="1"/>
    <col min="2518" max="2518" width="19.7109375" bestFit="1" customWidth="1"/>
    <col min="2519" max="2519" width="14.47265625" bestFit="1" customWidth="1"/>
    <col min="2520" max="2520" width="10.140625" bestFit="1" customWidth="1"/>
    <col min="2521" max="2521" width="14.5703125" bestFit="1" customWidth="1"/>
    <col min="2522" max="2523" width="43.5703125" bestFit="1" customWidth="1"/>
    <col min="2524" max="2524" width="38.046875" bestFit="1" customWidth="1"/>
    <col min="2525" max="2525" width="24.6640625" bestFit="1" customWidth="1"/>
    <col min="2526" max="2526" width="17.37890625" bestFit="1" customWidth="1"/>
    <col min="2527" max="2527" width="35.6171875" bestFit="1" customWidth="1"/>
    <col min="2528" max="2528" width="17.7109375" bestFit="1" customWidth="1"/>
    <col min="2529" max="2529" width="8.90234375" bestFit="1" customWidth="1"/>
    <col min="2530" max="2530" width="15.5703125" bestFit="1" customWidth="1"/>
    <col min="2531" max="2531" width="40.1875" bestFit="1" customWidth="1"/>
    <col min="2532" max="2532" width="14.47265625" bestFit="1" customWidth="1"/>
    <col min="2533" max="2533" width="41" bestFit="1" customWidth="1"/>
    <col min="2534" max="2534" width="18.6640625" bestFit="1" customWidth="1"/>
    <col min="2535" max="2535" width="17.37890625" bestFit="1" customWidth="1"/>
    <col min="2536" max="2536" width="19.140625" bestFit="1" customWidth="1"/>
    <col min="2537" max="2537" width="9.6171875" bestFit="1" customWidth="1"/>
    <col min="2538" max="2538" width="21.76171875" bestFit="1" customWidth="1"/>
    <col min="2539" max="2539" width="13.42578125" bestFit="1" customWidth="1"/>
    <col min="2540" max="2540" width="15.6171875" bestFit="1" customWidth="1"/>
    <col min="2541" max="2541" width="30.1875" bestFit="1" customWidth="1"/>
    <col min="2542" max="2542" width="41.94921875" bestFit="1" customWidth="1"/>
    <col min="2543" max="2543" width="24.47265625" bestFit="1" customWidth="1"/>
    <col min="2544" max="2544" width="8.76171875" bestFit="1" customWidth="1"/>
    <col min="2545" max="2545" width="19.42578125" bestFit="1" customWidth="1"/>
    <col min="2546" max="2546" width="15.6171875" bestFit="1" customWidth="1"/>
    <col min="2547" max="2547" width="46.90234375" bestFit="1" customWidth="1"/>
    <col min="2548" max="2548" width="14.234375" bestFit="1" customWidth="1"/>
    <col min="2549" max="2549" width="11.7109375" bestFit="1" customWidth="1"/>
    <col min="2550" max="2550" width="42.47265625" bestFit="1" customWidth="1"/>
    <col min="2551" max="2551" width="38.90234375" bestFit="1" customWidth="1"/>
    <col min="2552" max="2552" width="18.5703125" bestFit="1" customWidth="1"/>
    <col min="2553" max="2553" width="37" bestFit="1" customWidth="1"/>
    <col min="2554" max="2554" width="24.37890625" bestFit="1" customWidth="1"/>
    <col min="2555" max="2555" width="21.90234375" bestFit="1" customWidth="1"/>
    <col min="2556" max="2556" width="34" bestFit="1" customWidth="1"/>
    <col min="2557" max="2557" width="18.33203125" bestFit="1" customWidth="1"/>
    <col min="2558" max="2558" width="45.09375" bestFit="1" customWidth="1"/>
    <col min="2559" max="2559" width="18.140625" bestFit="1" customWidth="1"/>
    <col min="2560" max="2560" width="45.28515625" bestFit="1" customWidth="1"/>
    <col min="2561" max="2561" width="34.140625" bestFit="1" customWidth="1"/>
    <col min="2562" max="2562" width="10.6171875" bestFit="1" customWidth="1"/>
    <col min="2563" max="2563" width="26.046875" bestFit="1" customWidth="1"/>
    <col min="2564" max="2564" width="19.234375" bestFit="1" customWidth="1"/>
    <col min="2565" max="2565" width="29.37890625" bestFit="1" customWidth="1"/>
    <col min="2566" max="2566" width="9.94921875" bestFit="1" customWidth="1"/>
    <col min="2567" max="2567" width="28.09375" bestFit="1" customWidth="1"/>
    <col min="2568" max="2568" width="21" bestFit="1" customWidth="1"/>
    <col min="2569" max="2569" width="45.6640625" bestFit="1" customWidth="1"/>
    <col min="2570" max="2570" width="49.046875" bestFit="1" customWidth="1"/>
    <col min="2571" max="2571" width="40.7109375" bestFit="1" customWidth="1"/>
    <col min="2572" max="2572" width="26.76171875" bestFit="1" customWidth="1"/>
    <col min="2573" max="2573" width="24.94921875" bestFit="1" customWidth="1"/>
    <col min="2574" max="2574" width="36.37890625" bestFit="1" customWidth="1"/>
    <col min="2575" max="2575" width="23.09375" bestFit="1" customWidth="1"/>
    <col min="2576" max="2576" width="33.5703125" bestFit="1" customWidth="1"/>
    <col min="2577" max="2577" width="14.76171875" bestFit="1" customWidth="1"/>
    <col min="2578" max="2578" width="9.5234375" bestFit="1" customWidth="1"/>
    <col min="2579" max="2579" width="29.42578125" bestFit="1" customWidth="1"/>
    <col min="2580" max="2580" width="18.7109375" bestFit="1" customWidth="1"/>
    <col min="2581" max="2581" width="50.28515625" bestFit="1" customWidth="1"/>
    <col min="2582" max="2582" width="26.09375" bestFit="1" customWidth="1"/>
    <col min="2583" max="2583" width="23.85546875" bestFit="1" customWidth="1"/>
    <col min="2584" max="2584" width="33.5703125" bestFit="1" customWidth="1"/>
    <col min="2585" max="2585" width="31.33203125" bestFit="1" customWidth="1"/>
    <col min="2586" max="2586" width="16.140625" bestFit="1" customWidth="1"/>
    <col min="2587" max="2587" width="6.94921875" bestFit="1" customWidth="1"/>
    <col min="2588" max="2588" width="25.42578125" bestFit="1" customWidth="1"/>
    <col min="2589" max="2589" width="44.1875" bestFit="1" customWidth="1"/>
    <col min="2590" max="2590" width="33.6640625" bestFit="1" customWidth="1"/>
    <col min="2591" max="2591" width="12.90234375" bestFit="1" customWidth="1"/>
    <col min="2592" max="2592" width="36.1875" bestFit="1" customWidth="1"/>
    <col min="2593" max="2593" width="20.47265625" bestFit="1" customWidth="1"/>
    <col min="2594" max="2594" width="18.5234375" bestFit="1" customWidth="1"/>
    <col min="2595" max="2595" width="17.5703125" bestFit="1" customWidth="1"/>
    <col min="2596" max="2596" width="36.47265625" bestFit="1" customWidth="1"/>
    <col min="2597" max="2597" width="24.234375" bestFit="1" customWidth="1"/>
    <col min="2598" max="2598" width="19.6640625" bestFit="1" customWidth="1"/>
    <col min="2599" max="2599" width="37.80859375" bestFit="1" customWidth="1"/>
    <col min="2600" max="2600" width="34.046875" bestFit="1" customWidth="1"/>
    <col min="2601" max="2601" width="18.47265625" bestFit="1" customWidth="1"/>
    <col min="2602" max="2602" width="22.234375" bestFit="1" customWidth="1"/>
    <col min="2603" max="2603" width="25.80859375" bestFit="1" customWidth="1"/>
    <col min="2604" max="2604" width="35" bestFit="1" customWidth="1"/>
    <col min="2605" max="2605" width="30.6640625" bestFit="1" customWidth="1"/>
    <col min="2606" max="2606" width="42.42578125" bestFit="1" customWidth="1"/>
    <col min="2607" max="2607" width="45.046875" bestFit="1" customWidth="1"/>
    <col min="2608" max="2608" width="23.140625" bestFit="1" customWidth="1"/>
    <col min="2609" max="2609" width="25.09375" bestFit="1" customWidth="1"/>
    <col min="2610" max="2610" width="26.80859375" bestFit="1" customWidth="1"/>
    <col min="2611" max="2611" width="22.33203125" bestFit="1" customWidth="1"/>
    <col min="2612" max="2612" width="22.42578125" bestFit="1" customWidth="1"/>
    <col min="2613" max="2613" width="18.1875" bestFit="1" customWidth="1"/>
    <col min="2614" max="2614" width="16.6640625" bestFit="1" customWidth="1"/>
    <col min="2615" max="2615" width="37.94921875" bestFit="1" customWidth="1"/>
    <col min="2616" max="2616" width="10.37890625" bestFit="1" customWidth="1"/>
    <col min="2617" max="2617" width="14.140625" bestFit="1" customWidth="1"/>
    <col min="2618" max="2618" width="34.140625" bestFit="1" customWidth="1"/>
    <col min="2619" max="2619" width="18.90234375" bestFit="1" customWidth="1"/>
    <col min="2620" max="2620" width="25.90234375" bestFit="1" customWidth="1"/>
    <col min="2621" max="2622" width="41.1875" bestFit="1" customWidth="1"/>
    <col min="2623" max="2623" width="15" bestFit="1" customWidth="1"/>
    <col min="2624" max="2624" width="17.1875" bestFit="1" customWidth="1"/>
    <col min="2625" max="2625" width="41.33203125" bestFit="1" customWidth="1"/>
    <col min="2626" max="2626" width="44.37890625" bestFit="1" customWidth="1"/>
    <col min="2627" max="2627" width="27.7109375" bestFit="1" customWidth="1"/>
    <col min="2628" max="2628" width="45.47265625" bestFit="1" customWidth="1"/>
    <col min="2629" max="2629" width="38.09375" bestFit="1" customWidth="1"/>
    <col min="2630" max="2630" width="11.140625" bestFit="1" customWidth="1"/>
    <col min="2631" max="2631" width="19.6640625" bestFit="1" customWidth="1"/>
    <col min="2632" max="2632" width="27.28515625" bestFit="1" customWidth="1"/>
    <col min="2633" max="2633" width="13.140625" bestFit="1" customWidth="1"/>
    <col min="2634" max="2634" width="23.90234375" bestFit="1" customWidth="1"/>
    <col min="2635" max="2635" width="18.5703125" bestFit="1" customWidth="1"/>
    <col min="2636" max="2636" width="35.33203125" bestFit="1" customWidth="1"/>
    <col min="2637" max="2637" width="20.140625" bestFit="1" customWidth="1"/>
    <col min="2638" max="2638" width="23.37890625" bestFit="1" customWidth="1"/>
    <col min="2639" max="2639" width="28.5703125" bestFit="1" customWidth="1"/>
    <col min="2640" max="2640" width="27.28515625" bestFit="1" customWidth="1"/>
    <col min="2641" max="2641" width="33.42578125" bestFit="1" customWidth="1"/>
    <col min="2642" max="2642" width="45.1875" bestFit="1" customWidth="1"/>
    <col min="2643" max="2643" width="9.046875" bestFit="1" customWidth="1"/>
    <col min="2644" max="2644" width="44.5234375" bestFit="1" customWidth="1"/>
    <col min="2645" max="2645" width="29.5234375" bestFit="1" customWidth="1"/>
    <col min="2646" max="2646" width="32.046875" bestFit="1" customWidth="1"/>
    <col min="2647" max="2647" width="34.234375" bestFit="1" customWidth="1"/>
    <col min="2648" max="2648" width="42.1875" bestFit="1" customWidth="1"/>
    <col min="2649" max="2649" width="13.90234375" bestFit="1" customWidth="1"/>
    <col min="2650" max="2650" width="15.6640625" bestFit="1" customWidth="1"/>
    <col min="2651" max="2651" width="27.42578125" bestFit="1" customWidth="1"/>
    <col min="2652" max="2652" width="18.5703125" bestFit="1" customWidth="1"/>
    <col min="2653" max="2653" width="24.94921875" bestFit="1" customWidth="1"/>
    <col min="2654" max="2654" width="11.7109375" bestFit="1" customWidth="1"/>
    <col min="2655" max="2655" width="14.76171875" bestFit="1" customWidth="1"/>
    <col min="2656" max="2656" width="20.140625" bestFit="1" customWidth="1"/>
    <col min="2657" max="2657" width="20.6171875" bestFit="1" customWidth="1"/>
    <col min="2658" max="2658" width="25.42578125" bestFit="1" customWidth="1"/>
    <col min="2659" max="2659" width="11.140625" bestFit="1" customWidth="1"/>
    <col min="2660" max="2660" width="14" bestFit="1" customWidth="1"/>
    <col min="2661" max="2661" width="25.90234375" bestFit="1" customWidth="1"/>
    <col min="2662" max="2662" width="17.37890625" bestFit="1" customWidth="1"/>
    <col min="2663" max="2663" width="46.6171875" bestFit="1" customWidth="1"/>
    <col min="2664" max="2664" width="47.1875" bestFit="1" customWidth="1"/>
    <col min="2665" max="2665" width="20.140625" bestFit="1" customWidth="1"/>
    <col min="2666" max="2666" width="27.94921875" bestFit="1" customWidth="1"/>
    <col min="2667" max="2667" width="7.140625" bestFit="1" customWidth="1"/>
    <col min="2668" max="2668" width="19.28515625" bestFit="1" customWidth="1"/>
    <col min="2669" max="2669" width="20.1875" bestFit="1" customWidth="1"/>
    <col min="2670" max="2670" width="41.94921875" bestFit="1" customWidth="1"/>
    <col min="2671" max="2671" width="27.046875" bestFit="1" customWidth="1"/>
    <col min="2672" max="2672" width="15.85546875" bestFit="1" customWidth="1"/>
    <col min="2673" max="2673" width="10.90234375" bestFit="1" customWidth="1"/>
    <col min="2674" max="2674" width="6.76171875" bestFit="1" customWidth="1"/>
    <col min="2675" max="2675" width="34.33203125" bestFit="1" customWidth="1"/>
    <col min="2676" max="2676" width="34.6640625" bestFit="1" customWidth="1"/>
    <col min="2677" max="2677" width="13.6171875" bestFit="1" customWidth="1"/>
    <col min="2678" max="2678" width="24.5703125" bestFit="1" customWidth="1"/>
    <col min="2679" max="2679" width="8.85546875" bestFit="1" customWidth="1"/>
    <col min="2680" max="2680" width="15.1875" bestFit="1" customWidth="1"/>
    <col min="2681" max="2681" width="37.09375" bestFit="1" customWidth="1"/>
    <col min="2682" max="2682" width="10.85546875" bestFit="1" customWidth="1"/>
    <col min="2683" max="2683" width="35" bestFit="1" customWidth="1"/>
    <col min="2684" max="2684" width="46.80859375" bestFit="1" customWidth="1"/>
    <col min="2685" max="2685" width="9.6171875" bestFit="1" customWidth="1"/>
    <col min="2686" max="2686" width="22" bestFit="1" customWidth="1"/>
    <col min="2687" max="2687" width="18.140625" bestFit="1" customWidth="1"/>
    <col min="2688" max="2688" width="43.37890625" bestFit="1" customWidth="1"/>
    <col min="2689" max="2689" width="42.09375" bestFit="1" customWidth="1"/>
    <col min="2690" max="2690" width="28.28515625" bestFit="1" customWidth="1"/>
    <col min="2691" max="2691" width="14.76171875" bestFit="1" customWidth="1"/>
    <col min="2692" max="2692" width="41.37890625" bestFit="1" customWidth="1"/>
    <col min="2693" max="2693" width="13.94921875" bestFit="1" customWidth="1"/>
    <col min="2694" max="2694" width="16.5234375" bestFit="1" customWidth="1"/>
    <col min="2695" max="2695" width="13.1875" bestFit="1" customWidth="1"/>
    <col min="2696" max="2696" width="27.94921875" bestFit="1" customWidth="1"/>
    <col min="2697" max="2697" width="39.28515625" bestFit="1" customWidth="1"/>
    <col min="2698" max="2698" width="24.140625" bestFit="1" customWidth="1"/>
    <col min="2699" max="2699" width="9.94921875" bestFit="1" customWidth="1"/>
    <col min="2700" max="2700" width="44.234375" bestFit="1" customWidth="1"/>
    <col min="2701" max="2701" width="38" bestFit="1" customWidth="1"/>
    <col min="2702" max="2702" width="15.09375" bestFit="1" customWidth="1"/>
    <col min="2703" max="2703" width="42.6171875" bestFit="1" customWidth="1"/>
    <col min="2704" max="2704" width="15.6640625" bestFit="1" customWidth="1"/>
    <col min="2705" max="2705" width="14.33203125" bestFit="1" customWidth="1"/>
    <col min="2706" max="2706" width="31.234375" bestFit="1" customWidth="1"/>
    <col min="2707" max="2707" width="39.234375" bestFit="1" customWidth="1"/>
    <col min="2708" max="2708" width="10.33203125" bestFit="1" customWidth="1"/>
    <col min="2709" max="2709" width="46.28515625" bestFit="1" customWidth="1"/>
    <col min="2710" max="2710" width="19.234375" bestFit="1" customWidth="1"/>
    <col min="2711" max="2711" width="19.5703125" bestFit="1" customWidth="1"/>
    <col min="2712" max="2712" width="16.47265625" bestFit="1" customWidth="1"/>
    <col min="2713" max="2713" width="32.94921875" bestFit="1" customWidth="1"/>
    <col min="2714" max="2714" width="22.85546875" bestFit="1" customWidth="1"/>
    <col min="2715" max="2715" width="29.28515625" bestFit="1" customWidth="1"/>
    <col min="2716" max="2716" width="18.42578125" bestFit="1" customWidth="1"/>
    <col min="2717" max="2717" width="46.5234375" bestFit="1" customWidth="1"/>
    <col min="2718" max="2718" width="30.47265625" bestFit="1" customWidth="1"/>
    <col min="2719" max="2719" width="20.33203125" bestFit="1" customWidth="1"/>
    <col min="2720" max="2720" width="27.046875" bestFit="1" customWidth="1"/>
    <col min="2721" max="2721" width="19.09375" bestFit="1" customWidth="1"/>
    <col min="2722" max="2722" width="7.1875" bestFit="1" customWidth="1"/>
    <col min="2723" max="2723" width="14.6171875" bestFit="1" customWidth="1"/>
    <col min="2724" max="2724" width="27.94921875" bestFit="1" customWidth="1"/>
    <col min="2725" max="2725" width="38.234375" bestFit="1" customWidth="1"/>
    <col min="2726" max="2726" width="25.6171875" bestFit="1" customWidth="1"/>
    <col min="2727" max="2727" width="45.5234375" bestFit="1" customWidth="1"/>
    <col min="2728" max="2728" width="42.90234375" bestFit="1" customWidth="1"/>
    <col min="2729" max="2729" width="37.90234375" bestFit="1" customWidth="1"/>
    <col min="2730" max="2730" width="16.7109375" bestFit="1" customWidth="1"/>
    <col min="2731" max="2731" width="43.6640625" bestFit="1" customWidth="1"/>
    <col min="2732" max="2732" width="24.234375" bestFit="1" customWidth="1"/>
    <col min="2733" max="2733" width="36.5234375" bestFit="1" customWidth="1"/>
    <col min="2734" max="2734" width="17.42578125" bestFit="1" customWidth="1"/>
    <col min="2735" max="2735" width="20.6640625" bestFit="1" customWidth="1"/>
    <col min="2736" max="2736" width="46.90234375" bestFit="1" customWidth="1"/>
    <col min="2737" max="2737" width="40.5234375" bestFit="1" customWidth="1"/>
    <col min="2738" max="2738" width="22.80859375" bestFit="1" customWidth="1"/>
    <col min="2739" max="2739" width="32.28515625" bestFit="1" customWidth="1"/>
    <col min="2740" max="2740" width="9.28515625" bestFit="1" customWidth="1"/>
    <col min="2741" max="2741" width="43.85546875" bestFit="1" customWidth="1"/>
    <col min="2742" max="2742" width="17.47265625" bestFit="1" customWidth="1"/>
    <col min="2743" max="2743" width="16.7109375" bestFit="1" customWidth="1"/>
    <col min="2744" max="2744" width="43.85546875" bestFit="1" customWidth="1"/>
    <col min="2745" max="2745" width="16.47265625" bestFit="1" customWidth="1"/>
    <col min="2746" max="2746" width="32.94921875" bestFit="1" customWidth="1"/>
    <col min="2747" max="2747" width="22.85546875" bestFit="1" customWidth="1"/>
    <col min="2748" max="2748" width="29.28515625" bestFit="1" customWidth="1"/>
    <col min="2749" max="2749" width="18.42578125" bestFit="1" customWidth="1"/>
    <col min="2750" max="2750" width="46.5234375" bestFit="1" customWidth="1"/>
    <col min="2751" max="2751" width="30.47265625" bestFit="1" customWidth="1"/>
    <col min="2752" max="2752" width="20.33203125" bestFit="1" customWidth="1"/>
    <col min="2753" max="2753" width="27.046875" bestFit="1" customWidth="1"/>
    <col min="2754" max="2754" width="19.09375" bestFit="1" customWidth="1"/>
    <col min="2755" max="2755" width="9.046875" bestFit="1" customWidth="1"/>
    <col min="2756" max="2756" width="14.6171875" bestFit="1" customWidth="1"/>
    <col min="2757" max="2757" width="27.94921875" bestFit="1" customWidth="1"/>
    <col min="2758" max="2758" width="38.234375" bestFit="1" customWidth="1"/>
    <col min="2759" max="2759" width="25.6171875" bestFit="1" customWidth="1"/>
    <col min="2760" max="2760" width="45.5234375" bestFit="1" customWidth="1"/>
    <col min="2761" max="2761" width="42.90234375" bestFit="1" customWidth="1"/>
    <col min="2762" max="2762" width="37.90234375" bestFit="1" customWidth="1"/>
    <col min="2763" max="2763" width="16.7109375" bestFit="1" customWidth="1"/>
    <col min="2764" max="2764" width="43.6640625" bestFit="1" customWidth="1"/>
    <col min="2765" max="2765" width="24.234375" bestFit="1" customWidth="1"/>
    <col min="2766" max="2766" width="36.5234375" bestFit="1" customWidth="1"/>
    <col min="2767" max="2767" width="17.42578125" bestFit="1" customWidth="1"/>
    <col min="2768" max="2768" width="20.6640625" bestFit="1" customWidth="1"/>
    <col min="2769" max="2769" width="46.90234375" bestFit="1" customWidth="1"/>
    <col min="2770" max="2770" width="40.5234375" bestFit="1" customWidth="1"/>
    <col min="2771" max="2771" width="22.80859375" bestFit="1" customWidth="1"/>
    <col min="2772" max="2772" width="32.28515625" bestFit="1" customWidth="1"/>
    <col min="2773" max="2773" width="9.28515625" bestFit="1" customWidth="1"/>
    <col min="2774" max="2774" width="43.85546875" bestFit="1" customWidth="1"/>
    <col min="2775" max="2775" width="17.47265625" bestFit="1" customWidth="1"/>
    <col min="2776" max="2776" width="16.7109375" bestFit="1" customWidth="1"/>
    <col min="2777" max="2777" width="43.85546875" bestFit="1" customWidth="1"/>
    <col min="2778" max="2778" width="17.6640625" bestFit="1" customWidth="1"/>
    <col min="2779" max="2779" width="18" bestFit="1" customWidth="1"/>
    <col min="2780" max="2780" width="29.37890625" bestFit="1" customWidth="1"/>
    <col min="2781" max="2781" width="32.80859375" bestFit="1" customWidth="1"/>
    <col min="2782" max="2782" width="22.33203125" bestFit="1" customWidth="1"/>
    <col min="2783" max="2783" width="20.85546875" bestFit="1" customWidth="1"/>
    <col min="2784" max="2784" width="18.94921875" bestFit="1" customWidth="1"/>
    <col min="2785" max="2785" width="34.85546875" bestFit="1" customWidth="1"/>
    <col min="2786" max="2786" width="26.94921875" bestFit="1" customWidth="1"/>
    <col min="2787" max="2787" width="41.76171875" bestFit="1" customWidth="1"/>
    <col min="2788" max="2788" width="42.6640625" bestFit="1" customWidth="1"/>
    <col min="2789" max="2789" width="44.76171875" bestFit="1" customWidth="1"/>
    <col min="2790" max="2790" width="30.5703125" bestFit="1" customWidth="1"/>
    <col min="2791" max="2791" width="30.76171875" bestFit="1" customWidth="1"/>
    <col min="2792" max="2792" width="21.28515625" bestFit="1" customWidth="1"/>
    <col min="2793" max="2793" width="18.94921875" bestFit="1" customWidth="1"/>
    <col min="2794" max="2794" width="40" bestFit="1" customWidth="1"/>
    <col min="2795" max="2795" width="42.76171875" bestFit="1" customWidth="1"/>
    <col min="2796" max="2796" width="11.94921875" bestFit="1" customWidth="1"/>
    <col min="2797" max="2797" width="6.6640625" bestFit="1" customWidth="1"/>
    <col min="2798" max="2798" width="37.5234375" bestFit="1" customWidth="1"/>
    <col min="2799" max="2799" width="35.76171875" bestFit="1" customWidth="1"/>
    <col min="2800" max="2800" width="44.234375" bestFit="1" customWidth="1"/>
    <col min="2801" max="2801" width="19.80859375" bestFit="1" customWidth="1"/>
    <col min="2802" max="2802" width="33.234375" bestFit="1" customWidth="1"/>
    <col min="2803" max="2803" width="34.09375" bestFit="1" customWidth="1"/>
    <col min="2804" max="2804" width="30" bestFit="1" customWidth="1"/>
    <col min="2805" max="2805" width="42.5703125" bestFit="1" customWidth="1"/>
    <col min="2806" max="2806" width="19.76171875" bestFit="1" customWidth="1"/>
    <col min="2807" max="2807" width="61.1875" bestFit="1" customWidth="1"/>
    <col min="2808" max="2808" width="37.6171875" bestFit="1" customWidth="1"/>
    <col min="2809" max="2809" width="24.046875" bestFit="1" customWidth="1"/>
    <col min="2810" max="2810" width="47.046875" bestFit="1" customWidth="1"/>
    <col min="2811" max="2811" width="32" bestFit="1" customWidth="1"/>
    <col min="2812" max="2812" width="20" bestFit="1" customWidth="1"/>
    <col min="2813" max="2813" width="25.5234375" bestFit="1" customWidth="1"/>
    <col min="2814" max="2814" width="31.33203125" bestFit="1" customWidth="1"/>
    <col min="2815" max="2815" width="31.09375" bestFit="1" customWidth="1"/>
    <col min="2816" max="2816" width="32.76171875" bestFit="1" customWidth="1"/>
    <col min="2817" max="2817" width="33.76171875" bestFit="1" customWidth="1"/>
    <col min="2818" max="2818" width="28.37890625" bestFit="1" customWidth="1"/>
    <col min="2819" max="2819" width="34.1875" bestFit="1" customWidth="1"/>
    <col min="2820" max="2820" width="21.5703125" bestFit="1" customWidth="1"/>
    <col min="2821" max="2821" width="13.33203125" bestFit="1" customWidth="1"/>
    <col min="2822" max="2822" width="26.28515625" bestFit="1" customWidth="1"/>
    <col min="2823" max="2823" width="42.28515625" bestFit="1" customWidth="1"/>
    <col min="2824" max="2824" width="45.6171875" bestFit="1" customWidth="1"/>
    <col min="2825" max="2825" width="40.5703125" bestFit="1" customWidth="1"/>
    <col min="2826" max="2826" width="43.234375" bestFit="1" customWidth="1"/>
    <col min="2827" max="2827" width="43.37890625" bestFit="1" customWidth="1"/>
    <col min="2828" max="2828" width="11.234375" bestFit="1" customWidth="1"/>
    <col min="2829" max="2829" width="36.6171875" bestFit="1" customWidth="1"/>
    <col min="2830" max="2830" width="47.5703125" bestFit="1" customWidth="1"/>
    <col min="2831" max="2831" width="27.37890625" bestFit="1" customWidth="1"/>
    <col min="2832" max="2832" width="42.47265625" bestFit="1" customWidth="1"/>
    <col min="2833" max="2833" width="20.94921875" bestFit="1" customWidth="1"/>
    <col min="2834" max="2834" width="7" bestFit="1" customWidth="1"/>
    <col min="2835" max="2835" width="35.7109375" bestFit="1" customWidth="1"/>
    <col min="2836" max="2836" width="23.47265625" bestFit="1" customWidth="1"/>
    <col min="2837" max="2837" width="38.6171875" bestFit="1" customWidth="1"/>
    <col min="2838" max="2838" width="39.5703125" bestFit="1" customWidth="1"/>
    <col min="2839" max="2839" width="43.80859375" bestFit="1" customWidth="1"/>
    <col min="2840" max="2840" width="32.28515625" bestFit="1" customWidth="1"/>
    <col min="2841" max="2841" width="23.5234375" bestFit="1" customWidth="1"/>
    <col min="2842" max="2842" width="34.28515625" bestFit="1" customWidth="1"/>
    <col min="2843" max="2843" width="47.94921875" bestFit="1" customWidth="1"/>
    <col min="2844" max="2844" width="30.47265625" bestFit="1" customWidth="1"/>
    <col min="2845" max="2845" width="26.90234375" bestFit="1" customWidth="1"/>
    <col min="2846" max="2846" width="19.6171875" bestFit="1" customWidth="1"/>
    <col min="2847" max="2847" width="36.234375" bestFit="1" customWidth="1"/>
    <col min="2848" max="2848" width="34.09375" bestFit="1" customWidth="1"/>
    <col min="2849" max="2849" width="32.7109375" bestFit="1" customWidth="1"/>
    <col min="2850" max="2850" width="7.76171875" bestFit="1" customWidth="1"/>
    <col min="2851" max="2851" width="41.76171875" bestFit="1" customWidth="1"/>
    <col min="2852" max="2852" width="19.09375" bestFit="1" customWidth="1"/>
    <col min="2853" max="2853" width="21.046875" bestFit="1" customWidth="1"/>
    <col min="2854" max="2854" width="8.6171875" bestFit="1" customWidth="1"/>
    <col min="2855" max="2855" width="20.76171875" bestFit="1" customWidth="1"/>
    <col min="2856" max="2856" width="19.6640625" bestFit="1" customWidth="1"/>
    <col min="2857" max="2857" width="33.37890625" bestFit="1" customWidth="1"/>
    <col min="2858" max="2858" width="8.42578125" bestFit="1" customWidth="1"/>
    <col min="2859" max="2859" width="37.47265625" bestFit="1" customWidth="1"/>
    <col min="2860" max="2860" width="43.140625" bestFit="1" customWidth="1"/>
    <col min="2861" max="2861" width="48.37890625" bestFit="1" customWidth="1"/>
    <col min="2862" max="2862" width="47.140625" bestFit="1" customWidth="1"/>
    <col min="2863" max="2863" width="16.85546875" bestFit="1" customWidth="1"/>
    <col min="2864" max="2864" width="43" bestFit="1" customWidth="1"/>
    <col min="2865" max="2865" width="26.5234375" bestFit="1" customWidth="1"/>
    <col min="2866" max="2866" width="13" bestFit="1" customWidth="1"/>
    <col min="2867" max="2867" width="22.6640625" bestFit="1" customWidth="1"/>
    <col min="2868" max="2868" width="24.80859375" bestFit="1" customWidth="1"/>
    <col min="2869" max="2869" width="23.37890625" bestFit="1" customWidth="1"/>
    <col min="2870" max="2870" width="41.85546875" bestFit="1" customWidth="1"/>
    <col min="2871" max="2871" width="34.5703125" bestFit="1" customWidth="1"/>
    <col min="2872" max="2872" width="26.046875" bestFit="1" customWidth="1"/>
    <col min="2873" max="2873" width="29.046875" bestFit="1" customWidth="1"/>
    <col min="2874" max="2874" width="35.6640625" bestFit="1" customWidth="1"/>
    <col min="2875" max="2875" width="44.94921875" bestFit="1" customWidth="1"/>
    <col min="2876" max="2876" width="24.85546875" bestFit="1" customWidth="1"/>
    <col min="2877" max="2877" width="42.7109375" bestFit="1" customWidth="1"/>
    <col min="2878" max="2878" width="41.47265625" bestFit="1" customWidth="1"/>
    <col min="2879" max="2879" width="10.5234375" bestFit="1" customWidth="1"/>
    <col min="2880" max="2880" width="32.42578125" bestFit="1" customWidth="1"/>
    <col min="2881" max="2881" width="14.09375" bestFit="1" customWidth="1"/>
    <col min="2882" max="2882" width="35.7109375" bestFit="1" customWidth="1"/>
    <col min="2883" max="2883" width="21.47265625" bestFit="1" customWidth="1"/>
    <col min="2884" max="2884" width="14.09375" bestFit="1" customWidth="1"/>
    <col min="2885" max="2885" width="20.85546875" bestFit="1" customWidth="1"/>
    <col min="2886" max="2886" width="38" bestFit="1" customWidth="1"/>
    <col min="2887" max="2887" width="18.85546875" bestFit="1" customWidth="1"/>
    <col min="2888" max="2888" width="26.234375" bestFit="1" customWidth="1"/>
    <col min="2889" max="2889" width="44.6640625" bestFit="1" customWidth="1"/>
    <col min="2890" max="2890" width="6.1875" bestFit="1" customWidth="1"/>
    <col min="2891" max="2891" width="37.234375" bestFit="1" customWidth="1"/>
    <col min="2892" max="2892" width="28.140625" bestFit="1" customWidth="1"/>
    <col min="2893" max="2893" width="43.5234375" bestFit="1" customWidth="1"/>
    <col min="2894" max="2894" width="16.42578125" bestFit="1" customWidth="1"/>
    <col min="2895" max="2895" width="29.7109375" bestFit="1" customWidth="1"/>
    <col min="2896" max="2896" width="24.5234375" bestFit="1" customWidth="1"/>
    <col min="2897" max="2897" width="19.47265625" bestFit="1" customWidth="1"/>
    <col min="2898" max="2898" width="33.234375" bestFit="1" customWidth="1"/>
    <col min="2899" max="2899" width="35.28515625" bestFit="1" customWidth="1"/>
    <col min="2900" max="2900" width="22.90234375" bestFit="1" customWidth="1"/>
    <col min="2901" max="2901" width="35.046875" bestFit="1" customWidth="1"/>
    <col min="2902" max="2903" width="41.140625" bestFit="1" customWidth="1"/>
    <col min="2904" max="2904" width="39.6171875" bestFit="1" customWidth="1"/>
    <col min="2905" max="2905" width="34.90234375" bestFit="1" customWidth="1"/>
    <col min="2906" max="2906" width="32.47265625" bestFit="1" customWidth="1"/>
    <col min="2907" max="2907" width="38.6171875" bestFit="1" customWidth="1"/>
    <col min="2908" max="2908" width="30.42578125" bestFit="1" customWidth="1"/>
    <col min="2909" max="2909" width="29.5234375" bestFit="1" customWidth="1"/>
    <col min="2910" max="2910" width="42.47265625" bestFit="1" customWidth="1"/>
    <col min="2911" max="2911" width="6.33203125" bestFit="1" customWidth="1"/>
    <col min="2912" max="2912" width="35.1875" bestFit="1" customWidth="1"/>
    <col min="2913" max="2913" width="12.90234375" bestFit="1" customWidth="1"/>
    <col min="2914" max="2914" width="9.37890625" bestFit="1" customWidth="1"/>
    <col min="2915" max="2915" width="25.94921875" bestFit="1" customWidth="1"/>
    <col min="2916" max="2916" width="47.1875" bestFit="1" customWidth="1"/>
    <col min="2917" max="2917" width="41.046875" bestFit="1" customWidth="1"/>
    <col min="2918" max="2918" width="42.47265625" bestFit="1" customWidth="1"/>
    <col min="2919" max="2919" width="32.234375" bestFit="1" customWidth="1"/>
    <col min="2920" max="2920" width="45.47265625" bestFit="1" customWidth="1"/>
    <col min="2921" max="2921" width="39.234375" bestFit="1" customWidth="1"/>
    <col min="2922" max="2922" width="31" bestFit="1" customWidth="1"/>
    <col min="2923" max="2923" width="43.09375" bestFit="1" customWidth="1"/>
    <col min="2924" max="2924" width="36.5703125" bestFit="1" customWidth="1"/>
    <col min="2925" max="2925" width="42.80859375" bestFit="1" customWidth="1"/>
    <col min="2926" max="2926" width="23.94921875" bestFit="1" customWidth="1"/>
    <col min="2927" max="2927" width="15.37890625" bestFit="1" customWidth="1"/>
    <col min="2928" max="2928" width="18.6171875" bestFit="1" customWidth="1"/>
    <col min="2929" max="2929" width="23.6171875" bestFit="1" customWidth="1"/>
    <col min="2930" max="2930" width="18.09375" bestFit="1" customWidth="1"/>
    <col min="2931" max="2931" width="23.76171875" bestFit="1" customWidth="1"/>
    <col min="2932" max="2932" width="45.7109375" bestFit="1" customWidth="1"/>
    <col min="2933" max="2933" width="37.234375" bestFit="1" customWidth="1"/>
    <col min="2934" max="2934" width="10.140625" bestFit="1" customWidth="1"/>
    <col min="2935" max="2935" width="28.76171875" bestFit="1" customWidth="1"/>
    <col min="2936" max="2936" width="28.5703125" bestFit="1" customWidth="1"/>
    <col min="2937" max="2937" width="27.33203125" bestFit="1" customWidth="1"/>
    <col min="2938" max="2938" width="20.80859375" bestFit="1" customWidth="1"/>
    <col min="2939" max="2939" width="23.37890625" bestFit="1" customWidth="1"/>
    <col min="2940" max="2940" width="19.7109375" bestFit="1" customWidth="1"/>
    <col min="2941" max="2941" width="15.09375" bestFit="1" customWidth="1"/>
    <col min="2942" max="2942" width="23.09375" bestFit="1" customWidth="1"/>
    <col min="2943" max="2943" width="33" bestFit="1" customWidth="1"/>
    <col min="2944" max="2944" width="27.37890625" bestFit="1" customWidth="1"/>
    <col min="2945" max="2945" width="26.5703125" bestFit="1" customWidth="1"/>
    <col min="2946" max="2946" width="16.234375" bestFit="1" customWidth="1"/>
    <col min="2947" max="2947" width="4.37890625" bestFit="1" customWidth="1"/>
    <col min="2948" max="2948" width="30" bestFit="1" customWidth="1"/>
    <col min="2949" max="2949" width="15.046875" bestFit="1" customWidth="1"/>
    <col min="2950" max="2950" width="9.94921875" bestFit="1" customWidth="1"/>
    <col min="2951" max="2951" width="26" bestFit="1" customWidth="1"/>
    <col min="2952" max="2952" width="22.76171875" bestFit="1" customWidth="1"/>
    <col min="2953" max="2953" width="38.5703125" bestFit="1" customWidth="1"/>
    <col min="2954" max="2954" width="40.6640625" bestFit="1" customWidth="1"/>
    <col min="2955" max="2955" width="36.33203125" bestFit="1" customWidth="1"/>
    <col min="2956" max="2956" width="26.1875" bestFit="1" customWidth="1"/>
    <col min="2957" max="2957" width="40.7109375" bestFit="1" customWidth="1"/>
    <col min="2958" max="2958" width="42.94921875" bestFit="1" customWidth="1"/>
    <col min="2959" max="2959" width="9.85546875" bestFit="1" customWidth="1"/>
    <col min="2960" max="2960" width="38.47265625" bestFit="1" customWidth="1"/>
    <col min="2961" max="2961" width="13.1875" bestFit="1" customWidth="1"/>
    <col min="2962" max="2962" width="30.5234375" bestFit="1" customWidth="1"/>
    <col min="2963" max="2963" width="36.28515625" bestFit="1" customWidth="1"/>
    <col min="2964" max="2964" width="40.5703125" bestFit="1" customWidth="1"/>
    <col min="2965" max="2965" width="12.33203125" bestFit="1" customWidth="1"/>
    <col min="2966" max="2966" width="29.046875" bestFit="1" customWidth="1"/>
    <col min="2967" max="2967" width="20.5234375" bestFit="1" customWidth="1"/>
    <col min="2968" max="2968" width="18.85546875" bestFit="1" customWidth="1"/>
    <col min="2969" max="2969" width="34.1875" bestFit="1" customWidth="1"/>
    <col min="2970" max="2970" width="12.1875" bestFit="1" customWidth="1"/>
    <col min="2971" max="2971" width="14.37890625" bestFit="1" customWidth="1"/>
    <col min="2972" max="2972" width="15.5234375" bestFit="1" customWidth="1"/>
    <col min="2973" max="2973" width="41.5234375" bestFit="1" customWidth="1"/>
    <col min="2974" max="2974" width="17.90234375" bestFit="1" customWidth="1"/>
    <col min="2975" max="2975" width="45.33203125" bestFit="1" customWidth="1"/>
    <col min="2976" max="2976" width="23.33203125" bestFit="1" customWidth="1"/>
    <col min="2977" max="2977" width="32.1875" bestFit="1" customWidth="1"/>
    <col min="2978" max="2978" width="23.6171875" bestFit="1" customWidth="1"/>
    <col min="2979" max="2979" width="21.140625" bestFit="1" customWidth="1"/>
    <col min="2980" max="2980" width="21.33203125" bestFit="1" customWidth="1"/>
    <col min="2981" max="2981" width="33.6640625" bestFit="1" customWidth="1"/>
    <col min="2982" max="2982" width="12.1875" bestFit="1" customWidth="1"/>
    <col min="2983" max="2983" width="45.80859375" bestFit="1" customWidth="1"/>
    <col min="2984" max="2984" width="54.33203125" bestFit="1" customWidth="1"/>
    <col min="2985" max="2985" width="19.90234375" bestFit="1" customWidth="1"/>
    <col min="2986" max="2986" width="31.5703125" bestFit="1" customWidth="1"/>
    <col min="2987" max="2987" width="12.90234375" bestFit="1" customWidth="1"/>
    <col min="2988" max="2988" width="18.42578125" bestFit="1" customWidth="1"/>
    <col min="2989" max="2989" width="44.140625" bestFit="1" customWidth="1"/>
    <col min="2990" max="2990" width="10" bestFit="1" customWidth="1"/>
    <col min="2991" max="2991" width="20.6640625" bestFit="1" customWidth="1"/>
    <col min="2992" max="2992" width="13.80859375" bestFit="1" customWidth="1"/>
    <col min="2993" max="2993" width="6.85546875" bestFit="1" customWidth="1"/>
    <col min="2994" max="2994" width="39.5234375" bestFit="1" customWidth="1"/>
    <col min="2995" max="2995" width="47.76171875" bestFit="1" customWidth="1"/>
    <col min="2996" max="2996" width="38.6640625" bestFit="1" customWidth="1"/>
    <col min="2997" max="2997" width="11.94921875" bestFit="1" customWidth="1"/>
    <col min="2998" max="2998" width="33.234375" bestFit="1" customWidth="1"/>
    <col min="2999" max="2999" width="38.7109375" bestFit="1" customWidth="1"/>
    <col min="3000" max="3000" width="41.1875" bestFit="1" customWidth="1"/>
    <col min="3001" max="3001" width="22" bestFit="1" customWidth="1"/>
    <col min="3002" max="3002" width="17.140625" bestFit="1" customWidth="1"/>
    <col min="3003" max="3003" width="27.80859375" bestFit="1" customWidth="1"/>
    <col min="3004" max="3004" width="39.7109375" bestFit="1" customWidth="1"/>
    <col min="3005" max="3005" width="23.046875" bestFit="1" customWidth="1"/>
    <col min="3006" max="3006" width="47.90234375" bestFit="1" customWidth="1"/>
    <col min="3007" max="3007" width="19.5703125" bestFit="1" customWidth="1"/>
    <col min="3008" max="3008" width="33.76171875" bestFit="1" customWidth="1"/>
    <col min="3009" max="3009" width="35.94921875" bestFit="1" customWidth="1"/>
    <col min="3010" max="3010" width="14.42578125" bestFit="1" customWidth="1"/>
    <col min="3011" max="3011" width="18.47265625" bestFit="1" customWidth="1"/>
    <col min="3012" max="3012" width="48.33203125" bestFit="1" customWidth="1"/>
    <col min="3013" max="3013" width="45.5234375" bestFit="1" customWidth="1"/>
    <col min="3014" max="3014" width="23.28515625" bestFit="1" customWidth="1"/>
    <col min="3015" max="3015" width="27.1875" bestFit="1" customWidth="1"/>
    <col min="3016" max="3016" width="28.046875" bestFit="1" customWidth="1"/>
    <col min="3017" max="3017" width="21.94921875" bestFit="1" customWidth="1"/>
    <col min="3018" max="3018" width="32.76171875" bestFit="1" customWidth="1"/>
    <col min="3019" max="3019" width="17.5234375" bestFit="1" customWidth="1"/>
    <col min="3020" max="3020" width="35.140625" bestFit="1" customWidth="1"/>
    <col min="3021" max="3021" width="41.6640625" bestFit="1" customWidth="1"/>
    <col min="3022" max="3022" width="41.33203125" bestFit="1" customWidth="1"/>
    <col min="3023" max="3023" width="22.1875" bestFit="1" customWidth="1"/>
    <col min="3024" max="3024" width="31.1875" bestFit="1" customWidth="1"/>
    <col min="3025" max="3025" width="48.5703125" bestFit="1" customWidth="1"/>
    <col min="3026" max="3026" width="24.234375" bestFit="1" customWidth="1"/>
    <col min="3027" max="3027" width="49.234375" bestFit="1" customWidth="1"/>
    <col min="3028" max="3028" width="34.94921875" bestFit="1" customWidth="1"/>
    <col min="3029" max="3029" width="24.85546875" bestFit="1" customWidth="1"/>
    <col min="3030" max="3030" width="41.37890625" bestFit="1" customWidth="1"/>
    <col min="3031" max="3031" width="14.28515625" bestFit="1" customWidth="1"/>
    <col min="3032" max="3032" width="20" bestFit="1" customWidth="1"/>
    <col min="3033" max="3033" width="40.5234375" bestFit="1" customWidth="1"/>
    <col min="3034" max="3034" width="39.09375" bestFit="1" customWidth="1"/>
    <col min="3035" max="3035" width="30.76171875" bestFit="1" customWidth="1"/>
    <col min="3036" max="3036" width="26.234375" bestFit="1" customWidth="1"/>
    <col min="3037" max="3037" width="41.42578125" bestFit="1" customWidth="1"/>
    <col min="3038" max="3038" width="22.5234375" bestFit="1" customWidth="1"/>
    <col min="3039" max="3039" width="30.046875" bestFit="1" customWidth="1"/>
    <col min="3040" max="3040" width="34.90234375" bestFit="1" customWidth="1"/>
    <col min="3041" max="3041" width="17.6171875" bestFit="1" customWidth="1"/>
    <col min="3042" max="3042" width="29.046875" bestFit="1" customWidth="1"/>
    <col min="3043" max="3043" width="28.76171875" bestFit="1" customWidth="1"/>
    <col min="3044" max="3044" width="30.94921875" bestFit="1" customWidth="1"/>
    <col min="3045" max="3045" width="26.6640625" bestFit="1" customWidth="1"/>
    <col min="3046" max="3046" width="27.33203125" bestFit="1" customWidth="1"/>
    <col min="3047" max="3047" width="28.7109375" bestFit="1" customWidth="1"/>
    <col min="3048" max="3048" width="43.47265625" bestFit="1" customWidth="1"/>
    <col min="3049" max="3049" width="15.1875" bestFit="1" customWidth="1"/>
    <col min="3050" max="3050" width="36.7109375" bestFit="1" customWidth="1"/>
    <col min="3051" max="3051" width="39.28515625" bestFit="1" customWidth="1"/>
    <col min="3052" max="3052" width="22.76171875" bestFit="1" customWidth="1"/>
    <col min="3053" max="3053" width="21.80859375" bestFit="1" customWidth="1"/>
    <col min="3054" max="3054" width="38.94921875" bestFit="1" customWidth="1"/>
    <col min="3055" max="3055" width="19.28515625" bestFit="1" customWidth="1"/>
    <col min="3056" max="3056" width="37.37890625" bestFit="1" customWidth="1"/>
    <col min="3057" max="3057" width="36.6171875" bestFit="1" customWidth="1"/>
    <col min="3058" max="3058" width="39.7109375" bestFit="1" customWidth="1"/>
    <col min="3059" max="3059" width="43.90234375" bestFit="1" customWidth="1"/>
    <col min="3060" max="3060" width="6.37890625" bestFit="1" customWidth="1"/>
    <col min="3061" max="3061" width="29.76171875" bestFit="1" customWidth="1"/>
    <col min="3062" max="3062" width="9.140625" bestFit="1" customWidth="1"/>
    <col min="3063" max="3063" width="31.1875" bestFit="1" customWidth="1"/>
    <col min="3064" max="3064" width="34.046875" bestFit="1" customWidth="1"/>
    <col min="3065" max="3065" width="29" bestFit="1" customWidth="1"/>
    <col min="3066" max="3066" width="11.94921875" bestFit="1" customWidth="1"/>
    <col min="3067" max="3067" width="23.85546875" bestFit="1" customWidth="1"/>
    <col min="3068" max="3068" width="31.76171875" bestFit="1" customWidth="1"/>
    <col min="3069" max="3069" width="11.7109375" bestFit="1" customWidth="1"/>
    <col min="3070" max="3070" width="19" bestFit="1" customWidth="1"/>
    <col min="3071" max="3071" width="42.80859375" bestFit="1" customWidth="1"/>
    <col min="3072" max="3072" width="31.046875" bestFit="1" customWidth="1"/>
    <col min="3073" max="3073" width="36.47265625" bestFit="1" customWidth="1"/>
    <col min="3074" max="3074" width="8.37890625" bestFit="1" customWidth="1"/>
    <col min="3075" max="3075" width="32.09375" bestFit="1" customWidth="1"/>
    <col min="3076" max="3076" width="28.94921875" bestFit="1" customWidth="1"/>
    <col min="3077" max="3077" width="35.1875" bestFit="1" customWidth="1"/>
    <col min="3078" max="3078" width="17.6171875" bestFit="1" customWidth="1"/>
    <col min="3079" max="3079" width="13.94921875" bestFit="1" customWidth="1"/>
    <col min="3080" max="3080" width="45.234375" bestFit="1" customWidth="1"/>
    <col min="3081" max="3081" width="47.76171875" bestFit="1" customWidth="1"/>
    <col min="3082" max="3082" width="34.5234375" bestFit="1" customWidth="1"/>
    <col min="3083" max="3083" width="43.85546875" bestFit="1" customWidth="1"/>
    <col min="3084" max="3084" width="31.1875" bestFit="1" customWidth="1"/>
    <col min="3085" max="3085" width="13.42578125" bestFit="1" customWidth="1"/>
    <col min="3086" max="3086" width="23.94921875" bestFit="1" customWidth="1"/>
    <col min="3087" max="3087" width="16.42578125" bestFit="1" customWidth="1"/>
    <col min="3088" max="3088" width="47.6640625" bestFit="1" customWidth="1"/>
    <col min="3089" max="3089" width="12.046875" bestFit="1" customWidth="1"/>
    <col min="3090" max="3090" width="14.6640625" bestFit="1" customWidth="1"/>
    <col min="3091" max="3091" width="27.76171875" bestFit="1" customWidth="1"/>
    <col min="3092" max="3092" width="8.5234375" bestFit="1" customWidth="1"/>
    <col min="3093" max="3093" width="23.046875" bestFit="1" customWidth="1"/>
    <col min="3094" max="3094" width="17.7109375" bestFit="1" customWidth="1"/>
    <col min="3095" max="3095" width="43.6640625" bestFit="1" customWidth="1"/>
    <col min="3096" max="3096" width="8.046875" bestFit="1" customWidth="1"/>
    <col min="3097" max="3097" width="39" bestFit="1" customWidth="1"/>
    <col min="3098" max="3098" width="37.47265625" bestFit="1" customWidth="1"/>
    <col min="3099" max="3099" width="31.234375" bestFit="1" customWidth="1"/>
    <col min="3100" max="3100" width="19.6171875" bestFit="1" customWidth="1"/>
    <col min="3101" max="3101" width="45.140625" bestFit="1" customWidth="1"/>
    <col min="3102" max="3102" width="23.90234375" bestFit="1" customWidth="1"/>
    <col min="3103" max="3103" width="20.94921875" bestFit="1" customWidth="1"/>
    <col min="3104" max="3104" width="8.7109375" bestFit="1" customWidth="1"/>
    <col min="3105" max="3105" width="27.234375" bestFit="1" customWidth="1"/>
    <col min="3106" max="3106" width="43.234375" bestFit="1" customWidth="1"/>
    <col min="3107" max="3107" width="43.5703125" bestFit="1" customWidth="1"/>
    <col min="3108" max="3108" width="37.7109375" bestFit="1" customWidth="1"/>
    <col min="3109" max="3109" width="25.33203125" bestFit="1" customWidth="1"/>
    <col min="3110" max="3110" width="18" bestFit="1" customWidth="1"/>
    <col min="3111" max="3111" width="17" bestFit="1" customWidth="1"/>
    <col min="3112" max="3112" width="10.94921875" bestFit="1" customWidth="1"/>
    <col min="3113" max="3113" width="22.6640625" bestFit="1" customWidth="1"/>
    <col min="3114" max="3114" width="14.6640625" bestFit="1" customWidth="1"/>
    <col min="3115" max="3115" width="38.94921875" bestFit="1" customWidth="1"/>
    <col min="3116" max="3116" width="20.6171875" bestFit="1" customWidth="1"/>
    <col min="3117" max="3117" width="37.046875" bestFit="1" customWidth="1"/>
    <col min="3118" max="3118" width="27.47265625" bestFit="1" customWidth="1"/>
    <col min="3119" max="3119" width="30" bestFit="1" customWidth="1"/>
    <col min="3120" max="3120" width="17.94921875" bestFit="1" customWidth="1"/>
    <col min="3121" max="3121" width="24.6640625" bestFit="1" customWidth="1"/>
    <col min="3122" max="3122" width="32.28515625" bestFit="1" customWidth="1"/>
    <col min="3123" max="3123" width="40.90234375" bestFit="1" customWidth="1"/>
    <col min="3124" max="3124" width="41.5703125" bestFit="1" customWidth="1"/>
    <col min="3125" max="3125" width="11.1875" bestFit="1" customWidth="1"/>
    <col min="3126" max="3126" width="5.37890625" bestFit="1" customWidth="1"/>
    <col min="3127" max="3127" width="10.046875" bestFit="1" customWidth="1"/>
    <col min="3128" max="3128" width="28.47265625" bestFit="1" customWidth="1"/>
    <col min="3129" max="3129" width="33.85546875" bestFit="1" customWidth="1"/>
    <col min="3130" max="3130" width="17.046875" bestFit="1" customWidth="1"/>
    <col min="3131" max="3131" width="44.234375" bestFit="1" customWidth="1"/>
    <col min="3132" max="3132" width="14.1875" bestFit="1" customWidth="1"/>
    <col min="3133" max="3133" width="26.90234375" bestFit="1" customWidth="1"/>
    <col min="3134" max="3134" width="47.1875" bestFit="1" customWidth="1"/>
    <col min="3135" max="3135" width="36" bestFit="1" customWidth="1"/>
    <col min="3136" max="3136" width="17.5234375" bestFit="1" customWidth="1"/>
    <col min="3137" max="3137" width="15.33203125" bestFit="1" customWidth="1"/>
    <col min="3138" max="3138" width="45.09375" bestFit="1" customWidth="1"/>
    <col min="3139" max="3139" width="28.6640625" bestFit="1" customWidth="1"/>
    <col min="3140" max="3140" width="7.140625" bestFit="1" customWidth="1"/>
    <col min="3141" max="3141" width="47.76171875" bestFit="1" customWidth="1"/>
    <col min="3142" max="3142" width="9.42578125" bestFit="1" customWidth="1"/>
    <col min="3143" max="3143" width="30.046875" bestFit="1" customWidth="1"/>
    <col min="3144" max="3144" width="28.90234375" bestFit="1" customWidth="1"/>
    <col min="3145" max="3145" width="40" bestFit="1" customWidth="1"/>
    <col min="3146" max="3146" width="28" bestFit="1" customWidth="1"/>
    <col min="3147" max="3147" width="32.47265625" bestFit="1" customWidth="1"/>
    <col min="3148" max="3148" width="21.85546875" bestFit="1" customWidth="1"/>
    <col min="3149" max="3149" width="23.046875" bestFit="1" customWidth="1"/>
    <col min="3150" max="3150" width="44.37890625" bestFit="1" customWidth="1"/>
    <col min="3151" max="3151" width="15.6640625" bestFit="1" customWidth="1"/>
    <col min="3152" max="3152" width="45.5234375" bestFit="1" customWidth="1"/>
    <col min="3153" max="3153" width="40" bestFit="1" customWidth="1"/>
    <col min="3154" max="3154" width="10.5703125" bestFit="1" customWidth="1"/>
    <col min="3155" max="3155" width="19.234375" bestFit="1" customWidth="1"/>
    <col min="3156" max="3156" width="9.94921875" bestFit="1" customWidth="1"/>
    <col min="3157" max="3157" width="27.47265625" bestFit="1" customWidth="1"/>
    <col min="3158" max="3158" width="10.33203125" bestFit="1" customWidth="1"/>
    <col min="3159" max="3159" width="21" bestFit="1" customWidth="1"/>
    <col min="3160" max="3160" width="31.90234375" bestFit="1" customWidth="1"/>
    <col min="3161" max="3161" width="29.94921875" bestFit="1" customWidth="1"/>
    <col min="3162" max="3162" width="20.37890625" bestFit="1" customWidth="1"/>
    <col min="3163" max="3163" width="25.1875" bestFit="1" customWidth="1"/>
    <col min="3164" max="3164" width="46.09375" bestFit="1" customWidth="1"/>
    <col min="3165" max="3165" width="35.90234375" bestFit="1" customWidth="1"/>
    <col min="3166" max="3166" width="21.5703125" bestFit="1" customWidth="1"/>
    <col min="3167" max="3167" width="13" bestFit="1" customWidth="1"/>
    <col min="3168" max="3168" width="8.046875" bestFit="1" customWidth="1"/>
    <col min="3169" max="3169" width="30.80859375" bestFit="1" customWidth="1"/>
    <col min="3170" max="3170" width="36.80859375" bestFit="1" customWidth="1"/>
    <col min="3171" max="3171" width="7.37890625" bestFit="1" customWidth="1"/>
    <col min="3172" max="3172" width="31" bestFit="1" customWidth="1"/>
    <col min="3173" max="3173" width="28.90234375" bestFit="1" customWidth="1"/>
    <col min="3174" max="3174" width="38.6640625" bestFit="1" customWidth="1"/>
    <col min="3175" max="3175" width="31.42578125" bestFit="1" customWidth="1"/>
    <col min="3176" max="3176" width="60.09375" bestFit="1" customWidth="1"/>
    <col min="3177" max="3177" width="37.80859375" bestFit="1" customWidth="1"/>
    <col min="3178" max="3178" width="47.234375" bestFit="1" customWidth="1"/>
    <col min="3179" max="3179" width="28" bestFit="1" customWidth="1"/>
    <col min="3180" max="3180" width="39.37890625" bestFit="1" customWidth="1"/>
    <col min="3181" max="3181" width="28.046875" bestFit="1" customWidth="1"/>
    <col min="3182" max="3182" width="29.234375" bestFit="1" customWidth="1"/>
    <col min="3183" max="3183" width="35.1875" bestFit="1" customWidth="1"/>
    <col min="3184" max="3184" width="30.76171875" bestFit="1" customWidth="1"/>
    <col min="3185" max="3185" width="31.85546875" bestFit="1" customWidth="1"/>
    <col min="3186" max="3186" width="20.80859375" bestFit="1" customWidth="1"/>
    <col min="3187" max="3187" width="17.140625" bestFit="1" customWidth="1"/>
    <col min="3188" max="3188" width="46.140625" bestFit="1" customWidth="1"/>
    <col min="3189" max="3189" width="48.94921875" bestFit="1" customWidth="1"/>
    <col min="3190" max="3190" width="5.47265625" bestFit="1" customWidth="1"/>
    <col min="3191" max="3191" width="7.6171875" bestFit="1" customWidth="1"/>
    <col min="3192" max="3192" width="49.6640625" bestFit="1" customWidth="1"/>
    <col min="3193" max="3193" width="25.234375" bestFit="1" customWidth="1"/>
    <col min="3194" max="3194" width="21.94921875" bestFit="1" customWidth="1"/>
    <col min="3195" max="3195" width="33.234375" bestFit="1" customWidth="1"/>
    <col min="3196" max="3196" width="26.94921875" bestFit="1" customWidth="1"/>
    <col min="3197" max="3197" width="32.5703125" bestFit="1" customWidth="1"/>
    <col min="3198" max="3198" width="40.140625" bestFit="1" customWidth="1"/>
    <col min="3199" max="3199" width="37.37890625" bestFit="1" customWidth="1"/>
    <col min="3200" max="3200" width="44.046875" bestFit="1" customWidth="1"/>
    <col min="3201" max="3201" width="12.47265625" bestFit="1" customWidth="1"/>
    <col min="3202" max="3202" width="37.09375" bestFit="1" customWidth="1"/>
    <col min="3203" max="3203" width="39.76171875" bestFit="1" customWidth="1"/>
    <col min="3204" max="3204" width="11.6640625" bestFit="1" customWidth="1"/>
    <col min="3205" max="3205" width="49.046875" bestFit="1" customWidth="1"/>
    <col min="3206" max="3206" width="29.1875" bestFit="1" customWidth="1"/>
    <col min="3207" max="3207" width="32.42578125" bestFit="1" customWidth="1"/>
    <col min="3208" max="3208" width="32.85546875" bestFit="1" customWidth="1"/>
    <col min="3209" max="3209" width="13.6171875" bestFit="1" customWidth="1"/>
    <col min="3210" max="3210" width="17.76171875" bestFit="1" customWidth="1"/>
    <col min="3211" max="3211" width="33.80859375" bestFit="1" customWidth="1"/>
    <col min="3212" max="3212" width="38.09375" bestFit="1" customWidth="1"/>
    <col min="3213" max="3213" width="19.47265625" bestFit="1" customWidth="1"/>
    <col min="3214" max="3214" width="28.90234375" bestFit="1" customWidth="1"/>
    <col min="3215" max="3215" width="34.47265625" bestFit="1" customWidth="1"/>
    <col min="3216" max="3216" width="44.80859375" bestFit="1" customWidth="1"/>
    <col min="3217" max="3217" width="31.7109375" bestFit="1" customWidth="1"/>
    <col min="3218" max="3218" width="23.76171875" bestFit="1" customWidth="1"/>
    <col min="3219" max="3219" width="8.09375" bestFit="1" customWidth="1"/>
    <col min="3220" max="3220" width="15" bestFit="1" customWidth="1"/>
    <col min="3221" max="3221" width="24.28515625" bestFit="1" customWidth="1"/>
    <col min="3222" max="3222" width="38.94921875" bestFit="1" customWidth="1"/>
    <col min="3223" max="3223" width="41.33203125" bestFit="1" customWidth="1"/>
    <col min="3224" max="3224" width="41.5234375" bestFit="1" customWidth="1"/>
    <col min="3225" max="3225" width="31.234375" bestFit="1" customWidth="1"/>
    <col min="3226" max="3226" width="16.6171875" bestFit="1" customWidth="1"/>
    <col min="3227" max="3227" width="36.94921875" bestFit="1" customWidth="1"/>
    <col min="3228" max="3228" width="30.140625" bestFit="1" customWidth="1"/>
    <col min="3229" max="3229" width="23.90234375" bestFit="1" customWidth="1"/>
    <col min="3230" max="3230" width="21.94921875" bestFit="1" customWidth="1"/>
    <col min="3231" max="3231" width="36.76171875" bestFit="1" customWidth="1"/>
    <col min="3232" max="3232" width="13.1875" bestFit="1" customWidth="1"/>
    <col min="3233" max="3233" width="4.234375" bestFit="1" customWidth="1"/>
    <col min="3234" max="3234" width="39.37890625" bestFit="1" customWidth="1"/>
    <col min="3235" max="3235" width="22.33203125" bestFit="1" customWidth="1"/>
    <col min="3236" max="3236" width="15.85546875" bestFit="1" customWidth="1"/>
    <col min="3237" max="3237" width="37.09375" bestFit="1" customWidth="1"/>
    <col min="3238" max="3238" width="45" bestFit="1" customWidth="1"/>
    <col min="3239" max="3239" width="21.94921875" bestFit="1" customWidth="1"/>
    <col min="3240" max="3240" width="22.140625" bestFit="1" customWidth="1"/>
    <col min="3241" max="3241" width="12.85546875" bestFit="1" customWidth="1"/>
    <col min="3242" max="3242" width="43.140625" bestFit="1" customWidth="1"/>
    <col min="3243" max="3243" width="20.6171875" bestFit="1" customWidth="1"/>
    <col min="3244" max="3244" width="35.76171875" bestFit="1" customWidth="1"/>
    <col min="3245" max="3245" width="38.80859375" bestFit="1" customWidth="1"/>
    <col min="3246" max="3246" width="35.6640625" bestFit="1" customWidth="1"/>
    <col min="3247" max="3247" width="13.37890625" bestFit="1" customWidth="1"/>
    <col min="3248" max="3248" width="39.28515625" bestFit="1" customWidth="1"/>
    <col min="3249" max="3249" width="39.6640625" bestFit="1" customWidth="1"/>
    <col min="3250" max="3250" width="40.85546875" bestFit="1" customWidth="1"/>
    <col min="3251" max="3251" width="6.94921875" bestFit="1" customWidth="1"/>
    <col min="3252" max="3252" width="41.1875" bestFit="1" customWidth="1"/>
    <col min="3253" max="3253" width="20.6640625" bestFit="1" customWidth="1"/>
    <col min="3254" max="3254" width="39.09375" bestFit="1" customWidth="1"/>
    <col min="3255" max="3255" width="27.7109375" bestFit="1" customWidth="1"/>
    <col min="3256" max="3256" width="19.42578125" bestFit="1" customWidth="1"/>
    <col min="3257" max="3257" width="36.37890625" bestFit="1" customWidth="1"/>
    <col min="3258" max="3258" width="43.76171875" bestFit="1" customWidth="1"/>
    <col min="3259" max="3259" width="19.5234375" bestFit="1" customWidth="1"/>
    <col min="3260" max="3260" width="39.90234375" bestFit="1" customWidth="1"/>
    <col min="3261" max="3261" width="41.6640625" bestFit="1" customWidth="1"/>
    <col min="3262" max="3262" width="23.33203125" bestFit="1" customWidth="1"/>
    <col min="3263" max="3263" width="44.5703125" bestFit="1" customWidth="1"/>
    <col min="3264" max="3264" width="35.94921875" bestFit="1" customWidth="1"/>
    <col min="3265" max="3265" width="14.90234375" bestFit="1" customWidth="1"/>
    <col min="3266" max="3266" width="26.94921875" bestFit="1" customWidth="1"/>
    <col min="3267" max="3267" width="38.6640625" bestFit="1" customWidth="1"/>
    <col min="3268" max="3268" width="40.76171875" bestFit="1" customWidth="1"/>
    <col min="3269" max="3269" width="25.94921875" bestFit="1" customWidth="1"/>
    <col min="3270" max="3270" width="24.140625" bestFit="1" customWidth="1"/>
    <col min="3271" max="3271" width="26.7109375" bestFit="1" customWidth="1"/>
    <col min="3272" max="3272" width="37.6171875" bestFit="1" customWidth="1"/>
    <col min="3273" max="3273" width="45.1875" bestFit="1" customWidth="1"/>
    <col min="3274" max="3274" width="24.47265625" bestFit="1" customWidth="1"/>
    <col min="3275" max="3275" width="24.234375" bestFit="1" customWidth="1"/>
    <col min="3276" max="3276" width="28.1875" bestFit="1" customWidth="1"/>
    <col min="3277" max="3277" width="28.47265625" bestFit="1" customWidth="1"/>
    <col min="3278" max="3278" width="21.5703125" bestFit="1" customWidth="1"/>
    <col min="3279" max="3279" width="38.140625" bestFit="1" customWidth="1"/>
    <col min="3280" max="3280" width="30.90234375" bestFit="1" customWidth="1"/>
    <col min="3281" max="3281" width="24.85546875" bestFit="1" customWidth="1"/>
    <col min="3282" max="3282" width="48.5234375" bestFit="1" customWidth="1"/>
    <col min="3283" max="3283" width="44.5234375" bestFit="1" customWidth="1"/>
    <col min="3284" max="3284" width="43" bestFit="1" customWidth="1"/>
    <col min="3285" max="3285" width="39.6640625" bestFit="1" customWidth="1"/>
    <col min="3286" max="3286" width="17.140625" bestFit="1" customWidth="1"/>
    <col min="3287" max="3287" width="16.5703125" bestFit="1" customWidth="1"/>
    <col min="3288" max="3288" width="31.6640625" bestFit="1" customWidth="1"/>
    <col min="3289" max="3289" width="25.6640625" bestFit="1" customWidth="1"/>
    <col min="3290" max="3290" width="9.47265625" bestFit="1" customWidth="1"/>
    <col min="3291" max="3291" width="36.94921875" bestFit="1" customWidth="1"/>
    <col min="3292" max="3292" width="30.140625" bestFit="1" customWidth="1"/>
    <col min="3293" max="3293" width="17" bestFit="1" customWidth="1"/>
    <col min="3294" max="3294" width="34.7109375" bestFit="1" customWidth="1"/>
    <col min="3295" max="3295" width="16.47265625" bestFit="1" customWidth="1"/>
    <col min="3296" max="3296" width="31.046875" bestFit="1" customWidth="1"/>
    <col min="3297" max="3297" width="36.47265625" bestFit="1" customWidth="1"/>
    <col min="3298" max="3298" width="18.6640625" bestFit="1" customWidth="1"/>
    <col min="3299" max="3299" width="15.28515625" bestFit="1" customWidth="1"/>
    <col min="3300" max="3300" width="7.6640625" bestFit="1" customWidth="1"/>
    <col min="3301" max="3301" width="45.33203125" bestFit="1" customWidth="1"/>
    <col min="3302" max="3302" width="29.7109375" bestFit="1" customWidth="1"/>
    <col min="3303" max="3303" width="10.5703125" bestFit="1" customWidth="1"/>
    <col min="3304" max="3304" width="6.5234375" bestFit="1" customWidth="1"/>
    <col min="3305" max="3305" width="41.76171875" bestFit="1" customWidth="1"/>
    <col min="3306" max="3306" width="12.94921875" bestFit="1" customWidth="1"/>
    <col min="3307" max="3307" width="22.09375" bestFit="1" customWidth="1"/>
    <col min="3308" max="3308" width="30.42578125" bestFit="1" customWidth="1"/>
    <col min="3309" max="3309" width="22.80859375" bestFit="1" customWidth="1"/>
    <col min="3310" max="3310" width="13.42578125" bestFit="1" customWidth="1"/>
    <col min="3311" max="3311" width="35.33203125" bestFit="1" customWidth="1"/>
    <col min="3312" max="3312" width="52.6171875" bestFit="1" customWidth="1"/>
    <col min="3313" max="3313" width="23.5703125" bestFit="1" customWidth="1"/>
    <col min="3314" max="3314" width="34.90234375" bestFit="1" customWidth="1"/>
    <col min="3315" max="3315" width="15.94921875" bestFit="1" customWidth="1"/>
    <col min="3316" max="3316" width="13.80859375" bestFit="1" customWidth="1"/>
    <col min="3317" max="3317" width="31.7109375" bestFit="1" customWidth="1"/>
    <col min="3318" max="3318" width="47.09375" bestFit="1" customWidth="1"/>
    <col min="3319" max="3319" width="45.80859375" bestFit="1" customWidth="1"/>
    <col min="3320" max="3320" width="34.37890625" bestFit="1" customWidth="1"/>
    <col min="3321" max="3321" width="35.33203125" bestFit="1" customWidth="1"/>
    <col min="3322" max="3322" width="13.6640625" bestFit="1" customWidth="1"/>
    <col min="3323" max="3323" width="16.09375" bestFit="1" customWidth="1"/>
    <col min="3324" max="3324" width="26.046875" bestFit="1" customWidth="1"/>
    <col min="3325" max="3325" width="29.09375" bestFit="1" customWidth="1"/>
    <col min="3326" max="3326" width="31.85546875" bestFit="1" customWidth="1"/>
    <col min="3327" max="3327" width="34.85546875" bestFit="1" customWidth="1"/>
    <col min="3328" max="3328" width="28.90234375" bestFit="1" customWidth="1"/>
    <col min="3329" max="3329" width="45.90234375" bestFit="1" customWidth="1"/>
    <col min="3330" max="3330" width="31.7109375" bestFit="1" customWidth="1"/>
    <col min="3331" max="3331" width="45.42578125" bestFit="1" customWidth="1"/>
    <col min="3332" max="3332" width="11.90234375" bestFit="1" customWidth="1"/>
    <col min="3333" max="3333" width="44.140625" bestFit="1" customWidth="1"/>
    <col min="3334" max="3334" width="16.5234375" bestFit="1" customWidth="1"/>
    <col min="3335" max="3335" width="23.046875" bestFit="1" customWidth="1"/>
    <col min="3336" max="3336" width="19.234375" bestFit="1" customWidth="1"/>
    <col min="3337" max="3337" width="23.80859375" bestFit="1" customWidth="1"/>
    <col min="3338" max="3338" width="42.5703125" bestFit="1" customWidth="1"/>
    <col min="3339" max="3339" width="26.6171875" bestFit="1" customWidth="1"/>
    <col min="3340" max="3340" width="41" bestFit="1" customWidth="1"/>
    <col min="3341" max="3341" width="25.046875" bestFit="1" customWidth="1"/>
    <col min="3342" max="3342" width="18.42578125" bestFit="1" customWidth="1"/>
    <col min="3343" max="3343" width="31.90234375" bestFit="1" customWidth="1"/>
    <col min="3344" max="3344" width="33.5703125" bestFit="1" customWidth="1"/>
    <col min="3345" max="3345" width="36.046875" bestFit="1" customWidth="1"/>
    <col min="3346" max="3346" width="33.5234375" bestFit="1" customWidth="1"/>
    <col min="3347" max="3347" width="8.47265625" bestFit="1" customWidth="1"/>
    <col min="3348" max="3348" width="19.1875" bestFit="1" customWidth="1"/>
    <col min="3349" max="3349" width="33.76171875" bestFit="1" customWidth="1"/>
    <col min="3350" max="3350" width="22.28515625" bestFit="1" customWidth="1"/>
    <col min="3351" max="3351" width="11.33203125" bestFit="1" customWidth="1"/>
    <col min="3352" max="3352" width="5.80859375" bestFit="1" customWidth="1"/>
    <col min="3353" max="3353" width="35.90234375" bestFit="1" customWidth="1"/>
    <col min="3354" max="3354" width="41.28515625" bestFit="1" customWidth="1"/>
    <col min="3355" max="3355" width="35.140625" bestFit="1" customWidth="1"/>
    <col min="3356" max="3356" width="34.140625" bestFit="1" customWidth="1"/>
    <col min="3357" max="3357" width="39.47265625" bestFit="1" customWidth="1"/>
    <col min="3358" max="3358" width="47.5234375" bestFit="1" customWidth="1"/>
    <col min="3359" max="3359" width="32.37890625" bestFit="1" customWidth="1"/>
    <col min="3360" max="3360" width="39.09375" bestFit="1" customWidth="1"/>
    <col min="3361" max="3361" width="38.80859375" bestFit="1" customWidth="1"/>
    <col min="3362" max="3362" width="18.6171875" bestFit="1" customWidth="1"/>
    <col min="3363" max="3363" width="44.76171875" bestFit="1" customWidth="1"/>
    <col min="3364" max="3364" width="42.140625" bestFit="1" customWidth="1"/>
    <col min="3365" max="3365" width="46.09375" bestFit="1" customWidth="1"/>
    <col min="3366" max="3366" width="42.7109375" bestFit="1" customWidth="1"/>
    <col min="3367" max="3367" width="43.5234375" bestFit="1" customWidth="1"/>
    <col min="3368" max="3368" width="34.42578125" bestFit="1" customWidth="1"/>
    <col min="3369" max="3369" width="33.85546875" bestFit="1" customWidth="1"/>
    <col min="3370" max="3370" width="30.09375" bestFit="1" customWidth="1"/>
    <col min="3371" max="3371" width="32.85546875" bestFit="1" customWidth="1"/>
    <col min="3372" max="3372" width="46.09375" bestFit="1" customWidth="1"/>
    <col min="3373" max="3373" width="29.33203125" bestFit="1" customWidth="1"/>
    <col min="3374" max="3374" width="27.140625" bestFit="1" customWidth="1"/>
    <col min="3375" max="3375" width="34" bestFit="1" customWidth="1"/>
    <col min="3376" max="3376" width="26.85546875" bestFit="1" customWidth="1"/>
    <col min="3377" max="3377" width="27.37890625" bestFit="1" customWidth="1"/>
    <col min="3378" max="3378" width="27.85546875" bestFit="1" customWidth="1"/>
    <col min="3379" max="3379" width="43.28515625" bestFit="1" customWidth="1"/>
    <col min="3380" max="3380" width="62.76171875" bestFit="1" customWidth="1"/>
    <col min="3381" max="3381" width="42.1875" bestFit="1" customWidth="1"/>
    <col min="3382" max="3382" width="32.94921875" bestFit="1" customWidth="1"/>
    <col min="3383" max="3383" width="43.140625" bestFit="1" customWidth="1"/>
    <col min="3384" max="3384" width="19.6640625" bestFit="1" customWidth="1"/>
    <col min="3385" max="3385" width="32.33203125" bestFit="1" customWidth="1"/>
    <col min="3386" max="3386" width="36.5234375" bestFit="1" customWidth="1"/>
    <col min="3387" max="3387" width="40.85546875" bestFit="1" customWidth="1"/>
    <col min="3388" max="3388" width="23.6171875" bestFit="1" customWidth="1"/>
    <col min="3389" max="3389" width="46.76171875" bestFit="1" customWidth="1"/>
    <col min="3390" max="3390" width="45.85546875" bestFit="1" customWidth="1"/>
    <col min="3391" max="3391" width="14.33203125" bestFit="1" customWidth="1"/>
    <col min="3392" max="3392" width="49" bestFit="1" customWidth="1"/>
    <col min="3393" max="3393" width="28.234375" bestFit="1" customWidth="1"/>
    <col min="3394" max="3394" width="28.28515625" bestFit="1" customWidth="1"/>
    <col min="3395" max="3395" width="11.90234375" bestFit="1" customWidth="1"/>
    <col min="3396" max="3396" width="21.046875" bestFit="1" customWidth="1"/>
    <col min="3397" max="3397" width="25.28515625" bestFit="1" customWidth="1"/>
    <col min="3398" max="3398" width="30.37890625" bestFit="1" customWidth="1"/>
    <col min="3399" max="3399" width="33.94921875" bestFit="1" customWidth="1"/>
    <col min="3400" max="3400" width="22.80859375" bestFit="1" customWidth="1"/>
    <col min="3401" max="3401" width="29.1875" bestFit="1" customWidth="1"/>
    <col min="3402" max="3402" width="27.6640625" bestFit="1" customWidth="1"/>
    <col min="3403" max="3403" width="7.5234375" bestFit="1" customWidth="1"/>
    <col min="3404" max="3404" width="43.09375" bestFit="1" customWidth="1"/>
    <col min="3405" max="3405" width="29.140625" bestFit="1" customWidth="1"/>
    <col min="3406" max="3406" width="31.80859375" bestFit="1" customWidth="1"/>
    <col min="3407" max="3407" width="32.80859375" bestFit="1" customWidth="1"/>
    <col min="3408" max="3408" width="38.5234375" bestFit="1" customWidth="1"/>
    <col min="3409" max="3409" width="24.80859375" bestFit="1" customWidth="1"/>
    <col min="3410" max="3410" width="45.42578125" bestFit="1" customWidth="1"/>
    <col min="3411" max="3411" width="29.6171875" bestFit="1" customWidth="1"/>
    <col min="3412" max="3412" width="10.046875" bestFit="1" customWidth="1"/>
    <col min="3413" max="3413" width="42.046875" bestFit="1" customWidth="1"/>
    <col min="3414" max="3414" width="28.6640625" bestFit="1" customWidth="1"/>
    <col min="3415" max="3415" width="13.42578125" bestFit="1" customWidth="1"/>
    <col min="3416" max="3416" width="43.046875" bestFit="1" customWidth="1"/>
    <col min="3417" max="3417" width="21.85546875" bestFit="1" customWidth="1"/>
    <col min="3418" max="3418" width="46.5234375" bestFit="1" customWidth="1"/>
    <col min="3419" max="3419" width="16.80859375" bestFit="1" customWidth="1"/>
    <col min="3420" max="3420" width="44.6171875" bestFit="1" customWidth="1"/>
    <col min="3421" max="3421" width="14.09375" bestFit="1" customWidth="1"/>
    <col min="3422" max="3422" width="25.6640625" bestFit="1" customWidth="1"/>
    <col min="3423" max="3423" width="9.90234375" bestFit="1" customWidth="1"/>
    <col min="3424" max="3424" width="29.5234375" bestFit="1" customWidth="1"/>
    <col min="3425" max="3425" width="29.6640625" bestFit="1" customWidth="1"/>
    <col min="3426" max="3426" width="8.47265625" bestFit="1" customWidth="1"/>
    <col min="3427" max="3427" width="28.140625" bestFit="1" customWidth="1"/>
    <col min="3428" max="3428" width="25.33203125" bestFit="1" customWidth="1"/>
    <col min="3429" max="3429" width="15.37890625" bestFit="1" customWidth="1"/>
    <col min="3430" max="3430" width="47.42578125" bestFit="1" customWidth="1"/>
    <col min="3431" max="3431" width="46.85546875" bestFit="1" customWidth="1"/>
    <col min="3432" max="3432" width="44.046875" bestFit="1" customWidth="1"/>
    <col min="3433" max="3433" width="39.76171875" bestFit="1" customWidth="1"/>
    <col min="3434" max="3434" width="17.5234375" bestFit="1" customWidth="1"/>
    <col min="3435" max="3435" width="29.5234375" bestFit="1" customWidth="1"/>
    <col min="3436" max="3437" width="44.33203125" bestFit="1" customWidth="1"/>
    <col min="3438" max="3438" width="34" bestFit="1" customWidth="1"/>
    <col min="3439" max="3439" width="24.6171875" bestFit="1" customWidth="1"/>
    <col min="3440" max="3440" width="31.42578125" bestFit="1" customWidth="1"/>
    <col min="3441" max="3441" width="15.5234375" bestFit="1" customWidth="1"/>
    <col min="3442" max="3442" width="20.28515625" bestFit="1" customWidth="1"/>
    <col min="3443" max="3443" width="17.09375" bestFit="1" customWidth="1"/>
    <col min="3444" max="3444" width="33.5703125" bestFit="1" customWidth="1"/>
    <col min="3445" max="3445" width="34.046875" bestFit="1" customWidth="1"/>
    <col min="3446" max="3446" width="36.90234375" bestFit="1" customWidth="1"/>
    <col min="3447" max="3447" width="21.76171875" bestFit="1" customWidth="1"/>
    <col min="3448" max="3448" width="31.42578125" bestFit="1" customWidth="1"/>
    <col min="3449" max="3449" width="34.42578125" bestFit="1" customWidth="1"/>
    <col min="3450" max="3450" width="17.37890625" bestFit="1" customWidth="1"/>
    <col min="3451" max="3451" width="33.5234375" bestFit="1" customWidth="1"/>
    <col min="3452" max="3452" width="20.94921875" bestFit="1" customWidth="1"/>
    <col min="3453" max="3453" width="48.6640625" bestFit="1" customWidth="1"/>
    <col min="3454" max="3454" width="16.6640625" bestFit="1" customWidth="1"/>
    <col min="3455" max="3455" width="32.33203125" bestFit="1" customWidth="1"/>
    <col min="3456" max="3456" width="42.7109375" bestFit="1" customWidth="1"/>
    <col min="3457" max="3457" width="46.6640625" bestFit="1" customWidth="1"/>
    <col min="3458" max="3458" width="46.234375" bestFit="1" customWidth="1"/>
    <col min="3459" max="3459" width="32.6171875" bestFit="1" customWidth="1"/>
    <col min="3460" max="3460" width="33.28515625" bestFit="1" customWidth="1"/>
    <col min="3461" max="3461" width="40.6640625" bestFit="1" customWidth="1"/>
    <col min="3462" max="3462" width="7.94921875" bestFit="1" customWidth="1"/>
    <col min="3463" max="3463" width="28.6171875" bestFit="1" customWidth="1"/>
    <col min="3464" max="3464" width="39.28515625" bestFit="1" customWidth="1"/>
    <col min="3465" max="3465" width="13.09375" bestFit="1" customWidth="1"/>
    <col min="3466" max="3466" width="34.7109375" bestFit="1" customWidth="1"/>
    <col min="3467" max="3467" width="32" bestFit="1" customWidth="1"/>
    <col min="3468" max="3468" width="19.234375" bestFit="1" customWidth="1"/>
    <col min="3469" max="3469" width="36.47265625" bestFit="1" customWidth="1"/>
    <col min="3470" max="3470" width="21.42578125" bestFit="1" customWidth="1"/>
    <col min="3471" max="3471" width="23.94921875" bestFit="1" customWidth="1"/>
    <col min="3472" max="3472" width="25.7109375" bestFit="1" customWidth="1"/>
    <col min="3473" max="3473" width="14.42578125" bestFit="1" customWidth="1"/>
    <col min="3474" max="3474" width="26.5703125" bestFit="1" customWidth="1"/>
    <col min="3475" max="3475" width="30.28515625" bestFit="1" customWidth="1"/>
    <col min="3476" max="3476" width="14.80859375" bestFit="1" customWidth="1"/>
    <col min="3477" max="3477" width="46.046875" bestFit="1" customWidth="1"/>
    <col min="3478" max="3478" width="26.7109375" bestFit="1" customWidth="1"/>
    <col min="3479" max="3479" width="50.234375" bestFit="1" customWidth="1"/>
    <col min="3480" max="3480" width="33.76171875" bestFit="1" customWidth="1"/>
    <col min="3481" max="3481" width="17.09375" bestFit="1" customWidth="1"/>
    <col min="3482" max="3482" width="46.6640625" bestFit="1" customWidth="1"/>
    <col min="3483" max="3483" width="43.33203125" bestFit="1" customWidth="1"/>
    <col min="3484" max="3484" width="23.28515625" bestFit="1" customWidth="1"/>
    <col min="3485" max="3485" width="34.5703125" bestFit="1" customWidth="1"/>
    <col min="3486" max="3486" width="24.85546875" bestFit="1" customWidth="1"/>
    <col min="3487" max="3487" width="45.47265625" bestFit="1" customWidth="1"/>
    <col min="3488" max="3488" width="39.7109375" bestFit="1" customWidth="1"/>
    <col min="3489" max="3489" width="38.5234375" bestFit="1" customWidth="1"/>
    <col min="3490" max="3490" width="39" bestFit="1" customWidth="1"/>
    <col min="3491" max="3491" width="29.234375" bestFit="1" customWidth="1"/>
    <col min="3492" max="3492" width="42.5234375" bestFit="1" customWidth="1"/>
    <col min="3493" max="3493" width="36.6171875" bestFit="1" customWidth="1"/>
    <col min="3494" max="3494" width="42.85546875" bestFit="1" customWidth="1"/>
    <col min="3495" max="3495" width="33.42578125" bestFit="1" customWidth="1"/>
    <col min="3496" max="3496" width="14.7109375" bestFit="1" customWidth="1"/>
    <col min="3497" max="3497" width="33.28515625" bestFit="1" customWidth="1"/>
    <col min="3498" max="3498" width="26.6640625" bestFit="1" customWidth="1"/>
    <col min="3499" max="3499" width="48.42578125" bestFit="1" customWidth="1"/>
    <col min="3500" max="3500" width="13" bestFit="1" customWidth="1"/>
    <col min="3501" max="3501" width="27.7109375" bestFit="1" customWidth="1"/>
    <col min="3502" max="3502" width="45.140625" bestFit="1" customWidth="1"/>
    <col min="3503" max="3503" width="14.5234375" bestFit="1" customWidth="1"/>
    <col min="3504" max="3504" width="41.1875" bestFit="1" customWidth="1"/>
    <col min="3505" max="3505" width="18.94921875" bestFit="1" customWidth="1"/>
    <col min="3506" max="3506" width="48.85546875" bestFit="1" customWidth="1"/>
    <col min="3507" max="3507" width="33.5703125" bestFit="1" customWidth="1"/>
    <col min="3508" max="3508" width="14.90234375" bestFit="1" customWidth="1"/>
    <col min="3509" max="3509" width="17.37890625" bestFit="1" customWidth="1"/>
    <col min="3510" max="3510" width="13.046875" bestFit="1" customWidth="1"/>
    <col min="3511" max="3511" width="20" bestFit="1" customWidth="1"/>
    <col min="3512" max="3512" width="34.33203125" bestFit="1" customWidth="1"/>
    <col min="3513" max="3513" width="41.94921875" bestFit="1" customWidth="1"/>
    <col min="3514" max="3514" width="52.5234375" bestFit="1" customWidth="1"/>
    <col min="3515" max="3515" width="21.234375" bestFit="1" customWidth="1"/>
    <col min="3516" max="3516" width="28.42578125" bestFit="1" customWidth="1"/>
    <col min="3517" max="3517" width="21.76171875" bestFit="1" customWidth="1"/>
    <col min="3518" max="3518" width="46.28515625" bestFit="1" customWidth="1"/>
    <col min="3519" max="3519" width="13.5234375" bestFit="1" customWidth="1"/>
    <col min="3520" max="3520" width="39.5234375" bestFit="1" customWidth="1"/>
    <col min="3521" max="3521" width="35" bestFit="1" customWidth="1"/>
    <col min="3522" max="3522" width="39.5703125" bestFit="1" customWidth="1"/>
    <col min="3523" max="3523" width="29.47265625" bestFit="1" customWidth="1"/>
    <col min="3524" max="3524" width="15.33203125" bestFit="1" customWidth="1"/>
    <col min="3525" max="3525" width="26.47265625" bestFit="1" customWidth="1"/>
    <col min="3526" max="3526" width="11.1875" bestFit="1" customWidth="1"/>
    <col min="3527" max="3527" width="42.37890625" bestFit="1" customWidth="1"/>
    <col min="3528" max="3528" width="7.33203125" bestFit="1" customWidth="1"/>
    <col min="3529" max="3529" width="10.5703125" bestFit="1" customWidth="1"/>
    <col min="3530" max="3530" width="7.140625" bestFit="1" customWidth="1"/>
    <col min="3531" max="3531" width="22" bestFit="1" customWidth="1"/>
    <col min="3532" max="3532" width="21" bestFit="1" customWidth="1"/>
    <col min="3533" max="3533" width="31.5234375" bestFit="1" customWidth="1"/>
    <col min="3534" max="3534" width="31.046875" bestFit="1" customWidth="1"/>
    <col min="3535" max="3535" width="14.1875" bestFit="1" customWidth="1"/>
    <col min="3536" max="3536" width="17.1875" bestFit="1" customWidth="1"/>
    <col min="3537" max="3537" width="17.80859375" bestFit="1" customWidth="1"/>
    <col min="3538" max="3538" width="28.37890625" bestFit="1" customWidth="1"/>
    <col min="3539" max="3539" width="25.85546875" bestFit="1" customWidth="1"/>
    <col min="3540" max="3540" width="47.80859375" bestFit="1" customWidth="1"/>
    <col min="3541" max="3541" width="17.09375" bestFit="1" customWidth="1"/>
    <col min="3542" max="3542" width="40.5703125" bestFit="1" customWidth="1"/>
    <col min="3543" max="3543" width="19.5234375" bestFit="1" customWidth="1"/>
    <col min="3544" max="3544" width="21.33203125" bestFit="1" customWidth="1"/>
    <col min="3545" max="3545" width="21.76171875" bestFit="1" customWidth="1"/>
    <col min="3546" max="3546" width="44.09375" bestFit="1" customWidth="1"/>
    <col min="3547" max="3547" width="25.6640625" bestFit="1" customWidth="1"/>
    <col min="3548" max="3548" width="9.5703125" bestFit="1" customWidth="1"/>
    <col min="3549" max="3549" width="44.42578125" bestFit="1" customWidth="1"/>
    <col min="3550" max="3550" width="21.5234375" bestFit="1" customWidth="1"/>
    <col min="3551" max="3551" width="45.5703125" bestFit="1" customWidth="1"/>
    <col min="3552" max="3552" width="28.140625" bestFit="1" customWidth="1"/>
    <col min="3553" max="3553" width="37.5703125" bestFit="1" customWidth="1"/>
    <col min="3554" max="3554" width="19.47265625" bestFit="1" customWidth="1"/>
    <col min="3555" max="3555" width="27" bestFit="1" customWidth="1"/>
    <col min="3556" max="3556" width="18.5234375" bestFit="1" customWidth="1"/>
    <col min="3557" max="3557" width="22.80859375" bestFit="1" customWidth="1"/>
    <col min="3558" max="3558" width="20.94921875" bestFit="1" customWidth="1"/>
    <col min="3559" max="3559" width="15.5234375" bestFit="1" customWidth="1"/>
    <col min="3560" max="3560" width="44.33203125" bestFit="1" customWidth="1"/>
    <col min="3561" max="3561" width="41.5234375" bestFit="1" customWidth="1"/>
    <col min="3562" max="3562" width="18.140625" bestFit="1" customWidth="1"/>
    <col min="3563" max="3563" width="22.90234375" bestFit="1" customWidth="1"/>
    <col min="3564" max="3564" width="33.046875" bestFit="1" customWidth="1"/>
    <col min="3565" max="3565" width="19.85546875" bestFit="1" customWidth="1"/>
    <col min="3566" max="3566" width="14.80859375" bestFit="1" customWidth="1"/>
    <col min="3567" max="3567" width="43.76171875" bestFit="1" customWidth="1"/>
    <col min="3568" max="3568" width="29.140625" bestFit="1" customWidth="1"/>
    <col min="3569" max="3569" width="31.1875" bestFit="1" customWidth="1"/>
    <col min="3570" max="3570" width="44.6171875" bestFit="1" customWidth="1"/>
    <col min="3571" max="3571" width="37" bestFit="1" customWidth="1"/>
    <col min="3572" max="3572" width="5.5234375" bestFit="1" customWidth="1"/>
    <col min="3573" max="3573" width="69.046875" bestFit="1" customWidth="1"/>
    <col min="3574" max="3574" width="18.47265625" bestFit="1" customWidth="1"/>
    <col min="3575" max="3575" width="20.7109375" bestFit="1" customWidth="1"/>
    <col min="3576" max="3576" width="11.80859375" bestFit="1" customWidth="1"/>
    <col min="3577" max="3577" width="16.37890625" bestFit="1" customWidth="1"/>
    <col min="3578" max="3578" width="7.76171875" bestFit="1" customWidth="1"/>
    <col min="3579" max="3579" width="26.6640625" bestFit="1" customWidth="1"/>
    <col min="3580" max="3580" width="45.47265625" bestFit="1" customWidth="1"/>
    <col min="3581" max="3581" width="41.5234375" bestFit="1" customWidth="1"/>
    <col min="3582" max="3582" width="28.1875" bestFit="1" customWidth="1"/>
    <col min="3583" max="3583" width="30.90234375" bestFit="1" customWidth="1"/>
    <col min="3584" max="3584" width="12.046875" bestFit="1" customWidth="1"/>
    <col min="3585" max="3585" width="9.6171875" bestFit="1" customWidth="1"/>
    <col min="3586" max="3586" width="47.7109375" bestFit="1" customWidth="1"/>
    <col min="3587" max="3587" width="42.28515625" bestFit="1" customWidth="1"/>
    <col min="3588" max="3588" width="12.90234375" bestFit="1" customWidth="1"/>
    <col min="3589" max="3589" width="38.28515625" bestFit="1" customWidth="1"/>
    <col min="3590" max="3590" width="28.6640625" bestFit="1" customWidth="1"/>
    <col min="3591" max="3591" width="22.90234375" bestFit="1" customWidth="1"/>
    <col min="3592" max="3592" width="44.85546875" bestFit="1" customWidth="1"/>
    <col min="3593" max="3593" width="22.7109375" bestFit="1" customWidth="1"/>
    <col min="3594" max="3594" width="10.1875" bestFit="1" customWidth="1"/>
    <col min="3595" max="3595" width="10.47265625" bestFit="1" customWidth="1"/>
    <col min="3596" max="3596" width="19.5703125" bestFit="1" customWidth="1"/>
    <col min="3597" max="3597" width="25.80859375" bestFit="1" customWidth="1"/>
    <col min="3598" max="3598" width="8.94921875" bestFit="1" customWidth="1"/>
    <col min="3599" max="3599" width="17.76171875" bestFit="1" customWidth="1"/>
    <col min="3600" max="3600" width="40.046875" bestFit="1" customWidth="1"/>
    <col min="3601" max="3601" width="34.42578125" bestFit="1" customWidth="1"/>
    <col min="3602" max="3602" width="7.140625" bestFit="1" customWidth="1"/>
    <col min="3603" max="3603" width="19.6640625" bestFit="1" customWidth="1"/>
    <col min="3604" max="3604" width="23.5234375" bestFit="1" customWidth="1"/>
    <col min="3605" max="3605" width="45.234375" bestFit="1" customWidth="1"/>
    <col min="3606" max="3606" width="47.1875" bestFit="1" customWidth="1"/>
    <col min="3607" max="3607" width="35.76171875" bestFit="1" customWidth="1"/>
    <col min="3608" max="3608" width="16" bestFit="1" customWidth="1"/>
    <col min="3609" max="3609" width="29.94921875" bestFit="1" customWidth="1"/>
    <col min="3610" max="3610" width="30.09375" bestFit="1" customWidth="1"/>
    <col min="3611" max="3611" width="39.234375" bestFit="1" customWidth="1"/>
    <col min="3612" max="3612" width="22.09375" bestFit="1" customWidth="1"/>
    <col min="3613" max="3613" width="31.37890625" bestFit="1" customWidth="1"/>
    <col min="3614" max="3614" width="31.80859375" bestFit="1" customWidth="1"/>
    <col min="3615" max="3615" width="25" bestFit="1" customWidth="1"/>
    <col min="3616" max="3616" width="32.6640625" bestFit="1" customWidth="1"/>
    <col min="3617" max="3617" width="47.47265625" bestFit="1" customWidth="1"/>
    <col min="3618" max="3618" width="29.42578125" bestFit="1" customWidth="1"/>
    <col min="3619" max="3619" width="21.5234375" bestFit="1" customWidth="1"/>
    <col min="3620" max="3620" width="45.6640625" bestFit="1" customWidth="1"/>
    <col min="3621" max="3621" width="24.1875" bestFit="1" customWidth="1"/>
    <col min="3622" max="3622" width="24.42578125" bestFit="1" customWidth="1"/>
    <col min="3623" max="3623" width="19.046875" bestFit="1" customWidth="1"/>
    <col min="3624" max="3624" width="21.94921875" bestFit="1" customWidth="1"/>
    <col min="3625" max="3625" width="41.140625" bestFit="1" customWidth="1"/>
    <col min="3626" max="3626" width="32.7109375" bestFit="1" customWidth="1"/>
    <col min="3627" max="3627" width="22.42578125" bestFit="1" customWidth="1"/>
    <col min="3628" max="3628" width="29.76171875" bestFit="1" customWidth="1"/>
    <col min="3629" max="3629" width="17.90234375" bestFit="1" customWidth="1"/>
    <col min="3630" max="3630" width="44.7109375" bestFit="1" customWidth="1"/>
    <col min="3631" max="3631" width="27.90234375" bestFit="1" customWidth="1"/>
    <col min="3632" max="3632" width="18.6640625" bestFit="1" customWidth="1"/>
    <col min="3633" max="3633" width="13.5234375" bestFit="1" customWidth="1"/>
    <col min="3634" max="3634" width="18.90234375" bestFit="1" customWidth="1"/>
    <col min="3635" max="3635" width="16.5703125" bestFit="1" customWidth="1"/>
    <col min="3636" max="3636" width="38.046875" bestFit="1" customWidth="1"/>
    <col min="3637" max="3637" width="34.90234375" bestFit="1" customWidth="1"/>
    <col min="3638" max="3638" width="16.7109375" bestFit="1" customWidth="1"/>
    <col min="3639" max="3639" width="46.94921875" bestFit="1" customWidth="1"/>
    <col min="3640" max="3640" width="16.76171875" bestFit="1" customWidth="1"/>
    <col min="3641" max="3641" width="26.046875" bestFit="1" customWidth="1"/>
    <col min="3642" max="3642" width="41.80859375" bestFit="1" customWidth="1"/>
    <col min="3643" max="3643" width="39.140625" bestFit="1" customWidth="1"/>
    <col min="3644" max="3644" width="37.5234375" bestFit="1" customWidth="1"/>
    <col min="3645" max="3645" width="51" bestFit="1" customWidth="1"/>
    <col min="3646" max="3646" width="20" bestFit="1" customWidth="1"/>
    <col min="3647" max="3647" width="31.046875" bestFit="1" customWidth="1"/>
    <col min="3648" max="3648" width="44.09375" bestFit="1" customWidth="1"/>
    <col min="3649" max="3649" width="23.94921875" bestFit="1" customWidth="1"/>
    <col min="3650" max="3650" width="29.42578125" bestFit="1" customWidth="1"/>
    <col min="3651" max="3651" width="44.28515625" bestFit="1" customWidth="1"/>
    <col min="3652" max="3652" width="16.6640625" bestFit="1" customWidth="1"/>
    <col min="3653" max="3653" width="38.234375" bestFit="1" customWidth="1"/>
    <col min="3654" max="3654" width="25.90234375" bestFit="1" customWidth="1"/>
    <col min="3655" max="3655" width="16.80859375" bestFit="1" customWidth="1"/>
    <col min="3656" max="3656" width="18.37890625" bestFit="1" customWidth="1"/>
    <col min="3657" max="3657" width="13" bestFit="1" customWidth="1"/>
    <col min="3658" max="3658" width="27.94921875" bestFit="1" customWidth="1"/>
    <col min="3659" max="3659" width="16.33203125" bestFit="1" customWidth="1"/>
    <col min="3660" max="3660" width="13.6171875" bestFit="1" customWidth="1"/>
    <col min="3661" max="3661" width="9.85546875" bestFit="1" customWidth="1"/>
    <col min="3662" max="3662" width="13.7109375" bestFit="1" customWidth="1"/>
    <col min="3663" max="3663" width="17.6171875" bestFit="1" customWidth="1"/>
    <col min="3664" max="3664" width="22.33203125" bestFit="1" customWidth="1"/>
    <col min="3665" max="3665" width="44.7109375" bestFit="1" customWidth="1"/>
    <col min="3666" max="3666" width="47.90234375" bestFit="1" customWidth="1"/>
    <col min="3667" max="3667" width="14.37890625" bestFit="1" customWidth="1"/>
    <col min="3668" max="3668" width="31.90234375" bestFit="1" customWidth="1"/>
    <col min="3669" max="3669" width="47.90234375" bestFit="1" customWidth="1"/>
    <col min="3670" max="3670" width="14.85546875" bestFit="1" customWidth="1"/>
    <col min="3671" max="3671" width="47.76171875" bestFit="1" customWidth="1"/>
    <col min="3672" max="3672" width="47.6640625" bestFit="1" customWidth="1"/>
    <col min="3673" max="3673" width="40.6171875" bestFit="1" customWidth="1"/>
    <col min="3674" max="3674" width="42.09375" bestFit="1" customWidth="1"/>
    <col min="3675" max="3675" width="43.37890625" bestFit="1" customWidth="1"/>
    <col min="3676" max="3676" width="45.5234375" bestFit="1" customWidth="1"/>
    <col min="3677" max="3677" width="19.7109375" bestFit="1" customWidth="1"/>
    <col min="3678" max="3678" width="12.09375" bestFit="1" customWidth="1"/>
    <col min="3679" max="3679" width="19.42578125" bestFit="1" customWidth="1"/>
    <col min="3680" max="3680" width="36.046875" bestFit="1" customWidth="1"/>
    <col min="3681" max="3681" width="45.09375" bestFit="1" customWidth="1"/>
    <col min="3682" max="3682" width="42.046875" bestFit="1" customWidth="1"/>
    <col min="3683" max="3683" width="20.42578125" bestFit="1" customWidth="1"/>
    <col min="3684" max="3684" width="14" bestFit="1" customWidth="1"/>
    <col min="3685" max="3685" width="31.5234375" bestFit="1" customWidth="1"/>
    <col min="3686" max="3686" width="17.33203125" bestFit="1" customWidth="1"/>
    <col min="3687" max="3687" width="15" bestFit="1" customWidth="1"/>
    <col min="3688" max="3688" width="63.1875" bestFit="1" customWidth="1"/>
    <col min="3689" max="3689" width="26.5703125" bestFit="1" customWidth="1"/>
    <col min="3690" max="3690" width="29.5703125" bestFit="1" customWidth="1"/>
    <col min="3691" max="3691" width="17.7109375" bestFit="1" customWidth="1"/>
    <col min="3692" max="3692" width="29.234375" bestFit="1" customWidth="1"/>
    <col min="3693" max="3693" width="37.28515625" bestFit="1" customWidth="1"/>
    <col min="3694" max="3694" width="40.09375" bestFit="1" customWidth="1"/>
    <col min="3695" max="3695" width="47.1875" bestFit="1" customWidth="1"/>
    <col min="3696" max="3696" width="48.28515625" bestFit="1" customWidth="1"/>
    <col min="3697" max="3697" width="30.1875" bestFit="1" customWidth="1"/>
    <col min="3698" max="3698" width="45.09375" bestFit="1" customWidth="1"/>
    <col min="3699" max="3699" width="26" bestFit="1" customWidth="1"/>
    <col min="3700" max="3700" width="21.37890625" bestFit="1" customWidth="1"/>
    <col min="3701" max="3701" width="48.28515625" bestFit="1" customWidth="1"/>
    <col min="3702" max="3702" width="19.6640625" bestFit="1" customWidth="1"/>
    <col min="3703" max="3703" width="30.85546875" bestFit="1" customWidth="1"/>
    <col min="3704" max="3704" width="46.046875" bestFit="1" customWidth="1"/>
    <col min="3705" max="3705" width="19.046875" bestFit="1" customWidth="1"/>
    <col min="3706" max="3706" width="40.234375" bestFit="1" customWidth="1"/>
    <col min="3707" max="3707" width="28.80859375" bestFit="1" customWidth="1"/>
    <col min="3708" max="3708" width="21.33203125" bestFit="1" customWidth="1"/>
    <col min="3709" max="3709" width="36.33203125" bestFit="1" customWidth="1"/>
    <col min="3710" max="3710" width="46.140625" bestFit="1" customWidth="1"/>
    <col min="3711" max="3711" width="11.234375" bestFit="1" customWidth="1"/>
    <col min="3712" max="3712" width="19.28515625" bestFit="1" customWidth="1"/>
    <col min="3713" max="3713" width="44.37890625" bestFit="1" customWidth="1"/>
    <col min="3714" max="3714" width="14.76171875" bestFit="1" customWidth="1"/>
    <col min="3715" max="3715" width="15.6171875" bestFit="1" customWidth="1"/>
    <col min="3716" max="3716" width="38.6640625" bestFit="1" customWidth="1"/>
    <col min="3717" max="3717" width="27.94921875" bestFit="1" customWidth="1"/>
    <col min="3718" max="3718" width="32.6640625" bestFit="1" customWidth="1"/>
    <col min="3719" max="3719" width="46" bestFit="1" customWidth="1"/>
    <col min="3720" max="3720" width="24.94921875" bestFit="1" customWidth="1"/>
    <col min="3721" max="3721" width="21.140625" bestFit="1" customWidth="1"/>
    <col min="3722" max="3722" width="17.37890625" bestFit="1" customWidth="1"/>
    <col min="3723" max="3723" width="22.7109375" bestFit="1" customWidth="1"/>
    <col min="3724" max="3724" width="11.90234375" bestFit="1" customWidth="1"/>
    <col min="3725" max="3725" width="28.7109375" bestFit="1" customWidth="1"/>
    <col min="3726" max="3726" width="42" bestFit="1" customWidth="1"/>
    <col min="3727" max="3727" width="47.6171875" bestFit="1" customWidth="1"/>
    <col min="3728" max="3728" width="42.33203125" bestFit="1" customWidth="1"/>
    <col min="3729" max="3729" width="48.09375" bestFit="1" customWidth="1"/>
    <col min="3730" max="3730" width="22.7109375" bestFit="1" customWidth="1"/>
    <col min="3731" max="3731" width="44.37890625" bestFit="1" customWidth="1"/>
    <col min="3732" max="3732" width="28.6171875" bestFit="1" customWidth="1"/>
    <col min="3733" max="3733" width="18.5703125" bestFit="1" customWidth="1"/>
    <col min="3734" max="3734" width="42.234375" bestFit="1" customWidth="1"/>
    <col min="3735" max="3735" width="16.7109375" bestFit="1" customWidth="1"/>
    <col min="3736" max="3736" width="48.046875" bestFit="1" customWidth="1"/>
    <col min="3737" max="3737" width="26.5703125" bestFit="1" customWidth="1"/>
    <col min="3738" max="3738" width="18.234375" bestFit="1" customWidth="1"/>
    <col min="3739" max="3739" width="20.94921875" bestFit="1" customWidth="1"/>
    <col min="3740" max="3740" width="35.80859375" bestFit="1" customWidth="1"/>
    <col min="3741" max="3741" width="39.09375" bestFit="1" customWidth="1"/>
    <col min="3742" max="3742" width="35.09375" bestFit="1" customWidth="1"/>
    <col min="3743" max="3743" width="26.76171875" bestFit="1" customWidth="1"/>
    <col min="3744" max="3744" width="42.85546875" bestFit="1" customWidth="1"/>
    <col min="3745" max="3745" width="49.6640625" bestFit="1" customWidth="1"/>
    <col min="3746" max="3746" width="44.09375" bestFit="1" customWidth="1"/>
    <col min="3747" max="3747" width="40.85546875" bestFit="1" customWidth="1"/>
    <col min="3748" max="3748" width="30.09375" bestFit="1" customWidth="1"/>
    <col min="3749" max="3749" width="33.140625" bestFit="1" customWidth="1"/>
    <col min="3750" max="3750" width="29.33203125" bestFit="1" customWidth="1"/>
    <col min="3751" max="3751" width="46.85546875" bestFit="1" customWidth="1"/>
    <col min="3752" max="3752" width="32.234375" bestFit="1" customWidth="1"/>
    <col min="3753" max="3753" width="41.47265625" bestFit="1" customWidth="1"/>
    <col min="3754" max="3754" width="27.234375" bestFit="1" customWidth="1"/>
    <col min="3755" max="3755" width="8.94921875" bestFit="1" customWidth="1"/>
    <col min="3756" max="3756" width="43.90234375" bestFit="1" customWidth="1"/>
    <col min="3757" max="3757" width="21.6171875" bestFit="1" customWidth="1"/>
    <col min="3758" max="3758" width="44.28515625" bestFit="1" customWidth="1"/>
    <col min="3759" max="3759" width="43.234375" bestFit="1" customWidth="1"/>
    <col min="3760" max="3760" width="46.6171875" bestFit="1" customWidth="1"/>
    <col min="3761" max="3761" width="27.234375" bestFit="1" customWidth="1"/>
    <col min="3762" max="3762" width="44.7109375" bestFit="1" customWidth="1"/>
    <col min="3763" max="3763" width="18.94921875" bestFit="1" customWidth="1"/>
    <col min="3764" max="3764" width="5.28515625" bestFit="1" customWidth="1"/>
    <col min="3765" max="3765" width="11.94921875" bestFit="1" customWidth="1"/>
    <col min="3766" max="3766" width="23.90234375" bestFit="1" customWidth="1"/>
    <col min="3767" max="3767" width="39.140625" bestFit="1" customWidth="1"/>
    <col min="3768" max="3768" width="15.5703125" bestFit="1" customWidth="1"/>
    <col min="3769" max="3769" width="14.7109375" bestFit="1" customWidth="1"/>
    <col min="3770" max="3770" width="28.140625" bestFit="1" customWidth="1"/>
    <col min="3771" max="3771" width="41.1875" bestFit="1" customWidth="1"/>
    <col min="3772" max="3772" width="24.234375" bestFit="1" customWidth="1"/>
    <col min="3773" max="3773" width="47.28515625" bestFit="1" customWidth="1"/>
    <col min="3774" max="3774" width="28.5703125" bestFit="1" customWidth="1"/>
    <col min="3775" max="3775" width="65.6640625" bestFit="1" customWidth="1"/>
    <col min="3776" max="3776" width="32.80859375" bestFit="1" customWidth="1"/>
    <col min="3777" max="3777" width="43.47265625" bestFit="1" customWidth="1"/>
    <col min="3778" max="3778" width="15.94921875" bestFit="1" customWidth="1"/>
    <col min="3779" max="3779" width="31.28515625" bestFit="1" customWidth="1"/>
    <col min="3780" max="3780" width="40.37890625" bestFit="1" customWidth="1"/>
    <col min="3781" max="3781" width="10.09375" bestFit="1" customWidth="1"/>
    <col min="3782" max="3782" width="46" bestFit="1" customWidth="1"/>
    <col min="3783" max="3783" width="42" bestFit="1" customWidth="1"/>
    <col min="3784" max="3784" width="47" bestFit="1" customWidth="1"/>
    <col min="3785" max="3785" width="25.5703125" bestFit="1" customWidth="1"/>
    <col min="3786" max="3786" width="36.80859375" bestFit="1" customWidth="1"/>
    <col min="3787" max="3787" width="39.6171875" bestFit="1" customWidth="1"/>
    <col min="3788" max="3788" width="9.90234375" bestFit="1" customWidth="1"/>
    <col min="3789" max="3789" width="17.6171875" bestFit="1" customWidth="1"/>
    <col min="3790" max="3790" width="11.5703125" bestFit="1" customWidth="1"/>
    <col min="3791" max="3791" width="42.09375" bestFit="1" customWidth="1"/>
    <col min="3792" max="3792" width="39.234375" bestFit="1" customWidth="1"/>
    <col min="3793" max="3793" width="16.94921875" bestFit="1" customWidth="1"/>
    <col min="3794" max="3794" width="36.09375" bestFit="1" customWidth="1"/>
    <col min="3795" max="3795" width="41.47265625" bestFit="1" customWidth="1"/>
    <col min="3796" max="3796" width="37.80859375" bestFit="1" customWidth="1"/>
    <col min="3797" max="3797" width="16.09375" bestFit="1" customWidth="1"/>
    <col min="3798" max="3798" width="41.046875" bestFit="1" customWidth="1"/>
    <col min="3799" max="3799" width="38.5234375" bestFit="1" customWidth="1"/>
    <col min="3800" max="3800" width="9.7109375" bestFit="1" customWidth="1"/>
    <col min="3801" max="3801" width="11.28515625" bestFit="1" customWidth="1"/>
    <col min="3802" max="3802" width="30.6640625" bestFit="1" customWidth="1"/>
    <col min="3803" max="3803" width="18.47265625" bestFit="1" customWidth="1"/>
    <col min="3804" max="3804" width="19.90234375" bestFit="1" customWidth="1"/>
    <col min="3805" max="3805" width="34.6171875" bestFit="1" customWidth="1"/>
    <col min="3806" max="3806" width="18.234375" bestFit="1" customWidth="1"/>
    <col min="3807" max="3807" width="36.5703125" bestFit="1" customWidth="1"/>
    <col min="3808" max="3808" width="48" bestFit="1" customWidth="1"/>
    <col min="3809" max="3809" width="42.6171875" bestFit="1" customWidth="1"/>
    <col min="3810" max="3810" width="43.6171875" bestFit="1" customWidth="1"/>
    <col min="3811" max="3811" width="40.6640625" bestFit="1" customWidth="1"/>
    <col min="3812" max="3812" width="25.234375" bestFit="1" customWidth="1"/>
    <col min="3813" max="3813" width="37.47265625" bestFit="1" customWidth="1"/>
    <col min="3814" max="3814" width="37.6640625" bestFit="1" customWidth="1"/>
    <col min="3815" max="3815" width="28.76171875" bestFit="1" customWidth="1"/>
    <col min="3816" max="3816" width="40.140625" bestFit="1" customWidth="1"/>
    <col min="3817" max="3817" width="36.42578125" bestFit="1" customWidth="1"/>
    <col min="3818" max="3818" width="30.1875" bestFit="1" customWidth="1"/>
    <col min="3819" max="3819" width="29.234375" bestFit="1" customWidth="1"/>
    <col min="3820" max="3820" width="28.76171875" bestFit="1" customWidth="1"/>
    <col min="3821" max="3821" width="18.94921875" bestFit="1" customWidth="1"/>
    <col min="3822" max="3822" width="30.94921875" bestFit="1" customWidth="1"/>
    <col min="3823" max="3823" width="17.140625" bestFit="1" customWidth="1"/>
    <col min="3824" max="3824" width="35.09375" bestFit="1" customWidth="1"/>
    <col min="3825" max="3825" width="23.80859375" bestFit="1" customWidth="1"/>
    <col min="3826" max="3826" width="11.5234375" bestFit="1" customWidth="1"/>
    <col min="3827" max="3827" width="24.6640625" bestFit="1" customWidth="1"/>
    <col min="3828" max="3828" width="46.6640625" bestFit="1" customWidth="1"/>
    <col min="3829" max="3829" width="33.5703125" bestFit="1" customWidth="1"/>
    <col min="3830" max="3830" width="23.80859375" bestFit="1" customWidth="1"/>
    <col min="3831" max="3831" width="39.37890625" bestFit="1" customWidth="1"/>
    <col min="3832" max="3832" width="22.37890625" bestFit="1" customWidth="1"/>
    <col min="3833" max="3833" width="38.6640625" bestFit="1" customWidth="1"/>
    <col min="3834" max="3834" width="27.140625" bestFit="1" customWidth="1"/>
    <col min="3835" max="3835" width="19.37890625" bestFit="1" customWidth="1"/>
    <col min="3836" max="3836" width="30" bestFit="1" customWidth="1"/>
    <col min="3837" max="3837" width="35.09375" bestFit="1" customWidth="1"/>
    <col min="3838" max="3838" width="26.80859375" bestFit="1" customWidth="1"/>
    <col min="3839" max="3839" width="28.80859375" bestFit="1" customWidth="1"/>
    <col min="3840" max="3840" width="29.94921875" bestFit="1" customWidth="1"/>
    <col min="3841" max="3841" width="10.6640625" bestFit="1" customWidth="1"/>
    <col min="3842" max="3842" width="22.5234375" bestFit="1" customWidth="1"/>
    <col min="3843" max="3843" width="24.5703125" bestFit="1" customWidth="1"/>
    <col min="3844" max="3844" width="25.140625" bestFit="1" customWidth="1"/>
    <col min="3845" max="3845" width="38.76171875" bestFit="1" customWidth="1"/>
    <col min="3846" max="3846" width="8.6171875" bestFit="1" customWidth="1"/>
    <col min="3847" max="3847" width="13.37890625" bestFit="1" customWidth="1"/>
    <col min="3848" max="3848" width="19.80859375" bestFit="1" customWidth="1"/>
    <col min="3849" max="3849" width="10.47265625" bestFit="1" customWidth="1"/>
    <col min="3850" max="3850" width="10.94921875" bestFit="1" customWidth="1"/>
    <col min="3851" max="3851" width="44.234375" bestFit="1" customWidth="1"/>
    <col min="3852" max="3852" width="9" bestFit="1" customWidth="1"/>
    <col min="3853" max="3853" width="45.28515625" bestFit="1" customWidth="1"/>
    <col min="3854" max="3854" width="11.80859375" bestFit="1" customWidth="1"/>
    <col min="3855" max="3855" width="32.09375" bestFit="1" customWidth="1"/>
    <col min="3856" max="3856" width="29.94921875" bestFit="1" customWidth="1"/>
    <col min="3857" max="3857" width="11.7109375" bestFit="1" customWidth="1"/>
    <col min="3858" max="3858" width="40.37890625" bestFit="1" customWidth="1"/>
    <col min="3859" max="3859" width="49.5703125" bestFit="1" customWidth="1"/>
    <col min="3860" max="3860" width="38.90234375" bestFit="1" customWidth="1"/>
    <col min="3861" max="3861" width="37.94921875" bestFit="1" customWidth="1"/>
    <col min="3862" max="3862" width="35.6171875" bestFit="1" customWidth="1"/>
    <col min="3863" max="3863" width="31.94921875" bestFit="1" customWidth="1"/>
    <col min="3864" max="3864" width="18.5234375" bestFit="1" customWidth="1"/>
    <col min="3865" max="3865" width="18.94921875" bestFit="1" customWidth="1"/>
    <col min="3866" max="3866" width="17.33203125" bestFit="1" customWidth="1"/>
    <col min="3867" max="3867" width="18.76171875" bestFit="1" customWidth="1"/>
    <col min="3868" max="3868" width="26.5703125" bestFit="1" customWidth="1"/>
    <col min="3869" max="3869" width="20.140625" bestFit="1" customWidth="1"/>
    <col min="3870" max="3870" width="24.5234375" bestFit="1" customWidth="1"/>
    <col min="3871" max="3871" width="34.94921875" bestFit="1" customWidth="1"/>
    <col min="3872" max="3872" width="44.6640625" bestFit="1" customWidth="1"/>
    <col min="3873" max="3873" width="35.5234375" bestFit="1" customWidth="1"/>
    <col min="3874" max="3874" width="17.47265625" bestFit="1" customWidth="1"/>
    <col min="3875" max="3875" width="34.28515625" bestFit="1" customWidth="1"/>
    <col min="3876" max="3876" width="46.76171875" bestFit="1" customWidth="1"/>
    <col min="3877" max="3877" width="48.234375" bestFit="1" customWidth="1"/>
    <col min="3878" max="3878" width="28.94921875" bestFit="1" customWidth="1"/>
    <col min="3879" max="3879" width="24.94921875" bestFit="1" customWidth="1"/>
    <col min="3880" max="3880" width="13.1875" bestFit="1" customWidth="1"/>
    <col min="3881" max="3881" width="42.33203125" bestFit="1" customWidth="1"/>
    <col min="3882" max="3882" width="24.90234375" bestFit="1" customWidth="1"/>
    <col min="3883" max="3883" width="24.234375" bestFit="1" customWidth="1"/>
    <col min="3884" max="3884" width="40.94921875" bestFit="1" customWidth="1"/>
    <col min="3885" max="3885" width="7.94921875" bestFit="1" customWidth="1"/>
    <col min="3886" max="3886" width="29.6640625" bestFit="1" customWidth="1"/>
    <col min="3887" max="3887" width="28.140625" bestFit="1" customWidth="1"/>
    <col min="3888" max="3888" width="32.140625" bestFit="1" customWidth="1"/>
    <col min="3889" max="3889" width="36" bestFit="1" customWidth="1"/>
    <col min="3890" max="3890" width="34.5234375" bestFit="1" customWidth="1"/>
    <col min="3891" max="3891" width="44.140625" bestFit="1" customWidth="1"/>
    <col min="3892" max="3892" width="17.6640625" bestFit="1" customWidth="1"/>
    <col min="3893" max="3893" width="20.85546875" bestFit="1" customWidth="1"/>
    <col min="3894" max="3894" width="25.1875" bestFit="1" customWidth="1"/>
    <col min="3895" max="3895" width="11.7109375" bestFit="1" customWidth="1"/>
    <col min="3896" max="3896" width="44.7109375" bestFit="1" customWidth="1"/>
    <col min="3897" max="3897" width="47.47265625" bestFit="1" customWidth="1"/>
    <col min="3898" max="3898" width="36.80859375" bestFit="1" customWidth="1"/>
    <col min="3899" max="3899" width="28.140625" bestFit="1" customWidth="1"/>
    <col min="3900" max="3900" width="11.80859375" bestFit="1" customWidth="1"/>
    <col min="3901" max="3901" width="25.33203125" bestFit="1" customWidth="1"/>
    <col min="3902" max="3902" width="12.234375" bestFit="1" customWidth="1"/>
    <col min="3903" max="3903" width="16.85546875" bestFit="1" customWidth="1"/>
    <col min="3904" max="3904" width="36.5703125" bestFit="1" customWidth="1"/>
    <col min="3905" max="3905" width="31.80859375" bestFit="1" customWidth="1"/>
    <col min="3906" max="3906" width="26.09375" bestFit="1" customWidth="1"/>
    <col min="3907" max="3907" width="16.90234375" bestFit="1" customWidth="1"/>
    <col min="3908" max="3908" width="27.80859375" bestFit="1" customWidth="1"/>
    <col min="3909" max="3909" width="39.6171875" bestFit="1" customWidth="1"/>
    <col min="3910" max="3910" width="8"/>
    <col min="3911" max="3911" width="37.37890625" bestFit="1" customWidth="1"/>
    <col min="3912" max="3912" width="39.09375" bestFit="1" customWidth="1"/>
    <col min="3913" max="3913" width="32.09375" bestFit="1" customWidth="1"/>
    <col min="3914" max="3914" width="48.046875" bestFit="1" customWidth="1"/>
    <col min="3915" max="3915" width="33.37890625" bestFit="1" customWidth="1"/>
    <col min="3916" max="3916" width="19" bestFit="1" customWidth="1"/>
    <col min="3917" max="3917" width="22.33203125" bestFit="1" customWidth="1"/>
    <col min="3918" max="3918" width="26.234375" bestFit="1" customWidth="1"/>
    <col min="3919" max="3919" width="42.234375" bestFit="1" customWidth="1"/>
    <col min="3920" max="3920" width="46.80859375" bestFit="1" customWidth="1"/>
    <col min="3921" max="3921" width="27.85546875" bestFit="1" customWidth="1"/>
    <col min="3922" max="3922" width="22.046875" bestFit="1" customWidth="1"/>
    <col min="3923" max="3923" width="20.42578125" bestFit="1" customWidth="1"/>
    <col min="3924" max="3924" width="18.76171875" bestFit="1" customWidth="1"/>
    <col min="3925" max="3925" width="12.6171875" bestFit="1" customWidth="1"/>
    <col min="3926" max="3926" width="33.6640625" bestFit="1" customWidth="1"/>
    <col min="3927" max="3927" width="11.140625" bestFit="1" customWidth="1"/>
    <col min="3928" max="3928" width="20.5703125" bestFit="1" customWidth="1"/>
    <col min="3929" max="3929" width="39.33203125" bestFit="1" customWidth="1"/>
    <col min="3930" max="3930" width="38.5234375" bestFit="1" customWidth="1"/>
    <col min="3931" max="3931" width="5.28515625" bestFit="1" customWidth="1"/>
    <col min="3932" max="3932" width="36.94921875" bestFit="1" customWidth="1"/>
    <col min="3933" max="3933" width="36.90234375" bestFit="1" customWidth="1"/>
    <col min="3934" max="3934" width="24.046875" bestFit="1" customWidth="1"/>
    <col min="3935" max="3935" width="35.6640625" bestFit="1" customWidth="1"/>
    <col min="3936" max="3936" width="22.76171875" bestFit="1" customWidth="1"/>
    <col min="3937" max="3937" width="47.85546875" bestFit="1" customWidth="1"/>
    <col min="3938" max="3938" width="19.09375" bestFit="1" customWidth="1"/>
    <col min="3939" max="3939" width="19.6640625" bestFit="1" customWidth="1"/>
    <col min="3940" max="3940" width="40.85546875" bestFit="1" customWidth="1"/>
    <col min="3941" max="3941" width="40.5234375" bestFit="1" customWidth="1"/>
    <col min="3942" max="3942" width="51" bestFit="1" customWidth="1"/>
    <col min="3943" max="3943" width="32.80859375" bestFit="1" customWidth="1"/>
    <col min="3944" max="3944" width="33.6640625" bestFit="1" customWidth="1"/>
    <col min="3945" max="3945" width="38.140625" bestFit="1" customWidth="1"/>
    <col min="3946" max="3946" width="38.85546875" bestFit="1" customWidth="1"/>
    <col min="3947" max="3947" width="44.33203125" bestFit="1" customWidth="1"/>
    <col min="3948" max="3948" width="37.85546875" bestFit="1" customWidth="1"/>
    <col min="3949" max="3949" width="28.33203125" bestFit="1" customWidth="1"/>
    <col min="3950" max="3950" width="41.5234375" bestFit="1" customWidth="1"/>
    <col min="3951" max="3951" width="43.6640625" bestFit="1" customWidth="1"/>
    <col min="3952" max="3952" width="14.046875" bestFit="1" customWidth="1"/>
    <col min="3953" max="3953" width="11.80859375" bestFit="1" customWidth="1"/>
    <col min="3954" max="3954" width="14.85546875" bestFit="1" customWidth="1"/>
    <col min="3955" max="3955" width="47.5703125" bestFit="1" customWidth="1"/>
    <col min="3956" max="3956" width="43.47265625" bestFit="1" customWidth="1"/>
    <col min="3957" max="3957" width="17.1875" bestFit="1" customWidth="1"/>
    <col min="3958" max="3958" width="23.94921875" bestFit="1" customWidth="1"/>
    <col min="3959" max="3959" width="19.1875" bestFit="1" customWidth="1"/>
    <col min="3960" max="3960" width="31.85546875" bestFit="1" customWidth="1"/>
    <col min="3961" max="3961" width="25.28515625" bestFit="1" customWidth="1"/>
    <col min="3962" max="3962" width="15.6171875" bestFit="1" customWidth="1"/>
    <col min="3963" max="3963" width="21.28515625" bestFit="1" customWidth="1"/>
    <col min="3964" max="3964" width="34.94921875" bestFit="1" customWidth="1"/>
    <col min="3965" max="3965" width="30.6171875" bestFit="1" customWidth="1"/>
    <col min="3966" max="3966" width="25.046875" bestFit="1" customWidth="1"/>
    <col min="3967" max="3967" width="29" bestFit="1" customWidth="1"/>
    <col min="3968" max="3968" width="23.5234375" bestFit="1" customWidth="1"/>
    <col min="3969" max="3969" width="36.85546875" bestFit="1" customWidth="1"/>
    <col min="3970" max="3970" width="11.37890625" bestFit="1" customWidth="1"/>
    <col min="3971" max="3971" width="40.6640625" bestFit="1" customWidth="1"/>
    <col min="3972" max="3972" width="36.6171875" bestFit="1" customWidth="1"/>
    <col min="3973" max="3973" width="42.47265625" bestFit="1" customWidth="1"/>
    <col min="3974" max="3974" width="6.94921875" bestFit="1" customWidth="1"/>
    <col min="3975" max="3975" width="22.6640625" bestFit="1" customWidth="1"/>
    <col min="3976" max="3976" width="21" bestFit="1" customWidth="1"/>
    <col min="3977" max="3977" width="38.90234375" bestFit="1" customWidth="1"/>
    <col min="3978" max="3978" width="43.6640625" bestFit="1" customWidth="1"/>
    <col min="3979" max="3979" width="41.94921875" bestFit="1" customWidth="1"/>
    <col min="3980" max="3980" width="18.5234375" bestFit="1" customWidth="1"/>
    <col min="3981" max="3981" width="16.5234375" bestFit="1" customWidth="1"/>
    <col min="3982" max="3982" width="31.234375" bestFit="1" customWidth="1"/>
    <col min="3983" max="3983" width="40.94921875" bestFit="1" customWidth="1"/>
    <col min="3984" max="3984" width="28.6640625" bestFit="1" customWidth="1"/>
    <col min="3985" max="3985" width="12.37890625" bestFit="1" customWidth="1"/>
    <col min="3986" max="3986" width="29.09375" bestFit="1" customWidth="1"/>
    <col min="3987" max="3987" width="23.09375" bestFit="1" customWidth="1"/>
    <col min="3988" max="3988" width="35" bestFit="1" customWidth="1"/>
    <col min="3989" max="3989" width="26.37890625" bestFit="1" customWidth="1"/>
    <col min="3990" max="3990" width="26.42578125" bestFit="1" customWidth="1"/>
    <col min="3991" max="3991" width="11.94921875" bestFit="1" customWidth="1"/>
    <col min="3992" max="3992" width="21.7109375" bestFit="1" customWidth="1"/>
    <col min="3993" max="3993" width="28.09375" bestFit="1" customWidth="1"/>
    <col min="3994" max="3994" width="20.046875" bestFit="1" customWidth="1"/>
    <col min="3995" max="3995" width="30.5234375" bestFit="1" customWidth="1"/>
    <col min="3996" max="3996" width="45.94921875" bestFit="1" customWidth="1"/>
    <col min="3997" max="3997" width="19.5234375" bestFit="1" customWidth="1"/>
    <col min="3998" max="3998" width="46.80859375" bestFit="1" customWidth="1"/>
    <col min="3999" max="3999" width="45.28515625" bestFit="1" customWidth="1"/>
    <col min="4000" max="4000" width="30.76171875" bestFit="1" customWidth="1"/>
    <col min="4001" max="4001" width="30.1875" bestFit="1" customWidth="1"/>
    <col min="4002" max="4002" width="41.5234375" bestFit="1" customWidth="1"/>
    <col min="4003" max="4003" width="42.140625" bestFit="1" customWidth="1"/>
    <col min="4004" max="4004" width="15.7109375" bestFit="1" customWidth="1"/>
    <col min="4005" max="4005" width="23.7109375" bestFit="1" customWidth="1"/>
    <col min="4006" max="4006" width="32" bestFit="1" customWidth="1"/>
    <col min="4007" max="4007" width="37" bestFit="1" customWidth="1"/>
    <col min="4008" max="4008" width="26.76171875" bestFit="1" customWidth="1"/>
    <col min="4009" max="4009" width="22.7109375" bestFit="1" customWidth="1"/>
    <col min="4010" max="4010" width="18.28515625" bestFit="1" customWidth="1"/>
    <col min="4011" max="4011" width="34.37890625" bestFit="1" customWidth="1"/>
    <col min="4012" max="4012" width="69.76171875" bestFit="1" customWidth="1"/>
    <col min="4013" max="4013" width="38.80859375" bestFit="1" customWidth="1"/>
    <col min="4014" max="4014" width="34.33203125" bestFit="1" customWidth="1"/>
    <col min="4015" max="4015" width="16.47265625" bestFit="1" customWidth="1"/>
    <col min="4016" max="4016" width="15.234375" bestFit="1" customWidth="1"/>
    <col min="4017" max="4017" width="39.09375" bestFit="1" customWidth="1"/>
    <col min="4018" max="4018" width="22.6640625" bestFit="1" customWidth="1"/>
    <col min="4019" max="4019" width="41.47265625" bestFit="1" customWidth="1"/>
    <col min="4020" max="4020" width="35.1875" bestFit="1" customWidth="1"/>
    <col min="4021" max="4021" width="34.09375" bestFit="1" customWidth="1"/>
    <col min="4022" max="4022" width="46.6640625" bestFit="1" customWidth="1"/>
    <col min="4023" max="4023" width="21.28515625" bestFit="1" customWidth="1"/>
    <col min="4024" max="4024" width="31.33203125" bestFit="1" customWidth="1"/>
    <col min="4025" max="4025" width="43.5703125" bestFit="1" customWidth="1"/>
    <col min="4026" max="4026" width="23.33203125" bestFit="1" customWidth="1"/>
    <col min="4027" max="4027" width="14.6171875" bestFit="1" customWidth="1"/>
    <col min="4028" max="4028" width="45.42578125" bestFit="1" customWidth="1"/>
    <col min="4029" max="4029" width="16.42578125" bestFit="1" customWidth="1"/>
    <col min="4030" max="4030" width="36.94921875" bestFit="1" customWidth="1"/>
    <col min="4031" max="4031" width="34" bestFit="1" customWidth="1"/>
    <col min="4032" max="4032" width="26.94921875" bestFit="1" customWidth="1"/>
    <col min="4033" max="4033" width="18.28515625" bestFit="1" customWidth="1"/>
    <col min="4034" max="4034" width="31.85546875" bestFit="1" customWidth="1"/>
    <col min="4035" max="4035" width="45.33203125" bestFit="1" customWidth="1"/>
    <col min="4036" max="4036" width="41.09375" bestFit="1" customWidth="1"/>
    <col min="4037" max="4037" width="40.5703125" bestFit="1" customWidth="1"/>
    <col min="4038" max="4038" width="23.5234375" bestFit="1" customWidth="1"/>
    <col min="4039" max="4039" width="31.140625" bestFit="1" customWidth="1"/>
    <col min="4040" max="4040" width="23.7109375" bestFit="1" customWidth="1"/>
    <col min="4041" max="4041" width="10.94921875" bestFit="1" customWidth="1"/>
    <col min="4042" max="4042" width="22.94921875" bestFit="1" customWidth="1"/>
    <col min="4043" max="4043" width="14.42578125" bestFit="1" customWidth="1"/>
    <col min="4044" max="4044" width="23.5703125" bestFit="1" customWidth="1"/>
    <col min="4045" max="4045" width="45.6640625" bestFit="1" customWidth="1"/>
    <col min="4046" max="4046" width="13.6171875" bestFit="1" customWidth="1"/>
    <col min="4047" max="4047" width="25.33203125" bestFit="1" customWidth="1"/>
    <col min="4048" max="4048" width="30.47265625" bestFit="1" customWidth="1"/>
    <col min="4049" max="4049" width="15.47265625" bestFit="1" customWidth="1"/>
    <col min="4050" max="4050" width="31.140625" bestFit="1" customWidth="1"/>
    <col min="4051" max="4051" width="35.80859375" bestFit="1" customWidth="1"/>
    <col min="4052" max="4052" width="36.046875" bestFit="1" customWidth="1"/>
    <col min="4053" max="4053" width="63.76171875" bestFit="1" customWidth="1"/>
    <col min="4054" max="4054" width="14.90234375" bestFit="1" customWidth="1"/>
    <col min="4055" max="4055" width="13.80859375" bestFit="1" customWidth="1"/>
    <col min="4056" max="4056" width="32.76171875" bestFit="1" customWidth="1"/>
    <col min="4057" max="4057" width="16.5234375" bestFit="1" customWidth="1"/>
    <col min="4058" max="4058" width="17.37890625" bestFit="1" customWidth="1"/>
    <col min="4059" max="4059" width="42.28515625" bestFit="1" customWidth="1"/>
    <col min="4060" max="4060" width="21.6640625" bestFit="1" customWidth="1"/>
    <col min="4061" max="4061" width="27.85546875" bestFit="1" customWidth="1"/>
    <col min="4062" max="4062" width="32.09375" bestFit="1" customWidth="1"/>
    <col min="4063" max="4063" width="33.80859375" bestFit="1" customWidth="1"/>
    <col min="4064" max="4064" width="24.6171875" bestFit="1" customWidth="1"/>
    <col min="4065" max="4065" width="30.37890625" bestFit="1" customWidth="1"/>
    <col min="4066" max="4066" width="21.140625" bestFit="1" customWidth="1"/>
    <col min="4067" max="4067" width="19.7109375" bestFit="1" customWidth="1"/>
    <col min="4068" max="4068" width="40.140625" bestFit="1" customWidth="1"/>
    <col min="4069" max="4069" width="17.47265625" bestFit="1" customWidth="1"/>
    <col min="4070" max="4070" width="47.046875" bestFit="1" customWidth="1"/>
    <col min="4071" max="4071" width="12.09375" bestFit="1" customWidth="1"/>
    <col min="4072" max="4072" width="40.47265625" bestFit="1" customWidth="1"/>
    <col min="4073" max="4073" width="17.28515625" bestFit="1" customWidth="1"/>
    <col min="4074" max="4074" width="23.85546875" bestFit="1" customWidth="1"/>
    <col min="4075" max="4075" width="17.47265625" bestFit="1" customWidth="1"/>
    <col min="4076" max="4076" width="25.42578125" bestFit="1" customWidth="1"/>
    <col min="4077" max="4077" width="30.37890625" bestFit="1" customWidth="1"/>
    <col min="4078" max="4078" width="34.28515625" bestFit="1" customWidth="1"/>
    <col min="4079" max="4079" width="35.28515625" bestFit="1" customWidth="1"/>
    <col min="4080" max="4080" width="31.046875" bestFit="1" customWidth="1"/>
    <col min="4081" max="4081" width="43.76171875" bestFit="1" customWidth="1"/>
    <col min="4082" max="4082" width="16.6171875" bestFit="1" customWidth="1"/>
    <col min="4083" max="4083" width="31.046875" bestFit="1" customWidth="1"/>
    <col min="4084" max="4084" width="15" bestFit="1" customWidth="1"/>
    <col min="4085" max="4085" width="13.47265625" bestFit="1" customWidth="1"/>
    <col min="4086" max="4086" width="31.5703125" bestFit="1" customWidth="1"/>
    <col min="4087" max="4087" width="42.09375" bestFit="1" customWidth="1"/>
    <col min="4088" max="4088" width="13.5703125" bestFit="1" customWidth="1"/>
    <col min="4089" max="4089" width="44.33203125" bestFit="1" customWidth="1"/>
    <col min="4090" max="4090" width="7.140625" bestFit="1" customWidth="1"/>
    <col min="4091" max="4091" width="36.80859375" bestFit="1" customWidth="1"/>
    <col min="4092" max="4092" width="21.5703125" bestFit="1" customWidth="1"/>
    <col min="4093" max="4093" width="22" bestFit="1" customWidth="1"/>
    <col min="4094" max="4094" width="32.046875" bestFit="1" customWidth="1"/>
    <col min="4095" max="4095" width="49.33203125" bestFit="1" customWidth="1"/>
    <col min="4096" max="4096" width="32.33203125" bestFit="1" customWidth="1"/>
    <col min="4097" max="4097" width="43.046875" bestFit="1" customWidth="1"/>
    <col min="4098" max="4098" width="37.47265625" bestFit="1" customWidth="1"/>
    <col min="4099" max="4099" width="26.37890625" bestFit="1" customWidth="1"/>
    <col min="4100" max="4100" width="6.47265625" bestFit="1" customWidth="1"/>
    <col min="4101" max="4101" width="47.7109375" bestFit="1" customWidth="1"/>
    <col min="4102" max="4102" width="8.1875" bestFit="1" customWidth="1"/>
    <col min="4103" max="4103" width="6.76171875" bestFit="1" customWidth="1"/>
    <col min="4104" max="4104" width="34.234375" bestFit="1" customWidth="1"/>
    <col min="4105" max="4105" width="23.80859375" bestFit="1" customWidth="1"/>
    <col min="4106" max="4106" width="43.28515625" bestFit="1" customWidth="1"/>
    <col min="4107" max="4107" width="32.5234375" bestFit="1" customWidth="1"/>
    <col min="4108" max="4108" width="33.90234375" bestFit="1" customWidth="1"/>
    <col min="4109" max="4109" width="20.234375" bestFit="1" customWidth="1"/>
    <col min="4110" max="4110" width="41.94921875" bestFit="1" customWidth="1"/>
    <col min="4111" max="4111" width="33.28515625" bestFit="1" customWidth="1"/>
    <col min="4112" max="4112" width="16.47265625" bestFit="1" customWidth="1"/>
    <col min="4113" max="4113" width="23.80859375" bestFit="1" customWidth="1"/>
    <col min="4114" max="4114" width="30.42578125" bestFit="1" customWidth="1"/>
    <col min="4115" max="4115" width="21.5234375" bestFit="1" customWidth="1"/>
    <col min="4116" max="4116" width="15.42578125" bestFit="1" customWidth="1"/>
    <col min="4117" max="4117" width="21.6640625" bestFit="1" customWidth="1"/>
    <col min="4118" max="4118" width="42.28515625" bestFit="1" customWidth="1"/>
    <col min="4119" max="4119" width="14.140625" bestFit="1" customWidth="1"/>
    <col min="4120" max="4120" width="44.7109375" bestFit="1" customWidth="1"/>
    <col min="4121" max="4121" width="32.37890625" bestFit="1" customWidth="1"/>
    <col min="4122" max="4122" width="24.140625" bestFit="1" customWidth="1"/>
    <col min="4123" max="4123" width="32.94921875" bestFit="1" customWidth="1"/>
    <col min="4124" max="4124" width="17.76171875" bestFit="1" customWidth="1"/>
    <col min="4125" max="4125" width="38.1875" bestFit="1" customWidth="1"/>
    <col min="4126" max="4126" width="34.28515625" bestFit="1" customWidth="1"/>
    <col min="4127" max="4127" width="43.234375" bestFit="1" customWidth="1"/>
    <col min="4128" max="4128" width="24.7109375" bestFit="1" customWidth="1"/>
    <col min="4129" max="4129" width="47.7109375" bestFit="1" customWidth="1"/>
    <col min="4130" max="4130" width="9.37890625" bestFit="1" customWidth="1"/>
    <col min="4131" max="4131" width="31" bestFit="1" customWidth="1"/>
    <col min="4132" max="4132" width="9.42578125" bestFit="1" customWidth="1"/>
    <col min="4133" max="4133" width="43.33203125" bestFit="1" customWidth="1"/>
    <col min="4134" max="4134" width="23" bestFit="1" customWidth="1"/>
    <col min="4135" max="4135" width="14.76171875" bestFit="1" customWidth="1"/>
    <col min="4136" max="4136" width="23.42578125" bestFit="1" customWidth="1"/>
    <col min="4137" max="4137" width="27.37890625" bestFit="1" customWidth="1"/>
    <col min="4138" max="4138" width="35.1875" bestFit="1" customWidth="1"/>
    <col min="4139" max="4139" width="28.28515625" bestFit="1" customWidth="1"/>
    <col min="4140" max="4140" width="31.5234375" bestFit="1" customWidth="1"/>
    <col min="4141" max="4141" width="38.94921875" bestFit="1" customWidth="1"/>
    <col min="4142" max="4142" width="22.90234375" bestFit="1" customWidth="1"/>
    <col min="4143" max="4143" width="11.5234375" bestFit="1" customWidth="1"/>
    <col min="4144" max="4144" width="14.42578125" bestFit="1" customWidth="1"/>
    <col min="4145" max="4145" width="11.1875" bestFit="1" customWidth="1"/>
    <col min="4146" max="4146" width="18.1875" bestFit="1" customWidth="1"/>
    <col min="4147" max="4147" width="31.140625" bestFit="1" customWidth="1"/>
    <col min="4148" max="4148" width="39.046875" bestFit="1" customWidth="1"/>
    <col min="4149" max="4149" width="20.5234375" bestFit="1" customWidth="1"/>
    <col min="4150" max="4150" width="15.76171875" bestFit="1" customWidth="1"/>
    <col min="4151" max="4151" width="44.85546875" bestFit="1" customWidth="1"/>
    <col min="4152" max="4152" width="19.94921875" bestFit="1" customWidth="1"/>
    <col min="4153" max="4153" width="21.09375" bestFit="1" customWidth="1"/>
    <col min="4154" max="4154" width="10.90234375" bestFit="1" customWidth="1"/>
    <col min="4155" max="4155" width="24.140625" bestFit="1" customWidth="1"/>
    <col min="4156" max="4156" width="23.80859375" bestFit="1" customWidth="1"/>
    <col min="4157" max="4157" width="6.28515625" bestFit="1" customWidth="1"/>
    <col min="4158" max="4158" width="19.046875" bestFit="1" customWidth="1"/>
    <col min="4159" max="4159" width="18.140625" bestFit="1" customWidth="1"/>
    <col min="4160" max="4160" width="40.7109375" bestFit="1" customWidth="1"/>
    <col min="4161" max="4161" width="30.42578125" bestFit="1" customWidth="1"/>
    <col min="4162" max="4162" width="40.94921875" bestFit="1" customWidth="1"/>
    <col min="4163" max="4163" width="25.37890625" bestFit="1" customWidth="1"/>
    <col min="4164" max="4164" width="35.76171875" bestFit="1" customWidth="1"/>
    <col min="4165" max="4165" width="21.90234375" bestFit="1" customWidth="1"/>
    <col min="4166" max="4166" width="45" bestFit="1" customWidth="1"/>
    <col min="4167" max="4167" width="21.28515625" bestFit="1" customWidth="1"/>
    <col min="4168" max="4168" width="9.5234375" bestFit="1" customWidth="1"/>
    <col min="4169" max="4169" width="16.90234375" bestFit="1" customWidth="1"/>
    <col min="4170" max="4170" width="12.94921875" bestFit="1" customWidth="1"/>
    <col min="4171" max="4171" width="26.76171875" bestFit="1" customWidth="1"/>
    <col min="4172" max="4172" width="15.5234375" bestFit="1" customWidth="1"/>
    <col min="4173" max="4173" width="22.85546875" bestFit="1" customWidth="1"/>
    <col min="4174" max="4174" width="21.90234375" bestFit="1" customWidth="1"/>
    <col min="4175" max="4175" width="28.5234375" bestFit="1" customWidth="1"/>
    <col min="4176" max="4176" width="38.80859375" bestFit="1" customWidth="1"/>
    <col min="4177" max="4177" width="22.76171875" bestFit="1" customWidth="1"/>
    <col min="4178" max="4178" width="33.33203125" bestFit="1" customWidth="1"/>
    <col min="4179" max="4179" width="15.046875" bestFit="1" customWidth="1"/>
    <col min="4180" max="4180" width="24.33203125" bestFit="1" customWidth="1"/>
    <col min="4181" max="4181" width="23.5234375" bestFit="1" customWidth="1"/>
    <col min="4182" max="4182" width="27.6171875" bestFit="1" customWidth="1"/>
    <col min="4183" max="4183" width="15.90234375" bestFit="1" customWidth="1"/>
    <col min="4184" max="4184" width="13.94921875" bestFit="1" customWidth="1"/>
    <col min="4185" max="4185" width="46.85546875" bestFit="1" customWidth="1"/>
    <col min="4186" max="4186" width="24.94921875" bestFit="1" customWidth="1"/>
    <col min="4187" max="4187" width="15.28515625" bestFit="1" customWidth="1"/>
    <col min="4188" max="4188" width="43.33203125" bestFit="1" customWidth="1"/>
    <col min="4189" max="4189" width="38.5703125" bestFit="1" customWidth="1"/>
    <col min="4190" max="4190" width="22.6171875" bestFit="1" customWidth="1"/>
    <col min="4191" max="4191" width="19.42578125" bestFit="1" customWidth="1"/>
    <col min="4192" max="4192" width="30.80859375" bestFit="1" customWidth="1"/>
    <col min="4193" max="4193" width="15.7109375" bestFit="1" customWidth="1"/>
    <col min="4194" max="4194" width="18.33203125" bestFit="1" customWidth="1"/>
    <col min="4195" max="4195" width="46.1875" bestFit="1" customWidth="1"/>
    <col min="4196" max="4196" width="32.140625" bestFit="1" customWidth="1"/>
    <col min="4197" max="4197" width="12.94921875" bestFit="1" customWidth="1"/>
    <col min="4198" max="4198" width="29.37890625" bestFit="1" customWidth="1"/>
    <col min="4199" max="4199" width="32.37890625" bestFit="1" customWidth="1"/>
    <col min="4200" max="4200" width="47.85546875" bestFit="1" customWidth="1"/>
    <col min="4201" max="4201" width="35.42578125" bestFit="1" customWidth="1"/>
    <col min="4202" max="4202" width="31.94921875" bestFit="1" customWidth="1"/>
    <col min="4203" max="4203" width="21.42578125" bestFit="1" customWidth="1"/>
    <col min="4204" max="4204" width="26.234375" bestFit="1" customWidth="1"/>
    <col min="4205" max="4205" width="42.85546875" bestFit="1" customWidth="1"/>
    <col min="4206" max="4206" width="24.5703125" bestFit="1" customWidth="1"/>
    <col min="4207" max="4207" width="38.90234375" bestFit="1" customWidth="1"/>
    <col min="4208" max="4208" width="31.234375" bestFit="1" customWidth="1"/>
    <col min="4209" max="4209" width="19.234375" bestFit="1" customWidth="1"/>
    <col min="4210" max="4210" width="35.6171875" bestFit="1" customWidth="1"/>
    <col min="4211" max="4211" width="41.046875" bestFit="1" customWidth="1"/>
    <col min="4212" max="4212" width="33.09375" bestFit="1" customWidth="1"/>
    <col min="4213" max="4213" width="46.85546875" bestFit="1" customWidth="1"/>
    <col min="4214" max="4214" width="43.28515625" bestFit="1" customWidth="1"/>
    <col min="4215" max="4215" width="39.85546875" bestFit="1" customWidth="1"/>
    <col min="4216" max="4216" width="45.09375" bestFit="1" customWidth="1"/>
    <col min="4217" max="4217" width="14.6640625" bestFit="1" customWidth="1"/>
    <col min="4218" max="4218" width="44.80859375" bestFit="1" customWidth="1"/>
    <col min="4219" max="4219" width="29.6171875" bestFit="1" customWidth="1"/>
    <col min="4220" max="4220" width="33.6640625" bestFit="1" customWidth="1"/>
    <col min="4221" max="4221" width="19.42578125" bestFit="1" customWidth="1"/>
    <col min="4222" max="4222" width="23.76171875" bestFit="1" customWidth="1"/>
    <col min="4223" max="4223" width="21.6640625" bestFit="1" customWidth="1"/>
    <col min="4224" max="4224" width="38.234375" bestFit="1" customWidth="1"/>
    <col min="4225" max="4225" width="38.42578125" bestFit="1" customWidth="1"/>
    <col min="4226" max="4226" width="30.33203125" bestFit="1" customWidth="1"/>
    <col min="4227" max="4227" width="27.140625" bestFit="1" customWidth="1"/>
    <col min="4228" max="4228" width="24.046875" bestFit="1" customWidth="1"/>
    <col min="4229" max="4229" width="19.37890625" bestFit="1" customWidth="1"/>
    <col min="4230" max="4230" width="32.37890625" bestFit="1" customWidth="1"/>
    <col min="4231" max="4231" width="21.1875" bestFit="1" customWidth="1"/>
    <col min="4232" max="4232" width="42.5703125" bestFit="1" customWidth="1"/>
    <col min="4233" max="4233" width="9.7109375" bestFit="1" customWidth="1"/>
    <col min="4234" max="4234" width="44.1875" bestFit="1" customWidth="1"/>
    <col min="4235" max="4235" width="36.5234375" bestFit="1" customWidth="1"/>
    <col min="4236" max="4236" width="38.28515625" bestFit="1" customWidth="1"/>
    <col min="4237" max="4237" width="46.1875" bestFit="1" customWidth="1"/>
    <col min="4238" max="4238" width="18.6171875" bestFit="1" customWidth="1"/>
    <col min="4239" max="4239" width="35" bestFit="1" customWidth="1"/>
    <col min="4240" max="4240" width="35.47265625" bestFit="1" customWidth="1"/>
    <col min="4241" max="4241" width="26.5234375" bestFit="1" customWidth="1"/>
    <col min="4242" max="4242" width="45.09375" bestFit="1" customWidth="1"/>
    <col min="4243" max="4243" width="30.42578125" bestFit="1" customWidth="1"/>
    <col min="4244" max="4244" width="19.33203125" bestFit="1" customWidth="1"/>
    <col min="4245" max="4245" width="35.85546875" bestFit="1" customWidth="1"/>
    <col min="4246" max="4246" width="19.7109375" bestFit="1" customWidth="1"/>
    <col min="4247" max="4247" width="42.37890625" bestFit="1" customWidth="1"/>
    <col min="4248" max="4248" width="36.5703125" bestFit="1" customWidth="1"/>
    <col min="4249" max="4249" width="14.140625" bestFit="1" customWidth="1"/>
    <col min="4250" max="4250" width="32.5703125" bestFit="1" customWidth="1"/>
    <col min="4251" max="4251" width="43.80859375" bestFit="1" customWidth="1"/>
    <col min="4252" max="4252" width="23.90234375" bestFit="1" customWidth="1"/>
    <col min="4253" max="4253" width="19" bestFit="1" customWidth="1"/>
    <col min="4254" max="4254" width="8.42578125" bestFit="1" customWidth="1"/>
    <col min="4255" max="4255" width="17.234375" bestFit="1" customWidth="1"/>
    <col min="4256" max="4256" width="29.046875" bestFit="1" customWidth="1"/>
    <col min="4257" max="4257" width="15.234375" bestFit="1" customWidth="1"/>
    <col min="4258" max="4258" width="11.6171875" bestFit="1" customWidth="1"/>
    <col min="4259" max="4259" width="17.94921875" bestFit="1" customWidth="1"/>
    <col min="4260" max="4260" width="25.33203125" bestFit="1" customWidth="1"/>
    <col min="4261" max="4261" width="29.37890625" bestFit="1" customWidth="1"/>
    <col min="4262" max="4262" width="37.234375" bestFit="1" customWidth="1"/>
    <col min="4263" max="4263" width="29" bestFit="1" customWidth="1"/>
    <col min="4264" max="4264" width="44.5234375" bestFit="1" customWidth="1"/>
    <col min="4265" max="4265" width="36.046875" bestFit="1" customWidth="1"/>
    <col min="4266" max="4266" width="38.42578125" bestFit="1" customWidth="1"/>
    <col min="4267" max="4267" width="15.7109375" bestFit="1" customWidth="1"/>
    <col min="4268" max="4268" width="9.94921875" bestFit="1" customWidth="1"/>
    <col min="4269" max="4269" width="30.33203125" bestFit="1" customWidth="1"/>
    <col min="4270" max="4270" width="31.80859375" bestFit="1" customWidth="1"/>
    <col min="4271" max="4271" width="41.47265625" bestFit="1" customWidth="1"/>
    <col min="4272" max="4272" width="33.94921875" bestFit="1" customWidth="1"/>
    <col min="4273" max="4273" width="20.80859375" bestFit="1" customWidth="1"/>
    <col min="4274" max="4274" width="36.47265625" bestFit="1" customWidth="1"/>
    <col min="4275" max="4275" width="20.1875" bestFit="1" customWidth="1"/>
    <col min="4276" max="4276" width="27.6171875" bestFit="1" customWidth="1"/>
    <col min="4277" max="4277" width="18.33203125" bestFit="1" customWidth="1"/>
    <col min="4278" max="4278" width="27.5234375" bestFit="1" customWidth="1"/>
    <col min="4279" max="4279" width="45.76171875" bestFit="1" customWidth="1"/>
    <col min="4280" max="4280" width="21.5234375" bestFit="1" customWidth="1"/>
    <col min="4281" max="4281" width="18.76171875" bestFit="1" customWidth="1"/>
    <col min="4282" max="4282" width="4.7109375" bestFit="1" customWidth="1"/>
    <col min="4283" max="4283" width="41.234375" bestFit="1" customWidth="1"/>
    <col min="4284" max="4284" width="27.47265625" bestFit="1" customWidth="1"/>
    <col min="4285" max="4285" width="24.1875" bestFit="1" customWidth="1"/>
    <col min="4286" max="4286" width="30.046875" bestFit="1" customWidth="1"/>
    <col min="4287" max="4287" width="46.80859375" bestFit="1" customWidth="1"/>
    <col min="4288" max="4288" width="28.85546875" bestFit="1" customWidth="1"/>
    <col min="4289" max="4289" width="27.85546875" bestFit="1" customWidth="1"/>
    <col min="4290" max="4290" width="42.90234375" bestFit="1" customWidth="1"/>
    <col min="4291" max="4291" width="13.5703125" bestFit="1" customWidth="1"/>
    <col min="4292" max="4292" width="19.5703125" bestFit="1" customWidth="1"/>
    <col min="4293" max="4293" width="33.90234375" bestFit="1" customWidth="1"/>
    <col min="4294" max="4294" width="41.7109375" bestFit="1" customWidth="1"/>
    <col min="4295" max="4295" width="8.7109375" bestFit="1" customWidth="1"/>
    <col min="4296" max="4296" width="40.234375" bestFit="1" customWidth="1"/>
    <col min="4297" max="4297" width="24.09375" bestFit="1" customWidth="1"/>
    <col min="4298" max="4298" width="37.5234375" bestFit="1" customWidth="1"/>
    <col min="4299" max="4299" width="27.140625" bestFit="1" customWidth="1"/>
    <col min="4300" max="4300" width="36.80859375" bestFit="1" customWidth="1"/>
    <col min="4301" max="4301" width="35.140625" bestFit="1" customWidth="1"/>
    <col min="4302" max="4302" width="38.234375" bestFit="1" customWidth="1"/>
    <col min="4303" max="4303" width="36.7109375" bestFit="1" customWidth="1"/>
    <col min="4304" max="4304" width="22.94921875" bestFit="1" customWidth="1"/>
    <col min="4305" max="4305" width="44.28515625" bestFit="1" customWidth="1"/>
    <col min="4306" max="4306" width="26.09375" bestFit="1" customWidth="1"/>
    <col min="4307" max="4307" width="48.85546875" bestFit="1" customWidth="1"/>
    <col min="4308" max="4308" width="21.47265625" bestFit="1" customWidth="1"/>
    <col min="4309" max="4309" width="48.1875" bestFit="1" customWidth="1"/>
    <col min="4310" max="4310" width="31.33203125" bestFit="1" customWidth="1"/>
    <col min="4311" max="4311" width="39" bestFit="1" customWidth="1"/>
    <col min="4312" max="4312" width="21.90234375" bestFit="1" customWidth="1"/>
    <col min="4313" max="4313" width="23.09375" bestFit="1" customWidth="1"/>
    <col min="4314" max="4314" width="5.42578125" bestFit="1" customWidth="1"/>
    <col min="4315" max="4315" width="23.5234375" bestFit="1" customWidth="1"/>
    <col min="4316" max="4316" width="27.6640625" bestFit="1" customWidth="1"/>
    <col min="4317" max="4317" width="5.6171875" bestFit="1" customWidth="1"/>
    <col min="4318" max="4318" width="28.80859375" bestFit="1" customWidth="1"/>
    <col min="4319" max="4319" width="32.90234375" bestFit="1" customWidth="1"/>
    <col min="4320" max="4320" width="39.80859375" bestFit="1" customWidth="1"/>
    <col min="4321" max="4321" width="24.47265625" bestFit="1" customWidth="1"/>
    <col min="4322" max="4322" width="27.6640625" bestFit="1" customWidth="1"/>
    <col min="4323" max="4323" width="8.94921875" bestFit="1" customWidth="1"/>
    <col min="4324" max="4324" width="45.76171875" bestFit="1" customWidth="1"/>
    <col min="4325" max="4325" width="42.6171875" bestFit="1" customWidth="1"/>
    <col min="4326" max="4326" width="37.09375" bestFit="1" customWidth="1"/>
    <col min="4327" max="4327" width="32.6640625" bestFit="1" customWidth="1"/>
    <col min="4328" max="4328" width="29.234375" bestFit="1" customWidth="1"/>
    <col min="4329" max="4329" width="23.140625" bestFit="1" customWidth="1"/>
    <col min="4330" max="4330" width="8.90234375" bestFit="1" customWidth="1"/>
    <col min="4331" max="4331" width="32.33203125" bestFit="1" customWidth="1"/>
    <col min="4332" max="4332" width="41.6171875" bestFit="1" customWidth="1"/>
    <col min="4333" max="4333" width="33.76171875" bestFit="1" customWidth="1"/>
    <col min="4334" max="4334" width="48.234375" bestFit="1" customWidth="1"/>
    <col min="4335" max="4335" width="19.5234375" bestFit="1" customWidth="1"/>
    <col min="4336" max="4336" width="44.80859375" bestFit="1" customWidth="1"/>
    <col min="4337" max="4337" width="41.37890625" bestFit="1" customWidth="1"/>
    <col min="4338" max="4338" width="21.76171875" bestFit="1" customWidth="1"/>
    <col min="4339" max="4339" width="13" bestFit="1" customWidth="1"/>
    <col min="4340" max="4340" width="33.6640625" bestFit="1" customWidth="1"/>
    <col min="4341" max="4341" width="31.6171875" bestFit="1" customWidth="1"/>
    <col min="4342" max="4342" width="37.5703125" bestFit="1" customWidth="1"/>
    <col min="4343" max="4343" width="33.37890625" bestFit="1" customWidth="1"/>
    <col min="4344" max="4344" width="36.33203125" bestFit="1" customWidth="1"/>
    <col min="4345" max="4345" width="25.5703125" bestFit="1" customWidth="1"/>
    <col min="4346" max="4346" width="21.5703125" bestFit="1" customWidth="1"/>
    <col min="4347" max="4347" width="43.046875" bestFit="1" customWidth="1"/>
    <col min="4348" max="4348" width="35.6640625" bestFit="1" customWidth="1"/>
    <col min="4349" max="4349" width="7.85546875" bestFit="1" customWidth="1"/>
    <col min="4350" max="4350" width="19.80859375" bestFit="1" customWidth="1"/>
    <col min="4351" max="4351" width="45.234375" bestFit="1" customWidth="1"/>
    <col min="4352" max="4352" width="23.7109375" bestFit="1" customWidth="1"/>
    <col min="4353" max="4353" width="20" bestFit="1" customWidth="1"/>
    <col min="4354" max="4354" width="23.140625" bestFit="1" customWidth="1"/>
    <col min="4355" max="4355" width="42.234375" bestFit="1" customWidth="1"/>
    <col min="4356" max="4356" width="30.80859375" bestFit="1" customWidth="1"/>
    <col min="4357" max="4357" width="7.42578125" bestFit="1" customWidth="1"/>
    <col min="4358" max="4358" width="36.7109375" bestFit="1" customWidth="1"/>
    <col min="4359" max="4359" width="43.28515625" bestFit="1" customWidth="1"/>
    <col min="4360" max="4360" width="24.37890625" bestFit="1" customWidth="1"/>
    <col min="4361" max="4361" width="11.5703125" bestFit="1" customWidth="1"/>
    <col min="4362" max="4362" width="21.94921875" bestFit="1" customWidth="1"/>
    <col min="4363" max="4363" width="18" bestFit="1" customWidth="1"/>
    <col min="4364" max="4364" width="13.09375" bestFit="1" customWidth="1"/>
    <col min="4365" max="4365" width="23.140625" bestFit="1" customWidth="1"/>
    <col min="4366" max="4366" width="23.046875" bestFit="1" customWidth="1"/>
    <col min="4367" max="4367" width="35.37890625" bestFit="1" customWidth="1"/>
    <col min="4368" max="4368" width="13.80859375" bestFit="1" customWidth="1"/>
    <col min="4369" max="4369" width="21.28515625" bestFit="1" customWidth="1"/>
    <col min="4370" max="4370" width="15.90234375" bestFit="1" customWidth="1"/>
    <col min="4371" max="4371" width="23.234375" bestFit="1" customWidth="1"/>
    <col min="4372" max="4372" width="16.7109375" bestFit="1" customWidth="1"/>
    <col min="4373" max="4373" width="24.6640625" bestFit="1" customWidth="1"/>
    <col min="4374" max="4374" width="45.5703125" bestFit="1" customWidth="1"/>
    <col min="4375" max="4375" width="41.33203125" bestFit="1" customWidth="1"/>
    <col min="4376" max="4376" width="43.5703125" bestFit="1" customWidth="1"/>
    <col min="4377" max="4377" width="39.140625" bestFit="1" customWidth="1"/>
    <col min="4378" max="4378" width="13.47265625" bestFit="1" customWidth="1"/>
    <col min="4379" max="4379" width="6.5703125" bestFit="1" customWidth="1"/>
    <col min="4380" max="4380" width="43.5703125" bestFit="1" customWidth="1"/>
    <col min="4381" max="4381" width="33.046875" bestFit="1" customWidth="1"/>
    <col min="4382" max="4382" width="19.140625" bestFit="1" customWidth="1"/>
    <col min="4383" max="4383" width="48.5234375" bestFit="1" customWidth="1"/>
    <col min="4384" max="4384" width="24.234375" bestFit="1" customWidth="1"/>
    <col min="4385" max="4385" width="36.76171875" bestFit="1" customWidth="1"/>
    <col min="4386" max="4386" width="35.76171875" bestFit="1" customWidth="1"/>
    <col min="4387" max="4387" width="31.6640625" bestFit="1" customWidth="1"/>
    <col min="4388" max="4388" width="37.5703125" bestFit="1" customWidth="1"/>
    <col min="4389" max="4389" width="13.5234375" bestFit="1" customWidth="1"/>
    <col min="4390" max="4390" width="47.33203125" bestFit="1" customWidth="1"/>
    <col min="4391" max="4391" width="45.85546875" bestFit="1" customWidth="1"/>
    <col min="4392" max="4392" width="35.42578125" bestFit="1" customWidth="1"/>
    <col min="4393" max="4393" width="8.28515625" bestFit="1" customWidth="1"/>
    <col min="4394" max="4394" width="27.1875" bestFit="1" customWidth="1"/>
    <col min="4395" max="4395" width="18.47265625" bestFit="1" customWidth="1"/>
    <col min="4396" max="4396" width="23.140625" bestFit="1" customWidth="1"/>
    <col min="4397" max="4397" width="9.5234375" bestFit="1" customWidth="1"/>
    <col min="4398" max="4398" width="33.37890625" bestFit="1" customWidth="1"/>
    <col min="4399" max="4399" width="12.90234375" bestFit="1" customWidth="1"/>
    <col min="4400" max="4400" width="43.76171875" bestFit="1" customWidth="1"/>
    <col min="4401" max="4401" width="33.33203125" bestFit="1" customWidth="1"/>
    <col min="4402" max="4402" width="11.80859375" bestFit="1" customWidth="1"/>
    <col min="4403" max="4403" width="10" bestFit="1" customWidth="1"/>
    <col min="4404" max="4404" width="23.5703125" bestFit="1" customWidth="1"/>
    <col min="4405" max="4405" width="16.234375" bestFit="1" customWidth="1"/>
    <col min="4406" max="4406" width="37.76171875" bestFit="1" customWidth="1"/>
    <col min="4407" max="4407" width="41.7109375" bestFit="1" customWidth="1"/>
    <col min="4408" max="4408" width="44.76171875" bestFit="1" customWidth="1"/>
    <col min="4409" max="4409" width="28.7109375" bestFit="1" customWidth="1"/>
    <col min="4410" max="4410" width="32.42578125" bestFit="1" customWidth="1"/>
    <col min="4411" max="4411" width="40.42578125" bestFit="1" customWidth="1"/>
    <col min="4412" max="4412" width="35.234375" bestFit="1" customWidth="1"/>
    <col min="4413" max="4413" width="19.76171875" bestFit="1" customWidth="1"/>
    <col min="4414" max="4414" width="14.09375" bestFit="1" customWidth="1"/>
    <col min="4415" max="4415" width="18.1875" bestFit="1" customWidth="1"/>
    <col min="4416" max="4416" width="27.7109375" bestFit="1" customWidth="1"/>
    <col min="4417" max="4417" width="23.1875" bestFit="1" customWidth="1"/>
    <col min="4418" max="4418" width="16.94921875" bestFit="1" customWidth="1"/>
    <col min="4419" max="4419" width="46.94921875" bestFit="1" customWidth="1"/>
    <col min="4420" max="4420" width="43.7109375" bestFit="1" customWidth="1"/>
    <col min="4421" max="4421" width="17.47265625" bestFit="1" customWidth="1"/>
    <col min="4422" max="4422" width="37.5234375" bestFit="1" customWidth="1"/>
    <col min="4423" max="4423" width="44.09375" bestFit="1" customWidth="1"/>
    <col min="4424" max="4424" width="43.234375" bestFit="1" customWidth="1"/>
    <col min="4425" max="4425" width="23.94921875" bestFit="1" customWidth="1"/>
    <col min="4426" max="4426" width="38.1875" bestFit="1" customWidth="1"/>
    <col min="4427" max="4427" width="8.47265625" bestFit="1" customWidth="1"/>
    <col min="4428" max="4428" width="29.37890625" bestFit="1" customWidth="1"/>
    <col min="4429" max="4429" width="32.80859375" bestFit="1" customWidth="1"/>
    <col min="4430" max="4430" width="22.33203125" bestFit="1" customWidth="1"/>
    <col min="4431" max="4431" width="20.85546875" bestFit="1" customWidth="1"/>
    <col min="4432" max="4432" width="18.94921875" bestFit="1" customWidth="1"/>
    <col min="4433" max="4433" width="34.85546875" bestFit="1" customWidth="1"/>
    <col min="4434" max="4434" width="26.94921875" bestFit="1" customWidth="1"/>
    <col min="4435" max="4435" width="41.76171875" bestFit="1" customWidth="1"/>
    <col min="4436" max="4436" width="42.6640625" bestFit="1" customWidth="1"/>
    <col min="4437" max="4437" width="44.76171875" bestFit="1" customWidth="1"/>
    <col min="4438" max="4438" width="30.5703125" bestFit="1" customWidth="1"/>
    <col min="4439" max="4439" width="30.76171875" bestFit="1" customWidth="1"/>
    <col min="4440" max="4440" width="21.28515625" bestFit="1" customWidth="1"/>
    <col min="4441" max="4441" width="18.94921875" bestFit="1" customWidth="1"/>
    <col min="4442" max="4442" width="40" bestFit="1" customWidth="1"/>
    <col min="4443" max="4443" width="42.76171875" bestFit="1" customWidth="1"/>
    <col min="4444" max="4444" width="11.94921875" bestFit="1" customWidth="1"/>
    <col min="4445" max="4445" width="9.94921875" bestFit="1" customWidth="1"/>
    <col min="4446" max="4446" width="37.5234375" bestFit="1" customWidth="1"/>
    <col min="4447" max="4447" width="35.76171875" bestFit="1" customWidth="1"/>
    <col min="4448" max="4448" width="44.234375" bestFit="1" customWidth="1"/>
    <col min="4449" max="4449" width="19.80859375" bestFit="1" customWidth="1"/>
    <col min="4450" max="4450" width="33.234375" bestFit="1" customWidth="1"/>
    <col min="4451" max="4451" width="34.09375" bestFit="1" customWidth="1"/>
    <col min="4452" max="4452" width="30" bestFit="1" customWidth="1"/>
    <col min="4453" max="4453" width="42.5703125" bestFit="1" customWidth="1"/>
    <col min="4454" max="4454" width="19.76171875" bestFit="1" customWidth="1"/>
    <col min="4455" max="4455" width="61.1875" bestFit="1" customWidth="1"/>
    <col min="4456" max="4456" width="37.6171875" bestFit="1" customWidth="1"/>
    <col min="4457" max="4457" width="24.046875" bestFit="1" customWidth="1"/>
    <col min="4458" max="4458" width="47.046875" bestFit="1" customWidth="1"/>
    <col min="4459" max="4459" width="32" bestFit="1" customWidth="1"/>
    <col min="4460" max="4460" width="20" bestFit="1" customWidth="1"/>
    <col min="4461" max="4461" width="25.5234375" bestFit="1" customWidth="1"/>
    <col min="4462" max="4462" width="31.33203125" bestFit="1" customWidth="1"/>
    <col min="4463" max="4463" width="31.09375" bestFit="1" customWidth="1"/>
    <col min="4464" max="4464" width="32.76171875" bestFit="1" customWidth="1"/>
    <col min="4465" max="4465" width="33.76171875" bestFit="1" customWidth="1"/>
    <col min="4466" max="4466" width="28.37890625" bestFit="1" customWidth="1"/>
    <col min="4467" max="4467" width="34.1875" bestFit="1" customWidth="1"/>
    <col min="4468" max="4468" width="21.5703125" bestFit="1" customWidth="1"/>
    <col min="4469" max="4469" width="13.33203125" bestFit="1" customWidth="1"/>
    <col min="4470" max="4470" width="26.28515625" bestFit="1" customWidth="1"/>
    <col min="4471" max="4471" width="42.28515625" bestFit="1" customWidth="1"/>
    <col min="4472" max="4472" width="45.6171875" bestFit="1" customWidth="1"/>
    <col min="4473" max="4473" width="40.5703125" bestFit="1" customWidth="1"/>
    <col min="4474" max="4474" width="43.234375" bestFit="1" customWidth="1"/>
    <col min="4475" max="4475" width="43.37890625" bestFit="1" customWidth="1"/>
    <col min="4476" max="4476" width="11.234375" bestFit="1" customWidth="1"/>
    <col min="4477" max="4477" width="36.6171875" bestFit="1" customWidth="1"/>
    <col min="4478" max="4478" width="47.5703125" bestFit="1" customWidth="1"/>
    <col min="4479" max="4479" width="27.37890625" bestFit="1" customWidth="1"/>
    <col min="4480" max="4480" width="42.47265625" bestFit="1" customWidth="1"/>
    <col min="4481" max="4481" width="20.94921875" bestFit="1" customWidth="1"/>
    <col min="4482" max="4482" width="9.94921875" bestFit="1" customWidth="1"/>
    <col min="4483" max="4483" width="35.7109375" bestFit="1" customWidth="1"/>
    <col min="4484" max="4484" width="23.47265625" bestFit="1" customWidth="1"/>
    <col min="4485" max="4485" width="38.6171875" bestFit="1" customWidth="1"/>
    <col min="4486" max="4486" width="39.5703125" bestFit="1" customWidth="1"/>
    <col min="4487" max="4487" width="43.80859375" bestFit="1" customWidth="1"/>
    <col min="4488" max="4488" width="32.28515625" bestFit="1" customWidth="1"/>
    <col min="4489" max="4489" width="23.5234375" bestFit="1" customWidth="1"/>
    <col min="4490" max="4490" width="34.28515625" bestFit="1" customWidth="1"/>
    <col min="4491" max="4491" width="47.94921875" bestFit="1" customWidth="1"/>
    <col min="4492" max="4492" width="30.47265625" bestFit="1" customWidth="1"/>
    <col min="4493" max="4493" width="26.90234375" bestFit="1" customWidth="1"/>
    <col min="4494" max="4494" width="19.6171875" bestFit="1" customWidth="1"/>
    <col min="4495" max="4495" width="36.234375" bestFit="1" customWidth="1"/>
    <col min="4496" max="4496" width="34.09375" bestFit="1" customWidth="1"/>
    <col min="4497" max="4497" width="32.7109375" bestFit="1" customWidth="1"/>
    <col min="4498" max="4498" width="9.046875" bestFit="1" customWidth="1"/>
    <col min="4499" max="4499" width="41.76171875" bestFit="1" customWidth="1"/>
    <col min="4500" max="4500" width="19.09375" bestFit="1" customWidth="1"/>
    <col min="4501" max="4501" width="21.046875" bestFit="1" customWidth="1"/>
    <col min="4502" max="4502" width="9.046875" bestFit="1" customWidth="1"/>
    <col min="4503" max="4503" width="20.76171875" bestFit="1" customWidth="1"/>
    <col min="4504" max="4504" width="19.6640625" bestFit="1" customWidth="1"/>
    <col min="4505" max="4505" width="33.37890625" bestFit="1" customWidth="1"/>
    <col min="4506" max="4506" width="9.046875" bestFit="1" customWidth="1"/>
    <col min="4507" max="4507" width="37.47265625" bestFit="1" customWidth="1"/>
    <col min="4508" max="4508" width="43.140625" bestFit="1" customWidth="1"/>
    <col min="4509" max="4509" width="48.37890625" bestFit="1" customWidth="1"/>
    <col min="4510" max="4510" width="47.140625" bestFit="1" customWidth="1"/>
    <col min="4511" max="4511" width="16.85546875" bestFit="1" customWidth="1"/>
    <col min="4512" max="4512" width="43" bestFit="1" customWidth="1"/>
    <col min="4513" max="4513" width="26.5234375" bestFit="1" customWidth="1"/>
    <col min="4514" max="4514" width="13" bestFit="1" customWidth="1"/>
    <col min="4515" max="4515" width="22.6640625" bestFit="1" customWidth="1"/>
    <col min="4516" max="4516" width="24.80859375" bestFit="1" customWidth="1"/>
    <col min="4517" max="4517" width="23.37890625" bestFit="1" customWidth="1"/>
    <col min="4518" max="4518" width="41.85546875" bestFit="1" customWidth="1"/>
    <col min="4519" max="4519" width="34.5703125" bestFit="1" customWidth="1"/>
    <col min="4520" max="4520" width="26.046875" bestFit="1" customWidth="1"/>
    <col min="4521" max="4521" width="29.046875" bestFit="1" customWidth="1"/>
    <col min="4522" max="4522" width="35.6640625" bestFit="1" customWidth="1"/>
    <col min="4523" max="4523" width="44.94921875" bestFit="1" customWidth="1"/>
    <col min="4524" max="4524" width="24.85546875" bestFit="1" customWidth="1"/>
    <col min="4525" max="4525" width="42.7109375" bestFit="1" customWidth="1"/>
    <col min="4526" max="4526" width="41.47265625" bestFit="1" customWidth="1"/>
    <col min="4527" max="4527" width="10.5234375" bestFit="1" customWidth="1"/>
    <col min="4528" max="4528" width="32.42578125" bestFit="1" customWidth="1"/>
    <col min="4529" max="4529" width="14.09375" bestFit="1" customWidth="1"/>
    <col min="4530" max="4530" width="35.7109375" bestFit="1" customWidth="1"/>
    <col min="4531" max="4531" width="21.47265625" bestFit="1" customWidth="1"/>
    <col min="4532" max="4532" width="14.09375" bestFit="1" customWidth="1"/>
    <col min="4533" max="4533" width="20.85546875" bestFit="1" customWidth="1"/>
    <col min="4534" max="4534" width="38" bestFit="1" customWidth="1"/>
    <col min="4535" max="4535" width="18.85546875" bestFit="1" customWidth="1"/>
    <col min="4536" max="4536" width="26.234375" bestFit="1" customWidth="1"/>
    <col min="4537" max="4537" width="44.6640625" bestFit="1" customWidth="1"/>
    <col min="4538" max="4538" width="9.046875" bestFit="1" customWidth="1"/>
    <col min="4539" max="4539" width="37.234375" bestFit="1" customWidth="1"/>
    <col min="4540" max="4540" width="28.140625" bestFit="1" customWidth="1"/>
    <col min="4541" max="4541" width="43.5234375" bestFit="1" customWidth="1"/>
    <col min="4542" max="4542" width="16.42578125" bestFit="1" customWidth="1"/>
    <col min="4543" max="4543" width="29.7109375" bestFit="1" customWidth="1"/>
    <col min="4544" max="4544" width="24.5234375" bestFit="1" customWidth="1"/>
    <col min="4545" max="4545" width="19.47265625" bestFit="1" customWidth="1"/>
    <col min="4546" max="4546" width="33.234375" bestFit="1" customWidth="1"/>
    <col min="4547" max="4547" width="35.28515625" bestFit="1" customWidth="1"/>
    <col min="4548" max="4548" width="22.90234375" bestFit="1" customWidth="1"/>
    <col min="4549" max="4549" width="35.046875" bestFit="1" customWidth="1"/>
    <col min="4550" max="4551" width="41.140625" bestFit="1" customWidth="1"/>
    <col min="4552" max="4552" width="39.6171875" bestFit="1" customWidth="1"/>
    <col min="4553" max="4553" width="34.90234375" bestFit="1" customWidth="1"/>
    <col min="4554" max="4554" width="32.47265625" bestFit="1" customWidth="1"/>
    <col min="4555" max="4555" width="38.6171875" bestFit="1" customWidth="1"/>
    <col min="4556" max="4556" width="30.42578125" bestFit="1" customWidth="1"/>
    <col min="4557" max="4557" width="29.5234375" bestFit="1" customWidth="1"/>
    <col min="4558" max="4558" width="42.47265625" bestFit="1" customWidth="1"/>
    <col min="4559" max="4559" width="9.94921875" bestFit="1" customWidth="1"/>
    <col min="4560" max="4560" width="35.1875" bestFit="1" customWidth="1"/>
    <col min="4561" max="4561" width="12.90234375" bestFit="1" customWidth="1"/>
    <col min="4562" max="4562" width="9.37890625" bestFit="1" customWidth="1"/>
    <col min="4563" max="4563" width="25.94921875" bestFit="1" customWidth="1"/>
    <col min="4564" max="4564" width="47.1875" bestFit="1" customWidth="1"/>
    <col min="4565" max="4565" width="41.046875" bestFit="1" customWidth="1"/>
    <col min="4566" max="4566" width="42.47265625" bestFit="1" customWidth="1"/>
    <col min="4567" max="4567" width="32.234375" bestFit="1" customWidth="1"/>
    <col min="4568" max="4568" width="45.47265625" bestFit="1" customWidth="1"/>
    <col min="4569" max="4569" width="39.234375" bestFit="1" customWidth="1"/>
    <col min="4570" max="4570" width="31" bestFit="1" customWidth="1"/>
    <col min="4571" max="4571" width="43.09375" bestFit="1" customWidth="1"/>
    <col min="4572" max="4572" width="36.5703125" bestFit="1" customWidth="1"/>
    <col min="4573" max="4573" width="42.80859375" bestFit="1" customWidth="1"/>
    <col min="4574" max="4574" width="23.94921875" bestFit="1" customWidth="1"/>
    <col min="4575" max="4575" width="15.37890625" bestFit="1" customWidth="1"/>
    <col min="4576" max="4576" width="18.6171875" bestFit="1" customWidth="1"/>
    <col min="4577" max="4577" width="23.6171875" bestFit="1" customWidth="1"/>
    <col min="4578" max="4578" width="18.09375" bestFit="1" customWidth="1"/>
    <col min="4579" max="4579" width="23.76171875" bestFit="1" customWidth="1"/>
    <col min="4580" max="4580" width="45.7109375" bestFit="1" customWidth="1"/>
    <col min="4581" max="4581" width="37.234375" bestFit="1" customWidth="1"/>
    <col min="4582" max="4582" width="10.140625" bestFit="1" customWidth="1"/>
    <col min="4583" max="4583" width="28.76171875" bestFit="1" customWidth="1"/>
    <col min="4584" max="4584" width="28.5703125" bestFit="1" customWidth="1"/>
    <col min="4585" max="4585" width="27.33203125" bestFit="1" customWidth="1"/>
    <col min="4586" max="4586" width="20.80859375" bestFit="1" customWidth="1"/>
    <col min="4587" max="4587" width="23.37890625" bestFit="1" customWidth="1"/>
    <col min="4588" max="4588" width="19.7109375" bestFit="1" customWidth="1"/>
    <col min="4589" max="4589" width="15.09375" bestFit="1" customWidth="1"/>
    <col min="4590" max="4590" width="23.09375" bestFit="1" customWidth="1"/>
    <col min="4591" max="4591" width="33" bestFit="1" customWidth="1"/>
    <col min="4592" max="4592" width="27.37890625" bestFit="1" customWidth="1"/>
    <col min="4593" max="4593" width="26.5703125" bestFit="1" customWidth="1"/>
    <col min="4594" max="4594" width="16.234375" bestFit="1" customWidth="1"/>
    <col min="4595" max="4595" width="9.046875" bestFit="1" customWidth="1"/>
    <col min="4596" max="4596" width="30" bestFit="1" customWidth="1"/>
    <col min="4597" max="4597" width="15.046875" bestFit="1" customWidth="1"/>
    <col min="4598" max="4598" width="9.94921875" bestFit="1" customWidth="1"/>
    <col min="4599" max="4599" width="26" bestFit="1" customWidth="1"/>
    <col min="4600" max="4600" width="22.76171875" bestFit="1" customWidth="1"/>
    <col min="4601" max="4601" width="38.5703125" bestFit="1" customWidth="1"/>
    <col min="4602" max="4602" width="40.6640625" bestFit="1" customWidth="1"/>
    <col min="4603" max="4603" width="36.33203125" bestFit="1" customWidth="1"/>
    <col min="4604" max="4604" width="26.1875" bestFit="1" customWidth="1"/>
    <col min="4605" max="4605" width="40.7109375" bestFit="1" customWidth="1"/>
    <col min="4606" max="4606" width="42.94921875" bestFit="1" customWidth="1"/>
    <col min="4607" max="4607" width="9.94921875" bestFit="1" customWidth="1"/>
    <col min="4608" max="4608" width="38.47265625" bestFit="1" customWidth="1"/>
    <col min="4609" max="4609" width="13.1875" bestFit="1" customWidth="1"/>
    <col min="4610" max="4610" width="30.5234375" bestFit="1" customWidth="1"/>
    <col min="4611" max="4611" width="36.28515625" bestFit="1" customWidth="1"/>
    <col min="4612" max="4612" width="40.5703125" bestFit="1" customWidth="1"/>
    <col min="4613" max="4613" width="12.33203125" bestFit="1" customWidth="1"/>
    <col min="4614" max="4614" width="29.046875" bestFit="1" customWidth="1"/>
    <col min="4615" max="4615" width="20.5234375" bestFit="1" customWidth="1"/>
    <col min="4616" max="4616" width="18.85546875" bestFit="1" customWidth="1"/>
    <col min="4617" max="4617" width="34.1875" bestFit="1" customWidth="1"/>
    <col min="4618" max="4618" width="12.1875" bestFit="1" customWidth="1"/>
    <col min="4619" max="4619" width="14.37890625" bestFit="1" customWidth="1"/>
    <col min="4620" max="4620" width="15.5234375" bestFit="1" customWidth="1"/>
    <col min="4621" max="4621" width="41.5234375" bestFit="1" customWidth="1"/>
    <col min="4622" max="4622" width="17.90234375" bestFit="1" customWidth="1"/>
    <col min="4623" max="4623" width="45.33203125" bestFit="1" customWidth="1"/>
    <col min="4624" max="4624" width="23.33203125" bestFit="1" customWidth="1"/>
    <col min="4625" max="4625" width="32.1875" bestFit="1" customWidth="1"/>
    <col min="4626" max="4626" width="23.6171875" bestFit="1" customWidth="1"/>
    <col min="4627" max="4627" width="21.140625" bestFit="1" customWidth="1"/>
    <col min="4628" max="4628" width="21.33203125" bestFit="1" customWidth="1"/>
    <col min="4629" max="4629" width="33.6640625" bestFit="1" customWidth="1"/>
    <col min="4630" max="4630" width="12.1875" bestFit="1" customWidth="1"/>
    <col min="4631" max="4631" width="45.80859375" bestFit="1" customWidth="1"/>
    <col min="4632" max="4632" width="54.33203125" bestFit="1" customWidth="1"/>
    <col min="4633" max="4633" width="19.90234375" bestFit="1" customWidth="1"/>
    <col min="4634" max="4634" width="31.5703125" bestFit="1" customWidth="1"/>
    <col min="4635" max="4635" width="12.90234375" bestFit="1" customWidth="1"/>
    <col min="4636" max="4636" width="18.42578125" bestFit="1" customWidth="1"/>
    <col min="4637" max="4637" width="44.140625" bestFit="1" customWidth="1"/>
    <col min="4638" max="4638" width="10" bestFit="1" customWidth="1"/>
    <col min="4639" max="4639" width="20.6640625" bestFit="1" customWidth="1"/>
    <col min="4640" max="4640" width="13.80859375" bestFit="1" customWidth="1"/>
    <col min="4641" max="4641" width="9.046875" bestFit="1" customWidth="1"/>
    <col min="4642" max="4642" width="39.5234375" bestFit="1" customWidth="1"/>
    <col min="4643" max="4643" width="47.76171875" bestFit="1" customWidth="1"/>
    <col min="4644" max="4644" width="38.6640625" bestFit="1" customWidth="1"/>
    <col min="4645" max="4645" width="11.94921875" bestFit="1" customWidth="1"/>
    <col min="4646" max="4646" width="33.234375" bestFit="1" customWidth="1"/>
    <col min="4647" max="4647" width="38.7109375" bestFit="1" customWidth="1"/>
    <col min="4648" max="4648" width="41.1875" bestFit="1" customWidth="1"/>
    <col min="4649" max="4649" width="22" bestFit="1" customWidth="1"/>
    <col min="4650" max="4650" width="17.140625" bestFit="1" customWidth="1"/>
    <col min="4651" max="4651" width="27.80859375" bestFit="1" customWidth="1"/>
    <col min="4652" max="4652" width="39.7109375" bestFit="1" customWidth="1"/>
    <col min="4653" max="4653" width="23.046875" bestFit="1" customWidth="1"/>
    <col min="4654" max="4654" width="47.90234375" bestFit="1" customWidth="1"/>
    <col min="4655" max="4655" width="19.5703125" bestFit="1" customWidth="1"/>
    <col min="4656" max="4656" width="33.76171875" bestFit="1" customWidth="1"/>
    <col min="4657" max="4657" width="35.94921875" bestFit="1" customWidth="1"/>
    <col min="4658" max="4658" width="14.42578125" bestFit="1" customWidth="1"/>
    <col min="4659" max="4659" width="18.47265625" bestFit="1" customWidth="1"/>
    <col min="4660" max="4660" width="48.33203125" bestFit="1" customWidth="1"/>
    <col min="4661" max="4661" width="45.5234375" bestFit="1" customWidth="1"/>
    <col min="4662" max="4662" width="23.28515625" bestFit="1" customWidth="1"/>
    <col min="4663" max="4663" width="27.1875" bestFit="1" customWidth="1"/>
    <col min="4664" max="4664" width="28.046875" bestFit="1" customWidth="1"/>
    <col min="4665" max="4665" width="21.94921875" bestFit="1" customWidth="1"/>
    <col min="4666" max="4666" width="32.76171875" bestFit="1" customWidth="1"/>
    <col min="4667" max="4667" width="17.5234375" bestFit="1" customWidth="1"/>
    <col min="4668" max="4668" width="35.140625" bestFit="1" customWidth="1"/>
    <col min="4669" max="4669" width="41.6640625" bestFit="1" customWidth="1"/>
    <col min="4670" max="4670" width="41.33203125" bestFit="1" customWidth="1"/>
    <col min="4671" max="4671" width="22.1875" bestFit="1" customWidth="1"/>
    <col min="4672" max="4672" width="31.1875" bestFit="1" customWidth="1"/>
    <col min="4673" max="4673" width="48.5703125" bestFit="1" customWidth="1"/>
    <col min="4674" max="4674" width="24.234375" bestFit="1" customWidth="1"/>
    <col min="4675" max="4675" width="49.234375" bestFit="1" customWidth="1"/>
    <col min="4676" max="4676" width="34.94921875" bestFit="1" customWidth="1"/>
    <col min="4677" max="4677" width="24.85546875" bestFit="1" customWidth="1"/>
    <col min="4678" max="4678" width="41.37890625" bestFit="1" customWidth="1"/>
    <col min="4679" max="4679" width="14.28515625" bestFit="1" customWidth="1"/>
    <col min="4680" max="4680" width="20" bestFit="1" customWidth="1"/>
    <col min="4681" max="4681" width="40.5234375" bestFit="1" customWidth="1"/>
    <col min="4682" max="4682" width="39.09375" bestFit="1" customWidth="1"/>
    <col min="4683" max="4683" width="30.76171875" bestFit="1" customWidth="1"/>
    <col min="4684" max="4684" width="26.234375" bestFit="1" customWidth="1"/>
    <col min="4685" max="4685" width="41.42578125" bestFit="1" customWidth="1"/>
    <col min="4686" max="4686" width="22.5234375" bestFit="1" customWidth="1"/>
    <col min="4687" max="4687" width="30.046875" bestFit="1" customWidth="1"/>
    <col min="4688" max="4688" width="34.90234375" bestFit="1" customWidth="1"/>
    <col min="4689" max="4689" width="17.6171875" bestFit="1" customWidth="1"/>
    <col min="4690" max="4690" width="29.046875" bestFit="1" customWidth="1"/>
    <col min="4691" max="4691" width="28.76171875" bestFit="1" customWidth="1"/>
    <col min="4692" max="4692" width="30.94921875" bestFit="1" customWidth="1"/>
    <col min="4693" max="4693" width="26.6640625" bestFit="1" customWidth="1"/>
    <col min="4694" max="4694" width="27.33203125" bestFit="1" customWidth="1"/>
    <col min="4695" max="4695" width="28.7109375" bestFit="1" customWidth="1"/>
    <col min="4696" max="4696" width="43.47265625" bestFit="1" customWidth="1"/>
    <col min="4697" max="4697" width="15.1875" bestFit="1" customWidth="1"/>
    <col min="4698" max="4698" width="36.7109375" bestFit="1" customWidth="1"/>
    <col min="4699" max="4699" width="39.28515625" bestFit="1" customWidth="1"/>
    <col min="4700" max="4700" width="22.76171875" bestFit="1" customWidth="1"/>
    <col min="4701" max="4701" width="21.80859375" bestFit="1" customWidth="1"/>
    <col min="4702" max="4702" width="38.94921875" bestFit="1" customWidth="1"/>
    <col min="4703" max="4703" width="19.28515625" bestFit="1" customWidth="1"/>
    <col min="4704" max="4704" width="37.37890625" bestFit="1" customWidth="1"/>
    <col min="4705" max="4705" width="36.6171875" bestFit="1" customWidth="1"/>
    <col min="4706" max="4706" width="39.7109375" bestFit="1" customWidth="1"/>
    <col min="4707" max="4707" width="43.90234375" bestFit="1" customWidth="1"/>
    <col min="4708" max="4708" width="9.94921875" bestFit="1" customWidth="1"/>
    <col min="4709" max="4709" width="29.76171875" bestFit="1" customWidth="1"/>
    <col min="4710" max="4710" width="9.140625" bestFit="1" customWidth="1"/>
    <col min="4711" max="4711" width="31.1875" bestFit="1" customWidth="1"/>
    <col min="4712" max="4712" width="34.046875" bestFit="1" customWidth="1"/>
    <col min="4713" max="4713" width="29" bestFit="1" customWidth="1"/>
    <col min="4714" max="4714" width="11.94921875" bestFit="1" customWidth="1"/>
    <col min="4715" max="4715" width="23.85546875" bestFit="1" customWidth="1"/>
    <col min="4716" max="4716" width="31.76171875" bestFit="1" customWidth="1"/>
    <col min="4717" max="4717" width="11.7109375" bestFit="1" customWidth="1"/>
    <col min="4718" max="4718" width="19" bestFit="1" customWidth="1"/>
    <col min="4719" max="4719" width="42.80859375" bestFit="1" customWidth="1"/>
    <col min="4720" max="4720" width="31.046875" bestFit="1" customWidth="1"/>
    <col min="4721" max="4721" width="36.47265625" bestFit="1" customWidth="1"/>
    <col min="4722" max="4722" width="9.046875" bestFit="1" customWidth="1"/>
    <col min="4723" max="4723" width="32.09375" bestFit="1" customWidth="1"/>
    <col min="4724" max="4724" width="28.94921875" bestFit="1" customWidth="1"/>
    <col min="4725" max="4725" width="35.1875" bestFit="1" customWidth="1"/>
    <col min="4726" max="4726" width="17.6171875" bestFit="1" customWidth="1"/>
    <col min="4727" max="4727" width="13.94921875" bestFit="1" customWidth="1"/>
    <col min="4728" max="4728" width="45.234375" bestFit="1" customWidth="1"/>
    <col min="4729" max="4729" width="47.76171875" bestFit="1" customWidth="1"/>
    <col min="4730" max="4730" width="34.5234375" bestFit="1" customWidth="1"/>
    <col min="4731" max="4731" width="43.85546875" bestFit="1" customWidth="1"/>
    <col min="4732" max="4732" width="31.1875" bestFit="1" customWidth="1"/>
    <col min="4733" max="4733" width="13.42578125" bestFit="1" customWidth="1"/>
    <col min="4734" max="4734" width="23.94921875" bestFit="1" customWidth="1"/>
    <col min="4735" max="4735" width="16.42578125" bestFit="1" customWidth="1"/>
    <col min="4736" max="4736" width="47.6640625" bestFit="1" customWidth="1"/>
    <col min="4737" max="4737" width="12.046875" bestFit="1" customWidth="1"/>
    <col min="4738" max="4738" width="14.6640625" bestFit="1" customWidth="1"/>
    <col min="4739" max="4739" width="27.76171875" bestFit="1" customWidth="1"/>
    <col min="4740" max="4740" width="8.5234375" bestFit="1" customWidth="1"/>
    <col min="4741" max="4741" width="23.046875" bestFit="1" customWidth="1"/>
    <col min="4742" max="4742" width="17.7109375" bestFit="1" customWidth="1"/>
    <col min="4743" max="4743" width="43.6640625" bestFit="1" customWidth="1"/>
    <col min="4744" max="4744" width="9.046875" bestFit="1" customWidth="1"/>
    <col min="4745" max="4745" width="39" bestFit="1" customWidth="1"/>
    <col min="4746" max="4746" width="37.47265625" bestFit="1" customWidth="1"/>
    <col min="4747" max="4747" width="31.234375" bestFit="1" customWidth="1"/>
    <col min="4748" max="4748" width="19.6171875" bestFit="1" customWidth="1"/>
    <col min="4749" max="4749" width="45.140625" bestFit="1" customWidth="1"/>
    <col min="4750" max="4750" width="23.90234375" bestFit="1" customWidth="1"/>
    <col min="4751" max="4751" width="20.94921875" bestFit="1" customWidth="1"/>
    <col min="4752" max="4752" width="9.94921875" bestFit="1" customWidth="1"/>
    <col min="4753" max="4753" width="27.234375" bestFit="1" customWidth="1"/>
    <col min="4754" max="4754" width="43.234375" bestFit="1" customWidth="1"/>
    <col min="4755" max="4755" width="43.5703125" bestFit="1" customWidth="1"/>
    <col min="4756" max="4756" width="37.7109375" bestFit="1" customWidth="1"/>
    <col min="4757" max="4757" width="25.33203125" bestFit="1" customWidth="1"/>
    <col min="4758" max="4758" width="18" bestFit="1" customWidth="1"/>
    <col min="4759" max="4759" width="17" bestFit="1" customWidth="1"/>
    <col min="4760" max="4760" width="10.94921875" bestFit="1" customWidth="1"/>
    <col min="4761" max="4761" width="22.6640625" bestFit="1" customWidth="1"/>
    <col min="4762" max="4762" width="14.6640625" bestFit="1" customWidth="1"/>
    <col min="4763" max="4763" width="38.94921875" bestFit="1" customWidth="1"/>
    <col min="4764" max="4764" width="20.6171875" bestFit="1" customWidth="1"/>
    <col min="4765" max="4765" width="37.046875" bestFit="1" customWidth="1"/>
    <col min="4766" max="4766" width="27.47265625" bestFit="1" customWidth="1"/>
    <col min="4767" max="4767" width="30" bestFit="1" customWidth="1"/>
    <col min="4768" max="4768" width="17.94921875" bestFit="1" customWidth="1"/>
    <col min="4769" max="4769" width="24.6640625" bestFit="1" customWidth="1"/>
    <col min="4770" max="4770" width="32.28515625" bestFit="1" customWidth="1"/>
    <col min="4771" max="4771" width="40.90234375" bestFit="1" customWidth="1"/>
    <col min="4772" max="4772" width="41.5703125" bestFit="1" customWidth="1"/>
    <col min="4773" max="4773" width="11.1875" bestFit="1" customWidth="1"/>
    <col min="4774" max="4774" width="9.046875" bestFit="1" customWidth="1"/>
    <col min="4775" max="4775" width="10.046875" bestFit="1" customWidth="1"/>
    <col min="4776" max="4776" width="28.47265625" bestFit="1" customWidth="1"/>
    <col min="4777" max="4777" width="33.85546875" bestFit="1" customWidth="1"/>
    <col min="4778" max="4778" width="17.046875" bestFit="1" customWidth="1"/>
    <col min="4779" max="4779" width="44.234375" bestFit="1" customWidth="1"/>
    <col min="4780" max="4780" width="14.1875" bestFit="1" customWidth="1"/>
    <col min="4781" max="4781" width="26.90234375" bestFit="1" customWidth="1"/>
    <col min="4782" max="4782" width="47.1875" bestFit="1" customWidth="1"/>
    <col min="4783" max="4783" width="36" bestFit="1" customWidth="1"/>
    <col min="4784" max="4784" width="17.5234375" bestFit="1" customWidth="1"/>
    <col min="4785" max="4785" width="15.33203125" bestFit="1" customWidth="1"/>
    <col min="4786" max="4786" width="45.09375" bestFit="1" customWidth="1"/>
    <col min="4787" max="4787" width="28.6640625" bestFit="1" customWidth="1"/>
    <col min="4788" max="4788" width="9.046875" bestFit="1" customWidth="1"/>
    <col min="4789" max="4789" width="47.76171875" bestFit="1" customWidth="1"/>
    <col min="4790" max="4790" width="9.94921875" bestFit="1" customWidth="1"/>
    <col min="4791" max="4791" width="30.046875" bestFit="1" customWidth="1"/>
    <col min="4792" max="4792" width="28.90234375" bestFit="1" customWidth="1"/>
    <col min="4793" max="4793" width="40" bestFit="1" customWidth="1"/>
    <col min="4794" max="4794" width="28" bestFit="1" customWidth="1"/>
    <col min="4795" max="4795" width="32.47265625" bestFit="1" customWidth="1"/>
    <col min="4796" max="4796" width="21.85546875" bestFit="1" customWidth="1"/>
    <col min="4797" max="4797" width="23.046875" bestFit="1" customWidth="1"/>
    <col min="4798" max="4798" width="44.37890625" bestFit="1" customWidth="1"/>
    <col min="4799" max="4799" width="15.6640625" bestFit="1" customWidth="1"/>
    <col min="4800" max="4800" width="45.5234375" bestFit="1" customWidth="1"/>
    <col min="4801" max="4801" width="40" bestFit="1" customWidth="1"/>
    <col min="4802" max="4802" width="10.5703125" bestFit="1" customWidth="1"/>
    <col min="4803" max="4803" width="19.234375" bestFit="1" customWidth="1"/>
    <col min="4804" max="4804" width="9.94921875" bestFit="1" customWidth="1"/>
    <col min="4805" max="4805" width="27.47265625" bestFit="1" customWidth="1"/>
    <col min="4806" max="4806" width="10.33203125" bestFit="1" customWidth="1"/>
    <col min="4807" max="4807" width="21" bestFit="1" customWidth="1"/>
    <col min="4808" max="4808" width="31.90234375" bestFit="1" customWidth="1"/>
    <col min="4809" max="4809" width="29.94921875" bestFit="1" customWidth="1"/>
    <col min="4810" max="4810" width="20.37890625" bestFit="1" customWidth="1"/>
    <col min="4811" max="4811" width="25.1875" bestFit="1" customWidth="1"/>
    <col min="4812" max="4812" width="46.09375" bestFit="1" customWidth="1"/>
    <col min="4813" max="4813" width="35.90234375" bestFit="1" customWidth="1"/>
    <col min="4814" max="4814" width="21.5703125" bestFit="1" customWidth="1"/>
    <col min="4815" max="4815" width="13" bestFit="1" customWidth="1"/>
    <col min="4816" max="4816" width="9.94921875" bestFit="1" customWidth="1"/>
    <col min="4817" max="4817" width="30.80859375" bestFit="1" customWidth="1"/>
    <col min="4818" max="4818" width="36.80859375" bestFit="1" customWidth="1"/>
    <col min="4819" max="4819" width="9.046875" bestFit="1" customWidth="1"/>
    <col min="4820" max="4820" width="31" bestFit="1" customWidth="1"/>
    <col min="4821" max="4821" width="28.90234375" bestFit="1" customWidth="1"/>
    <col min="4822" max="4822" width="38.6640625" bestFit="1" customWidth="1"/>
    <col min="4823" max="4823" width="31.42578125" bestFit="1" customWidth="1"/>
    <col min="4824" max="4824" width="60.09375" bestFit="1" customWidth="1"/>
    <col min="4825" max="4825" width="37.80859375" bestFit="1" customWidth="1"/>
    <col min="4826" max="4826" width="47.234375" bestFit="1" customWidth="1"/>
    <col min="4827" max="4827" width="28" bestFit="1" customWidth="1"/>
    <col min="4828" max="4828" width="39.37890625" bestFit="1" customWidth="1"/>
    <col min="4829" max="4829" width="28.046875" bestFit="1" customWidth="1"/>
    <col min="4830" max="4830" width="29.234375" bestFit="1" customWidth="1"/>
    <col min="4831" max="4831" width="35.1875" bestFit="1" customWidth="1"/>
    <col min="4832" max="4832" width="30.76171875" bestFit="1" customWidth="1"/>
    <col min="4833" max="4833" width="31.85546875" bestFit="1" customWidth="1"/>
    <col min="4834" max="4834" width="20.80859375" bestFit="1" customWidth="1"/>
    <col min="4835" max="4835" width="17.140625" bestFit="1" customWidth="1"/>
    <col min="4836" max="4836" width="46.140625" bestFit="1" customWidth="1"/>
    <col min="4837" max="4837" width="48.94921875" bestFit="1" customWidth="1"/>
    <col min="4838" max="4839" width="9.046875" bestFit="1" customWidth="1"/>
    <col min="4840" max="4840" width="49.6640625" bestFit="1" customWidth="1"/>
    <col min="4841" max="4841" width="25.234375" bestFit="1" customWidth="1"/>
    <col min="4842" max="4842" width="21.94921875" bestFit="1" customWidth="1"/>
    <col min="4843" max="4843" width="33.234375" bestFit="1" customWidth="1"/>
    <col min="4844" max="4844" width="26.94921875" bestFit="1" customWidth="1"/>
    <col min="4845" max="4845" width="32.5703125" bestFit="1" customWidth="1"/>
    <col min="4846" max="4846" width="40.140625" bestFit="1" customWidth="1"/>
    <col min="4847" max="4847" width="37.37890625" bestFit="1" customWidth="1"/>
    <col min="4848" max="4848" width="44.046875" bestFit="1" customWidth="1"/>
    <col min="4849" max="4849" width="12.47265625" bestFit="1" customWidth="1"/>
    <col min="4850" max="4850" width="37.09375" bestFit="1" customWidth="1"/>
    <col min="4851" max="4851" width="39.76171875" bestFit="1" customWidth="1"/>
    <col min="4852" max="4852" width="11.6640625" bestFit="1" customWidth="1"/>
    <col min="4853" max="4853" width="49.046875" bestFit="1" customWidth="1"/>
    <col min="4854" max="4854" width="29.1875" bestFit="1" customWidth="1"/>
    <col min="4855" max="4855" width="32.42578125" bestFit="1" customWidth="1"/>
    <col min="4856" max="4856" width="32.85546875" bestFit="1" customWidth="1"/>
    <col min="4857" max="4857" width="13.6171875" bestFit="1" customWidth="1"/>
    <col min="4858" max="4858" width="17.76171875" bestFit="1" customWidth="1"/>
    <col min="4859" max="4859" width="33.80859375" bestFit="1" customWidth="1"/>
    <col min="4860" max="4860" width="38.09375" bestFit="1" customWidth="1"/>
    <col min="4861" max="4861" width="19.47265625" bestFit="1" customWidth="1"/>
    <col min="4862" max="4862" width="28.90234375" bestFit="1" customWidth="1"/>
    <col min="4863" max="4863" width="34.47265625" bestFit="1" customWidth="1"/>
    <col min="4864" max="4864" width="44.80859375" bestFit="1" customWidth="1"/>
    <col min="4865" max="4865" width="31.7109375" bestFit="1" customWidth="1"/>
    <col min="4866" max="4866" width="23.76171875" bestFit="1" customWidth="1"/>
    <col min="4867" max="4867" width="9.046875" bestFit="1" customWidth="1"/>
    <col min="4868" max="4868" width="15" bestFit="1" customWidth="1"/>
    <col min="4869" max="4869" width="24.28515625" bestFit="1" customWidth="1"/>
    <col min="4870" max="4870" width="38.94921875" bestFit="1" customWidth="1"/>
    <col min="4871" max="4871" width="41.33203125" bestFit="1" customWidth="1"/>
    <col min="4872" max="4872" width="41.5234375" bestFit="1" customWidth="1"/>
    <col min="4873" max="4873" width="31.234375" bestFit="1" customWidth="1"/>
    <col min="4874" max="4874" width="16.6171875" bestFit="1" customWidth="1"/>
    <col min="4875" max="4875" width="36.94921875" bestFit="1" customWidth="1"/>
    <col min="4876" max="4876" width="30.140625" bestFit="1" customWidth="1"/>
    <col min="4877" max="4877" width="23.90234375" bestFit="1" customWidth="1"/>
    <col min="4878" max="4878" width="21.94921875" bestFit="1" customWidth="1"/>
    <col min="4879" max="4879" width="36.76171875" bestFit="1" customWidth="1"/>
    <col min="4880" max="4880" width="13.1875" bestFit="1" customWidth="1"/>
    <col min="4881" max="4881" width="9.046875" bestFit="1" customWidth="1"/>
    <col min="4882" max="4882" width="39.37890625" bestFit="1" customWidth="1"/>
    <col min="4883" max="4883" width="22.33203125" bestFit="1" customWidth="1"/>
    <col min="4884" max="4884" width="15.85546875" bestFit="1" customWidth="1"/>
    <col min="4885" max="4885" width="37.09375" bestFit="1" customWidth="1"/>
    <col min="4886" max="4886" width="45" bestFit="1" customWidth="1"/>
    <col min="4887" max="4887" width="21.94921875" bestFit="1" customWidth="1"/>
    <col min="4888" max="4888" width="22.140625" bestFit="1" customWidth="1"/>
    <col min="4889" max="4889" width="12.85546875" bestFit="1" customWidth="1"/>
    <col min="4890" max="4890" width="43.140625" bestFit="1" customWidth="1"/>
    <col min="4891" max="4891" width="20.6171875" bestFit="1" customWidth="1"/>
    <col min="4892" max="4892" width="35.76171875" bestFit="1" customWidth="1"/>
    <col min="4893" max="4893" width="38.80859375" bestFit="1" customWidth="1"/>
    <col min="4894" max="4894" width="35.6640625" bestFit="1" customWidth="1"/>
    <col min="4895" max="4895" width="13.37890625" bestFit="1" customWidth="1"/>
    <col min="4896" max="4896" width="39.28515625" bestFit="1" customWidth="1"/>
    <col min="4897" max="4897" width="39.6640625" bestFit="1" customWidth="1"/>
    <col min="4898" max="4898" width="40.85546875" bestFit="1" customWidth="1"/>
    <col min="4899" max="4899" width="9.94921875" bestFit="1" customWidth="1"/>
    <col min="4900" max="4900" width="41.1875" bestFit="1" customWidth="1"/>
    <col min="4901" max="4901" width="20.6640625" bestFit="1" customWidth="1"/>
    <col min="4902" max="4902" width="39.09375" bestFit="1" customWidth="1"/>
    <col min="4903" max="4903" width="27.7109375" bestFit="1" customWidth="1"/>
    <col min="4904" max="4904" width="19.42578125" bestFit="1" customWidth="1"/>
    <col min="4905" max="4905" width="36.37890625" bestFit="1" customWidth="1"/>
    <col min="4906" max="4906" width="43.76171875" bestFit="1" customWidth="1"/>
    <col min="4907" max="4907" width="19.5234375" bestFit="1" customWidth="1"/>
    <col min="4908" max="4908" width="39.90234375" bestFit="1" customWidth="1"/>
    <col min="4909" max="4909" width="41.6640625" bestFit="1" customWidth="1"/>
    <col min="4910" max="4910" width="23.33203125" bestFit="1" customWidth="1"/>
    <col min="4911" max="4911" width="44.5703125" bestFit="1" customWidth="1"/>
    <col min="4912" max="4912" width="35.94921875" bestFit="1" customWidth="1"/>
    <col min="4913" max="4913" width="14.90234375" bestFit="1" customWidth="1"/>
    <col min="4914" max="4914" width="26.94921875" bestFit="1" customWidth="1"/>
    <col min="4915" max="4915" width="38.6640625" bestFit="1" customWidth="1"/>
    <col min="4916" max="4916" width="40.76171875" bestFit="1" customWidth="1"/>
    <col min="4917" max="4917" width="25.94921875" bestFit="1" customWidth="1"/>
    <col min="4918" max="4918" width="24.140625" bestFit="1" customWidth="1"/>
    <col min="4919" max="4919" width="26.7109375" bestFit="1" customWidth="1"/>
    <col min="4920" max="4920" width="37.6171875" bestFit="1" customWidth="1"/>
    <col min="4921" max="4921" width="45.1875" bestFit="1" customWidth="1"/>
    <col min="4922" max="4922" width="24.47265625" bestFit="1" customWidth="1"/>
    <col min="4923" max="4923" width="24.234375" bestFit="1" customWidth="1"/>
    <col min="4924" max="4924" width="28.1875" bestFit="1" customWidth="1"/>
    <col min="4925" max="4925" width="28.47265625" bestFit="1" customWidth="1"/>
    <col min="4926" max="4926" width="21.5703125" bestFit="1" customWidth="1"/>
    <col min="4927" max="4927" width="38.140625" bestFit="1" customWidth="1"/>
    <col min="4928" max="4928" width="30.90234375" bestFit="1" customWidth="1"/>
    <col min="4929" max="4929" width="24.85546875" bestFit="1" customWidth="1"/>
    <col min="4930" max="4930" width="48.5234375" bestFit="1" customWidth="1"/>
    <col min="4931" max="4931" width="44.5234375" bestFit="1" customWidth="1"/>
    <col min="4932" max="4932" width="43" bestFit="1" customWidth="1"/>
    <col min="4933" max="4933" width="39.6640625" bestFit="1" customWidth="1"/>
    <col min="4934" max="4934" width="17.140625" bestFit="1" customWidth="1"/>
    <col min="4935" max="4935" width="16.5703125" bestFit="1" customWidth="1"/>
    <col min="4936" max="4936" width="31.6640625" bestFit="1" customWidth="1"/>
    <col min="4937" max="4937" width="25.6640625" bestFit="1" customWidth="1"/>
    <col min="4938" max="4938" width="9.47265625" bestFit="1" customWidth="1"/>
    <col min="4939" max="4939" width="36.94921875" bestFit="1" customWidth="1"/>
    <col min="4940" max="4940" width="30.140625" bestFit="1" customWidth="1"/>
    <col min="4941" max="4941" width="17" bestFit="1" customWidth="1"/>
    <col min="4942" max="4942" width="34.7109375" bestFit="1" customWidth="1"/>
    <col min="4943" max="4943" width="16.47265625" bestFit="1" customWidth="1"/>
    <col min="4944" max="4944" width="31.046875" bestFit="1" customWidth="1"/>
    <col min="4945" max="4945" width="36.47265625" bestFit="1" customWidth="1"/>
    <col min="4946" max="4946" width="18.6640625" bestFit="1" customWidth="1"/>
    <col min="4947" max="4947" width="15.28515625" bestFit="1" customWidth="1"/>
    <col min="4948" max="4948" width="9.94921875" bestFit="1" customWidth="1"/>
    <col min="4949" max="4949" width="45.33203125" bestFit="1" customWidth="1"/>
    <col min="4950" max="4950" width="29.7109375" bestFit="1" customWidth="1"/>
    <col min="4951" max="4951" width="10.5703125" bestFit="1" customWidth="1"/>
    <col min="4952" max="4952" width="7.6640625" bestFit="1" customWidth="1"/>
    <col min="4953" max="4953" width="41.76171875" bestFit="1" customWidth="1"/>
    <col min="4954" max="4954" width="12.94921875" bestFit="1" customWidth="1"/>
    <col min="4955" max="4955" width="22.09375" bestFit="1" customWidth="1"/>
    <col min="4956" max="4956" width="30.42578125" bestFit="1" customWidth="1"/>
    <col min="4957" max="4957" width="22.80859375" bestFit="1" customWidth="1"/>
    <col min="4958" max="4958" width="13.42578125" bestFit="1" customWidth="1"/>
    <col min="4959" max="4959" width="35.33203125" bestFit="1" customWidth="1"/>
    <col min="4960" max="4960" width="52.6171875" bestFit="1" customWidth="1"/>
    <col min="4961" max="4961" width="23.5703125" bestFit="1" customWidth="1"/>
    <col min="4962" max="4962" width="34.90234375" bestFit="1" customWidth="1"/>
    <col min="4963" max="4963" width="15.94921875" bestFit="1" customWidth="1"/>
    <col min="4964" max="4964" width="13.80859375" bestFit="1" customWidth="1"/>
    <col min="4965" max="4965" width="31.7109375" bestFit="1" customWidth="1"/>
    <col min="4966" max="4966" width="47.09375" bestFit="1" customWidth="1"/>
    <col min="4967" max="4967" width="45.80859375" bestFit="1" customWidth="1"/>
    <col min="4968" max="4968" width="34.37890625" bestFit="1" customWidth="1"/>
    <col min="4969" max="4969" width="35.33203125" bestFit="1" customWidth="1"/>
    <col min="4970" max="4970" width="13.6640625" bestFit="1" customWidth="1"/>
    <col min="4971" max="4971" width="16.09375" bestFit="1" customWidth="1"/>
    <col min="4972" max="4972" width="26.046875" bestFit="1" customWidth="1"/>
    <col min="4973" max="4973" width="29.09375" bestFit="1" customWidth="1"/>
    <col min="4974" max="4974" width="31.85546875" bestFit="1" customWidth="1"/>
    <col min="4975" max="4975" width="34.85546875" bestFit="1" customWidth="1"/>
    <col min="4976" max="4976" width="28.90234375" bestFit="1" customWidth="1"/>
    <col min="4977" max="4977" width="45.90234375" bestFit="1" customWidth="1"/>
    <col min="4978" max="4978" width="31.7109375" bestFit="1" customWidth="1"/>
    <col min="4979" max="4979" width="45.42578125" bestFit="1" customWidth="1"/>
    <col min="4980" max="4980" width="11.90234375" bestFit="1" customWidth="1"/>
    <col min="4981" max="4981" width="44.140625" bestFit="1" customWidth="1"/>
    <col min="4982" max="4982" width="16.5234375" bestFit="1" customWidth="1"/>
    <col min="4983" max="4983" width="23.046875" bestFit="1" customWidth="1"/>
    <col min="4984" max="4984" width="19.234375" bestFit="1" customWidth="1"/>
    <col min="4985" max="4985" width="23.80859375" bestFit="1" customWidth="1"/>
    <col min="4986" max="4986" width="42.5703125" bestFit="1" customWidth="1"/>
    <col min="4987" max="4987" width="26.6171875" bestFit="1" customWidth="1"/>
    <col min="4988" max="4988" width="41" bestFit="1" customWidth="1"/>
    <col min="4989" max="4989" width="25.046875" bestFit="1" customWidth="1"/>
    <col min="4990" max="4990" width="18.42578125" bestFit="1" customWidth="1"/>
    <col min="4991" max="4991" width="31.90234375" bestFit="1" customWidth="1"/>
    <col min="4992" max="4992" width="33.5703125" bestFit="1" customWidth="1"/>
    <col min="4993" max="4993" width="36.046875" bestFit="1" customWidth="1"/>
    <col min="4994" max="4994" width="33.5234375" bestFit="1" customWidth="1"/>
    <col min="4995" max="4995" width="9.94921875" bestFit="1" customWidth="1"/>
    <col min="4996" max="4996" width="19.1875" bestFit="1" customWidth="1"/>
    <col min="4997" max="4997" width="33.76171875" bestFit="1" customWidth="1"/>
    <col min="4998" max="4998" width="22.28515625" bestFit="1" customWidth="1"/>
    <col min="4999" max="4999" width="11.33203125" bestFit="1" customWidth="1"/>
    <col min="5000" max="5000" width="9.046875" bestFit="1" customWidth="1"/>
    <col min="5001" max="5001" width="35.90234375" bestFit="1" customWidth="1"/>
    <col min="5002" max="5002" width="41.28515625" bestFit="1" customWidth="1"/>
    <col min="5003" max="5003" width="35.140625" bestFit="1" customWidth="1"/>
    <col min="5004" max="5004" width="34.140625" bestFit="1" customWidth="1"/>
    <col min="5005" max="5005" width="39.47265625" bestFit="1" customWidth="1"/>
    <col min="5006" max="5006" width="47.5234375" bestFit="1" customWidth="1"/>
    <col min="5007" max="5007" width="32.37890625" bestFit="1" customWidth="1"/>
    <col min="5008" max="5008" width="39.09375" bestFit="1" customWidth="1"/>
    <col min="5009" max="5009" width="38.80859375" bestFit="1" customWidth="1"/>
    <col min="5010" max="5010" width="18.6171875" bestFit="1" customWidth="1"/>
    <col min="5011" max="5011" width="44.76171875" bestFit="1" customWidth="1"/>
    <col min="5012" max="5012" width="42.140625" bestFit="1" customWidth="1"/>
    <col min="5013" max="5013" width="46.09375" bestFit="1" customWidth="1"/>
    <col min="5014" max="5014" width="42.7109375" bestFit="1" customWidth="1"/>
    <col min="5015" max="5015" width="43.5234375" bestFit="1" customWidth="1"/>
    <col min="5016" max="5016" width="34.42578125" bestFit="1" customWidth="1"/>
    <col min="5017" max="5017" width="33.85546875" bestFit="1" customWidth="1"/>
    <col min="5018" max="5018" width="30.09375" bestFit="1" customWidth="1"/>
    <col min="5019" max="5019" width="32.85546875" bestFit="1" customWidth="1"/>
    <col min="5020" max="5020" width="46.09375" bestFit="1" customWidth="1"/>
    <col min="5021" max="5021" width="29.33203125" bestFit="1" customWidth="1"/>
    <col min="5022" max="5022" width="27.140625" bestFit="1" customWidth="1"/>
    <col min="5023" max="5023" width="34" bestFit="1" customWidth="1"/>
    <col min="5024" max="5024" width="26.85546875" bestFit="1" customWidth="1"/>
    <col min="5025" max="5025" width="27.37890625" bestFit="1" customWidth="1"/>
    <col min="5026" max="5026" width="27.85546875" bestFit="1" customWidth="1"/>
    <col min="5027" max="5027" width="43.28515625" bestFit="1" customWidth="1"/>
    <col min="5028" max="5028" width="62.76171875" bestFit="1" customWidth="1"/>
    <col min="5029" max="5029" width="42.1875" bestFit="1" customWidth="1"/>
    <col min="5030" max="5030" width="32.94921875" bestFit="1" customWidth="1"/>
    <col min="5031" max="5031" width="43.140625" bestFit="1" customWidth="1"/>
    <col min="5032" max="5032" width="19.6640625" bestFit="1" customWidth="1"/>
    <col min="5033" max="5033" width="32.33203125" bestFit="1" customWidth="1"/>
    <col min="5034" max="5034" width="36.5234375" bestFit="1" customWidth="1"/>
    <col min="5035" max="5035" width="40.85546875" bestFit="1" customWidth="1"/>
    <col min="5036" max="5036" width="23.6171875" bestFit="1" customWidth="1"/>
    <col min="5037" max="5037" width="46.76171875" bestFit="1" customWidth="1"/>
    <col min="5038" max="5038" width="45.85546875" bestFit="1" customWidth="1"/>
    <col min="5039" max="5039" width="14.33203125" bestFit="1" customWidth="1"/>
    <col min="5040" max="5040" width="49" bestFit="1" customWidth="1"/>
    <col min="5041" max="5041" width="28.234375" bestFit="1" customWidth="1"/>
    <col min="5042" max="5042" width="28.28515625" bestFit="1" customWidth="1"/>
    <col min="5043" max="5043" width="11.90234375" bestFit="1" customWidth="1"/>
    <col min="5044" max="5044" width="21.046875" bestFit="1" customWidth="1"/>
    <col min="5045" max="5045" width="25.28515625" bestFit="1" customWidth="1"/>
    <col min="5046" max="5046" width="30.37890625" bestFit="1" customWidth="1"/>
    <col min="5047" max="5047" width="33.94921875" bestFit="1" customWidth="1"/>
    <col min="5048" max="5048" width="22.80859375" bestFit="1" customWidth="1"/>
    <col min="5049" max="5049" width="29.1875" bestFit="1" customWidth="1"/>
    <col min="5050" max="5050" width="27.6640625" bestFit="1" customWidth="1"/>
    <col min="5051" max="5051" width="9.046875" bestFit="1" customWidth="1"/>
    <col min="5052" max="5052" width="43.09375" bestFit="1" customWidth="1"/>
    <col min="5053" max="5053" width="29.140625" bestFit="1" customWidth="1"/>
    <col min="5054" max="5054" width="31.80859375" bestFit="1" customWidth="1"/>
    <col min="5055" max="5055" width="32.80859375" bestFit="1" customWidth="1"/>
    <col min="5056" max="5056" width="38.5234375" bestFit="1" customWidth="1"/>
    <col min="5057" max="5057" width="24.80859375" bestFit="1" customWidth="1"/>
    <col min="5058" max="5058" width="45.42578125" bestFit="1" customWidth="1"/>
    <col min="5059" max="5059" width="29.6171875" bestFit="1" customWidth="1"/>
    <col min="5060" max="5060" width="10.046875" bestFit="1" customWidth="1"/>
    <col min="5061" max="5061" width="42.046875" bestFit="1" customWidth="1"/>
    <col min="5062" max="5062" width="28.6640625" bestFit="1" customWidth="1"/>
    <col min="5063" max="5063" width="13.42578125" bestFit="1" customWidth="1"/>
    <col min="5064" max="5064" width="43.046875" bestFit="1" customWidth="1"/>
    <col min="5065" max="5065" width="21.85546875" bestFit="1" customWidth="1"/>
    <col min="5066" max="5066" width="46.5234375" bestFit="1" customWidth="1"/>
    <col min="5067" max="5067" width="16.80859375" bestFit="1" customWidth="1"/>
    <col min="5068" max="5068" width="44.6171875" bestFit="1" customWidth="1"/>
    <col min="5069" max="5069" width="14.09375" bestFit="1" customWidth="1"/>
    <col min="5070" max="5070" width="25.6640625" bestFit="1" customWidth="1"/>
    <col min="5071" max="5071" width="9.90234375" bestFit="1" customWidth="1"/>
    <col min="5072" max="5072" width="29.5234375" bestFit="1" customWidth="1"/>
    <col min="5073" max="5073" width="29.6640625" bestFit="1" customWidth="1"/>
    <col min="5074" max="5074" width="9.046875" bestFit="1" customWidth="1"/>
    <col min="5075" max="5075" width="28.140625" bestFit="1" customWidth="1"/>
    <col min="5076" max="5076" width="25.33203125" bestFit="1" customWidth="1"/>
    <col min="5077" max="5077" width="15.37890625" bestFit="1" customWidth="1"/>
    <col min="5078" max="5078" width="47.42578125" bestFit="1" customWidth="1"/>
    <col min="5079" max="5079" width="46.85546875" bestFit="1" customWidth="1"/>
    <col min="5080" max="5080" width="44.046875" bestFit="1" customWidth="1"/>
    <col min="5081" max="5081" width="39.76171875" bestFit="1" customWidth="1"/>
    <col min="5082" max="5082" width="17.5234375" bestFit="1" customWidth="1"/>
    <col min="5083" max="5083" width="29.5234375" bestFit="1" customWidth="1"/>
    <col min="5084" max="5085" width="44.33203125" bestFit="1" customWidth="1"/>
    <col min="5086" max="5086" width="34" bestFit="1" customWidth="1"/>
    <col min="5087" max="5087" width="24.6171875" bestFit="1" customWidth="1"/>
    <col min="5088" max="5088" width="31.42578125" bestFit="1" customWidth="1"/>
    <col min="5089" max="5089" width="15.5234375" bestFit="1" customWidth="1"/>
    <col min="5090" max="5090" width="20.28515625" bestFit="1" customWidth="1"/>
    <col min="5091" max="5091" width="17.09375" bestFit="1" customWidth="1"/>
    <col min="5092" max="5092" width="33.5703125" bestFit="1" customWidth="1"/>
    <col min="5093" max="5093" width="34.046875" bestFit="1" customWidth="1"/>
    <col min="5094" max="5094" width="36.90234375" bestFit="1" customWidth="1"/>
    <col min="5095" max="5095" width="21.76171875" bestFit="1" customWidth="1"/>
    <col min="5096" max="5096" width="31.42578125" bestFit="1" customWidth="1"/>
    <col min="5097" max="5097" width="34.42578125" bestFit="1" customWidth="1"/>
    <col min="5098" max="5098" width="17.37890625" bestFit="1" customWidth="1"/>
    <col min="5099" max="5099" width="33.5234375" bestFit="1" customWidth="1"/>
    <col min="5100" max="5100" width="20.94921875" bestFit="1" customWidth="1"/>
    <col min="5101" max="5101" width="48.6640625" bestFit="1" customWidth="1"/>
    <col min="5102" max="5102" width="16.6640625" bestFit="1" customWidth="1"/>
    <col min="5103" max="5103" width="32.33203125" bestFit="1" customWidth="1"/>
    <col min="5104" max="5104" width="42.7109375" bestFit="1" customWidth="1"/>
    <col min="5105" max="5105" width="46.6640625" bestFit="1" customWidth="1"/>
    <col min="5106" max="5106" width="46.234375" bestFit="1" customWidth="1"/>
    <col min="5107" max="5107" width="32.6171875" bestFit="1" customWidth="1"/>
    <col min="5108" max="5108" width="33.28515625" bestFit="1" customWidth="1"/>
    <col min="5109" max="5109" width="40.6640625" bestFit="1" customWidth="1"/>
    <col min="5110" max="5110" width="9.94921875" bestFit="1" customWidth="1"/>
    <col min="5111" max="5111" width="28.6171875" bestFit="1" customWidth="1"/>
    <col min="5112" max="5112" width="39.28515625" bestFit="1" customWidth="1"/>
    <col min="5113" max="5113" width="13.09375" bestFit="1" customWidth="1"/>
    <col min="5114" max="5114" width="34.7109375" bestFit="1" customWidth="1"/>
    <col min="5115" max="5115" width="32" bestFit="1" customWidth="1"/>
    <col min="5116" max="5116" width="19.234375" bestFit="1" customWidth="1"/>
    <col min="5117" max="5117" width="36.47265625" bestFit="1" customWidth="1"/>
    <col min="5118" max="5118" width="21.42578125" bestFit="1" customWidth="1"/>
    <col min="5119" max="5119" width="23.94921875" bestFit="1" customWidth="1"/>
    <col min="5120" max="5120" width="25.7109375" bestFit="1" customWidth="1"/>
    <col min="5121" max="5121" width="14.42578125" bestFit="1" customWidth="1"/>
    <col min="5122" max="5122" width="26.5703125" bestFit="1" customWidth="1"/>
    <col min="5123" max="5123" width="30.28515625" bestFit="1" customWidth="1"/>
    <col min="5124" max="5124" width="14.80859375" bestFit="1" customWidth="1"/>
    <col min="5125" max="5125" width="46.046875" bestFit="1" customWidth="1"/>
    <col min="5126" max="5126" width="26.7109375" bestFit="1" customWidth="1"/>
    <col min="5127" max="5127" width="50.234375" bestFit="1" customWidth="1"/>
    <col min="5128" max="5128" width="33.76171875" bestFit="1" customWidth="1"/>
    <col min="5129" max="5129" width="17.09375" bestFit="1" customWidth="1"/>
    <col min="5130" max="5130" width="46.6640625" bestFit="1" customWidth="1"/>
    <col min="5131" max="5131" width="43.33203125" bestFit="1" customWidth="1"/>
    <col min="5132" max="5132" width="23.28515625" bestFit="1" customWidth="1"/>
    <col min="5133" max="5133" width="34.5703125" bestFit="1" customWidth="1"/>
    <col min="5134" max="5134" width="24.85546875" bestFit="1" customWidth="1"/>
    <col min="5135" max="5135" width="45.47265625" bestFit="1" customWidth="1"/>
    <col min="5136" max="5136" width="39.7109375" bestFit="1" customWidth="1"/>
    <col min="5137" max="5137" width="38.5234375" bestFit="1" customWidth="1"/>
    <col min="5138" max="5138" width="39" bestFit="1" customWidth="1"/>
    <col min="5139" max="5139" width="29.234375" bestFit="1" customWidth="1"/>
    <col min="5140" max="5140" width="42.5234375" bestFit="1" customWidth="1"/>
    <col min="5141" max="5141" width="36.6171875" bestFit="1" customWidth="1"/>
    <col min="5142" max="5142" width="42.85546875" bestFit="1" customWidth="1"/>
    <col min="5143" max="5143" width="33.42578125" bestFit="1" customWidth="1"/>
    <col min="5144" max="5144" width="14.7109375" bestFit="1" customWidth="1"/>
    <col min="5145" max="5145" width="33.28515625" bestFit="1" customWidth="1"/>
    <col min="5146" max="5146" width="26.6640625" bestFit="1" customWidth="1"/>
    <col min="5147" max="5147" width="48.42578125" bestFit="1" customWidth="1"/>
    <col min="5148" max="5148" width="13" bestFit="1" customWidth="1"/>
    <col min="5149" max="5149" width="27.7109375" bestFit="1" customWidth="1"/>
    <col min="5150" max="5150" width="45.140625" bestFit="1" customWidth="1"/>
    <col min="5151" max="5151" width="14.5234375" bestFit="1" customWidth="1"/>
    <col min="5152" max="5152" width="41.1875" bestFit="1" customWidth="1"/>
    <col min="5153" max="5153" width="18.94921875" bestFit="1" customWidth="1"/>
    <col min="5154" max="5154" width="48.85546875" bestFit="1" customWidth="1"/>
    <col min="5155" max="5155" width="33.5703125" bestFit="1" customWidth="1"/>
    <col min="5156" max="5156" width="14.90234375" bestFit="1" customWidth="1"/>
    <col min="5157" max="5157" width="17.37890625" bestFit="1" customWidth="1"/>
    <col min="5158" max="5158" width="13.046875" bestFit="1" customWidth="1"/>
    <col min="5159" max="5159" width="20" bestFit="1" customWidth="1"/>
    <col min="5160" max="5160" width="34.33203125" bestFit="1" customWidth="1"/>
    <col min="5161" max="5161" width="41.94921875" bestFit="1" customWidth="1"/>
    <col min="5162" max="5162" width="52.5234375" bestFit="1" customWidth="1"/>
    <col min="5163" max="5163" width="21.234375" bestFit="1" customWidth="1"/>
    <col min="5164" max="5164" width="28.42578125" bestFit="1" customWidth="1"/>
    <col min="5165" max="5165" width="21.76171875" bestFit="1" customWidth="1"/>
    <col min="5166" max="5166" width="46.28515625" bestFit="1" customWidth="1"/>
    <col min="5167" max="5167" width="13.5234375" bestFit="1" customWidth="1"/>
    <col min="5168" max="5168" width="39.5234375" bestFit="1" customWidth="1"/>
    <col min="5169" max="5169" width="35" bestFit="1" customWidth="1"/>
    <col min="5170" max="5170" width="39.5703125" bestFit="1" customWidth="1"/>
    <col min="5171" max="5171" width="29.47265625" bestFit="1" customWidth="1"/>
    <col min="5172" max="5172" width="15.33203125" bestFit="1" customWidth="1"/>
    <col min="5173" max="5173" width="26.47265625" bestFit="1" customWidth="1"/>
    <col min="5174" max="5174" width="11.1875" bestFit="1" customWidth="1"/>
    <col min="5175" max="5175" width="42.37890625" bestFit="1" customWidth="1"/>
    <col min="5176" max="5176" width="9.046875" bestFit="1" customWidth="1"/>
    <col min="5177" max="5177" width="10.5703125" bestFit="1" customWidth="1"/>
    <col min="5178" max="5178" width="9.94921875" bestFit="1" customWidth="1"/>
    <col min="5179" max="5179" width="22" bestFit="1" customWidth="1"/>
    <col min="5180" max="5180" width="21" bestFit="1" customWidth="1"/>
    <col min="5181" max="5181" width="31.5234375" bestFit="1" customWidth="1"/>
    <col min="5182" max="5182" width="31.046875" bestFit="1" customWidth="1"/>
    <col min="5183" max="5183" width="14.1875" bestFit="1" customWidth="1"/>
    <col min="5184" max="5184" width="17.1875" bestFit="1" customWidth="1"/>
    <col min="5185" max="5185" width="17.80859375" bestFit="1" customWidth="1"/>
    <col min="5186" max="5186" width="28.37890625" bestFit="1" customWidth="1"/>
    <col min="5187" max="5187" width="25.85546875" bestFit="1" customWidth="1"/>
    <col min="5188" max="5188" width="47.80859375" bestFit="1" customWidth="1"/>
    <col min="5189" max="5189" width="17.09375" bestFit="1" customWidth="1"/>
    <col min="5190" max="5190" width="40.5703125" bestFit="1" customWidth="1"/>
    <col min="5191" max="5191" width="19.5234375" bestFit="1" customWidth="1"/>
    <col min="5192" max="5192" width="21.33203125" bestFit="1" customWidth="1"/>
    <col min="5193" max="5193" width="21.76171875" bestFit="1" customWidth="1"/>
    <col min="5194" max="5194" width="44.09375" bestFit="1" customWidth="1"/>
    <col min="5195" max="5195" width="25.6640625" bestFit="1" customWidth="1"/>
    <col min="5196" max="5196" width="9.5703125" bestFit="1" customWidth="1"/>
    <col min="5197" max="5197" width="44.42578125" bestFit="1" customWidth="1"/>
    <col min="5198" max="5198" width="21.5234375" bestFit="1" customWidth="1"/>
    <col min="5199" max="5199" width="45.5703125" bestFit="1" customWidth="1"/>
    <col min="5200" max="5200" width="28.140625" bestFit="1" customWidth="1"/>
    <col min="5201" max="5201" width="37.5703125" bestFit="1" customWidth="1"/>
    <col min="5202" max="5202" width="19.47265625" bestFit="1" customWidth="1"/>
    <col min="5203" max="5203" width="27" bestFit="1" customWidth="1"/>
    <col min="5204" max="5204" width="18.5234375" bestFit="1" customWidth="1"/>
    <col min="5205" max="5205" width="22.80859375" bestFit="1" customWidth="1"/>
    <col min="5206" max="5206" width="20.94921875" bestFit="1" customWidth="1"/>
    <col min="5207" max="5207" width="15.5234375" bestFit="1" customWidth="1"/>
    <col min="5208" max="5208" width="44.33203125" bestFit="1" customWidth="1"/>
    <col min="5209" max="5209" width="41.5234375" bestFit="1" customWidth="1"/>
    <col min="5210" max="5210" width="18.140625" bestFit="1" customWidth="1"/>
    <col min="5211" max="5211" width="22.90234375" bestFit="1" customWidth="1"/>
    <col min="5212" max="5212" width="33.046875" bestFit="1" customWidth="1"/>
    <col min="5213" max="5213" width="19.85546875" bestFit="1" customWidth="1"/>
    <col min="5214" max="5214" width="14.80859375" bestFit="1" customWidth="1"/>
    <col min="5215" max="5215" width="43.76171875" bestFit="1" customWidth="1"/>
    <col min="5216" max="5216" width="29.140625" bestFit="1" customWidth="1"/>
    <col min="5217" max="5217" width="31.1875" bestFit="1" customWidth="1"/>
    <col min="5218" max="5218" width="44.6171875" bestFit="1" customWidth="1"/>
    <col min="5219" max="5219" width="37" bestFit="1" customWidth="1"/>
    <col min="5220" max="5220" width="9.94921875" bestFit="1" customWidth="1"/>
    <col min="5221" max="5221" width="69.046875" bestFit="1" customWidth="1"/>
    <col min="5222" max="5222" width="18.47265625" bestFit="1" customWidth="1"/>
    <col min="5223" max="5223" width="20.7109375" bestFit="1" customWidth="1"/>
    <col min="5224" max="5224" width="11.80859375" bestFit="1" customWidth="1"/>
    <col min="5225" max="5225" width="16.37890625" bestFit="1" customWidth="1"/>
    <col min="5226" max="5226" width="9.046875" bestFit="1" customWidth="1"/>
    <col min="5227" max="5227" width="26.6640625" bestFit="1" customWidth="1"/>
    <col min="5228" max="5228" width="45.47265625" bestFit="1" customWidth="1"/>
    <col min="5229" max="5229" width="41.5234375" bestFit="1" customWidth="1"/>
    <col min="5230" max="5230" width="28.1875" bestFit="1" customWidth="1"/>
    <col min="5231" max="5231" width="30.90234375" bestFit="1" customWidth="1"/>
    <col min="5232" max="5232" width="12.046875" bestFit="1" customWidth="1"/>
    <col min="5233" max="5233" width="9.6171875" bestFit="1" customWidth="1"/>
    <col min="5234" max="5234" width="47.7109375" bestFit="1" customWidth="1"/>
    <col min="5235" max="5235" width="42.28515625" bestFit="1" customWidth="1"/>
    <col min="5236" max="5236" width="12.90234375" bestFit="1" customWidth="1"/>
    <col min="5237" max="5237" width="38.28515625" bestFit="1" customWidth="1"/>
    <col min="5238" max="5238" width="28.6640625" bestFit="1" customWidth="1"/>
    <col min="5239" max="5239" width="22.90234375" bestFit="1" customWidth="1"/>
    <col min="5240" max="5240" width="44.85546875" bestFit="1" customWidth="1"/>
    <col min="5241" max="5241" width="22.7109375" bestFit="1" customWidth="1"/>
    <col min="5242" max="5242" width="10.1875" bestFit="1" customWidth="1"/>
    <col min="5243" max="5243" width="10.47265625" bestFit="1" customWidth="1"/>
    <col min="5244" max="5244" width="19.5703125" bestFit="1" customWidth="1"/>
    <col min="5245" max="5245" width="25.80859375" bestFit="1" customWidth="1"/>
    <col min="5246" max="5246" width="9.046875" bestFit="1" customWidth="1"/>
    <col min="5247" max="5247" width="17.76171875" bestFit="1" customWidth="1"/>
    <col min="5248" max="5248" width="40.046875" bestFit="1" customWidth="1"/>
    <col min="5249" max="5249" width="34.42578125" bestFit="1" customWidth="1"/>
    <col min="5250" max="5250" width="9.046875" bestFit="1" customWidth="1"/>
    <col min="5251" max="5251" width="19.6640625" bestFit="1" customWidth="1"/>
    <col min="5252" max="5252" width="23.5234375" bestFit="1" customWidth="1"/>
    <col min="5253" max="5253" width="45.234375" bestFit="1" customWidth="1"/>
    <col min="5254" max="5254" width="47.1875" bestFit="1" customWidth="1"/>
    <col min="5255" max="5255" width="35.76171875" bestFit="1" customWidth="1"/>
    <col min="5256" max="5256" width="16" bestFit="1" customWidth="1"/>
    <col min="5257" max="5257" width="29.94921875" bestFit="1" customWidth="1"/>
    <col min="5258" max="5258" width="30.09375" bestFit="1" customWidth="1"/>
    <col min="5259" max="5259" width="39.234375" bestFit="1" customWidth="1"/>
    <col min="5260" max="5260" width="22.09375" bestFit="1" customWidth="1"/>
    <col min="5261" max="5261" width="31.37890625" bestFit="1" customWidth="1"/>
    <col min="5262" max="5262" width="31.80859375" bestFit="1" customWidth="1"/>
    <col min="5263" max="5263" width="25" bestFit="1" customWidth="1"/>
    <col min="5264" max="5264" width="32.6640625" bestFit="1" customWidth="1"/>
    <col min="5265" max="5265" width="47.47265625" bestFit="1" customWidth="1"/>
    <col min="5266" max="5266" width="29.42578125" bestFit="1" customWidth="1"/>
    <col min="5267" max="5267" width="21.5234375" bestFit="1" customWidth="1"/>
    <col min="5268" max="5268" width="45.6640625" bestFit="1" customWidth="1"/>
    <col min="5269" max="5269" width="24.1875" bestFit="1" customWidth="1"/>
    <col min="5270" max="5270" width="24.42578125" bestFit="1" customWidth="1"/>
    <col min="5271" max="5271" width="19.046875" bestFit="1" customWidth="1"/>
    <col min="5272" max="5272" width="21.94921875" bestFit="1" customWidth="1"/>
    <col min="5273" max="5273" width="41.140625" bestFit="1" customWidth="1"/>
    <col min="5274" max="5274" width="32.7109375" bestFit="1" customWidth="1"/>
    <col min="5275" max="5275" width="22.42578125" bestFit="1" customWidth="1"/>
    <col min="5276" max="5276" width="29.76171875" bestFit="1" customWidth="1"/>
    <col min="5277" max="5277" width="17.90234375" bestFit="1" customWidth="1"/>
    <col min="5278" max="5278" width="44.7109375" bestFit="1" customWidth="1"/>
    <col min="5279" max="5279" width="27.90234375" bestFit="1" customWidth="1"/>
    <col min="5280" max="5280" width="18.6640625" bestFit="1" customWidth="1"/>
    <col min="5281" max="5281" width="13.5234375" bestFit="1" customWidth="1"/>
    <col min="5282" max="5282" width="18.90234375" bestFit="1" customWidth="1"/>
    <col min="5283" max="5283" width="16.5703125" bestFit="1" customWidth="1"/>
    <col min="5284" max="5284" width="38.046875" bestFit="1" customWidth="1"/>
    <col min="5285" max="5285" width="34.90234375" bestFit="1" customWidth="1"/>
    <col min="5286" max="5286" width="16.7109375" bestFit="1" customWidth="1"/>
    <col min="5287" max="5287" width="46.94921875" bestFit="1" customWidth="1"/>
    <col min="5288" max="5288" width="16.76171875" bestFit="1" customWidth="1"/>
    <col min="5289" max="5289" width="26.046875" bestFit="1" customWidth="1"/>
    <col min="5290" max="5290" width="41.80859375" bestFit="1" customWidth="1"/>
    <col min="5291" max="5291" width="39.140625" bestFit="1" customWidth="1"/>
    <col min="5292" max="5292" width="37.5234375" bestFit="1" customWidth="1"/>
    <col min="5293" max="5293" width="51" bestFit="1" customWidth="1"/>
    <col min="5294" max="5294" width="20" bestFit="1" customWidth="1"/>
    <col min="5295" max="5295" width="31.046875" bestFit="1" customWidth="1"/>
    <col min="5296" max="5296" width="44.09375" bestFit="1" customWidth="1"/>
    <col min="5297" max="5297" width="23.94921875" bestFit="1" customWidth="1"/>
    <col min="5298" max="5298" width="29.42578125" bestFit="1" customWidth="1"/>
    <col min="5299" max="5299" width="44.28515625" bestFit="1" customWidth="1"/>
    <col min="5300" max="5300" width="16.6640625" bestFit="1" customWidth="1"/>
    <col min="5301" max="5301" width="38.234375" bestFit="1" customWidth="1"/>
    <col min="5302" max="5302" width="25.90234375" bestFit="1" customWidth="1"/>
    <col min="5303" max="5303" width="16.80859375" bestFit="1" customWidth="1"/>
    <col min="5304" max="5304" width="18.37890625" bestFit="1" customWidth="1"/>
    <col min="5305" max="5305" width="13" bestFit="1" customWidth="1"/>
    <col min="5306" max="5306" width="27.94921875" bestFit="1" customWidth="1"/>
    <col min="5307" max="5307" width="16.33203125" bestFit="1" customWidth="1"/>
    <col min="5308" max="5308" width="13.6171875" bestFit="1" customWidth="1"/>
    <col min="5309" max="5309" width="9.94921875" bestFit="1" customWidth="1"/>
    <col min="5310" max="5310" width="13.7109375" bestFit="1" customWidth="1"/>
    <col min="5311" max="5311" width="17.6171875" bestFit="1" customWidth="1"/>
    <col min="5312" max="5312" width="22.33203125" bestFit="1" customWidth="1"/>
    <col min="5313" max="5313" width="44.7109375" bestFit="1" customWidth="1"/>
    <col min="5314" max="5314" width="47.90234375" bestFit="1" customWidth="1"/>
    <col min="5315" max="5315" width="14.37890625" bestFit="1" customWidth="1"/>
    <col min="5316" max="5316" width="31.90234375" bestFit="1" customWidth="1"/>
    <col min="5317" max="5317" width="47.90234375" bestFit="1" customWidth="1"/>
    <col min="5318" max="5318" width="14.85546875" bestFit="1" customWidth="1"/>
    <col min="5319" max="5319" width="47.76171875" bestFit="1" customWidth="1"/>
    <col min="5320" max="5320" width="47.6640625" bestFit="1" customWidth="1"/>
    <col min="5321" max="5321" width="40.6171875" bestFit="1" customWidth="1"/>
    <col min="5322" max="5322" width="42.09375" bestFit="1" customWidth="1"/>
    <col min="5323" max="5323" width="43.37890625" bestFit="1" customWidth="1"/>
    <col min="5324" max="5324" width="45.5234375" bestFit="1" customWidth="1"/>
    <col min="5325" max="5325" width="19.7109375" bestFit="1" customWidth="1"/>
    <col min="5326" max="5326" width="12.09375" bestFit="1" customWidth="1"/>
    <col min="5327" max="5327" width="19.42578125" bestFit="1" customWidth="1"/>
    <col min="5328" max="5328" width="36.046875" bestFit="1" customWidth="1"/>
    <col min="5329" max="5329" width="45.09375" bestFit="1" customWidth="1"/>
    <col min="5330" max="5330" width="42.046875" bestFit="1" customWidth="1"/>
    <col min="5331" max="5331" width="20.42578125" bestFit="1" customWidth="1"/>
    <col min="5332" max="5332" width="14" bestFit="1" customWidth="1"/>
    <col min="5333" max="5333" width="31.5234375" bestFit="1" customWidth="1"/>
    <col min="5334" max="5334" width="17.33203125" bestFit="1" customWidth="1"/>
    <col min="5335" max="5335" width="15" bestFit="1" customWidth="1"/>
    <col min="5336" max="5336" width="63.1875" bestFit="1" customWidth="1"/>
    <col min="5337" max="5337" width="26.5703125" bestFit="1" customWidth="1"/>
    <col min="5338" max="5338" width="29.5703125" bestFit="1" customWidth="1"/>
    <col min="5339" max="5339" width="17.7109375" bestFit="1" customWidth="1"/>
    <col min="5340" max="5340" width="29.234375" bestFit="1" customWidth="1"/>
    <col min="5341" max="5341" width="37.28515625" bestFit="1" customWidth="1"/>
    <col min="5342" max="5342" width="40.09375" bestFit="1" customWidth="1"/>
    <col min="5343" max="5343" width="47.1875" bestFit="1" customWidth="1"/>
    <col min="5344" max="5344" width="48.28515625" bestFit="1" customWidth="1"/>
    <col min="5345" max="5345" width="30.1875" bestFit="1" customWidth="1"/>
    <col min="5346" max="5346" width="45.09375" bestFit="1" customWidth="1"/>
    <col min="5347" max="5347" width="26" bestFit="1" customWidth="1"/>
    <col min="5348" max="5348" width="21.37890625" bestFit="1" customWidth="1"/>
    <col min="5349" max="5349" width="48.28515625" bestFit="1" customWidth="1"/>
    <col min="5350" max="5350" width="19.6640625" bestFit="1" customWidth="1"/>
    <col min="5351" max="5351" width="30.85546875" bestFit="1" customWidth="1"/>
    <col min="5352" max="5352" width="46.046875" bestFit="1" customWidth="1"/>
    <col min="5353" max="5353" width="19.046875" bestFit="1" customWidth="1"/>
    <col min="5354" max="5354" width="40.234375" bestFit="1" customWidth="1"/>
    <col min="5355" max="5355" width="28.80859375" bestFit="1" customWidth="1"/>
    <col min="5356" max="5356" width="21.33203125" bestFit="1" customWidth="1"/>
    <col min="5357" max="5357" width="36.33203125" bestFit="1" customWidth="1"/>
    <col min="5358" max="5358" width="46.140625" bestFit="1" customWidth="1"/>
    <col min="5359" max="5359" width="11.234375" bestFit="1" customWidth="1"/>
    <col min="5360" max="5360" width="19.28515625" bestFit="1" customWidth="1"/>
    <col min="5361" max="5361" width="44.37890625" bestFit="1" customWidth="1"/>
    <col min="5362" max="5362" width="14.76171875" bestFit="1" customWidth="1"/>
    <col min="5363" max="5363" width="15.6171875" bestFit="1" customWidth="1"/>
    <col min="5364" max="5364" width="38.6640625" bestFit="1" customWidth="1"/>
    <col min="5365" max="5365" width="27.94921875" bestFit="1" customWidth="1"/>
    <col min="5366" max="5366" width="32.6640625" bestFit="1" customWidth="1"/>
    <col min="5367" max="5367" width="46" bestFit="1" customWidth="1"/>
    <col min="5368" max="5368" width="24.94921875" bestFit="1" customWidth="1"/>
    <col min="5369" max="5369" width="21.140625" bestFit="1" customWidth="1"/>
    <col min="5370" max="5370" width="17.37890625" bestFit="1" customWidth="1"/>
    <col min="5371" max="5371" width="22.7109375" bestFit="1" customWidth="1"/>
    <col min="5372" max="5372" width="11.90234375" bestFit="1" customWidth="1"/>
    <col min="5373" max="5373" width="28.7109375" bestFit="1" customWidth="1"/>
    <col min="5374" max="5374" width="42" bestFit="1" customWidth="1"/>
    <col min="5375" max="5375" width="47.6171875" bestFit="1" customWidth="1"/>
    <col min="5376" max="5376" width="42.33203125" bestFit="1" customWidth="1"/>
    <col min="5377" max="5377" width="48.09375" bestFit="1" customWidth="1"/>
    <col min="5378" max="5378" width="22.7109375" bestFit="1" customWidth="1"/>
    <col min="5379" max="5379" width="44.37890625" bestFit="1" customWidth="1"/>
    <col min="5380" max="5380" width="28.6171875" bestFit="1" customWidth="1"/>
    <col min="5381" max="5381" width="18.5703125" bestFit="1" customWidth="1"/>
    <col min="5382" max="5382" width="42.234375" bestFit="1" customWidth="1"/>
    <col min="5383" max="5383" width="16.7109375" bestFit="1" customWidth="1"/>
    <col min="5384" max="5384" width="48.046875" bestFit="1" customWidth="1"/>
    <col min="5385" max="5385" width="26.5703125" bestFit="1" customWidth="1"/>
    <col min="5386" max="5386" width="18.234375" bestFit="1" customWidth="1"/>
    <col min="5387" max="5387" width="20.94921875" bestFit="1" customWidth="1"/>
    <col min="5388" max="5388" width="35.80859375" bestFit="1" customWidth="1"/>
    <col min="5389" max="5389" width="39.09375" bestFit="1" customWidth="1"/>
    <col min="5390" max="5390" width="35.09375" bestFit="1" customWidth="1"/>
    <col min="5391" max="5391" width="26.76171875" bestFit="1" customWidth="1"/>
    <col min="5392" max="5392" width="42.85546875" bestFit="1" customWidth="1"/>
    <col min="5393" max="5393" width="49.6640625" bestFit="1" customWidth="1"/>
    <col min="5394" max="5394" width="44.09375" bestFit="1" customWidth="1"/>
    <col min="5395" max="5395" width="40.85546875" bestFit="1" customWidth="1"/>
    <col min="5396" max="5396" width="30.09375" bestFit="1" customWidth="1"/>
    <col min="5397" max="5397" width="33.140625" bestFit="1" customWidth="1"/>
    <col min="5398" max="5398" width="29.33203125" bestFit="1" customWidth="1"/>
    <col min="5399" max="5399" width="46.85546875" bestFit="1" customWidth="1"/>
    <col min="5400" max="5400" width="32.234375" bestFit="1" customWidth="1"/>
    <col min="5401" max="5401" width="41.47265625" bestFit="1" customWidth="1"/>
    <col min="5402" max="5402" width="27.234375" bestFit="1" customWidth="1"/>
    <col min="5403" max="5403" width="9.94921875" bestFit="1" customWidth="1"/>
    <col min="5404" max="5404" width="43.90234375" bestFit="1" customWidth="1"/>
    <col min="5405" max="5405" width="21.6171875" bestFit="1" customWidth="1"/>
    <col min="5406" max="5406" width="44.28515625" bestFit="1" customWidth="1"/>
    <col min="5407" max="5407" width="43.234375" bestFit="1" customWidth="1"/>
    <col min="5408" max="5408" width="46.6171875" bestFit="1" customWidth="1"/>
    <col min="5409" max="5409" width="27.234375" bestFit="1" customWidth="1"/>
    <col min="5410" max="5410" width="44.7109375" bestFit="1" customWidth="1"/>
    <col min="5411" max="5411" width="18.94921875" bestFit="1" customWidth="1"/>
    <col min="5412" max="5412" width="6.76171875" bestFit="1" customWidth="1"/>
    <col min="5413" max="5413" width="11.94921875" bestFit="1" customWidth="1"/>
    <col min="5414" max="5414" width="23.90234375" bestFit="1" customWidth="1"/>
    <col min="5415" max="5415" width="39.140625" bestFit="1" customWidth="1"/>
    <col min="5416" max="5416" width="15.5703125" bestFit="1" customWidth="1"/>
    <col min="5417" max="5417" width="14.7109375" bestFit="1" customWidth="1"/>
    <col min="5418" max="5418" width="28.140625" bestFit="1" customWidth="1"/>
    <col min="5419" max="5419" width="41.1875" bestFit="1" customWidth="1"/>
    <col min="5420" max="5420" width="24.234375" bestFit="1" customWidth="1"/>
    <col min="5421" max="5421" width="47.28515625" bestFit="1" customWidth="1"/>
    <col min="5422" max="5422" width="28.5703125" bestFit="1" customWidth="1"/>
    <col min="5423" max="5423" width="65.6640625" bestFit="1" customWidth="1"/>
    <col min="5424" max="5424" width="32.80859375" bestFit="1" customWidth="1"/>
    <col min="5425" max="5425" width="43.47265625" bestFit="1" customWidth="1"/>
    <col min="5426" max="5426" width="15.94921875" bestFit="1" customWidth="1"/>
    <col min="5427" max="5427" width="31.28515625" bestFit="1" customWidth="1"/>
    <col min="5428" max="5428" width="40.37890625" bestFit="1" customWidth="1"/>
    <col min="5429" max="5429" width="10.09375" bestFit="1" customWidth="1"/>
    <col min="5430" max="5430" width="46" bestFit="1" customWidth="1"/>
    <col min="5431" max="5431" width="42" bestFit="1" customWidth="1"/>
    <col min="5432" max="5432" width="47" bestFit="1" customWidth="1"/>
    <col min="5433" max="5433" width="25.5703125" bestFit="1" customWidth="1"/>
    <col min="5434" max="5434" width="36.80859375" bestFit="1" customWidth="1"/>
    <col min="5435" max="5435" width="39.6171875" bestFit="1" customWidth="1"/>
    <col min="5436" max="5436" width="9.90234375" bestFit="1" customWidth="1"/>
    <col min="5437" max="5437" width="17.6171875" bestFit="1" customWidth="1"/>
    <col min="5438" max="5438" width="11.5703125" bestFit="1" customWidth="1"/>
    <col min="5439" max="5439" width="42.09375" bestFit="1" customWidth="1"/>
    <col min="5440" max="5440" width="39.234375" bestFit="1" customWidth="1"/>
    <col min="5441" max="5441" width="16.94921875" bestFit="1" customWidth="1"/>
    <col min="5442" max="5442" width="36.09375" bestFit="1" customWidth="1"/>
    <col min="5443" max="5443" width="41.47265625" bestFit="1" customWidth="1"/>
    <col min="5444" max="5444" width="37.80859375" bestFit="1" customWidth="1"/>
    <col min="5445" max="5445" width="16.09375" bestFit="1" customWidth="1"/>
    <col min="5446" max="5446" width="41.046875" bestFit="1" customWidth="1"/>
    <col min="5447" max="5447" width="38.5234375" bestFit="1" customWidth="1"/>
    <col min="5448" max="5448" width="9.7109375" bestFit="1" customWidth="1"/>
    <col min="5449" max="5449" width="11.28515625" bestFit="1" customWidth="1"/>
    <col min="5450" max="5450" width="30.6640625" bestFit="1" customWidth="1"/>
    <col min="5451" max="5451" width="18.47265625" bestFit="1" customWidth="1"/>
    <col min="5452" max="5452" width="19.90234375" bestFit="1" customWidth="1"/>
    <col min="5453" max="5453" width="34.6171875" bestFit="1" customWidth="1"/>
    <col min="5454" max="5454" width="18.234375" bestFit="1" customWidth="1"/>
    <col min="5455" max="5455" width="36.5703125" bestFit="1" customWidth="1"/>
    <col min="5456" max="5456" width="48" bestFit="1" customWidth="1"/>
    <col min="5457" max="5457" width="42.6171875" bestFit="1" customWidth="1"/>
    <col min="5458" max="5458" width="43.6171875" bestFit="1" customWidth="1"/>
    <col min="5459" max="5459" width="40.6640625" bestFit="1" customWidth="1"/>
    <col min="5460" max="5460" width="25.234375" bestFit="1" customWidth="1"/>
    <col min="5461" max="5461" width="37.47265625" bestFit="1" customWidth="1"/>
    <col min="5462" max="5462" width="37.6640625" bestFit="1" customWidth="1"/>
    <col min="5463" max="5463" width="28.76171875" bestFit="1" customWidth="1"/>
    <col min="5464" max="5464" width="40.140625" bestFit="1" customWidth="1"/>
    <col min="5465" max="5465" width="36.42578125" bestFit="1" customWidth="1"/>
    <col min="5466" max="5466" width="30.1875" bestFit="1" customWidth="1"/>
    <col min="5467" max="5467" width="29.234375" bestFit="1" customWidth="1"/>
    <col min="5468" max="5468" width="28.76171875" bestFit="1" customWidth="1"/>
    <col min="5469" max="5469" width="18.94921875" bestFit="1" customWidth="1"/>
    <col min="5470" max="5470" width="30.94921875" bestFit="1" customWidth="1"/>
    <col min="5471" max="5471" width="17.140625" bestFit="1" customWidth="1"/>
    <col min="5472" max="5472" width="35.09375" bestFit="1" customWidth="1"/>
    <col min="5473" max="5473" width="23.80859375" bestFit="1" customWidth="1"/>
    <col min="5474" max="5474" width="11.5234375" bestFit="1" customWidth="1"/>
    <col min="5475" max="5475" width="24.6640625" bestFit="1" customWidth="1"/>
    <col min="5476" max="5476" width="46.6640625" bestFit="1" customWidth="1"/>
    <col min="5477" max="5477" width="33.5703125" bestFit="1" customWidth="1"/>
    <col min="5478" max="5478" width="23.80859375" bestFit="1" customWidth="1"/>
    <col min="5479" max="5479" width="39.37890625" bestFit="1" customWidth="1"/>
    <col min="5480" max="5480" width="22.37890625" bestFit="1" customWidth="1"/>
    <col min="5481" max="5481" width="38.6640625" bestFit="1" customWidth="1"/>
    <col min="5482" max="5482" width="27.140625" bestFit="1" customWidth="1"/>
    <col min="5483" max="5483" width="19.37890625" bestFit="1" customWidth="1"/>
    <col min="5484" max="5484" width="30" bestFit="1" customWidth="1"/>
    <col min="5485" max="5485" width="35.09375" bestFit="1" customWidth="1"/>
    <col min="5486" max="5486" width="26.80859375" bestFit="1" customWidth="1"/>
    <col min="5487" max="5487" width="28.80859375" bestFit="1" customWidth="1"/>
    <col min="5488" max="5488" width="29.94921875" bestFit="1" customWidth="1"/>
    <col min="5489" max="5489" width="10.6640625" bestFit="1" customWidth="1"/>
    <col min="5490" max="5490" width="22.5234375" bestFit="1" customWidth="1"/>
    <col min="5491" max="5491" width="24.5703125" bestFit="1" customWidth="1"/>
    <col min="5492" max="5492" width="25.140625" bestFit="1" customWidth="1"/>
    <col min="5493" max="5493" width="38.76171875" bestFit="1" customWidth="1"/>
    <col min="5494" max="5494" width="9.94921875" bestFit="1" customWidth="1"/>
    <col min="5495" max="5495" width="13.37890625" bestFit="1" customWidth="1"/>
    <col min="5496" max="5496" width="19.80859375" bestFit="1" customWidth="1"/>
    <col min="5497" max="5497" width="10.47265625" bestFit="1" customWidth="1"/>
    <col min="5498" max="5498" width="10.94921875" bestFit="1" customWidth="1"/>
    <col min="5499" max="5499" width="44.234375" bestFit="1" customWidth="1"/>
    <col min="5500" max="5500" width="9.046875" bestFit="1" customWidth="1"/>
    <col min="5501" max="5501" width="45.28515625" bestFit="1" customWidth="1"/>
    <col min="5502" max="5502" width="11.80859375" bestFit="1" customWidth="1"/>
    <col min="5503" max="5503" width="32.09375" bestFit="1" customWidth="1"/>
    <col min="5504" max="5504" width="29.94921875" bestFit="1" customWidth="1"/>
    <col min="5505" max="5505" width="11.7109375" bestFit="1" customWidth="1"/>
    <col min="5506" max="5506" width="40.37890625" bestFit="1" customWidth="1"/>
    <col min="5507" max="5507" width="49.5703125" bestFit="1" customWidth="1"/>
    <col min="5508" max="5508" width="38.90234375" bestFit="1" customWidth="1"/>
    <col min="5509" max="5509" width="37.94921875" bestFit="1" customWidth="1"/>
    <col min="5510" max="5510" width="35.6171875" bestFit="1" customWidth="1"/>
    <col min="5511" max="5511" width="31.94921875" bestFit="1" customWidth="1"/>
    <col min="5512" max="5512" width="18.5234375" bestFit="1" customWidth="1"/>
    <col min="5513" max="5513" width="18.94921875" bestFit="1" customWidth="1"/>
    <col min="5514" max="5514" width="17.33203125" bestFit="1" customWidth="1"/>
    <col min="5515" max="5515" width="18.76171875" bestFit="1" customWidth="1"/>
    <col min="5516" max="5516" width="26.5703125" bestFit="1" customWidth="1"/>
    <col min="5517" max="5517" width="20.140625" bestFit="1" customWidth="1"/>
    <col min="5518" max="5518" width="24.5234375" bestFit="1" customWidth="1"/>
    <col min="5519" max="5519" width="34.94921875" bestFit="1" customWidth="1"/>
    <col min="5520" max="5520" width="44.6640625" bestFit="1" customWidth="1"/>
    <col min="5521" max="5521" width="35.5234375" bestFit="1" customWidth="1"/>
    <col min="5522" max="5522" width="17.47265625" bestFit="1" customWidth="1"/>
    <col min="5523" max="5523" width="34.28515625" bestFit="1" customWidth="1"/>
    <col min="5524" max="5524" width="46.76171875" bestFit="1" customWidth="1"/>
    <col min="5525" max="5525" width="48.234375" bestFit="1" customWidth="1"/>
    <col min="5526" max="5526" width="28.94921875" bestFit="1" customWidth="1"/>
    <col min="5527" max="5527" width="24.94921875" bestFit="1" customWidth="1"/>
    <col min="5528" max="5528" width="13.1875" bestFit="1" customWidth="1"/>
    <col min="5529" max="5529" width="42.33203125" bestFit="1" customWidth="1"/>
    <col min="5530" max="5530" width="24.90234375" bestFit="1" customWidth="1"/>
    <col min="5531" max="5531" width="24.234375" bestFit="1" customWidth="1"/>
    <col min="5532" max="5532" width="40.94921875" bestFit="1" customWidth="1"/>
    <col min="5533" max="5533" width="9.046875" bestFit="1" customWidth="1"/>
    <col min="5534" max="5534" width="29.6640625" bestFit="1" customWidth="1"/>
    <col min="5535" max="5535" width="28.140625" bestFit="1" customWidth="1"/>
    <col min="5536" max="5536" width="32.140625" bestFit="1" customWidth="1"/>
    <col min="5537" max="5537" width="36" bestFit="1" customWidth="1"/>
    <col min="5538" max="5538" width="34.5234375" bestFit="1" customWidth="1"/>
    <col min="5539" max="5539" width="44.140625" bestFit="1" customWidth="1"/>
    <col min="5540" max="5540" width="17.6640625" bestFit="1" customWidth="1"/>
    <col min="5541" max="5541" width="20.85546875" bestFit="1" customWidth="1"/>
    <col min="5542" max="5542" width="25.1875" bestFit="1" customWidth="1"/>
    <col min="5543" max="5543" width="11.7109375" bestFit="1" customWidth="1"/>
    <col min="5544" max="5544" width="44.7109375" bestFit="1" customWidth="1"/>
    <col min="5545" max="5545" width="47.47265625" bestFit="1" customWidth="1"/>
    <col min="5546" max="5546" width="36.80859375" bestFit="1" customWidth="1"/>
    <col min="5547" max="5547" width="28.140625" bestFit="1" customWidth="1"/>
    <col min="5548" max="5548" width="11.80859375" bestFit="1" customWidth="1"/>
    <col min="5549" max="5549" width="25.33203125" bestFit="1" customWidth="1"/>
    <col min="5550" max="5550" width="12.234375" bestFit="1" customWidth="1"/>
    <col min="5551" max="5551" width="16.85546875" bestFit="1" customWidth="1"/>
    <col min="5552" max="5552" width="36.5703125" bestFit="1" customWidth="1"/>
    <col min="5553" max="5553" width="31.80859375" bestFit="1" customWidth="1"/>
    <col min="5554" max="5554" width="26.09375" bestFit="1" customWidth="1"/>
    <col min="5555" max="5555" width="16.90234375" bestFit="1" customWidth="1"/>
    <col min="5556" max="5556" width="27.80859375" bestFit="1" customWidth="1"/>
    <col min="5557" max="5557" width="39.6171875" bestFit="1" customWidth="1"/>
    <col min="5558" max="5558" width="8"/>
    <col min="5559" max="5559" width="37.37890625" bestFit="1" customWidth="1"/>
    <col min="5560" max="5560" width="39.09375" bestFit="1" customWidth="1"/>
    <col min="5561" max="5561" width="32.09375" bestFit="1" customWidth="1"/>
    <col min="5562" max="5562" width="48.046875" bestFit="1" customWidth="1"/>
    <col min="5563" max="5563" width="33.37890625" bestFit="1" customWidth="1"/>
    <col min="5564" max="5564" width="19" bestFit="1" customWidth="1"/>
    <col min="5565" max="5565" width="22.33203125" bestFit="1" customWidth="1"/>
    <col min="5566" max="5566" width="26.234375" bestFit="1" customWidth="1"/>
    <col min="5567" max="5567" width="42.234375" bestFit="1" customWidth="1"/>
    <col min="5568" max="5568" width="46.80859375" bestFit="1" customWidth="1"/>
    <col min="5569" max="5569" width="27.85546875" bestFit="1" customWidth="1"/>
    <col min="5570" max="5570" width="22.046875" bestFit="1" customWidth="1"/>
    <col min="5571" max="5571" width="20.42578125" bestFit="1" customWidth="1"/>
    <col min="5572" max="5572" width="18.76171875" bestFit="1" customWidth="1"/>
    <col min="5573" max="5573" width="12.6171875" bestFit="1" customWidth="1"/>
    <col min="5574" max="5574" width="33.6640625" bestFit="1" customWidth="1"/>
    <col min="5575" max="5575" width="11.140625" bestFit="1" customWidth="1"/>
    <col min="5576" max="5576" width="20.5703125" bestFit="1" customWidth="1"/>
    <col min="5577" max="5577" width="39.33203125" bestFit="1" customWidth="1"/>
    <col min="5578" max="5578" width="38.5234375" bestFit="1" customWidth="1"/>
    <col min="5579" max="5579" width="7.6640625" bestFit="1" customWidth="1"/>
    <col min="5580" max="5580" width="36.94921875" bestFit="1" customWidth="1"/>
    <col min="5581" max="5581" width="36.90234375" bestFit="1" customWidth="1"/>
    <col min="5582" max="5582" width="24.046875" bestFit="1" customWidth="1"/>
    <col min="5583" max="5583" width="35.6640625" bestFit="1" customWidth="1"/>
    <col min="5584" max="5584" width="22.76171875" bestFit="1" customWidth="1"/>
    <col min="5585" max="5585" width="47.85546875" bestFit="1" customWidth="1"/>
    <col min="5586" max="5586" width="19.09375" bestFit="1" customWidth="1"/>
    <col min="5587" max="5587" width="19.6640625" bestFit="1" customWidth="1"/>
    <col min="5588" max="5588" width="40.85546875" bestFit="1" customWidth="1"/>
    <col min="5589" max="5589" width="40.5234375" bestFit="1" customWidth="1"/>
    <col min="5590" max="5590" width="51" bestFit="1" customWidth="1"/>
    <col min="5591" max="5591" width="32.80859375" bestFit="1" customWidth="1"/>
    <col min="5592" max="5592" width="33.6640625" bestFit="1" customWidth="1"/>
    <col min="5593" max="5593" width="38.140625" bestFit="1" customWidth="1"/>
    <col min="5594" max="5594" width="38.85546875" bestFit="1" customWidth="1"/>
    <col min="5595" max="5595" width="44.33203125" bestFit="1" customWidth="1"/>
    <col min="5596" max="5596" width="37.85546875" bestFit="1" customWidth="1"/>
    <col min="5597" max="5597" width="28.33203125" bestFit="1" customWidth="1"/>
    <col min="5598" max="5598" width="41.5234375" bestFit="1" customWidth="1"/>
    <col min="5599" max="5599" width="43.6640625" bestFit="1" customWidth="1"/>
    <col min="5600" max="5600" width="14.046875" bestFit="1" customWidth="1"/>
    <col min="5601" max="5601" width="11.80859375" bestFit="1" customWidth="1"/>
    <col min="5602" max="5602" width="14.85546875" bestFit="1" customWidth="1"/>
    <col min="5603" max="5603" width="47.5703125" bestFit="1" customWidth="1"/>
    <col min="5604" max="5604" width="43.47265625" bestFit="1" customWidth="1"/>
    <col min="5605" max="5605" width="17.1875" bestFit="1" customWidth="1"/>
    <col min="5606" max="5606" width="23.94921875" bestFit="1" customWidth="1"/>
    <col min="5607" max="5607" width="19.1875" bestFit="1" customWidth="1"/>
    <col min="5608" max="5608" width="31.85546875" bestFit="1" customWidth="1"/>
    <col min="5609" max="5609" width="25.28515625" bestFit="1" customWidth="1"/>
    <col min="5610" max="5610" width="15.6171875" bestFit="1" customWidth="1"/>
    <col min="5611" max="5611" width="21.28515625" bestFit="1" customWidth="1"/>
    <col min="5612" max="5612" width="34.94921875" bestFit="1" customWidth="1"/>
    <col min="5613" max="5613" width="30.6171875" bestFit="1" customWidth="1"/>
    <col min="5614" max="5614" width="25.046875" bestFit="1" customWidth="1"/>
    <col min="5615" max="5615" width="29" bestFit="1" customWidth="1"/>
    <col min="5616" max="5616" width="23.5234375" bestFit="1" customWidth="1"/>
    <col min="5617" max="5617" width="36.85546875" bestFit="1" customWidth="1"/>
    <col min="5618" max="5618" width="11.37890625" bestFit="1" customWidth="1"/>
    <col min="5619" max="5619" width="40.6640625" bestFit="1" customWidth="1"/>
    <col min="5620" max="5620" width="36.6171875" bestFit="1" customWidth="1"/>
    <col min="5621" max="5621" width="42.47265625" bestFit="1" customWidth="1"/>
    <col min="5622" max="5622" width="7.6640625" bestFit="1" customWidth="1"/>
    <col min="5623" max="5623" width="22.6640625" bestFit="1" customWidth="1"/>
    <col min="5624" max="5624" width="21" bestFit="1" customWidth="1"/>
    <col min="5625" max="5625" width="38.90234375" bestFit="1" customWidth="1"/>
    <col min="5626" max="5626" width="43.6640625" bestFit="1" customWidth="1"/>
    <col min="5627" max="5627" width="41.94921875" bestFit="1" customWidth="1"/>
    <col min="5628" max="5628" width="18.5234375" bestFit="1" customWidth="1"/>
    <col min="5629" max="5629" width="16.5234375" bestFit="1" customWidth="1"/>
    <col min="5630" max="5630" width="31.234375" bestFit="1" customWidth="1"/>
    <col min="5631" max="5631" width="40.94921875" bestFit="1" customWidth="1"/>
    <col min="5632" max="5632" width="28.6640625" bestFit="1" customWidth="1"/>
    <col min="5633" max="5633" width="12.37890625" bestFit="1" customWidth="1"/>
    <col min="5634" max="5634" width="29.09375" bestFit="1" customWidth="1"/>
    <col min="5635" max="5635" width="23.09375" bestFit="1" customWidth="1"/>
    <col min="5636" max="5636" width="35" bestFit="1" customWidth="1"/>
    <col min="5637" max="5637" width="26.37890625" bestFit="1" customWidth="1"/>
    <col min="5638" max="5638" width="26.42578125" bestFit="1" customWidth="1"/>
    <col min="5639" max="5639" width="11.94921875" bestFit="1" customWidth="1"/>
    <col min="5640" max="5640" width="21.7109375" bestFit="1" customWidth="1"/>
    <col min="5641" max="5641" width="28.09375" bestFit="1" customWidth="1"/>
    <col min="5642" max="5642" width="20.046875" bestFit="1" customWidth="1"/>
    <col min="5643" max="5643" width="30.5234375" bestFit="1" customWidth="1"/>
    <col min="5644" max="5644" width="45.94921875" bestFit="1" customWidth="1"/>
    <col min="5645" max="5645" width="19.5234375" bestFit="1" customWidth="1"/>
    <col min="5646" max="5646" width="46.80859375" bestFit="1" customWidth="1"/>
    <col min="5647" max="5647" width="45.28515625" bestFit="1" customWidth="1"/>
    <col min="5648" max="5648" width="30.76171875" bestFit="1" customWidth="1"/>
    <col min="5649" max="5649" width="30.1875" bestFit="1" customWidth="1"/>
    <col min="5650" max="5650" width="41.5234375" bestFit="1" customWidth="1"/>
    <col min="5651" max="5651" width="42.140625" bestFit="1" customWidth="1"/>
    <col min="5652" max="5652" width="15.7109375" bestFit="1" customWidth="1"/>
    <col min="5653" max="5653" width="23.7109375" bestFit="1" customWidth="1"/>
    <col min="5654" max="5654" width="32" bestFit="1" customWidth="1"/>
    <col min="5655" max="5655" width="37" bestFit="1" customWidth="1"/>
    <col min="5656" max="5656" width="26.76171875" bestFit="1" customWidth="1"/>
    <col min="5657" max="5657" width="22.7109375" bestFit="1" customWidth="1"/>
    <col min="5658" max="5658" width="18.28515625" bestFit="1" customWidth="1"/>
    <col min="5659" max="5659" width="34.37890625" bestFit="1" customWidth="1"/>
    <col min="5660" max="5660" width="69.76171875" bestFit="1" customWidth="1"/>
    <col min="5661" max="5661" width="38.80859375" bestFit="1" customWidth="1"/>
    <col min="5662" max="5662" width="34.33203125" bestFit="1" customWidth="1"/>
    <col min="5663" max="5663" width="16.47265625" bestFit="1" customWidth="1"/>
    <col min="5664" max="5664" width="15.234375" bestFit="1" customWidth="1"/>
    <col min="5665" max="5665" width="39.09375" bestFit="1" customWidth="1"/>
    <col min="5666" max="5666" width="22.6640625" bestFit="1" customWidth="1"/>
    <col min="5667" max="5667" width="41.47265625" bestFit="1" customWidth="1"/>
    <col min="5668" max="5668" width="35.1875" bestFit="1" customWidth="1"/>
    <col min="5669" max="5669" width="34.09375" bestFit="1" customWidth="1"/>
    <col min="5670" max="5670" width="46.6640625" bestFit="1" customWidth="1"/>
    <col min="5671" max="5671" width="21.28515625" bestFit="1" customWidth="1"/>
    <col min="5672" max="5672" width="31.33203125" bestFit="1" customWidth="1"/>
    <col min="5673" max="5673" width="43.5703125" bestFit="1" customWidth="1"/>
    <col min="5674" max="5674" width="23.33203125" bestFit="1" customWidth="1"/>
    <col min="5675" max="5675" width="14.6171875" bestFit="1" customWidth="1"/>
    <col min="5676" max="5676" width="45.42578125" bestFit="1" customWidth="1"/>
    <col min="5677" max="5677" width="16.42578125" bestFit="1" customWidth="1"/>
    <col min="5678" max="5678" width="36.94921875" bestFit="1" customWidth="1"/>
    <col min="5679" max="5679" width="34" bestFit="1" customWidth="1"/>
    <col min="5680" max="5680" width="26.94921875" bestFit="1" customWidth="1"/>
    <col min="5681" max="5681" width="18.28515625" bestFit="1" customWidth="1"/>
    <col min="5682" max="5682" width="31.85546875" bestFit="1" customWidth="1"/>
    <col min="5683" max="5683" width="45.33203125" bestFit="1" customWidth="1"/>
    <col min="5684" max="5684" width="41.09375" bestFit="1" customWidth="1"/>
    <col min="5685" max="5685" width="40.5703125" bestFit="1" customWidth="1"/>
    <col min="5686" max="5686" width="23.5234375" bestFit="1" customWidth="1"/>
    <col min="5687" max="5687" width="31.140625" bestFit="1" customWidth="1"/>
    <col min="5688" max="5688" width="23.7109375" bestFit="1" customWidth="1"/>
    <col min="5689" max="5689" width="10.94921875" bestFit="1" customWidth="1"/>
    <col min="5690" max="5690" width="22.94921875" bestFit="1" customWidth="1"/>
    <col min="5691" max="5691" width="14.42578125" bestFit="1" customWidth="1"/>
    <col min="5692" max="5692" width="23.5703125" bestFit="1" customWidth="1"/>
    <col min="5693" max="5693" width="45.6640625" bestFit="1" customWidth="1"/>
    <col min="5694" max="5694" width="13.6171875" bestFit="1" customWidth="1"/>
    <col min="5695" max="5695" width="25.33203125" bestFit="1" customWidth="1"/>
    <col min="5696" max="5696" width="30.47265625" bestFit="1" customWidth="1"/>
    <col min="5697" max="5697" width="15.47265625" bestFit="1" customWidth="1"/>
    <col min="5698" max="5698" width="31.140625" bestFit="1" customWidth="1"/>
    <col min="5699" max="5699" width="35.80859375" bestFit="1" customWidth="1"/>
    <col min="5700" max="5700" width="36.046875" bestFit="1" customWidth="1"/>
    <col min="5701" max="5701" width="63.76171875" bestFit="1" customWidth="1"/>
    <col min="5702" max="5702" width="14.90234375" bestFit="1" customWidth="1"/>
    <col min="5703" max="5703" width="13.80859375" bestFit="1" customWidth="1"/>
    <col min="5704" max="5704" width="32.76171875" bestFit="1" customWidth="1"/>
    <col min="5705" max="5705" width="16.5234375" bestFit="1" customWidth="1"/>
    <col min="5706" max="5706" width="17.37890625" bestFit="1" customWidth="1"/>
    <col min="5707" max="5707" width="42.28515625" bestFit="1" customWidth="1"/>
    <col min="5708" max="5708" width="21.6640625" bestFit="1" customWidth="1"/>
    <col min="5709" max="5709" width="27.85546875" bestFit="1" customWidth="1"/>
    <col min="5710" max="5710" width="32.09375" bestFit="1" customWidth="1"/>
    <col min="5711" max="5711" width="33.80859375" bestFit="1" customWidth="1"/>
    <col min="5712" max="5712" width="24.6171875" bestFit="1" customWidth="1"/>
    <col min="5713" max="5713" width="30.37890625" bestFit="1" customWidth="1"/>
    <col min="5714" max="5714" width="21.140625" bestFit="1" customWidth="1"/>
    <col min="5715" max="5715" width="19.7109375" bestFit="1" customWidth="1"/>
    <col min="5716" max="5716" width="40.140625" bestFit="1" customWidth="1"/>
    <col min="5717" max="5717" width="17.47265625" bestFit="1" customWidth="1"/>
    <col min="5718" max="5718" width="47.046875" bestFit="1" customWidth="1"/>
    <col min="5719" max="5719" width="12.09375" bestFit="1" customWidth="1"/>
    <col min="5720" max="5720" width="40.47265625" bestFit="1" customWidth="1"/>
    <col min="5721" max="5721" width="17.28515625" bestFit="1" customWidth="1"/>
    <col min="5722" max="5722" width="23.85546875" bestFit="1" customWidth="1"/>
    <col min="5723" max="5723" width="17.47265625" bestFit="1" customWidth="1"/>
    <col min="5724" max="5724" width="25.42578125" bestFit="1" customWidth="1"/>
    <col min="5725" max="5725" width="30.37890625" bestFit="1" customWidth="1"/>
    <col min="5726" max="5726" width="34.28515625" bestFit="1" customWidth="1"/>
    <col min="5727" max="5727" width="35.28515625" bestFit="1" customWidth="1"/>
    <col min="5728" max="5728" width="31.046875" bestFit="1" customWidth="1"/>
    <col min="5729" max="5729" width="43.76171875" bestFit="1" customWidth="1"/>
    <col min="5730" max="5730" width="16.6171875" bestFit="1" customWidth="1"/>
    <col min="5731" max="5731" width="31.046875" bestFit="1" customWidth="1"/>
    <col min="5732" max="5732" width="15" bestFit="1" customWidth="1"/>
    <col min="5733" max="5733" width="13.47265625" bestFit="1" customWidth="1"/>
    <col min="5734" max="5734" width="31.5703125" bestFit="1" customWidth="1"/>
    <col min="5735" max="5735" width="42.09375" bestFit="1" customWidth="1"/>
    <col min="5736" max="5736" width="13.5703125" bestFit="1" customWidth="1"/>
    <col min="5737" max="5737" width="44.33203125" bestFit="1" customWidth="1"/>
    <col min="5738" max="5738" width="9.046875" bestFit="1" customWidth="1"/>
    <col min="5739" max="5739" width="36.80859375" bestFit="1" customWidth="1"/>
    <col min="5740" max="5740" width="21.5703125" bestFit="1" customWidth="1"/>
    <col min="5741" max="5741" width="22" bestFit="1" customWidth="1"/>
    <col min="5742" max="5742" width="32.046875" bestFit="1" customWidth="1"/>
    <col min="5743" max="5743" width="49.33203125" bestFit="1" customWidth="1"/>
    <col min="5744" max="5744" width="32.33203125" bestFit="1" customWidth="1"/>
    <col min="5745" max="5745" width="43.046875" bestFit="1" customWidth="1"/>
    <col min="5746" max="5746" width="37.47265625" bestFit="1" customWidth="1"/>
    <col min="5747" max="5747" width="26.37890625" bestFit="1" customWidth="1"/>
    <col min="5748" max="5748" width="9.94921875" bestFit="1" customWidth="1"/>
    <col min="5749" max="5749" width="47.7109375" bestFit="1" customWidth="1"/>
    <col min="5750" max="5750" width="8.1875" bestFit="1" customWidth="1"/>
    <col min="5751" max="5751" width="9.94921875" bestFit="1" customWidth="1"/>
    <col min="5752" max="5752" width="34.234375" bestFit="1" customWidth="1"/>
    <col min="5753" max="5753" width="23.80859375" bestFit="1" customWidth="1"/>
    <col min="5754" max="5754" width="43.28515625" bestFit="1" customWidth="1"/>
    <col min="5755" max="5755" width="32.5234375" bestFit="1" customWidth="1"/>
    <col min="5756" max="5756" width="33.90234375" bestFit="1" customWidth="1"/>
    <col min="5757" max="5757" width="20.234375" bestFit="1" customWidth="1"/>
    <col min="5758" max="5758" width="41.94921875" bestFit="1" customWidth="1"/>
    <col min="5759" max="5759" width="33.28515625" bestFit="1" customWidth="1"/>
    <col min="5760" max="5760" width="16.47265625" bestFit="1" customWidth="1"/>
    <col min="5761" max="5761" width="23.80859375" bestFit="1" customWidth="1"/>
    <col min="5762" max="5762" width="30.42578125" bestFit="1" customWidth="1"/>
    <col min="5763" max="5763" width="21.5234375" bestFit="1" customWidth="1"/>
    <col min="5764" max="5764" width="15.42578125" bestFit="1" customWidth="1"/>
    <col min="5765" max="5765" width="21.6640625" bestFit="1" customWidth="1"/>
    <col min="5766" max="5766" width="42.28515625" bestFit="1" customWidth="1"/>
    <col min="5767" max="5767" width="14.140625" bestFit="1" customWidth="1"/>
    <col min="5768" max="5768" width="44.7109375" bestFit="1" customWidth="1"/>
    <col min="5769" max="5769" width="32.37890625" bestFit="1" customWidth="1"/>
    <col min="5770" max="5770" width="24.140625" bestFit="1" customWidth="1"/>
    <col min="5771" max="5771" width="32.94921875" bestFit="1" customWidth="1"/>
    <col min="5772" max="5772" width="17.76171875" bestFit="1" customWidth="1"/>
    <col min="5773" max="5773" width="38.1875" bestFit="1" customWidth="1"/>
    <col min="5774" max="5774" width="34.28515625" bestFit="1" customWidth="1"/>
    <col min="5775" max="5775" width="43.234375" bestFit="1" customWidth="1"/>
    <col min="5776" max="5776" width="24.7109375" bestFit="1" customWidth="1"/>
    <col min="5777" max="5777" width="47.7109375" bestFit="1" customWidth="1"/>
    <col min="5778" max="5778" width="9.37890625" bestFit="1" customWidth="1"/>
    <col min="5779" max="5779" width="31" bestFit="1" customWidth="1"/>
    <col min="5780" max="5780" width="9.94921875" bestFit="1" customWidth="1"/>
    <col min="5781" max="5781" width="43.33203125" bestFit="1" customWidth="1"/>
    <col min="5782" max="5782" width="23" bestFit="1" customWidth="1"/>
    <col min="5783" max="5783" width="14.76171875" bestFit="1" customWidth="1"/>
    <col min="5784" max="5784" width="23.42578125" bestFit="1" customWidth="1"/>
    <col min="5785" max="5785" width="27.37890625" bestFit="1" customWidth="1"/>
    <col min="5786" max="5786" width="35.1875" bestFit="1" customWidth="1"/>
    <col min="5787" max="5787" width="28.28515625" bestFit="1" customWidth="1"/>
    <col min="5788" max="5788" width="31.5234375" bestFit="1" customWidth="1"/>
    <col min="5789" max="5789" width="38.94921875" bestFit="1" customWidth="1"/>
    <col min="5790" max="5790" width="22.90234375" bestFit="1" customWidth="1"/>
    <col min="5791" max="5791" width="11.5234375" bestFit="1" customWidth="1"/>
    <col min="5792" max="5792" width="14.42578125" bestFit="1" customWidth="1"/>
    <col min="5793" max="5793" width="11.1875" bestFit="1" customWidth="1"/>
    <col min="5794" max="5794" width="18.1875" bestFit="1" customWidth="1"/>
    <col min="5795" max="5795" width="31.140625" bestFit="1" customWidth="1"/>
    <col min="5796" max="5796" width="39.046875" bestFit="1" customWidth="1"/>
    <col min="5797" max="5797" width="20.5234375" bestFit="1" customWidth="1"/>
    <col min="5798" max="5798" width="15.76171875" bestFit="1" customWidth="1"/>
    <col min="5799" max="5799" width="44.85546875" bestFit="1" customWidth="1"/>
    <col min="5800" max="5800" width="19.94921875" bestFit="1" customWidth="1"/>
    <col min="5801" max="5801" width="21.09375" bestFit="1" customWidth="1"/>
    <col min="5802" max="5802" width="10.90234375" bestFit="1" customWidth="1"/>
    <col min="5803" max="5803" width="24.140625" bestFit="1" customWidth="1"/>
    <col min="5804" max="5804" width="23.80859375" bestFit="1" customWidth="1"/>
    <col min="5805" max="5805" width="9.046875" bestFit="1" customWidth="1"/>
    <col min="5806" max="5806" width="19.046875" bestFit="1" customWidth="1"/>
    <col min="5807" max="5807" width="18.140625" bestFit="1" customWidth="1"/>
    <col min="5808" max="5808" width="40.7109375" bestFit="1" customWidth="1"/>
    <col min="5809" max="5809" width="30.42578125" bestFit="1" customWidth="1"/>
    <col min="5810" max="5810" width="40.94921875" bestFit="1" customWidth="1"/>
    <col min="5811" max="5811" width="25.37890625" bestFit="1" customWidth="1"/>
    <col min="5812" max="5812" width="35.76171875" bestFit="1" customWidth="1"/>
    <col min="5813" max="5813" width="21.90234375" bestFit="1" customWidth="1"/>
    <col min="5814" max="5814" width="45" bestFit="1" customWidth="1"/>
    <col min="5815" max="5815" width="21.28515625" bestFit="1" customWidth="1"/>
    <col min="5816" max="5816" width="9.94921875" bestFit="1" customWidth="1"/>
    <col min="5817" max="5817" width="16.90234375" bestFit="1" customWidth="1"/>
    <col min="5818" max="5818" width="12.94921875" bestFit="1" customWidth="1"/>
    <col min="5819" max="5819" width="26.76171875" bestFit="1" customWidth="1"/>
    <col min="5820" max="5820" width="15.5234375" bestFit="1" customWidth="1"/>
    <col min="5821" max="5821" width="22.85546875" bestFit="1" customWidth="1"/>
    <col min="5822" max="5822" width="21.90234375" bestFit="1" customWidth="1"/>
    <col min="5823" max="5823" width="28.5234375" bestFit="1" customWidth="1"/>
    <col min="5824" max="5824" width="38.80859375" bestFit="1" customWidth="1"/>
    <col min="5825" max="5825" width="22.76171875" bestFit="1" customWidth="1"/>
    <col min="5826" max="5826" width="33.33203125" bestFit="1" customWidth="1"/>
    <col min="5827" max="5827" width="15.046875" bestFit="1" customWidth="1"/>
    <col min="5828" max="5828" width="24.33203125" bestFit="1" customWidth="1"/>
    <col min="5829" max="5829" width="23.5234375" bestFit="1" customWidth="1"/>
    <col min="5830" max="5830" width="27.6171875" bestFit="1" customWidth="1"/>
    <col min="5831" max="5831" width="15.90234375" bestFit="1" customWidth="1"/>
    <col min="5832" max="5832" width="13.94921875" bestFit="1" customWidth="1"/>
    <col min="5833" max="5833" width="46.85546875" bestFit="1" customWidth="1"/>
    <col min="5834" max="5834" width="24.94921875" bestFit="1" customWidth="1"/>
    <col min="5835" max="5835" width="15.28515625" bestFit="1" customWidth="1"/>
    <col min="5836" max="5836" width="43.33203125" bestFit="1" customWidth="1"/>
    <col min="5837" max="5837" width="38.5703125" bestFit="1" customWidth="1"/>
    <col min="5838" max="5838" width="22.6171875" bestFit="1" customWidth="1"/>
    <col min="5839" max="5839" width="19.42578125" bestFit="1" customWidth="1"/>
    <col min="5840" max="5840" width="30.80859375" bestFit="1" customWidth="1"/>
    <col min="5841" max="5841" width="15.7109375" bestFit="1" customWidth="1"/>
    <col min="5842" max="5842" width="18.33203125" bestFit="1" customWidth="1"/>
    <col min="5843" max="5843" width="46.1875" bestFit="1" customWidth="1"/>
    <col min="5844" max="5844" width="32.140625" bestFit="1" customWidth="1"/>
    <col min="5845" max="5845" width="12.94921875" bestFit="1" customWidth="1"/>
    <col min="5846" max="5846" width="29.37890625" bestFit="1" customWidth="1"/>
    <col min="5847" max="5847" width="32.37890625" bestFit="1" customWidth="1"/>
    <col min="5848" max="5848" width="47.85546875" bestFit="1" customWidth="1"/>
    <col min="5849" max="5849" width="35.42578125" bestFit="1" customWidth="1"/>
    <col min="5850" max="5850" width="31.94921875" bestFit="1" customWidth="1"/>
    <col min="5851" max="5851" width="21.42578125" bestFit="1" customWidth="1"/>
    <col min="5852" max="5852" width="26.234375" bestFit="1" customWidth="1"/>
    <col min="5853" max="5853" width="42.85546875" bestFit="1" customWidth="1"/>
    <col min="5854" max="5854" width="24.5703125" bestFit="1" customWidth="1"/>
    <col min="5855" max="5855" width="38.90234375" bestFit="1" customWidth="1"/>
    <col min="5856" max="5856" width="31.234375" bestFit="1" customWidth="1"/>
    <col min="5857" max="5857" width="19.234375" bestFit="1" customWidth="1"/>
    <col min="5858" max="5858" width="35.6171875" bestFit="1" customWidth="1"/>
    <col min="5859" max="5859" width="41.046875" bestFit="1" customWidth="1"/>
    <col min="5860" max="5860" width="33.09375" bestFit="1" customWidth="1"/>
    <col min="5861" max="5861" width="46.85546875" bestFit="1" customWidth="1"/>
    <col min="5862" max="5862" width="43.28515625" bestFit="1" customWidth="1"/>
    <col min="5863" max="5863" width="39.85546875" bestFit="1" customWidth="1"/>
    <col min="5864" max="5864" width="45.09375" bestFit="1" customWidth="1"/>
    <col min="5865" max="5865" width="14.6640625" bestFit="1" customWidth="1"/>
    <col min="5866" max="5866" width="44.80859375" bestFit="1" customWidth="1"/>
    <col min="5867" max="5867" width="29.6171875" bestFit="1" customWidth="1"/>
    <col min="5868" max="5868" width="33.6640625" bestFit="1" customWidth="1"/>
    <col min="5869" max="5869" width="19.42578125" bestFit="1" customWidth="1"/>
    <col min="5870" max="5870" width="23.76171875" bestFit="1" customWidth="1"/>
    <col min="5871" max="5871" width="21.6640625" bestFit="1" customWidth="1"/>
    <col min="5872" max="5872" width="38.234375" bestFit="1" customWidth="1"/>
    <col min="5873" max="5873" width="38.42578125" bestFit="1" customWidth="1"/>
    <col min="5874" max="5874" width="30.33203125" bestFit="1" customWidth="1"/>
    <col min="5875" max="5875" width="27.140625" bestFit="1" customWidth="1"/>
    <col min="5876" max="5876" width="24.046875" bestFit="1" customWidth="1"/>
    <col min="5877" max="5877" width="19.37890625" bestFit="1" customWidth="1"/>
    <col min="5878" max="5878" width="32.37890625" bestFit="1" customWidth="1"/>
    <col min="5879" max="5879" width="21.1875" bestFit="1" customWidth="1"/>
    <col min="5880" max="5880" width="42.5703125" bestFit="1" customWidth="1"/>
    <col min="5881" max="5881" width="9.7109375" bestFit="1" customWidth="1"/>
    <col min="5882" max="5882" width="44.1875" bestFit="1" customWidth="1"/>
    <col min="5883" max="5883" width="36.5234375" bestFit="1" customWidth="1"/>
    <col min="5884" max="5884" width="38.28515625" bestFit="1" customWidth="1"/>
    <col min="5885" max="5885" width="46.1875" bestFit="1" customWidth="1"/>
    <col min="5886" max="5886" width="18.6171875" bestFit="1" customWidth="1"/>
    <col min="5887" max="5887" width="35" bestFit="1" customWidth="1"/>
    <col min="5888" max="5888" width="35.47265625" bestFit="1" customWidth="1"/>
    <col min="5889" max="5889" width="26.5234375" bestFit="1" customWidth="1"/>
    <col min="5890" max="5890" width="45.09375" bestFit="1" customWidth="1"/>
    <col min="5891" max="5891" width="30.42578125" bestFit="1" customWidth="1"/>
    <col min="5892" max="5892" width="19.33203125" bestFit="1" customWidth="1"/>
    <col min="5893" max="5893" width="35.85546875" bestFit="1" customWidth="1"/>
    <col min="5894" max="5894" width="19.7109375" bestFit="1" customWidth="1"/>
    <col min="5895" max="5895" width="42.37890625" bestFit="1" customWidth="1"/>
    <col min="5896" max="5896" width="36.5703125" bestFit="1" customWidth="1"/>
    <col min="5897" max="5897" width="14.140625" bestFit="1" customWidth="1"/>
    <col min="5898" max="5898" width="32.5703125" bestFit="1" customWidth="1"/>
    <col min="5899" max="5899" width="43.80859375" bestFit="1" customWidth="1"/>
    <col min="5900" max="5900" width="23.90234375" bestFit="1" customWidth="1"/>
    <col min="5901" max="5901" width="19" bestFit="1" customWidth="1"/>
    <col min="5902" max="5902" width="9.046875" bestFit="1" customWidth="1"/>
    <col min="5903" max="5903" width="17.234375" bestFit="1" customWidth="1"/>
    <col min="5904" max="5904" width="29.046875" bestFit="1" customWidth="1"/>
    <col min="5905" max="5905" width="15.234375" bestFit="1" customWidth="1"/>
    <col min="5906" max="5906" width="11.6171875" bestFit="1" customWidth="1"/>
    <col min="5907" max="5907" width="17.94921875" bestFit="1" customWidth="1"/>
    <col min="5908" max="5908" width="25.33203125" bestFit="1" customWidth="1"/>
    <col min="5909" max="5909" width="29.37890625" bestFit="1" customWidth="1"/>
    <col min="5910" max="5910" width="37.234375" bestFit="1" customWidth="1"/>
    <col min="5911" max="5911" width="29" bestFit="1" customWidth="1"/>
    <col min="5912" max="5912" width="44.5234375" bestFit="1" customWidth="1"/>
    <col min="5913" max="5913" width="36.046875" bestFit="1" customWidth="1"/>
    <col min="5914" max="5914" width="38.42578125" bestFit="1" customWidth="1"/>
    <col min="5915" max="5915" width="15.7109375" bestFit="1" customWidth="1"/>
    <col min="5916" max="5916" width="9.94921875" bestFit="1" customWidth="1"/>
    <col min="5917" max="5917" width="30.33203125" bestFit="1" customWidth="1"/>
    <col min="5918" max="5918" width="31.80859375" bestFit="1" customWidth="1"/>
    <col min="5919" max="5919" width="41.47265625" bestFit="1" customWidth="1"/>
    <col min="5920" max="5920" width="33.94921875" bestFit="1" customWidth="1"/>
    <col min="5921" max="5921" width="20.80859375" bestFit="1" customWidth="1"/>
    <col min="5922" max="5922" width="36.47265625" bestFit="1" customWidth="1"/>
    <col min="5923" max="5923" width="20.1875" bestFit="1" customWidth="1"/>
    <col min="5924" max="5924" width="27.6171875" bestFit="1" customWidth="1"/>
    <col min="5925" max="5925" width="18.33203125" bestFit="1" customWidth="1"/>
    <col min="5926" max="5926" width="27.5234375" bestFit="1" customWidth="1"/>
    <col min="5927" max="5927" width="45.76171875" bestFit="1" customWidth="1"/>
    <col min="5928" max="5928" width="21.5234375" bestFit="1" customWidth="1"/>
    <col min="5929" max="5929" width="18.76171875" bestFit="1" customWidth="1"/>
    <col min="5930" max="5930" width="9.046875" bestFit="1" customWidth="1"/>
    <col min="5931" max="5931" width="41.234375" bestFit="1" customWidth="1"/>
    <col min="5932" max="5932" width="27.47265625" bestFit="1" customWidth="1"/>
    <col min="5933" max="5933" width="24.1875" bestFit="1" customWidth="1"/>
    <col min="5934" max="5934" width="30.046875" bestFit="1" customWidth="1"/>
    <col min="5935" max="5935" width="46.80859375" bestFit="1" customWidth="1"/>
    <col min="5936" max="5936" width="28.85546875" bestFit="1" customWidth="1"/>
    <col min="5937" max="5937" width="27.85546875" bestFit="1" customWidth="1"/>
    <col min="5938" max="5938" width="42.90234375" bestFit="1" customWidth="1"/>
    <col min="5939" max="5939" width="13.5703125" bestFit="1" customWidth="1"/>
    <col min="5940" max="5940" width="19.5703125" bestFit="1" customWidth="1"/>
    <col min="5941" max="5941" width="33.90234375" bestFit="1" customWidth="1"/>
    <col min="5942" max="5942" width="41.7109375" bestFit="1" customWidth="1"/>
    <col min="5943" max="5943" width="9.046875" bestFit="1" customWidth="1"/>
    <col min="5944" max="5944" width="40.234375" bestFit="1" customWidth="1"/>
    <col min="5945" max="5945" width="24.09375" bestFit="1" customWidth="1"/>
    <col min="5946" max="5946" width="37.5234375" bestFit="1" customWidth="1"/>
    <col min="5947" max="5947" width="27.140625" bestFit="1" customWidth="1"/>
    <col min="5948" max="5948" width="36.80859375" bestFit="1" customWidth="1"/>
    <col min="5949" max="5949" width="35.140625" bestFit="1" customWidth="1"/>
    <col min="5950" max="5950" width="38.234375" bestFit="1" customWidth="1"/>
    <col min="5951" max="5951" width="36.7109375" bestFit="1" customWidth="1"/>
    <col min="5952" max="5952" width="22.94921875" bestFit="1" customWidth="1"/>
    <col min="5953" max="5953" width="44.28515625" bestFit="1" customWidth="1"/>
    <col min="5954" max="5954" width="26.09375" bestFit="1" customWidth="1"/>
    <col min="5955" max="5955" width="48.85546875" bestFit="1" customWidth="1"/>
    <col min="5956" max="5956" width="21.47265625" bestFit="1" customWidth="1"/>
    <col min="5957" max="5957" width="48.1875" bestFit="1" customWidth="1"/>
    <col min="5958" max="5958" width="31.33203125" bestFit="1" customWidth="1"/>
    <col min="5959" max="5959" width="39" bestFit="1" customWidth="1"/>
    <col min="5960" max="5960" width="21.90234375" bestFit="1" customWidth="1"/>
    <col min="5961" max="5961" width="23.09375" bestFit="1" customWidth="1"/>
    <col min="5962" max="5962" width="9.046875" bestFit="1" customWidth="1"/>
    <col min="5963" max="5963" width="23.5234375" bestFit="1" customWidth="1"/>
    <col min="5964" max="5964" width="27.6640625" bestFit="1" customWidth="1"/>
    <col min="5965" max="5965" width="9.94921875" bestFit="1" customWidth="1"/>
    <col min="5966" max="5966" width="28.80859375" bestFit="1" customWidth="1"/>
    <col min="5967" max="5967" width="32.90234375" bestFit="1" customWidth="1"/>
    <col min="5968" max="5968" width="39.80859375" bestFit="1" customWidth="1"/>
    <col min="5969" max="5969" width="24.47265625" bestFit="1" customWidth="1"/>
    <col min="5970" max="5970" width="27.6640625" bestFit="1" customWidth="1"/>
    <col min="5971" max="5971" width="9.046875" bestFit="1" customWidth="1"/>
    <col min="5972" max="5972" width="45.76171875" bestFit="1" customWidth="1"/>
    <col min="5973" max="5973" width="42.6171875" bestFit="1" customWidth="1"/>
    <col min="5974" max="5974" width="37.09375" bestFit="1" customWidth="1"/>
    <col min="5975" max="5975" width="32.6640625" bestFit="1" customWidth="1"/>
    <col min="5976" max="5976" width="29.234375" bestFit="1" customWidth="1"/>
    <col min="5977" max="5977" width="23.140625" bestFit="1" customWidth="1"/>
    <col min="5978" max="5978" width="10.85546875" bestFit="1" customWidth="1"/>
    <col min="5979" max="5979" width="32.33203125" bestFit="1" customWidth="1"/>
    <col min="5980" max="5980" width="41.6171875" bestFit="1" customWidth="1"/>
    <col min="5981" max="5981" width="33.76171875" bestFit="1" customWidth="1"/>
    <col min="5982" max="5982" width="48.234375" bestFit="1" customWidth="1"/>
    <col min="5983" max="5983" width="19.5234375" bestFit="1" customWidth="1"/>
    <col min="5984" max="5984" width="44.80859375" bestFit="1" customWidth="1"/>
    <col min="5985" max="5985" width="41.37890625" bestFit="1" customWidth="1"/>
    <col min="5986" max="5986" width="21.76171875" bestFit="1" customWidth="1"/>
    <col min="5987" max="5987" width="13" bestFit="1" customWidth="1"/>
    <col min="5988" max="5988" width="33.6640625" bestFit="1" customWidth="1"/>
    <col min="5989" max="5989" width="31.6171875" bestFit="1" customWidth="1"/>
    <col min="5990" max="5990" width="37.5703125" bestFit="1" customWidth="1"/>
    <col min="5991" max="5991" width="33.37890625" bestFit="1" customWidth="1"/>
    <col min="5992" max="5992" width="36.33203125" bestFit="1" customWidth="1"/>
    <col min="5993" max="5993" width="25.5703125" bestFit="1" customWidth="1"/>
    <col min="5994" max="5994" width="21.5703125" bestFit="1" customWidth="1"/>
    <col min="5995" max="5995" width="43.046875" bestFit="1" customWidth="1"/>
    <col min="5996" max="5996" width="35.6640625" bestFit="1" customWidth="1"/>
    <col min="5997" max="5997" width="9.046875" bestFit="1" customWidth="1"/>
    <col min="5998" max="5998" width="19.80859375" bestFit="1" customWidth="1"/>
    <col min="5999" max="5999" width="45.234375" bestFit="1" customWidth="1"/>
    <col min="6000" max="6000" width="23.7109375" bestFit="1" customWidth="1"/>
    <col min="6001" max="6001" width="20" bestFit="1" customWidth="1"/>
    <col min="6002" max="6002" width="23.140625" bestFit="1" customWidth="1"/>
    <col min="6003" max="6003" width="42.234375" bestFit="1" customWidth="1"/>
    <col min="6004" max="6004" width="30.80859375" bestFit="1" customWidth="1"/>
    <col min="6005" max="6005" width="9.046875" bestFit="1" customWidth="1"/>
    <col min="6006" max="6006" width="36.7109375" bestFit="1" customWidth="1"/>
    <col min="6007" max="6007" width="43.28515625" bestFit="1" customWidth="1"/>
    <col min="6008" max="6008" width="24.37890625" bestFit="1" customWidth="1"/>
    <col min="6009" max="6009" width="11.5703125" bestFit="1" customWidth="1"/>
    <col min="6010" max="6010" width="21.94921875" bestFit="1" customWidth="1"/>
    <col min="6011" max="6011" width="18" bestFit="1" customWidth="1"/>
    <col min="6012" max="6012" width="13.09375" bestFit="1" customWidth="1"/>
    <col min="6013" max="6013" width="23.140625" bestFit="1" customWidth="1"/>
    <col min="6014" max="6014" width="23.046875" bestFit="1" customWidth="1"/>
    <col min="6015" max="6015" width="35.37890625" bestFit="1" customWidth="1"/>
    <col min="6016" max="6016" width="13.80859375" bestFit="1" customWidth="1"/>
    <col min="6017" max="6017" width="21.28515625" bestFit="1" customWidth="1"/>
    <col min="6018" max="6018" width="15.90234375" bestFit="1" customWidth="1"/>
    <col min="6019" max="6019" width="23.234375" bestFit="1" customWidth="1"/>
    <col min="6020" max="6020" width="16.7109375" bestFit="1" customWidth="1"/>
    <col min="6021" max="6021" width="24.6640625" bestFit="1" customWidth="1"/>
    <col min="6022" max="6022" width="45.5703125" bestFit="1" customWidth="1"/>
    <col min="6023" max="6023" width="41.33203125" bestFit="1" customWidth="1"/>
    <col min="6024" max="6024" width="43.5703125" bestFit="1" customWidth="1"/>
    <col min="6025" max="6025" width="39.140625" bestFit="1" customWidth="1"/>
    <col min="6026" max="6026" width="13.47265625" bestFit="1" customWidth="1"/>
    <col min="6027" max="6027" width="9.046875" bestFit="1" customWidth="1"/>
    <col min="6028" max="6028" width="43.5703125" bestFit="1" customWidth="1"/>
    <col min="6029" max="6029" width="33.046875" bestFit="1" customWidth="1"/>
    <col min="6030" max="6030" width="19.140625" bestFit="1" customWidth="1"/>
    <col min="6031" max="6031" width="48.5234375" bestFit="1" customWidth="1"/>
    <col min="6032" max="6032" width="24.234375" bestFit="1" customWidth="1"/>
    <col min="6033" max="6033" width="36.76171875" bestFit="1" customWidth="1"/>
    <col min="6034" max="6034" width="35.76171875" bestFit="1" customWidth="1"/>
    <col min="6035" max="6035" width="31.6640625" bestFit="1" customWidth="1"/>
    <col min="6036" max="6036" width="37.5703125" bestFit="1" customWidth="1"/>
    <col min="6037" max="6037" width="13.5234375" bestFit="1" customWidth="1"/>
    <col min="6038" max="6038" width="47.33203125" bestFit="1" customWidth="1"/>
    <col min="6039" max="6039" width="45.85546875" bestFit="1" customWidth="1"/>
    <col min="6040" max="6040" width="35.42578125" bestFit="1" customWidth="1"/>
    <col min="6041" max="6041" width="9.046875" bestFit="1" customWidth="1"/>
    <col min="6042" max="6042" width="27.1875" bestFit="1" customWidth="1"/>
    <col min="6043" max="6043" width="18.47265625" bestFit="1" customWidth="1"/>
    <col min="6044" max="6044" width="23.140625" bestFit="1" customWidth="1"/>
    <col min="6045" max="6045" width="9.5234375" bestFit="1" customWidth="1"/>
    <col min="6046" max="6046" width="33.37890625" bestFit="1" customWidth="1"/>
    <col min="6047" max="6047" width="12.90234375" bestFit="1" customWidth="1"/>
    <col min="6048" max="6048" width="43.76171875" bestFit="1" customWidth="1"/>
    <col min="6049" max="6049" width="33.33203125" bestFit="1" customWidth="1"/>
    <col min="6050" max="6050" width="11.80859375" bestFit="1" customWidth="1"/>
    <col min="6051" max="6051" width="10" bestFit="1" customWidth="1"/>
    <col min="6052" max="6052" width="23.5703125" bestFit="1" customWidth="1"/>
    <col min="6053" max="6053" width="16.234375" bestFit="1" customWidth="1"/>
    <col min="6054" max="6054" width="37.76171875" bestFit="1" customWidth="1"/>
    <col min="6055" max="6055" width="41.7109375" bestFit="1" customWidth="1"/>
    <col min="6056" max="6056" width="44.76171875" bestFit="1" customWidth="1"/>
    <col min="6057" max="6057" width="28.7109375" bestFit="1" customWidth="1"/>
    <col min="6058" max="6058" width="32.42578125" bestFit="1" customWidth="1"/>
    <col min="6059" max="6059" width="40.42578125" bestFit="1" customWidth="1"/>
    <col min="6060" max="6060" width="35.234375" bestFit="1" customWidth="1"/>
    <col min="6061" max="6061" width="19.76171875" bestFit="1" customWidth="1"/>
    <col min="6062" max="6062" width="14.09375" bestFit="1" customWidth="1"/>
    <col min="6063" max="6063" width="18.1875" bestFit="1" customWidth="1"/>
    <col min="6064" max="6064" width="27.7109375" bestFit="1" customWidth="1"/>
    <col min="6065" max="6065" width="23.1875" bestFit="1" customWidth="1"/>
    <col min="6066" max="6066" width="16.94921875" bestFit="1" customWidth="1"/>
    <col min="6067" max="6067" width="46.94921875" bestFit="1" customWidth="1"/>
    <col min="6068" max="6068" width="43.7109375" bestFit="1" customWidth="1"/>
    <col min="6069" max="6069" width="17.47265625" bestFit="1" customWidth="1"/>
    <col min="6070" max="6070" width="37.5234375" bestFit="1" customWidth="1"/>
    <col min="6071" max="6071" width="44.09375" bestFit="1" customWidth="1"/>
    <col min="6072" max="6072" width="43.234375" bestFit="1" customWidth="1"/>
    <col min="6073" max="6073" width="23.94921875" bestFit="1" customWidth="1"/>
    <col min="6074" max="6074" width="38.1875" bestFit="1" customWidth="1"/>
    <col min="6075" max="6075" width="9.046875" bestFit="1" customWidth="1"/>
    <col min="6076" max="6076" width="22.5234375" bestFit="1" customWidth="1"/>
    <col min="6077" max="6077" width="22.85546875" bestFit="1" customWidth="1"/>
    <col min="6078" max="6078" width="18.76171875" bestFit="1" customWidth="1"/>
    <col min="6079" max="6079" width="19.140625" bestFit="1" customWidth="1"/>
  </cols>
  <sheetData>
    <row r="1" spans="1:25" x14ac:dyDescent="0.45">
      <c r="A1" s="12" t="s">
        <v>8244</v>
      </c>
      <c r="B1" t="s">
        <v>8364</v>
      </c>
    </row>
    <row r="3" spans="1:25" x14ac:dyDescent="0.45">
      <c r="B3" s="12" t="s">
        <v>8360</v>
      </c>
    </row>
    <row r="4" spans="1:25" x14ac:dyDescent="0.45">
      <c r="B4" t="s">
        <v>8218</v>
      </c>
      <c r="H4" t="s">
        <v>8393</v>
      </c>
      <c r="I4" t="s">
        <v>8365</v>
      </c>
      <c r="J4" t="s">
        <v>8386</v>
      </c>
      <c r="K4" t="s">
        <v>8388</v>
      </c>
      <c r="L4" t="s">
        <v>8385</v>
      </c>
      <c r="M4" t="s">
        <v>8367</v>
      </c>
    </row>
    <row r="5" spans="1:25" x14ac:dyDescent="0.45">
      <c r="A5" s="12" t="s">
        <v>8362</v>
      </c>
      <c r="B5" t="s">
        <v>8369</v>
      </c>
      <c r="C5" t="s">
        <v>8366</v>
      </c>
      <c r="D5" t="s">
        <v>8387</v>
      </c>
      <c r="E5" t="s">
        <v>8389</v>
      </c>
      <c r="F5" t="s">
        <v>8370</v>
      </c>
      <c r="G5" t="s">
        <v>8368</v>
      </c>
    </row>
    <row r="6" spans="1:25" x14ac:dyDescent="0.45">
      <c r="A6" s="13" t="s">
        <v>8224</v>
      </c>
      <c r="B6" s="9">
        <v>10500</v>
      </c>
      <c r="C6" s="9">
        <v>11921</v>
      </c>
      <c r="D6" s="15">
        <v>41806.605034722219</v>
      </c>
      <c r="E6" s="15">
        <v>42571.501516203702</v>
      </c>
      <c r="F6" s="9">
        <v>312</v>
      </c>
      <c r="G6" s="9">
        <v>202.42000000000002</v>
      </c>
      <c r="H6" s="9">
        <v>10500</v>
      </c>
      <c r="I6" s="9">
        <v>11921</v>
      </c>
      <c r="J6" s="15">
        <v>41806.605034722219</v>
      </c>
      <c r="K6" s="15">
        <v>42571.501516203702</v>
      </c>
      <c r="L6" s="9">
        <v>312</v>
      </c>
      <c r="M6" s="9">
        <v>202.42000000000002</v>
      </c>
    </row>
    <row r="7" spans="1:25" x14ac:dyDescent="0.45">
      <c r="A7" s="14" t="s">
        <v>8315</v>
      </c>
      <c r="B7" s="9">
        <v>10500</v>
      </c>
      <c r="C7" s="9">
        <v>11921</v>
      </c>
      <c r="D7" s="15">
        <v>41806.605034722219</v>
      </c>
      <c r="E7" s="15">
        <v>42571.501516203702</v>
      </c>
      <c r="F7" s="9">
        <v>312</v>
      </c>
      <c r="G7" s="9">
        <v>202.42000000000002</v>
      </c>
      <c r="H7" s="9">
        <v>10500</v>
      </c>
      <c r="I7" s="9">
        <v>11921</v>
      </c>
      <c r="J7" s="15">
        <v>41806.605034722219</v>
      </c>
      <c r="K7" s="15">
        <v>42571.501516203702</v>
      </c>
      <c r="L7" s="9">
        <v>312</v>
      </c>
      <c r="M7" s="9">
        <v>202.42000000000002</v>
      </c>
    </row>
    <row r="8" spans="1:25" x14ac:dyDescent="0.45">
      <c r="A8" s="17" t="s">
        <v>3473</v>
      </c>
      <c r="B8" s="9">
        <v>2000</v>
      </c>
      <c r="C8" s="9">
        <v>2020</v>
      </c>
      <c r="D8" s="15">
        <v>42541.501516203702</v>
      </c>
      <c r="E8" s="15">
        <v>42571.501516203702</v>
      </c>
      <c r="F8" s="9">
        <v>39</v>
      </c>
      <c r="G8" s="9">
        <v>51.79</v>
      </c>
      <c r="H8" s="9">
        <v>2000</v>
      </c>
      <c r="I8" s="9">
        <v>2020</v>
      </c>
      <c r="J8" s="15">
        <v>42541.501516203702</v>
      </c>
      <c r="K8" s="15">
        <v>42571.501516203702</v>
      </c>
      <c r="L8" s="9">
        <v>39</v>
      </c>
      <c r="M8" s="9">
        <v>51.79</v>
      </c>
    </row>
    <row r="9" spans="1:25" ht="27.6" x14ac:dyDescent="0.45">
      <c r="A9" s="20" t="s">
        <v>7584</v>
      </c>
      <c r="B9" s="9">
        <v>2000</v>
      </c>
      <c r="C9" s="9">
        <v>2020</v>
      </c>
      <c r="D9" s="15">
        <v>42541.501516203702</v>
      </c>
      <c r="E9" s="15">
        <v>42571.501516203702</v>
      </c>
      <c r="F9" s="9">
        <v>39</v>
      </c>
      <c r="G9" s="9">
        <v>51.79</v>
      </c>
      <c r="H9" s="9">
        <v>2000</v>
      </c>
      <c r="I9" s="9">
        <v>2020</v>
      </c>
      <c r="J9" s="15">
        <v>42541.501516203702</v>
      </c>
      <c r="K9" s="15">
        <v>42571.501516203702</v>
      </c>
      <c r="L9" s="9">
        <v>39</v>
      </c>
      <c r="M9" s="9">
        <v>51.79</v>
      </c>
    </row>
    <row r="10" spans="1:25" x14ac:dyDescent="0.45">
      <c r="A10" s="17" t="s">
        <v>3616</v>
      </c>
      <c r="B10" s="9">
        <v>2000</v>
      </c>
      <c r="C10" s="9">
        <v>2020</v>
      </c>
      <c r="D10" s="15">
        <v>42128.627893518518</v>
      </c>
      <c r="E10" s="15">
        <v>42158.627893518518</v>
      </c>
      <c r="F10" s="9">
        <v>56</v>
      </c>
      <c r="G10" s="9">
        <v>36.07</v>
      </c>
      <c r="H10" s="9">
        <v>2000</v>
      </c>
      <c r="I10" s="9">
        <v>2020</v>
      </c>
      <c r="J10" s="15">
        <v>42128.627893518518</v>
      </c>
      <c r="K10" s="15">
        <v>42158.627893518518</v>
      </c>
      <c r="L10" s="9">
        <v>56</v>
      </c>
      <c r="M10" s="9">
        <v>36.07</v>
      </c>
    </row>
    <row r="11" spans="1:25" s="3" customFormat="1" ht="27.6" x14ac:dyDescent="0.45">
      <c r="A11" s="20" t="s">
        <v>7728</v>
      </c>
      <c r="B11" s="19">
        <v>2000</v>
      </c>
      <c r="C11" s="19">
        <v>2020</v>
      </c>
      <c r="D11" s="4">
        <v>42128.627893518518</v>
      </c>
      <c r="E11" s="4">
        <v>42158.627893518518</v>
      </c>
      <c r="F11" s="19">
        <v>56</v>
      </c>
      <c r="G11" s="19">
        <v>36.07</v>
      </c>
      <c r="H11" s="19">
        <v>2000</v>
      </c>
      <c r="I11" s="19">
        <v>2020</v>
      </c>
      <c r="J11" s="4">
        <v>42128.627893518518</v>
      </c>
      <c r="K11" s="4">
        <v>42158.627893518518</v>
      </c>
      <c r="L11" s="19">
        <v>56</v>
      </c>
      <c r="M11" s="19">
        <v>36.07</v>
      </c>
      <c r="N11"/>
      <c r="O11"/>
      <c r="P11"/>
      <c r="Q11"/>
      <c r="R11"/>
      <c r="S11"/>
      <c r="T11"/>
      <c r="U11"/>
      <c r="V11"/>
      <c r="W11"/>
      <c r="X11"/>
      <c r="Y11"/>
    </row>
    <row r="12" spans="1:25" x14ac:dyDescent="0.45">
      <c r="A12" s="17" t="s">
        <v>3178</v>
      </c>
      <c r="B12" s="9">
        <v>1500</v>
      </c>
      <c r="C12" s="9">
        <v>2576</v>
      </c>
      <c r="D12" s="15">
        <v>41806.605034722219</v>
      </c>
      <c r="E12" s="15">
        <v>41836.605034722219</v>
      </c>
      <c r="F12" s="9">
        <v>78</v>
      </c>
      <c r="G12" s="9">
        <v>33.03</v>
      </c>
      <c r="H12" s="9">
        <v>1500</v>
      </c>
      <c r="I12" s="9">
        <v>2576</v>
      </c>
      <c r="J12" s="15">
        <v>41806.605034722219</v>
      </c>
      <c r="K12" s="15">
        <v>41836.605034722219</v>
      </c>
      <c r="L12" s="9">
        <v>78</v>
      </c>
      <c r="M12" s="9">
        <v>33.03</v>
      </c>
    </row>
    <row r="13" spans="1:25" s="3" customFormat="1" ht="27.6" x14ac:dyDescent="0.45">
      <c r="A13" s="20" t="s">
        <v>7288</v>
      </c>
      <c r="B13" s="19">
        <v>1500</v>
      </c>
      <c r="C13" s="19">
        <v>2576</v>
      </c>
      <c r="D13" s="4">
        <v>41806.605034722219</v>
      </c>
      <c r="E13" s="4">
        <v>41836.605034722219</v>
      </c>
      <c r="F13" s="19">
        <v>78</v>
      </c>
      <c r="G13" s="19">
        <v>33.03</v>
      </c>
      <c r="H13" s="19">
        <v>1500</v>
      </c>
      <c r="I13" s="19">
        <v>2576</v>
      </c>
      <c r="J13" s="4">
        <v>41806.605034722219</v>
      </c>
      <c r="K13" s="4">
        <v>41836.605034722219</v>
      </c>
      <c r="L13" s="19">
        <v>78</v>
      </c>
      <c r="M13" s="19">
        <v>33.03</v>
      </c>
      <c r="N13"/>
      <c r="O13"/>
      <c r="P13"/>
      <c r="Q13"/>
      <c r="R13"/>
      <c r="S13"/>
      <c r="T13"/>
      <c r="U13"/>
      <c r="V13"/>
      <c r="W13"/>
      <c r="X13"/>
      <c r="Y13"/>
    </row>
    <row r="14" spans="1:25" x14ac:dyDescent="0.45">
      <c r="A14" s="17" t="s">
        <v>3329</v>
      </c>
      <c r="B14" s="9">
        <v>1000</v>
      </c>
      <c r="C14" s="9">
        <v>1168</v>
      </c>
      <c r="D14" s="15">
        <v>41837.323009259257</v>
      </c>
      <c r="E14" s="15">
        <v>41847.958333333336</v>
      </c>
      <c r="F14" s="9">
        <v>26</v>
      </c>
      <c r="G14" s="9">
        <v>44.92</v>
      </c>
      <c r="H14" s="9">
        <v>1000</v>
      </c>
      <c r="I14" s="9">
        <v>1168</v>
      </c>
      <c r="J14" s="15">
        <v>41837.323009259257</v>
      </c>
      <c r="K14" s="15">
        <v>41847.958333333336</v>
      </c>
      <c r="L14" s="9">
        <v>26</v>
      </c>
      <c r="M14" s="9">
        <v>44.92</v>
      </c>
    </row>
    <row r="15" spans="1:25" s="3" customFormat="1" ht="27.6" x14ac:dyDescent="0.45">
      <c r="A15" s="20" t="s">
        <v>7439</v>
      </c>
      <c r="B15" s="19">
        <v>1000</v>
      </c>
      <c r="C15" s="19">
        <v>1168</v>
      </c>
      <c r="D15" s="4">
        <v>41837.323009259257</v>
      </c>
      <c r="E15" s="4">
        <v>41847.958333333336</v>
      </c>
      <c r="F15" s="19">
        <v>26</v>
      </c>
      <c r="G15" s="19">
        <v>44.92</v>
      </c>
      <c r="H15" s="19">
        <v>1000</v>
      </c>
      <c r="I15" s="19">
        <v>1168</v>
      </c>
      <c r="J15" s="4">
        <v>41837.323009259257</v>
      </c>
      <c r="K15" s="4">
        <v>41847.958333333336</v>
      </c>
      <c r="L15" s="19">
        <v>26</v>
      </c>
      <c r="M15" s="19">
        <v>44.92</v>
      </c>
      <c r="N15"/>
      <c r="O15"/>
      <c r="P15"/>
      <c r="Q15"/>
      <c r="R15"/>
      <c r="S15"/>
      <c r="T15"/>
      <c r="U15"/>
      <c r="V15"/>
      <c r="W15"/>
      <c r="X15"/>
      <c r="Y15"/>
    </row>
    <row r="16" spans="1:25" x14ac:dyDescent="0.45">
      <c r="A16" s="17" t="s">
        <v>3221</v>
      </c>
      <c r="B16" s="9">
        <v>4000</v>
      </c>
      <c r="C16" s="9">
        <v>4137</v>
      </c>
      <c r="D16" s="15">
        <v>42155.696793981479</v>
      </c>
      <c r="E16" s="15">
        <v>42190.696793981479</v>
      </c>
      <c r="F16" s="9">
        <v>113</v>
      </c>
      <c r="G16" s="9">
        <v>36.61</v>
      </c>
      <c r="H16" s="9">
        <v>4000</v>
      </c>
      <c r="I16" s="9">
        <v>4137</v>
      </c>
      <c r="J16" s="15">
        <v>42155.696793981479</v>
      </c>
      <c r="K16" s="15">
        <v>42190.696793981479</v>
      </c>
      <c r="L16" s="9">
        <v>113</v>
      </c>
      <c r="M16" s="9">
        <v>36.61</v>
      </c>
    </row>
    <row r="17" spans="1:25" s="3" customFormat="1" ht="27.6" x14ac:dyDescent="0.45">
      <c r="A17" s="20" t="s">
        <v>7331</v>
      </c>
      <c r="B17" s="19">
        <v>4000</v>
      </c>
      <c r="C17" s="19">
        <v>4137</v>
      </c>
      <c r="D17" s="4">
        <v>42155.696793981479</v>
      </c>
      <c r="E17" s="4">
        <v>42190.696793981479</v>
      </c>
      <c r="F17" s="19">
        <v>113</v>
      </c>
      <c r="G17" s="19">
        <v>36.61</v>
      </c>
      <c r="H17" s="19">
        <v>4000</v>
      </c>
      <c r="I17" s="19">
        <v>4137</v>
      </c>
      <c r="J17" s="4">
        <v>42155.696793981479</v>
      </c>
      <c r="K17" s="4">
        <v>42190.696793981479</v>
      </c>
      <c r="L17" s="19">
        <v>113</v>
      </c>
      <c r="M17" s="19">
        <v>36.61</v>
      </c>
      <c r="N17"/>
      <c r="O17"/>
      <c r="P17"/>
      <c r="Q17"/>
      <c r="R17"/>
      <c r="S17"/>
      <c r="T17"/>
      <c r="U17"/>
      <c r="V17"/>
      <c r="W17"/>
      <c r="X17"/>
      <c r="Y17"/>
    </row>
    <row r="18" spans="1:25" x14ac:dyDescent="0.45">
      <c r="A18" s="13" t="s">
        <v>8361</v>
      </c>
      <c r="B18" s="9">
        <v>10500</v>
      </c>
      <c r="C18" s="9">
        <v>11921</v>
      </c>
      <c r="D18" s="15">
        <v>41806.605034722219</v>
      </c>
      <c r="E18" s="15">
        <v>42571.501516203702</v>
      </c>
      <c r="F18" s="9">
        <v>312</v>
      </c>
      <c r="G18" s="9">
        <v>202.42000000000002</v>
      </c>
      <c r="H18" s="9">
        <v>10500</v>
      </c>
      <c r="I18" s="9">
        <v>11921</v>
      </c>
      <c r="J18" s="15">
        <v>41806.605034722219</v>
      </c>
      <c r="K18" s="15">
        <v>42571.501516203702</v>
      </c>
      <c r="L18" s="9">
        <v>312</v>
      </c>
      <c r="M18" s="9">
        <v>202.42000000000002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3CC70-394C-4388-A7CF-8E71BB50B633}">
  <dimension ref="A1:T4115"/>
  <sheetViews>
    <sheetView zoomScale="95" zoomScaleNormal="95" workbookViewId="0">
      <pane xSplit="3" ySplit="1" topLeftCell="D2" activePane="bottomRight" state="frozen"/>
      <selection pane="topRight" activeCell="D1" sqref="D1"/>
      <selection pane="bottomLeft" activeCell="A2" sqref="A2"/>
      <selection pane="bottomRight" activeCell="D2" sqref="D2"/>
    </sheetView>
  </sheetViews>
  <sheetFormatPr defaultColWidth="8.85546875" defaultRowHeight="13.8" x14ac:dyDescent="0.45"/>
  <cols>
    <col min="2" max="2" width="38.5234375" style="3" customWidth="1"/>
    <col min="3" max="3" width="40.37890625" style="3" customWidth="1"/>
    <col min="4" max="4" width="15.5234375" style="6" customWidth="1"/>
    <col min="5" max="5" width="12.37890625" style="8" customWidth="1"/>
    <col min="6" max="6" width="9.046875" customWidth="1"/>
    <col min="7" max="7" width="7.47265625" customWidth="1"/>
    <col min="8" max="8" width="8.140625" customWidth="1"/>
    <col min="9" max="9" width="19.37890625" customWidth="1"/>
    <col min="10" max="10" width="17.85546875" customWidth="1"/>
    <col min="11" max="11" width="8.76171875" customWidth="1"/>
    <col min="12" max="12" width="13.234375" customWidth="1"/>
    <col min="13" max="13" width="8.234375" customWidth="1"/>
    <col min="14" max="14" width="24.28515625" customWidth="1"/>
    <col min="15" max="15" width="16.5234375" customWidth="1"/>
    <col min="16" max="16" width="15.47265625" customWidth="1"/>
    <col min="17" max="17" width="13.6640625" customWidth="1"/>
    <col min="18" max="18" width="14.6640625" customWidth="1"/>
    <col min="19" max="19" width="21.6640625" style="15" customWidth="1"/>
    <col min="20" max="20" width="20.5234375" style="15" customWidth="1"/>
  </cols>
  <sheetData>
    <row r="1" spans="1:20" ht="14.1" x14ac:dyDescent="0.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0" t="s">
        <v>8358</v>
      </c>
      <c r="R1" s="1" t="s">
        <v>8359</v>
      </c>
      <c r="S1" s="18" t="s">
        <v>8371</v>
      </c>
      <c r="T1" s="18" t="s">
        <v>8372</v>
      </c>
    </row>
    <row r="2" spans="1:20" ht="41.4" x14ac:dyDescent="0.45">
      <c r="A2">
        <v>0</v>
      </c>
      <c r="B2" s="3" t="s">
        <v>2</v>
      </c>
      <c r="C2" s="3" t="s">
        <v>4111</v>
      </c>
      <c r="D2" s="6">
        <v>8500</v>
      </c>
      <c r="E2" s="8">
        <v>11633</v>
      </c>
      <c r="F2" t="s">
        <v>8218</v>
      </c>
      <c r="G2" t="s">
        <v>8223</v>
      </c>
      <c r="H2" t="s">
        <v>8245</v>
      </c>
      <c r="I2">
        <v>1437620400</v>
      </c>
      <c r="J2">
        <v>1434931811</v>
      </c>
      <c r="K2" t="b">
        <v>0</v>
      </c>
      <c r="L2">
        <v>182</v>
      </c>
      <c r="M2" t="b">
        <v>1</v>
      </c>
      <c r="N2" t="s">
        <v>8263</v>
      </c>
      <c r="O2">
        <f>ROUND(E2/D2*100,0)</f>
        <v>137</v>
      </c>
      <c r="P2">
        <f>IFERROR(ROUND(E2/L2,2),0)</f>
        <v>63.92</v>
      </c>
      <c r="Q2" s="11" t="s">
        <v>8308</v>
      </c>
      <c r="R2" t="s">
        <v>8309</v>
      </c>
      <c r="S2" s="15">
        <f>(((J2/60)/60)/24)+DATE(1970,1,1)</f>
        <v>42177.007071759261</v>
      </c>
      <c r="T2" s="15">
        <f>(((I2/60)/60)/24)+DATE(1970,1,1)</f>
        <v>42208.125</v>
      </c>
    </row>
    <row r="3" spans="1:20" ht="27.6" x14ac:dyDescent="0.45">
      <c r="A3">
        <v>1</v>
      </c>
      <c r="B3" s="3" t="s">
        <v>3</v>
      </c>
      <c r="C3" s="3" t="s">
        <v>4112</v>
      </c>
      <c r="D3" s="6">
        <v>10275</v>
      </c>
      <c r="E3" s="8">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11" t="s">
        <v>8308</v>
      </c>
      <c r="R3" t="s">
        <v>8309</v>
      </c>
      <c r="S3" s="15">
        <f t="shared" ref="S3:S66" si="2">(((J3/60)/60)/24)+DATE(1970,1,1)</f>
        <v>42766.600497685184</v>
      </c>
      <c r="T3" s="15">
        <f t="shared" ref="T3:T66" si="3">(((I3/60)/60)/24)+DATE(1970,1,1)</f>
        <v>42796.600497685184</v>
      </c>
    </row>
    <row r="4" spans="1:20" ht="41.4" x14ac:dyDescent="0.45">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1" t="s">
        <v>8308</v>
      </c>
      <c r="R4" t="s">
        <v>8309</v>
      </c>
      <c r="S4" s="15">
        <f t="shared" si="2"/>
        <v>42405.702349537038</v>
      </c>
      <c r="T4" s="15">
        <f t="shared" si="3"/>
        <v>42415.702349537038</v>
      </c>
    </row>
    <row r="5" spans="1:20" ht="27.6" x14ac:dyDescent="0.45">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1" t="s">
        <v>8308</v>
      </c>
      <c r="R5" t="s">
        <v>8309</v>
      </c>
      <c r="S5" s="15">
        <f t="shared" si="2"/>
        <v>41828.515127314815</v>
      </c>
      <c r="T5" s="15">
        <f t="shared" si="3"/>
        <v>41858.515127314815</v>
      </c>
    </row>
    <row r="6" spans="1:20" ht="55.2" x14ac:dyDescent="0.45">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1" t="s">
        <v>8308</v>
      </c>
      <c r="R6" t="s">
        <v>8309</v>
      </c>
      <c r="S6" s="15">
        <f t="shared" si="2"/>
        <v>42327.834247685183</v>
      </c>
      <c r="T6" s="15">
        <f t="shared" si="3"/>
        <v>42357.834247685183</v>
      </c>
    </row>
    <row r="7" spans="1:20" ht="41.4" x14ac:dyDescent="0.45">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1" t="s">
        <v>8308</v>
      </c>
      <c r="R7" t="s">
        <v>8309</v>
      </c>
      <c r="S7" s="15">
        <f t="shared" si="2"/>
        <v>42563.932951388888</v>
      </c>
      <c r="T7" s="15">
        <f t="shared" si="3"/>
        <v>42580.232638888891</v>
      </c>
    </row>
    <row r="8" spans="1:20" ht="41.4" x14ac:dyDescent="0.45">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1" t="s">
        <v>8308</v>
      </c>
      <c r="R8" t="s">
        <v>8309</v>
      </c>
      <c r="S8" s="15">
        <f t="shared" si="2"/>
        <v>41794.072337962964</v>
      </c>
      <c r="T8" s="15">
        <f t="shared" si="3"/>
        <v>41804.072337962964</v>
      </c>
    </row>
    <row r="9" spans="1:20" ht="41.4" x14ac:dyDescent="0.45">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1" t="s">
        <v>8308</v>
      </c>
      <c r="R9" t="s">
        <v>8309</v>
      </c>
      <c r="S9" s="15">
        <f t="shared" si="2"/>
        <v>42516.047071759262</v>
      </c>
      <c r="T9" s="15">
        <f t="shared" si="3"/>
        <v>42556.047071759262</v>
      </c>
    </row>
    <row r="10" spans="1:20" x14ac:dyDescent="0.45">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1" t="s">
        <v>8308</v>
      </c>
      <c r="R10" t="s">
        <v>8309</v>
      </c>
      <c r="S10" s="15">
        <f t="shared" si="2"/>
        <v>42468.94458333333</v>
      </c>
      <c r="T10" s="15">
        <f t="shared" si="3"/>
        <v>42475.875</v>
      </c>
    </row>
    <row r="11" spans="1:20" ht="41.4" x14ac:dyDescent="0.45">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1" t="s">
        <v>8308</v>
      </c>
      <c r="R11" t="s">
        <v>8309</v>
      </c>
      <c r="S11" s="15">
        <f t="shared" si="2"/>
        <v>42447.103518518517</v>
      </c>
      <c r="T11" s="15">
        <f t="shared" si="3"/>
        <v>42477.103518518517</v>
      </c>
    </row>
    <row r="12" spans="1:20" ht="41.4" x14ac:dyDescent="0.45">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1" t="s">
        <v>8308</v>
      </c>
      <c r="R12" t="s">
        <v>8309</v>
      </c>
      <c r="S12" s="15">
        <f t="shared" si="2"/>
        <v>41780.068043981482</v>
      </c>
      <c r="T12" s="15">
        <f t="shared" si="3"/>
        <v>41815.068043981482</v>
      </c>
    </row>
    <row r="13" spans="1:20" ht="41.4" x14ac:dyDescent="0.45">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1" t="s">
        <v>8308</v>
      </c>
      <c r="R13" t="s">
        <v>8309</v>
      </c>
      <c r="S13" s="15">
        <f t="shared" si="2"/>
        <v>42572.778495370367</v>
      </c>
      <c r="T13" s="15">
        <f t="shared" si="3"/>
        <v>42604.125</v>
      </c>
    </row>
    <row r="14" spans="1:20" ht="41.4" x14ac:dyDescent="0.45">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1" t="s">
        <v>8308</v>
      </c>
      <c r="R14" t="s">
        <v>8309</v>
      </c>
      <c r="S14" s="15">
        <f t="shared" si="2"/>
        <v>41791.713252314818</v>
      </c>
      <c r="T14" s="15">
        <f t="shared" si="3"/>
        <v>41836.125</v>
      </c>
    </row>
    <row r="15" spans="1:20" ht="27.6" x14ac:dyDescent="0.45">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1" t="s">
        <v>8308</v>
      </c>
      <c r="R15" t="s">
        <v>8309</v>
      </c>
      <c r="S15" s="15">
        <f t="shared" si="2"/>
        <v>42508.677187499998</v>
      </c>
      <c r="T15" s="15">
        <f t="shared" si="3"/>
        <v>42544.852083333331</v>
      </c>
    </row>
    <row r="16" spans="1:20" ht="27.6" x14ac:dyDescent="0.45">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1" t="s">
        <v>8308</v>
      </c>
      <c r="R16" t="s">
        <v>8309</v>
      </c>
      <c r="S16" s="15">
        <f t="shared" si="2"/>
        <v>41808.02648148148</v>
      </c>
      <c r="T16" s="15">
        <f t="shared" si="3"/>
        <v>41833.582638888889</v>
      </c>
    </row>
    <row r="17" spans="1:20" ht="41.4" x14ac:dyDescent="0.45">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1" t="s">
        <v>8308</v>
      </c>
      <c r="R17" t="s">
        <v>8309</v>
      </c>
      <c r="S17" s="15">
        <f t="shared" si="2"/>
        <v>42256.391875000001</v>
      </c>
      <c r="T17" s="15">
        <f t="shared" si="3"/>
        <v>42274.843055555553</v>
      </c>
    </row>
    <row r="18" spans="1:20" ht="41.4" x14ac:dyDescent="0.45">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1" t="s">
        <v>8308</v>
      </c>
      <c r="R18" t="s">
        <v>8309</v>
      </c>
      <c r="S18" s="15">
        <f t="shared" si="2"/>
        <v>41760.796423611115</v>
      </c>
      <c r="T18" s="15">
        <f t="shared" si="3"/>
        <v>41806.229166666664</v>
      </c>
    </row>
    <row r="19" spans="1:20" ht="41.4" x14ac:dyDescent="0.45">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1" t="s">
        <v>8308</v>
      </c>
      <c r="R19" t="s">
        <v>8309</v>
      </c>
      <c r="S19" s="15">
        <f t="shared" si="2"/>
        <v>41917.731736111113</v>
      </c>
      <c r="T19" s="15">
        <f t="shared" si="3"/>
        <v>41947.773402777777</v>
      </c>
    </row>
    <row r="20" spans="1:20" ht="41.4" x14ac:dyDescent="0.45">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1" t="s">
        <v>8308</v>
      </c>
      <c r="R20" t="s">
        <v>8309</v>
      </c>
      <c r="S20" s="15">
        <f t="shared" si="2"/>
        <v>41869.542314814818</v>
      </c>
      <c r="T20" s="15">
        <f t="shared" si="3"/>
        <v>41899.542314814818</v>
      </c>
    </row>
    <row r="21" spans="1:20" ht="41.4" x14ac:dyDescent="0.45">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1" t="s">
        <v>8308</v>
      </c>
      <c r="R21" t="s">
        <v>8309</v>
      </c>
      <c r="S21" s="15">
        <f t="shared" si="2"/>
        <v>42175.816365740742</v>
      </c>
      <c r="T21" s="15">
        <f t="shared" si="3"/>
        <v>42205.816365740742</v>
      </c>
    </row>
    <row r="22" spans="1:20" ht="41.4" x14ac:dyDescent="0.45">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1" t="s">
        <v>8308</v>
      </c>
      <c r="R22" t="s">
        <v>8309</v>
      </c>
      <c r="S22" s="15">
        <f t="shared" si="2"/>
        <v>42200.758240740746</v>
      </c>
      <c r="T22" s="15">
        <f t="shared" si="3"/>
        <v>42260.758240740746</v>
      </c>
    </row>
    <row r="23" spans="1:20" ht="41.4" x14ac:dyDescent="0.45">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1" t="s">
        <v>8308</v>
      </c>
      <c r="R23" t="s">
        <v>8309</v>
      </c>
      <c r="S23" s="15">
        <f t="shared" si="2"/>
        <v>41878.627187500002</v>
      </c>
      <c r="T23" s="15">
        <f t="shared" si="3"/>
        <v>41908.627187500002</v>
      </c>
    </row>
    <row r="24" spans="1:20" ht="27.6" x14ac:dyDescent="0.45">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1" t="s">
        <v>8308</v>
      </c>
      <c r="R24" t="s">
        <v>8309</v>
      </c>
      <c r="S24" s="15">
        <f t="shared" si="2"/>
        <v>41989.91134259259</v>
      </c>
      <c r="T24" s="15">
        <f t="shared" si="3"/>
        <v>42005.332638888889</v>
      </c>
    </row>
    <row r="25" spans="1:20" ht="41.4" x14ac:dyDescent="0.45">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1" t="s">
        <v>8308</v>
      </c>
      <c r="R25" t="s">
        <v>8309</v>
      </c>
      <c r="S25" s="15">
        <f t="shared" si="2"/>
        <v>42097.778946759259</v>
      </c>
      <c r="T25" s="15">
        <f t="shared" si="3"/>
        <v>42124.638888888891</v>
      </c>
    </row>
    <row r="26" spans="1:20" ht="27.6" x14ac:dyDescent="0.45">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1" t="s">
        <v>8308</v>
      </c>
      <c r="R26" t="s">
        <v>8309</v>
      </c>
      <c r="S26" s="15">
        <f t="shared" si="2"/>
        <v>42229.820173611108</v>
      </c>
      <c r="T26" s="15">
        <f t="shared" si="3"/>
        <v>42262.818750000006</v>
      </c>
    </row>
    <row r="27" spans="1:20" ht="41.4" x14ac:dyDescent="0.45">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1" t="s">
        <v>8308</v>
      </c>
      <c r="R27" t="s">
        <v>8309</v>
      </c>
      <c r="S27" s="15">
        <f t="shared" si="2"/>
        <v>42318.025011574078</v>
      </c>
      <c r="T27" s="15">
        <f t="shared" si="3"/>
        <v>42378.025011574078</v>
      </c>
    </row>
    <row r="28" spans="1:20" ht="27.6" x14ac:dyDescent="0.45">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1" t="s">
        <v>8308</v>
      </c>
      <c r="R28" t="s">
        <v>8309</v>
      </c>
      <c r="S28" s="15">
        <f t="shared" si="2"/>
        <v>41828.515555555554</v>
      </c>
      <c r="T28" s="15">
        <f t="shared" si="3"/>
        <v>41868.515555555554</v>
      </c>
    </row>
    <row r="29" spans="1:20" ht="41.4" x14ac:dyDescent="0.45">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1" t="s">
        <v>8308</v>
      </c>
      <c r="R29" t="s">
        <v>8309</v>
      </c>
      <c r="S29" s="15">
        <f t="shared" si="2"/>
        <v>41929.164733796293</v>
      </c>
      <c r="T29" s="15">
        <f t="shared" si="3"/>
        <v>41959.206400462965</v>
      </c>
    </row>
    <row r="30" spans="1:20" ht="27.6" x14ac:dyDescent="0.45">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1" t="s">
        <v>8308</v>
      </c>
      <c r="R30" t="s">
        <v>8309</v>
      </c>
      <c r="S30" s="15">
        <f t="shared" si="2"/>
        <v>42324.96393518518</v>
      </c>
      <c r="T30" s="15">
        <f t="shared" si="3"/>
        <v>42354.96393518518</v>
      </c>
    </row>
    <row r="31" spans="1:20" ht="41.4" x14ac:dyDescent="0.45">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1" t="s">
        <v>8308</v>
      </c>
      <c r="R31" t="s">
        <v>8309</v>
      </c>
      <c r="S31" s="15">
        <f t="shared" si="2"/>
        <v>41812.67324074074</v>
      </c>
      <c r="T31" s="15">
        <f t="shared" si="3"/>
        <v>41842.67324074074</v>
      </c>
    </row>
    <row r="32" spans="1:20" ht="41.4" x14ac:dyDescent="0.45">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1" t="s">
        <v>8308</v>
      </c>
      <c r="R32" t="s">
        <v>8309</v>
      </c>
      <c r="S32" s="15">
        <f t="shared" si="2"/>
        <v>41842.292997685188</v>
      </c>
      <c r="T32" s="15">
        <f t="shared" si="3"/>
        <v>41872.292997685188</v>
      </c>
    </row>
    <row r="33" spans="1:20" ht="41.4" x14ac:dyDescent="0.45">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1" t="s">
        <v>8308</v>
      </c>
      <c r="R33" t="s">
        <v>8309</v>
      </c>
      <c r="S33" s="15">
        <f t="shared" si="2"/>
        <v>42376.79206018518</v>
      </c>
      <c r="T33" s="15">
        <f t="shared" si="3"/>
        <v>42394.79206018518</v>
      </c>
    </row>
    <row r="34" spans="1:20" ht="41.4" x14ac:dyDescent="0.45">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1" t="s">
        <v>8308</v>
      </c>
      <c r="R34" t="s">
        <v>8309</v>
      </c>
      <c r="S34" s="15">
        <f t="shared" si="2"/>
        <v>42461.627511574072</v>
      </c>
      <c r="T34" s="15">
        <f t="shared" si="3"/>
        <v>42503.165972222225</v>
      </c>
    </row>
    <row r="35" spans="1:20" ht="41.4" x14ac:dyDescent="0.45">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1" t="s">
        <v>8308</v>
      </c>
      <c r="R35" t="s">
        <v>8309</v>
      </c>
      <c r="S35" s="15">
        <f t="shared" si="2"/>
        <v>42286.660891203705</v>
      </c>
      <c r="T35" s="15">
        <f t="shared" si="3"/>
        <v>42316.702557870376</v>
      </c>
    </row>
    <row r="36" spans="1:20" ht="41.4" x14ac:dyDescent="0.45">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1" t="s">
        <v>8308</v>
      </c>
      <c r="R36" t="s">
        <v>8309</v>
      </c>
      <c r="S36" s="15">
        <f t="shared" si="2"/>
        <v>41841.321770833332</v>
      </c>
      <c r="T36" s="15">
        <f t="shared" si="3"/>
        <v>41856.321770833332</v>
      </c>
    </row>
    <row r="37" spans="1:20" ht="27.6" x14ac:dyDescent="0.45">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1" t="s">
        <v>8308</v>
      </c>
      <c r="R37" t="s">
        <v>8309</v>
      </c>
      <c r="S37" s="15">
        <f t="shared" si="2"/>
        <v>42098.291828703703</v>
      </c>
      <c r="T37" s="15">
        <f t="shared" si="3"/>
        <v>42122</v>
      </c>
    </row>
    <row r="38" spans="1:20" ht="27.6" x14ac:dyDescent="0.45">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1" t="s">
        <v>8308</v>
      </c>
      <c r="R38" t="s">
        <v>8309</v>
      </c>
      <c r="S38" s="15">
        <f t="shared" si="2"/>
        <v>42068.307002314818</v>
      </c>
      <c r="T38" s="15">
        <f t="shared" si="3"/>
        <v>42098.265335648146</v>
      </c>
    </row>
    <row r="39" spans="1:20" ht="41.4" x14ac:dyDescent="0.45">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1" t="s">
        <v>8308</v>
      </c>
      <c r="R39" t="s">
        <v>8309</v>
      </c>
      <c r="S39" s="15">
        <f t="shared" si="2"/>
        <v>42032.693043981482</v>
      </c>
      <c r="T39" s="15">
        <f t="shared" si="3"/>
        <v>42062.693043981482</v>
      </c>
    </row>
    <row r="40" spans="1:20" ht="41.4" x14ac:dyDescent="0.45">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1" t="s">
        <v>8308</v>
      </c>
      <c r="R40" t="s">
        <v>8309</v>
      </c>
      <c r="S40" s="15">
        <f t="shared" si="2"/>
        <v>41375.057222222218</v>
      </c>
      <c r="T40" s="15">
        <f t="shared" si="3"/>
        <v>41405.057222222218</v>
      </c>
    </row>
    <row r="41" spans="1:20" ht="41.4" x14ac:dyDescent="0.45">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1" t="s">
        <v>8308</v>
      </c>
      <c r="R41" t="s">
        <v>8309</v>
      </c>
      <c r="S41" s="15">
        <f t="shared" si="2"/>
        <v>41754.047083333331</v>
      </c>
      <c r="T41" s="15">
        <f t="shared" si="3"/>
        <v>41784.957638888889</v>
      </c>
    </row>
    <row r="42" spans="1:20" ht="41.4" x14ac:dyDescent="0.45">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1" t="s">
        <v>8308</v>
      </c>
      <c r="R42" t="s">
        <v>8309</v>
      </c>
      <c r="S42" s="15">
        <f t="shared" si="2"/>
        <v>41789.21398148148</v>
      </c>
      <c r="T42" s="15">
        <f t="shared" si="3"/>
        <v>41809.166666666664</v>
      </c>
    </row>
    <row r="43" spans="1:20" ht="41.4" x14ac:dyDescent="0.45">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1" t="s">
        <v>8308</v>
      </c>
      <c r="R43" t="s">
        <v>8309</v>
      </c>
      <c r="S43" s="15">
        <f t="shared" si="2"/>
        <v>41887.568912037037</v>
      </c>
      <c r="T43" s="15">
        <f t="shared" si="3"/>
        <v>41917.568912037037</v>
      </c>
    </row>
    <row r="44" spans="1:20" ht="41.4" x14ac:dyDescent="0.45">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1" t="s">
        <v>8308</v>
      </c>
      <c r="R44" t="s">
        <v>8309</v>
      </c>
      <c r="S44" s="15">
        <f t="shared" si="2"/>
        <v>41971.639189814814</v>
      </c>
      <c r="T44" s="15">
        <f t="shared" si="3"/>
        <v>42001.639189814814</v>
      </c>
    </row>
    <row r="45" spans="1:20" ht="41.4" x14ac:dyDescent="0.45">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1" t="s">
        <v>8308</v>
      </c>
      <c r="R45" t="s">
        <v>8309</v>
      </c>
      <c r="S45" s="15">
        <f t="shared" si="2"/>
        <v>41802.790347222224</v>
      </c>
      <c r="T45" s="15">
        <f t="shared" si="3"/>
        <v>41833</v>
      </c>
    </row>
    <row r="46" spans="1:20" ht="41.4" x14ac:dyDescent="0.45">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1" t="s">
        <v>8308</v>
      </c>
      <c r="R46" t="s">
        <v>8309</v>
      </c>
      <c r="S46" s="15">
        <f t="shared" si="2"/>
        <v>41874.098807870374</v>
      </c>
      <c r="T46" s="15">
        <f t="shared" si="3"/>
        <v>41919.098807870374</v>
      </c>
    </row>
    <row r="47" spans="1:20" ht="41.4" x14ac:dyDescent="0.45">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1" t="s">
        <v>8308</v>
      </c>
      <c r="R47" t="s">
        <v>8309</v>
      </c>
      <c r="S47" s="15">
        <f t="shared" si="2"/>
        <v>42457.623923611114</v>
      </c>
      <c r="T47" s="15">
        <f t="shared" si="3"/>
        <v>42487.623923611114</v>
      </c>
    </row>
    <row r="48" spans="1:20" ht="41.4" x14ac:dyDescent="0.45">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1" t="s">
        <v>8308</v>
      </c>
      <c r="R48" t="s">
        <v>8309</v>
      </c>
      <c r="S48" s="15">
        <f t="shared" si="2"/>
        <v>42323.964976851858</v>
      </c>
      <c r="T48" s="15">
        <f t="shared" si="3"/>
        <v>42353.964976851858</v>
      </c>
    </row>
    <row r="49" spans="1:20" ht="41.4" x14ac:dyDescent="0.45">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1" t="s">
        <v>8308</v>
      </c>
      <c r="R49" t="s">
        <v>8309</v>
      </c>
      <c r="S49" s="15">
        <f t="shared" si="2"/>
        <v>41932.819525462961</v>
      </c>
      <c r="T49" s="15">
        <f t="shared" si="3"/>
        <v>41992.861192129625</v>
      </c>
    </row>
    <row r="50" spans="1:20" ht="41.4" x14ac:dyDescent="0.45">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1" t="s">
        <v>8308</v>
      </c>
      <c r="R50" t="s">
        <v>8309</v>
      </c>
      <c r="S50" s="15">
        <f t="shared" si="2"/>
        <v>42033.516898148147</v>
      </c>
      <c r="T50" s="15">
        <f t="shared" si="3"/>
        <v>42064.5</v>
      </c>
    </row>
    <row r="51" spans="1:20" x14ac:dyDescent="0.45">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1" t="s">
        <v>8308</v>
      </c>
      <c r="R51" t="s">
        <v>8309</v>
      </c>
      <c r="S51" s="15">
        <f t="shared" si="2"/>
        <v>42271.176446759258</v>
      </c>
      <c r="T51" s="15">
        <f t="shared" si="3"/>
        <v>42301.176446759258</v>
      </c>
    </row>
    <row r="52" spans="1:20" ht="41.4" x14ac:dyDescent="0.45">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1" t="s">
        <v>8308</v>
      </c>
      <c r="R52" t="s">
        <v>8309</v>
      </c>
      <c r="S52" s="15">
        <f t="shared" si="2"/>
        <v>41995.752986111111</v>
      </c>
      <c r="T52" s="15">
        <f t="shared" si="3"/>
        <v>42034.708333333328</v>
      </c>
    </row>
    <row r="53" spans="1:20" ht="41.4" x14ac:dyDescent="0.45">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1" t="s">
        <v>8308</v>
      </c>
      <c r="R53" t="s">
        <v>8309</v>
      </c>
      <c r="S53" s="15">
        <f t="shared" si="2"/>
        <v>42196.928668981483</v>
      </c>
      <c r="T53" s="15">
        <f t="shared" si="3"/>
        <v>42226.928668981483</v>
      </c>
    </row>
    <row r="54" spans="1:20" ht="41.4" x14ac:dyDescent="0.45">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1" t="s">
        <v>8308</v>
      </c>
      <c r="R54" t="s">
        <v>8309</v>
      </c>
      <c r="S54" s="15">
        <f t="shared" si="2"/>
        <v>41807.701921296299</v>
      </c>
      <c r="T54" s="15">
        <f t="shared" si="3"/>
        <v>41837.701921296299</v>
      </c>
    </row>
    <row r="55" spans="1:20" ht="27.6" x14ac:dyDescent="0.45">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1" t="s">
        <v>8308</v>
      </c>
      <c r="R55" t="s">
        <v>8309</v>
      </c>
      <c r="S55" s="15">
        <f t="shared" si="2"/>
        <v>41719.549131944441</v>
      </c>
      <c r="T55" s="15">
        <f t="shared" si="3"/>
        <v>41733.916666666664</v>
      </c>
    </row>
    <row r="56" spans="1:20" ht="41.4" x14ac:dyDescent="0.45">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1" t="s">
        <v>8308</v>
      </c>
      <c r="R56" t="s">
        <v>8309</v>
      </c>
      <c r="S56" s="15">
        <f t="shared" si="2"/>
        <v>42333.713206018518</v>
      </c>
      <c r="T56" s="15">
        <f t="shared" si="3"/>
        <v>42363.713206018518</v>
      </c>
    </row>
    <row r="57" spans="1:20" ht="41.4" x14ac:dyDescent="0.45">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1" t="s">
        <v>8308</v>
      </c>
      <c r="R57" t="s">
        <v>8309</v>
      </c>
      <c r="S57" s="15">
        <f t="shared" si="2"/>
        <v>42496.968935185185</v>
      </c>
      <c r="T57" s="15">
        <f t="shared" si="3"/>
        <v>42517.968935185185</v>
      </c>
    </row>
    <row r="58" spans="1:20" ht="27.6" x14ac:dyDescent="0.45">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1" t="s">
        <v>8308</v>
      </c>
      <c r="R58" t="s">
        <v>8309</v>
      </c>
      <c r="S58" s="15">
        <f t="shared" si="2"/>
        <v>42149.548888888887</v>
      </c>
      <c r="T58" s="15">
        <f t="shared" si="3"/>
        <v>42163.666666666672</v>
      </c>
    </row>
    <row r="59" spans="1:20" ht="41.4" x14ac:dyDescent="0.45">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1" t="s">
        <v>8308</v>
      </c>
      <c r="R59" t="s">
        <v>8309</v>
      </c>
      <c r="S59" s="15">
        <f t="shared" si="2"/>
        <v>42089.83289351852</v>
      </c>
      <c r="T59" s="15">
        <f t="shared" si="3"/>
        <v>42119.83289351852</v>
      </c>
    </row>
    <row r="60" spans="1:20" ht="27.6" x14ac:dyDescent="0.45">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1" t="s">
        <v>8308</v>
      </c>
      <c r="R60" t="s">
        <v>8309</v>
      </c>
      <c r="S60" s="15">
        <f t="shared" si="2"/>
        <v>41932.745046296295</v>
      </c>
      <c r="T60" s="15">
        <f t="shared" si="3"/>
        <v>41962.786712962959</v>
      </c>
    </row>
    <row r="61" spans="1:20" ht="41.4" x14ac:dyDescent="0.45">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1" t="s">
        <v>8308</v>
      </c>
      <c r="R61" t="s">
        <v>8309</v>
      </c>
      <c r="S61" s="15">
        <f t="shared" si="2"/>
        <v>42230.23583333334</v>
      </c>
      <c r="T61" s="15">
        <f t="shared" si="3"/>
        <v>42261.875</v>
      </c>
    </row>
    <row r="62" spans="1:20" ht="41.4" x14ac:dyDescent="0.45">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1" t="s">
        <v>8308</v>
      </c>
      <c r="R62" t="s">
        <v>8310</v>
      </c>
      <c r="S62" s="15">
        <f t="shared" si="2"/>
        <v>41701.901817129627</v>
      </c>
      <c r="T62" s="15">
        <f t="shared" si="3"/>
        <v>41721</v>
      </c>
    </row>
    <row r="63" spans="1:20" ht="41.4" x14ac:dyDescent="0.45">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1" t="s">
        <v>8308</v>
      </c>
      <c r="R63" t="s">
        <v>8310</v>
      </c>
      <c r="S63" s="15">
        <f t="shared" si="2"/>
        <v>41409.814317129632</v>
      </c>
      <c r="T63" s="15">
        <f t="shared" si="3"/>
        <v>41431.814317129632</v>
      </c>
    </row>
    <row r="64" spans="1:20" ht="41.4" x14ac:dyDescent="0.45">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1" t="s">
        <v>8308</v>
      </c>
      <c r="R64" t="s">
        <v>8310</v>
      </c>
      <c r="S64" s="15">
        <f t="shared" si="2"/>
        <v>41311.799513888887</v>
      </c>
      <c r="T64" s="15">
        <f t="shared" si="3"/>
        <v>41336.799513888887</v>
      </c>
    </row>
    <row r="65" spans="1:20" ht="41.4" x14ac:dyDescent="0.45">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1" t="s">
        <v>8308</v>
      </c>
      <c r="R65" t="s">
        <v>8310</v>
      </c>
      <c r="S65" s="15">
        <f t="shared" si="2"/>
        <v>41612.912187499998</v>
      </c>
      <c r="T65" s="15">
        <f t="shared" si="3"/>
        <v>41636.207638888889</v>
      </c>
    </row>
    <row r="66" spans="1:20" ht="41.4" x14ac:dyDescent="0.45">
      <c r="A66">
        <v>64</v>
      </c>
      <c r="B66" s="3" t="s">
        <v>66</v>
      </c>
      <c r="C66" s="3" t="s">
        <v>4175</v>
      </c>
      <c r="D66" s="6">
        <v>1200</v>
      </c>
      <c r="E66" s="8">
        <v>2080</v>
      </c>
      <c r="F66" t="s">
        <v>8218</v>
      </c>
      <c r="G66" t="s">
        <v>8223</v>
      </c>
      <c r="H66" t="s">
        <v>8245</v>
      </c>
      <c r="I66">
        <v>1373243181</v>
      </c>
      <c r="J66">
        <v>1370651181</v>
      </c>
      <c r="K66" t="b">
        <v>0</v>
      </c>
      <c r="L66">
        <v>24</v>
      </c>
      <c r="M66" t="b">
        <v>1</v>
      </c>
      <c r="N66" t="s">
        <v>8264</v>
      </c>
      <c r="O66">
        <f t="shared" si="0"/>
        <v>173</v>
      </c>
      <c r="P66">
        <f t="shared" si="1"/>
        <v>86.67</v>
      </c>
      <c r="Q66" s="11" t="s">
        <v>8308</v>
      </c>
      <c r="R66" t="s">
        <v>8310</v>
      </c>
      <c r="S66" s="15">
        <f t="shared" si="2"/>
        <v>41433.01829861111</v>
      </c>
      <c r="T66" s="15">
        <f t="shared" si="3"/>
        <v>41463.01829861111</v>
      </c>
    </row>
    <row r="67" spans="1:20" ht="27.6" x14ac:dyDescent="0.45">
      <c r="A67">
        <v>65</v>
      </c>
      <c r="B67" s="3" t="s">
        <v>67</v>
      </c>
      <c r="C67" s="3" t="s">
        <v>4176</v>
      </c>
      <c r="D67" s="6">
        <v>7000</v>
      </c>
      <c r="E67" s="8">
        <v>7527</v>
      </c>
      <c r="F67" t="s">
        <v>8218</v>
      </c>
      <c r="G67" t="s">
        <v>8228</v>
      </c>
      <c r="H67" t="s">
        <v>8250</v>
      </c>
      <c r="I67">
        <v>1407736740</v>
      </c>
      <c r="J67">
        <v>1405453354</v>
      </c>
      <c r="K67" t="b">
        <v>0</v>
      </c>
      <c r="L67">
        <v>57</v>
      </c>
      <c r="M67" t="b">
        <v>1</v>
      </c>
      <c r="N67" t="s">
        <v>8264</v>
      </c>
      <c r="O67">
        <f t="shared" ref="O67:O130" si="4">ROUND(E67/D67*100,0)</f>
        <v>108</v>
      </c>
      <c r="P67">
        <f t="shared" ref="P67:P130" si="5">IFERROR(ROUND(E67/L67,2),0)</f>
        <v>132.05000000000001</v>
      </c>
      <c r="Q67" s="11" t="s">
        <v>8308</v>
      </c>
      <c r="R67" t="s">
        <v>8310</v>
      </c>
      <c r="S67" s="15">
        <f t="shared" ref="S67:S130" si="6">(((J67/60)/60)/24)+DATE(1970,1,1)</f>
        <v>41835.821226851855</v>
      </c>
      <c r="T67" s="15">
        <f t="shared" ref="T67:T130" si="7">(((I67/60)/60)/24)+DATE(1970,1,1)</f>
        <v>41862.249305555553</v>
      </c>
    </row>
    <row r="68" spans="1:20" ht="27.6" x14ac:dyDescent="0.45">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4"/>
        <v>119</v>
      </c>
      <c r="P68">
        <f t="shared" si="5"/>
        <v>91.23</v>
      </c>
      <c r="Q68" s="11" t="s">
        <v>8308</v>
      </c>
      <c r="R68" t="s">
        <v>8310</v>
      </c>
      <c r="S68" s="15">
        <f t="shared" si="6"/>
        <v>42539.849768518514</v>
      </c>
      <c r="T68" s="15">
        <f t="shared" si="7"/>
        <v>42569.849768518514</v>
      </c>
    </row>
    <row r="69" spans="1:20" ht="41.4" x14ac:dyDescent="0.45">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4"/>
        <v>116</v>
      </c>
      <c r="P69">
        <f t="shared" si="5"/>
        <v>116.25</v>
      </c>
      <c r="Q69" s="11" t="s">
        <v>8308</v>
      </c>
      <c r="R69" t="s">
        <v>8310</v>
      </c>
      <c r="S69" s="15">
        <f t="shared" si="6"/>
        <v>41075.583379629628</v>
      </c>
      <c r="T69" s="15">
        <f t="shared" si="7"/>
        <v>41105.583379629628</v>
      </c>
    </row>
    <row r="70" spans="1:20" ht="55.2" x14ac:dyDescent="0.45">
      <c r="A70">
        <v>68</v>
      </c>
      <c r="B70" s="3" t="s">
        <v>70</v>
      </c>
      <c r="C70" s="3" t="s">
        <v>4179</v>
      </c>
      <c r="D70" s="6">
        <v>600</v>
      </c>
      <c r="E70" s="8">
        <v>763</v>
      </c>
      <c r="F70" t="s">
        <v>8218</v>
      </c>
      <c r="G70" t="s">
        <v>8224</v>
      </c>
      <c r="H70" t="s">
        <v>8246</v>
      </c>
      <c r="I70">
        <v>1393162791</v>
      </c>
      <c r="J70">
        <v>1390570791</v>
      </c>
      <c r="K70" t="b">
        <v>0</v>
      </c>
      <c r="L70">
        <v>36</v>
      </c>
      <c r="M70" t="b">
        <v>1</v>
      </c>
      <c r="N70" t="s">
        <v>8264</v>
      </c>
      <c r="O70">
        <f t="shared" si="4"/>
        <v>127</v>
      </c>
      <c r="P70">
        <f t="shared" si="5"/>
        <v>21.19</v>
      </c>
      <c r="Q70" s="11" t="s">
        <v>8308</v>
      </c>
      <c r="R70" t="s">
        <v>8310</v>
      </c>
      <c r="S70" s="15">
        <f t="shared" si="6"/>
        <v>41663.569340277776</v>
      </c>
      <c r="T70" s="15">
        <f t="shared" si="7"/>
        <v>41693.569340277776</v>
      </c>
    </row>
    <row r="71" spans="1:20" ht="41.4" x14ac:dyDescent="0.45">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4"/>
        <v>111</v>
      </c>
      <c r="P71">
        <f t="shared" si="5"/>
        <v>62.33</v>
      </c>
      <c r="Q71" s="11" t="s">
        <v>8308</v>
      </c>
      <c r="R71" t="s">
        <v>8310</v>
      </c>
      <c r="S71" s="15">
        <f t="shared" si="6"/>
        <v>40786.187789351854</v>
      </c>
      <c r="T71" s="15">
        <f t="shared" si="7"/>
        <v>40818.290972222225</v>
      </c>
    </row>
    <row r="72" spans="1:20" ht="41.4" x14ac:dyDescent="0.45">
      <c r="A72">
        <v>70</v>
      </c>
      <c r="B72" s="3" t="s">
        <v>72</v>
      </c>
      <c r="C72" s="3" t="s">
        <v>4181</v>
      </c>
      <c r="D72" s="6">
        <v>500</v>
      </c>
      <c r="E72" s="8">
        <v>636</v>
      </c>
      <c r="F72" t="s">
        <v>8218</v>
      </c>
      <c r="G72" t="s">
        <v>8223</v>
      </c>
      <c r="H72" t="s">
        <v>8245</v>
      </c>
      <c r="I72">
        <v>1315171845</v>
      </c>
      <c r="J72">
        <v>1309987845</v>
      </c>
      <c r="K72" t="b">
        <v>0</v>
      </c>
      <c r="L72">
        <v>17</v>
      </c>
      <c r="M72" t="b">
        <v>1</v>
      </c>
      <c r="N72" t="s">
        <v>8264</v>
      </c>
      <c r="O72">
        <f t="shared" si="4"/>
        <v>127</v>
      </c>
      <c r="P72">
        <f t="shared" si="5"/>
        <v>37.409999999999997</v>
      </c>
      <c r="Q72" s="11" t="s">
        <v>8308</v>
      </c>
      <c r="R72" t="s">
        <v>8310</v>
      </c>
      <c r="S72" s="15">
        <f t="shared" si="6"/>
        <v>40730.896354166667</v>
      </c>
      <c r="T72" s="15">
        <f t="shared" si="7"/>
        <v>40790.896354166667</v>
      </c>
    </row>
    <row r="73" spans="1:20" ht="41.4" x14ac:dyDescent="0.45">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4"/>
        <v>124</v>
      </c>
      <c r="P73">
        <f t="shared" si="5"/>
        <v>69.72</v>
      </c>
      <c r="Q73" s="11" t="s">
        <v>8308</v>
      </c>
      <c r="R73" t="s">
        <v>8310</v>
      </c>
      <c r="S73" s="15">
        <f t="shared" si="6"/>
        <v>40997.271493055552</v>
      </c>
      <c r="T73" s="15">
        <f t="shared" si="7"/>
        <v>41057.271493055552</v>
      </c>
    </row>
    <row r="74" spans="1:20" ht="41.4" x14ac:dyDescent="0.45">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4"/>
        <v>108</v>
      </c>
      <c r="P74">
        <f t="shared" si="5"/>
        <v>58.17</v>
      </c>
      <c r="Q74" s="11" t="s">
        <v>8308</v>
      </c>
      <c r="R74" t="s">
        <v>8310</v>
      </c>
      <c r="S74" s="15">
        <f t="shared" si="6"/>
        <v>41208.010196759256</v>
      </c>
      <c r="T74" s="15">
        <f t="shared" si="7"/>
        <v>41228</v>
      </c>
    </row>
    <row r="75" spans="1:20" ht="41.4" x14ac:dyDescent="0.45">
      <c r="A75">
        <v>73</v>
      </c>
      <c r="B75" s="3" t="s">
        <v>75</v>
      </c>
      <c r="C75" s="3" t="s">
        <v>4184</v>
      </c>
      <c r="D75" s="6">
        <v>900</v>
      </c>
      <c r="E75" s="8">
        <v>900</v>
      </c>
      <c r="F75" t="s">
        <v>8218</v>
      </c>
      <c r="G75" t="s">
        <v>8223</v>
      </c>
      <c r="H75" t="s">
        <v>8245</v>
      </c>
      <c r="I75">
        <v>1304395140</v>
      </c>
      <c r="J75">
        <v>1297620584</v>
      </c>
      <c r="K75" t="b">
        <v>0</v>
      </c>
      <c r="L75">
        <v>18</v>
      </c>
      <c r="M75" t="b">
        <v>1</v>
      </c>
      <c r="N75" t="s">
        <v>8264</v>
      </c>
      <c r="O75">
        <f t="shared" si="4"/>
        <v>100</v>
      </c>
      <c r="P75">
        <f t="shared" si="5"/>
        <v>50</v>
      </c>
      <c r="Q75" s="11" t="s">
        <v>8308</v>
      </c>
      <c r="R75" t="s">
        <v>8310</v>
      </c>
      <c r="S75" s="15">
        <f t="shared" si="6"/>
        <v>40587.75675925926</v>
      </c>
      <c r="T75" s="15">
        <f t="shared" si="7"/>
        <v>40666.165972222225</v>
      </c>
    </row>
    <row r="76" spans="1:20" ht="41.4" x14ac:dyDescent="0.45">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4"/>
        <v>113</v>
      </c>
      <c r="P76">
        <f t="shared" si="5"/>
        <v>19.47</v>
      </c>
      <c r="Q76" s="11" t="s">
        <v>8308</v>
      </c>
      <c r="R76" t="s">
        <v>8310</v>
      </c>
      <c r="S76" s="15">
        <f t="shared" si="6"/>
        <v>42360.487210648149</v>
      </c>
      <c r="T76" s="15">
        <f t="shared" si="7"/>
        <v>42390.487210648149</v>
      </c>
    </row>
    <row r="77" spans="1:20" ht="41.4" x14ac:dyDescent="0.45">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4"/>
        <v>115</v>
      </c>
      <c r="P77">
        <f t="shared" si="5"/>
        <v>85.96</v>
      </c>
      <c r="Q77" s="11" t="s">
        <v>8308</v>
      </c>
      <c r="R77" t="s">
        <v>8310</v>
      </c>
      <c r="S77" s="15">
        <f t="shared" si="6"/>
        <v>41357.209166666667</v>
      </c>
      <c r="T77" s="15">
        <f t="shared" si="7"/>
        <v>41387.209166666667</v>
      </c>
    </row>
    <row r="78" spans="1:20" ht="41.4" x14ac:dyDescent="0.45">
      <c r="A78">
        <v>76</v>
      </c>
      <c r="B78" s="3" t="s">
        <v>78</v>
      </c>
      <c r="C78" s="3" t="s">
        <v>4187</v>
      </c>
      <c r="D78" s="6">
        <v>300</v>
      </c>
      <c r="E78" s="8">
        <v>460</v>
      </c>
      <c r="F78" t="s">
        <v>8218</v>
      </c>
      <c r="G78" t="s">
        <v>8223</v>
      </c>
      <c r="H78" t="s">
        <v>8245</v>
      </c>
      <c r="I78">
        <v>1325007358</v>
      </c>
      <c r="J78">
        <v>1319819758</v>
      </c>
      <c r="K78" t="b">
        <v>0</v>
      </c>
      <c r="L78">
        <v>15</v>
      </c>
      <c r="M78" t="b">
        <v>1</v>
      </c>
      <c r="N78" t="s">
        <v>8264</v>
      </c>
      <c r="O78">
        <f t="shared" si="4"/>
        <v>153</v>
      </c>
      <c r="P78">
        <f t="shared" si="5"/>
        <v>30.67</v>
      </c>
      <c r="Q78" s="11" t="s">
        <v>8308</v>
      </c>
      <c r="R78" t="s">
        <v>8310</v>
      </c>
      <c r="S78" s="15">
        <f t="shared" si="6"/>
        <v>40844.691643518519</v>
      </c>
      <c r="T78" s="15">
        <f t="shared" si="7"/>
        <v>40904.733310185184</v>
      </c>
    </row>
    <row r="79" spans="1:20" ht="41.4" x14ac:dyDescent="0.45">
      <c r="A79">
        <v>77</v>
      </c>
      <c r="B79" s="3" t="s">
        <v>79</v>
      </c>
      <c r="C79" s="3" t="s">
        <v>4188</v>
      </c>
      <c r="D79" s="6">
        <v>400</v>
      </c>
      <c r="E79" s="8">
        <v>1570</v>
      </c>
      <c r="F79" t="s">
        <v>8218</v>
      </c>
      <c r="G79" t="s">
        <v>8223</v>
      </c>
      <c r="H79" t="s">
        <v>8245</v>
      </c>
      <c r="I79">
        <v>1337569140</v>
      </c>
      <c r="J79">
        <v>1332991717</v>
      </c>
      <c r="K79" t="b">
        <v>0</v>
      </c>
      <c r="L79">
        <v>26</v>
      </c>
      <c r="M79" t="b">
        <v>1</v>
      </c>
      <c r="N79" t="s">
        <v>8264</v>
      </c>
      <c r="O79">
        <f t="shared" si="4"/>
        <v>393</v>
      </c>
      <c r="P79">
        <f t="shared" si="5"/>
        <v>60.38</v>
      </c>
      <c r="Q79" s="11" t="s">
        <v>8308</v>
      </c>
      <c r="R79" t="s">
        <v>8310</v>
      </c>
      <c r="S79" s="15">
        <f t="shared" si="6"/>
        <v>40997.144872685189</v>
      </c>
      <c r="T79" s="15">
        <f t="shared" si="7"/>
        <v>41050.124305555553</v>
      </c>
    </row>
    <row r="80" spans="1:20" ht="82.8" x14ac:dyDescent="0.45">
      <c r="A80">
        <v>78</v>
      </c>
      <c r="B80" s="3" t="s">
        <v>80</v>
      </c>
      <c r="C80" s="3" t="s">
        <v>4189</v>
      </c>
      <c r="D80" s="6">
        <v>50</v>
      </c>
      <c r="E80" s="8">
        <v>1351</v>
      </c>
      <c r="F80" t="s">
        <v>8218</v>
      </c>
      <c r="G80" t="s">
        <v>8229</v>
      </c>
      <c r="H80" t="s">
        <v>8248</v>
      </c>
      <c r="I80">
        <v>1472751121</v>
      </c>
      <c r="J80">
        <v>1471887121</v>
      </c>
      <c r="K80" t="b">
        <v>0</v>
      </c>
      <c r="L80">
        <v>35</v>
      </c>
      <c r="M80" t="b">
        <v>1</v>
      </c>
      <c r="N80" t="s">
        <v>8264</v>
      </c>
      <c r="O80">
        <f t="shared" si="4"/>
        <v>2702</v>
      </c>
      <c r="P80">
        <f t="shared" si="5"/>
        <v>38.6</v>
      </c>
      <c r="Q80" s="11" t="s">
        <v>8308</v>
      </c>
      <c r="R80" t="s">
        <v>8310</v>
      </c>
      <c r="S80" s="15">
        <f t="shared" si="6"/>
        <v>42604.730567129634</v>
      </c>
      <c r="T80" s="15">
        <f t="shared" si="7"/>
        <v>42614.730567129634</v>
      </c>
    </row>
    <row r="81" spans="1:20" ht="41.4" x14ac:dyDescent="0.45">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4"/>
        <v>127</v>
      </c>
      <c r="P81">
        <f t="shared" si="5"/>
        <v>40.270000000000003</v>
      </c>
      <c r="Q81" s="11" t="s">
        <v>8308</v>
      </c>
      <c r="R81" t="s">
        <v>8310</v>
      </c>
      <c r="S81" s="15">
        <f t="shared" si="6"/>
        <v>41724.776539351849</v>
      </c>
      <c r="T81" s="15">
        <f t="shared" si="7"/>
        <v>41754.776539351849</v>
      </c>
    </row>
    <row r="82" spans="1:20" ht="41.4" x14ac:dyDescent="0.45">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4"/>
        <v>107</v>
      </c>
      <c r="P82">
        <f t="shared" si="5"/>
        <v>273.83</v>
      </c>
      <c r="Q82" s="11" t="s">
        <v>8308</v>
      </c>
      <c r="R82" t="s">
        <v>8310</v>
      </c>
      <c r="S82" s="15">
        <f t="shared" si="6"/>
        <v>41583.083981481483</v>
      </c>
      <c r="T82" s="15">
        <f t="shared" si="7"/>
        <v>41618.083981481483</v>
      </c>
    </row>
    <row r="83" spans="1:20" ht="41.4" x14ac:dyDescent="0.45">
      <c r="A83">
        <v>81</v>
      </c>
      <c r="B83" s="3" t="s">
        <v>83</v>
      </c>
      <c r="C83" s="3" t="s">
        <v>4192</v>
      </c>
      <c r="D83" s="6">
        <v>750</v>
      </c>
      <c r="E83" s="8">
        <v>1485</v>
      </c>
      <c r="F83" t="s">
        <v>8218</v>
      </c>
      <c r="G83" t="s">
        <v>8223</v>
      </c>
      <c r="H83" t="s">
        <v>8245</v>
      </c>
      <c r="I83">
        <v>1342234920</v>
      </c>
      <c r="J83">
        <v>1341892127</v>
      </c>
      <c r="K83" t="b">
        <v>0</v>
      </c>
      <c r="L83">
        <v>28</v>
      </c>
      <c r="M83" t="b">
        <v>1</v>
      </c>
      <c r="N83" t="s">
        <v>8264</v>
      </c>
      <c r="O83">
        <f t="shared" si="4"/>
        <v>198</v>
      </c>
      <c r="P83">
        <f t="shared" si="5"/>
        <v>53.04</v>
      </c>
      <c r="Q83" s="11" t="s">
        <v>8308</v>
      </c>
      <c r="R83" t="s">
        <v>8310</v>
      </c>
      <c r="S83" s="15">
        <f t="shared" si="6"/>
        <v>41100.158877314818</v>
      </c>
      <c r="T83" s="15">
        <f t="shared" si="7"/>
        <v>41104.126388888886</v>
      </c>
    </row>
    <row r="84" spans="1:20" ht="41.4" x14ac:dyDescent="0.45">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4"/>
        <v>100</v>
      </c>
      <c r="P84">
        <f t="shared" si="5"/>
        <v>40.01</v>
      </c>
      <c r="Q84" s="11" t="s">
        <v>8308</v>
      </c>
      <c r="R84" t="s">
        <v>8310</v>
      </c>
      <c r="S84" s="15">
        <f t="shared" si="6"/>
        <v>40795.820150462961</v>
      </c>
      <c r="T84" s="15">
        <f t="shared" si="7"/>
        <v>40825.820150462961</v>
      </c>
    </row>
    <row r="85" spans="1:20" ht="41.4" x14ac:dyDescent="0.45">
      <c r="A85">
        <v>83</v>
      </c>
      <c r="B85" s="3" t="s">
        <v>85</v>
      </c>
      <c r="C85" s="3" t="s">
        <v>4194</v>
      </c>
      <c r="D85" s="6">
        <v>200</v>
      </c>
      <c r="E85" s="8">
        <v>205</v>
      </c>
      <c r="F85" t="s">
        <v>8218</v>
      </c>
      <c r="G85" t="s">
        <v>8224</v>
      </c>
      <c r="H85" t="s">
        <v>8246</v>
      </c>
      <c r="I85">
        <v>1424604600</v>
      </c>
      <c r="J85">
        <v>1423320389</v>
      </c>
      <c r="K85" t="b">
        <v>0</v>
      </c>
      <c r="L85">
        <v>13</v>
      </c>
      <c r="M85" t="b">
        <v>1</v>
      </c>
      <c r="N85" t="s">
        <v>8264</v>
      </c>
      <c r="O85">
        <f t="shared" si="4"/>
        <v>103</v>
      </c>
      <c r="P85">
        <f t="shared" si="5"/>
        <v>15.77</v>
      </c>
      <c r="Q85" s="11" t="s">
        <v>8308</v>
      </c>
      <c r="R85" t="s">
        <v>8310</v>
      </c>
      <c r="S85" s="15">
        <f t="shared" si="6"/>
        <v>42042.615613425922</v>
      </c>
      <c r="T85" s="15">
        <f t="shared" si="7"/>
        <v>42057.479166666672</v>
      </c>
    </row>
    <row r="86" spans="1:20" ht="41.4" x14ac:dyDescent="0.45">
      <c r="A86">
        <v>84</v>
      </c>
      <c r="B86" s="3" t="s">
        <v>86</v>
      </c>
      <c r="C86" s="3" t="s">
        <v>4195</v>
      </c>
      <c r="D86" s="6">
        <v>500</v>
      </c>
      <c r="E86" s="8">
        <v>500</v>
      </c>
      <c r="F86" t="s">
        <v>8218</v>
      </c>
      <c r="G86" t="s">
        <v>8223</v>
      </c>
      <c r="H86" t="s">
        <v>8245</v>
      </c>
      <c r="I86">
        <v>1305483086</v>
      </c>
      <c r="J86">
        <v>1302891086</v>
      </c>
      <c r="K86" t="b">
        <v>0</v>
      </c>
      <c r="L86">
        <v>7</v>
      </c>
      <c r="M86" t="b">
        <v>1</v>
      </c>
      <c r="N86" t="s">
        <v>8264</v>
      </c>
      <c r="O86">
        <f t="shared" si="4"/>
        <v>100</v>
      </c>
      <c r="P86">
        <f t="shared" si="5"/>
        <v>71.430000000000007</v>
      </c>
      <c r="Q86" s="11" t="s">
        <v>8308</v>
      </c>
      <c r="R86" t="s">
        <v>8310</v>
      </c>
      <c r="S86" s="15">
        <f t="shared" si="6"/>
        <v>40648.757939814815</v>
      </c>
      <c r="T86" s="15">
        <f t="shared" si="7"/>
        <v>40678.757939814815</v>
      </c>
    </row>
    <row r="87" spans="1:20" ht="41.4" x14ac:dyDescent="0.45">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4"/>
        <v>126</v>
      </c>
      <c r="P87">
        <f t="shared" si="5"/>
        <v>71.709999999999994</v>
      </c>
      <c r="Q87" s="11" t="s">
        <v>8308</v>
      </c>
      <c r="R87" t="s">
        <v>8310</v>
      </c>
      <c r="S87" s="15">
        <f t="shared" si="6"/>
        <v>40779.125428240739</v>
      </c>
      <c r="T87" s="15">
        <f t="shared" si="7"/>
        <v>40809.125428240739</v>
      </c>
    </row>
    <row r="88" spans="1:20" ht="41.4" x14ac:dyDescent="0.45">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4"/>
        <v>106</v>
      </c>
      <c r="P88">
        <f t="shared" si="5"/>
        <v>375.76</v>
      </c>
      <c r="Q88" s="11" t="s">
        <v>8308</v>
      </c>
      <c r="R88" t="s">
        <v>8310</v>
      </c>
      <c r="S88" s="15">
        <f t="shared" si="6"/>
        <v>42291.556076388893</v>
      </c>
      <c r="T88" s="15">
        <f t="shared" si="7"/>
        <v>42365.59774305555</v>
      </c>
    </row>
    <row r="89" spans="1:20" ht="41.4" x14ac:dyDescent="0.45">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4"/>
        <v>105</v>
      </c>
      <c r="P89">
        <f t="shared" si="5"/>
        <v>104.6</v>
      </c>
      <c r="Q89" s="11" t="s">
        <v>8308</v>
      </c>
      <c r="R89" t="s">
        <v>8310</v>
      </c>
      <c r="S89" s="15">
        <f t="shared" si="6"/>
        <v>40322.53938657407</v>
      </c>
      <c r="T89" s="15">
        <f t="shared" si="7"/>
        <v>40332.070138888892</v>
      </c>
    </row>
    <row r="90" spans="1:20" ht="41.4" x14ac:dyDescent="0.45">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4"/>
        <v>103</v>
      </c>
      <c r="P90">
        <f t="shared" si="5"/>
        <v>60</v>
      </c>
      <c r="Q90" s="11" t="s">
        <v>8308</v>
      </c>
      <c r="R90" t="s">
        <v>8310</v>
      </c>
      <c r="S90" s="15">
        <f t="shared" si="6"/>
        <v>41786.65892361111</v>
      </c>
      <c r="T90" s="15">
        <f t="shared" si="7"/>
        <v>41812.65892361111</v>
      </c>
    </row>
    <row r="91" spans="1:20" ht="41.4" x14ac:dyDescent="0.45">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4"/>
        <v>115</v>
      </c>
      <c r="P91">
        <f t="shared" si="5"/>
        <v>123.29</v>
      </c>
      <c r="Q91" s="11" t="s">
        <v>8308</v>
      </c>
      <c r="R91" t="s">
        <v>8310</v>
      </c>
      <c r="S91" s="15">
        <f t="shared" si="6"/>
        <v>41402.752222222225</v>
      </c>
      <c r="T91" s="15">
        <f t="shared" si="7"/>
        <v>41427.752222222225</v>
      </c>
    </row>
    <row r="92" spans="1:20" ht="27.6" x14ac:dyDescent="0.45">
      <c r="A92">
        <v>90</v>
      </c>
      <c r="B92" s="3" t="s">
        <v>92</v>
      </c>
      <c r="C92" s="3" t="s">
        <v>4201</v>
      </c>
      <c r="D92" s="6">
        <v>500</v>
      </c>
      <c r="E92" s="8">
        <v>502</v>
      </c>
      <c r="F92" t="s">
        <v>8218</v>
      </c>
      <c r="G92" t="s">
        <v>8223</v>
      </c>
      <c r="H92" t="s">
        <v>8245</v>
      </c>
      <c r="I92">
        <v>1310454499</v>
      </c>
      <c r="J92">
        <v>1307862499</v>
      </c>
      <c r="K92" t="b">
        <v>0</v>
      </c>
      <c r="L92">
        <v>16</v>
      </c>
      <c r="M92" t="b">
        <v>1</v>
      </c>
      <c r="N92" t="s">
        <v>8264</v>
      </c>
      <c r="O92">
        <f t="shared" si="4"/>
        <v>100</v>
      </c>
      <c r="P92">
        <f t="shared" si="5"/>
        <v>31.38</v>
      </c>
      <c r="Q92" s="11" t="s">
        <v>8308</v>
      </c>
      <c r="R92" t="s">
        <v>8310</v>
      </c>
      <c r="S92" s="15">
        <f t="shared" si="6"/>
        <v>40706.297442129631</v>
      </c>
      <c r="T92" s="15">
        <f t="shared" si="7"/>
        <v>40736.297442129631</v>
      </c>
    </row>
    <row r="93" spans="1:20" ht="41.4" x14ac:dyDescent="0.45">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4"/>
        <v>120</v>
      </c>
      <c r="P93">
        <f t="shared" si="5"/>
        <v>78.260000000000005</v>
      </c>
      <c r="Q93" s="11" t="s">
        <v>8308</v>
      </c>
      <c r="R93" t="s">
        <v>8310</v>
      </c>
      <c r="S93" s="15">
        <f t="shared" si="6"/>
        <v>40619.402361111112</v>
      </c>
      <c r="T93" s="15">
        <f t="shared" si="7"/>
        <v>40680.402361111112</v>
      </c>
    </row>
    <row r="94" spans="1:20" ht="41.4" x14ac:dyDescent="0.45">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4"/>
        <v>105</v>
      </c>
      <c r="P94">
        <f t="shared" si="5"/>
        <v>122.33</v>
      </c>
      <c r="Q94" s="11" t="s">
        <v>8308</v>
      </c>
      <c r="R94" t="s">
        <v>8310</v>
      </c>
      <c r="S94" s="15">
        <f t="shared" si="6"/>
        <v>42721.198877314819</v>
      </c>
      <c r="T94" s="15">
        <f t="shared" si="7"/>
        <v>42767.333333333328</v>
      </c>
    </row>
    <row r="95" spans="1:20" ht="41.4" x14ac:dyDescent="0.45">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4"/>
        <v>111</v>
      </c>
      <c r="P95">
        <f t="shared" si="5"/>
        <v>73.73</v>
      </c>
      <c r="Q95" s="11" t="s">
        <v>8308</v>
      </c>
      <c r="R95" t="s">
        <v>8310</v>
      </c>
      <c r="S95" s="15">
        <f t="shared" si="6"/>
        <v>41065.858067129629</v>
      </c>
      <c r="T95" s="15">
        <f t="shared" si="7"/>
        <v>41093.875</v>
      </c>
    </row>
    <row r="96" spans="1:20" ht="41.4" x14ac:dyDescent="0.45">
      <c r="A96">
        <v>94</v>
      </c>
      <c r="B96" s="3" t="s">
        <v>96</v>
      </c>
      <c r="C96" s="3" t="s">
        <v>4205</v>
      </c>
      <c r="D96" s="6">
        <v>250</v>
      </c>
      <c r="E96" s="8">
        <v>260</v>
      </c>
      <c r="F96" t="s">
        <v>8218</v>
      </c>
      <c r="G96" t="s">
        <v>8224</v>
      </c>
      <c r="H96" t="s">
        <v>8246</v>
      </c>
      <c r="I96">
        <v>1396890822</v>
      </c>
      <c r="J96">
        <v>1395162822</v>
      </c>
      <c r="K96" t="b">
        <v>0</v>
      </c>
      <c r="L96">
        <v>12</v>
      </c>
      <c r="M96" t="b">
        <v>1</v>
      </c>
      <c r="N96" t="s">
        <v>8264</v>
      </c>
      <c r="O96">
        <f t="shared" si="4"/>
        <v>104</v>
      </c>
      <c r="P96">
        <f t="shared" si="5"/>
        <v>21.67</v>
      </c>
      <c r="Q96" s="11" t="s">
        <v>8308</v>
      </c>
      <c r="R96" t="s">
        <v>8310</v>
      </c>
      <c r="S96" s="15">
        <f t="shared" si="6"/>
        <v>41716.717847222222</v>
      </c>
      <c r="T96" s="15">
        <f t="shared" si="7"/>
        <v>41736.717847222222</v>
      </c>
    </row>
    <row r="97" spans="1:20" ht="41.4" x14ac:dyDescent="0.45">
      <c r="A97">
        <v>95</v>
      </c>
      <c r="B97" s="3" t="s">
        <v>97</v>
      </c>
      <c r="C97" s="3" t="s">
        <v>4206</v>
      </c>
      <c r="D97" s="6">
        <v>350</v>
      </c>
      <c r="E97" s="8">
        <v>460</v>
      </c>
      <c r="F97" t="s">
        <v>8218</v>
      </c>
      <c r="G97" t="s">
        <v>8223</v>
      </c>
      <c r="H97" t="s">
        <v>8245</v>
      </c>
      <c r="I97">
        <v>1330214841</v>
      </c>
      <c r="J97">
        <v>1327622841</v>
      </c>
      <c r="K97" t="b">
        <v>0</v>
      </c>
      <c r="L97">
        <v>21</v>
      </c>
      <c r="M97" t="b">
        <v>1</v>
      </c>
      <c r="N97" t="s">
        <v>8264</v>
      </c>
      <c r="O97">
        <f t="shared" si="4"/>
        <v>131</v>
      </c>
      <c r="P97">
        <f t="shared" si="5"/>
        <v>21.9</v>
      </c>
      <c r="Q97" s="11" t="s">
        <v>8308</v>
      </c>
      <c r="R97" t="s">
        <v>8310</v>
      </c>
      <c r="S97" s="15">
        <f t="shared" si="6"/>
        <v>40935.005104166667</v>
      </c>
      <c r="T97" s="15">
        <f t="shared" si="7"/>
        <v>40965.005104166667</v>
      </c>
    </row>
    <row r="98" spans="1:20" ht="41.4" x14ac:dyDescent="0.45">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4"/>
        <v>115</v>
      </c>
      <c r="P98">
        <f t="shared" si="5"/>
        <v>50.59</v>
      </c>
      <c r="Q98" s="11" t="s">
        <v>8308</v>
      </c>
      <c r="R98" t="s">
        <v>8310</v>
      </c>
      <c r="S98" s="15">
        <f t="shared" si="6"/>
        <v>40324.662511574075</v>
      </c>
      <c r="T98" s="15">
        <f t="shared" si="7"/>
        <v>40391.125</v>
      </c>
    </row>
    <row r="99" spans="1:20" ht="41.4" x14ac:dyDescent="0.45">
      <c r="A99">
        <v>97</v>
      </c>
      <c r="B99" s="3" t="s">
        <v>99</v>
      </c>
      <c r="C99" s="3" t="s">
        <v>4208</v>
      </c>
      <c r="D99" s="6">
        <v>400</v>
      </c>
      <c r="E99" s="8">
        <v>425</v>
      </c>
      <c r="F99" t="s">
        <v>8218</v>
      </c>
      <c r="G99" t="s">
        <v>8223</v>
      </c>
      <c r="H99" t="s">
        <v>8245</v>
      </c>
      <c r="I99">
        <v>1310440482</v>
      </c>
      <c r="J99">
        <v>1307848482</v>
      </c>
      <c r="K99" t="b">
        <v>0</v>
      </c>
      <c r="L99">
        <v>8</v>
      </c>
      <c r="M99" t="b">
        <v>1</v>
      </c>
      <c r="N99" t="s">
        <v>8264</v>
      </c>
      <c r="O99">
        <f t="shared" si="4"/>
        <v>106</v>
      </c>
      <c r="P99">
        <f t="shared" si="5"/>
        <v>53.13</v>
      </c>
      <c r="Q99" s="11" t="s">
        <v>8308</v>
      </c>
      <c r="R99" t="s">
        <v>8310</v>
      </c>
      <c r="S99" s="15">
        <f t="shared" si="6"/>
        <v>40706.135208333333</v>
      </c>
      <c r="T99" s="15">
        <f t="shared" si="7"/>
        <v>40736.135208333333</v>
      </c>
    </row>
    <row r="100" spans="1:20" ht="41.4" x14ac:dyDescent="0.4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4"/>
        <v>106</v>
      </c>
      <c r="P100">
        <f t="shared" si="5"/>
        <v>56.67</v>
      </c>
      <c r="Q100" s="11" t="s">
        <v>8308</v>
      </c>
      <c r="R100" t="s">
        <v>8310</v>
      </c>
      <c r="S100" s="15">
        <f t="shared" si="6"/>
        <v>41214.79483796296</v>
      </c>
      <c r="T100" s="15">
        <f t="shared" si="7"/>
        <v>41250.979166666664</v>
      </c>
    </row>
    <row r="101" spans="1:20" ht="27.6" x14ac:dyDescent="0.4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4"/>
        <v>106</v>
      </c>
      <c r="P101">
        <f t="shared" si="5"/>
        <v>40.78</v>
      </c>
      <c r="Q101" s="11" t="s">
        <v>8308</v>
      </c>
      <c r="R101" t="s">
        <v>8310</v>
      </c>
      <c r="S101" s="15">
        <f t="shared" si="6"/>
        <v>41631.902766203704</v>
      </c>
      <c r="T101" s="15">
        <f t="shared" si="7"/>
        <v>41661.902766203704</v>
      </c>
    </row>
    <row r="102" spans="1:20" ht="41.4" x14ac:dyDescent="0.4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4"/>
        <v>100</v>
      </c>
      <c r="P102">
        <f t="shared" si="5"/>
        <v>192.31</v>
      </c>
      <c r="Q102" s="11" t="s">
        <v>8308</v>
      </c>
      <c r="R102" t="s">
        <v>8310</v>
      </c>
      <c r="S102" s="15">
        <f t="shared" si="6"/>
        <v>41197.753310185188</v>
      </c>
      <c r="T102" s="15">
        <f t="shared" si="7"/>
        <v>41217.794976851852</v>
      </c>
    </row>
    <row r="103" spans="1:20" ht="41.4" x14ac:dyDescent="0.4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4"/>
        <v>100</v>
      </c>
      <c r="P103">
        <f t="shared" si="5"/>
        <v>100</v>
      </c>
      <c r="Q103" s="11" t="s">
        <v>8308</v>
      </c>
      <c r="R103" t="s">
        <v>8310</v>
      </c>
      <c r="S103" s="15">
        <f t="shared" si="6"/>
        <v>41274.776736111111</v>
      </c>
      <c r="T103" s="15">
        <f t="shared" si="7"/>
        <v>41298.776736111111</v>
      </c>
    </row>
    <row r="104" spans="1:20" ht="41.4" x14ac:dyDescent="0.4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4"/>
        <v>128</v>
      </c>
      <c r="P104">
        <f t="shared" si="5"/>
        <v>117.92</v>
      </c>
      <c r="Q104" s="11" t="s">
        <v>8308</v>
      </c>
      <c r="R104" t="s">
        <v>8310</v>
      </c>
      <c r="S104" s="15">
        <f t="shared" si="6"/>
        <v>40505.131168981483</v>
      </c>
      <c r="T104" s="15">
        <f t="shared" si="7"/>
        <v>40535.131168981483</v>
      </c>
    </row>
    <row r="105" spans="1:20" ht="27.6" x14ac:dyDescent="0.4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4"/>
        <v>105</v>
      </c>
      <c r="P105">
        <f t="shared" si="5"/>
        <v>27.9</v>
      </c>
      <c r="Q105" s="11" t="s">
        <v>8308</v>
      </c>
      <c r="R105" t="s">
        <v>8310</v>
      </c>
      <c r="S105" s="15">
        <f t="shared" si="6"/>
        <v>41682.805902777778</v>
      </c>
      <c r="T105" s="15">
        <f t="shared" si="7"/>
        <v>41705.805902777778</v>
      </c>
    </row>
    <row r="106" spans="1:20" ht="27.6" x14ac:dyDescent="0.4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4"/>
        <v>120</v>
      </c>
      <c r="P106">
        <f t="shared" si="5"/>
        <v>60</v>
      </c>
      <c r="Q106" s="11" t="s">
        <v>8308</v>
      </c>
      <c r="R106" t="s">
        <v>8310</v>
      </c>
      <c r="S106" s="15">
        <f t="shared" si="6"/>
        <v>40612.695208333331</v>
      </c>
      <c r="T106" s="15">
        <f t="shared" si="7"/>
        <v>40636.041666666664</v>
      </c>
    </row>
    <row r="107" spans="1:20" ht="41.4" x14ac:dyDescent="0.4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4"/>
        <v>107</v>
      </c>
      <c r="P107">
        <f t="shared" si="5"/>
        <v>39.380000000000003</v>
      </c>
      <c r="Q107" s="11" t="s">
        <v>8308</v>
      </c>
      <c r="R107" t="s">
        <v>8310</v>
      </c>
      <c r="S107" s="15">
        <f t="shared" si="6"/>
        <v>42485.724768518514</v>
      </c>
      <c r="T107" s="15">
        <f t="shared" si="7"/>
        <v>42504</v>
      </c>
    </row>
    <row r="108" spans="1:20" x14ac:dyDescent="0.4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4"/>
        <v>101</v>
      </c>
      <c r="P108">
        <f t="shared" si="5"/>
        <v>186.11</v>
      </c>
      <c r="Q108" s="11" t="s">
        <v>8308</v>
      </c>
      <c r="R108" t="s">
        <v>8310</v>
      </c>
      <c r="S108" s="15">
        <f t="shared" si="6"/>
        <v>40987.776631944449</v>
      </c>
      <c r="T108" s="15">
        <f t="shared" si="7"/>
        <v>41001.776631944449</v>
      </c>
    </row>
    <row r="109" spans="1:20" ht="41.4" x14ac:dyDescent="0.4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4"/>
        <v>102</v>
      </c>
      <c r="P109">
        <f t="shared" si="5"/>
        <v>111.38</v>
      </c>
      <c r="Q109" s="11" t="s">
        <v>8308</v>
      </c>
      <c r="R109" t="s">
        <v>8310</v>
      </c>
      <c r="S109" s="15">
        <f t="shared" si="6"/>
        <v>40635.982488425929</v>
      </c>
      <c r="T109" s="15">
        <f t="shared" si="7"/>
        <v>40657.982488425929</v>
      </c>
    </row>
    <row r="110" spans="1:20" ht="41.4" x14ac:dyDescent="0.4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4"/>
        <v>247</v>
      </c>
      <c r="P110">
        <f t="shared" si="5"/>
        <v>78.72</v>
      </c>
      <c r="Q110" s="11" t="s">
        <v>8308</v>
      </c>
      <c r="R110" t="s">
        <v>8310</v>
      </c>
      <c r="S110" s="15">
        <f t="shared" si="6"/>
        <v>41365.613078703704</v>
      </c>
      <c r="T110" s="15">
        <f t="shared" si="7"/>
        <v>41425.613078703704</v>
      </c>
    </row>
    <row r="111" spans="1:20" ht="41.4" x14ac:dyDescent="0.4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4"/>
        <v>220</v>
      </c>
      <c r="P111">
        <f t="shared" si="5"/>
        <v>46.7</v>
      </c>
      <c r="Q111" s="11" t="s">
        <v>8308</v>
      </c>
      <c r="R111" t="s">
        <v>8310</v>
      </c>
      <c r="S111" s="15">
        <f t="shared" si="6"/>
        <v>40570.025810185187</v>
      </c>
      <c r="T111" s="15">
        <f t="shared" si="7"/>
        <v>40600.025810185187</v>
      </c>
    </row>
    <row r="112" spans="1:20" ht="41.4" x14ac:dyDescent="0.4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4"/>
        <v>131</v>
      </c>
      <c r="P112">
        <f t="shared" si="5"/>
        <v>65.38</v>
      </c>
      <c r="Q112" s="11" t="s">
        <v>8308</v>
      </c>
      <c r="R112" t="s">
        <v>8310</v>
      </c>
      <c r="S112" s="15">
        <f t="shared" si="6"/>
        <v>41557.949687500004</v>
      </c>
      <c r="T112" s="15">
        <f t="shared" si="7"/>
        <v>41592.249305555553</v>
      </c>
    </row>
    <row r="113" spans="1:20" ht="41.4" x14ac:dyDescent="0.4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4"/>
        <v>155</v>
      </c>
      <c r="P113">
        <f t="shared" si="5"/>
        <v>102.08</v>
      </c>
      <c r="Q113" s="11" t="s">
        <v>8308</v>
      </c>
      <c r="R113" t="s">
        <v>8310</v>
      </c>
      <c r="S113" s="15">
        <f t="shared" si="6"/>
        <v>42125.333182870367</v>
      </c>
      <c r="T113" s="15">
        <f t="shared" si="7"/>
        <v>42155.333182870367</v>
      </c>
    </row>
    <row r="114" spans="1:20" ht="41.4" x14ac:dyDescent="0.4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4"/>
        <v>104</v>
      </c>
      <c r="P114">
        <f t="shared" si="5"/>
        <v>64.2</v>
      </c>
      <c r="Q114" s="11" t="s">
        <v>8308</v>
      </c>
      <c r="R114" t="s">
        <v>8310</v>
      </c>
      <c r="S114" s="15">
        <f t="shared" si="6"/>
        <v>41718.043032407404</v>
      </c>
      <c r="T114" s="15">
        <f t="shared" si="7"/>
        <v>41742.083333333336</v>
      </c>
    </row>
    <row r="115" spans="1:20" ht="27.6" x14ac:dyDescent="0.4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4"/>
        <v>141</v>
      </c>
      <c r="P115">
        <f t="shared" si="5"/>
        <v>90.38</v>
      </c>
      <c r="Q115" s="11" t="s">
        <v>8308</v>
      </c>
      <c r="R115" t="s">
        <v>8310</v>
      </c>
      <c r="S115" s="15">
        <f t="shared" si="6"/>
        <v>40753.758425925924</v>
      </c>
      <c r="T115" s="15">
        <f t="shared" si="7"/>
        <v>40761.625</v>
      </c>
    </row>
    <row r="116" spans="1:20" ht="41.4" x14ac:dyDescent="0.4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4"/>
        <v>103</v>
      </c>
      <c r="P116">
        <f t="shared" si="5"/>
        <v>88.57</v>
      </c>
      <c r="Q116" s="11" t="s">
        <v>8308</v>
      </c>
      <c r="R116" t="s">
        <v>8310</v>
      </c>
      <c r="S116" s="15">
        <f t="shared" si="6"/>
        <v>40861.27416666667</v>
      </c>
      <c r="T116" s="15">
        <f t="shared" si="7"/>
        <v>40921.27416666667</v>
      </c>
    </row>
    <row r="117" spans="1:20" x14ac:dyDescent="0.4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4"/>
        <v>140</v>
      </c>
      <c r="P117">
        <f t="shared" si="5"/>
        <v>28.73</v>
      </c>
      <c r="Q117" s="11" t="s">
        <v>8308</v>
      </c>
      <c r="R117" t="s">
        <v>8310</v>
      </c>
      <c r="S117" s="15">
        <f t="shared" si="6"/>
        <v>40918.738935185182</v>
      </c>
      <c r="T117" s="15">
        <f t="shared" si="7"/>
        <v>40943.738935185182</v>
      </c>
    </row>
    <row r="118" spans="1:20" ht="41.4" x14ac:dyDescent="0.4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4"/>
        <v>114</v>
      </c>
      <c r="P118">
        <f t="shared" si="5"/>
        <v>69.790000000000006</v>
      </c>
      <c r="Q118" s="11" t="s">
        <v>8308</v>
      </c>
      <c r="R118" t="s">
        <v>8310</v>
      </c>
      <c r="S118" s="15">
        <f t="shared" si="6"/>
        <v>40595.497164351851</v>
      </c>
      <c r="T118" s="15">
        <f t="shared" si="7"/>
        <v>40641.455497685187</v>
      </c>
    </row>
    <row r="119" spans="1:20" ht="41.4" x14ac:dyDescent="0.4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4"/>
        <v>100</v>
      </c>
      <c r="P119">
        <f t="shared" si="5"/>
        <v>167.49</v>
      </c>
      <c r="Q119" s="11" t="s">
        <v>8308</v>
      </c>
      <c r="R119" t="s">
        <v>8310</v>
      </c>
      <c r="S119" s="15">
        <f t="shared" si="6"/>
        <v>40248.834999999999</v>
      </c>
      <c r="T119" s="15">
        <f t="shared" si="7"/>
        <v>40338.791666666664</v>
      </c>
    </row>
    <row r="120" spans="1:20" ht="27.6" x14ac:dyDescent="0.4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4"/>
        <v>113</v>
      </c>
      <c r="P120">
        <f t="shared" si="5"/>
        <v>144.91</v>
      </c>
      <c r="Q120" s="11" t="s">
        <v>8308</v>
      </c>
      <c r="R120" t="s">
        <v>8310</v>
      </c>
      <c r="S120" s="15">
        <f t="shared" si="6"/>
        <v>40723.053657407407</v>
      </c>
      <c r="T120" s="15">
        <f t="shared" si="7"/>
        <v>40753.053657407407</v>
      </c>
    </row>
    <row r="121" spans="1:20" ht="41.4" x14ac:dyDescent="0.4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4"/>
        <v>105</v>
      </c>
      <c r="P121">
        <f t="shared" si="5"/>
        <v>91.84</v>
      </c>
      <c r="Q121" s="11" t="s">
        <v>8308</v>
      </c>
      <c r="R121" t="s">
        <v>8310</v>
      </c>
      <c r="S121" s="15">
        <f t="shared" si="6"/>
        <v>40739.069282407407</v>
      </c>
      <c r="T121" s="15">
        <f t="shared" si="7"/>
        <v>40768.958333333336</v>
      </c>
    </row>
    <row r="122" spans="1:20" ht="41.4" x14ac:dyDescent="0.4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4"/>
        <v>0</v>
      </c>
      <c r="P122">
        <f t="shared" si="5"/>
        <v>10</v>
      </c>
      <c r="Q122" s="11" t="s">
        <v>8308</v>
      </c>
      <c r="R122" t="s">
        <v>8311</v>
      </c>
      <c r="S122" s="15">
        <f t="shared" si="6"/>
        <v>42616.049849537041</v>
      </c>
      <c r="T122" s="15">
        <f t="shared" si="7"/>
        <v>42646.049849537041</v>
      </c>
    </row>
    <row r="123" spans="1:20" ht="55.2" x14ac:dyDescent="0.4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4"/>
        <v>0</v>
      </c>
      <c r="P123">
        <f t="shared" si="5"/>
        <v>1</v>
      </c>
      <c r="Q123" s="11" t="s">
        <v>8308</v>
      </c>
      <c r="R123" t="s">
        <v>8311</v>
      </c>
      <c r="S123" s="15">
        <f t="shared" si="6"/>
        <v>42096.704976851848</v>
      </c>
      <c r="T123" s="15">
        <f t="shared" si="7"/>
        <v>42112.427777777775</v>
      </c>
    </row>
    <row r="124" spans="1:20" ht="27.6" x14ac:dyDescent="0.4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4"/>
        <v>0</v>
      </c>
      <c r="P124">
        <f t="shared" si="5"/>
        <v>0</v>
      </c>
      <c r="Q124" s="11" t="s">
        <v>8308</v>
      </c>
      <c r="R124" t="s">
        <v>8311</v>
      </c>
      <c r="S124" s="15">
        <f t="shared" si="6"/>
        <v>42593.431793981479</v>
      </c>
      <c r="T124" s="15">
        <f t="shared" si="7"/>
        <v>42653.431793981479</v>
      </c>
    </row>
    <row r="125" spans="1:20" ht="41.4" x14ac:dyDescent="0.4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4"/>
        <v>0</v>
      </c>
      <c r="P125">
        <f t="shared" si="5"/>
        <v>25.17</v>
      </c>
      <c r="Q125" s="11" t="s">
        <v>8308</v>
      </c>
      <c r="R125" t="s">
        <v>8311</v>
      </c>
      <c r="S125" s="15">
        <f t="shared" si="6"/>
        <v>41904.781990740739</v>
      </c>
      <c r="T125" s="15">
        <f t="shared" si="7"/>
        <v>41940.916666666664</v>
      </c>
    </row>
    <row r="126" spans="1:20" ht="41.4" x14ac:dyDescent="0.4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4"/>
        <v>0</v>
      </c>
      <c r="P126">
        <f t="shared" si="5"/>
        <v>0</v>
      </c>
      <c r="Q126" s="11" t="s">
        <v>8308</v>
      </c>
      <c r="R126" t="s">
        <v>8311</v>
      </c>
      <c r="S126" s="15">
        <f t="shared" si="6"/>
        <v>42114.928726851853</v>
      </c>
      <c r="T126" s="15">
        <f t="shared" si="7"/>
        <v>42139.928726851853</v>
      </c>
    </row>
    <row r="127" spans="1:20" ht="41.4" x14ac:dyDescent="0.4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4"/>
        <v>14</v>
      </c>
      <c r="P127">
        <f t="shared" si="5"/>
        <v>11.67</v>
      </c>
      <c r="Q127" s="11" t="s">
        <v>8308</v>
      </c>
      <c r="R127" t="s">
        <v>8311</v>
      </c>
      <c r="S127" s="15">
        <f t="shared" si="6"/>
        <v>42709.993981481486</v>
      </c>
      <c r="T127" s="15">
        <f t="shared" si="7"/>
        <v>42769.993981481486</v>
      </c>
    </row>
    <row r="128" spans="1:20" ht="41.4" x14ac:dyDescent="0.4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4"/>
        <v>6</v>
      </c>
      <c r="P128">
        <f t="shared" si="5"/>
        <v>106.69</v>
      </c>
      <c r="Q128" s="11" t="s">
        <v>8308</v>
      </c>
      <c r="R128" t="s">
        <v>8311</v>
      </c>
      <c r="S128" s="15">
        <f t="shared" si="6"/>
        <v>42135.589548611111</v>
      </c>
      <c r="T128" s="15">
        <f t="shared" si="7"/>
        <v>42166.083333333328</v>
      </c>
    </row>
    <row r="129" spans="1:20" ht="41.4" x14ac:dyDescent="0.4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4"/>
        <v>2</v>
      </c>
      <c r="P129">
        <f t="shared" si="5"/>
        <v>47.5</v>
      </c>
      <c r="Q129" s="11" t="s">
        <v>8308</v>
      </c>
      <c r="R129" t="s">
        <v>8311</v>
      </c>
      <c r="S129" s="15">
        <f t="shared" si="6"/>
        <v>42067.62431712963</v>
      </c>
      <c r="T129" s="15">
        <f t="shared" si="7"/>
        <v>42097.582650462966</v>
      </c>
    </row>
    <row r="130" spans="1:20" ht="27.6" x14ac:dyDescent="0.4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si="4"/>
        <v>2</v>
      </c>
      <c r="P130">
        <f t="shared" si="5"/>
        <v>311.17</v>
      </c>
      <c r="Q130" s="11" t="s">
        <v>8308</v>
      </c>
      <c r="R130" t="s">
        <v>8311</v>
      </c>
      <c r="S130" s="15">
        <f t="shared" si="6"/>
        <v>42628.22792824074</v>
      </c>
      <c r="T130" s="15">
        <f t="shared" si="7"/>
        <v>42663.22792824074</v>
      </c>
    </row>
    <row r="131" spans="1:20" ht="41.4" x14ac:dyDescent="0.4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ref="O131:O194" si="8">ROUND(E131/D131*100,0)</f>
        <v>0</v>
      </c>
      <c r="P131">
        <f t="shared" ref="P131:P194" si="9">IFERROR(ROUND(E131/L131,2),0)</f>
        <v>0</v>
      </c>
      <c r="Q131" s="11" t="s">
        <v>8308</v>
      </c>
      <c r="R131" t="s">
        <v>8311</v>
      </c>
      <c r="S131" s="15">
        <f t="shared" ref="S131:S194" si="10">(((J131/60)/60)/24)+DATE(1970,1,1)</f>
        <v>41882.937303240738</v>
      </c>
      <c r="T131" s="15">
        <f t="shared" ref="T131:T194" si="11">(((I131/60)/60)/24)+DATE(1970,1,1)</f>
        <v>41942.937303240738</v>
      </c>
    </row>
    <row r="132" spans="1:20" ht="41.4" x14ac:dyDescent="0.4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8"/>
        <v>0</v>
      </c>
      <c r="P132">
        <f t="shared" si="9"/>
        <v>0</v>
      </c>
      <c r="Q132" s="11" t="s">
        <v>8308</v>
      </c>
      <c r="R132" t="s">
        <v>8311</v>
      </c>
      <c r="S132" s="15">
        <f t="shared" si="10"/>
        <v>41778.915416666663</v>
      </c>
      <c r="T132" s="15">
        <f t="shared" si="11"/>
        <v>41806.844444444447</v>
      </c>
    </row>
    <row r="133" spans="1:20" x14ac:dyDescent="0.4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8"/>
        <v>0</v>
      </c>
      <c r="P133">
        <f t="shared" si="9"/>
        <v>0</v>
      </c>
      <c r="Q133" s="11" t="s">
        <v>8308</v>
      </c>
      <c r="R133" t="s">
        <v>8311</v>
      </c>
      <c r="S133" s="15">
        <f t="shared" si="10"/>
        <v>42541.837511574078</v>
      </c>
      <c r="T133" s="15">
        <f t="shared" si="11"/>
        <v>42557</v>
      </c>
    </row>
    <row r="134" spans="1:20" ht="41.4" x14ac:dyDescent="0.4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8"/>
        <v>10</v>
      </c>
      <c r="P134">
        <f t="shared" si="9"/>
        <v>94.51</v>
      </c>
      <c r="Q134" s="11" t="s">
        <v>8308</v>
      </c>
      <c r="R134" t="s">
        <v>8311</v>
      </c>
      <c r="S134" s="15">
        <f t="shared" si="10"/>
        <v>41905.812581018516</v>
      </c>
      <c r="T134" s="15">
        <f t="shared" si="11"/>
        <v>41950.854247685187</v>
      </c>
    </row>
    <row r="135" spans="1:20" ht="27.6" x14ac:dyDescent="0.4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8"/>
        <v>0</v>
      </c>
      <c r="P135">
        <f t="shared" si="9"/>
        <v>0</v>
      </c>
      <c r="Q135" s="11" t="s">
        <v>8308</v>
      </c>
      <c r="R135" t="s">
        <v>8311</v>
      </c>
      <c r="S135" s="15">
        <f t="shared" si="10"/>
        <v>42491.80768518518</v>
      </c>
      <c r="T135" s="15">
        <f t="shared" si="11"/>
        <v>42521.729861111111</v>
      </c>
    </row>
    <row r="136" spans="1:20" ht="27.6" x14ac:dyDescent="0.4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8"/>
        <v>0</v>
      </c>
      <c r="P136">
        <f t="shared" si="9"/>
        <v>0</v>
      </c>
      <c r="Q136" s="11" t="s">
        <v>8308</v>
      </c>
      <c r="R136" t="s">
        <v>8311</v>
      </c>
      <c r="S136" s="15">
        <f t="shared" si="10"/>
        <v>42221.909930555557</v>
      </c>
      <c r="T136" s="15">
        <f t="shared" si="11"/>
        <v>42251.708333333328</v>
      </c>
    </row>
    <row r="137" spans="1:20" ht="41.4" x14ac:dyDescent="0.4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8"/>
        <v>13</v>
      </c>
      <c r="P137">
        <f t="shared" si="9"/>
        <v>80.599999999999994</v>
      </c>
      <c r="Q137" s="11" t="s">
        <v>8308</v>
      </c>
      <c r="R137" t="s">
        <v>8311</v>
      </c>
      <c r="S137" s="15">
        <f t="shared" si="10"/>
        <v>41788.381909722222</v>
      </c>
      <c r="T137" s="15">
        <f t="shared" si="11"/>
        <v>41821.791666666664</v>
      </c>
    </row>
    <row r="138" spans="1:20" ht="55.2" x14ac:dyDescent="0.4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8"/>
        <v>0</v>
      </c>
      <c r="P138">
        <f t="shared" si="9"/>
        <v>0</v>
      </c>
      <c r="Q138" s="11" t="s">
        <v>8308</v>
      </c>
      <c r="R138" t="s">
        <v>8311</v>
      </c>
      <c r="S138" s="15">
        <f t="shared" si="10"/>
        <v>42096.410115740742</v>
      </c>
      <c r="T138" s="15">
        <f t="shared" si="11"/>
        <v>42140.427777777775</v>
      </c>
    </row>
    <row r="139" spans="1:20" ht="41.4" x14ac:dyDescent="0.4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8"/>
        <v>0</v>
      </c>
      <c r="P139">
        <f t="shared" si="9"/>
        <v>0</v>
      </c>
      <c r="Q139" s="11" t="s">
        <v>8308</v>
      </c>
      <c r="R139" t="s">
        <v>8311</v>
      </c>
      <c r="S139" s="15">
        <f t="shared" si="10"/>
        <v>42239.573993055557</v>
      </c>
      <c r="T139" s="15">
        <f t="shared" si="11"/>
        <v>42289.573993055557</v>
      </c>
    </row>
    <row r="140" spans="1:20" ht="41.4" x14ac:dyDescent="0.4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8"/>
        <v>3</v>
      </c>
      <c r="P140">
        <f t="shared" si="9"/>
        <v>81.239999999999995</v>
      </c>
      <c r="Q140" s="11" t="s">
        <v>8308</v>
      </c>
      <c r="R140" t="s">
        <v>8311</v>
      </c>
      <c r="S140" s="15">
        <f t="shared" si="10"/>
        <v>42186.257418981477</v>
      </c>
      <c r="T140" s="15">
        <f t="shared" si="11"/>
        <v>42217.207638888889</v>
      </c>
    </row>
    <row r="141" spans="1:20" ht="27.6" x14ac:dyDescent="0.4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8"/>
        <v>100</v>
      </c>
      <c r="P141">
        <f t="shared" si="9"/>
        <v>500</v>
      </c>
      <c r="Q141" s="11" t="s">
        <v>8308</v>
      </c>
      <c r="R141" t="s">
        <v>8311</v>
      </c>
      <c r="S141" s="15">
        <f t="shared" si="10"/>
        <v>42187.920972222222</v>
      </c>
      <c r="T141" s="15">
        <f t="shared" si="11"/>
        <v>42197.920972222222</v>
      </c>
    </row>
    <row r="142" spans="1:20" ht="41.4" x14ac:dyDescent="0.4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8"/>
        <v>0</v>
      </c>
      <c r="P142">
        <f t="shared" si="9"/>
        <v>0</v>
      </c>
      <c r="Q142" s="11" t="s">
        <v>8308</v>
      </c>
      <c r="R142" t="s">
        <v>8311</v>
      </c>
      <c r="S142" s="15">
        <f t="shared" si="10"/>
        <v>42053.198287037041</v>
      </c>
      <c r="T142" s="15">
        <f t="shared" si="11"/>
        <v>42083.15662037037</v>
      </c>
    </row>
    <row r="143" spans="1:20" ht="41.4" x14ac:dyDescent="0.4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8"/>
        <v>11</v>
      </c>
      <c r="P143">
        <f t="shared" si="9"/>
        <v>46.18</v>
      </c>
      <c r="Q143" s="11" t="s">
        <v>8308</v>
      </c>
      <c r="R143" t="s">
        <v>8311</v>
      </c>
      <c r="S143" s="15">
        <f t="shared" si="10"/>
        <v>42110.153043981481</v>
      </c>
      <c r="T143" s="15">
        <f t="shared" si="11"/>
        <v>42155.153043981481</v>
      </c>
    </row>
    <row r="144" spans="1:20" ht="41.4" x14ac:dyDescent="0.4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8"/>
        <v>0</v>
      </c>
      <c r="P144">
        <f t="shared" si="9"/>
        <v>10</v>
      </c>
      <c r="Q144" s="11" t="s">
        <v>8308</v>
      </c>
      <c r="R144" t="s">
        <v>8311</v>
      </c>
      <c r="S144" s="15">
        <f t="shared" si="10"/>
        <v>41938.893263888887</v>
      </c>
      <c r="T144" s="15">
        <f t="shared" si="11"/>
        <v>41959.934930555552</v>
      </c>
    </row>
    <row r="145" spans="1:20" ht="41.4" x14ac:dyDescent="0.4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8"/>
        <v>0</v>
      </c>
      <c r="P145">
        <f t="shared" si="9"/>
        <v>0</v>
      </c>
      <c r="Q145" s="11" t="s">
        <v>8308</v>
      </c>
      <c r="R145" t="s">
        <v>8311</v>
      </c>
      <c r="S145" s="15">
        <f t="shared" si="10"/>
        <v>42559.064143518524</v>
      </c>
      <c r="T145" s="15">
        <f t="shared" si="11"/>
        <v>42616.246527777781</v>
      </c>
    </row>
    <row r="146" spans="1:20" ht="41.4" x14ac:dyDescent="0.4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8"/>
        <v>28</v>
      </c>
      <c r="P146">
        <f t="shared" si="9"/>
        <v>55.95</v>
      </c>
      <c r="Q146" s="11" t="s">
        <v>8308</v>
      </c>
      <c r="R146" t="s">
        <v>8311</v>
      </c>
      <c r="S146" s="15">
        <f t="shared" si="10"/>
        <v>42047.762407407412</v>
      </c>
      <c r="T146" s="15">
        <f t="shared" si="11"/>
        <v>42107.72074074074</v>
      </c>
    </row>
    <row r="147" spans="1:20" ht="41.4" x14ac:dyDescent="0.4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8"/>
        <v>8</v>
      </c>
      <c r="P147">
        <f t="shared" si="9"/>
        <v>37.56</v>
      </c>
      <c r="Q147" s="11" t="s">
        <v>8308</v>
      </c>
      <c r="R147" t="s">
        <v>8311</v>
      </c>
      <c r="S147" s="15">
        <f t="shared" si="10"/>
        <v>42200.542268518519</v>
      </c>
      <c r="T147" s="15">
        <f t="shared" si="11"/>
        <v>42227.542268518519</v>
      </c>
    </row>
    <row r="148" spans="1:20" ht="41.4" x14ac:dyDescent="0.4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8"/>
        <v>1</v>
      </c>
      <c r="P148">
        <f t="shared" si="9"/>
        <v>38.33</v>
      </c>
      <c r="Q148" s="11" t="s">
        <v>8308</v>
      </c>
      <c r="R148" t="s">
        <v>8311</v>
      </c>
      <c r="S148" s="15">
        <f t="shared" si="10"/>
        <v>42693.016180555554</v>
      </c>
      <c r="T148" s="15">
        <f t="shared" si="11"/>
        <v>42753.016180555554</v>
      </c>
    </row>
    <row r="149" spans="1:20" ht="27.6" x14ac:dyDescent="0.4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8"/>
        <v>0</v>
      </c>
      <c r="P149">
        <f t="shared" si="9"/>
        <v>0</v>
      </c>
      <c r="Q149" s="11" t="s">
        <v>8308</v>
      </c>
      <c r="R149" t="s">
        <v>8311</v>
      </c>
      <c r="S149" s="15">
        <f t="shared" si="10"/>
        <v>41969.767824074079</v>
      </c>
      <c r="T149" s="15">
        <f t="shared" si="11"/>
        <v>42012.762499999997</v>
      </c>
    </row>
    <row r="150" spans="1:20" ht="41.4" x14ac:dyDescent="0.4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8"/>
        <v>0</v>
      </c>
      <c r="P150">
        <f t="shared" si="9"/>
        <v>20</v>
      </c>
      <c r="Q150" s="11" t="s">
        <v>8308</v>
      </c>
      <c r="R150" t="s">
        <v>8311</v>
      </c>
      <c r="S150" s="15">
        <f t="shared" si="10"/>
        <v>42397.281666666662</v>
      </c>
      <c r="T150" s="15">
        <f t="shared" si="11"/>
        <v>42427.281666666662</v>
      </c>
    </row>
    <row r="151" spans="1:20" ht="41.4" x14ac:dyDescent="0.4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8"/>
        <v>1</v>
      </c>
      <c r="P151">
        <f t="shared" si="9"/>
        <v>15.33</v>
      </c>
      <c r="Q151" s="11" t="s">
        <v>8308</v>
      </c>
      <c r="R151" t="s">
        <v>8311</v>
      </c>
      <c r="S151" s="15">
        <f t="shared" si="10"/>
        <v>41968.172106481477</v>
      </c>
      <c r="T151" s="15">
        <f t="shared" si="11"/>
        <v>41998.333333333328</v>
      </c>
    </row>
    <row r="152" spans="1:20" ht="41.4" x14ac:dyDescent="0.4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8"/>
        <v>23</v>
      </c>
      <c r="P152">
        <f t="shared" si="9"/>
        <v>449.43</v>
      </c>
      <c r="Q152" s="11" t="s">
        <v>8308</v>
      </c>
      <c r="R152" t="s">
        <v>8311</v>
      </c>
      <c r="S152" s="15">
        <f t="shared" si="10"/>
        <v>42090.161828703705</v>
      </c>
      <c r="T152" s="15">
        <f t="shared" si="11"/>
        <v>42150.161828703705</v>
      </c>
    </row>
    <row r="153" spans="1:20" ht="41.4" x14ac:dyDescent="0.4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8"/>
        <v>0</v>
      </c>
      <c r="P153">
        <f t="shared" si="9"/>
        <v>28</v>
      </c>
      <c r="Q153" s="11" t="s">
        <v>8308</v>
      </c>
      <c r="R153" t="s">
        <v>8311</v>
      </c>
      <c r="S153" s="15">
        <f t="shared" si="10"/>
        <v>42113.550821759258</v>
      </c>
      <c r="T153" s="15">
        <f t="shared" si="11"/>
        <v>42173.550821759258</v>
      </c>
    </row>
    <row r="154" spans="1:20" ht="27.6" x14ac:dyDescent="0.4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8"/>
        <v>0</v>
      </c>
      <c r="P154">
        <f t="shared" si="9"/>
        <v>15</v>
      </c>
      <c r="Q154" s="11" t="s">
        <v>8308</v>
      </c>
      <c r="R154" t="s">
        <v>8311</v>
      </c>
      <c r="S154" s="15">
        <f t="shared" si="10"/>
        <v>41875.077546296299</v>
      </c>
      <c r="T154" s="15">
        <f t="shared" si="11"/>
        <v>41905.077546296299</v>
      </c>
    </row>
    <row r="155" spans="1:20" ht="41.4" x14ac:dyDescent="0.4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8"/>
        <v>1</v>
      </c>
      <c r="P155">
        <f t="shared" si="9"/>
        <v>35.9</v>
      </c>
      <c r="Q155" s="11" t="s">
        <v>8308</v>
      </c>
      <c r="R155" t="s">
        <v>8311</v>
      </c>
      <c r="S155" s="15">
        <f t="shared" si="10"/>
        <v>41933.586157407408</v>
      </c>
      <c r="T155" s="15">
        <f t="shared" si="11"/>
        <v>41975.627824074079</v>
      </c>
    </row>
    <row r="156" spans="1:20" ht="27.6" x14ac:dyDescent="0.4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8"/>
        <v>3</v>
      </c>
      <c r="P156">
        <f t="shared" si="9"/>
        <v>13.33</v>
      </c>
      <c r="Q156" s="11" t="s">
        <v>8308</v>
      </c>
      <c r="R156" t="s">
        <v>8311</v>
      </c>
      <c r="S156" s="15">
        <f t="shared" si="10"/>
        <v>42115.547395833331</v>
      </c>
      <c r="T156" s="15">
        <f t="shared" si="11"/>
        <v>42158.547395833331</v>
      </c>
    </row>
    <row r="157" spans="1:20" ht="55.2" x14ac:dyDescent="0.4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8"/>
        <v>0</v>
      </c>
      <c r="P157">
        <f t="shared" si="9"/>
        <v>20.25</v>
      </c>
      <c r="Q157" s="11" t="s">
        <v>8308</v>
      </c>
      <c r="R157" t="s">
        <v>8311</v>
      </c>
      <c r="S157" s="15">
        <f t="shared" si="10"/>
        <v>42168.559432870374</v>
      </c>
      <c r="T157" s="15">
        <f t="shared" si="11"/>
        <v>42208.559432870374</v>
      </c>
    </row>
    <row r="158" spans="1:20" ht="41.4" x14ac:dyDescent="0.4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8"/>
        <v>5</v>
      </c>
      <c r="P158">
        <f t="shared" si="9"/>
        <v>119</v>
      </c>
      <c r="Q158" s="11" t="s">
        <v>8308</v>
      </c>
      <c r="R158" t="s">
        <v>8311</v>
      </c>
      <c r="S158" s="15">
        <f t="shared" si="10"/>
        <v>41794.124953703707</v>
      </c>
      <c r="T158" s="15">
        <f t="shared" si="11"/>
        <v>41854.124953703707</v>
      </c>
    </row>
    <row r="159" spans="1:20" ht="41.4" x14ac:dyDescent="0.4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8"/>
        <v>0</v>
      </c>
      <c r="P159">
        <f t="shared" si="9"/>
        <v>4</v>
      </c>
      <c r="Q159" s="11" t="s">
        <v>8308</v>
      </c>
      <c r="R159" t="s">
        <v>8311</v>
      </c>
      <c r="S159" s="15">
        <f t="shared" si="10"/>
        <v>42396.911712962959</v>
      </c>
      <c r="T159" s="15">
        <f t="shared" si="11"/>
        <v>42426.911712962959</v>
      </c>
    </row>
    <row r="160" spans="1:20" ht="41.4" x14ac:dyDescent="0.4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8"/>
        <v>0</v>
      </c>
      <c r="P160">
        <f t="shared" si="9"/>
        <v>0</v>
      </c>
      <c r="Q160" s="11" t="s">
        <v>8308</v>
      </c>
      <c r="R160" t="s">
        <v>8311</v>
      </c>
      <c r="S160" s="15">
        <f t="shared" si="10"/>
        <v>41904.07671296296</v>
      </c>
      <c r="T160" s="15">
        <f t="shared" si="11"/>
        <v>41934.07671296296</v>
      </c>
    </row>
    <row r="161" spans="1:20" ht="41.4" x14ac:dyDescent="0.4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8"/>
        <v>0</v>
      </c>
      <c r="P161">
        <f t="shared" si="9"/>
        <v>10</v>
      </c>
      <c r="Q161" s="11" t="s">
        <v>8308</v>
      </c>
      <c r="R161" t="s">
        <v>8311</v>
      </c>
      <c r="S161" s="15">
        <f t="shared" si="10"/>
        <v>42514.434548611112</v>
      </c>
      <c r="T161" s="15">
        <f t="shared" si="11"/>
        <v>42554.434548611112</v>
      </c>
    </row>
    <row r="162" spans="1:20" ht="41.4" x14ac:dyDescent="0.4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8"/>
        <v>0</v>
      </c>
      <c r="P162">
        <f t="shared" si="9"/>
        <v>0</v>
      </c>
      <c r="Q162" s="11" t="s">
        <v>8308</v>
      </c>
      <c r="R162" t="s">
        <v>8312</v>
      </c>
      <c r="S162" s="15">
        <f t="shared" si="10"/>
        <v>42171.913090277783</v>
      </c>
      <c r="T162" s="15">
        <f t="shared" si="11"/>
        <v>42231.913090277783</v>
      </c>
    </row>
    <row r="163" spans="1:20" ht="41.4" x14ac:dyDescent="0.4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8"/>
        <v>0</v>
      </c>
      <c r="P163">
        <f t="shared" si="9"/>
        <v>5</v>
      </c>
      <c r="Q163" s="11" t="s">
        <v>8308</v>
      </c>
      <c r="R163" t="s">
        <v>8312</v>
      </c>
      <c r="S163" s="15">
        <f t="shared" si="10"/>
        <v>41792.687442129631</v>
      </c>
      <c r="T163" s="15">
        <f t="shared" si="11"/>
        <v>41822.687442129631</v>
      </c>
    </row>
    <row r="164" spans="1:20" ht="41.4" x14ac:dyDescent="0.4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8"/>
        <v>16</v>
      </c>
      <c r="P164">
        <f t="shared" si="9"/>
        <v>43.5</v>
      </c>
      <c r="Q164" s="11" t="s">
        <v>8308</v>
      </c>
      <c r="R164" t="s">
        <v>8312</v>
      </c>
      <c r="S164" s="15">
        <f t="shared" si="10"/>
        <v>41835.126805555556</v>
      </c>
      <c r="T164" s="15">
        <f t="shared" si="11"/>
        <v>41867.987500000003</v>
      </c>
    </row>
    <row r="165" spans="1:20" ht="55.2" x14ac:dyDescent="0.4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8"/>
        <v>0</v>
      </c>
      <c r="P165">
        <f t="shared" si="9"/>
        <v>0</v>
      </c>
      <c r="Q165" s="11" t="s">
        <v>8308</v>
      </c>
      <c r="R165" t="s">
        <v>8312</v>
      </c>
      <c r="S165" s="15">
        <f t="shared" si="10"/>
        <v>42243.961273148147</v>
      </c>
      <c r="T165" s="15">
        <f t="shared" si="11"/>
        <v>42278</v>
      </c>
    </row>
    <row r="166" spans="1:20" ht="41.4" x14ac:dyDescent="0.4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8"/>
        <v>1</v>
      </c>
      <c r="P166">
        <f t="shared" si="9"/>
        <v>91.43</v>
      </c>
      <c r="Q166" s="11" t="s">
        <v>8308</v>
      </c>
      <c r="R166" t="s">
        <v>8312</v>
      </c>
      <c r="S166" s="15">
        <f t="shared" si="10"/>
        <v>41841.762743055559</v>
      </c>
      <c r="T166" s="15">
        <f t="shared" si="11"/>
        <v>41901.762743055559</v>
      </c>
    </row>
    <row r="167" spans="1:20" ht="27.6" x14ac:dyDescent="0.4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8"/>
        <v>0</v>
      </c>
      <c r="P167">
        <f t="shared" si="9"/>
        <v>0</v>
      </c>
      <c r="Q167" s="11" t="s">
        <v>8308</v>
      </c>
      <c r="R167" t="s">
        <v>8312</v>
      </c>
      <c r="S167" s="15">
        <f t="shared" si="10"/>
        <v>42351.658842592587</v>
      </c>
      <c r="T167" s="15">
        <f t="shared" si="11"/>
        <v>42381.658842592587</v>
      </c>
    </row>
    <row r="168" spans="1:20" ht="41.4" x14ac:dyDescent="0.4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8"/>
        <v>60</v>
      </c>
      <c r="P168">
        <f t="shared" si="9"/>
        <v>3000</v>
      </c>
      <c r="Q168" s="11" t="s">
        <v>8308</v>
      </c>
      <c r="R168" t="s">
        <v>8312</v>
      </c>
      <c r="S168" s="15">
        <f t="shared" si="10"/>
        <v>42721.075949074075</v>
      </c>
      <c r="T168" s="15">
        <f t="shared" si="11"/>
        <v>42751.075949074075</v>
      </c>
    </row>
    <row r="169" spans="1:20" ht="41.4" x14ac:dyDescent="0.4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8"/>
        <v>0</v>
      </c>
      <c r="P169">
        <f t="shared" si="9"/>
        <v>5.5</v>
      </c>
      <c r="Q169" s="11" t="s">
        <v>8308</v>
      </c>
      <c r="R169" t="s">
        <v>8312</v>
      </c>
      <c r="S169" s="15">
        <f t="shared" si="10"/>
        <v>42160.927488425921</v>
      </c>
      <c r="T169" s="15">
        <f t="shared" si="11"/>
        <v>42220.927488425921</v>
      </c>
    </row>
    <row r="170" spans="1:20" ht="41.4" x14ac:dyDescent="0.4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8"/>
        <v>4</v>
      </c>
      <c r="P170">
        <f t="shared" si="9"/>
        <v>108.33</v>
      </c>
      <c r="Q170" s="11" t="s">
        <v>8308</v>
      </c>
      <c r="R170" t="s">
        <v>8312</v>
      </c>
      <c r="S170" s="15">
        <f t="shared" si="10"/>
        <v>42052.83530092593</v>
      </c>
      <c r="T170" s="15">
        <f t="shared" si="11"/>
        <v>42082.793634259258</v>
      </c>
    </row>
    <row r="171" spans="1:20" ht="41.4" x14ac:dyDescent="0.4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8"/>
        <v>22</v>
      </c>
      <c r="P171">
        <f t="shared" si="9"/>
        <v>56</v>
      </c>
      <c r="Q171" s="11" t="s">
        <v>8308</v>
      </c>
      <c r="R171" t="s">
        <v>8312</v>
      </c>
      <c r="S171" s="15">
        <f t="shared" si="10"/>
        <v>41900.505312499998</v>
      </c>
      <c r="T171" s="15">
        <f t="shared" si="11"/>
        <v>41930.505312499998</v>
      </c>
    </row>
    <row r="172" spans="1:20" ht="41.4" x14ac:dyDescent="0.4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8"/>
        <v>3</v>
      </c>
      <c r="P172">
        <f t="shared" si="9"/>
        <v>32.5</v>
      </c>
      <c r="Q172" s="11" t="s">
        <v>8308</v>
      </c>
      <c r="R172" t="s">
        <v>8312</v>
      </c>
      <c r="S172" s="15">
        <f t="shared" si="10"/>
        <v>42216.977812500001</v>
      </c>
      <c r="T172" s="15">
        <f t="shared" si="11"/>
        <v>42246.227777777778</v>
      </c>
    </row>
    <row r="173" spans="1:20" ht="41.4" x14ac:dyDescent="0.4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8"/>
        <v>0</v>
      </c>
      <c r="P173">
        <f t="shared" si="9"/>
        <v>1</v>
      </c>
      <c r="Q173" s="11" t="s">
        <v>8308</v>
      </c>
      <c r="R173" t="s">
        <v>8312</v>
      </c>
      <c r="S173" s="15">
        <f t="shared" si="10"/>
        <v>42534.180717592593</v>
      </c>
      <c r="T173" s="15">
        <f t="shared" si="11"/>
        <v>42594.180717592593</v>
      </c>
    </row>
    <row r="174" spans="1:20" ht="41.4" x14ac:dyDescent="0.4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8"/>
        <v>0</v>
      </c>
      <c r="P174">
        <f t="shared" si="9"/>
        <v>0</v>
      </c>
      <c r="Q174" s="11" t="s">
        <v>8308</v>
      </c>
      <c r="R174" t="s">
        <v>8312</v>
      </c>
      <c r="S174" s="15">
        <f t="shared" si="10"/>
        <v>42047.394942129627</v>
      </c>
      <c r="T174" s="15">
        <f t="shared" si="11"/>
        <v>42082.353275462956</v>
      </c>
    </row>
    <row r="175" spans="1:20" ht="41.4" x14ac:dyDescent="0.4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8"/>
        <v>0</v>
      </c>
      <c r="P175">
        <f t="shared" si="9"/>
        <v>0</v>
      </c>
      <c r="Q175" s="11" t="s">
        <v>8308</v>
      </c>
      <c r="R175" t="s">
        <v>8312</v>
      </c>
      <c r="S175" s="15">
        <f t="shared" si="10"/>
        <v>42033.573009259257</v>
      </c>
      <c r="T175" s="15">
        <f t="shared" si="11"/>
        <v>42063.573009259257</v>
      </c>
    </row>
    <row r="176" spans="1:20" ht="41.4" x14ac:dyDescent="0.4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8"/>
        <v>0</v>
      </c>
      <c r="P176">
        <f t="shared" si="9"/>
        <v>0</v>
      </c>
      <c r="Q176" s="11" t="s">
        <v>8308</v>
      </c>
      <c r="R176" t="s">
        <v>8312</v>
      </c>
      <c r="S176" s="15">
        <f t="shared" si="10"/>
        <v>42072.758981481486</v>
      </c>
      <c r="T176" s="15">
        <f t="shared" si="11"/>
        <v>42132.758981481486</v>
      </c>
    </row>
    <row r="177" spans="1:20" ht="41.4" x14ac:dyDescent="0.4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8"/>
        <v>6</v>
      </c>
      <c r="P177">
        <f t="shared" si="9"/>
        <v>49.88</v>
      </c>
      <c r="Q177" s="11" t="s">
        <v>8308</v>
      </c>
      <c r="R177" t="s">
        <v>8312</v>
      </c>
      <c r="S177" s="15">
        <f t="shared" si="10"/>
        <v>41855.777905092589</v>
      </c>
      <c r="T177" s="15">
        <f t="shared" si="11"/>
        <v>41880.777905092589</v>
      </c>
    </row>
    <row r="178" spans="1:20" ht="41.4" x14ac:dyDescent="0.4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8"/>
        <v>0</v>
      </c>
      <c r="P178">
        <f t="shared" si="9"/>
        <v>0</v>
      </c>
      <c r="Q178" s="11" t="s">
        <v>8308</v>
      </c>
      <c r="R178" t="s">
        <v>8312</v>
      </c>
      <c r="S178" s="15">
        <f t="shared" si="10"/>
        <v>42191.824062500003</v>
      </c>
      <c r="T178" s="15">
        <f t="shared" si="11"/>
        <v>42221.824062500003</v>
      </c>
    </row>
    <row r="179" spans="1:20" ht="27.6" x14ac:dyDescent="0.4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8"/>
        <v>40</v>
      </c>
      <c r="P179">
        <f t="shared" si="9"/>
        <v>25.71</v>
      </c>
      <c r="Q179" s="11" t="s">
        <v>8308</v>
      </c>
      <c r="R179" t="s">
        <v>8312</v>
      </c>
      <c r="S179" s="15">
        <f t="shared" si="10"/>
        <v>42070.047754629632</v>
      </c>
      <c r="T179" s="15">
        <f t="shared" si="11"/>
        <v>42087.00608796296</v>
      </c>
    </row>
    <row r="180" spans="1:20" ht="27.6" x14ac:dyDescent="0.4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8"/>
        <v>0</v>
      </c>
      <c r="P180">
        <f t="shared" si="9"/>
        <v>0</v>
      </c>
      <c r="Q180" s="11" t="s">
        <v>8308</v>
      </c>
      <c r="R180" t="s">
        <v>8312</v>
      </c>
      <c r="S180" s="15">
        <f t="shared" si="10"/>
        <v>42304.955381944441</v>
      </c>
      <c r="T180" s="15">
        <f t="shared" si="11"/>
        <v>42334.997048611112</v>
      </c>
    </row>
    <row r="181" spans="1:20" ht="27.6" x14ac:dyDescent="0.4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8"/>
        <v>20</v>
      </c>
      <c r="P181">
        <f t="shared" si="9"/>
        <v>100</v>
      </c>
      <c r="Q181" s="11" t="s">
        <v>8308</v>
      </c>
      <c r="R181" t="s">
        <v>8312</v>
      </c>
      <c r="S181" s="15">
        <f t="shared" si="10"/>
        <v>42403.080497685187</v>
      </c>
      <c r="T181" s="15">
        <f t="shared" si="11"/>
        <v>42433.080497685187</v>
      </c>
    </row>
    <row r="182" spans="1:20" ht="41.4" x14ac:dyDescent="0.4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8"/>
        <v>33</v>
      </c>
      <c r="P182">
        <f t="shared" si="9"/>
        <v>30.85</v>
      </c>
      <c r="Q182" s="11" t="s">
        <v>8308</v>
      </c>
      <c r="R182" t="s">
        <v>8312</v>
      </c>
      <c r="S182" s="15">
        <f t="shared" si="10"/>
        <v>42067.991238425922</v>
      </c>
      <c r="T182" s="15">
        <f t="shared" si="11"/>
        <v>42107.791666666672</v>
      </c>
    </row>
    <row r="183" spans="1:20" ht="41.4" x14ac:dyDescent="0.4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8"/>
        <v>21</v>
      </c>
      <c r="P183">
        <f t="shared" si="9"/>
        <v>180.5</v>
      </c>
      <c r="Q183" s="11" t="s">
        <v>8308</v>
      </c>
      <c r="R183" t="s">
        <v>8312</v>
      </c>
      <c r="S183" s="15">
        <f t="shared" si="10"/>
        <v>42147.741840277777</v>
      </c>
      <c r="T183" s="15">
        <f t="shared" si="11"/>
        <v>42177.741840277777</v>
      </c>
    </row>
    <row r="184" spans="1:20" ht="41.4" x14ac:dyDescent="0.4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8"/>
        <v>0</v>
      </c>
      <c r="P184">
        <f t="shared" si="9"/>
        <v>0</v>
      </c>
      <c r="Q184" s="11" t="s">
        <v>8308</v>
      </c>
      <c r="R184" t="s">
        <v>8312</v>
      </c>
      <c r="S184" s="15">
        <f t="shared" si="10"/>
        <v>42712.011944444443</v>
      </c>
      <c r="T184" s="15">
        <f t="shared" si="11"/>
        <v>42742.011944444443</v>
      </c>
    </row>
    <row r="185" spans="1:20" x14ac:dyDescent="0.4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8"/>
        <v>36</v>
      </c>
      <c r="P185">
        <f t="shared" si="9"/>
        <v>373.5</v>
      </c>
      <c r="Q185" s="11" t="s">
        <v>8308</v>
      </c>
      <c r="R185" t="s">
        <v>8312</v>
      </c>
      <c r="S185" s="15">
        <f t="shared" si="10"/>
        <v>41939.810300925928</v>
      </c>
      <c r="T185" s="15">
        <f t="shared" si="11"/>
        <v>41969.851967592593</v>
      </c>
    </row>
    <row r="186" spans="1:20" ht="41.4" x14ac:dyDescent="0.4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8"/>
        <v>3</v>
      </c>
      <c r="P186">
        <f t="shared" si="9"/>
        <v>25.5</v>
      </c>
      <c r="Q186" s="11" t="s">
        <v>8308</v>
      </c>
      <c r="R186" t="s">
        <v>8312</v>
      </c>
      <c r="S186" s="15">
        <f t="shared" si="10"/>
        <v>41825.791226851856</v>
      </c>
      <c r="T186" s="15">
        <f t="shared" si="11"/>
        <v>41883.165972222225</v>
      </c>
    </row>
    <row r="187" spans="1:20" x14ac:dyDescent="0.4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8"/>
        <v>6</v>
      </c>
      <c r="P187">
        <f t="shared" si="9"/>
        <v>220</v>
      </c>
      <c r="Q187" s="11" t="s">
        <v>8308</v>
      </c>
      <c r="R187" t="s">
        <v>8312</v>
      </c>
      <c r="S187" s="15">
        <f t="shared" si="10"/>
        <v>42570.91133101852</v>
      </c>
      <c r="T187" s="15">
        <f t="shared" si="11"/>
        <v>42600.91133101852</v>
      </c>
    </row>
    <row r="188" spans="1:20" ht="41.4" x14ac:dyDescent="0.4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8"/>
        <v>0</v>
      </c>
      <c r="P188">
        <f t="shared" si="9"/>
        <v>0</v>
      </c>
      <c r="Q188" s="11" t="s">
        <v>8308</v>
      </c>
      <c r="R188" t="s">
        <v>8312</v>
      </c>
      <c r="S188" s="15">
        <f t="shared" si="10"/>
        <v>42767.812893518523</v>
      </c>
      <c r="T188" s="15">
        <f t="shared" si="11"/>
        <v>42797.833333333328</v>
      </c>
    </row>
    <row r="189" spans="1:20" ht="27.6" x14ac:dyDescent="0.4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8"/>
        <v>16</v>
      </c>
      <c r="P189">
        <f t="shared" si="9"/>
        <v>160</v>
      </c>
      <c r="Q189" s="11" t="s">
        <v>8308</v>
      </c>
      <c r="R189" t="s">
        <v>8312</v>
      </c>
      <c r="S189" s="15">
        <f t="shared" si="10"/>
        <v>42182.234456018516</v>
      </c>
      <c r="T189" s="15">
        <f t="shared" si="11"/>
        <v>42206.290972222225</v>
      </c>
    </row>
    <row r="190" spans="1:20" ht="41.4" x14ac:dyDescent="0.4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8"/>
        <v>0</v>
      </c>
      <c r="P190">
        <f t="shared" si="9"/>
        <v>0</v>
      </c>
      <c r="Q190" s="11" t="s">
        <v>8308</v>
      </c>
      <c r="R190" t="s">
        <v>8312</v>
      </c>
      <c r="S190" s="15">
        <f t="shared" si="10"/>
        <v>41857.18304398148</v>
      </c>
      <c r="T190" s="15">
        <f t="shared" si="11"/>
        <v>41887.18304398148</v>
      </c>
    </row>
    <row r="191" spans="1:20" ht="41.4" x14ac:dyDescent="0.4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8"/>
        <v>0</v>
      </c>
      <c r="P191">
        <f t="shared" si="9"/>
        <v>69</v>
      </c>
      <c r="Q191" s="11" t="s">
        <v>8308</v>
      </c>
      <c r="R191" t="s">
        <v>8312</v>
      </c>
      <c r="S191" s="15">
        <f t="shared" si="10"/>
        <v>42556.690706018519</v>
      </c>
      <c r="T191" s="15">
        <f t="shared" si="11"/>
        <v>42616.690706018519</v>
      </c>
    </row>
    <row r="192" spans="1:20" x14ac:dyDescent="0.4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8"/>
        <v>0</v>
      </c>
      <c r="P192">
        <f t="shared" si="9"/>
        <v>50</v>
      </c>
      <c r="Q192" s="11" t="s">
        <v>8308</v>
      </c>
      <c r="R192" t="s">
        <v>8312</v>
      </c>
      <c r="S192" s="15">
        <f t="shared" si="10"/>
        <v>42527.650995370372</v>
      </c>
      <c r="T192" s="15">
        <f t="shared" si="11"/>
        <v>42537.650995370372</v>
      </c>
    </row>
    <row r="193" spans="1:20" ht="41.4" x14ac:dyDescent="0.4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8"/>
        <v>5</v>
      </c>
      <c r="P193">
        <f t="shared" si="9"/>
        <v>83.33</v>
      </c>
      <c r="Q193" s="11" t="s">
        <v>8308</v>
      </c>
      <c r="R193" t="s">
        <v>8312</v>
      </c>
      <c r="S193" s="15">
        <f t="shared" si="10"/>
        <v>42239.441412037035</v>
      </c>
      <c r="T193" s="15">
        <f t="shared" si="11"/>
        <v>42279.441412037035</v>
      </c>
    </row>
    <row r="194" spans="1:20" ht="41.4" x14ac:dyDescent="0.4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si="8"/>
        <v>0</v>
      </c>
      <c r="P194">
        <f t="shared" si="9"/>
        <v>5.67</v>
      </c>
      <c r="Q194" s="11" t="s">
        <v>8308</v>
      </c>
      <c r="R194" t="s">
        <v>8312</v>
      </c>
      <c r="S194" s="15">
        <f t="shared" si="10"/>
        <v>41899.792037037041</v>
      </c>
      <c r="T194" s="15">
        <f t="shared" si="11"/>
        <v>41929.792037037041</v>
      </c>
    </row>
    <row r="195" spans="1:20" ht="41.4" x14ac:dyDescent="0.4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ref="O195:O258" si="12">ROUND(E195/D195*100,0)</f>
        <v>0</v>
      </c>
      <c r="P195">
        <f t="shared" ref="P195:P258" si="13">IFERROR(ROUND(E195/L195,2),0)</f>
        <v>0</v>
      </c>
      <c r="Q195" s="11" t="s">
        <v>8308</v>
      </c>
      <c r="R195" t="s">
        <v>8312</v>
      </c>
      <c r="S195" s="15">
        <f t="shared" ref="S195:S258" si="14">(((J195/60)/60)/24)+DATE(1970,1,1)</f>
        <v>41911.934791666667</v>
      </c>
      <c r="T195" s="15">
        <f t="shared" ref="T195:T258" si="15">(((I195/60)/60)/24)+DATE(1970,1,1)</f>
        <v>41971.976458333331</v>
      </c>
    </row>
    <row r="196" spans="1:20" ht="41.4" x14ac:dyDescent="0.4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2"/>
        <v>0</v>
      </c>
      <c r="P196">
        <f t="shared" si="13"/>
        <v>1</v>
      </c>
      <c r="Q196" s="11" t="s">
        <v>8308</v>
      </c>
      <c r="R196" t="s">
        <v>8312</v>
      </c>
      <c r="S196" s="15">
        <f t="shared" si="14"/>
        <v>42375.996886574074</v>
      </c>
      <c r="T196" s="15">
        <f t="shared" si="15"/>
        <v>42435.996886574074</v>
      </c>
    </row>
    <row r="197" spans="1:20" ht="41.4" x14ac:dyDescent="0.4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2"/>
        <v>0</v>
      </c>
      <c r="P197">
        <f t="shared" si="13"/>
        <v>0</v>
      </c>
      <c r="Q197" s="11" t="s">
        <v>8308</v>
      </c>
      <c r="R197" t="s">
        <v>8312</v>
      </c>
      <c r="S197" s="15">
        <f t="shared" si="14"/>
        <v>42135.67050925926</v>
      </c>
      <c r="T197" s="15">
        <f t="shared" si="15"/>
        <v>42195.67050925926</v>
      </c>
    </row>
    <row r="198" spans="1:20" ht="41.4" x14ac:dyDescent="0.4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2"/>
        <v>42</v>
      </c>
      <c r="P198">
        <f t="shared" si="13"/>
        <v>77.11</v>
      </c>
      <c r="Q198" s="11" t="s">
        <v>8308</v>
      </c>
      <c r="R198" t="s">
        <v>8312</v>
      </c>
      <c r="S198" s="15">
        <f t="shared" si="14"/>
        <v>42259.542800925927</v>
      </c>
      <c r="T198" s="15">
        <f t="shared" si="15"/>
        <v>42287.875</v>
      </c>
    </row>
    <row r="199" spans="1:20" ht="41.4" x14ac:dyDescent="0.4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2"/>
        <v>10</v>
      </c>
      <c r="P199">
        <f t="shared" si="13"/>
        <v>32.75</v>
      </c>
      <c r="Q199" s="11" t="s">
        <v>8308</v>
      </c>
      <c r="R199" t="s">
        <v>8312</v>
      </c>
      <c r="S199" s="15">
        <f t="shared" si="14"/>
        <v>42741.848379629635</v>
      </c>
      <c r="T199" s="15">
        <f t="shared" si="15"/>
        <v>42783.875</v>
      </c>
    </row>
    <row r="200" spans="1:20" ht="41.4" x14ac:dyDescent="0.4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2"/>
        <v>1</v>
      </c>
      <c r="P200">
        <f t="shared" si="13"/>
        <v>46.5</v>
      </c>
      <c r="Q200" s="11" t="s">
        <v>8308</v>
      </c>
      <c r="R200" t="s">
        <v>8312</v>
      </c>
      <c r="S200" s="15">
        <f t="shared" si="14"/>
        <v>41887.383356481485</v>
      </c>
      <c r="T200" s="15">
        <f t="shared" si="15"/>
        <v>41917.383356481485</v>
      </c>
    </row>
    <row r="201" spans="1:20" ht="41.4" x14ac:dyDescent="0.4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2"/>
        <v>0</v>
      </c>
      <c r="P201">
        <f t="shared" si="13"/>
        <v>0</v>
      </c>
      <c r="Q201" s="11" t="s">
        <v>8308</v>
      </c>
      <c r="R201" t="s">
        <v>8312</v>
      </c>
      <c r="S201" s="15">
        <f t="shared" si="14"/>
        <v>42584.123865740738</v>
      </c>
      <c r="T201" s="15">
        <f t="shared" si="15"/>
        <v>42614.123865740738</v>
      </c>
    </row>
    <row r="202" spans="1:20" ht="27.6" x14ac:dyDescent="0.4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2"/>
        <v>26</v>
      </c>
      <c r="P202">
        <f t="shared" si="13"/>
        <v>87.31</v>
      </c>
      <c r="Q202" s="11" t="s">
        <v>8308</v>
      </c>
      <c r="R202" t="s">
        <v>8312</v>
      </c>
      <c r="S202" s="15">
        <f t="shared" si="14"/>
        <v>41867.083368055559</v>
      </c>
      <c r="T202" s="15">
        <f t="shared" si="15"/>
        <v>41897.083368055559</v>
      </c>
    </row>
    <row r="203" spans="1:20" ht="41.4" x14ac:dyDescent="0.4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2"/>
        <v>58</v>
      </c>
      <c r="P203">
        <f t="shared" si="13"/>
        <v>54.29</v>
      </c>
      <c r="Q203" s="11" t="s">
        <v>8308</v>
      </c>
      <c r="R203" t="s">
        <v>8312</v>
      </c>
      <c r="S203" s="15">
        <f t="shared" si="14"/>
        <v>42023.818622685183</v>
      </c>
      <c r="T203" s="15">
        <f t="shared" si="15"/>
        <v>42043.818622685183</v>
      </c>
    </row>
    <row r="204" spans="1:20" x14ac:dyDescent="0.4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2"/>
        <v>0</v>
      </c>
      <c r="P204">
        <f t="shared" si="13"/>
        <v>0</v>
      </c>
      <c r="Q204" s="11" t="s">
        <v>8308</v>
      </c>
      <c r="R204" t="s">
        <v>8312</v>
      </c>
      <c r="S204" s="15">
        <f t="shared" si="14"/>
        <v>42255.927824074075</v>
      </c>
      <c r="T204" s="15">
        <f t="shared" si="15"/>
        <v>42285.874305555553</v>
      </c>
    </row>
    <row r="205" spans="1:20" ht="41.4" x14ac:dyDescent="0.4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2"/>
        <v>30</v>
      </c>
      <c r="P205">
        <f t="shared" si="13"/>
        <v>93.25</v>
      </c>
      <c r="Q205" s="11" t="s">
        <v>8308</v>
      </c>
      <c r="R205" t="s">
        <v>8312</v>
      </c>
      <c r="S205" s="15">
        <f t="shared" si="14"/>
        <v>41973.847962962958</v>
      </c>
      <c r="T205" s="15">
        <f t="shared" si="15"/>
        <v>42033.847962962958</v>
      </c>
    </row>
    <row r="206" spans="1:20" ht="41.4" x14ac:dyDescent="0.4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2"/>
        <v>51</v>
      </c>
      <c r="P206">
        <f t="shared" si="13"/>
        <v>117.68</v>
      </c>
      <c r="Q206" s="11" t="s">
        <v>8308</v>
      </c>
      <c r="R206" t="s">
        <v>8312</v>
      </c>
      <c r="S206" s="15">
        <f t="shared" si="14"/>
        <v>42556.583368055552</v>
      </c>
      <c r="T206" s="15">
        <f t="shared" si="15"/>
        <v>42586.583368055552</v>
      </c>
    </row>
    <row r="207" spans="1:20" ht="41.4" x14ac:dyDescent="0.4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2"/>
        <v>16</v>
      </c>
      <c r="P207">
        <f t="shared" si="13"/>
        <v>76.47</v>
      </c>
      <c r="Q207" s="11" t="s">
        <v>8308</v>
      </c>
      <c r="R207" t="s">
        <v>8312</v>
      </c>
      <c r="S207" s="15">
        <f t="shared" si="14"/>
        <v>42248.632199074069</v>
      </c>
      <c r="T207" s="15">
        <f t="shared" si="15"/>
        <v>42283.632199074069</v>
      </c>
    </row>
    <row r="208" spans="1:20" ht="41.4" x14ac:dyDescent="0.4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2"/>
        <v>0</v>
      </c>
      <c r="P208">
        <f t="shared" si="13"/>
        <v>0</v>
      </c>
      <c r="Q208" s="11" t="s">
        <v>8308</v>
      </c>
      <c r="R208" t="s">
        <v>8312</v>
      </c>
      <c r="S208" s="15">
        <f t="shared" si="14"/>
        <v>42567.004432870366</v>
      </c>
      <c r="T208" s="15">
        <f t="shared" si="15"/>
        <v>42588.004432870366</v>
      </c>
    </row>
    <row r="209" spans="1:20" ht="41.4" x14ac:dyDescent="0.4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2"/>
        <v>15</v>
      </c>
      <c r="P209">
        <f t="shared" si="13"/>
        <v>163.85</v>
      </c>
      <c r="Q209" s="11" t="s">
        <v>8308</v>
      </c>
      <c r="R209" t="s">
        <v>8312</v>
      </c>
      <c r="S209" s="15">
        <f t="shared" si="14"/>
        <v>41978.197199074071</v>
      </c>
      <c r="T209" s="15">
        <f t="shared" si="15"/>
        <v>42008.197199074071</v>
      </c>
    </row>
    <row r="210" spans="1:20" ht="41.4" x14ac:dyDescent="0.4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2"/>
        <v>0</v>
      </c>
      <c r="P210">
        <f t="shared" si="13"/>
        <v>0</v>
      </c>
      <c r="Q210" s="11" t="s">
        <v>8308</v>
      </c>
      <c r="R210" t="s">
        <v>8312</v>
      </c>
      <c r="S210" s="15">
        <f t="shared" si="14"/>
        <v>41959.369988425926</v>
      </c>
      <c r="T210" s="15">
        <f t="shared" si="15"/>
        <v>41989.369988425926</v>
      </c>
    </row>
    <row r="211" spans="1:20" ht="41.4" x14ac:dyDescent="0.4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2"/>
        <v>0</v>
      </c>
      <c r="P211">
        <f t="shared" si="13"/>
        <v>0</v>
      </c>
      <c r="Q211" s="11" t="s">
        <v>8308</v>
      </c>
      <c r="R211" t="s">
        <v>8312</v>
      </c>
      <c r="S211" s="15">
        <f t="shared" si="14"/>
        <v>42165.922858796301</v>
      </c>
      <c r="T211" s="15">
        <f t="shared" si="15"/>
        <v>42195.922858796301</v>
      </c>
    </row>
    <row r="212" spans="1:20" ht="41.4" x14ac:dyDescent="0.4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2"/>
        <v>25</v>
      </c>
      <c r="P212">
        <f t="shared" si="13"/>
        <v>91.82</v>
      </c>
      <c r="Q212" s="11" t="s">
        <v>8308</v>
      </c>
      <c r="R212" t="s">
        <v>8312</v>
      </c>
      <c r="S212" s="15">
        <f t="shared" si="14"/>
        <v>42249.064722222218</v>
      </c>
      <c r="T212" s="15">
        <f t="shared" si="15"/>
        <v>42278.208333333328</v>
      </c>
    </row>
    <row r="213" spans="1:20" ht="41.4" x14ac:dyDescent="0.4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2"/>
        <v>45</v>
      </c>
      <c r="P213">
        <f t="shared" si="13"/>
        <v>185.83</v>
      </c>
      <c r="Q213" s="11" t="s">
        <v>8308</v>
      </c>
      <c r="R213" t="s">
        <v>8312</v>
      </c>
      <c r="S213" s="15">
        <f t="shared" si="14"/>
        <v>42236.159918981488</v>
      </c>
      <c r="T213" s="15">
        <f t="shared" si="15"/>
        <v>42266.159918981488</v>
      </c>
    </row>
    <row r="214" spans="1:20" ht="27.6" x14ac:dyDescent="0.4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2"/>
        <v>0</v>
      </c>
      <c r="P214">
        <f t="shared" si="13"/>
        <v>1</v>
      </c>
      <c r="Q214" s="11" t="s">
        <v>8308</v>
      </c>
      <c r="R214" t="s">
        <v>8312</v>
      </c>
      <c r="S214" s="15">
        <f t="shared" si="14"/>
        <v>42416.881018518514</v>
      </c>
      <c r="T214" s="15">
        <f t="shared" si="15"/>
        <v>42476.839351851857</v>
      </c>
    </row>
    <row r="215" spans="1:20" ht="41.4" x14ac:dyDescent="0.4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2"/>
        <v>0</v>
      </c>
      <c r="P215">
        <f t="shared" si="13"/>
        <v>20</v>
      </c>
      <c r="Q215" s="11" t="s">
        <v>8308</v>
      </c>
      <c r="R215" t="s">
        <v>8312</v>
      </c>
      <c r="S215" s="15">
        <f t="shared" si="14"/>
        <v>42202.594293981485</v>
      </c>
      <c r="T215" s="15">
        <f t="shared" si="15"/>
        <v>42232.587974537033</v>
      </c>
    </row>
    <row r="216" spans="1:20" ht="41.4" x14ac:dyDescent="0.4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2"/>
        <v>0</v>
      </c>
      <c r="P216">
        <f t="shared" si="13"/>
        <v>1</v>
      </c>
      <c r="Q216" s="11" t="s">
        <v>8308</v>
      </c>
      <c r="R216" t="s">
        <v>8312</v>
      </c>
      <c r="S216" s="15">
        <f t="shared" si="14"/>
        <v>42009.64061342593</v>
      </c>
      <c r="T216" s="15">
        <f t="shared" si="15"/>
        <v>42069.64061342593</v>
      </c>
    </row>
    <row r="217" spans="1:20" ht="41.4" x14ac:dyDescent="0.4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2"/>
        <v>0</v>
      </c>
      <c r="P217">
        <f t="shared" si="13"/>
        <v>10</v>
      </c>
      <c r="Q217" s="11" t="s">
        <v>8308</v>
      </c>
      <c r="R217" t="s">
        <v>8312</v>
      </c>
      <c r="S217" s="15">
        <f t="shared" si="14"/>
        <v>42375.230115740742</v>
      </c>
      <c r="T217" s="15">
        <f t="shared" si="15"/>
        <v>42417.999305555553</v>
      </c>
    </row>
    <row r="218" spans="1:20" ht="41.4" x14ac:dyDescent="0.4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2"/>
        <v>56</v>
      </c>
      <c r="P218">
        <f t="shared" si="13"/>
        <v>331.54</v>
      </c>
      <c r="Q218" s="11" t="s">
        <v>8308</v>
      </c>
      <c r="R218" t="s">
        <v>8312</v>
      </c>
      <c r="S218" s="15">
        <f t="shared" si="14"/>
        <v>42066.958761574075</v>
      </c>
      <c r="T218" s="15">
        <f t="shared" si="15"/>
        <v>42116.917094907403</v>
      </c>
    </row>
    <row r="219" spans="1:20" x14ac:dyDescent="0.4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2"/>
        <v>12</v>
      </c>
      <c r="P219">
        <f t="shared" si="13"/>
        <v>314.29000000000002</v>
      </c>
      <c r="Q219" s="11" t="s">
        <v>8308</v>
      </c>
      <c r="R219" t="s">
        <v>8312</v>
      </c>
      <c r="S219" s="15">
        <f t="shared" si="14"/>
        <v>41970.64061342593</v>
      </c>
      <c r="T219" s="15">
        <f t="shared" si="15"/>
        <v>42001.64061342593</v>
      </c>
    </row>
    <row r="220" spans="1:20" ht="41.4" x14ac:dyDescent="0.4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2"/>
        <v>2</v>
      </c>
      <c r="P220">
        <f t="shared" si="13"/>
        <v>100</v>
      </c>
      <c r="Q220" s="11" t="s">
        <v>8308</v>
      </c>
      <c r="R220" t="s">
        <v>8312</v>
      </c>
      <c r="S220" s="15">
        <f t="shared" si="14"/>
        <v>42079.628344907411</v>
      </c>
      <c r="T220" s="15">
        <f t="shared" si="15"/>
        <v>42139.628344907411</v>
      </c>
    </row>
    <row r="221" spans="1:20" ht="27.6" x14ac:dyDescent="0.4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2"/>
        <v>18</v>
      </c>
      <c r="P221">
        <f t="shared" si="13"/>
        <v>115.99</v>
      </c>
      <c r="Q221" s="11" t="s">
        <v>8308</v>
      </c>
      <c r="R221" t="s">
        <v>8312</v>
      </c>
      <c r="S221" s="15">
        <f t="shared" si="14"/>
        <v>42429.326678240745</v>
      </c>
      <c r="T221" s="15">
        <f t="shared" si="15"/>
        <v>42461.290972222225</v>
      </c>
    </row>
    <row r="222" spans="1:20" ht="41.4" x14ac:dyDescent="0.4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2"/>
        <v>1</v>
      </c>
      <c r="P222">
        <f t="shared" si="13"/>
        <v>120</v>
      </c>
      <c r="Q222" s="11" t="s">
        <v>8308</v>
      </c>
      <c r="R222" t="s">
        <v>8312</v>
      </c>
      <c r="S222" s="15">
        <f t="shared" si="14"/>
        <v>42195.643865740742</v>
      </c>
      <c r="T222" s="15">
        <f t="shared" si="15"/>
        <v>42236.837499999994</v>
      </c>
    </row>
    <row r="223" spans="1:20" x14ac:dyDescent="0.4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2"/>
        <v>0</v>
      </c>
      <c r="P223">
        <f t="shared" si="13"/>
        <v>0</v>
      </c>
      <c r="Q223" s="11" t="s">
        <v>8308</v>
      </c>
      <c r="R223" t="s">
        <v>8312</v>
      </c>
      <c r="S223" s="15">
        <f t="shared" si="14"/>
        <v>42031.837546296301</v>
      </c>
      <c r="T223" s="15">
        <f t="shared" si="15"/>
        <v>42091.79587962963</v>
      </c>
    </row>
    <row r="224" spans="1:20" ht="41.4" x14ac:dyDescent="0.4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2"/>
        <v>13</v>
      </c>
      <c r="P224">
        <f t="shared" si="13"/>
        <v>65</v>
      </c>
      <c r="Q224" s="11" t="s">
        <v>8308</v>
      </c>
      <c r="R224" t="s">
        <v>8312</v>
      </c>
      <c r="S224" s="15">
        <f t="shared" si="14"/>
        <v>42031.769884259258</v>
      </c>
      <c r="T224" s="15">
        <f t="shared" si="15"/>
        <v>42090.110416666663</v>
      </c>
    </row>
    <row r="225" spans="1:20" ht="41.4" x14ac:dyDescent="0.4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2"/>
        <v>0</v>
      </c>
      <c r="P225">
        <f t="shared" si="13"/>
        <v>0</v>
      </c>
      <c r="Q225" s="11" t="s">
        <v>8308</v>
      </c>
      <c r="R225" t="s">
        <v>8312</v>
      </c>
      <c r="S225" s="15">
        <f t="shared" si="14"/>
        <v>42482.048032407409</v>
      </c>
      <c r="T225" s="15">
        <f t="shared" si="15"/>
        <v>42512.045138888891</v>
      </c>
    </row>
    <row r="226" spans="1:20" ht="41.4" x14ac:dyDescent="0.4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2"/>
        <v>0</v>
      </c>
      <c r="P226">
        <f t="shared" si="13"/>
        <v>0</v>
      </c>
      <c r="Q226" s="11" t="s">
        <v>8308</v>
      </c>
      <c r="R226" t="s">
        <v>8312</v>
      </c>
      <c r="S226" s="15">
        <f t="shared" si="14"/>
        <v>42135.235254629632</v>
      </c>
      <c r="T226" s="15">
        <f t="shared" si="15"/>
        <v>42195.235254629632</v>
      </c>
    </row>
    <row r="227" spans="1:20" ht="41.4" x14ac:dyDescent="0.4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2"/>
        <v>0</v>
      </c>
      <c r="P227">
        <f t="shared" si="13"/>
        <v>0</v>
      </c>
      <c r="Q227" s="11" t="s">
        <v>8308</v>
      </c>
      <c r="R227" t="s">
        <v>8312</v>
      </c>
      <c r="S227" s="15">
        <f t="shared" si="14"/>
        <v>42438.961273148147</v>
      </c>
      <c r="T227" s="15">
        <f t="shared" si="15"/>
        <v>42468.919606481482</v>
      </c>
    </row>
    <row r="228" spans="1:20" ht="41.4" x14ac:dyDescent="0.4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2"/>
        <v>1</v>
      </c>
      <c r="P228">
        <f t="shared" si="13"/>
        <v>125</v>
      </c>
      <c r="Q228" s="11" t="s">
        <v>8308</v>
      </c>
      <c r="R228" t="s">
        <v>8312</v>
      </c>
      <c r="S228" s="15">
        <f t="shared" si="14"/>
        <v>42106.666018518517</v>
      </c>
      <c r="T228" s="15">
        <f t="shared" si="15"/>
        <v>42155.395138888889</v>
      </c>
    </row>
    <row r="229" spans="1:20" ht="41.4" x14ac:dyDescent="0.4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2"/>
        <v>0</v>
      </c>
      <c r="P229">
        <f t="shared" si="13"/>
        <v>0</v>
      </c>
      <c r="Q229" s="11" t="s">
        <v>8308</v>
      </c>
      <c r="R229" t="s">
        <v>8312</v>
      </c>
      <c r="S229" s="15">
        <f t="shared" si="14"/>
        <v>42164.893993055557</v>
      </c>
      <c r="T229" s="15">
        <f t="shared" si="15"/>
        <v>42194.893993055557</v>
      </c>
    </row>
    <row r="230" spans="1:20" ht="27.6" x14ac:dyDescent="0.4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2"/>
        <v>0</v>
      </c>
      <c r="P230">
        <f t="shared" si="13"/>
        <v>0</v>
      </c>
      <c r="Q230" s="11" t="s">
        <v>8308</v>
      </c>
      <c r="R230" t="s">
        <v>8312</v>
      </c>
      <c r="S230" s="15">
        <f t="shared" si="14"/>
        <v>42096.686400462961</v>
      </c>
      <c r="T230" s="15">
        <f t="shared" si="15"/>
        <v>42156.686400462961</v>
      </c>
    </row>
    <row r="231" spans="1:20" ht="41.4" x14ac:dyDescent="0.4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2"/>
        <v>0</v>
      </c>
      <c r="P231">
        <f t="shared" si="13"/>
        <v>0</v>
      </c>
      <c r="Q231" s="11" t="s">
        <v>8308</v>
      </c>
      <c r="R231" t="s">
        <v>8312</v>
      </c>
      <c r="S231" s="15">
        <f t="shared" si="14"/>
        <v>42383.933993055558</v>
      </c>
      <c r="T231" s="15">
        <f t="shared" si="15"/>
        <v>42413.933993055558</v>
      </c>
    </row>
    <row r="232" spans="1:20" ht="41.4" x14ac:dyDescent="0.4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2"/>
        <v>0</v>
      </c>
      <c r="P232">
        <f t="shared" si="13"/>
        <v>30</v>
      </c>
      <c r="Q232" s="11" t="s">
        <v>8308</v>
      </c>
      <c r="R232" t="s">
        <v>8312</v>
      </c>
      <c r="S232" s="15">
        <f t="shared" si="14"/>
        <v>42129.777210648142</v>
      </c>
      <c r="T232" s="15">
        <f t="shared" si="15"/>
        <v>42159.777210648142</v>
      </c>
    </row>
    <row r="233" spans="1:20" ht="41.4" x14ac:dyDescent="0.4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2"/>
        <v>0</v>
      </c>
      <c r="P233">
        <f t="shared" si="13"/>
        <v>0</v>
      </c>
      <c r="Q233" s="11" t="s">
        <v>8308</v>
      </c>
      <c r="R233" t="s">
        <v>8312</v>
      </c>
      <c r="S233" s="15">
        <f t="shared" si="14"/>
        <v>42341.958923611113</v>
      </c>
      <c r="T233" s="15">
        <f t="shared" si="15"/>
        <v>42371.958923611113</v>
      </c>
    </row>
    <row r="234" spans="1:20" ht="41.4" x14ac:dyDescent="0.4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2"/>
        <v>3</v>
      </c>
      <c r="P234">
        <f t="shared" si="13"/>
        <v>15.71</v>
      </c>
      <c r="Q234" s="11" t="s">
        <v>8308</v>
      </c>
      <c r="R234" t="s">
        <v>8312</v>
      </c>
      <c r="S234" s="15">
        <f t="shared" si="14"/>
        <v>42032.82576388889</v>
      </c>
      <c r="T234" s="15">
        <f t="shared" si="15"/>
        <v>42062.82576388889</v>
      </c>
    </row>
    <row r="235" spans="1:20" ht="41.4" x14ac:dyDescent="0.4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2"/>
        <v>0</v>
      </c>
      <c r="P235">
        <f t="shared" si="13"/>
        <v>0</v>
      </c>
      <c r="Q235" s="11" t="s">
        <v>8308</v>
      </c>
      <c r="R235" t="s">
        <v>8312</v>
      </c>
      <c r="S235" s="15">
        <f t="shared" si="14"/>
        <v>42612.911712962959</v>
      </c>
      <c r="T235" s="15">
        <f t="shared" si="15"/>
        <v>42642.911712962959</v>
      </c>
    </row>
    <row r="236" spans="1:20" ht="41.4" x14ac:dyDescent="0.4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2"/>
        <v>40</v>
      </c>
      <c r="P236">
        <f t="shared" si="13"/>
        <v>80.2</v>
      </c>
      <c r="Q236" s="11" t="s">
        <v>8308</v>
      </c>
      <c r="R236" t="s">
        <v>8312</v>
      </c>
      <c r="S236" s="15">
        <f t="shared" si="14"/>
        <v>42136.035405092596</v>
      </c>
      <c r="T236" s="15">
        <f t="shared" si="15"/>
        <v>42176.035405092596</v>
      </c>
    </row>
    <row r="237" spans="1:20" ht="27.6" x14ac:dyDescent="0.4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2"/>
        <v>0</v>
      </c>
      <c r="P237">
        <f t="shared" si="13"/>
        <v>0</v>
      </c>
      <c r="Q237" s="11" t="s">
        <v>8308</v>
      </c>
      <c r="R237" t="s">
        <v>8312</v>
      </c>
      <c r="S237" s="15">
        <f t="shared" si="14"/>
        <v>42164.908530092594</v>
      </c>
      <c r="T237" s="15">
        <f t="shared" si="15"/>
        <v>42194.908530092594</v>
      </c>
    </row>
    <row r="238" spans="1:20" ht="41.4" x14ac:dyDescent="0.4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2"/>
        <v>0</v>
      </c>
      <c r="P238">
        <f t="shared" si="13"/>
        <v>0</v>
      </c>
      <c r="Q238" s="11" t="s">
        <v>8308</v>
      </c>
      <c r="R238" t="s">
        <v>8312</v>
      </c>
      <c r="S238" s="15">
        <f t="shared" si="14"/>
        <v>42321.08447916666</v>
      </c>
      <c r="T238" s="15">
        <f t="shared" si="15"/>
        <v>42374</v>
      </c>
    </row>
    <row r="239" spans="1:20" x14ac:dyDescent="0.4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2"/>
        <v>0</v>
      </c>
      <c r="P239">
        <f t="shared" si="13"/>
        <v>50</v>
      </c>
      <c r="Q239" s="11" t="s">
        <v>8308</v>
      </c>
      <c r="R239" t="s">
        <v>8312</v>
      </c>
      <c r="S239" s="15">
        <f t="shared" si="14"/>
        <v>42377.577187499999</v>
      </c>
      <c r="T239" s="15">
        <f t="shared" si="15"/>
        <v>42437.577187499999</v>
      </c>
    </row>
    <row r="240" spans="1:20" ht="41.4" x14ac:dyDescent="0.4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2"/>
        <v>0</v>
      </c>
      <c r="P240">
        <f t="shared" si="13"/>
        <v>0</v>
      </c>
      <c r="Q240" s="11" t="s">
        <v>8308</v>
      </c>
      <c r="R240" t="s">
        <v>8312</v>
      </c>
      <c r="S240" s="15">
        <f t="shared" si="14"/>
        <v>42713.962499999994</v>
      </c>
      <c r="T240" s="15">
        <f t="shared" si="15"/>
        <v>42734.375</v>
      </c>
    </row>
    <row r="241" spans="1:20" ht="41.4" x14ac:dyDescent="0.4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2"/>
        <v>25</v>
      </c>
      <c r="P241">
        <f t="shared" si="13"/>
        <v>50</v>
      </c>
      <c r="Q241" s="11" t="s">
        <v>8308</v>
      </c>
      <c r="R241" t="s">
        <v>8312</v>
      </c>
      <c r="S241" s="15">
        <f t="shared" si="14"/>
        <v>42297.110300925924</v>
      </c>
      <c r="T241" s="15">
        <f t="shared" si="15"/>
        <v>42316.5</v>
      </c>
    </row>
    <row r="242" spans="1:20" ht="41.4" x14ac:dyDescent="0.4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2"/>
        <v>108</v>
      </c>
      <c r="P242">
        <f t="shared" si="13"/>
        <v>117.85</v>
      </c>
      <c r="Q242" s="11" t="s">
        <v>8308</v>
      </c>
      <c r="R242" t="s">
        <v>8313</v>
      </c>
      <c r="S242" s="15">
        <f t="shared" si="14"/>
        <v>41354.708460648151</v>
      </c>
      <c r="T242" s="15">
        <f t="shared" si="15"/>
        <v>41399.708460648151</v>
      </c>
    </row>
    <row r="243" spans="1:20" ht="41.4" x14ac:dyDescent="0.4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2"/>
        <v>113</v>
      </c>
      <c r="P243">
        <f t="shared" si="13"/>
        <v>109.04</v>
      </c>
      <c r="Q243" s="11" t="s">
        <v>8308</v>
      </c>
      <c r="R243" t="s">
        <v>8313</v>
      </c>
      <c r="S243" s="15">
        <f t="shared" si="14"/>
        <v>41949.697962962964</v>
      </c>
      <c r="T243" s="15">
        <f t="shared" si="15"/>
        <v>41994.697962962964</v>
      </c>
    </row>
    <row r="244" spans="1:20" ht="41.4" x14ac:dyDescent="0.4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2"/>
        <v>113</v>
      </c>
      <c r="P244">
        <f t="shared" si="13"/>
        <v>73.02</v>
      </c>
      <c r="Q244" s="11" t="s">
        <v>8308</v>
      </c>
      <c r="R244" t="s">
        <v>8313</v>
      </c>
      <c r="S244" s="15">
        <f t="shared" si="14"/>
        <v>40862.492939814816</v>
      </c>
      <c r="T244" s="15">
        <f t="shared" si="15"/>
        <v>40897.492939814816</v>
      </c>
    </row>
    <row r="245" spans="1:20" ht="41.4" x14ac:dyDescent="0.4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2"/>
        <v>103</v>
      </c>
      <c r="P245">
        <f t="shared" si="13"/>
        <v>78.2</v>
      </c>
      <c r="Q245" s="11" t="s">
        <v>8308</v>
      </c>
      <c r="R245" t="s">
        <v>8313</v>
      </c>
      <c r="S245" s="15">
        <f t="shared" si="14"/>
        <v>41662.047500000001</v>
      </c>
      <c r="T245" s="15">
        <f t="shared" si="15"/>
        <v>41692.047500000001</v>
      </c>
    </row>
    <row r="246" spans="1:20" ht="41.4" x14ac:dyDescent="0.4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2"/>
        <v>114</v>
      </c>
      <c r="P246">
        <f t="shared" si="13"/>
        <v>47.4</v>
      </c>
      <c r="Q246" s="11" t="s">
        <v>8308</v>
      </c>
      <c r="R246" t="s">
        <v>8313</v>
      </c>
      <c r="S246" s="15">
        <f t="shared" si="14"/>
        <v>40213.323599537034</v>
      </c>
      <c r="T246" s="15">
        <f t="shared" si="15"/>
        <v>40253.29583333333</v>
      </c>
    </row>
    <row r="247" spans="1:20" ht="41.4" x14ac:dyDescent="0.4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2"/>
        <v>104</v>
      </c>
      <c r="P247">
        <f t="shared" si="13"/>
        <v>54.02</v>
      </c>
      <c r="Q247" s="11" t="s">
        <v>8308</v>
      </c>
      <c r="R247" t="s">
        <v>8313</v>
      </c>
      <c r="S247" s="15">
        <f t="shared" si="14"/>
        <v>41107.053067129629</v>
      </c>
      <c r="T247" s="15">
        <f t="shared" si="15"/>
        <v>41137.053067129629</v>
      </c>
    </row>
    <row r="248" spans="1:20" ht="41.4" x14ac:dyDescent="0.4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2"/>
        <v>305</v>
      </c>
      <c r="P248">
        <f t="shared" si="13"/>
        <v>68.489999999999995</v>
      </c>
      <c r="Q248" s="11" t="s">
        <v>8308</v>
      </c>
      <c r="R248" t="s">
        <v>8313</v>
      </c>
      <c r="S248" s="15">
        <f t="shared" si="14"/>
        <v>40480.363483796296</v>
      </c>
      <c r="T248" s="15">
        <f t="shared" si="15"/>
        <v>40530.405150462961</v>
      </c>
    </row>
    <row r="249" spans="1:20" ht="55.2" x14ac:dyDescent="0.4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2"/>
        <v>134</v>
      </c>
      <c r="P249">
        <f t="shared" si="13"/>
        <v>108.15</v>
      </c>
      <c r="Q249" s="11" t="s">
        <v>8308</v>
      </c>
      <c r="R249" t="s">
        <v>8313</v>
      </c>
      <c r="S249" s="15">
        <f t="shared" si="14"/>
        <v>40430.604328703703</v>
      </c>
      <c r="T249" s="15">
        <f t="shared" si="15"/>
        <v>40467.152083333334</v>
      </c>
    </row>
    <row r="250" spans="1:20" ht="41.4" x14ac:dyDescent="0.4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2"/>
        <v>101</v>
      </c>
      <c r="P250">
        <f t="shared" si="13"/>
        <v>589.95000000000005</v>
      </c>
      <c r="Q250" s="11" t="s">
        <v>8308</v>
      </c>
      <c r="R250" t="s">
        <v>8313</v>
      </c>
      <c r="S250" s="15">
        <f t="shared" si="14"/>
        <v>40870.774409722224</v>
      </c>
      <c r="T250" s="15">
        <f t="shared" si="15"/>
        <v>40915.774409722224</v>
      </c>
    </row>
    <row r="251" spans="1:20" ht="55.2" x14ac:dyDescent="0.4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2"/>
        <v>113</v>
      </c>
      <c r="P251">
        <f t="shared" si="13"/>
        <v>48.05</v>
      </c>
      <c r="Q251" s="11" t="s">
        <v>8308</v>
      </c>
      <c r="R251" t="s">
        <v>8313</v>
      </c>
      <c r="S251" s="15">
        <f t="shared" si="14"/>
        <v>40332.923842592594</v>
      </c>
      <c r="T251" s="15">
        <f t="shared" si="15"/>
        <v>40412.736111111109</v>
      </c>
    </row>
    <row r="252" spans="1:20" ht="41.4" x14ac:dyDescent="0.4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2"/>
        <v>106</v>
      </c>
      <c r="P252">
        <f t="shared" si="13"/>
        <v>72.48</v>
      </c>
      <c r="Q252" s="11" t="s">
        <v>8308</v>
      </c>
      <c r="R252" t="s">
        <v>8313</v>
      </c>
      <c r="S252" s="15">
        <f t="shared" si="14"/>
        <v>41401.565868055557</v>
      </c>
      <c r="T252" s="15">
        <f t="shared" si="15"/>
        <v>41431.565868055557</v>
      </c>
    </row>
    <row r="253" spans="1:20" ht="41.4" x14ac:dyDescent="0.4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2"/>
        <v>126</v>
      </c>
      <c r="P253">
        <f t="shared" si="13"/>
        <v>57.08</v>
      </c>
      <c r="Q253" s="11" t="s">
        <v>8308</v>
      </c>
      <c r="R253" t="s">
        <v>8313</v>
      </c>
      <c r="S253" s="15">
        <f t="shared" si="14"/>
        <v>41013.787569444445</v>
      </c>
      <c r="T253" s="15">
        <f t="shared" si="15"/>
        <v>41045.791666666664</v>
      </c>
    </row>
    <row r="254" spans="1:20" ht="41.4" x14ac:dyDescent="0.4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2"/>
        <v>185</v>
      </c>
      <c r="P254">
        <f t="shared" si="13"/>
        <v>85.44</v>
      </c>
      <c r="Q254" s="11" t="s">
        <v>8308</v>
      </c>
      <c r="R254" t="s">
        <v>8313</v>
      </c>
      <c r="S254" s="15">
        <f t="shared" si="14"/>
        <v>40266.662708333337</v>
      </c>
      <c r="T254" s="15">
        <f t="shared" si="15"/>
        <v>40330.165972222225</v>
      </c>
    </row>
    <row r="255" spans="1:20" ht="41.4" x14ac:dyDescent="0.4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2"/>
        <v>101</v>
      </c>
      <c r="P255">
        <f t="shared" si="13"/>
        <v>215.86</v>
      </c>
      <c r="Q255" s="11" t="s">
        <v>8308</v>
      </c>
      <c r="R255" t="s">
        <v>8313</v>
      </c>
      <c r="S255" s="15">
        <f t="shared" si="14"/>
        <v>40924.650868055556</v>
      </c>
      <c r="T255" s="15">
        <f t="shared" si="15"/>
        <v>40954.650868055556</v>
      </c>
    </row>
    <row r="256" spans="1:20" ht="41.4" x14ac:dyDescent="0.4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2"/>
        <v>117</v>
      </c>
      <c r="P256">
        <f t="shared" si="13"/>
        <v>89.39</v>
      </c>
      <c r="Q256" s="11" t="s">
        <v>8308</v>
      </c>
      <c r="R256" t="s">
        <v>8313</v>
      </c>
      <c r="S256" s="15">
        <f t="shared" si="14"/>
        <v>42263.952662037031</v>
      </c>
      <c r="T256" s="15">
        <f t="shared" si="15"/>
        <v>42294.083333333328</v>
      </c>
    </row>
    <row r="257" spans="1:20" ht="27.6" x14ac:dyDescent="0.4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2"/>
        <v>107</v>
      </c>
      <c r="P257">
        <f t="shared" si="13"/>
        <v>45.42</v>
      </c>
      <c r="Q257" s="11" t="s">
        <v>8308</v>
      </c>
      <c r="R257" t="s">
        <v>8313</v>
      </c>
      <c r="S257" s="15">
        <f t="shared" si="14"/>
        <v>40588.526412037041</v>
      </c>
      <c r="T257" s="15">
        <f t="shared" si="15"/>
        <v>40618.48474537037</v>
      </c>
    </row>
    <row r="258" spans="1:20" ht="41.4" x14ac:dyDescent="0.4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si="12"/>
        <v>139</v>
      </c>
      <c r="P258">
        <f t="shared" si="13"/>
        <v>65.760000000000005</v>
      </c>
      <c r="Q258" s="11" t="s">
        <v>8308</v>
      </c>
      <c r="R258" t="s">
        <v>8313</v>
      </c>
      <c r="S258" s="15">
        <f t="shared" si="14"/>
        <v>41319.769293981481</v>
      </c>
      <c r="T258" s="15">
        <f t="shared" si="15"/>
        <v>41349.769293981481</v>
      </c>
    </row>
    <row r="259" spans="1:20" ht="41.4" x14ac:dyDescent="0.4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ref="O259:O322" si="16">ROUND(E259/D259*100,0)</f>
        <v>107</v>
      </c>
      <c r="P259">
        <f t="shared" ref="P259:P322" si="17">IFERROR(ROUND(E259/L259,2),0)</f>
        <v>66.7</v>
      </c>
      <c r="Q259" s="11" t="s">
        <v>8308</v>
      </c>
      <c r="R259" t="s">
        <v>8313</v>
      </c>
      <c r="S259" s="15">
        <f t="shared" ref="S259:S322" si="18">(((J259/60)/60)/24)+DATE(1970,1,1)</f>
        <v>42479.626875000002</v>
      </c>
      <c r="T259" s="15">
        <f t="shared" ref="T259:T322" si="19">(((I259/60)/60)/24)+DATE(1970,1,1)</f>
        <v>42509.626875000002</v>
      </c>
    </row>
    <row r="260" spans="1:20" ht="41.4" x14ac:dyDescent="0.4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16"/>
        <v>191</v>
      </c>
      <c r="P260">
        <f t="shared" si="17"/>
        <v>83.35</v>
      </c>
      <c r="Q260" s="11" t="s">
        <v>8308</v>
      </c>
      <c r="R260" t="s">
        <v>8313</v>
      </c>
      <c r="S260" s="15">
        <f t="shared" si="18"/>
        <v>40682.051689814813</v>
      </c>
      <c r="T260" s="15">
        <f t="shared" si="19"/>
        <v>40712.051689814813</v>
      </c>
    </row>
    <row r="261" spans="1:20" ht="41.4" x14ac:dyDescent="0.4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16"/>
        <v>132</v>
      </c>
      <c r="P261">
        <f t="shared" si="17"/>
        <v>105.05</v>
      </c>
      <c r="Q261" s="11" t="s">
        <v>8308</v>
      </c>
      <c r="R261" t="s">
        <v>8313</v>
      </c>
      <c r="S261" s="15">
        <f t="shared" si="18"/>
        <v>42072.738067129627</v>
      </c>
      <c r="T261" s="15">
        <f t="shared" si="19"/>
        <v>42102.738067129627</v>
      </c>
    </row>
    <row r="262" spans="1:20" ht="27.6" x14ac:dyDescent="0.4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16"/>
        <v>106</v>
      </c>
      <c r="P262">
        <f t="shared" si="17"/>
        <v>120.91</v>
      </c>
      <c r="Q262" s="11" t="s">
        <v>8308</v>
      </c>
      <c r="R262" t="s">
        <v>8313</v>
      </c>
      <c r="S262" s="15">
        <f t="shared" si="18"/>
        <v>40330.755543981482</v>
      </c>
      <c r="T262" s="15">
        <f t="shared" si="19"/>
        <v>40376.415972222225</v>
      </c>
    </row>
    <row r="263" spans="1:20" ht="27.6" x14ac:dyDescent="0.4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16"/>
        <v>107</v>
      </c>
      <c r="P263">
        <f t="shared" si="17"/>
        <v>97.64</v>
      </c>
      <c r="Q263" s="11" t="s">
        <v>8308</v>
      </c>
      <c r="R263" t="s">
        <v>8313</v>
      </c>
      <c r="S263" s="15">
        <f t="shared" si="18"/>
        <v>41017.885462962964</v>
      </c>
      <c r="T263" s="15">
        <f t="shared" si="19"/>
        <v>41067.621527777781</v>
      </c>
    </row>
    <row r="264" spans="1:20" ht="27.6" x14ac:dyDescent="0.4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16"/>
        <v>240</v>
      </c>
      <c r="P264">
        <f t="shared" si="17"/>
        <v>41.38</v>
      </c>
      <c r="Q264" s="11" t="s">
        <v>8308</v>
      </c>
      <c r="R264" t="s">
        <v>8313</v>
      </c>
      <c r="S264" s="15">
        <f t="shared" si="18"/>
        <v>40555.24800925926</v>
      </c>
      <c r="T264" s="15">
        <f t="shared" si="19"/>
        <v>40600.24800925926</v>
      </c>
    </row>
    <row r="265" spans="1:20" ht="55.2" x14ac:dyDescent="0.4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16"/>
        <v>118</v>
      </c>
      <c r="P265">
        <f t="shared" si="17"/>
        <v>30.65</v>
      </c>
      <c r="Q265" s="11" t="s">
        <v>8308</v>
      </c>
      <c r="R265" t="s">
        <v>8313</v>
      </c>
      <c r="S265" s="15">
        <f t="shared" si="18"/>
        <v>41149.954791666663</v>
      </c>
      <c r="T265" s="15">
        <f t="shared" si="19"/>
        <v>41179.954791666663</v>
      </c>
    </row>
    <row r="266" spans="1:20" ht="55.2" x14ac:dyDescent="0.4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16"/>
        <v>118</v>
      </c>
      <c r="P266">
        <f t="shared" si="17"/>
        <v>64.95</v>
      </c>
      <c r="Q266" s="11" t="s">
        <v>8308</v>
      </c>
      <c r="R266" t="s">
        <v>8313</v>
      </c>
      <c r="S266" s="15">
        <f t="shared" si="18"/>
        <v>41010.620312500003</v>
      </c>
      <c r="T266" s="15">
        <f t="shared" si="19"/>
        <v>41040.620312500003</v>
      </c>
    </row>
    <row r="267" spans="1:20" ht="55.2" x14ac:dyDescent="0.4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16"/>
        <v>111</v>
      </c>
      <c r="P267">
        <f t="shared" si="17"/>
        <v>95.78</v>
      </c>
      <c r="Q267" s="11" t="s">
        <v>8308</v>
      </c>
      <c r="R267" t="s">
        <v>8313</v>
      </c>
      <c r="S267" s="15">
        <f t="shared" si="18"/>
        <v>40267.245717592588</v>
      </c>
      <c r="T267" s="15">
        <f t="shared" si="19"/>
        <v>40308.844444444447</v>
      </c>
    </row>
    <row r="268" spans="1:20" ht="55.2" x14ac:dyDescent="0.4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16"/>
        <v>146</v>
      </c>
      <c r="P268">
        <f t="shared" si="17"/>
        <v>40.42</v>
      </c>
      <c r="Q268" s="11" t="s">
        <v>8308</v>
      </c>
      <c r="R268" t="s">
        <v>8313</v>
      </c>
      <c r="S268" s="15">
        <f t="shared" si="18"/>
        <v>40205.174849537041</v>
      </c>
      <c r="T268" s="15">
        <f t="shared" si="19"/>
        <v>40291.160416666666</v>
      </c>
    </row>
    <row r="269" spans="1:20" ht="41.4" x14ac:dyDescent="0.4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16"/>
        <v>132</v>
      </c>
      <c r="P269">
        <f t="shared" si="17"/>
        <v>78.58</v>
      </c>
      <c r="Q269" s="11" t="s">
        <v>8308</v>
      </c>
      <c r="R269" t="s">
        <v>8313</v>
      </c>
      <c r="S269" s="15">
        <f t="shared" si="18"/>
        <v>41785.452534722222</v>
      </c>
      <c r="T269" s="15">
        <f t="shared" si="19"/>
        <v>41815.452534722222</v>
      </c>
    </row>
    <row r="270" spans="1:20" ht="41.4" x14ac:dyDescent="0.4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16"/>
        <v>111</v>
      </c>
      <c r="P270">
        <f t="shared" si="17"/>
        <v>50.18</v>
      </c>
      <c r="Q270" s="11" t="s">
        <v>8308</v>
      </c>
      <c r="R270" t="s">
        <v>8313</v>
      </c>
      <c r="S270" s="15">
        <f t="shared" si="18"/>
        <v>40809.15252314815</v>
      </c>
      <c r="T270" s="15">
        <f t="shared" si="19"/>
        <v>40854.194189814814</v>
      </c>
    </row>
    <row r="271" spans="1:20" ht="41.4" x14ac:dyDescent="0.4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16"/>
        <v>147</v>
      </c>
      <c r="P271">
        <f t="shared" si="17"/>
        <v>92.25</v>
      </c>
      <c r="Q271" s="11" t="s">
        <v>8308</v>
      </c>
      <c r="R271" t="s">
        <v>8313</v>
      </c>
      <c r="S271" s="15">
        <f t="shared" si="18"/>
        <v>42758.197013888886</v>
      </c>
      <c r="T271" s="15">
        <f t="shared" si="19"/>
        <v>42788.197013888886</v>
      </c>
    </row>
    <row r="272" spans="1:20" ht="41.4" x14ac:dyDescent="0.4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16"/>
        <v>153</v>
      </c>
      <c r="P272">
        <f t="shared" si="17"/>
        <v>57.54</v>
      </c>
      <c r="Q272" s="11" t="s">
        <v>8308</v>
      </c>
      <c r="R272" t="s">
        <v>8313</v>
      </c>
      <c r="S272" s="15">
        <f t="shared" si="18"/>
        <v>40637.866550925923</v>
      </c>
      <c r="T272" s="15">
        <f t="shared" si="19"/>
        <v>40688.166666666664</v>
      </c>
    </row>
    <row r="273" spans="1:20" ht="41.4" x14ac:dyDescent="0.4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16"/>
        <v>105</v>
      </c>
      <c r="P273">
        <f t="shared" si="17"/>
        <v>109.42</v>
      </c>
      <c r="Q273" s="11" t="s">
        <v>8308</v>
      </c>
      <c r="R273" t="s">
        <v>8313</v>
      </c>
      <c r="S273" s="15">
        <f t="shared" si="18"/>
        <v>41612.10024305556</v>
      </c>
      <c r="T273" s="15">
        <f t="shared" si="19"/>
        <v>41641.333333333336</v>
      </c>
    </row>
    <row r="274" spans="1:20" ht="41.4" x14ac:dyDescent="0.4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16"/>
        <v>177</v>
      </c>
      <c r="P274">
        <f t="shared" si="17"/>
        <v>81.89</v>
      </c>
      <c r="Q274" s="11" t="s">
        <v>8308</v>
      </c>
      <c r="R274" t="s">
        <v>8313</v>
      </c>
      <c r="S274" s="15">
        <f t="shared" si="18"/>
        <v>40235.900358796294</v>
      </c>
      <c r="T274" s="15">
        <f t="shared" si="19"/>
        <v>40296.78402777778</v>
      </c>
    </row>
    <row r="275" spans="1:20" ht="41.4" x14ac:dyDescent="0.4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16"/>
        <v>108</v>
      </c>
      <c r="P275">
        <f t="shared" si="17"/>
        <v>45.67</v>
      </c>
      <c r="Q275" s="11" t="s">
        <v>8308</v>
      </c>
      <c r="R275" t="s">
        <v>8313</v>
      </c>
      <c r="S275" s="15">
        <f t="shared" si="18"/>
        <v>40697.498449074075</v>
      </c>
      <c r="T275" s="15">
        <f t="shared" si="19"/>
        <v>40727.498449074075</v>
      </c>
    </row>
    <row r="276" spans="1:20" ht="41.4" x14ac:dyDescent="0.4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16"/>
        <v>156</v>
      </c>
      <c r="P276">
        <f t="shared" si="17"/>
        <v>55.22</v>
      </c>
      <c r="Q276" s="11" t="s">
        <v>8308</v>
      </c>
      <c r="R276" t="s">
        <v>8313</v>
      </c>
      <c r="S276" s="15">
        <f t="shared" si="18"/>
        <v>40969.912372685183</v>
      </c>
      <c r="T276" s="15">
        <f t="shared" si="19"/>
        <v>41004.290972222225</v>
      </c>
    </row>
    <row r="277" spans="1:20" ht="41.4" x14ac:dyDescent="0.4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16"/>
        <v>108</v>
      </c>
      <c r="P277">
        <f t="shared" si="17"/>
        <v>65.3</v>
      </c>
      <c r="Q277" s="11" t="s">
        <v>8308</v>
      </c>
      <c r="R277" t="s">
        <v>8313</v>
      </c>
      <c r="S277" s="15">
        <f t="shared" si="18"/>
        <v>41193.032013888893</v>
      </c>
      <c r="T277" s="15">
        <f t="shared" si="19"/>
        <v>41223.073680555557</v>
      </c>
    </row>
    <row r="278" spans="1:20" ht="41.4" x14ac:dyDescent="0.4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16"/>
        <v>148</v>
      </c>
      <c r="P278">
        <f t="shared" si="17"/>
        <v>95.23</v>
      </c>
      <c r="Q278" s="11" t="s">
        <v>8308</v>
      </c>
      <c r="R278" t="s">
        <v>8313</v>
      </c>
      <c r="S278" s="15">
        <f t="shared" si="18"/>
        <v>40967.081874999996</v>
      </c>
      <c r="T278" s="15">
        <f t="shared" si="19"/>
        <v>41027.040208333332</v>
      </c>
    </row>
    <row r="279" spans="1:20" ht="41.4" x14ac:dyDescent="0.4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16"/>
        <v>110</v>
      </c>
      <c r="P279">
        <f t="shared" si="17"/>
        <v>75.44</v>
      </c>
      <c r="Q279" s="11" t="s">
        <v>8308</v>
      </c>
      <c r="R279" t="s">
        <v>8313</v>
      </c>
      <c r="S279" s="15">
        <f t="shared" si="18"/>
        <v>42117.891423611116</v>
      </c>
      <c r="T279" s="15">
        <f t="shared" si="19"/>
        <v>42147.891423611116</v>
      </c>
    </row>
    <row r="280" spans="1:20" ht="27.6" x14ac:dyDescent="0.4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16"/>
        <v>150</v>
      </c>
      <c r="P280">
        <f t="shared" si="17"/>
        <v>97.82</v>
      </c>
      <c r="Q280" s="11" t="s">
        <v>8308</v>
      </c>
      <c r="R280" t="s">
        <v>8313</v>
      </c>
      <c r="S280" s="15">
        <f t="shared" si="18"/>
        <v>41164.040960648148</v>
      </c>
      <c r="T280" s="15">
        <f t="shared" si="19"/>
        <v>41194.040960648148</v>
      </c>
    </row>
    <row r="281" spans="1:20" ht="41.4" x14ac:dyDescent="0.4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16"/>
        <v>157</v>
      </c>
      <c r="P281">
        <f t="shared" si="17"/>
        <v>87.69</v>
      </c>
      <c r="Q281" s="11" t="s">
        <v>8308</v>
      </c>
      <c r="R281" t="s">
        <v>8313</v>
      </c>
      <c r="S281" s="15">
        <f t="shared" si="18"/>
        <v>42759.244166666671</v>
      </c>
      <c r="T281" s="15">
        <f t="shared" si="19"/>
        <v>42793.084027777775</v>
      </c>
    </row>
    <row r="282" spans="1:20" ht="41.4" x14ac:dyDescent="0.4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16"/>
        <v>156</v>
      </c>
      <c r="P282">
        <f t="shared" si="17"/>
        <v>54.75</v>
      </c>
      <c r="Q282" s="11" t="s">
        <v>8308</v>
      </c>
      <c r="R282" t="s">
        <v>8313</v>
      </c>
      <c r="S282" s="15">
        <f t="shared" si="18"/>
        <v>41744.590682870366</v>
      </c>
      <c r="T282" s="15">
        <f t="shared" si="19"/>
        <v>41789.590682870366</v>
      </c>
    </row>
    <row r="283" spans="1:20" ht="41.4" x14ac:dyDescent="0.4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16"/>
        <v>121</v>
      </c>
      <c r="P283">
        <f t="shared" si="17"/>
        <v>83.95</v>
      </c>
      <c r="Q283" s="11" t="s">
        <v>8308</v>
      </c>
      <c r="R283" t="s">
        <v>8313</v>
      </c>
      <c r="S283" s="15">
        <f t="shared" si="18"/>
        <v>39950.163344907407</v>
      </c>
      <c r="T283" s="15">
        <f t="shared" si="19"/>
        <v>40035.80972222222</v>
      </c>
    </row>
    <row r="284" spans="1:20" ht="41.4" x14ac:dyDescent="0.4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16"/>
        <v>101</v>
      </c>
      <c r="P284">
        <f t="shared" si="17"/>
        <v>254.39</v>
      </c>
      <c r="Q284" s="11" t="s">
        <v>8308</v>
      </c>
      <c r="R284" t="s">
        <v>8313</v>
      </c>
      <c r="S284" s="15">
        <f t="shared" si="18"/>
        <v>40194.920046296298</v>
      </c>
      <c r="T284" s="15">
        <f t="shared" si="19"/>
        <v>40231.916666666664</v>
      </c>
    </row>
    <row r="285" spans="1:20" ht="27.6" x14ac:dyDescent="0.4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16"/>
        <v>114</v>
      </c>
      <c r="P285">
        <f t="shared" si="17"/>
        <v>101.83</v>
      </c>
      <c r="Q285" s="11" t="s">
        <v>8308</v>
      </c>
      <c r="R285" t="s">
        <v>8313</v>
      </c>
      <c r="S285" s="15">
        <f t="shared" si="18"/>
        <v>40675.71</v>
      </c>
      <c r="T285" s="15">
        <f t="shared" si="19"/>
        <v>40695.207638888889</v>
      </c>
    </row>
    <row r="286" spans="1:20" ht="41.4" x14ac:dyDescent="0.4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16"/>
        <v>105</v>
      </c>
      <c r="P286">
        <f t="shared" si="17"/>
        <v>55.07</v>
      </c>
      <c r="Q286" s="11" t="s">
        <v>8308</v>
      </c>
      <c r="R286" t="s">
        <v>8313</v>
      </c>
      <c r="S286" s="15">
        <f t="shared" si="18"/>
        <v>40904.738194444442</v>
      </c>
      <c r="T286" s="15">
        <f t="shared" si="19"/>
        <v>40929.738194444442</v>
      </c>
    </row>
    <row r="287" spans="1:20" ht="41.4" x14ac:dyDescent="0.4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16"/>
        <v>229</v>
      </c>
      <c r="P287">
        <f t="shared" si="17"/>
        <v>56.9</v>
      </c>
      <c r="Q287" s="11" t="s">
        <v>8308</v>
      </c>
      <c r="R287" t="s">
        <v>8313</v>
      </c>
      <c r="S287" s="15">
        <f t="shared" si="18"/>
        <v>41506.756111111114</v>
      </c>
      <c r="T287" s="15">
        <f t="shared" si="19"/>
        <v>41536.756111111114</v>
      </c>
    </row>
    <row r="288" spans="1:20" ht="41.4" x14ac:dyDescent="0.4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16"/>
        <v>109</v>
      </c>
      <c r="P288">
        <f t="shared" si="17"/>
        <v>121.28</v>
      </c>
      <c r="Q288" s="11" t="s">
        <v>8308</v>
      </c>
      <c r="R288" t="s">
        <v>8313</v>
      </c>
      <c r="S288" s="15">
        <f t="shared" si="18"/>
        <v>41313.816249999996</v>
      </c>
      <c r="T288" s="15">
        <f t="shared" si="19"/>
        <v>41358.774583333332</v>
      </c>
    </row>
    <row r="289" spans="1:20" ht="27.6" x14ac:dyDescent="0.4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16"/>
        <v>176</v>
      </c>
      <c r="P289">
        <f t="shared" si="17"/>
        <v>91.19</v>
      </c>
      <c r="Q289" s="11" t="s">
        <v>8308</v>
      </c>
      <c r="R289" t="s">
        <v>8313</v>
      </c>
      <c r="S289" s="15">
        <f t="shared" si="18"/>
        <v>41184.277986111112</v>
      </c>
      <c r="T289" s="15">
        <f t="shared" si="19"/>
        <v>41215.166666666664</v>
      </c>
    </row>
    <row r="290" spans="1:20" ht="41.4" x14ac:dyDescent="0.4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16"/>
        <v>103</v>
      </c>
      <c r="P290">
        <f t="shared" si="17"/>
        <v>115.45</v>
      </c>
      <c r="Q290" s="11" t="s">
        <v>8308</v>
      </c>
      <c r="R290" t="s">
        <v>8313</v>
      </c>
      <c r="S290" s="15">
        <f t="shared" si="18"/>
        <v>41051.168900462959</v>
      </c>
      <c r="T290" s="15">
        <f t="shared" si="19"/>
        <v>41086.168900462959</v>
      </c>
    </row>
    <row r="291" spans="1:20" ht="41.4" x14ac:dyDescent="0.4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16"/>
        <v>105</v>
      </c>
      <c r="P291">
        <f t="shared" si="17"/>
        <v>67.77</v>
      </c>
      <c r="Q291" s="11" t="s">
        <v>8308</v>
      </c>
      <c r="R291" t="s">
        <v>8313</v>
      </c>
      <c r="S291" s="15">
        <f t="shared" si="18"/>
        <v>41550.456412037034</v>
      </c>
      <c r="T291" s="15">
        <f t="shared" si="19"/>
        <v>41580.456412037034</v>
      </c>
    </row>
    <row r="292" spans="1:20" ht="27.6" x14ac:dyDescent="0.4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16"/>
        <v>107</v>
      </c>
      <c r="P292">
        <f t="shared" si="17"/>
        <v>28.58</v>
      </c>
      <c r="Q292" s="11" t="s">
        <v>8308</v>
      </c>
      <c r="R292" t="s">
        <v>8313</v>
      </c>
      <c r="S292" s="15">
        <f t="shared" si="18"/>
        <v>40526.36917824074</v>
      </c>
      <c r="T292" s="15">
        <f t="shared" si="19"/>
        <v>40576.332638888889</v>
      </c>
    </row>
    <row r="293" spans="1:20" ht="41.4" x14ac:dyDescent="0.4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16"/>
        <v>120</v>
      </c>
      <c r="P293">
        <f t="shared" si="17"/>
        <v>46.88</v>
      </c>
      <c r="Q293" s="11" t="s">
        <v>8308</v>
      </c>
      <c r="R293" t="s">
        <v>8313</v>
      </c>
      <c r="S293" s="15">
        <f t="shared" si="18"/>
        <v>41376.769050925926</v>
      </c>
      <c r="T293" s="15">
        <f t="shared" si="19"/>
        <v>41395.000694444447</v>
      </c>
    </row>
    <row r="294" spans="1:20" ht="41.4" x14ac:dyDescent="0.4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16"/>
        <v>102</v>
      </c>
      <c r="P294">
        <f t="shared" si="17"/>
        <v>154.41999999999999</v>
      </c>
      <c r="Q294" s="11" t="s">
        <v>8308</v>
      </c>
      <c r="R294" t="s">
        <v>8313</v>
      </c>
      <c r="S294" s="15">
        <f t="shared" si="18"/>
        <v>40812.803229166668</v>
      </c>
      <c r="T294" s="15">
        <f t="shared" si="19"/>
        <v>40845.165972222225</v>
      </c>
    </row>
    <row r="295" spans="1:20" ht="41.4" x14ac:dyDescent="0.4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16"/>
        <v>101</v>
      </c>
      <c r="P295">
        <f t="shared" si="17"/>
        <v>201.22</v>
      </c>
      <c r="Q295" s="11" t="s">
        <v>8308</v>
      </c>
      <c r="R295" t="s">
        <v>8313</v>
      </c>
      <c r="S295" s="15">
        <f t="shared" si="18"/>
        <v>41719.667986111112</v>
      </c>
      <c r="T295" s="15">
        <f t="shared" si="19"/>
        <v>41749.667986111112</v>
      </c>
    </row>
    <row r="296" spans="1:20" ht="55.2" x14ac:dyDescent="0.4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16"/>
        <v>100</v>
      </c>
      <c r="P296">
        <f t="shared" si="17"/>
        <v>100</v>
      </c>
      <c r="Q296" s="11" t="s">
        <v>8308</v>
      </c>
      <c r="R296" t="s">
        <v>8313</v>
      </c>
      <c r="S296" s="15">
        <f t="shared" si="18"/>
        <v>40343.084421296298</v>
      </c>
      <c r="T296" s="15">
        <f t="shared" si="19"/>
        <v>40378.666666666664</v>
      </c>
    </row>
    <row r="297" spans="1:20" ht="41.4" x14ac:dyDescent="0.4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16"/>
        <v>133</v>
      </c>
      <c r="P297">
        <f t="shared" si="17"/>
        <v>100.08</v>
      </c>
      <c r="Q297" s="11" t="s">
        <v>8308</v>
      </c>
      <c r="R297" t="s">
        <v>8313</v>
      </c>
      <c r="S297" s="15">
        <f t="shared" si="18"/>
        <v>41519.004733796297</v>
      </c>
      <c r="T297" s="15">
        <f t="shared" si="19"/>
        <v>41579</v>
      </c>
    </row>
    <row r="298" spans="1:20" ht="41.4" x14ac:dyDescent="0.4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16"/>
        <v>119</v>
      </c>
      <c r="P298">
        <f t="shared" si="17"/>
        <v>230.09</v>
      </c>
      <c r="Q298" s="11" t="s">
        <v>8308</v>
      </c>
      <c r="R298" t="s">
        <v>8313</v>
      </c>
      <c r="S298" s="15">
        <f t="shared" si="18"/>
        <v>41134.475497685184</v>
      </c>
      <c r="T298" s="15">
        <f t="shared" si="19"/>
        <v>41159.475497685184</v>
      </c>
    </row>
    <row r="299" spans="1:20" ht="41.4" x14ac:dyDescent="0.4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16"/>
        <v>101</v>
      </c>
      <c r="P299">
        <f t="shared" si="17"/>
        <v>141.75</v>
      </c>
      <c r="Q299" s="11" t="s">
        <v>8308</v>
      </c>
      <c r="R299" t="s">
        <v>8313</v>
      </c>
      <c r="S299" s="15">
        <f t="shared" si="18"/>
        <v>42089.72802083334</v>
      </c>
      <c r="T299" s="15">
        <f t="shared" si="19"/>
        <v>42125.165972222225</v>
      </c>
    </row>
    <row r="300" spans="1:20" ht="27.6" x14ac:dyDescent="0.4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16"/>
        <v>109</v>
      </c>
      <c r="P300">
        <f t="shared" si="17"/>
        <v>56.34</v>
      </c>
      <c r="Q300" s="11" t="s">
        <v>8308</v>
      </c>
      <c r="R300" t="s">
        <v>8313</v>
      </c>
      <c r="S300" s="15">
        <f t="shared" si="18"/>
        <v>41709.463518518518</v>
      </c>
      <c r="T300" s="15">
        <f t="shared" si="19"/>
        <v>41768.875</v>
      </c>
    </row>
    <row r="301" spans="1:20" ht="41.4" x14ac:dyDescent="0.4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16"/>
        <v>179</v>
      </c>
      <c r="P301">
        <f t="shared" si="17"/>
        <v>73.34</v>
      </c>
      <c r="Q301" s="11" t="s">
        <v>8308</v>
      </c>
      <c r="R301" t="s">
        <v>8313</v>
      </c>
      <c r="S301" s="15">
        <f t="shared" si="18"/>
        <v>40469.225231481483</v>
      </c>
      <c r="T301" s="15">
        <f t="shared" si="19"/>
        <v>40499.266898148147</v>
      </c>
    </row>
    <row r="302" spans="1:20" ht="41.4" x14ac:dyDescent="0.4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16"/>
        <v>102</v>
      </c>
      <c r="P302">
        <f t="shared" si="17"/>
        <v>85.34</v>
      </c>
      <c r="Q302" s="11" t="s">
        <v>8308</v>
      </c>
      <c r="R302" t="s">
        <v>8313</v>
      </c>
      <c r="S302" s="15">
        <f t="shared" si="18"/>
        <v>40626.959930555553</v>
      </c>
      <c r="T302" s="15">
        <f t="shared" si="19"/>
        <v>40657.959930555553</v>
      </c>
    </row>
    <row r="303" spans="1:20" ht="41.4" x14ac:dyDescent="0.4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16"/>
        <v>119</v>
      </c>
      <c r="P303">
        <f t="shared" si="17"/>
        <v>61.5</v>
      </c>
      <c r="Q303" s="11" t="s">
        <v>8308</v>
      </c>
      <c r="R303" t="s">
        <v>8313</v>
      </c>
      <c r="S303" s="15">
        <f t="shared" si="18"/>
        <v>41312.737673611111</v>
      </c>
      <c r="T303" s="15">
        <f t="shared" si="19"/>
        <v>41352.696006944447</v>
      </c>
    </row>
    <row r="304" spans="1:20" ht="55.2" x14ac:dyDescent="0.4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16"/>
        <v>100</v>
      </c>
      <c r="P304">
        <f t="shared" si="17"/>
        <v>93.02</v>
      </c>
      <c r="Q304" s="11" t="s">
        <v>8308</v>
      </c>
      <c r="R304" t="s">
        <v>8313</v>
      </c>
      <c r="S304" s="15">
        <f t="shared" si="18"/>
        <v>40933.856921296298</v>
      </c>
      <c r="T304" s="15">
        <f t="shared" si="19"/>
        <v>40963.856921296298</v>
      </c>
    </row>
    <row r="305" spans="1:20" ht="41.4" x14ac:dyDescent="0.4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16"/>
        <v>137</v>
      </c>
      <c r="P305">
        <f t="shared" si="17"/>
        <v>50.29</v>
      </c>
      <c r="Q305" s="11" t="s">
        <v>8308</v>
      </c>
      <c r="R305" t="s">
        <v>8313</v>
      </c>
      <c r="S305" s="15">
        <f t="shared" si="18"/>
        <v>41032.071134259262</v>
      </c>
      <c r="T305" s="15">
        <f t="shared" si="19"/>
        <v>41062.071134259262</v>
      </c>
    </row>
    <row r="306" spans="1:20" ht="27.6" x14ac:dyDescent="0.4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16"/>
        <v>232</v>
      </c>
      <c r="P306">
        <f t="shared" si="17"/>
        <v>106.43</v>
      </c>
      <c r="Q306" s="11" t="s">
        <v>8308</v>
      </c>
      <c r="R306" t="s">
        <v>8313</v>
      </c>
      <c r="S306" s="15">
        <f t="shared" si="18"/>
        <v>41114.094872685186</v>
      </c>
      <c r="T306" s="15">
        <f t="shared" si="19"/>
        <v>41153.083333333336</v>
      </c>
    </row>
    <row r="307" spans="1:20" ht="27.6" x14ac:dyDescent="0.4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16"/>
        <v>130</v>
      </c>
      <c r="P307">
        <f t="shared" si="17"/>
        <v>51.72</v>
      </c>
      <c r="Q307" s="11" t="s">
        <v>8308</v>
      </c>
      <c r="R307" t="s">
        <v>8313</v>
      </c>
      <c r="S307" s="15">
        <f t="shared" si="18"/>
        <v>40948.630196759259</v>
      </c>
      <c r="T307" s="15">
        <f t="shared" si="19"/>
        <v>40978.630196759259</v>
      </c>
    </row>
    <row r="308" spans="1:20" ht="27.6" x14ac:dyDescent="0.4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16"/>
        <v>293</v>
      </c>
      <c r="P308">
        <f t="shared" si="17"/>
        <v>36.61</v>
      </c>
      <c r="Q308" s="11" t="s">
        <v>8308</v>
      </c>
      <c r="R308" t="s">
        <v>8313</v>
      </c>
      <c r="S308" s="15">
        <f t="shared" si="18"/>
        <v>41333.837187500001</v>
      </c>
      <c r="T308" s="15">
        <f t="shared" si="19"/>
        <v>41353.795520833337</v>
      </c>
    </row>
    <row r="309" spans="1:20" x14ac:dyDescent="0.4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16"/>
        <v>111</v>
      </c>
      <c r="P309">
        <f t="shared" si="17"/>
        <v>42.52</v>
      </c>
      <c r="Q309" s="11" t="s">
        <v>8308</v>
      </c>
      <c r="R309" t="s">
        <v>8313</v>
      </c>
      <c r="S309" s="15">
        <f t="shared" si="18"/>
        <v>41282.944456018515</v>
      </c>
      <c r="T309" s="15">
        <f t="shared" si="19"/>
        <v>41312.944456018515</v>
      </c>
    </row>
    <row r="310" spans="1:20" ht="41.4" x14ac:dyDescent="0.4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16"/>
        <v>106</v>
      </c>
      <c r="P310">
        <f t="shared" si="17"/>
        <v>62.71</v>
      </c>
      <c r="Q310" s="11" t="s">
        <v>8308</v>
      </c>
      <c r="R310" t="s">
        <v>8313</v>
      </c>
      <c r="S310" s="15">
        <f t="shared" si="18"/>
        <v>40567.694560185184</v>
      </c>
      <c r="T310" s="15">
        <f t="shared" si="19"/>
        <v>40612.694560185184</v>
      </c>
    </row>
    <row r="311" spans="1:20" ht="41.4" x14ac:dyDescent="0.4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16"/>
        <v>119</v>
      </c>
      <c r="P311">
        <f t="shared" si="17"/>
        <v>89.96</v>
      </c>
      <c r="Q311" s="11" t="s">
        <v>8308</v>
      </c>
      <c r="R311" t="s">
        <v>8313</v>
      </c>
      <c r="S311" s="15">
        <f t="shared" si="18"/>
        <v>41134.751550925925</v>
      </c>
      <c r="T311" s="15">
        <f t="shared" si="19"/>
        <v>41155.751550925925</v>
      </c>
    </row>
    <row r="312" spans="1:20" ht="41.4" x14ac:dyDescent="0.4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16"/>
        <v>104</v>
      </c>
      <c r="P312">
        <f t="shared" si="17"/>
        <v>28.92</v>
      </c>
      <c r="Q312" s="11" t="s">
        <v>8308</v>
      </c>
      <c r="R312" t="s">
        <v>8313</v>
      </c>
      <c r="S312" s="15">
        <f t="shared" si="18"/>
        <v>40821.183136574073</v>
      </c>
      <c r="T312" s="15">
        <f t="shared" si="19"/>
        <v>40836.083333333336</v>
      </c>
    </row>
    <row r="313" spans="1:20" ht="41.4" x14ac:dyDescent="0.4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16"/>
        <v>104</v>
      </c>
      <c r="P313">
        <f t="shared" si="17"/>
        <v>138.80000000000001</v>
      </c>
      <c r="Q313" s="11" t="s">
        <v>8308</v>
      </c>
      <c r="R313" t="s">
        <v>8313</v>
      </c>
      <c r="S313" s="15">
        <f t="shared" si="18"/>
        <v>40868.219814814816</v>
      </c>
      <c r="T313" s="15">
        <f t="shared" si="19"/>
        <v>40909.332638888889</v>
      </c>
    </row>
    <row r="314" spans="1:20" ht="41.4" x14ac:dyDescent="0.4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16"/>
        <v>112</v>
      </c>
      <c r="P314">
        <f t="shared" si="17"/>
        <v>61.3</v>
      </c>
      <c r="Q314" s="11" t="s">
        <v>8308</v>
      </c>
      <c r="R314" t="s">
        <v>8313</v>
      </c>
      <c r="S314" s="15">
        <f t="shared" si="18"/>
        <v>41348.877685185187</v>
      </c>
      <c r="T314" s="15">
        <f t="shared" si="19"/>
        <v>41378.877685185187</v>
      </c>
    </row>
    <row r="315" spans="1:20" ht="41.4" x14ac:dyDescent="0.4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16"/>
        <v>105</v>
      </c>
      <c r="P315">
        <f t="shared" si="17"/>
        <v>80.2</v>
      </c>
      <c r="Q315" s="11" t="s">
        <v>8308</v>
      </c>
      <c r="R315" t="s">
        <v>8313</v>
      </c>
      <c r="S315" s="15">
        <f t="shared" si="18"/>
        <v>40357.227939814817</v>
      </c>
      <c r="T315" s="15">
        <f t="shared" si="19"/>
        <v>40401.665972222225</v>
      </c>
    </row>
    <row r="316" spans="1:20" ht="41.4" x14ac:dyDescent="0.4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16"/>
        <v>385</v>
      </c>
      <c r="P316">
        <f t="shared" si="17"/>
        <v>32.1</v>
      </c>
      <c r="Q316" s="11" t="s">
        <v>8308</v>
      </c>
      <c r="R316" t="s">
        <v>8313</v>
      </c>
      <c r="S316" s="15">
        <f t="shared" si="18"/>
        <v>41304.833194444444</v>
      </c>
      <c r="T316" s="15">
        <f t="shared" si="19"/>
        <v>41334.833194444444</v>
      </c>
    </row>
    <row r="317" spans="1:20" ht="41.4" x14ac:dyDescent="0.4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16"/>
        <v>101</v>
      </c>
      <c r="P317">
        <f t="shared" si="17"/>
        <v>200.89</v>
      </c>
      <c r="Q317" s="11" t="s">
        <v>8308</v>
      </c>
      <c r="R317" t="s">
        <v>8313</v>
      </c>
      <c r="S317" s="15">
        <f t="shared" si="18"/>
        <v>41113.77238425926</v>
      </c>
      <c r="T317" s="15">
        <f t="shared" si="19"/>
        <v>41143.77238425926</v>
      </c>
    </row>
    <row r="318" spans="1:20" ht="27.6" x14ac:dyDescent="0.4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16"/>
        <v>114</v>
      </c>
      <c r="P318">
        <f t="shared" si="17"/>
        <v>108.01</v>
      </c>
      <c r="Q318" s="11" t="s">
        <v>8308</v>
      </c>
      <c r="R318" t="s">
        <v>8313</v>
      </c>
      <c r="S318" s="15">
        <f t="shared" si="18"/>
        <v>41950.923576388886</v>
      </c>
      <c r="T318" s="15">
        <f t="shared" si="19"/>
        <v>41984.207638888889</v>
      </c>
    </row>
    <row r="319" spans="1:20" ht="27.6" x14ac:dyDescent="0.4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16"/>
        <v>101</v>
      </c>
      <c r="P319">
        <f t="shared" si="17"/>
        <v>95.7</v>
      </c>
      <c r="Q319" s="11" t="s">
        <v>8308</v>
      </c>
      <c r="R319" t="s">
        <v>8313</v>
      </c>
      <c r="S319" s="15">
        <f t="shared" si="18"/>
        <v>41589.676886574074</v>
      </c>
      <c r="T319" s="15">
        <f t="shared" si="19"/>
        <v>41619.676886574074</v>
      </c>
    </row>
    <row r="320" spans="1:20" ht="41.4" x14ac:dyDescent="0.4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16"/>
        <v>283</v>
      </c>
      <c r="P320">
        <f t="shared" si="17"/>
        <v>49.88</v>
      </c>
      <c r="Q320" s="11" t="s">
        <v>8308</v>
      </c>
      <c r="R320" t="s">
        <v>8313</v>
      </c>
      <c r="S320" s="15">
        <f t="shared" si="18"/>
        <v>41330.038784722223</v>
      </c>
      <c r="T320" s="15">
        <f t="shared" si="19"/>
        <v>41359.997118055559</v>
      </c>
    </row>
    <row r="321" spans="1:20" ht="55.2" x14ac:dyDescent="0.4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16"/>
        <v>113</v>
      </c>
      <c r="P321">
        <f t="shared" si="17"/>
        <v>110.47</v>
      </c>
      <c r="Q321" s="11" t="s">
        <v>8308</v>
      </c>
      <c r="R321" t="s">
        <v>8313</v>
      </c>
      <c r="S321" s="15">
        <f t="shared" si="18"/>
        <v>40123.83829861111</v>
      </c>
      <c r="T321" s="15">
        <f t="shared" si="19"/>
        <v>40211.332638888889</v>
      </c>
    </row>
    <row r="322" spans="1:20" ht="41.4" x14ac:dyDescent="0.4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si="16"/>
        <v>107</v>
      </c>
      <c r="P322">
        <f t="shared" si="17"/>
        <v>134.91</v>
      </c>
      <c r="Q322" s="11" t="s">
        <v>8308</v>
      </c>
      <c r="R322" t="s">
        <v>8313</v>
      </c>
      <c r="S322" s="15">
        <f t="shared" si="18"/>
        <v>42331.551307870366</v>
      </c>
      <c r="T322" s="15">
        <f t="shared" si="19"/>
        <v>42360.958333333328</v>
      </c>
    </row>
    <row r="323" spans="1:20" ht="41.4" x14ac:dyDescent="0.4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ref="O323:O386" si="20">ROUND(E323/D323*100,0)</f>
        <v>103</v>
      </c>
      <c r="P323">
        <f t="shared" ref="P323:P386" si="21">IFERROR(ROUND(E323/L323,2),0)</f>
        <v>106.62</v>
      </c>
      <c r="Q323" s="11" t="s">
        <v>8308</v>
      </c>
      <c r="R323" t="s">
        <v>8313</v>
      </c>
      <c r="S323" s="15">
        <f t="shared" ref="S323:S386" si="22">(((J323/60)/60)/24)+DATE(1970,1,1)</f>
        <v>42647.446597222224</v>
      </c>
      <c r="T323" s="15">
        <f t="shared" ref="T323:T386" si="23">(((I323/60)/60)/24)+DATE(1970,1,1)</f>
        <v>42682.488263888896</v>
      </c>
    </row>
    <row r="324" spans="1:20" ht="41.4" x14ac:dyDescent="0.4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0"/>
        <v>108</v>
      </c>
      <c r="P324">
        <f t="shared" si="21"/>
        <v>145.04</v>
      </c>
      <c r="Q324" s="11" t="s">
        <v>8308</v>
      </c>
      <c r="R324" t="s">
        <v>8313</v>
      </c>
      <c r="S324" s="15">
        <f t="shared" si="22"/>
        <v>42473.57</v>
      </c>
      <c r="T324" s="15">
        <f t="shared" si="23"/>
        <v>42503.57</v>
      </c>
    </row>
    <row r="325" spans="1:20" ht="41.4" x14ac:dyDescent="0.4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0"/>
        <v>123</v>
      </c>
      <c r="P325">
        <f t="shared" si="21"/>
        <v>114.59</v>
      </c>
      <c r="Q325" s="11" t="s">
        <v>8308</v>
      </c>
      <c r="R325" t="s">
        <v>8313</v>
      </c>
      <c r="S325" s="15">
        <f t="shared" si="22"/>
        <v>42697.32136574074</v>
      </c>
      <c r="T325" s="15">
        <f t="shared" si="23"/>
        <v>42725.332638888889</v>
      </c>
    </row>
    <row r="326" spans="1:20" ht="41.4" x14ac:dyDescent="0.4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0"/>
        <v>102</v>
      </c>
      <c r="P326">
        <f t="shared" si="21"/>
        <v>105.32</v>
      </c>
      <c r="Q326" s="11" t="s">
        <v>8308</v>
      </c>
      <c r="R326" t="s">
        <v>8313</v>
      </c>
      <c r="S326" s="15">
        <f t="shared" si="22"/>
        <v>42184.626250000001</v>
      </c>
      <c r="T326" s="15">
        <f t="shared" si="23"/>
        <v>42217.626250000001</v>
      </c>
    </row>
    <row r="327" spans="1:20" ht="41.4" x14ac:dyDescent="0.4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0"/>
        <v>104</v>
      </c>
      <c r="P327">
        <f t="shared" si="21"/>
        <v>70.92</v>
      </c>
      <c r="Q327" s="11" t="s">
        <v>8308</v>
      </c>
      <c r="R327" t="s">
        <v>8313</v>
      </c>
      <c r="S327" s="15">
        <f t="shared" si="22"/>
        <v>42689.187881944439</v>
      </c>
      <c r="T327" s="15">
        <f t="shared" si="23"/>
        <v>42724.187881944439</v>
      </c>
    </row>
    <row r="328" spans="1:20" ht="41.4" x14ac:dyDescent="0.4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0"/>
        <v>113</v>
      </c>
      <c r="P328">
        <f t="shared" si="21"/>
        <v>147.16999999999999</v>
      </c>
      <c r="Q328" s="11" t="s">
        <v>8308</v>
      </c>
      <c r="R328" t="s">
        <v>8313</v>
      </c>
      <c r="S328" s="15">
        <f t="shared" si="22"/>
        <v>42775.314884259264</v>
      </c>
      <c r="T328" s="15">
        <f t="shared" si="23"/>
        <v>42808.956250000003</v>
      </c>
    </row>
    <row r="329" spans="1:20" ht="41.4" x14ac:dyDescent="0.4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0"/>
        <v>136</v>
      </c>
      <c r="P329">
        <f t="shared" si="21"/>
        <v>160.47</v>
      </c>
      <c r="Q329" s="11" t="s">
        <v>8308</v>
      </c>
      <c r="R329" t="s">
        <v>8313</v>
      </c>
      <c r="S329" s="15">
        <f t="shared" si="22"/>
        <v>42058.235289351855</v>
      </c>
      <c r="T329" s="15">
        <f t="shared" si="23"/>
        <v>42085.333333333328</v>
      </c>
    </row>
    <row r="330" spans="1:20" ht="41.4" x14ac:dyDescent="0.4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0"/>
        <v>104</v>
      </c>
      <c r="P330">
        <f t="shared" si="21"/>
        <v>156.05000000000001</v>
      </c>
      <c r="Q330" s="11" t="s">
        <v>8308</v>
      </c>
      <c r="R330" t="s">
        <v>8313</v>
      </c>
      <c r="S330" s="15">
        <f t="shared" si="22"/>
        <v>42278.946620370371</v>
      </c>
      <c r="T330" s="15">
        <f t="shared" si="23"/>
        <v>42309.166666666672</v>
      </c>
    </row>
    <row r="331" spans="1:20" ht="41.4" x14ac:dyDescent="0.4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0"/>
        <v>106</v>
      </c>
      <c r="P331">
        <f t="shared" si="21"/>
        <v>63.17</v>
      </c>
      <c r="Q331" s="11" t="s">
        <v>8308</v>
      </c>
      <c r="R331" t="s">
        <v>8313</v>
      </c>
      <c r="S331" s="15">
        <f t="shared" si="22"/>
        <v>42291.46674768519</v>
      </c>
      <c r="T331" s="15">
        <f t="shared" si="23"/>
        <v>42315.166666666672</v>
      </c>
    </row>
    <row r="332" spans="1:20" ht="41.4" x14ac:dyDescent="0.4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0"/>
        <v>102</v>
      </c>
      <c r="P332">
        <f t="shared" si="21"/>
        <v>104.82</v>
      </c>
      <c r="Q332" s="11" t="s">
        <v>8308</v>
      </c>
      <c r="R332" t="s">
        <v>8313</v>
      </c>
      <c r="S332" s="15">
        <f t="shared" si="22"/>
        <v>41379.515775462962</v>
      </c>
      <c r="T332" s="15">
        <f t="shared" si="23"/>
        <v>41411.165972222225</v>
      </c>
    </row>
    <row r="333" spans="1:20" ht="41.4" x14ac:dyDescent="0.4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0"/>
        <v>107</v>
      </c>
      <c r="P333">
        <f t="shared" si="21"/>
        <v>97.36</v>
      </c>
      <c r="Q333" s="11" t="s">
        <v>8308</v>
      </c>
      <c r="R333" t="s">
        <v>8313</v>
      </c>
      <c r="S333" s="15">
        <f t="shared" si="22"/>
        <v>42507.581412037034</v>
      </c>
      <c r="T333" s="15">
        <f t="shared" si="23"/>
        <v>42538.581412037034</v>
      </c>
    </row>
    <row r="334" spans="1:20" ht="41.4" x14ac:dyDescent="0.4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0"/>
        <v>113</v>
      </c>
      <c r="P334">
        <f t="shared" si="21"/>
        <v>203.63</v>
      </c>
      <c r="Q334" s="11" t="s">
        <v>8308</v>
      </c>
      <c r="R334" t="s">
        <v>8313</v>
      </c>
      <c r="S334" s="15">
        <f t="shared" si="22"/>
        <v>42263.680289351847</v>
      </c>
      <c r="T334" s="15">
        <f t="shared" si="23"/>
        <v>42305.333333333328</v>
      </c>
    </row>
    <row r="335" spans="1:20" ht="41.4" x14ac:dyDescent="0.4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0"/>
        <v>125</v>
      </c>
      <c r="P335">
        <f t="shared" si="21"/>
        <v>188.31</v>
      </c>
      <c r="Q335" s="11" t="s">
        <v>8308</v>
      </c>
      <c r="R335" t="s">
        <v>8313</v>
      </c>
      <c r="S335" s="15">
        <f t="shared" si="22"/>
        <v>42437.636469907404</v>
      </c>
      <c r="T335" s="15">
        <f t="shared" si="23"/>
        <v>42467.59480324074</v>
      </c>
    </row>
    <row r="336" spans="1:20" ht="41.4" x14ac:dyDescent="0.4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0"/>
        <v>101</v>
      </c>
      <c r="P336">
        <f t="shared" si="21"/>
        <v>146.65</v>
      </c>
      <c r="Q336" s="11" t="s">
        <v>8308</v>
      </c>
      <c r="R336" t="s">
        <v>8313</v>
      </c>
      <c r="S336" s="15">
        <f t="shared" si="22"/>
        <v>42101.682372685187</v>
      </c>
      <c r="T336" s="15">
        <f t="shared" si="23"/>
        <v>42139.791666666672</v>
      </c>
    </row>
    <row r="337" spans="1:20" ht="41.4" x14ac:dyDescent="0.4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0"/>
        <v>103</v>
      </c>
      <c r="P337">
        <f t="shared" si="21"/>
        <v>109.19</v>
      </c>
      <c r="Q337" s="11" t="s">
        <v>8308</v>
      </c>
      <c r="R337" t="s">
        <v>8313</v>
      </c>
      <c r="S337" s="15">
        <f t="shared" si="22"/>
        <v>42101.737442129626</v>
      </c>
      <c r="T337" s="15">
        <f t="shared" si="23"/>
        <v>42132.916666666672</v>
      </c>
    </row>
    <row r="338" spans="1:20" ht="41.4" x14ac:dyDescent="0.4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0"/>
        <v>117</v>
      </c>
      <c r="P338">
        <f t="shared" si="21"/>
        <v>59.25</v>
      </c>
      <c r="Q338" s="11" t="s">
        <v>8308</v>
      </c>
      <c r="R338" t="s">
        <v>8313</v>
      </c>
      <c r="S338" s="15">
        <f t="shared" si="22"/>
        <v>42291.596273148149</v>
      </c>
      <c r="T338" s="15">
        <f t="shared" si="23"/>
        <v>42321.637939814813</v>
      </c>
    </row>
    <row r="339" spans="1:20" ht="41.4" x14ac:dyDescent="0.4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0"/>
        <v>101</v>
      </c>
      <c r="P339">
        <f t="shared" si="21"/>
        <v>97.9</v>
      </c>
      <c r="Q339" s="11" t="s">
        <v>8308</v>
      </c>
      <c r="R339" t="s">
        <v>8313</v>
      </c>
      <c r="S339" s="15">
        <f t="shared" si="22"/>
        <v>42047.128564814819</v>
      </c>
      <c r="T339" s="15">
        <f t="shared" si="23"/>
        <v>42077.086898148147</v>
      </c>
    </row>
    <row r="340" spans="1:20" ht="41.4" x14ac:dyDescent="0.4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0"/>
        <v>110</v>
      </c>
      <c r="P340">
        <f t="shared" si="21"/>
        <v>70</v>
      </c>
      <c r="Q340" s="11" t="s">
        <v>8308</v>
      </c>
      <c r="R340" t="s">
        <v>8313</v>
      </c>
      <c r="S340" s="15">
        <f t="shared" si="22"/>
        <v>42559.755671296298</v>
      </c>
      <c r="T340" s="15">
        <f t="shared" si="23"/>
        <v>42616.041666666672</v>
      </c>
    </row>
    <row r="341" spans="1:20" ht="41.4" x14ac:dyDescent="0.4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0"/>
        <v>108</v>
      </c>
      <c r="P341">
        <f t="shared" si="21"/>
        <v>72.87</v>
      </c>
      <c r="Q341" s="11" t="s">
        <v>8308</v>
      </c>
      <c r="R341" t="s">
        <v>8313</v>
      </c>
      <c r="S341" s="15">
        <f t="shared" si="22"/>
        <v>42093.760046296295</v>
      </c>
      <c r="T341" s="15">
        <f t="shared" si="23"/>
        <v>42123.760046296295</v>
      </c>
    </row>
    <row r="342" spans="1:20" ht="41.4" x14ac:dyDescent="0.4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0"/>
        <v>125</v>
      </c>
      <c r="P342">
        <f t="shared" si="21"/>
        <v>146.35</v>
      </c>
      <c r="Q342" s="11" t="s">
        <v>8308</v>
      </c>
      <c r="R342" t="s">
        <v>8313</v>
      </c>
      <c r="S342" s="15">
        <f t="shared" si="22"/>
        <v>42772.669062500005</v>
      </c>
      <c r="T342" s="15">
        <f t="shared" si="23"/>
        <v>42802.875</v>
      </c>
    </row>
    <row r="343" spans="1:20" ht="41.4" x14ac:dyDescent="0.4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0"/>
        <v>107</v>
      </c>
      <c r="P343">
        <f t="shared" si="21"/>
        <v>67.91</v>
      </c>
      <c r="Q343" s="11" t="s">
        <v>8308</v>
      </c>
      <c r="R343" t="s">
        <v>8313</v>
      </c>
      <c r="S343" s="15">
        <f t="shared" si="22"/>
        <v>41894.879606481481</v>
      </c>
      <c r="T343" s="15">
        <f t="shared" si="23"/>
        <v>41913.165972222225</v>
      </c>
    </row>
    <row r="344" spans="1:20" ht="27.6" x14ac:dyDescent="0.4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0"/>
        <v>100</v>
      </c>
      <c r="P344">
        <f t="shared" si="21"/>
        <v>169.85</v>
      </c>
      <c r="Q344" s="11" t="s">
        <v>8308</v>
      </c>
      <c r="R344" t="s">
        <v>8313</v>
      </c>
      <c r="S344" s="15">
        <f t="shared" si="22"/>
        <v>42459.780844907407</v>
      </c>
      <c r="T344" s="15">
        <f t="shared" si="23"/>
        <v>42489.780844907407</v>
      </c>
    </row>
    <row r="345" spans="1:20" ht="41.4" x14ac:dyDescent="0.4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0"/>
        <v>102</v>
      </c>
      <c r="P345">
        <f t="shared" si="21"/>
        <v>58.41</v>
      </c>
      <c r="Q345" s="11" t="s">
        <v>8308</v>
      </c>
      <c r="R345" t="s">
        <v>8313</v>
      </c>
      <c r="S345" s="15">
        <f t="shared" si="22"/>
        <v>41926.73778935185</v>
      </c>
      <c r="T345" s="15">
        <f t="shared" si="23"/>
        <v>41957.125</v>
      </c>
    </row>
    <row r="346" spans="1:20" ht="41.4" x14ac:dyDescent="0.4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0"/>
        <v>102</v>
      </c>
      <c r="P346">
        <f t="shared" si="21"/>
        <v>119.99</v>
      </c>
      <c r="Q346" s="11" t="s">
        <v>8308</v>
      </c>
      <c r="R346" t="s">
        <v>8313</v>
      </c>
      <c r="S346" s="15">
        <f t="shared" si="22"/>
        <v>42111.970995370371</v>
      </c>
      <c r="T346" s="15">
        <f t="shared" si="23"/>
        <v>42156.097222222219</v>
      </c>
    </row>
    <row r="347" spans="1:20" ht="41.4" x14ac:dyDescent="0.4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0"/>
        <v>123</v>
      </c>
      <c r="P347">
        <f t="shared" si="21"/>
        <v>99.86</v>
      </c>
      <c r="Q347" s="11" t="s">
        <v>8308</v>
      </c>
      <c r="R347" t="s">
        <v>8313</v>
      </c>
      <c r="S347" s="15">
        <f t="shared" si="22"/>
        <v>42114.944328703699</v>
      </c>
      <c r="T347" s="15">
        <f t="shared" si="23"/>
        <v>42144.944328703699</v>
      </c>
    </row>
    <row r="348" spans="1:20" ht="41.4" x14ac:dyDescent="0.4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0"/>
        <v>170</v>
      </c>
      <c r="P348">
        <f t="shared" si="21"/>
        <v>90.58</v>
      </c>
      <c r="Q348" s="11" t="s">
        <v>8308</v>
      </c>
      <c r="R348" t="s">
        <v>8313</v>
      </c>
      <c r="S348" s="15">
        <f t="shared" si="22"/>
        <v>42261.500243055561</v>
      </c>
      <c r="T348" s="15">
        <f t="shared" si="23"/>
        <v>42291.500243055561</v>
      </c>
    </row>
    <row r="349" spans="1:20" ht="41.4" x14ac:dyDescent="0.4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0"/>
        <v>112</v>
      </c>
      <c r="P349">
        <f t="shared" si="21"/>
        <v>117.77</v>
      </c>
      <c r="Q349" s="11" t="s">
        <v>8308</v>
      </c>
      <c r="R349" t="s">
        <v>8313</v>
      </c>
      <c r="S349" s="15">
        <f t="shared" si="22"/>
        <v>42292.495474537034</v>
      </c>
      <c r="T349" s="15">
        <f t="shared" si="23"/>
        <v>42322.537141203706</v>
      </c>
    </row>
    <row r="350" spans="1:20" ht="41.4" x14ac:dyDescent="0.4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0"/>
        <v>103</v>
      </c>
      <c r="P350">
        <f t="shared" si="21"/>
        <v>86.55</v>
      </c>
      <c r="Q350" s="11" t="s">
        <v>8308</v>
      </c>
      <c r="R350" t="s">
        <v>8313</v>
      </c>
      <c r="S350" s="15">
        <f t="shared" si="22"/>
        <v>42207.58699074074</v>
      </c>
      <c r="T350" s="15">
        <f t="shared" si="23"/>
        <v>42237.58699074074</v>
      </c>
    </row>
    <row r="351" spans="1:20" ht="41.4" x14ac:dyDescent="0.4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0"/>
        <v>107</v>
      </c>
      <c r="P351">
        <f t="shared" si="21"/>
        <v>71.900000000000006</v>
      </c>
      <c r="Q351" s="11" t="s">
        <v>8308</v>
      </c>
      <c r="R351" t="s">
        <v>8313</v>
      </c>
      <c r="S351" s="15">
        <f t="shared" si="22"/>
        <v>42760.498935185184</v>
      </c>
      <c r="T351" s="15">
        <f t="shared" si="23"/>
        <v>42790.498935185184</v>
      </c>
    </row>
    <row r="352" spans="1:20" ht="41.4" x14ac:dyDescent="0.4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0"/>
        <v>115</v>
      </c>
      <c r="P352">
        <f t="shared" si="21"/>
        <v>129.82</v>
      </c>
      <c r="Q352" s="11" t="s">
        <v>8308</v>
      </c>
      <c r="R352" t="s">
        <v>8313</v>
      </c>
      <c r="S352" s="15">
        <f t="shared" si="22"/>
        <v>42586.066076388888</v>
      </c>
      <c r="T352" s="15">
        <f t="shared" si="23"/>
        <v>42624.165972222225</v>
      </c>
    </row>
    <row r="353" spans="1:20" ht="41.4" x14ac:dyDescent="0.4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0"/>
        <v>127</v>
      </c>
      <c r="P353">
        <f t="shared" si="21"/>
        <v>44.91</v>
      </c>
      <c r="Q353" s="11" t="s">
        <v>8308</v>
      </c>
      <c r="R353" t="s">
        <v>8313</v>
      </c>
      <c r="S353" s="15">
        <f t="shared" si="22"/>
        <v>42427.964745370366</v>
      </c>
      <c r="T353" s="15">
        <f t="shared" si="23"/>
        <v>42467.923078703709</v>
      </c>
    </row>
    <row r="354" spans="1:20" ht="41.4" x14ac:dyDescent="0.4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0"/>
        <v>117</v>
      </c>
      <c r="P354">
        <f t="shared" si="21"/>
        <v>40.76</v>
      </c>
      <c r="Q354" s="11" t="s">
        <v>8308</v>
      </c>
      <c r="R354" t="s">
        <v>8313</v>
      </c>
      <c r="S354" s="15">
        <f t="shared" si="22"/>
        <v>41890.167453703703</v>
      </c>
      <c r="T354" s="15">
        <f t="shared" si="23"/>
        <v>41920.167453703703</v>
      </c>
    </row>
    <row r="355" spans="1:20" ht="41.4" x14ac:dyDescent="0.4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0"/>
        <v>109</v>
      </c>
      <c r="P355">
        <f t="shared" si="21"/>
        <v>103.52</v>
      </c>
      <c r="Q355" s="11" t="s">
        <v>8308</v>
      </c>
      <c r="R355" t="s">
        <v>8313</v>
      </c>
      <c r="S355" s="15">
        <f t="shared" si="22"/>
        <v>42297.791886574079</v>
      </c>
      <c r="T355" s="15">
        <f t="shared" si="23"/>
        <v>42327.833553240736</v>
      </c>
    </row>
    <row r="356" spans="1:20" ht="41.4" x14ac:dyDescent="0.4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0"/>
        <v>104</v>
      </c>
      <c r="P356">
        <f t="shared" si="21"/>
        <v>125.45</v>
      </c>
      <c r="Q356" s="11" t="s">
        <v>8308</v>
      </c>
      <c r="R356" t="s">
        <v>8313</v>
      </c>
      <c r="S356" s="15">
        <f t="shared" si="22"/>
        <v>42438.827789351853</v>
      </c>
      <c r="T356" s="15">
        <f t="shared" si="23"/>
        <v>42468.786122685182</v>
      </c>
    </row>
    <row r="357" spans="1:20" ht="27.6" x14ac:dyDescent="0.4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0"/>
        <v>116</v>
      </c>
      <c r="P357">
        <f t="shared" si="21"/>
        <v>246.61</v>
      </c>
      <c r="Q357" s="11" t="s">
        <v>8308</v>
      </c>
      <c r="R357" t="s">
        <v>8313</v>
      </c>
      <c r="S357" s="15">
        <f t="shared" si="22"/>
        <v>41943.293912037036</v>
      </c>
      <c r="T357" s="15">
        <f t="shared" si="23"/>
        <v>41974.3355787037</v>
      </c>
    </row>
    <row r="358" spans="1:20" ht="27.6" x14ac:dyDescent="0.4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0"/>
        <v>103</v>
      </c>
      <c r="P358">
        <f t="shared" si="21"/>
        <v>79.400000000000006</v>
      </c>
      <c r="Q358" s="11" t="s">
        <v>8308</v>
      </c>
      <c r="R358" t="s">
        <v>8313</v>
      </c>
      <c r="S358" s="15">
        <f t="shared" si="22"/>
        <v>42415.803159722222</v>
      </c>
      <c r="T358" s="15">
        <f t="shared" si="23"/>
        <v>42445.761493055557</v>
      </c>
    </row>
    <row r="359" spans="1:20" ht="41.4" x14ac:dyDescent="0.4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0"/>
        <v>174</v>
      </c>
      <c r="P359">
        <f t="shared" si="21"/>
        <v>86.14</v>
      </c>
      <c r="Q359" s="11" t="s">
        <v>8308</v>
      </c>
      <c r="R359" t="s">
        <v>8313</v>
      </c>
      <c r="S359" s="15">
        <f t="shared" si="22"/>
        <v>42078.222187499996</v>
      </c>
      <c r="T359" s="15">
        <f t="shared" si="23"/>
        <v>42118.222187499996</v>
      </c>
    </row>
    <row r="360" spans="1:20" ht="41.4" x14ac:dyDescent="0.4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0"/>
        <v>103</v>
      </c>
      <c r="P360">
        <f t="shared" si="21"/>
        <v>193.05</v>
      </c>
      <c r="Q360" s="11" t="s">
        <v>8308</v>
      </c>
      <c r="R360" t="s">
        <v>8313</v>
      </c>
      <c r="S360" s="15">
        <f t="shared" si="22"/>
        <v>42507.860196759255</v>
      </c>
      <c r="T360" s="15">
        <f t="shared" si="23"/>
        <v>42536.625</v>
      </c>
    </row>
    <row r="361" spans="1:20" ht="41.4" x14ac:dyDescent="0.4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0"/>
        <v>105</v>
      </c>
      <c r="P361">
        <f t="shared" si="21"/>
        <v>84.02</v>
      </c>
      <c r="Q361" s="11" t="s">
        <v>8308</v>
      </c>
      <c r="R361" t="s">
        <v>8313</v>
      </c>
      <c r="S361" s="15">
        <f t="shared" si="22"/>
        <v>41935.070486111108</v>
      </c>
      <c r="T361" s="15">
        <f t="shared" si="23"/>
        <v>41957.216666666667</v>
      </c>
    </row>
    <row r="362" spans="1:20" ht="41.4" x14ac:dyDescent="0.4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0"/>
        <v>101</v>
      </c>
      <c r="P362">
        <f t="shared" si="21"/>
        <v>139.83000000000001</v>
      </c>
      <c r="Q362" s="11" t="s">
        <v>8308</v>
      </c>
      <c r="R362" t="s">
        <v>8313</v>
      </c>
      <c r="S362" s="15">
        <f t="shared" si="22"/>
        <v>42163.897916666669</v>
      </c>
      <c r="T362" s="15">
        <f t="shared" si="23"/>
        <v>42208.132638888885</v>
      </c>
    </row>
    <row r="363" spans="1:20" ht="41.4" x14ac:dyDescent="0.4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0"/>
        <v>111</v>
      </c>
      <c r="P363">
        <f t="shared" si="21"/>
        <v>109.82</v>
      </c>
      <c r="Q363" s="11" t="s">
        <v>8308</v>
      </c>
      <c r="R363" t="s">
        <v>8313</v>
      </c>
      <c r="S363" s="15">
        <f t="shared" si="22"/>
        <v>41936.001226851848</v>
      </c>
      <c r="T363" s="15">
        <f t="shared" si="23"/>
        <v>41966.042893518519</v>
      </c>
    </row>
    <row r="364" spans="1:20" ht="55.2" x14ac:dyDescent="0.4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0"/>
        <v>124</v>
      </c>
      <c r="P364">
        <f t="shared" si="21"/>
        <v>139.53</v>
      </c>
      <c r="Q364" s="11" t="s">
        <v>8308</v>
      </c>
      <c r="R364" t="s">
        <v>8313</v>
      </c>
      <c r="S364" s="15">
        <f t="shared" si="22"/>
        <v>41837.210543981484</v>
      </c>
      <c r="T364" s="15">
        <f t="shared" si="23"/>
        <v>41859</v>
      </c>
    </row>
    <row r="365" spans="1:20" ht="41.4" x14ac:dyDescent="0.4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0"/>
        <v>101</v>
      </c>
      <c r="P365">
        <f t="shared" si="21"/>
        <v>347.85</v>
      </c>
      <c r="Q365" s="11" t="s">
        <v>8308</v>
      </c>
      <c r="R365" t="s">
        <v>8313</v>
      </c>
      <c r="S365" s="15">
        <f t="shared" si="22"/>
        <v>40255.744629629626</v>
      </c>
      <c r="T365" s="15">
        <f t="shared" si="23"/>
        <v>40300.806944444441</v>
      </c>
    </row>
    <row r="366" spans="1:20" ht="41.4" x14ac:dyDescent="0.4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0"/>
        <v>110</v>
      </c>
      <c r="P366">
        <f t="shared" si="21"/>
        <v>68.239999999999995</v>
      </c>
      <c r="Q366" s="11" t="s">
        <v>8308</v>
      </c>
      <c r="R366" t="s">
        <v>8313</v>
      </c>
      <c r="S366" s="15">
        <f t="shared" si="22"/>
        <v>41780.859629629631</v>
      </c>
      <c r="T366" s="15">
        <f t="shared" si="23"/>
        <v>41811.165972222225</v>
      </c>
    </row>
    <row r="367" spans="1:20" ht="41.4" x14ac:dyDescent="0.4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0"/>
        <v>104</v>
      </c>
      <c r="P367">
        <f t="shared" si="21"/>
        <v>239.94</v>
      </c>
      <c r="Q367" s="11" t="s">
        <v>8308</v>
      </c>
      <c r="R367" t="s">
        <v>8313</v>
      </c>
      <c r="S367" s="15">
        <f t="shared" si="22"/>
        <v>41668.606469907405</v>
      </c>
      <c r="T367" s="15">
        <f t="shared" si="23"/>
        <v>41698.606469907405</v>
      </c>
    </row>
    <row r="368" spans="1:20" ht="41.4" x14ac:dyDescent="0.4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0"/>
        <v>101</v>
      </c>
      <c r="P368">
        <f t="shared" si="21"/>
        <v>287.31</v>
      </c>
      <c r="Q368" s="11" t="s">
        <v>8308</v>
      </c>
      <c r="R368" t="s">
        <v>8313</v>
      </c>
      <c r="S368" s="15">
        <f t="shared" si="22"/>
        <v>41019.793032407404</v>
      </c>
      <c r="T368" s="15">
        <f t="shared" si="23"/>
        <v>41049.793032407404</v>
      </c>
    </row>
    <row r="369" spans="1:20" ht="41.4" x14ac:dyDescent="0.4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0"/>
        <v>103</v>
      </c>
      <c r="P369">
        <f t="shared" si="21"/>
        <v>86.85</v>
      </c>
      <c r="Q369" s="11" t="s">
        <v>8308</v>
      </c>
      <c r="R369" t="s">
        <v>8313</v>
      </c>
      <c r="S369" s="15">
        <f t="shared" si="22"/>
        <v>41355.577291666668</v>
      </c>
      <c r="T369" s="15">
        <f t="shared" si="23"/>
        <v>41395.207638888889</v>
      </c>
    </row>
    <row r="370" spans="1:20" ht="41.4" x14ac:dyDescent="0.4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0"/>
        <v>104</v>
      </c>
      <c r="P370">
        <f t="shared" si="21"/>
        <v>81.849999999999994</v>
      </c>
      <c r="Q370" s="11" t="s">
        <v>8308</v>
      </c>
      <c r="R370" t="s">
        <v>8313</v>
      </c>
      <c r="S370" s="15">
        <f t="shared" si="22"/>
        <v>42043.605578703704</v>
      </c>
      <c r="T370" s="15">
        <f t="shared" si="23"/>
        <v>42078.563912037032</v>
      </c>
    </row>
    <row r="371" spans="1:20" ht="41.4" x14ac:dyDescent="0.4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0"/>
        <v>110</v>
      </c>
      <c r="P371">
        <f t="shared" si="21"/>
        <v>42.87</v>
      </c>
      <c r="Q371" s="11" t="s">
        <v>8308</v>
      </c>
      <c r="R371" t="s">
        <v>8313</v>
      </c>
      <c r="S371" s="15">
        <f t="shared" si="22"/>
        <v>40893.551724537036</v>
      </c>
      <c r="T371" s="15">
        <f t="shared" si="23"/>
        <v>40923.551724537036</v>
      </c>
    </row>
    <row r="372" spans="1:20" ht="41.4" x14ac:dyDescent="0.4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0"/>
        <v>122</v>
      </c>
      <c r="P372">
        <f t="shared" si="21"/>
        <v>709.42</v>
      </c>
      <c r="Q372" s="11" t="s">
        <v>8308</v>
      </c>
      <c r="R372" t="s">
        <v>8313</v>
      </c>
      <c r="S372" s="15">
        <f t="shared" si="22"/>
        <v>42711.795138888891</v>
      </c>
      <c r="T372" s="15">
        <f t="shared" si="23"/>
        <v>42741.795138888891</v>
      </c>
    </row>
    <row r="373" spans="1:20" ht="41.4" x14ac:dyDescent="0.4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0"/>
        <v>114</v>
      </c>
      <c r="P373">
        <f t="shared" si="21"/>
        <v>161.26</v>
      </c>
      <c r="Q373" s="11" t="s">
        <v>8308</v>
      </c>
      <c r="R373" t="s">
        <v>8313</v>
      </c>
      <c r="S373" s="15">
        <f t="shared" si="22"/>
        <v>41261.767812500002</v>
      </c>
      <c r="T373" s="15">
        <f t="shared" si="23"/>
        <v>41306.767812500002</v>
      </c>
    </row>
    <row r="374" spans="1:20" ht="27.6" x14ac:dyDescent="0.4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0"/>
        <v>125</v>
      </c>
      <c r="P374">
        <f t="shared" si="21"/>
        <v>41.78</v>
      </c>
      <c r="Q374" s="11" t="s">
        <v>8308</v>
      </c>
      <c r="R374" t="s">
        <v>8313</v>
      </c>
      <c r="S374" s="15">
        <f t="shared" si="22"/>
        <v>42425.576898148152</v>
      </c>
      <c r="T374" s="15">
        <f t="shared" si="23"/>
        <v>42465.666666666672</v>
      </c>
    </row>
    <row r="375" spans="1:20" ht="41.4" x14ac:dyDescent="0.4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0"/>
        <v>107</v>
      </c>
      <c r="P375">
        <f t="shared" si="21"/>
        <v>89.89</v>
      </c>
      <c r="Q375" s="11" t="s">
        <v>8308</v>
      </c>
      <c r="R375" t="s">
        <v>8313</v>
      </c>
      <c r="S375" s="15">
        <f t="shared" si="22"/>
        <v>41078.91201388889</v>
      </c>
      <c r="T375" s="15">
        <f t="shared" si="23"/>
        <v>41108.91201388889</v>
      </c>
    </row>
    <row r="376" spans="1:20" ht="41.4" x14ac:dyDescent="0.4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0"/>
        <v>131</v>
      </c>
      <c r="P376">
        <f t="shared" si="21"/>
        <v>45.05</v>
      </c>
      <c r="Q376" s="11" t="s">
        <v>8308</v>
      </c>
      <c r="R376" t="s">
        <v>8313</v>
      </c>
      <c r="S376" s="15">
        <f t="shared" si="22"/>
        <v>40757.889247685183</v>
      </c>
      <c r="T376" s="15">
        <f t="shared" si="23"/>
        <v>40802.889247685183</v>
      </c>
    </row>
    <row r="377" spans="1:20" ht="41.4" x14ac:dyDescent="0.4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0"/>
        <v>120</v>
      </c>
      <c r="P377">
        <f t="shared" si="21"/>
        <v>42.86</v>
      </c>
      <c r="Q377" s="11" t="s">
        <v>8308</v>
      </c>
      <c r="R377" t="s">
        <v>8313</v>
      </c>
      <c r="S377" s="15">
        <f t="shared" si="22"/>
        <v>41657.985081018516</v>
      </c>
      <c r="T377" s="15">
        <f t="shared" si="23"/>
        <v>41699.720833333333</v>
      </c>
    </row>
    <row r="378" spans="1:20" ht="41.4" x14ac:dyDescent="0.4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0"/>
        <v>106</v>
      </c>
      <c r="P378">
        <f t="shared" si="21"/>
        <v>54.08</v>
      </c>
      <c r="Q378" s="11" t="s">
        <v>8308</v>
      </c>
      <c r="R378" t="s">
        <v>8313</v>
      </c>
      <c r="S378" s="15">
        <f t="shared" si="22"/>
        <v>42576.452731481477</v>
      </c>
      <c r="T378" s="15">
        <f t="shared" si="23"/>
        <v>42607.452731481477</v>
      </c>
    </row>
    <row r="379" spans="1:20" ht="41.4" x14ac:dyDescent="0.4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0"/>
        <v>114</v>
      </c>
      <c r="P379">
        <f t="shared" si="21"/>
        <v>103.22</v>
      </c>
      <c r="Q379" s="11" t="s">
        <v>8308</v>
      </c>
      <c r="R379" t="s">
        <v>8313</v>
      </c>
      <c r="S379" s="15">
        <f t="shared" si="22"/>
        <v>42292.250787037032</v>
      </c>
      <c r="T379" s="15">
        <f t="shared" si="23"/>
        <v>42322.292361111111</v>
      </c>
    </row>
    <row r="380" spans="1:20" ht="55.2" x14ac:dyDescent="0.4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0"/>
        <v>112</v>
      </c>
      <c r="P380">
        <f t="shared" si="21"/>
        <v>40.4</v>
      </c>
      <c r="Q380" s="11" t="s">
        <v>8308</v>
      </c>
      <c r="R380" t="s">
        <v>8313</v>
      </c>
      <c r="S380" s="15">
        <f t="shared" si="22"/>
        <v>42370.571851851855</v>
      </c>
      <c r="T380" s="15">
        <f t="shared" si="23"/>
        <v>42394.994444444441</v>
      </c>
    </row>
    <row r="381" spans="1:20" ht="41.4" x14ac:dyDescent="0.4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0"/>
        <v>116</v>
      </c>
      <c r="P381">
        <f t="shared" si="21"/>
        <v>116.86</v>
      </c>
      <c r="Q381" s="11" t="s">
        <v>8308</v>
      </c>
      <c r="R381" t="s">
        <v>8313</v>
      </c>
      <c r="S381" s="15">
        <f t="shared" si="22"/>
        <v>40987.688333333332</v>
      </c>
      <c r="T381" s="15">
        <f t="shared" si="23"/>
        <v>41032.688333333332</v>
      </c>
    </row>
    <row r="382" spans="1:20" ht="41.4" x14ac:dyDescent="0.4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0"/>
        <v>142</v>
      </c>
      <c r="P382">
        <f t="shared" si="21"/>
        <v>115.51</v>
      </c>
      <c r="Q382" s="11" t="s">
        <v>8308</v>
      </c>
      <c r="R382" t="s">
        <v>8313</v>
      </c>
      <c r="S382" s="15">
        <f t="shared" si="22"/>
        <v>42367.719814814816</v>
      </c>
      <c r="T382" s="15">
        <f t="shared" si="23"/>
        <v>42392.719814814816</v>
      </c>
    </row>
    <row r="383" spans="1:20" ht="41.4" x14ac:dyDescent="0.4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0"/>
        <v>105</v>
      </c>
      <c r="P383">
        <f t="shared" si="21"/>
        <v>104.31</v>
      </c>
      <c r="Q383" s="11" t="s">
        <v>8308</v>
      </c>
      <c r="R383" t="s">
        <v>8313</v>
      </c>
      <c r="S383" s="15">
        <f t="shared" si="22"/>
        <v>41085.698113425926</v>
      </c>
      <c r="T383" s="15">
        <f t="shared" si="23"/>
        <v>41120.208333333336</v>
      </c>
    </row>
    <row r="384" spans="1:20" ht="41.4" x14ac:dyDescent="0.4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0"/>
        <v>256</v>
      </c>
      <c r="P384">
        <f t="shared" si="21"/>
        <v>69.77</v>
      </c>
      <c r="Q384" s="11" t="s">
        <v>8308</v>
      </c>
      <c r="R384" t="s">
        <v>8313</v>
      </c>
      <c r="S384" s="15">
        <f t="shared" si="22"/>
        <v>41144.709490740745</v>
      </c>
      <c r="T384" s="15">
        <f t="shared" si="23"/>
        <v>41158.709490740745</v>
      </c>
    </row>
    <row r="385" spans="1:20" ht="41.4" x14ac:dyDescent="0.4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0"/>
        <v>207</v>
      </c>
      <c r="P385">
        <f t="shared" si="21"/>
        <v>43.02</v>
      </c>
      <c r="Q385" s="11" t="s">
        <v>8308</v>
      </c>
      <c r="R385" t="s">
        <v>8313</v>
      </c>
      <c r="S385" s="15">
        <f t="shared" si="22"/>
        <v>41755.117581018516</v>
      </c>
      <c r="T385" s="15">
        <f t="shared" si="23"/>
        <v>41778.117581018516</v>
      </c>
    </row>
    <row r="386" spans="1:20" ht="41.4" x14ac:dyDescent="0.4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si="20"/>
        <v>112</v>
      </c>
      <c r="P386">
        <f t="shared" si="21"/>
        <v>58.54</v>
      </c>
      <c r="Q386" s="11" t="s">
        <v>8308</v>
      </c>
      <c r="R386" t="s">
        <v>8313</v>
      </c>
      <c r="S386" s="15">
        <f t="shared" si="22"/>
        <v>41980.781793981485</v>
      </c>
      <c r="T386" s="15">
        <f t="shared" si="23"/>
        <v>42010.781793981485</v>
      </c>
    </row>
    <row r="387" spans="1:20" ht="41.4" x14ac:dyDescent="0.4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ref="O387:O450" si="24">ROUND(E387/D387*100,0)</f>
        <v>106</v>
      </c>
      <c r="P387">
        <f t="shared" ref="P387:P450" si="25">IFERROR(ROUND(E387/L387,2),0)</f>
        <v>111.8</v>
      </c>
      <c r="Q387" s="11" t="s">
        <v>8308</v>
      </c>
      <c r="R387" t="s">
        <v>8313</v>
      </c>
      <c r="S387" s="15">
        <f t="shared" ref="S387:S450" si="26">(((J387/60)/60)/24)+DATE(1970,1,1)</f>
        <v>41934.584502314814</v>
      </c>
      <c r="T387" s="15">
        <f t="shared" ref="T387:T450" si="27">(((I387/60)/60)/24)+DATE(1970,1,1)</f>
        <v>41964.626168981486</v>
      </c>
    </row>
    <row r="388" spans="1:20" ht="41.4" x14ac:dyDescent="0.4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24"/>
        <v>100</v>
      </c>
      <c r="P388">
        <f t="shared" si="25"/>
        <v>46.23</v>
      </c>
      <c r="Q388" s="11" t="s">
        <v>8308</v>
      </c>
      <c r="R388" t="s">
        <v>8313</v>
      </c>
      <c r="S388" s="15">
        <f t="shared" si="26"/>
        <v>42211.951284722221</v>
      </c>
      <c r="T388" s="15">
        <f t="shared" si="27"/>
        <v>42226.951284722221</v>
      </c>
    </row>
    <row r="389" spans="1:20" ht="41.4" x14ac:dyDescent="0.4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24"/>
        <v>214</v>
      </c>
      <c r="P389">
        <f t="shared" si="25"/>
        <v>144.69</v>
      </c>
      <c r="Q389" s="11" t="s">
        <v>8308</v>
      </c>
      <c r="R389" t="s">
        <v>8313</v>
      </c>
      <c r="S389" s="15">
        <f t="shared" si="26"/>
        <v>42200.67659722222</v>
      </c>
      <c r="T389" s="15">
        <f t="shared" si="27"/>
        <v>42231.25</v>
      </c>
    </row>
    <row r="390" spans="1:20" ht="41.4" x14ac:dyDescent="0.4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24"/>
        <v>126</v>
      </c>
      <c r="P390">
        <f t="shared" si="25"/>
        <v>88.85</v>
      </c>
      <c r="Q390" s="11" t="s">
        <v>8308</v>
      </c>
      <c r="R390" t="s">
        <v>8313</v>
      </c>
      <c r="S390" s="15">
        <f t="shared" si="26"/>
        <v>42549.076157407413</v>
      </c>
      <c r="T390" s="15">
        <f t="shared" si="27"/>
        <v>42579.076157407413</v>
      </c>
    </row>
    <row r="391" spans="1:20" ht="41.4" x14ac:dyDescent="0.4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24"/>
        <v>182</v>
      </c>
      <c r="P391">
        <f t="shared" si="25"/>
        <v>81.75</v>
      </c>
      <c r="Q391" s="11" t="s">
        <v>8308</v>
      </c>
      <c r="R391" t="s">
        <v>8313</v>
      </c>
      <c r="S391" s="15">
        <f t="shared" si="26"/>
        <v>41674.063078703701</v>
      </c>
      <c r="T391" s="15">
        <f t="shared" si="27"/>
        <v>41705.957638888889</v>
      </c>
    </row>
    <row r="392" spans="1:20" ht="41.4" x14ac:dyDescent="0.4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24"/>
        <v>100</v>
      </c>
      <c r="P392">
        <f t="shared" si="25"/>
        <v>71.430000000000007</v>
      </c>
      <c r="Q392" s="11" t="s">
        <v>8308</v>
      </c>
      <c r="R392" t="s">
        <v>8313</v>
      </c>
      <c r="S392" s="15">
        <f t="shared" si="26"/>
        <v>42112.036712962959</v>
      </c>
      <c r="T392" s="15">
        <f t="shared" si="27"/>
        <v>42132.036712962959</v>
      </c>
    </row>
    <row r="393" spans="1:20" ht="41.4" x14ac:dyDescent="0.4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24"/>
        <v>101</v>
      </c>
      <c r="P393">
        <f t="shared" si="25"/>
        <v>104.26</v>
      </c>
      <c r="Q393" s="11" t="s">
        <v>8308</v>
      </c>
      <c r="R393" t="s">
        <v>8313</v>
      </c>
      <c r="S393" s="15">
        <f t="shared" si="26"/>
        <v>40865.042256944449</v>
      </c>
      <c r="T393" s="15">
        <f t="shared" si="27"/>
        <v>40895.040972222225</v>
      </c>
    </row>
    <row r="394" spans="1:20" ht="41.4" x14ac:dyDescent="0.4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24"/>
        <v>101</v>
      </c>
      <c r="P394">
        <f t="shared" si="25"/>
        <v>90.62</v>
      </c>
      <c r="Q394" s="11" t="s">
        <v>8308</v>
      </c>
      <c r="R394" t="s">
        <v>8313</v>
      </c>
      <c r="S394" s="15">
        <f t="shared" si="26"/>
        <v>40763.717256944445</v>
      </c>
      <c r="T394" s="15">
        <f t="shared" si="27"/>
        <v>40794.125</v>
      </c>
    </row>
    <row r="395" spans="1:20" ht="27.6" x14ac:dyDescent="0.4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24"/>
        <v>110</v>
      </c>
      <c r="P395">
        <f t="shared" si="25"/>
        <v>157.33000000000001</v>
      </c>
      <c r="Q395" s="11" t="s">
        <v>8308</v>
      </c>
      <c r="R395" t="s">
        <v>8313</v>
      </c>
      <c r="S395" s="15">
        <f t="shared" si="26"/>
        <v>41526.708935185183</v>
      </c>
      <c r="T395" s="15">
        <f t="shared" si="27"/>
        <v>41557.708935185183</v>
      </c>
    </row>
    <row r="396" spans="1:20" ht="41.4" x14ac:dyDescent="0.4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24"/>
        <v>112</v>
      </c>
      <c r="P396">
        <f t="shared" si="25"/>
        <v>105.18</v>
      </c>
      <c r="Q396" s="11" t="s">
        <v>8308</v>
      </c>
      <c r="R396" t="s">
        <v>8313</v>
      </c>
      <c r="S396" s="15">
        <f t="shared" si="26"/>
        <v>42417.818078703705</v>
      </c>
      <c r="T396" s="15">
        <f t="shared" si="27"/>
        <v>42477.776412037041</v>
      </c>
    </row>
    <row r="397" spans="1:20" ht="41.4" x14ac:dyDescent="0.4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24"/>
        <v>108</v>
      </c>
      <c r="P397">
        <f t="shared" si="25"/>
        <v>58.72</v>
      </c>
      <c r="Q397" s="11" t="s">
        <v>8308</v>
      </c>
      <c r="R397" t="s">
        <v>8313</v>
      </c>
      <c r="S397" s="15">
        <f t="shared" si="26"/>
        <v>40990.909259259257</v>
      </c>
      <c r="T397" s="15">
        <f t="shared" si="27"/>
        <v>41026.897222222222</v>
      </c>
    </row>
    <row r="398" spans="1:20" ht="41.4" x14ac:dyDescent="0.4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24"/>
        <v>107</v>
      </c>
      <c r="P398">
        <f t="shared" si="25"/>
        <v>81.63</v>
      </c>
      <c r="Q398" s="11" t="s">
        <v>8308</v>
      </c>
      <c r="R398" t="s">
        <v>8313</v>
      </c>
      <c r="S398" s="15">
        <f t="shared" si="26"/>
        <v>41082.564884259256</v>
      </c>
      <c r="T398" s="15">
        <f t="shared" si="27"/>
        <v>41097.564884259256</v>
      </c>
    </row>
    <row r="399" spans="1:20" ht="55.2" x14ac:dyDescent="0.4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24"/>
        <v>104</v>
      </c>
      <c r="P399">
        <f t="shared" si="25"/>
        <v>56.46</v>
      </c>
      <c r="Q399" s="11" t="s">
        <v>8308</v>
      </c>
      <c r="R399" t="s">
        <v>8313</v>
      </c>
      <c r="S399" s="15">
        <f t="shared" si="26"/>
        <v>40379.776435185187</v>
      </c>
      <c r="T399" s="15">
        <f t="shared" si="27"/>
        <v>40422.155555555553</v>
      </c>
    </row>
    <row r="400" spans="1:20" ht="41.4" x14ac:dyDescent="0.4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24"/>
        <v>125</v>
      </c>
      <c r="P400">
        <f t="shared" si="25"/>
        <v>140.1</v>
      </c>
      <c r="Q400" s="11" t="s">
        <v>8308</v>
      </c>
      <c r="R400" t="s">
        <v>8313</v>
      </c>
      <c r="S400" s="15">
        <f t="shared" si="26"/>
        <v>42078.793124999997</v>
      </c>
      <c r="T400" s="15">
        <f t="shared" si="27"/>
        <v>42123.793124999997</v>
      </c>
    </row>
    <row r="401" spans="1:20" ht="41.4" x14ac:dyDescent="0.4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24"/>
        <v>107</v>
      </c>
      <c r="P401">
        <f t="shared" si="25"/>
        <v>224.85</v>
      </c>
      <c r="Q401" s="11" t="s">
        <v>8308</v>
      </c>
      <c r="R401" t="s">
        <v>8313</v>
      </c>
      <c r="S401" s="15">
        <f t="shared" si="26"/>
        <v>42687.875775462962</v>
      </c>
      <c r="T401" s="15">
        <f t="shared" si="27"/>
        <v>42718.5</v>
      </c>
    </row>
    <row r="402" spans="1:20" ht="41.4" x14ac:dyDescent="0.4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24"/>
        <v>112</v>
      </c>
      <c r="P402">
        <f t="shared" si="25"/>
        <v>181.13</v>
      </c>
      <c r="Q402" s="11" t="s">
        <v>8308</v>
      </c>
      <c r="R402" t="s">
        <v>8313</v>
      </c>
      <c r="S402" s="15">
        <f t="shared" si="26"/>
        <v>41745.635960648149</v>
      </c>
      <c r="T402" s="15">
        <f t="shared" si="27"/>
        <v>41776.145833333336</v>
      </c>
    </row>
    <row r="403" spans="1:20" ht="41.4" x14ac:dyDescent="0.4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24"/>
        <v>104</v>
      </c>
      <c r="P403">
        <f t="shared" si="25"/>
        <v>711.04</v>
      </c>
      <c r="Q403" s="11" t="s">
        <v>8308</v>
      </c>
      <c r="R403" t="s">
        <v>8313</v>
      </c>
      <c r="S403" s="15">
        <f t="shared" si="26"/>
        <v>40732.842245370368</v>
      </c>
      <c r="T403" s="15">
        <f t="shared" si="27"/>
        <v>40762.842245370368</v>
      </c>
    </row>
    <row r="404" spans="1:20" ht="41.4" x14ac:dyDescent="0.4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24"/>
        <v>142</v>
      </c>
      <c r="P404">
        <f t="shared" si="25"/>
        <v>65.88</v>
      </c>
      <c r="Q404" s="11" t="s">
        <v>8308</v>
      </c>
      <c r="R404" t="s">
        <v>8313</v>
      </c>
      <c r="S404" s="15">
        <f t="shared" si="26"/>
        <v>42292.539548611108</v>
      </c>
      <c r="T404" s="15">
        <f t="shared" si="27"/>
        <v>42313.58121527778</v>
      </c>
    </row>
    <row r="405" spans="1:20" ht="41.4" x14ac:dyDescent="0.4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24"/>
        <v>105</v>
      </c>
      <c r="P405">
        <f t="shared" si="25"/>
        <v>75.19</v>
      </c>
      <c r="Q405" s="11" t="s">
        <v>8308</v>
      </c>
      <c r="R405" t="s">
        <v>8313</v>
      </c>
      <c r="S405" s="15">
        <f t="shared" si="26"/>
        <v>40718.310659722221</v>
      </c>
      <c r="T405" s="15">
        <f t="shared" si="27"/>
        <v>40765.297222222223</v>
      </c>
    </row>
    <row r="406" spans="1:20" ht="41.4" x14ac:dyDescent="0.4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24"/>
        <v>103</v>
      </c>
      <c r="P406">
        <f t="shared" si="25"/>
        <v>133.13999999999999</v>
      </c>
      <c r="Q406" s="11" t="s">
        <v>8308</v>
      </c>
      <c r="R406" t="s">
        <v>8313</v>
      </c>
      <c r="S406" s="15">
        <f t="shared" si="26"/>
        <v>41646.628032407411</v>
      </c>
      <c r="T406" s="15">
        <f t="shared" si="27"/>
        <v>41675.961111111108</v>
      </c>
    </row>
    <row r="407" spans="1:20" ht="27.6" x14ac:dyDescent="0.4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24"/>
        <v>108</v>
      </c>
      <c r="P407">
        <f t="shared" si="25"/>
        <v>55.2</v>
      </c>
      <c r="Q407" s="11" t="s">
        <v>8308</v>
      </c>
      <c r="R407" t="s">
        <v>8313</v>
      </c>
      <c r="S407" s="15">
        <f t="shared" si="26"/>
        <v>41674.08494212963</v>
      </c>
      <c r="T407" s="15">
        <f t="shared" si="27"/>
        <v>41704.08494212963</v>
      </c>
    </row>
    <row r="408" spans="1:20" ht="41.4" x14ac:dyDescent="0.4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24"/>
        <v>108</v>
      </c>
      <c r="P408">
        <f t="shared" si="25"/>
        <v>86.16</v>
      </c>
      <c r="Q408" s="11" t="s">
        <v>8308</v>
      </c>
      <c r="R408" t="s">
        <v>8313</v>
      </c>
      <c r="S408" s="15">
        <f t="shared" si="26"/>
        <v>40638.162465277775</v>
      </c>
      <c r="T408" s="15">
        <f t="shared" si="27"/>
        <v>40672.249305555553</v>
      </c>
    </row>
    <row r="409" spans="1:20" ht="41.4" x14ac:dyDescent="0.4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24"/>
        <v>102</v>
      </c>
      <c r="P409">
        <f t="shared" si="25"/>
        <v>92.32</v>
      </c>
      <c r="Q409" s="11" t="s">
        <v>8308</v>
      </c>
      <c r="R409" t="s">
        <v>8313</v>
      </c>
      <c r="S409" s="15">
        <f t="shared" si="26"/>
        <v>40806.870949074073</v>
      </c>
      <c r="T409" s="15">
        <f t="shared" si="27"/>
        <v>40866.912615740745</v>
      </c>
    </row>
    <row r="410" spans="1:20" ht="41.4" x14ac:dyDescent="0.4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24"/>
        <v>101</v>
      </c>
      <c r="P410">
        <f t="shared" si="25"/>
        <v>160.16</v>
      </c>
      <c r="Q410" s="11" t="s">
        <v>8308</v>
      </c>
      <c r="R410" t="s">
        <v>8313</v>
      </c>
      <c r="S410" s="15">
        <f t="shared" si="26"/>
        <v>41543.735995370371</v>
      </c>
      <c r="T410" s="15">
        <f t="shared" si="27"/>
        <v>41583.777662037035</v>
      </c>
    </row>
    <row r="411" spans="1:20" ht="41.4" x14ac:dyDescent="0.4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24"/>
        <v>137</v>
      </c>
      <c r="P411">
        <f t="shared" si="25"/>
        <v>45.6</v>
      </c>
      <c r="Q411" s="11" t="s">
        <v>8308</v>
      </c>
      <c r="R411" t="s">
        <v>8313</v>
      </c>
      <c r="S411" s="15">
        <f t="shared" si="26"/>
        <v>42543.862777777773</v>
      </c>
      <c r="T411" s="15">
        <f t="shared" si="27"/>
        <v>42573.862777777773</v>
      </c>
    </row>
    <row r="412" spans="1:20" ht="41.4" x14ac:dyDescent="0.4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24"/>
        <v>128</v>
      </c>
      <c r="P412">
        <f t="shared" si="25"/>
        <v>183.29</v>
      </c>
      <c r="Q412" s="11" t="s">
        <v>8308</v>
      </c>
      <c r="R412" t="s">
        <v>8313</v>
      </c>
      <c r="S412" s="15">
        <f t="shared" si="26"/>
        <v>42113.981446759266</v>
      </c>
      <c r="T412" s="15">
        <f t="shared" si="27"/>
        <v>42173.981446759266</v>
      </c>
    </row>
    <row r="413" spans="1:20" ht="41.4" x14ac:dyDescent="0.4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24"/>
        <v>101</v>
      </c>
      <c r="P413">
        <f t="shared" si="25"/>
        <v>125.79</v>
      </c>
      <c r="Q413" s="11" t="s">
        <v>8308</v>
      </c>
      <c r="R413" t="s">
        <v>8313</v>
      </c>
      <c r="S413" s="15">
        <f t="shared" si="26"/>
        <v>41598.17597222222</v>
      </c>
      <c r="T413" s="15">
        <f t="shared" si="27"/>
        <v>41630.208333333336</v>
      </c>
    </row>
    <row r="414" spans="1:20" ht="41.4" x14ac:dyDescent="0.4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24"/>
        <v>127</v>
      </c>
      <c r="P414">
        <f t="shared" si="25"/>
        <v>57.65</v>
      </c>
      <c r="Q414" s="11" t="s">
        <v>8308</v>
      </c>
      <c r="R414" t="s">
        <v>8313</v>
      </c>
      <c r="S414" s="15">
        <f t="shared" si="26"/>
        <v>41099.742800925924</v>
      </c>
      <c r="T414" s="15">
        <f t="shared" si="27"/>
        <v>41115.742800925924</v>
      </c>
    </row>
    <row r="415" spans="1:20" ht="41.4" x14ac:dyDescent="0.4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24"/>
        <v>105</v>
      </c>
      <c r="P415">
        <f t="shared" si="25"/>
        <v>78.66</v>
      </c>
      <c r="Q415" s="11" t="s">
        <v>8308</v>
      </c>
      <c r="R415" t="s">
        <v>8313</v>
      </c>
      <c r="S415" s="15">
        <f t="shared" si="26"/>
        <v>41079.877442129626</v>
      </c>
      <c r="T415" s="15">
        <f t="shared" si="27"/>
        <v>41109.877442129626</v>
      </c>
    </row>
    <row r="416" spans="1:20" ht="41.4" x14ac:dyDescent="0.4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24"/>
        <v>103</v>
      </c>
      <c r="P416">
        <f t="shared" si="25"/>
        <v>91.48</v>
      </c>
      <c r="Q416" s="11" t="s">
        <v>8308</v>
      </c>
      <c r="R416" t="s">
        <v>8313</v>
      </c>
      <c r="S416" s="15">
        <f t="shared" si="26"/>
        <v>41529.063252314816</v>
      </c>
      <c r="T416" s="15">
        <f t="shared" si="27"/>
        <v>41559.063252314816</v>
      </c>
    </row>
    <row r="417" spans="1:20" ht="55.2" x14ac:dyDescent="0.4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24"/>
        <v>102</v>
      </c>
      <c r="P417">
        <f t="shared" si="25"/>
        <v>68.099999999999994</v>
      </c>
      <c r="Q417" s="11" t="s">
        <v>8308</v>
      </c>
      <c r="R417" t="s">
        <v>8313</v>
      </c>
      <c r="S417" s="15">
        <f t="shared" si="26"/>
        <v>41904.851875</v>
      </c>
      <c r="T417" s="15">
        <f t="shared" si="27"/>
        <v>41929.5</v>
      </c>
    </row>
    <row r="418" spans="1:20" ht="27.6" x14ac:dyDescent="0.4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24"/>
        <v>120</v>
      </c>
      <c r="P418">
        <f t="shared" si="25"/>
        <v>48.09</v>
      </c>
      <c r="Q418" s="11" t="s">
        <v>8308</v>
      </c>
      <c r="R418" t="s">
        <v>8313</v>
      </c>
      <c r="S418" s="15">
        <f t="shared" si="26"/>
        <v>41648.396192129629</v>
      </c>
      <c r="T418" s="15">
        <f t="shared" si="27"/>
        <v>41678.396192129629</v>
      </c>
    </row>
    <row r="419" spans="1:20" ht="41.4" x14ac:dyDescent="0.4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24"/>
        <v>100</v>
      </c>
      <c r="P419">
        <f t="shared" si="25"/>
        <v>202.42</v>
      </c>
      <c r="Q419" s="11" t="s">
        <v>8308</v>
      </c>
      <c r="R419" t="s">
        <v>8313</v>
      </c>
      <c r="S419" s="15">
        <f t="shared" si="26"/>
        <v>41360.970601851855</v>
      </c>
      <c r="T419" s="15">
        <f t="shared" si="27"/>
        <v>41372.189583333333</v>
      </c>
    </row>
    <row r="420" spans="1:20" ht="41.4" x14ac:dyDescent="0.4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24"/>
        <v>101</v>
      </c>
      <c r="P420">
        <f t="shared" si="25"/>
        <v>216.75</v>
      </c>
      <c r="Q420" s="11" t="s">
        <v>8308</v>
      </c>
      <c r="R420" t="s">
        <v>8313</v>
      </c>
      <c r="S420" s="15">
        <f t="shared" si="26"/>
        <v>42178.282372685186</v>
      </c>
      <c r="T420" s="15">
        <f t="shared" si="27"/>
        <v>42208.282372685186</v>
      </c>
    </row>
    <row r="421" spans="1:20" ht="41.4" x14ac:dyDescent="0.4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24"/>
        <v>100</v>
      </c>
      <c r="P421">
        <f t="shared" si="25"/>
        <v>110.07</v>
      </c>
      <c r="Q421" s="11" t="s">
        <v>8308</v>
      </c>
      <c r="R421" t="s">
        <v>8313</v>
      </c>
      <c r="S421" s="15">
        <f t="shared" si="26"/>
        <v>41394.842442129629</v>
      </c>
      <c r="T421" s="15">
        <f t="shared" si="27"/>
        <v>41454.842442129629</v>
      </c>
    </row>
    <row r="422" spans="1:20" ht="41.4" x14ac:dyDescent="0.4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24"/>
        <v>0</v>
      </c>
      <c r="P422">
        <f t="shared" si="25"/>
        <v>4.83</v>
      </c>
      <c r="Q422" s="11" t="s">
        <v>8308</v>
      </c>
      <c r="R422" t="s">
        <v>8314</v>
      </c>
      <c r="S422" s="15">
        <f t="shared" si="26"/>
        <v>41682.23646990741</v>
      </c>
      <c r="T422" s="15">
        <f t="shared" si="27"/>
        <v>41712.194803240738</v>
      </c>
    </row>
    <row r="423" spans="1:20" ht="41.4" x14ac:dyDescent="0.4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24"/>
        <v>2</v>
      </c>
      <c r="P423">
        <f t="shared" si="25"/>
        <v>50.17</v>
      </c>
      <c r="Q423" s="11" t="s">
        <v>8308</v>
      </c>
      <c r="R423" t="s">
        <v>8314</v>
      </c>
      <c r="S423" s="15">
        <f t="shared" si="26"/>
        <v>42177.491388888884</v>
      </c>
      <c r="T423" s="15">
        <f t="shared" si="27"/>
        <v>42237.491388888884</v>
      </c>
    </row>
    <row r="424" spans="1:20" ht="41.4" x14ac:dyDescent="0.4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24"/>
        <v>1</v>
      </c>
      <c r="P424">
        <f t="shared" si="25"/>
        <v>35.83</v>
      </c>
      <c r="Q424" s="11" t="s">
        <v>8308</v>
      </c>
      <c r="R424" t="s">
        <v>8314</v>
      </c>
      <c r="S424" s="15">
        <f t="shared" si="26"/>
        <v>41863.260381944441</v>
      </c>
      <c r="T424" s="15">
        <f t="shared" si="27"/>
        <v>41893.260381944441</v>
      </c>
    </row>
    <row r="425" spans="1:20" ht="41.4" x14ac:dyDescent="0.4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24"/>
        <v>1</v>
      </c>
      <c r="P425">
        <f t="shared" si="25"/>
        <v>11.77</v>
      </c>
      <c r="Q425" s="11" t="s">
        <v>8308</v>
      </c>
      <c r="R425" t="s">
        <v>8314</v>
      </c>
      <c r="S425" s="15">
        <f t="shared" si="26"/>
        <v>41400.92627314815</v>
      </c>
      <c r="T425" s="15">
        <f t="shared" si="27"/>
        <v>41430.92627314815</v>
      </c>
    </row>
    <row r="426" spans="1:20" ht="41.4" x14ac:dyDescent="0.4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24"/>
        <v>7</v>
      </c>
      <c r="P426">
        <f t="shared" si="25"/>
        <v>40.78</v>
      </c>
      <c r="Q426" s="11" t="s">
        <v>8308</v>
      </c>
      <c r="R426" t="s">
        <v>8314</v>
      </c>
      <c r="S426" s="15">
        <f t="shared" si="26"/>
        <v>40934.376145833332</v>
      </c>
      <c r="T426" s="15">
        <f t="shared" si="27"/>
        <v>40994.334479166668</v>
      </c>
    </row>
    <row r="427" spans="1:20" ht="41.4" x14ac:dyDescent="0.4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24"/>
        <v>0</v>
      </c>
      <c r="P427">
        <f t="shared" si="25"/>
        <v>3</v>
      </c>
      <c r="Q427" s="11" t="s">
        <v>8308</v>
      </c>
      <c r="R427" t="s">
        <v>8314</v>
      </c>
      <c r="S427" s="15">
        <f t="shared" si="26"/>
        <v>42275.861157407402</v>
      </c>
      <c r="T427" s="15">
        <f t="shared" si="27"/>
        <v>42335.902824074074</v>
      </c>
    </row>
    <row r="428" spans="1:20" ht="41.4" x14ac:dyDescent="0.4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24"/>
        <v>1</v>
      </c>
      <c r="P428">
        <f t="shared" si="25"/>
        <v>16.63</v>
      </c>
      <c r="Q428" s="11" t="s">
        <v>8308</v>
      </c>
      <c r="R428" t="s">
        <v>8314</v>
      </c>
      <c r="S428" s="15">
        <f t="shared" si="26"/>
        <v>42400.711967592593</v>
      </c>
      <c r="T428" s="15">
        <f t="shared" si="27"/>
        <v>42430.711967592593</v>
      </c>
    </row>
    <row r="429" spans="1:20" ht="41.4" x14ac:dyDescent="0.4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24"/>
        <v>0</v>
      </c>
      <c r="P429">
        <f t="shared" si="25"/>
        <v>0</v>
      </c>
      <c r="Q429" s="11" t="s">
        <v>8308</v>
      </c>
      <c r="R429" t="s">
        <v>8314</v>
      </c>
      <c r="S429" s="15">
        <f t="shared" si="26"/>
        <v>42285.909027777772</v>
      </c>
      <c r="T429" s="15">
        <f t="shared" si="27"/>
        <v>42299.790972222225</v>
      </c>
    </row>
    <row r="430" spans="1:20" ht="27.6" x14ac:dyDescent="0.4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24"/>
        <v>6</v>
      </c>
      <c r="P430">
        <f t="shared" si="25"/>
        <v>52</v>
      </c>
      <c r="Q430" s="11" t="s">
        <v>8308</v>
      </c>
      <c r="R430" t="s">
        <v>8314</v>
      </c>
      <c r="S430" s="15">
        <f t="shared" si="26"/>
        <v>41778.766724537039</v>
      </c>
      <c r="T430" s="15">
        <f t="shared" si="27"/>
        <v>41806.916666666664</v>
      </c>
    </row>
    <row r="431" spans="1:20" ht="55.2" x14ac:dyDescent="0.4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24"/>
        <v>0</v>
      </c>
      <c r="P431">
        <f t="shared" si="25"/>
        <v>0</v>
      </c>
      <c r="Q431" s="11" t="s">
        <v>8308</v>
      </c>
      <c r="R431" t="s">
        <v>8314</v>
      </c>
      <c r="S431" s="15">
        <f t="shared" si="26"/>
        <v>40070.901412037041</v>
      </c>
      <c r="T431" s="15">
        <f t="shared" si="27"/>
        <v>40144.207638888889</v>
      </c>
    </row>
    <row r="432" spans="1:20" ht="27.6" x14ac:dyDescent="0.4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24"/>
        <v>2</v>
      </c>
      <c r="P432">
        <f t="shared" si="25"/>
        <v>4.8</v>
      </c>
      <c r="Q432" s="11" t="s">
        <v>8308</v>
      </c>
      <c r="R432" t="s">
        <v>8314</v>
      </c>
      <c r="S432" s="15">
        <f t="shared" si="26"/>
        <v>41513.107256944444</v>
      </c>
      <c r="T432" s="15">
        <f t="shared" si="27"/>
        <v>41528.107256944444</v>
      </c>
    </row>
    <row r="433" spans="1:20" ht="41.4" x14ac:dyDescent="0.4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24"/>
        <v>14</v>
      </c>
      <c r="P433">
        <f t="shared" si="25"/>
        <v>51.88</v>
      </c>
      <c r="Q433" s="11" t="s">
        <v>8308</v>
      </c>
      <c r="R433" t="s">
        <v>8314</v>
      </c>
      <c r="S433" s="15">
        <f t="shared" si="26"/>
        <v>42526.871331018512</v>
      </c>
      <c r="T433" s="15">
        <f t="shared" si="27"/>
        <v>42556.871331018512</v>
      </c>
    </row>
    <row r="434" spans="1:20" ht="41.4" x14ac:dyDescent="0.4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24"/>
        <v>10</v>
      </c>
      <c r="P434">
        <f t="shared" si="25"/>
        <v>71.25</v>
      </c>
      <c r="Q434" s="11" t="s">
        <v>8308</v>
      </c>
      <c r="R434" t="s">
        <v>8314</v>
      </c>
      <c r="S434" s="15">
        <f t="shared" si="26"/>
        <v>42238.726631944446</v>
      </c>
      <c r="T434" s="15">
        <f t="shared" si="27"/>
        <v>42298.726631944446</v>
      </c>
    </row>
    <row r="435" spans="1:20" ht="55.2" x14ac:dyDescent="0.4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24"/>
        <v>0</v>
      </c>
      <c r="P435">
        <f t="shared" si="25"/>
        <v>0</v>
      </c>
      <c r="Q435" s="11" t="s">
        <v>8308</v>
      </c>
      <c r="R435" t="s">
        <v>8314</v>
      </c>
      <c r="S435" s="15">
        <f t="shared" si="26"/>
        <v>42228.629884259266</v>
      </c>
      <c r="T435" s="15">
        <f t="shared" si="27"/>
        <v>42288.629884259266</v>
      </c>
    </row>
    <row r="436" spans="1:20" ht="41.4" x14ac:dyDescent="0.4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24"/>
        <v>5</v>
      </c>
      <c r="P436">
        <f t="shared" si="25"/>
        <v>62.5</v>
      </c>
      <c r="Q436" s="11" t="s">
        <v>8308</v>
      </c>
      <c r="R436" t="s">
        <v>8314</v>
      </c>
      <c r="S436" s="15">
        <f t="shared" si="26"/>
        <v>41576.834513888891</v>
      </c>
      <c r="T436" s="15">
        <f t="shared" si="27"/>
        <v>41609.876180555555</v>
      </c>
    </row>
    <row r="437" spans="1:20" ht="41.4" x14ac:dyDescent="0.4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24"/>
        <v>0</v>
      </c>
      <c r="P437">
        <f t="shared" si="25"/>
        <v>1</v>
      </c>
      <c r="Q437" s="11" t="s">
        <v>8308</v>
      </c>
      <c r="R437" t="s">
        <v>8314</v>
      </c>
      <c r="S437" s="15">
        <f t="shared" si="26"/>
        <v>41500.747453703705</v>
      </c>
      <c r="T437" s="15">
        <f t="shared" si="27"/>
        <v>41530.747453703705</v>
      </c>
    </row>
    <row r="438" spans="1:20" ht="41.4" x14ac:dyDescent="0.4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24"/>
        <v>0</v>
      </c>
      <c r="P438">
        <f t="shared" si="25"/>
        <v>0</v>
      </c>
      <c r="Q438" s="11" t="s">
        <v>8308</v>
      </c>
      <c r="R438" t="s">
        <v>8314</v>
      </c>
      <c r="S438" s="15">
        <f t="shared" si="26"/>
        <v>41456.36241898148</v>
      </c>
      <c r="T438" s="15">
        <f t="shared" si="27"/>
        <v>41486.36241898148</v>
      </c>
    </row>
    <row r="439" spans="1:20" ht="41.4" x14ac:dyDescent="0.4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24"/>
        <v>0</v>
      </c>
      <c r="P439">
        <f t="shared" si="25"/>
        <v>0</v>
      </c>
      <c r="Q439" s="11" t="s">
        <v>8308</v>
      </c>
      <c r="R439" t="s">
        <v>8314</v>
      </c>
      <c r="S439" s="15">
        <f t="shared" si="26"/>
        <v>42591.31858796296</v>
      </c>
      <c r="T439" s="15">
        <f t="shared" si="27"/>
        <v>42651.31858796296</v>
      </c>
    </row>
    <row r="440" spans="1:20" ht="41.4" x14ac:dyDescent="0.4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24"/>
        <v>9</v>
      </c>
      <c r="P440">
        <f t="shared" si="25"/>
        <v>170.55</v>
      </c>
      <c r="Q440" s="11" t="s">
        <v>8308</v>
      </c>
      <c r="R440" t="s">
        <v>8314</v>
      </c>
      <c r="S440" s="15">
        <f t="shared" si="26"/>
        <v>42296.261087962965</v>
      </c>
      <c r="T440" s="15">
        <f t="shared" si="27"/>
        <v>42326.302754629629</v>
      </c>
    </row>
    <row r="441" spans="1:20" ht="41.4" x14ac:dyDescent="0.4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24"/>
        <v>0</v>
      </c>
      <c r="P441">
        <f t="shared" si="25"/>
        <v>0</v>
      </c>
      <c r="Q441" s="11" t="s">
        <v>8308</v>
      </c>
      <c r="R441" t="s">
        <v>8314</v>
      </c>
      <c r="S441" s="15">
        <f t="shared" si="26"/>
        <v>41919.761782407404</v>
      </c>
      <c r="T441" s="15">
        <f t="shared" si="27"/>
        <v>41929.761782407404</v>
      </c>
    </row>
    <row r="442" spans="1:20" ht="41.4" x14ac:dyDescent="0.4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24"/>
        <v>0</v>
      </c>
      <c r="P442">
        <f t="shared" si="25"/>
        <v>5</v>
      </c>
      <c r="Q442" s="11" t="s">
        <v>8308</v>
      </c>
      <c r="R442" t="s">
        <v>8314</v>
      </c>
      <c r="S442" s="15">
        <f t="shared" si="26"/>
        <v>42423.985567129625</v>
      </c>
      <c r="T442" s="15">
        <f t="shared" si="27"/>
        <v>42453.943900462968</v>
      </c>
    </row>
    <row r="443" spans="1:20" ht="41.4" x14ac:dyDescent="0.4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24"/>
        <v>0</v>
      </c>
      <c r="P443">
        <f t="shared" si="25"/>
        <v>0</v>
      </c>
      <c r="Q443" s="11" t="s">
        <v>8308</v>
      </c>
      <c r="R443" t="s">
        <v>8314</v>
      </c>
      <c r="S443" s="15">
        <f t="shared" si="26"/>
        <v>41550.793935185182</v>
      </c>
      <c r="T443" s="15">
        <f t="shared" si="27"/>
        <v>41580.793935185182</v>
      </c>
    </row>
    <row r="444" spans="1:20" x14ac:dyDescent="0.4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24"/>
        <v>39</v>
      </c>
      <c r="P444">
        <f t="shared" si="25"/>
        <v>393.59</v>
      </c>
      <c r="Q444" s="11" t="s">
        <v>8308</v>
      </c>
      <c r="R444" t="s">
        <v>8314</v>
      </c>
      <c r="S444" s="15">
        <f t="shared" si="26"/>
        <v>42024.888692129629</v>
      </c>
      <c r="T444" s="15">
        <f t="shared" si="27"/>
        <v>42054.888692129629</v>
      </c>
    </row>
    <row r="445" spans="1:20" ht="41.4" x14ac:dyDescent="0.4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24"/>
        <v>0</v>
      </c>
      <c r="P445">
        <f t="shared" si="25"/>
        <v>5</v>
      </c>
      <c r="Q445" s="11" t="s">
        <v>8308</v>
      </c>
      <c r="R445" t="s">
        <v>8314</v>
      </c>
      <c r="S445" s="15">
        <f t="shared" si="26"/>
        <v>41650.015057870369</v>
      </c>
      <c r="T445" s="15">
        <f t="shared" si="27"/>
        <v>41680.015057870369</v>
      </c>
    </row>
    <row r="446" spans="1:20" ht="41.4" x14ac:dyDescent="0.4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24"/>
        <v>5</v>
      </c>
      <c r="P446">
        <f t="shared" si="25"/>
        <v>50</v>
      </c>
      <c r="Q446" s="11" t="s">
        <v>8308</v>
      </c>
      <c r="R446" t="s">
        <v>8314</v>
      </c>
      <c r="S446" s="15">
        <f t="shared" si="26"/>
        <v>40894.906956018516</v>
      </c>
      <c r="T446" s="15">
        <f t="shared" si="27"/>
        <v>40954.906956018516</v>
      </c>
    </row>
    <row r="447" spans="1:20" ht="41.4" x14ac:dyDescent="0.4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24"/>
        <v>0</v>
      </c>
      <c r="P447">
        <f t="shared" si="25"/>
        <v>1</v>
      </c>
      <c r="Q447" s="11" t="s">
        <v>8308</v>
      </c>
      <c r="R447" t="s">
        <v>8314</v>
      </c>
      <c r="S447" s="15">
        <f t="shared" si="26"/>
        <v>42130.335358796292</v>
      </c>
      <c r="T447" s="15">
        <f t="shared" si="27"/>
        <v>42145.335358796292</v>
      </c>
    </row>
    <row r="448" spans="1:20" ht="41.4" x14ac:dyDescent="0.4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24"/>
        <v>7</v>
      </c>
      <c r="P448">
        <f t="shared" si="25"/>
        <v>47.88</v>
      </c>
      <c r="Q448" s="11" t="s">
        <v>8308</v>
      </c>
      <c r="R448" t="s">
        <v>8314</v>
      </c>
      <c r="S448" s="15">
        <f t="shared" si="26"/>
        <v>42037.083564814813</v>
      </c>
      <c r="T448" s="15">
        <f t="shared" si="27"/>
        <v>42067.083564814813</v>
      </c>
    </row>
    <row r="449" spans="1:20" ht="41.4" x14ac:dyDescent="0.4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24"/>
        <v>0</v>
      </c>
      <c r="P449">
        <f t="shared" si="25"/>
        <v>5</v>
      </c>
      <c r="Q449" s="11" t="s">
        <v>8308</v>
      </c>
      <c r="R449" t="s">
        <v>8314</v>
      </c>
      <c r="S449" s="15">
        <f t="shared" si="26"/>
        <v>41331.555127314816</v>
      </c>
      <c r="T449" s="15">
        <f t="shared" si="27"/>
        <v>41356.513460648144</v>
      </c>
    </row>
    <row r="450" spans="1:20" ht="41.4" x14ac:dyDescent="0.4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si="24"/>
        <v>3</v>
      </c>
      <c r="P450">
        <f t="shared" si="25"/>
        <v>20.5</v>
      </c>
      <c r="Q450" s="11" t="s">
        <v>8308</v>
      </c>
      <c r="R450" t="s">
        <v>8314</v>
      </c>
      <c r="S450" s="15">
        <f t="shared" si="26"/>
        <v>41753.758043981477</v>
      </c>
      <c r="T450" s="15">
        <f t="shared" si="27"/>
        <v>41773.758043981477</v>
      </c>
    </row>
    <row r="451" spans="1:20" ht="41.4" x14ac:dyDescent="0.4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ref="O451:O514" si="28">ROUND(E451/D451*100,0)</f>
        <v>2</v>
      </c>
      <c r="P451">
        <f t="shared" ref="P451:P514" si="29">IFERROR(ROUND(E451/L451,2),0)</f>
        <v>9</v>
      </c>
      <c r="Q451" s="11" t="s">
        <v>8308</v>
      </c>
      <c r="R451" t="s">
        <v>8314</v>
      </c>
      <c r="S451" s="15">
        <f t="shared" ref="S451:S514" si="30">(((J451/60)/60)/24)+DATE(1970,1,1)</f>
        <v>41534.568113425928</v>
      </c>
      <c r="T451" s="15">
        <f t="shared" ref="T451:T514" si="31">(((I451/60)/60)/24)+DATE(1970,1,1)</f>
        <v>41564.568113425928</v>
      </c>
    </row>
    <row r="452" spans="1:20" ht="41.4" x14ac:dyDescent="0.4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28"/>
        <v>1</v>
      </c>
      <c r="P452">
        <f t="shared" si="29"/>
        <v>56.57</v>
      </c>
      <c r="Q452" s="11" t="s">
        <v>8308</v>
      </c>
      <c r="R452" t="s">
        <v>8314</v>
      </c>
      <c r="S452" s="15">
        <f t="shared" si="30"/>
        <v>41654.946759259255</v>
      </c>
      <c r="T452" s="15">
        <f t="shared" si="31"/>
        <v>41684.946759259255</v>
      </c>
    </row>
    <row r="453" spans="1:20" ht="41.4" x14ac:dyDescent="0.4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28"/>
        <v>0</v>
      </c>
      <c r="P453">
        <f t="shared" si="29"/>
        <v>0</v>
      </c>
      <c r="Q453" s="11" t="s">
        <v>8308</v>
      </c>
      <c r="R453" t="s">
        <v>8314</v>
      </c>
      <c r="S453" s="15">
        <f t="shared" si="30"/>
        <v>41634.715173611112</v>
      </c>
      <c r="T453" s="15">
        <f t="shared" si="31"/>
        <v>41664.715173611112</v>
      </c>
    </row>
    <row r="454" spans="1:20" ht="27.6" x14ac:dyDescent="0.4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28"/>
        <v>64</v>
      </c>
      <c r="P454">
        <f t="shared" si="29"/>
        <v>40</v>
      </c>
      <c r="Q454" s="11" t="s">
        <v>8308</v>
      </c>
      <c r="R454" t="s">
        <v>8314</v>
      </c>
      <c r="S454" s="15">
        <f t="shared" si="30"/>
        <v>42107.703877314809</v>
      </c>
      <c r="T454" s="15">
        <f t="shared" si="31"/>
        <v>42137.703877314809</v>
      </c>
    </row>
    <row r="455" spans="1:20" ht="41.4" x14ac:dyDescent="0.4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28"/>
        <v>0</v>
      </c>
      <c r="P455">
        <f t="shared" si="29"/>
        <v>13</v>
      </c>
      <c r="Q455" s="11" t="s">
        <v>8308</v>
      </c>
      <c r="R455" t="s">
        <v>8314</v>
      </c>
      <c r="S455" s="15">
        <f t="shared" si="30"/>
        <v>42038.824988425928</v>
      </c>
      <c r="T455" s="15">
        <f t="shared" si="31"/>
        <v>42054.824988425928</v>
      </c>
    </row>
    <row r="456" spans="1:20" ht="41.4" x14ac:dyDescent="0.4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28"/>
        <v>1</v>
      </c>
      <c r="P456">
        <f t="shared" si="29"/>
        <v>16.399999999999999</v>
      </c>
      <c r="Q456" s="11" t="s">
        <v>8308</v>
      </c>
      <c r="R456" t="s">
        <v>8314</v>
      </c>
      <c r="S456" s="15">
        <f t="shared" si="30"/>
        <v>41938.717256944445</v>
      </c>
      <c r="T456" s="15">
        <f t="shared" si="31"/>
        <v>41969.551388888889</v>
      </c>
    </row>
    <row r="457" spans="1:20" ht="41.4" x14ac:dyDescent="0.4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28"/>
        <v>0</v>
      </c>
      <c r="P457">
        <f t="shared" si="29"/>
        <v>22.5</v>
      </c>
      <c r="Q457" s="11" t="s">
        <v>8308</v>
      </c>
      <c r="R457" t="s">
        <v>8314</v>
      </c>
      <c r="S457" s="15">
        <f t="shared" si="30"/>
        <v>40971.002569444441</v>
      </c>
      <c r="T457" s="15">
        <f t="shared" si="31"/>
        <v>41016.021527777775</v>
      </c>
    </row>
    <row r="458" spans="1:20" ht="41.4" x14ac:dyDescent="0.4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28"/>
        <v>1</v>
      </c>
      <c r="P458">
        <f t="shared" si="29"/>
        <v>20.329999999999998</v>
      </c>
      <c r="Q458" s="11" t="s">
        <v>8308</v>
      </c>
      <c r="R458" t="s">
        <v>8314</v>
      </c>
      <c r="S458" s="15">
        <f t="shared" si="30"/>
        <v>41547.694456018515</v>
      </c>
      <c r="T458" s="15">
        <f t="shared" si="31"/>
        <v>41569.165972222225</v>
      </c>
    </row>
    <row r="459" spans="1:20" ht="41.4" x14ac:dyDescent="0.4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28"/>
        <v>0</v>
      </c>
      <c r="P459">
        <f t="shared" si="29"/>
        <v>0</v>
      </c>
      <c r="Q459" s="11" t="s">
        <v>8308</v>
      </c>
      <c r="R459" t="s">
        <v>8314</v>
      </c>
      <c r="S459" s="15">
        <f t="shared" si="30"/>
        <v>41837.767500000002</v>
      </c>
      <c r="T459" s="15">
        <f t="shared" si="31"/>
        <v>41867.767500000002</v>
      </c>
    </row>
    <row r="460" spans="1:20" ht="41.4" x14ac:dyDescent="0.4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28"/>
        <v>8</v>
      </c>
      <c r="P460">
        <f t="shared" si="29"/>
        <v>16.760000000000002</v>
      </c>
      <c r="Q460" s="11" t="s">
        <v>8308</v>
      </c>
      <c r="R460" t="s">
        <v>8314</v>
      </c>
      <c r="S460" s="15">
        <f t="shared" si="30"/>
        <v>41378.69976851852</v>
      </c>
      <c r="T460" s="15">
        <f t="shared" si="31"/>
        <v>41408.69976851852</v>
      </c>
    </row>
    <row r="461" spans="1:20" ht="41.4" x14ac:dyDescent="0.4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28"/>
        <v>0</v>
      </c>
      <c r="P461">
        <f t="shared" si="29"/>
        <v>25</v>
      </c>
      <c r="Q461" s="11" t="s">
        <v>8308</v>
      </c>
      <c r="R461" t="s">
        <v>8314</v>
      </c>
      <c r="S461" s="15">
        <f t="shared" si="30"/>
        <v>40800.6403587963</v>
      </c>
      <c r="T461" s="15">
        <f t="shared" si="31"/>
        <v>40860.682025462964</v>
      </c>
    </row>
    <row r="462" spans="1:20" ht="27.6" x14ac:dyDescent="0.4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28"/>
        <v>0</v>
      </c>
      <c r="P462">
        <f t="shared" si="29"/>
        <v>12.5</v>
      </c>
      <c r="Q462" s="11" t="s">
        <v>8308</v>
      </c>
      <c r="R462" t="s">
        <v>8314</v>
      </c>
      <c r="S462" s="15">
        <f t="shared" si="30"/>
        <v>41759.542534722219</v>
      </c>
      <c r="T462" s="15">
        <f t="shared" si="31"/>
        <v>41791.166666666664</v>
      </c>
    </row>
    <row r="463" spans="1:20" ht="41.4" x14ac:dyDescent="0.4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28"/>
        <v>0</v>
      </c>
      <c r="P463">
        <f t="shared" si="29"/>
        <v>0</v>
      </c>
      <c r="Q463" s="11" t="s">
        <v>8308</v>
      </c>
      <c r="R463" t="s">
        <v>8314</v>
      </c>
      <c r="S463" s="15">
        <f t="shared" si="30"/>
        <v>41407.84684027778</v>
      </c>
      <c r="T463" s="15">
        <f t="shared" si="31"/>
        <v>41427.84684027778</v>
      </c>
    </row>
    <row r="464" spans="1:20" ht="41.4" x14ac:dyDescent="0.4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28"/>
        <v>0</v>
      </c>
      <c r="P464">
        <f t="shared" si="29"/>
        <v>0</v>
      </c>
      <c r="Q464" s="11" t="s">
        <v>8308</v>
      </c>
      <c r="R464" t="s">
        <v>8314</v>
      </c>
      <c r="S464" s="15">
        <f t="shared" si="30"/>
        <v>40705.126631944448</v>
      </c>
      <c r="T464" s="15">
        <f t="shared" si="31"/>
        <v>40765.126631944448</v>
      </c>
    </row>
    <row r="465" spans="1:20" ht="41.4" x14ac:dyDescent="0.4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28"/>
        <v>2</v>
      </c>
      <c r="P465">
        <f t="shared" si="29"/>
        <v>113.64</v>
      </c>
      <c r="Q465" s="11" t="s">
        <v>8308</v>
      </c>
      <c r="R465" t="s">
        <v>8314</v>
      </c>
      <c r="S465" s="15">
        <f t="shared" si="30"/>
        <v>40750.710104166668</v>
      </c>
      <c r="T465" s="15">
        <f t="shared" si="31"/>
        <v>40810.710104166668</v>
      </c>
    </row>
    <row r="466" spans="1:20" ht="27.6" x14ac:dyDescent="0.4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28"/>
        <v>0</v>
      </c>
      <c r="P466">
        <f t="shared" si="29"/>
        <v>1</v>
      </c>
      <c r="Q466" s="11" t="s">
        <v>8308</v>
      </c>
      <c r="R466" t="s">
        <v>8314</v>
      </c>
      <c r="S466" s="15">
        <f t="shared" si="30"/>
        <v>42488.848784722228</v>
      </c>
      <c r="T466" s="15">
        <f t="shared" si="31"/>
        <v>42508.848784722228</v>
      </c>
    </row>
    <row r="467" spans="1:20" x14ac:dyDescent="0.4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28"/>
        <v>27</v>
      </c>
      <c r="P467">
        <f t="shared" si="29"/>
        <v>17.25</v>
      </c>
      <c r="Q467" s="11" t="s">
        <v>8308</v>
      </c>
      <c r="R467" t="s">
        <v>8314</v>
      </c>
      <c r="S467" s="15">
        <f t="shared" si="30"/>
        <v>41801.120069444441</v>
      </c>
      <c r="T467" s="15">
        <f t="shared" si="31"/>
        <v>41817.120069444441</v>
      </c>
    </row>
    <row r="468" spans="1:20" ht="41.4" x14ac:dyDescent="0.4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28"/>
        <v>1</v>
      </c>
      <c r="P468">
        <f t="shared" si="29"/>
        <v>15.2</v>
      </c>
      <c r="Q468" s="11" t="s">
        <v>8308</v>
      </c>
      <c r="R468" t="s">
        <v>8314</v>
      </c>
      <c r="S468" s="15">
        <f t="shared" si="30"/>
        <v>41129.942870370374</v>
      </c>
      <c r="T468" s="15">
        <f t="shared" si="31"/>
        <v>41159.942870370374</v>
      </c>
    </row>
    <row r="469" spans="1:20" ht="41.4" x14ac:dyDescent="0.4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28"/>
        <v>22</v>
      </c>
      <c r="P469">
        <f t="shared" si="29"/>
        <v>110.64</v>
      </c>
      <c r="Q469" s="11" t="s">
        <v>8308</v>
      </c>
      <c r="R469" t="s">
        <v>8314</v>
      </c>
      <c r="S469" s="15">
        <f t="shared" si="30"/>
        <v>41135.679791666669</v>
      </c>
      <c r="T469" s="15">
        <f t="shared" si="31"/>
        <v>41180.679791666669</v>
      </c>
    </row>
    <row r="470" spans="1:20" ht="41.4" x14ac:dyDescent="0.4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28"/>
        <v>0</v>
      </c>
      <c r="P470">
        <f t="shared" si="29"/>
        <v>0</v>
      </c>
      <c r="Q470" s="11" t="s">
        <v>8308</v>
      </c>
      <c r="R470" t="s">
        <v>8314</v>
      </c>
      <c r="S470" s="15">
        <f t="shared" si="30"/>
        <v>41041.167627314811</v>
      </c>
      <c r="T470" s="15">
        <f t="shared" si="31"/>
        <v>41101.160474537035</v>
      </c>
    </row>
    <row r="471" spans="1:20" ht="27.6" x14ac:dyDescent="0.4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28"/>
        <v>0</v>
      </c>
      <c r="P471">
        <f t="shared" si="29"/>
        <v>0</v>
      </c>
      <c r="Q471" s="11" t="s">
        <v>8308</v>
      </c>
      <c r="R471" t="s">
        <v>8314</v>
      </c>
      <c r="S471" s="15">
        <f t="shared" si="30"/>
        <v>41827.989861111113</v>
      </c>
      <c r="T471" s="15">
        <f t="shared" si="31"/>
        <v>41887.989861111113</v>
      </c>
    </row>
    <row r="472" spans="1:20" ht="41.4" x14ac:dyDescent="0.4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28"/>
        <v>1</v>
      </c>
      <c r="P472">
        <f t="shared" si="29"/>
        <v>25.5</v>
      </c>
      <c r="Q472" s="11" t="s">
        <v>8308</v>
      </c>
      <c r="R472" t="s">
        <v>8314</v>
      </c>
      <c r="S472" s="15">
        <f t="shared" si="30"/>
        <v>41605.167696759258</v>
      </c>
      <c r="T472" s="15">
        <f t="shared" si="31"/>
        <v>41655.166666666664</v>
      </c>
    </row>
    <row r="473" spans="1:20" ht="55.2" x14ac:dyDescent="0.4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28"/>
        <v>12</v>
      </c>
      <c r="P473">
        <f t="shared" si="29"/>
        <v>38.479999999999997</v>
      </c>
      <c r="Q473" s="11" t="s">
        <v>8308</v>
      </c>
      <c r="R473" t="s">
        <v>8314</v>
      </c>
      <c r="S473" s="15">
        <f t="shared" si="30"/>
        <v>41703.721979166665</v>
      </c>
      <c r="T473" s="15">
        <f t="shared" si="31"/>
        <v>41748.680312500001</v>
      </c>
    </row>
    <row r="474" spans="1:20" ht="41.4" x14ac:dyDescent="0.4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28"/>
        <v>18</v>
      </c>
      <c r="P474">
        <f t="shared" si="29"/>
        <v>28.2</v>
      </c>
      <c r="Q474" s="11" t="s">
        <v>8308</v>
      </c>
      <c r="R474" t="s">
        <v>8314</v>
      </c>
      <c r="S474" s="15">
        <f t="shared" si="30"/>
        <v>41844.922662037039</v>
      </c>
      <c r="T474" s="15">
        <f t="shared" si="31"/>
        <v>41874.922662037039</v>
      </c>
    </row>
    <row r="475" spans="1:20" ht="41.4" x14ac:dyDescent="0.4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28"/>
        <v>3</v>
      </c>
      <c r="P475">
        <f t="shared" si="29"/>
        <v>61.5</v>
      </c>
      <c r="Q475" s="11" t="s">
        <v>8308</v>
      </c>
      <c r="R475" t="s">
        <v>8314</v>
      </c>
      <c r="S475" s="15">
        <f t="shared" si="30"/>
        <v>41869.698136574072</v>
      </c>
      <c r="T475" s="15">
        <f t="shared" si="31"/>
        <v>41899.698136574072</v>
      </c>
    </row>
    <row r="476" spans="1:20" ht="41.4" x14ac:dyDescent="0.4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28"/>
        <v>0</v>
      </c>
      <c r="P476">
        <f t="shared" si="29"/>
        <v>1</v>
      </c>
      <c r="Q476" s="11" t="s">
        <v>8308</v>
      </c>
      <c r="R476" t="s">
        <v>8314</v>
      </c>
      <c r="S476" s="15">
        <f t="shared" si="30"/>
        <v>42753.329039351855</v>
      </c>
      <c r="T476" s="15">
        <f t="shared" si="31"/>
        <v>42783.329039351855</v>
      </c>
    </row>
    <row r="477" spans="1:20" ht="41.4" x14ac:dyDescent="0.4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28"/>
        <v>0</v>
      </c>
      <c r="P477">
        <f t="shared" si="29"/>
        <v>0</v>
      </c>
      <c r="Q477" s="11" t="s">
        <v>8308</v>
      </c>
      <c r="R477" t="s">
        <v>8314</v>
      </c>
      <c r="S477" s="15">
        <f t="shared" si="30"/>
        <v>42100.086145833338</v>
      </c>
      <c r="T477" s="15">
        <f t="shared" si="31"/>
        <v>42130.086145833338</v>
      </c>
    </row>
    <row r="478" spans="1:20" ht="27.6" x14ac:dyDescent="0.4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28"/>
        <v>2</v>
      </c>
      <c r="P478">
        <f t="shared" si="29"/>
        <v>39.57</v>
      </c>
      <c r="Q478" s="11" t="s">
        <v>8308</v>
      </c>
      <c r="R478" t="s">
        <v>8314</v>
      </c>
      <c r="S478" s="15">
        <f t="shared" si="30"/>
        <v>41757.975011574075</v>
      </c>
      <c r="T478" s="15">
        <f t="shared" si="31"/>
        <v>41793.165972222225</v>
      </c>
    </row>
    <row r="479" spans="1:20" ht="41.4" x14ac:dyDescent="0.4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28"/>
        <v>0</v>
      </c>
      <c r="P479">
        <f t="shared" si="29"/>
        <v>0</v>
      </c>
      <c r="Q479" s="11" t="s">
        <v>8308</v>
      </c>
      <c r="R479" t="s">
        <v>8314</v>
      </c>
      <c r="S479" s="15">
        <f t="shared" si="30"/>
        <v>40987.83488425926</v>
      </c>
      <c r="T479" s="15">
        <f t="shared" si="31"/>
        <v>41047.83488425926</v>
      </c>
    </row>
    <row r="480" spans="1:20" ht="41.4" x14ac:dyDescent="0.4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28"/>
        <v>0</v>
      </c>
      <c r="P480">
        <f t="shared" si="29"/>
        <v>0</v>
      </c>
      <c r="Q480" s="11" t="s">
        <v>8308</v>
      </c>
      <c r="R480" t="s">
        <v>8314</v>
      </c>
      <c r="S480" s="15">
        <f t="shared" si="30"/>
        <v>42065.910983796297</v>
      </c>
      <c r="T480" s="15">
        <f t="shared" si="31"/>
        <v>42095.869317129633</v>
      </c>
    </row>
    <row r="481" spans="1:20" ht="41.4" x14ac:dyDescent="0.4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28"/>
        <v>33</v>
      </c>
      <c r="P481">
        <f t="shared" si="29"/>
        <v>88.8</v>
      </c>
      <c r="Q481" s="11" t="s">
        <v>8308</v>
      </c>
      <c r="R481" t="s">
        <v>8314</v>
      </c>
      <c r="S481" s="15">
        <f t="shared" si="30"/>
        <v>41904.407812500001</v>
      </c>
      <c r="T481" s="15">
        <f t="shared" si="31"/>
        <v>41964.449479166666</v>
      </c>
    </row>
    <row r="482" spans="1:20" ht="41.4" x14ac:dyDescent="0.4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28"/>
        <v>19</v>
      </c>
      <c r="P482">
        <f t="shared" si="29"/>
        <v>55.46</v>
      </c>
      <c r="Q482" s="11" t="s">
        <v>8308</v>
      </c>
      <c r="R482" t="s">
        <v>8314</v>
      </c>
      <c r="S482" s="15">
        <f t="shared" si="30"/>
        <v>41465.500173611108</v>
      </c>
      <c r="T482" s="15">
        <f t="shared" si="31"/>
        <v>41495.500173611108</v>
      </c>
    </row>
    <row r="483" spans="1:20" ht="41.4" x14ac:dyDescent="0.4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28"/>
        <v>6</v>
      </c>
      <c r="P483">
        <f t="shared" si="29"/>
        <v>87.14</v>
      </c>
      <c r="Q483" s="11" t="s">
        <v>8308</v>
      </c>
      <c r="R483" t="s">
        <v>8314</v>
      </c>
      <c r="S483" s="15">
        <f t="shared" si="30"/>
        <v>41162.672326388885</v>
      </c>
      <c r="T483" s="15">
        <f t="shared" si="31"/>
        <v>41192.672326388885</v>
      </c>
    </row>
    <row r="484" spans="1:20" ht="41.4" x14ac:dyDescent="0.4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28"/>
        <v>0</v>
      </c>
      <c r="P484">
        <f t="shared" si="29"/>
        <v>10</v>
      </c>
      <c r="Q484" s="11" t="s">
        <v>8308</v>
      </c>
      <c r="R484" t="s">
        <v>8314</v>
      </c>
      <c r="S484" s="15">
        <f t="shared" si="30"/>
        <v>42447.896875000006</v>
      </c>
      <c r="T484" s="15">
        <f t="shared" si="31"/>
        <v>42474.606944444444</v>
      </c>
    </row>
    <row r="485" spans="1:20" ht="41.4" x14ac:dyDescent="0.4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28"/>
        <v>50</v>
      </c>
      <c r="P485">
        <f t="shared" si="29"/>
        <v>51.22</v>
      </c>
      <c r="Q485" s="11" t="s">
        <v>8308</v>
      </c>
      <c r="R485" t="s">
        <v>8314</v>
      </c>
      <c r="S485" s="15">
        <f t="shared" si="30"/>
        <v>41243.197592592594</v>
      </c>
      <c r="T485" s="15">
        <f t="shared" si="31"/>
        <v>41303.197592592594</v>
      </c>
    </row>
    <row r="486" spans="1:20" ht="55.2" x14ac:dyDescent="0.4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28"/>
        <v>0</v>
      </c>
      <c r="P486">
        <f t="shared" si="29"/>
        <v>13.55</v>
      </c>
      <c r="Q486" s="11" t="s">
        <v>8308</v>
      </c>
      <c r="R486" t="s">
        <v>8314</v>
      </c>
      <c r="S486" s="15">
        <f t="shared" si="30"/>
        <v>42272.93949074074</v>
      </c>
      <c r="T486" s="15">
        <f t="shared" si="31"/>
        <v>42313.981157407412</v>
      </c>
    </row>
    <row r="487" spans="1:20" ht="27.6" x14ac:dyDescent="0.4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28"/>
        <v>22</v>
      </c>
      <c r="P487">
        <f t="shared" si="29"/>
        <v>66.52</v>
      </c>
      <c r="Q487" s="11" t="s">
        <v>8308</v>
      </c>
      <c r="R487" t="s">
        <v>8314</v>
      </c>
      <c r="S487" s="15">
        <f t="shared" si="30"/>
        <v>41381.50577546296</v>
      </c>
      <c r="T487" s="15">
        <f t="shared" si="31"/>
        <v>41411.50577546296</v>
      </c>
    </row>
    <row r="488" spans="1:20" ht="41.4" x14ac:dyDescent="0.4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28"/>
        <v>0</v>
      </c>
      <c r="P488">
        <f t="shared" si="29"/>
        <v>50</v>
      </c>
      <c r="Q488" s="11" t="s">
        <v>8308</v>
      </c>
      <c r="R488" t="s">
        <v>8314</v>
      </c>
      <c r="S488" s="15">
        <f t="shared" si="30"/>
        <v>41761.94258101852</v>
      </c>
      <c r="T488" s="15">
        <f t="shared" si="31"/>
        <v>41791.94258101852</v>
      </c>
    </row>
    <row r="489" spans="1:20" ht="41.4" x14ac:dyDescent="0.4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28"/>
        <v>0</v>
      </c>
      <c r="P489">
        <f t="shared" si="29"/>
        <v>0</v>
      </c>
      <c r="Q489" s="11" t="s">
        <v>8308</v>
      </c>
      <c r="R489" t="s">
        <v>8314</v>
      </c>
      <c r="S489" s="15">
        <f t="shared" si="30"/>
        <v>42669.594837962963</v>
      </c>
      <c r="T489" s="15">
        <f t="shared" si="31"/>
        <v>42729.636504629627</v>
      </c>
    </row>
    <row r="490" spans="1:20" ht="27.6" x14ac:dyDescent="0.4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28"/>
        <v>0</v>
      </c>
      <c r="P490">
        <f t="shared" si="29"/>
        <v>0</v>
      </c>
      <c r="Q490" s="11" t="s">
        <v>8308</v>
      </c>
      <c r="R490" t="s">
        <v>8314</v>
      </c>
      <c r="S490" s="15">
        <f t="shared" si="30"/>
        <v>42714.054398148146</v>
      </c>
      <c r="T490" s="15">
        <f t="shared" si="31"/>
        <v>42744.054398148146</v>
      </c>
    </row>
    <row r="491" spans="1:20" ht="41.4" x14ac:dyDescent="0.4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28"/>
        <v>0</v>
      </c>
      <c r="P491">
        <f t="shared" si="29"/>
        <v>71.67</v>
      </c>
      <c r="Q491" s="11" t="s">
        <v>8308</v>
      </c>
      <c r="R491" t="s">
        <v>8314</v>
      </c>
      <c r="S491" s="15">
        <f t="shared" si="30"/>
        <v>40882.481666666667</v>
      </c>
      <c r="T491" s="15">
        <f t="shared" si="31"/>
        <v>40913.481249999997</v>
      </c>
    </row>
    <row r="492" spans="1:20" x14ac:dyDescent="0.4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28"/>
        <v>0</v>
      </c>
      <c r="P492">
        <f t="shared" si="29"/>
        <v>0</v>
      </c>
      <c r="Q492" s="11" t="s">
        <v>8308</v>
      </c>
      <c r="R492" t="s">
        <v>8314</v>
      </c>
      <c r="S492" s="15">
        <f t="shared" si="30"/>
        <v>41113.968576388892</v>
      </c>
      <c r="T492" s="15">
        <f t="shared" si="31"/>
        <v>41143.968576388892</v>
      </c>
    </row>
    <row r="493" spans="1:20" ht="41.4" x14ac:dyDescent="0.4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28"/>
        <v>0</v>
      </c>
      <c r="P493">
        <f t="shared" si="29"/>
        <v>0</v>
      </c>
      <c r="Q493" s="11" t="s">
        <v>8308</v>
      </c>
      <c r="R493" t="s">
        <v>8314</v>
      </c>
      <c r="S493" s="15">
        <f t="shared" si="30"/>
        <v>42366.982627314821</v>
      </c>
      <c r="T493" s="15">
        <f t="shared" si="31"/>
        <v>42396.982627314821</v>
      </c>
    </row>
    <row r="494" spans="1:20" ht="41.4" x14ac:dyDescent="0.4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28"/>
        <v>0</v>
      </c>
      <c r="P494">
        <f t="shared" si="29"/>
        <v>0</v>
      </c>
      <c r="Q494" s="11" t="s">
        <v>8308</v>
      </c>
      <c r="R494" t="s">
        <v>8314</v>
      </c>
      <c r="S494" s="15">
        <f t="shared" si="30"/>
        <v>42596.03506944445</v>
      </c>
      <c r="T494" s="15">
        <f t="shared" si="31"/>
        <v>42656.03506944445</v>
      </c>
    </row>
    <row r="495" spans="1:20" ht="41.4" x14ac:dyDescent="0.4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28"/>
        <v>0</v>
      </c>
      <c r="P495">
        <f t="shared" si="29"/>
        <v>0</v>
      </c>
      <c r="Q495" s="11" t="s">
        <v>8308</v>
      </c>
      <c r="R495" t="s">
        <v>8314</v>
      </c>
      <c r="S495" s="15">
        <f t="shared" si="30"/>
        <v>42114.726134259254</v>
      </c>
      <c r="T495" s="15">
        <f t="shared" si="31"/>
        <v>42144.726134259254</v>
      </c>
    </row>
    <row r="496" spans="1:20" ht="41.4" x14ac:dyDescent="0.4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28"/>
        <v>0</v>
      </c>
      <c r="P496">
        <f t="shared" si="29"/>
        <v>10.33</v>
      </c>
      <c r="Q496" s="11" t="s">
        <v>8308</v>
      </c>
      <c r="R496" t="s">
        <v>8314</v>
      </c>
      <c r="S496" s="15">
        <f t="shared" si="30"/>
        <v>41799.830613425926</v>
      </c>
      <c r="T496" s="15">
        <f t="shared" si="31"/>
        <v>41823.125</v>
      </c>
    </row>
    <row r="497" spans="1:20" ht="41.4" x14ac:dyDescent="0.4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28"/>
        <v>0</v>
      </c>
      <c r="P497">
        <f t="shared" si="29"/>
        <v>0</v>
      </c>
      <c r="Q497" s="11" t="s">
        <v>8308</v>
      </c>
      <c r="R497" t="s">
        <v>8314</v>
      </c>
      <c r="S497" s="15">
        <f t="shared" si="30"/>
        <v>42171.827604166669</v>
      </c>
      <c r="T497" s="15">
        <f t="shared" si="31"/>
        <v>42201.827604166669</v>
      </c>
    </row>
    <row r="498" spans="1:20" ht="27.6" x14ac:dyDescent="0.4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28"/>
        <v>0</v>
      </c>
      <c r="P498">
        <f t="shared" si="29"/>
        <v>1</v>
      </c>
      <c r="Q498" s="11" t="s">
        <v>8308</v>
      </c>
      <c r="R498" t="s">
        <v>8314</v>
      </c>
      <c r="S498" s="15">
        <f t="shared" si="30"/>
        <v>41620.93141203704</v>
      </c>
      <c r="T498" s="15">
        <f t="shared" si="31"/>
        <v>41680.93141203704</v>
      </c>
    </row>
    <row r="499" spans="1:20" x14ac:dyDescent="0.4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28"/>
        <v>1</v>
      </c>
      <c r="P499">
        <f t="shared" si="29"/>
        <v>10</v>
      </c>
      <c r="Q499" s="11" t="s">
        <v>8308</v>
      </c>
      <c r="R499" t="s">
        <v>8314</v>
      </c>
      <c r="S499" s="15">
        <f t="shared" si="30"/>
        <v>41945.037789351853</v>
      </c>
      <c r="T499" s="15">
        <f t="shared" si="31"/>
        <v>41998.208333333328</v>
      </c>
    </row>
    <row r="500" spans="1:20" ht="41.4" x14ac:dyDescent="0.4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28"/>
        <v>5</v>
      </c>
      <c r="P500">
        <f t="shared" si="29"/>
        <v>136.09</v>
      </c>
      <c r="Q500" s="11" t="s">
        <v>8308</v>
      </c>
      <c r="R500" t="s">
        <v>8314</v>
      </c>
      <c r="S500" s="15">
        <f t="shared" si="30"/>
        <v>40858.762141203704</v>
      </c>
      <c r="T500" s="15">
        <f t="shared" si="31"/>
        <v>40900.762141203704</v>
      </c>
    </row>
    <row r="501" spans="1:20" ht="55.2" x14ac:dyDescent="0.4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28"/>
        <v>10</v>
      </c>
      <c r="P501">
        <f t="shared" si="29"/>
        <v>73.459999999999994</v>
      </c>
      <c r="Q501" s="11" t="s">
        <v>8308</v>
      </c>
      <c r="R501" t="s">
        <v>8314</v>
      </c>
      <c r="S501" s="15">
        <f t="shared" si="30"/>
        <v>40043.895462962959</v>
      </c>
      <c r="T501" s="15">
        <f t="shared" si="31"/>
        <v>40098.874305555553</v>
      </c>
    </row>
    <row r="502" spans="1:20" ht="55.2" x14ac:dyDescent="0.4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28"/>
        <v>3</v>
      </c>
      <c r="P502">
        <f t="shared" si="29"/>
        <v>53.75</v>
      </c>
      <c r="Q502" s="11" t="s">
        <v>8308</v>
      </c>
      <c r="R502" t="s">
        <v>8314</v>
      </c>
      <c r="S502" s="15">
        <f t="shared" si="30"/>
        <v>40247.886006944449</v>
      </c>
      <c r="T502" s="15">
        <f t="shared" si="31"/>
        <v>40306.927777777775</v>
      </c>
    </row>
    <row r="503" spans="1:20" ht="41.4" x14ac:dyDescent="0.4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28"/>
        <v>0</v>
      </c>
      <c r="P503">
        <f t="shared" si="29"/>
        <v>0</v>
      </c>
      <c r="Q503" s="11" t="s">
        <v>8308</v>
      </c>
      <c r="R503" t="s">
        <v>8314</v>
      </c>
      <c r="S503" s="15">
        <f t="shared" si="30"/>
        <v>40703.234386574077</v>
      </c>
      <c r="T503" s="15">
        <f t="shared" si="31"/>
        <v>40733.234386574077</v>
      </c>
    </row>
    <row r="504" spans="1:20" ht="41.4" x14ac:dyDescent="0.4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28"/>
        <v>1</v>
      </c>
      <c r="P504">
        <f t="shared" si="29"/>
        <v>57.5</v>
      </c>
      <c r="Q504" s="11" t="s">
        <v>8308</v>
      </c>
      <c r="R504" t="s">
        <v>8314</v>
      </c>
      <c r="S504" s="15">
        <f t="shared" si="30"/>
        <v>40956.553530092591</v>
      </c>
      <c r="T504" s="15">
        <f t="shared" si="31"/>
        <v>40986.511863425927</v>
      </c>
    </row>
    <row r="505" spans="1:20" ht="41.4" x14ac:dyDescent="0.4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28"/>
        <v>2</v>
      </c>
      <c r="P505">
        <f t="shared" si="29"/>
        <v>12.67</v>
      </c>
      <c r="Q505" s="11" t="s">
        <v>8308</v>
      </c>
      <c r="R505" t="s">
        <v>8314</v>
      </c>
      <c r="S505" s="15">
        <f t="shared" si="30"/>
        <v>41991.526655092588</v>
      </c>
      <c r="T505" s="15">
        <f t="shared" si="31"/>
        <v>42021.526655092588</v>
      </c>
    </row>
    <row r="506" spans="1:20" ht="41.4" x14ac:dyDescent="0.4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28"/>
        <v>1</v>
      </c>
      <c r="P506">
        <f t="shared" si="29"/>
        <v>67</v>
      </c>
      <c r="Q506" s="11" t="s">
        <v>8308</v>
      </c>
      <c r="R506" t="s">
        <v>8314</v>
      </c>
      <c r="S506" s="15">
        <f t="shared" si="30"/>
        <v>40949.98364583333</v>
      </c>
      <c r="T506" s="15">
        <f t="shared" si="31"/>
        <v>41009.941979166666</v>
      </c>
    </row>
    <row r="507" spans="1:20" ht="41.4" x14ac:dyDescent="0.4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28"/>
        <v>0</v>
      </c>
      <c r="P507">
        <f t="shared" si="29"/>
        <v>3.71</v>
      </c>
      <c r="Q507" s="11" t="s">
        <v>8308</v>
      </c>
      <c r="R507" t="s">
        <v>8314</v>
      </c>
      <c r="S507" s="15">
        <f t="shared" si="30"/>
        <v>42318.098217592589</v>
      </c>
      <c r="T507" s="15">
        <f t="shared" si="31"/>
        <v>42363.098217592589</v>
      </c>
    </row>
    <row r="508" spans="1:20" ht="41.4" x14ac:dyDescent="0.4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28"/>
        <v>0</v>
      </c>
      <c r="P508">
        <f t="shared" si="29"/>
        <v>250</v>
      </c>
      <c r="Q508" s="11" t="s">
        <v>8308</v>
      </c>
      <c r="R508" t="s">
        <v>8314</v>
      </c>
      <c r="S508" s="15">
        <f t="shared" si="30"/>
        <v>41466.552314814813</v>
      </c>
      <c r="T508" s="15">
        <f t="shared" si="31"/>
        <v>41496.552314814813</v>
      </c>
    </row>
    <row r="509" spans="1:20" ht="41.4" x14ac:dyDescent="0.4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28"/>
        <v>3</v>
      </c>
      <c r="P509">
        <f t="shared" si="29"/>
        <v>64</v>
      </c>
      <c r="Q509" s="11" t="s">
        <v>8308</v>
      </c>
      <c r="R509" t="s">
        <v>8314</v>
      </c>
      <c r="S509" s="15">
        <f t="shared" si="30"/>
        <v>41156.958993055552</v>
      </c>
      <c r="T509" s="15">
        <f t="shared" si="31"/>
        <v>41201.958993055552</v>
      </c>
    </row>
    <row r="510" spans="1:20" ht="41.4" x14ac:dyDescent="0.4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28"/>
        <v>1</v>
      </c>
      <c r="P510">
        <f t="shared" si="29"/>
        <v>133.33000000000001</v>
      </c>
      <c r="Q510" s="11" t="s">
        <v>8308</v>
      </c>
      <c r="R510" t="s">
        <v>8314</v>
      </c>
      <c r="S510" s="15">
        <f t="shared" si="30"/>
        <v>40995.024317129632</v>
      </c>
      <c r="T510" s="15">
        <f t="shared" si="31"/>
        <v>41054.593055555553</v>
      </c>
    </row>
    <row r="511" spans="1:20" ht="41.4" x14ac:dyDescent="0.4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28"/>
        <v>0</v>
      </c>
      <c r="P511">
        <f t="shared" si="29"/>
        <v>10</v>
      </c>
      <c r="Q511" s="11" t="s">
        <v>8308</v>
      </c>
      <c r="R511" t="s">
        <v>8314</v>
      </c>
      <c r="S511" s="15">
        <f t="shared" si="30"/>
        <v>42153.631597222222</v>
      </c>
      <c r="T511" s="15">
        <f t="shared" si="31"/>
        <v>42183.631597222222</v>
      </c>
    </row>
    <row r="512" spans="1:20" ht="41.4" x14ac:dyDescent="0.4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28"/>
        <v>0</v>
      </c>
      <c r="P512">
        <f t="shared" si="29"/>
        <v>0</v>
      </c>
      <c r="Q512" s="11" t="s">
        <v>8308</v>
      </c>
      <c r="R512" t="s">
        <v>8314</v>
      </c>
      <c r="S512" s="15">
        <f t="shared" si="30"/>
        <v>42400.176377314812</v>
      </c>
      <c r="T512" s="15">
        <f t="shared" si="31"/>
        <v>42430.176377314812</v>
      </c>
    </row>
    <row r="513" spans="1:20" ht="41.4" x14ac:dyDescent="0.4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28"/>
        <v>3</v>
      </c>
      <c r="P513">
        <f t="shared" si="29"/>
        <v>30</v>
      </c>
      <c r="Q513" s="11" t="s">
        <v>8308</v>
      </c>
      <c r="R513" t="s">
        <v>8314</v>
      </c>
      <c r="S513" s="15">
        <f t="shared" si="30"/>
        <v>41340.303032407406</v>
      </c>
      <c r="T513" s="15">
        <f t="shared" si="31"/>
        <v>41370.261365740742</v>
      </c>
    </row>
    <row r="514" spans="1:20" ht="41.4" x14ac:dyDescent="0.4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si="28"/>
        <v>0</v>
      </c>
      <c r="P514">
        <f t="shared" si="29"/>
        <v>5.5</v>
      </c>
      <c r="Q514" s="11" t="s">
        <v>8308</v>
      </c>
      <c r="R514" t="s">
        <v>8314</v>
      </c>
      <c r="S514" s="15">
        <f t="shared" si="30"/>
        <v>42649.742210648154</v>
      </c>
      <c r="T514" s="15">
        <f t="shared" si="31"/>
        <v>42694.783877314811</v>
      </c>
    </row>
    <row r="515" spans="1:20" ht="27.6" x14ac:dyDescent="0.4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ref="O515:O578" si="32">ROUND(E515/D515*100,0)</f>
        <v>14</v>
      </c>
      <c r="P515">
        <f t="shared" ref="P515:P578" si="33">IFERROR(ROUND(E515/L515,2),0)</f>
        <v>102.38</v>
      </c>
      <c r="Q515" s="11" t="s">
        <v>8308</v>
      </c>
      <c r="R515" t="s">
        <v>8314</v>
      </c>
      <c r="S515" s="15">
        <f t="shared" ref="S515:S578" si="34">(((J515/60)/60)/24)+DATE(1970,1,1)</f>
        <v>42552.653993055559</v>
      </c>
      <c r="T515" s="15">
        <f t="shared" ref="T515:T578" si="35">(((I515/60)/60)/24)+DATE(1970,1,1)</f>
        <v>42597.291666666672</v>
      </c>
    </row>
    <row r="516" spans="1:20" ht="41.4" x14ac:dyDescent="0.4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32"/>
        <v>3</v>
      </c>
      <c r="P516">
        <f t="shared" si="33"/>
        <v>16.670000000000002</v>
      </c>
      <c r="Q516" s="11" t="s">
        <v>8308</v>
      </c>
      <c r="R516" t="s">
        <v>8314</v>
      </c>
      <c r="S516" s="15">
        <f t="shared" si="34"/>
        <v>41830.613969907405</v>
      </c>
      <c r="T516" s="15">
        <f t="shared" si="35"/>
        <v>41860.613969907405</v>
      </c>
    </row>
    <row r="517" spans="1:20" ht="41.4" x14ac:dyDescent="0.4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32"/>
        <v>25</v>
      </c>
      <c r="P517">
        <f t="shared" si="33"/>
        <v>725.03</v>
      </c>
      <c r="Q517" s="11" t="s">
        <v>8308</v>
      </c>
      <c r="R517" t="s">
        <v>8314</v>
      </c>
      <c r="S517" s="15">
        <f t="shared" si="34"/>
        <v>42327.490752314814</v>
      </c>
      <c r="T517" s="15">
        <f t="shared" si="35"/>
        <v>42367.490752314814</v>
      </c>
    </row>
    <row r="518" spans="1:20" ht="27.6" x14ac:dyDescent="0.4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32"/>
        <v>0</v>
      </c>
      <c r="P518">
        <f t="shared" si="33"/>
        <v>0</v>
      </c>
      <c r="Q518" s="11" t="s">
        <v>8308</v>
      </c>
      <c r="R518" t="s">
        <v>8314</v>
      </c>
      <c r="S518" s="15">
        <f t="shared" si="34"/>
        <v>42091.778703703705</v>
      </c>
      <c r="T518" s="15">
        <f t="shared" si="35"/>
        <v>42151.778703703705</v>
      </c>
    </row>
    <row r="519" spans="1:20" ht="41.4" x14ac:dyDescent="0.4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32"/>
        <v>1</v>
      </c>
      <c r="P519">
        <f t="shared" si="33"/>
        <v>68.33</v>
      </c>
      <c r="Q519" s="11" t="s">
        <v>8308</v>
      </c>
      <c r="R519" t="s">
        <v>8314</v>
      </c>
      <c r="S519" s="15">
        <f t="shared" si="34"/>
        <v>42738.615289351852</v>
      </c>
      <c r="T519" s="15">
        <f t="shared" si="35"/>
        <v>42768.615289351852</v>
      </c>
    </row>
    <row r="520" spans="1:20" ht="41.4" x14ac:dyDescent="0.4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32"/>
        <v>0</v>
      </c>
      <c r="P520">
        <f t="shared" si="33"/>
        <v>0</v>
      </c>
      <c r="Q520" s="11" t="s">
        <v>8308</v>
      </c>
      <c r="R520" t="s">
        <v>8314</v>
      </c>
      <c r="S520" s="15">
        <f t="shared" si="34"/>
        <v>42223.616018518514</v>
      </c>
      <c r="T520" s="15">
        <f t="shared" si="35"/>
        <v>42253.615277777775</v>
      </c>
    </row>
    <row r="521" spans="1:20" ht="41.4" x14ac:dyDescent="0.4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32"/>
        <v>23</v>
      </c>
      <c r="P521">
        <f t="shared" si="33"/>
        <v>39.229999999999997</v>
      </c>
      <c r="Q521" s="11" t="s">
        <v>8308</v>
      </c>
      <c r="R521" t="s">
        <v>8314</v>
      </c>
      <c r="S521" s="15">
        <f t="shared" si="34"/>
        <v>41218.391446759262</v>
      </c>
      <c r="T521" s="15">
        <f t="shared" si="35"/>
        <v>41248.391446759262</v>
      </c>
    </row>
    <row r="522" spans="1:20" ht="41.4" x14ac:dyDescent="0.4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32"/>
        <v>102</v>
      </c>
      <c r="P522">
        <f t="shared" si="33"/>
        <v>150.15</v>
      </c>
      <c r="Q522" s="11" t="s">
        <v>8315</v>
      </c>
      <c r="R522" t="s">
        <v>8316</v>
      </c>
      <c r="S522" s="15">
        <f t="shared" si="34"/>
        <v>42318.702094907407</v>
      </c>
      <c r="T522" s="15">
        <f t="shared" si="35"/>
        <v>42348.702094907407</v>
      </c>
    </row>
    <row r="523" spans="1:20" ht="41.4" x14ac:dyDescent="0.4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32"/>
        <v>105</v>
      </c>
      <c r="P523">
        <f t="shared" si="33"/>
        <v>93.43</v>
      </c>
      <c r="Q523" s="11" t="s">
        <v>8315</v>
      </c>
      <c r="R523" t="s">
        <v>8316</v>
      </c>
      <c r="S523" s="15">
        <f t="shared" si="34"/>
        <v>42646.092812499999</v>
      </c>
      <c r="T523" s="15">
        <f t="shared" si="35"/>
        <v>42675.207638888889</v>
      </c>
    </row>
    <row r="524" spans="1:20" ht="41.4" x14ac:dyDescent="0.4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32"/>
        <v>115</v>
      </c>
      <c r="P524">
        <f t="shared" si="33"/>
        <v>110.97</v>
      </c>
      <c r="Q524" s="11" t="s">
        <v>8315</v>
      </c>
      <c r="R524" t="s">
        <v>8316</v>
      </c>
      <c r="S524" s="15">
        <f t="shared" si="34"/>
        <v>42430.040798611109</v>
      </c>
      <c r="T524" s="15">
        <f t="shared" si="35"/>
        <v>42449.999131944445</v>
      </c>
    </row>
    <row r="525" spans="1:20" ht="41.4" x14ac:dyDescent="0.4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32"/>
        <v>121</v>
      </c>
      <c r="P525">
        <f t="shared" si="33"/>
        <v>71.790000000000006</v>
      </c>
      <c r="Q525" s="11" t="s">
        <v>8315</v>
      </c>
      <c r="R525" t="s">
        <v>8316</v>
      </c>
      <c r="S525" s="15">
        <f t="shared" si="34"/>
        <v>42238.13282407407</v>
      </c>
      <c r="T525" s="15">
        <f t="shared" si="35"/>
        <v>42268.13282407407</v>
      </c>
    </row>
    <row r="526" spans="1:20" ht="41.4" x14ac:dyDescent="0.4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32"/>
        <v>109</v>
      </c>
      <c r="P526">
        <f t="shared" si="33"/>
        <v>29.26</v>
      </c>
      <c r="Q526" s="11" t="s">
        <v>8315</v>
      </c>
      <c r="R526" t="s">
        <v>8316</v>
      </c>
      <c r="S526" s="15">
        <f t="shared" si="34"/>
        <v>42492.717233796298</v>
      </c>
      <c r="T526" s="15">
        <f t="shared" si="35"/>
        <v>42522.717233796298</v>
      </c>
    </row>
    <row r="527" spans="1:20" ht="41.4" x14ac:dyDescent="0.4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32"/>
        <v>100</v>
      </c>
      <c r="P527">
        <f t="shared" si="33"/>
        <v>1000</v>
      </c>
      <c r="Q527" s="11" t="s">
        <v>8315</v>
      </c>
      <c r="R527" t="s">
        <v>8316</v>
      </c>
      <c r="S527" s="15">
        <f t="shared" si="34"/>
        <v>41850.400937500002</v>
      </c>
      <c r="T527" s="15">
        <f t="shared" si="35"/>
        <v>41895.400937500002</v>
      </c>
    </row>
    <row r="528" spans="1:20" ht="41.4" x14ac:dyDescent="0.4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32"/>
        <v>114</v>
      </c>
      <c r="P528">
        <f t="shared" si="33"/>
        <v>74.349999999999994</v>
      </c>
      <c r="Q528" s="11" t="s">
        <v>8315</v>
      </c>
      <c r="R528" t="s">
        <v>8316</v>
      </c>
      <c r="S528" s="15">
        <f t="shared" si="34"/>
        <v>42192.591944444444</v>
      </c>
      <c r="T528" s="15">
        <f t="shared" si="35"/>
        <v>42223.708333333328</v>
      </c>
    </row>
    <row r="529" spans="1:20" ht="55.2" x14ac:dyDescent="0.4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32"/>
        <v>101</v>
      </c>
      <c r="P529">
        <f t="shared" si="33"/>
        <v>63.83</v>
      </c>
      <c r="Q529" s="11" t="s">
        <v>8315</v>
      </c>
      <c r="R529" t="s">
        <v>8316</v>
      </c>
      <c r="S529" s="15">
        <f t="shared" si="34"/>
        <v>42753.205625000002</v>
      </c>
      <c r="T529" s="15">
        <f t="shared" si="35"/>
        <v>42783.670138888891</v>
      </c>
    </row>
    <row r="530" spans="1:20" ht="27.6" x14ac:dyDescent="0.4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32"/>
        <v>116</v>
      </c>
      <c r="P530">
        <f t="shared" si="33"/>
        <v>44.33</v>
      </c>
      <c r="Q530" s="11" t="s">
        <v>8315</v>
      </c>
      <c r="R530" t="s">
        <v>8316</v>
      </c>
      <c r="S530" s="15">
        <f t="shared" si="34"/>
        <v>42155.920219907406</v>
      </c>
      <c r="T530" s="15">
        <f t="shared" si="35"/>
        <v>42176.888888888891</v>
      </c>
    </row>
    <row r="531" spans="1:20" ht="41.4" x14ac:dyDescent="0.4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32"/>
        <v>130</v>
      </c>
      <c r="P531">
        <f t="shared" si="33"/>
        <v>86.94</v>
      </c>
      <c r="Q531" s="11" t="s">
        <v>8315</v>
      </c>
      <c r="R531" t="s">
        <v>8316</v>
      </c>
      <c r="S531" s="15">
        <f t="shared" si="34"/>
        <v>42725.031180555554</v>
      </c>
      <c r="T531" s="15">
        <f t="shared" si="35"/>
        <v>42746.208333333328</v>
      </c>
    </row>
    <row r="532" spans="1:20" ht="41.4" x14ac:dyDescent="0.4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32"/>
        <v>108</v>
      </c>
      <c r="P532">
        <f t="shared" si="33"/>
        <v>126.55</v>
      </c>
      <c r="Q532" s="11" t="s">
        <v>8315</v>
      </c>
      <c r="R532" t="s">
        <v>8316</v>
      </c>
      <c r="S532" s="15">
        <f t="shared" si="34"/>
        <v>42157.591064814813</v>
      </c>
      <c r="T532" s="15">
        <f t="shared" si="35"/>
        <v>42179.083333333328</v>
      </c>
    </row>
    <row r="533" spans="1:20" ht="41.4" x14ac:dyDescent="0.4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32"/>
        <v>100</v>
      </c>
      <c r="P533">
        <f t="shared" si="33"/>
        <v>129.03</v>
      </c>
      <c r="Q533" s="11" t="s">
        <v>8315</v>
      </c>
      <c r="R533" t="s">
        <v>8316</v>
      </c>
      <c r="S533" s="15">
        <f t="shared" si="34"/>
        <v>42676.065150462964</v>
      </c>
      <c r="T533" s="15">
        <f t="shared" si="35"/>
        <v>42721.290972222225</v>
      </c>
    </row>
    <row r="534" spans="1:20" ht="41.4" x14ac:dyDescent="0.4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32"/>
        <v>123</v>
      </c>
      <c r="P534">
        <f t="shared" si="33"/>
        <v>71.239999999999995</v>
      </c>
      <c r="Q534" s="11" t="s">
        <v>8315</v>
      </c>
      <c r="R534" t="s">
        <v>8316</v>
      </c>
      <c r="S534" s="15">
        <f t="shared" si="34"/>
        <v>42473.007037037038</v>
      </c>
      <c r="T534" s="15">
        <f t="shared" si="35"/>
        <v>42503.007037037038</v>
      </c>
    </row>
    <row r="535" spans="1:20" ht="41.4" x14ac:dyDescent="0.4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32"/>
        <v>100</v>
      </c>
      <c r="P535">
        <f t="shared" si="33"/>
        <v>117.88</v>
      </c>
      <c r="Q535" s="11" t="s">
        <v>8315</v>
      </c>
      <c r="R535" t="s">
        <v>8316</v>
      </c>
      <c r="S535" s="15">
        <f t="shared" si="34"/>
        <v>42482.43478009259</v>
      </c>
      <c r="T535" s="15">
        <f t="shared" si="35"/>
        <v>42506.43478009259</v>
      </c>
    </row>
    <row r="536" spans="1:20" ht="41.4" x14ac:dyDescent="0.4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32"/>
        <v>105</v>
      </c>
      <c r="P536">
        <f t="shared" si="33"/>
        <v>327.08</v>
      </c>
      <c r="Q536" s="11" t="s">
        <v>8315</v>
      </c>
      <c r="R536" t="s">
        <v>8316</v>
      </c>
      <c r="S536" s="15">
        <f t="shared" si="34"/>
        <v>42270.810995370368</v>
      </c>
      <c r="T536" s="15">
        <f t="shared" si="35"/>
        <v>42309.958333333328</v>
      </c>
    </row>
    <row r="537" spans="1:20" ht="27.6" x14ac:dyDescent="0.4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32"/>
        <v>103</v>
      </c>
      <c r="P537">
        <f t="shared" si="33"/>
        <v>34.75</v>
      </c>
      <c r="Q537" s="11" t="s">
        <v>8315</v>
      </c>
      <c r="R537" t="s">
        <v>8316</v>
      </c>
      <c r="S537" s="15">
        <f t="shared" si="34"/>
        <v>42711.545196759253</v>
      </c>
      <c r="T537" s="15">
        <f t="shared" si="35"/>
        <v>42741.545196759253</v>
      </c>
    </row>
    <row r="538" spans="1:20" ht="55.2" x14ac:dyDescent="0.4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32"/>
        <v>118</v>
      </c>
      <c r="P538">
        <f t="shared" si="33"/>
        <v>100.06</v>
      </c>
      <c r="Q538" s="11" t="s">
        <v>8315</v>
      </c>
      <c r="R538" t="s">
        <v>8316</v>
      </c>
      <c r="S538" s="15">
        <f t="shared" si="34"/>
        <v>42179.344988425932</v>
      </c>
      <c r="T538" s="15">
        <f t="shared" si="35"/>
        <v>42219.75</v>
      </c>
    </row>
    <row r="539" spans="1:20" ht="41.4" x14ac:dyDescent="0.4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32"/>
        <v>121</v>
      </c>
      <c r="P539">
        <f t="shared" si="33"/>
        <v>40.85</v>
      </c>
      <c r="Q539" s="11" t="s">
        <v>8315</v>
      </c>
      <c r="R539" t="s">
        <v>8316</v>
      </c>
      <c r="S539" s="15">
        <f t="shared" si="34"/>
        <v>42282.768414351856</v>
      </c>
      <c r="T539" s="15">
        <f t="shared" si="35"/>
        <v>42312.810081018513</v>
      </c>
    </row>
    <row r="540" spans="1:20" ht="41.4" x14ac:dyDescent="0.4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32"/>
        <v>302</v>
      </c>
      <c r="P540">
        <f t="shared" si="33"/>
        <v>252.02</v>
      </c>
      <c r="Q540" s="11" t="s">
        <v>8315</v>
      </c>
      <c r="R540" t="s">
        <v>8316</v>
      </c>
      <c r="S540" s="15">
        <f t="shared" si="34"/>
        <v>42473.794710648144</v>
      </c>
      <c r="T540" s="15">
        <f t="shared" si="35"/>
        <v>42503.794710648144</v>
      </c>
    </row>
    <row r="541" spans="1:20" ht="41.4" x14ac:dyDescent="0.4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32"/>
        <v>101</v>
      </c>
      <c r="P541">
        <f t="shared" si="33"/>
        <v>25.16</v>
      </c>
      <c r="Q541" s="11" t="s">
        <v>8315</v>
      </c>
      <c r="R541" t="s">
        <v>8316</v>
      </c>
      <c r="S541" s="15">
        <f t="shared" si="34"/>
        <v>42535.049849537041</v>
      </c>
      <c r="T541" s="15">
        <f t="shared" si="35"/>
        <v>42556.049849537041</v>
      </c>
    </row>
    <row r="542" spans="1:20" ht="55.2" x14ac:dyDescent="0.4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32"/>
        <v>0</v>
      </c>
      <c r="P542">
        <f t="shared" si="33"/>
        <v>1</v>
      </c>
      <c r="Q542" s="11" t="s">
        <v>8317</v>
      </c>
      <c r="R542" t="s">
        <v>8318</v>
      </c>
      <c r="S542" s="15">
        <f t="shared" si="34"/>
        <v>42009.817199074074</v>
      </c>
      <c r="T542" s="15">
        <f t="shared" si="35"/>
        <v>42039.817199074074</v>
      </c>
    </row>
    <row r="543" spans="1:20" ht="41.4" x14ac:dyDescent="0.4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32"/>
        <v>1</v>
      </c>
      <c r="P543">
        <f t="shared" si="33"/>
        <v>25</v>
      </c>
      <c r="Q543" s="11" t="s">
        <v>8317</v>
      </c>
      <c r="R543" t="s">
        <v>8318</v>
      </c>
      <c r="S543" s="15">
        <f t="shared" si="34"/>
        <v>42276.046689814815</v>
      </c>
      <c r="T543" s="15">
        <f t="shared" si="35"/>
        <v>42306.046689814815</v>
      </c>
    </row>
    <row r="544" spans="1:20" ht="41.4" x14ac:dyDescent="0.4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32"/>
        <v>0</v>
      </c>
      <c r="P544">
        <f t="shared" si="33"/>
        <v>1</v>
      </c>
      <c r="Q544" s="11" t="s">
        <v>8317</v>
      </c>
      <c r="R544" t="s">
        <v>8318</v>
      </c>
      <c r="S544" s="15">
        <f t="shared" si="34"/>
        <v>42433.737453703703</v>
      </c>
      <c r="T544" s="15">
        <f t="shared" si="35"/>
        <v>42493.695787037039</v>
      </c>
    </row>
    <row r="545" spans="1:20" ht="41.4" x14ac:dyDescent="0.4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32"/>
        <v>0</v>
      </c>
      <c r="P545">
        <f t="shared" si="33"/>
        <v>35</v>
      </c>
      <c r="Q545" s="11" t="s">
        <v>8317</v>
      </c>
      <c r="R545" t="s">
        <v>8318</v>
      </c>
      <c r="S545" s="15">
        <f t="shared" si="34"/>
        <v>41914.092152777775</v>
      </c>
      <c r="T545" s="15">
        <f t="shared" si="35"/>
        <v>41944.092152777775</v>
      </c>
    </row>
    <row r="546" spans="1:20" ht="41.4" x14ac:dyDescent="0.4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32"/>
        <v>1</v>
      </c>
      <c r="P546">
        <f t="shared" si="33"/>
        <v>3</v>
      </c>
      <c r="Q546" s="11" t="s">
        <v>8317</v>
      </c>
      <c r="R546" t="s">
        <v>8318</v>
      </c>
      <c r="S546" s="15">
        <f t="shared" si="34"/>
        <v>42525.656944444447</v>
      </c>
      <c r="T546" s="15">
        <f t="shared" si="35"/>
        <v>42555.656944444447</v>
      </c>
    </row>
    <row r="547" spans="1:20" ht="41.4" x14ac:dyDescent="0.4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32"/>
        <v>27</v>
      </c>
      <c r="P547">
        <f t="shared" si="33"/>
        <v>402.71</v>
      </c>
      <c r="Q547" s="11" t="s">
        <v>8317</v>
      </c>
      <c r="R547" t="s">
        <v>8318</v>
      </c>
      <c r="S547" s="15">
        <f t="shared" si="34"/>
        <v>42283.592465277776</v>
      </c>
      <c r="T547" s="15">
        <f t="shared" si="35"/>
        <v>42323.634131944447</v>
      </c>
    </row>
    <row r="548" spans="1:20" ht="41.4" x14ac:dyDescent="0.4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32"/>
        <v>0</v>
      </c>
      <c r="P548">
        <f t="shared" si="33"/>
        <v>26</v>
      </c>
      <c r="Q548" s="11" t="s">
        <v>8317</v>
      </c>
      <c r="R548" t="s">
        <v>8318</v>
      </c>
      <c r="S548" s="15">
        <f t="shared" si="34"/>
        <v>42249.667997685188</v>
      </c>
      <c r="T548" s="15">
        <f t="shared" si="35"/>
        <v>42294.667997685188</v>
      </c>
    </row>
    <row r="549" spans="1:20" ht="41.4" x14ac:dyDescent="0.4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32"/>
        <v>0</v>
      </c>
      <c r="P549">
        <f t="shared" si="33"/>
        <v>0</v>
      </c>
      <c r="Q549" s="11" t="s">
        <v>8317</v>
      </c>
      <c r="R549" t="s">
        <v>8318</v>
      </c>
      <c r="S549" s="15">
        <f t="shared" si="34"/>
        <v>42380.696342592593</v>
      </c>
      <c r="T549" s="15">
        <f t="shared" si="35"/>
        <v>42410.696342592593</v>
      </c>
    </row>
    <row r="550" spans="1:20" ht="41.4" x14ac:dyDescent="0.4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32"/>
        <v>0</v>
      </c>
      <c r="P550">
        <f t="shared" si="33"/>
        <v>9</v>
      </c>
      <c r="Q550" s="11" t="s">
        <v>8317</v>
      </c>
      <c r="R550" t="s">
        <v>8318</v>
      </c>
      <c r="S550" s="15">
        <f t="shared" si="34"/>
        <v>42276.903333333335</v>
      </c>
      <c r="T550" s="15">
        <f t="shared" si="35"/>
        <v>42306.903333333335</v>
      </c>
    </row>
    <row r="551" spans="1:20" ht="41.4" x14ac:dyDescent="0.4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32"/>
        <v>3</v>
      </c>
      <c r="P551">
        <f t="shared" si="33"/>
        <v>8.5</v>
      </c>
      <c r="Q551" s="11" t="s">
        <v>8317</v>
      </c>
      <c r="R551" t="s">
        <v>8318</v>
      </c>
      <c r="S551" s="15">
        <f t="shared" si="34"/>
        <v>42163.636828703704</v>
      </c>
      <c r="T551" s="15">
        <f t="shared" si="35"/>
        <v>42193.636828703704</v>
      </c>
    </row>
    <row r="552" spans="1:20" ht="41.4" x14ac:dyDescent="0.4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32"/>
        <v>1</v>
      </c>
      <c r="P552">
        <f t="shared" si="33"/>
        <v>8.75</v>
      </c>
      <c r="Q552" s="11" t="s">
        <v>8317</v>
      </c>
      <c r="R552" t="s">
        <v>8318</v>
      </c>
      <c r="S552" s="15">
        <f t="shared" si="34"/>
        <v>42753.678761574076</v>
      </c>
      <c r="T552" s="15">
        <f t="shared" si="35"/>
        <v>42766.208333333328</v>
      </c>
    </row>
    <row r="553" spans="1:20" ht="41.4" x14ac:dyDescent="0.4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32"/>
        <v>5</v>
      </c>
      <c r="P553">
        <f t="shared" si="33"/>
        <v>135.04</v>
      </c>
      <c r="Q553" s="11" t="s">
        <v>8317</v>
      </c>
      <c r="R553" t="s">
        <v>8318</v>
      </c>
      <c r="S553" s="15">
        <f t="shared" si="34"/>
        <v>42173.275740740741</v>
      </c>
      <c r="T553" s="15">
        <f t="shared" si="35"/>
        <v>42217.745138888888</v>
      </c>
    </row>
    <row r="554" spans="1:20" ht="41.4" x14ac:dyDescent="0.4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32"/>
        <v>0</v>
      </c>
      <c r="P554">
        <f t="shared" si="33"/>
        <v>0</v>
      </c>
      <c r="Q554" s="11" t="s">
        <v>8317</v>
      </c>
      <c r="R554" t="s">
        <v>8318</v>
      </c>
      <c r="S554" s="15">
        <f t="shared" si="34"/>
        <v>42318.616851851853</v>
      </c>
      <c r="T554" s="15">
        <f t="shared" si="35"/>
        <v>42378.616851851853</v>
      </c>
    </row>
    <row r="555" spans="1:20" ht="41.4" x14ac:dyDescent="0.4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32"/>
        <v>0</v>
      </c>
      <c r="P555">
        <f t="shared" si="33"/>
        <v>20.5</v>
      </c>
      <c r="Q555" s="11" t="s">
        <v>8317</v>
      </c>
      <c r="R555" t="s">
        <v>8318</v>
      </c>
      <c r="S555" s="15">
        <f t="shared" si="34"/>
        <v>41927.71980324074</v>
      </c>
      <c r="T555" s="15">
        <f t="shared" si="35"/>
        <v>41957.761469907404</v>
      </c>
    </row>
    <row r="556" spans="1:20" ht="41.4" x14ac:dyDescent="0.4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32"/>
        <v>37</v>
      </c>
      <c r="P556">
        <f t="shared" si="33"/>
        <v>64.36</v>
      </c>
      <c r="Q556" s="11" t="s">
        <v>8317</v>
      </c>
      <c r="R556" t="s">
        <v>8318</v>
      </c>
      <c r="S556" s="15">
        <f t="shared" si="34"/>
        <v>41901.684861111113</v>
      </c>
      <c r="T556" s="15">
        <f t="shared" si="35"/>
        <v>41931.684861111113</v>
      </c>
    </row>
    <row r="557" spans="1:20" ht="41.4" x14ac:dyDescent="0.4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32"/>
        <v>0</v>
      </c>
      <c r="P557">
        <f t="shared" si="33"/>
        <v>0</v>
      </c>
      <c r="Q557" s="11" t="s">
        <v>8317</v>
      </c>
      <c r="R557" t="s">
        <v>8318</v>
      </c>
      <c r="S557" s="15">
        <f t="shared" si="34"/>
        <v>42503.353506944448</v>
      </c>
      <c r="T557" s="15">
        <f t="shared" si="35"/>
        <v>42533.353506944448</v>
      </c>
    </row>
    <row r="558" spans="1:20" ht="27.6" x14ac:dyDescent="0.4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32"/>
        <v>3</v>
      </c>
      <c r="P558">
        <f t="shared" si="33"/>
        <v>200</v>
      </c>
      <c r="Q558" s="11" t="s">
        <v>8317</v>
      </c>
      <c r="R558" t="s">
        <v>8318</v>
      </c>
      <c r="S558" s="15">
        <f t="shared" si="34"/>
        <v>42345.860150462962</v>
      </c>
      <c r="T558" s="15">
        <f t="shared" si="35"/>
        <v>42375.860150462962</v>
      </c>
    </row>
    <row r="559" spans="1:20" ht="41.4" x14ac:dyDescent="0.4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32"/>
        <v>1</v>
      </c>
      <c r="P559">
        <f t="shared" si="33"/>
        <v>68.3</v>
      </c>
      <c r="Q559" s="11" t="s">
        <v>8317</v>
      </c>
      <c r="R559" t="s">
        <v>8318</v>
      </c>
      <c r="S559" s="15">
        <f t="shared" si="34"/>
        <v>42676.942164351851</v>
      </c>
      <c r="T559" s="15">
        <f t="shared" si="35"/>
        <v>42706.983831018515</v>
      </c>
    </row>
    <row r="560" spans="1:20" ht="41.4" x14ac:dyDescent="0.4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32"/>
        <v>0</v>
      </c>
      <c r="P560">
        <f t="shared" si="33"/>
        <v>0</v>
      </c>
      <c r="Q560" s="11" t="s">
        <v>8317</v>
      </c>
      <c r="R560" t="s">
        <v>8318</v>
      </c>
      <c r="S560" s="15">
        <f t="shared" si="34"/>
        <v>42057.883159722223</v>
      </c>
      <c r="T560" s="15">
        <f t="shared" si="35"/>
        <v>42087.841493055559</v>
      </c>
    </row>
    <row r="561" spans="1:20" ht="41.4" x14ac:dyDescent="0.4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32"/>
        <v>0</v>
      </c>
      <c r="P561">
        <f t="shared" si="33"/>
        <v>50</v>
      </c>
      <c r="Q561" s="11" t="s">
        <v>8317</v>
      </c>
      <c r="R561" t="s">
        <v>8318</v>
      </c>
      <c r="S561" s="15">
        <f t="shared" si="34"/>
        <v>42321.283101851848</v>
      </c>
      <c r="T561" s="15">
        <f t="shared" si="35"/>
        <v>42351.283101851848</v>
      </c>
    </row>
    <row r="562" spans="1:20" ht="41.4" x14ac:dyDescent="0.4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32"/>
        <v>0</v>
      </c>
      <c r="P562">
        <f t="shared" si="33"/>
        <v>4</v>
      </c>
      <c r="Q562" s="11" t="s">
        <v>8317</v>
      </c>
      <c r="R562" t="s">
        <v>8318</v>
      </c>
      <c r="S562" s="15">
        <f t="shared" si="34"/>
        <v>41960.771354166667</v>
      </c>
      <c r="T562" s="15">
        <f t="shared" si="35"/>
        <v>41990.771354166667</v>
      </c>
    </row>
    <row r="563" spans="1:20" ht="41.4" x14ac:dyDescent="0.4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32"/>
        <v>0</v>
      </c>
      <c r="P563">
        <f t="shared" si="33"/>
        <v>27.5</v>
      </c>
      <c r="Q563" s="11" t="s">
        <v>8317</v>
      </c>
      <c r="R563" t="s">
        <v>8318</v>
      </c>
      <c r="S563" s="15">
        <f t="shared" si="34"/>
        <v>42268.658715277779</v>
      </c>
      <c r="T563" s="15">
        <f t="shared" si="35"/>
        <v>42303.658715277779</v>
      </c>
    </row>
    <row r="564" spans="1:20" ht="41.4" x14ac:dyDescent="0.4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32"/>
        <v>0</v>
      </c>
      <c r="P564">
        <f t="shared" si="33"/>
        <v>0</v>
      </c>
      <c r="Q564" s="11" t="s">
        <v>8317</v>
      </c>
      <c r="R564" t="s">
        <v>8318</v>
      </c>
      <c r="S564" s="15">
        <f t="shared" si="34"/>
        <v>42692.389062500006</v>
      </c>
      <c r="T564" s="15">
        <f t="shared" si="35"/>
        <v>42722.389062500006</v>
      </c>
    </row>
    <row r="565" spans="1:20" ht="41.4" x14ac:dyDescent="0.4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32"/>
        <v>0</v>
      </c>
      <c r="P565">
        <f t="shared" si="33"/>
        <v>34</v>
      </c>
      <c r="Q565" s="11" t="s">
        <v>8317</v>
      </c>
      <c r="R565" t="s">
        <v>8318</v>
      </c>
      <c r="S565" s="15">
        <f t="shared" si="34"/>
        <v>42022.069988425923</v>
      </c>
      <c r="T565" s="15">
        <f t="shared" si="35"/>
        <v>42052.069988425923</v>
      </c>
    </row>
    <row r="566" spans="1:20" ht="41.4" x14ac:dyDescent="0.4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32"/>
        <v>0</v>
      </c>
      <c r="P566">
        <f t="shared" si="33"/>
        <v>1</v>
      </c>
      <c r="Q566" s="11" t="s">
        <v>8317</v>
      </c>
      <c r="R566" t="s">
        <v>8318</v>
      </c>
      <c r="S566" s="15">
        <f t="shared" si="34"/>
        <v>42411.942997685182</v>
      </c>
      <c r="T566" s="15">
        <f t="shared" si="35"/>
        <v>42441.942997685182</v>
      </c>
    </row>
    <row r="567" spans="1:20" ht="41.4" x14ac:dyDescent="0.4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32"/>
        <v>0</v>
      </c>
      <c r="P567">
        <f t="shared" si="33"/>
        <v>0</v>
      </c>
      <c r="Q567" s="11" t="s">
        <v>8317</v>
      </c>
      <c r="R567" t="s">
        <v>8318</v>
      </c>
      <c r="S567" s="15">
        <f t="shared" si="34"/>
        <v>42165.785289351858</v>
      </c>
      <c r="T567" s="15">
        <f t="shared" si="35"/>
        <v>42195.785289351858</v>
      </c>
    </row>
    <row r="568" spans="1:20" ht="41.4" x14ac:dyDescent="0.4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32"/>
        <v>0</v>
      </c>
      <c r="P568">
        <f t="shared" si="33"/>
        <v>1</v>
      </c>
      <c r="Q568" s="11" t="s">
        <v>8317</v>
      </c>
      <c r="R568" t="s">
        <v>8318</v>
      </c>
      <c r="S568" s="15">
        <f t="shared" si="34"/>
        <v>42535.68440972222</v>
      </c>
      <c r="T568" s="15">
        <f t="shared" si="35"/>
        <v>42565.68440972222</v>
      </c>
    </row>
    <row r="569" spans="1:20" ht="41.4" x14ac:dyDescent="0.4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32"/>
        <v>0</v>
      </c>
      <c r="P569">
        <f t="shared" si="33"/>
        <v>0</v>
      </c>
      <c r="Q569" s="11" t="s">
        <v>8317</v>
      </c>
      <c r="R569" t="s">
        <v>8318</v>
      </c>
      <c r="S569" s="15">
        <f t="shared" si="34"/>
        <v>41975.842523148152</v>
      </c>
      <c r="T569" s="15">
        <f t="shared" si="35"/>
        <v>42005.842523148152</v>
      </c>
    </row>
    <row r="570" spans="1:20" ht="55.2" x14ac:dyDescent="0.4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32"/>
        <v>1</v>
      </c>
      <c r="P570">
        <f t="shared" si="33"/>
        <v>49</v>
      </c>
      <c r="Q570" s="11" t="s">
        <v>8317</v>
      </c>
      <c r="R570" t="s">
        <v>8318</v>
      </c>
      <c r="S570" s="15">
        <f t="shared" si="34"/>
        <v>42348.9215625</v>
      </c>
      <c r="T570" s="15">
        <f t="shared" si="35"/>
        <v>42385.458333333328</v>
      </c>
    </row>
    <row r="571" spans="1:20" ht="41.4" x14ac:dyDescent="0.4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32"/>
        <v>1</v>
      </c>
      <c r="P571">
        <f t="shared" si="33"/>
        <v>20</v>
      </c>
      <c r="Q571" s="11" t="s">
        <v>8317</v>
      </c>
      <c r="R571" t="s">
        <v>8318</v>
      </c>
      <c r="S571" s="15">
        <f t="shared" si="34"/>
        <v>42340.847361111111</v>
      </c>
      <c r="T571" s="15">
        <f t="shared" si="35"/>
        <v>42370.847361111111</v>
      </c>
    </row>
    <row r="572" spans="1:20" ht="27.6" x14ac:dyDescent="0.4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32"/>
        <v>0</v>
      </c>
      <c r="P572">
        <f t="shared" si="33"/>
        <v>142</v>
      </c>
      <c r="Q572" s="11" t="s">
        <v>8317</v>
      </c>
      <c r="R572" t="s">
        <v>8318</v>
      </c>
      <c r="S572" s="15">
        <f t="shared" si="34"/>
        <v>42388.798252314817</v>
      </c>
      <c r="T572" s="15">
        <f t="shared" si="35"/>
        <v>42418.798252314817</v>
      </c>
    </row>
    <row r="573" spans="1:20" ht="41.4" x14ac:dyDescent="0.4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32"/>
        <v>0</v>
      </c>
      <c r="P573">
        <f t="shared" si="33"/>
        <v>53</v>
      </c>
      <c r="Q573" s="11" t="s">
        <v>8317</v>
      </c>
      <c r="R573" t="s">
        <v>8318</v>
      </c>
      <c r="S573" s="15">
        <f t="shared" si="34"/>
        <v>42192.816238425927</v>
      </c>
      <c r="T573" s="15">
        <f t="shared" si="35"/>
        <v>42212.165972222225</v>
      </c>
    </row>
    <row r="574" spans="1:20" ht="41.4" x14ac:dyDescent="0.4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32"/>
        <v>0</v>
      </c>
      <c r="P574">
        <f t="shared" si="33"/>
        <v>0</v>
      </c>
      <c r="Q574" s="11" t="s">
        <v>8317</v>
      </c>
      <c r="R574" t="s">
        <v>8318</v>
      </c>
      <c r="S574" s="15">
        <f t="shared" si="34"/>
        <v>42282.71629629629</v>
      </c>
      <c r="T574" s="15">
        <f t="shared" si="35"/>
        <v>42312.757962962962</v>
      </c>
    </row>
    <row r="575" spans="1:20" ht="41.4" x14ac:dyDescent="0.4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32"/>
        <v>0</v>
      </c>
      <c r="P575">
        <f t="shared" si="33"/>
        <v>38.44</v>
      </c>
      <c r="Q575" s="11" t="s">
        <v>8317</v>
      </c>
      <c r="R575" t="s">
        <v>8318</v>
      </c>
      <c r="S575" s="15">
        <f t="shared" si="34"/>
        <v>41963.050127314811</v>
      </c>
      <c r="T575" s="15">
        <f t="shared" si="35"/>
        <v>42022.05</v>
      </c>
    </row>
    <row r="576" spans="1:20" ht="41.4" x14ac:dyDescent="0.4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32"/>
        <v>1</v>
      </c>
      <c r="P576">
        <f t="shared" si="33"/>
        <v>20</v>
      </c>
      <c r="Q576" s="11" t="s">
        <v>8317</v>
      </c>
      <c r="R576" t="s">
        <v>8318</v>
      </c>
      <c r="S576" s="15">
        <f t="shared" si="34"/>
        <v>42632.443368055552</v>
      </c>
      <c r="T576" s="15">
        <f t="shared" si="35"/>
        <v>42662.443368055552</v>
      </c>
    </row>
    <row r="577" spans="1:20" ht="55.2" x14ac:dyDescent="0.4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32"/>
        <v>0</v>
      </c>
      <c r="P577">
        <f t="shared" si="33"/>
        <v>64.75</v>
      </c>
      <c r="Q577" s="11" t="s">
        <v>8317</v>
      </c>
      <c r="R577" t="s">
        <v>8318</v>
      </c>
      <c r="S577" s="15">
        <f t="shared" si="34"/>
        <v>42138.692627314813</v>
      </c>
      <c r="T577" s="15">
        <f t="shared" si="35"/>
        <v>42168.692627314813</v>
      </c>
    </row>
    <row r="578" spans="1:20" ht="41.4" x14ac:dyDescent="0.4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si="32"/>
        <v>0</v>
      </c>
      <c r="P578">
        <f t="shared" si="33"/>
        <v>1</v>
      </c>
      <c r="Q578" s="11" t="s">
        <v>8317</v>
      </c>
      <c r="R578" t="s">
        <v>8318</v>
      </c>
      <c r="S578" s="15">
        <f t="shared" si="34"/>
        <v>42031.471666666665</v>
      </c>
      <c r="T578" s="15">
        <f t="shared" si="35"/>
        <v>42091.43</v>
      </c>
    </row>
    <row r="579" spans="1:20" ht="41.4" x14ac:dyDescent="0.4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ref="O579:O642" si="36">ROUND(E579/D579*100,0)</f>
        <v>0</v>
      </c>
      <c r="P579">
        <f t="shared" ref="P579:P642" si="37">IFERROR(ROUND(E579/L579,2),0)</f>
        <v>10</v>
      </c>
      <c r="Q579" s="11" t="s">
        <v>8317</v>
      </c>
      <c r="R579" t="s">
        <v>8318</v>
      </c>
      <c r="S579" s="15">
        <f t="shared" ref="S579:S642" si="38">(((J579/60)/60)/24)+DATE(1970,1,1)</f>
        <v>42450.589143518519</v>
      </c>
      <c r="T579" s="15">
        <f t="shared" ref="T579:T642" si="39">(((I579/60)/60)/24)+DATE(1970,1,1)</f>
        <v>42510.589143518519</v>
      </c>
    </row>
    <row r="580" spans="1:20" ht="27.6" x14ac:dyDescent="0.4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36"/>
        <v>0</v>
      </c>
      <c r="P580">
        <f t="shared" si="37"/>
        <v>2</v>
      </c>
      <c r="Q580" s="11" t="s">
        <v>8317</v>
      </c>
      <c r="R580" t="s">
        <v>8318</v>
      </c>
      <c r="S580" s="15">
        <f t="shared" si="38"/>
        <v>42230.578622685185</v>
      </c>
      <c r="T580" s="15">
        <f t="shared" si="39"/>
        <v>42254.578622685185</v>
      </c>
    </row>
    <row r="581" spans="1:20" ht="27.6" x14ac:dyDescent="0.4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36"/>
        <v>1</v>
      </c>
      <c r="P581">
        <f t="shared" si="37"/>
        <v>35</v>
      </c>
      <c r="Q581" s="11" t="s">
        <v>8317</v>
      </c>
      <c r="R581" t="s">
        <v>8318</v>
      </c>
      <c r="S581" s="15">
        <f t="shared" si="38"/>
        <v>41968.852118055554</v>
      </c>
      <c r="T581" s="15">
        <f t="shared" si="39"/>
        <v>41998.852118055554</v>
      </c>
    </row>
    <row r="582" spans="1:20" ht="41.4" x14ac:dyDescent="0.4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36"/>
        <v>0</v>
      </c>
      <c r="P582">
        <f t="shared" si="37"/>
        <v>1</v>
      </c>
      <c r="Q582" s="11" t="s">
        <v>8317</v>
      </c>
      <c r="R582" t="s">
        <v>8318</v>
      </c>
      <c r="S582" s="15">
        <f t="shared" si="38"/>
        <v>42605.908182870371</v>
      </c>
      <c r="T582" s="15">
        <f t="shared" si="39"/>
        <v>42635.908182870371</v>
      </c>
    </row>
    <row r="583" spans="1:20" ht="41.4" x14ac:dyDescent="0.4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36"/>
        <v>0</v>
      </c>
      <c r="P583">
        <f t="shared" si="37"/>
        <v>0</v>
      </c>
      <c r="Q583" s="11" t="s">
        <v>8317</v>
      </c>
      <c r="R583" t="s">
        <v>8318</v>
      </c>
      <c r="S583" s="15">
        <f t="shared" si="38"/>
        <v>42188.012777777782</v>
      </c>
      <c r="T583" s="15">
        <f t="shared" si="39"/>
        <v>42218.012777777782</v>
      </c>
    </row>
    <row r="584" spans="1:20" ht="41.4" x14ac:dyDescent="0.4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36"/>
        <v>0</v>
      </c>
      <c r="P584">
        <f t="shared" si="37"/>
        <v>0</v>
      </c>
      <c r="Q584" s="11" t="s">
        <v>8317</v>
      </c>
      <c r="R584" t="s">
        <v>8318</v>
      </c>
      <c r="S584" s="15">
        <f t="shared" si="38"/>
        <v>42055.739803240736</v>
      </c>
      <c r="T584" s="15">
        <f t="shared" si="39"/>
        <v>42078.75</v>
      </c>
    </row>
    <row r="585" spans="1:20" ht="41.4" x14ac:dyDescent="0.4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36"/>
        <v>0</v>
      </c>
      <c r="P585">
        <f t="shared" si="37"/>
        <v>1</v>
      </c>
      <c r="Q585" s="11" t="s">
        <v>8317</v>
      </c>
      <c r="R585" t="s">
        <v>8318</v>
      </c>
      <c r="S585" s="15">
        <f t="shared" si="38"/>
        <v>42052.93850694444</v>
      </c>
      <c r="T585" s="15">
        <f t="shared" si="39"/>
        <v>42082.896840277783</v>
      </c>
    </row>
    <row r="586" spans="1:20" ht="27.6" x14ac:dyDescent="0.4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36"/>
        <v>1</v>
      </c>
      <c r="P586">
        <f t="shared" si="37"/>
        <v>5</v>
      </c>
      <c r="Q586" s="11" t="s">
        <v>8317</v>
      </c>
      <c r="R586" t="s">
        <v>8318</v>
      </c>
      <c r="S586" s="15">
        <f t="shared" si="38"/>
        <v>42049.716620370367</v>
      </c>
      <c r="T586" s="15">
        <f t="shared" si="39"/>
        <v>42079.674953703703</v>
      </c>
    </row>
    <row r="587" spans="1:20" ht="41.4" x14ac:dyDescent="0.4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36"/>
        <v>0</v>
      </c>
      <c r="P587">
        <f t="shared" si="37"/>
        <v>0</v>
      </c>
      <c r="Q587" s="11" t="s">
        <v>8317</v>
      </c>
      <c r="R587" t="s">
        <v>8318</v>
      </c>
      <c r="S587" s="15">
        <f t="shared" si="38"/>
        <v>42283.3909375</v>
      </c>
      <c r="T587" s="15">
        <f t="shared" si="39"/>
        <v>42339</v>
      </c>
    </row>
    <row r="588" spans="1:20" ht="41.4" x14ac:dyDescent="0.4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36"/>
        <v>1</v>
      </c>
      <c r="P588">
        <f t="shared" si="37"/>
        <v>14</v>
      </c>
      <c r="Q588" s="11" t="s">
        <v>8317</v>
      </c>
      <c r="R588" t="s">
        <v>8318</v>
      </c>
      <c r="S588" s="15">
        <f t="shared" si="38"/>
        <v>42020.854247685187</v>
      </c>
      <c r="T588" s="15">
        <f t="shared" si="39"/>
        <v>42050.854247685187</v>
      </c>
    </row>
    <row r="589" spans="1:20" ht="69" x14ac:dyDescent="0.4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36"/>
        <v>9</v>
      </c>
      <c r="P589">
        <f t="shared" si="37"/>
        <v>389.29</v>
      </c>
      <c r="Q589" s="11" t="s">
        <v>8317</v>
      </c>
      <c r="R589" t="s">
        <v>8318</v>
      </c>
      <c r="S589" s="15">
        <f t="shared" si="38"/>
        <v>42080.757326388892</v>
      </c>
      <c r="T589" s="15">
        <f t="shared" si="39"/>
        <v>42110.757326388892</v>
      </c>
    </row>
    <row r="590" spans="1:20" ht="41.4" x14ac:dyDescent="0.4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36"/>
        <v>3</v>
      </c>
      <c r="P590">
        <f t="shared" si="37"/>
        <v>150.5</v>
      </c>
      <c r="Q590" s="11" t="s">
        <v>8317</v>
      </c>
      <c r="R590" t="s">
        <v>8318</v>
      </c>
      <c r="S590" s="15">
        <f t="shared" si="38"/>
        <v>42631.769513888896</v>
      </c>
      <c r="T590" s="15">
        <f t="shared" si="39"/>
        <v>42691.811180555553</v>
      </c>
    </row>
    <row r="591" spans="1:20" x14ac:dyDescent="0.4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36"/>
        <v>0</v>
      </c>
      <c r="P591">
        <f t="shared" si="37"/>
        <v>1</v>
      </c>
      <c r="Q591" s="11" t="s">
        <v>8317</v>
      </c>
      <c r="R591" t="s">
        <v>8318</v>
      </c>
      <c r="S591" s="15">
        <f t="shared" si="38"/>
        <v>42178.614571759259</v>
      </c>
      <c r="T591" s="15">
        <f t="shared" si="39"/>
        <v>42193.614571759259</v>
      </c>
    </row>
    <row r="592" spans="1:20" ht="41.4" x14ac:dyDescent="0.4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36"/>
        <v>4</v>
      </c>
      <c r="P592">
        <f t="shared" si="37"/>
        <v>24.78</v>
      </c>
      <c r="Q592" s="11" t="s">
        <v>8317</v>
      </c>
      <c r="R592" t="s">
        <v>8318</v>
      </c>
      <c r="S592" s="15">
        <f t="shared" si="38"/>
        <v>42377.554756944446</v>
      </c>
      <c r="T592" s="15">
        <f t="shared" si="39"/>
        <v>42408.542361111111</v>
      </c>
    </row>
    <row r="593" spans="1:20" ht="41.4" x14ac:dyDescent="0.4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36"/>
        <v>0</v>
      </c>
      <c r="P593">
        <f t="shared" si="37"/>
        <v>30.5</v>
      </c>
      <c r="Q593" s="11" t="s">
        <v>8317</v>
      </c>
      <c r="R593" t="s">
        <v>8318</v>
      </c>
      <c r="S593" s="15">
        <f t="shared" si="38"/>
        <v>42177.543171296296</v>
      </c>
      <c r="T593" s="15">
        <f t="shared" si="39"/>
        <v>42207.543171296296</v>
      </c>
    </row>
    <row r="594" spans="1:20" ht="41.4" x14ac:dyDescent="0.4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36"/>
        <v>3</v>
      </c>
      <c r="P594">
        <f t="shared" si="37"/>
        <v>250</v>
      </c>
      <c r="Q594" s="11" t="s">
        <v>8317</v>
      </c>
      <c r="R594" t="s">
        <v>8318</v>
      </c>
      <c r="S594" s="15">
        <f t="shared" si="38"/>
        <v>41946.232175925928</v>
      </c>
      <c r="T594" s="15">
        <f t="shared" si="39"/>
        <v>41976.232175925921</v>
      </c>
    </row>
    <row r="595" spans="1:20" ht="55.2" x14ac:dyDescent="0.4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36"/>
        <v>23</v>
      </c>
      <c r="P595">
        <f t="shared" si="37"/>
        <v>16.43</v>
      </c>
      <c r="Q595" s="11" t="s">
        <v>8317</v>
      </c>
      <c r="R595" t="s">
        <v>8318</v>
      </c>
      <c r="S595" s="15">
        <f t="shared" si="38"/>
        <v>42070.677604166667</v>
      </c>
      <c r="T595" s="15">
        <f t="shared" si="39"/>
        <v>42100.635937500003</v>
      </c>
    </row>
    <row r="596" spans="1:20" ht="27.6" x14ac:dyDescent="0.4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36"/>
        <v>0</v>
      </c>
      <c r="P596">
        <f t="shared" si="37"/>
        <v>13</v>
      </c>
      <c r="Q596" s="11" t="s">
        <v>8317</v>
      </c>
      <c r="R596" t="s">
        <v>8318</v>
      </c>
      <c r="S596" s="15">
        <f t="shared" si="38"/>
        <v>42446.780162037037</v>
      </c>
      <c r="T596" s="15">
        <f t="shared" si="39"/>
        <v>42476.780162037037</v>
      </c>
    </row>
    <row r="597" spans="1:20" ht="41.4" x14ac:dyDescent="0.4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36"/>
        <v>0</v>
      </c>
      <c r="P597">
        <f t="shared" si="37"/>
        <v>53.25</v>
      </c>
      <c r="Q597" s="11" t="s">
        <v>8317</v>
      </c>
      <c r="R597" t="s">
        <v>8318</v>
      </c>
      <c r="S597" s="15">
        <f t="shared" si="38"/>
        <v>42083.069884259254</v>
      </c>
      <c r="T597" s="15">
        <f t="shared" si="39"/>
        <v>42128.069884259254</v>
      </c>
    </row>
    <row r="598" spans="1:20" ht="27.6" x14ac:dyDescent="0.4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36"/>
        <v>0</v>
      </c>
      <c r="P598">
        <f t="shared" si="37"/>
        <v>3</v>
      </c>
      <c r="Q598" s="11" t="s">
        <v>8317</v>
      </c>
      <c r="R598" t="s">
        <v>8318</v>
      </c>
      <c r="S598" s="15">
        <f t="shared" si="38"/>
        <v>42646.896898148145</v>
      </c>
      <c r="T598" s="15">
        <f t="shared" si="39"/>
        <v>42676.896898148145</v>
      </c>
    </row>
    <row r="599" spans="1:20" ht="41.4" x14ac:dyDescent="0.4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36"/>
        <v>0</v>
      </c>
      <c r="P599">
        <f t="shared" si="37"/>
        <v>10</v>
      </c>
      <c r="Q599" s="11" t="s">
        <v>8317</v>
      </c>
      <c r="R599" t="s">
        <v>8318</v>
      </c>
      <c r="S599" s="15">
        <f t="shared" si="38"/>
        <v>42545.705266203702</v>
      </c>
      <c r="T599" s="15">
        <f t="shared" si="39"/>
        <v>42582.666666666672</v>
      </c>
    </row>
    <row r="600" spans="1:20" ht="27.6" x14ac:dyDescent="0.4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36"/>
        <v>34</v>
      </c>
      <c r="P600">
        <f t="shared" si="37"/>
        <v>121.43</v>
      </c>
      <c r="Q600" s="11" t="s">
        <v>8317</v>
      </c>
      <c r="R600" t="s">
        <v>8318</v>
      </c>
      <c r="S600" s="15">
        <f t="shared" si="38"/>
        <v>41948.00209490741</v>
      </c>
      <c r="T600" s="15">
        <f t="shared" si="39"/>
        <v>41978.00209490741</v>
      </c>
    </row>
    <row r="601" spans="1:20" ht="41.4" x14ac:dyDescent="0.4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36"/>
        <v>0</v>
      </c>
      <c r="P601">
        <f t="shared" si="37"/>
        <v>15.5</v>
      </c>
      <c r="Q601" s="11" t="s">
        <v>8317</v>
      </c>
      <c r="R601" t="s">
        <v>8318</v>
      </c>
      <c r="S601" s="15">
        <f t="shared" si="38"/>
        <v>42047.812523148154</v>
      </c>
      <c r="T601" s="15">
        <f t="shared" si="39"/>
        <v>42071.636111111111</v>
      </c>
    </row>
    <row r="602" spans="1:20" ht="27.6" x14ac:dyDescent="0.4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36"/>
        <v>2</v>
      </c>
      <c r="P602">
        <f t="shared" si="37"/>
        <v>100</v>
      </c>
      <c r="Q602" s="11" t="s">
        <v>8317</v>
      </c>
      <c r="R602" t="s">
        <v>8318</v>
      </c>
      <c r="S602" s="15">
        <f t="shared" si="38"/>
        <v>42073.798171296294</v>
      </c>
      <c r="T602" s="15">
        <f t="shared" si="39"/>
        <v>42133.798171296294</v>
      </c>
    </row>
    <row r="603" spans="1:20" ht="41.4" x14ac:dyDescent="0.4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36"/>
        <v>1</v>
      </c>
      <c r="P603">
        <f t="shared" si="37"/>
        <v>23.33</v>
      </c>
      <c r="Q603" s="11" t="s">
        <v>8317</v>
      </c>
      <c r="R603" t="s">
        <v>8318</v>
      </c>
      <c r="S603" s="15">
        <f t="shared" si="38"/>
        <v>41969.858090277776</v>
      </c>
      <c r="T603" s="15">
        <f t="shared" si="39"/>
        <v>41999.858090277776</v>
      </c>
    </row>
    <row r="604" spans="1:20" ht="41.4" x14ac:dyDescent="0.4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36"/>
        <v>0</v>
      </c>
      <c r="P604">
        <f t="shared" si="37"/>
        <v>0</v>
      </c>
      <c r="Q604" s="11" t="s">
        <v>8317</v>
      </c>
      <c r="R604" t="s">
        <v>8318</v>
      </c>
      <c r="S604" s="15">
        <f t="shared" si="38"/>
        <v>42143.79415509259</v>
      </c>
      <c r="T604" s="15">
        <f t="shared" si="39"/>
        <v>42173.79415509259</v>
      </c>
    </row>
    <row r="605" spans="1:20" ht="41.4" x14ac:dyDescent="0.4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36"/>
        <v>4</v>
      </c>
      <c r="P605">
        <f t="shared" si="37"/>
        <v>45.39</v>
      </c>
      <c r="Q605" s="11" t="s">
        <v>8317</v>
      </c>
      <c r="R605" t="s">
        <v>8318</v>
      </c>
      <c r="S605" s="15">
        <f t="shared" si="38"/>
        <v>41835.639155092591</v>
      </c>
      <c r="T605" s="15">
        <f t="shared" si="39"/>
        <v>41865.639155092591</v>
      </c>
    </row>
    <row r="606" spans="1:20" ht="41.4" x14ac:dyDescent="0.4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36"/>
        <v>0</v>
      </c>
      <c r="P606">
        <f t="shared" si="37"/>
        <v>0</v>
      </c>
      <c r="Q606" s="11" t="s">
        <v>8317</v>
      </c>
      <c r="R606" t="s">
        <v>8318</v>
      </c>
      <c r="S606" s="15">
        <f t="shared" si="38"/>
        <v>41849.035370370373</v>
      </c>
      <c r="T606" s="15">
        <f t="shared" si="39"/>
        <v>41879.035370370373</v>
      </c>
    </row>
    <row r="607" spans="1:20" ht="27.6" x14ac:dyDescent="0.4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36"/>
        <v>3</v>
      </c>
      <c r="P607">
        <f t="shared" si="37"/>
        <v>16.38</v>
      </c>
      <c r="Q607" s="11" t="s">
        <v>8317</v>
      </c>
      <c r="R607" t="s">
        <v>8318</v>
      </c>
      <c r="S607" s="15">
        <f t="shared" si="38"/>
        <v>42194.357731481476</v>
      </c>
      <c r="T607" s="15">
        <f t="shared" si="39"/>
        <v>42239.357731481476</v>
      </c>
    </row>
    <row r="608" spans="1:20" ht="41.4" x14ac:dyDescent="0.4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36"/>
        <v>0</v>
      </c>
      <c r="P608">
        <f t="shared" si="37"/>
        <v>10</v>
      </c>
      <c r="Q608" s="11" t="s">
        <v>8317</v>
      </c>
      <c r="R608" t="s">
        <v>8318</v>
      </c>
      <c r="S608" s="15">
        <f t="shared" si="38"/>
        <v>42102.650567129633</v>
      </c>
      <c r="T608" s="15">
        <f t="shared" si="39"/>
        <v>42148.625</v>
      </c>
    </row>
    <row r="609" spans="1:20" ht="41.4" x14ac:dyDescent="0.4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36"/>
        <v>0</v>
      </c>
      <c r="P609">
        <f t="shared" si="37"/>
        <v>0</v>
      </c>
      <c r="Q609" s="11" t="s">
        <v>8317</v>
      </c>
      <c r="R609" t="s">
        <v>8318</v>
      </c>
      <c r="S609" s="15">
        <f t="shared" si="38"/>
        <v>42300.825648148151</v>
      </c>
      <c r="T609" s="15">
        <f t="shared" si="39"/>
        <v>42330.867314814815</v>
      </c>
    </row>
    <row r="610" spans="1:20" ht="41.4" x14ac:dyDescent="0.4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36"/>
        <v>1</v>
      </c>
      <c r="P610">
        <f t="shared" si="37"/>
        <v>292.2</v>
      </c>
      <c r="Q610" s="11" t="s">
        <v>8317</v>
      </c>
      <c r="R610" t="s">
        <v>8318</v>
      </c>
      <c r="S610" s="15">
        <f t="shared" si="38"/>
        <v>42140.921064814815</v>
      </c>
      <c r="T610" s="15">
        <f t="shared" si="39"/>
        <v>42170.921064814815</v>
      </c>
    </row>
    <row r="611" spans="1:20" ht="41.4" x14ac:dyDescent="0.4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36"/>
        <v>1</v>
      </c>
      <c r="P611">
        <f t="shared" si="37"/>
        <v>5</v>
      </c>
      <c r="Q611" s="11" t="s">
        <v>8317</v>
      </c>
      <c r="R611" t="s">
        <v>8318</v>
      </c>
      <c r="S611" s="15">
        <f t="shared" si="38"/>
        <v>42307.034074074079</v>
      </c>
      <c r="T611" s="15">
        <f t="shared" si="39"/>
        <v>42337.075740740736</v>
      </c>
    </row>
    <row r="612" spans="1:20" ht="41.4" x14ac:dyDescent="0.4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36"/>
        <v>0</v>
      </c>
      <c r="P612">
        <f t="shared" si="37"/>
        <v>0</v>
      </c>
      <c r="Q612" s="11" t="s">
        <v>8317</v>
      </c>
      <c r="R612" t="s">
        <v>8318</v>
      </c>
      <c r="S612" s="15">
        <f t="shared" si="38"/>
        <v>42086.83085648148</v>
      </c>
      <c r="T612" s="15">
        <f t="shared" si="39"/>
        <v>42116.83085648148</v>
      </c>
    </row>
    <row r="613" spans="1:20" ht="41.4" x14ac:dyDescent="0.4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36"/>
        <v>0</v>
      </c>
      <c r="P613">
        <f t="shared" si="37"/>
        <v>0</v>
      </c>
      <c r="Q613" s="11" t="s">
        <v>8317</v>
      </c>
      <c r="R613" t="s">
        <v>8318</v>
      </c>
      <c r="S613" s="15">
        <f t="shared" si="38"/>
        <v>42328.560613425929</v>
      </c>
      <c r="T613" s="15">
        <f t="shared" si="39"/>
        <v>42388.560613425929</v>
      </c>
    </row>
    <row r="614" spans="1:20" ht="27.6" x14ac:dyDescent="0.4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36"/>
        <v>0</v>
      </c>
      <c r="P614">
        <f t="shared" si="37"/>
        <v>0</v>
      </c>
      <c r="Q614" s="11" t="s">
        <v>8317</v>
      </c>
      <c r="R614" t="s">
        <v>8318</v>
      </c>
      <c r="S614" s="15">
        <f t="shared" si="38"/>
        <v>42585.031782407401</v>
      </c>
      <c r="T614" s="15">
        <f t="shared" si="39"/>
        <v>42615.031782407401</v>
      </c>
    </row>
    <row r="615" spans="1:20" ht="41.4" x14ac:dyDescent="0.4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36"/>
        <v>21</v>
      </c>
      <c r="P615">
        <f t="shared" si="37"/>
        <v>105.93</v>
      </c>
      <c r="Q615" s="11" t="s">
        <v>8317</v>
      </c>
      <c r="R615" t="s">
        <v>8318</v>
      </c>
      <c r="S615" s="15">
        <f t="shared" si="38"/>
        <v>42247.496759259258</v>
      </c>
      <c r="T615" s="15">
        <f t="shared" si="39"/>
        <v>42278.207638888889</v>
      </c>
    </row>
    <row r="616" spans="1:20" ht="41.4" x14ac:dyDescent="0.4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36"/>
        <v>0</v>
      </c>
      <c r="P616">
        <f t="shared" si="37"/>
        <v>0</v>
      </c>
      <c r="Q616" s="11" t="s">
        <v>8317</v>
      </c>
      <c r="R616" t="s">
        <v>8318</v>
      </c>
      <c r="S616" s="15">
        <f t="shared" si="38"/>
        <v>42515.061805555553</v>
      </c>
      <c r="T616" s="15">
        <f t="shared" si="39"/>
        <v>42545.061805555553</v>
      </c>
    </row>
    <row r="617" spans="1:20" ht="41.4" x14ac:dyDescent="0.4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36"/>
        <v>0</v>
      </c>
      <c r="P617">
        <f t="shared" si="37"/>
        <v>0</v>
      </c>
      <c r="Q617" s="11" t="s">
        <v>8317</v>
      </c>
      <c r="R617" t="s">
        <v>8318</v>
      </c>
      <c r="S617" s="15">
        <f t="shared" si="38"/>
        <v>42242.122210648144</v>
      </c>
      <c r="T617" s="15">
        <f t="shared" si="39"/>
        <v>42272.122210648144</v>
      </c>
    </row>
    <row r="618" spans="1:20" ht="41.4" x14ac:dyDescent="0.4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36"/>
        <v>0</v>
      </c>
      <c r="P618">
        <f t="shared" si="37"/>
        <v>0</v>
      </c>
      <c r="Q618" s="11" t="s">
        <v>8317</v>
      </c>
      <c r="R618" t="s">
        <v>8318</v>
      </c>
      <c r="S618" s="15">
        <f t="shared" si="38"/>
        <v>42761.376238425932</v>
      </c>
      <c r="T618" s="15">
        <f t="shared" si="39"/>
        <v>42791.376238425932</v>
      </c>
    </row>
    <row r="619" spans="1:20" ht="41.4" x14ac:dyDescent="0.4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36"/>
        <v>3</v>
      </c>
      <c r="P619">
        <f t="shared" si="37"/>
        <v>20</v>
      </c>
      <c r="Q619" s="11" t="s">
        <v>8317</v>
      </c>
      <c r="R619" t="s">
        <v>8318</v>
      </c>
      <c r="S619" s="15">
        <f t="shared" si="38"/>
        <v>42087.343090277776</v>
      </c>
      <c r="T619" s="15">
        <f t="shared" si="39"/>
        <v>42132.343090277776</v>
      </c>
    </row>
    <row r="620" spans="1:20" ht="41.4" x14ac:dyDescent="0.4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36"/>
        <v>0</v>
      </c>
      <c r="P620">
        <f t="shared" si="37"/>
        <v>0</v>
      </c>
      <c r="Q620" s="11" t="s">
        <v>8317</v>
      </c>
      <c r="R620" t="s">
        <v>8318</v>
      </c>
      <c r="S620" s="15">
        <f t="shared" si="38"/>
        <v>42317.810219907406</v>
      </c>
      <c r="T620" s="15">
        <f t="shared" si="39"/>
        <v>42347.810219907406</v>
      </c>
    </row>
    <row r="621" spans="1:20" ht="27.6" x14ac:dyDescent="0.4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36"/>
        <v>0</v>
      </c>
      <c r="P621">
        <f t="shared" si="37"/>
        <v>1</v>
      </c>
      <c r="Q621" s="11" t="s">
        <v>8317</v>
      </c>
      <c r="R621" t="s">
        <v>8318</v>
      </c>
      <c r="S621" s="15">
        <f t="shared" si="38"/>
        <v>41908.650347222225</v>
      </c>
      <c r="T621" s="15">
        <f t="shared" si="39"/>
        <v>41968.692013888889</v>
      </c>
    </row>
    <row r="622" spans="1:20" ht="41.4" x14ac:dyDescent="0.4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36"/>
        <v>1</v>
      </c>
      <c r="P622">
        <f t="shared" si="37"/>
        <v>300</v>
      </c>
      <c r="Q622" s="11" t="s">
        <v>8317</v>
      </c>
      <c r="R622" t="s">
        <v>8318</v>
      </c>
      <c r="S622" s="15">
        <f t="shared" si="38"/>
        <v>41831.716874999998</v>
      </c>
      <c r="T622" s="15">
        <f t="shared" si="39"/>
        <v>41876.716874999998</v>
      </c>
    </row>
    <row r="623" spans="1:20" ht="41.4" x14ac:dyDescent="0.4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36"/>
        <v>1</v>
      </c>
      <c r="P623">
        <f t="shared" si="37"/>
        <v>87</v>
      </c>
      <c r="Q623" s="11" t="s">
        <v>8317</v>
      </c>
      <c r="R623" t="s">
        <v>8318</v>
      </c>
      <c r="S623" s="15">
        <f t="shared" si="38"/>
        <v>42528.987696759257</v>
      </c>
      <c r="T623" s="15">
        <f t="shared" si="39"/>
        <v>42558.987696759257</v>
      </c>
    </row>
    <row r="624" spans="1:20" ht="41.4" x14ac:dyDescent="0.4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36"/>
        <v>6</v>
      </c>
      <c r="P624">
        <f t="shared" si="37"/>
        <v>37.89</v>
      </c>
      <c r="Q624" s="11" t="s">
        <v>8317</v>
      </c>
      <c r="R624" t="s">
        <v>8318</v>
      </c>
      <c r="S624" s="15">
        <f t="shared" si="38"/>
        <v>42532.774745370371</v>
      </c>
      <c r="T624" s="15">
        <f t="shared" si="39"/>
        <v>42552.774745370371</v>
      </c>
    </row>
    <row r="625" spans="1:20" ht="41.4" x14ac:dyDescent="0.4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36"/>
        <v>0</v>
      </c>
      <c r="P625">
        <f t="shared" si="37"/>
        <v>0</v>
      </c>
      <c r="Q625" s="11" t="s">
        <v>8317</v>
      </c>
      <c r="R625" t="s">
        <v>8318</v>
      </c>
      <c r="S625" s="15">
        <f t="shared" si="38"/>
        <v>42122.009224537032</v>
      </c>
      <c r="T625" s="15">
        <f t="shared" si="39"/>
        <v>42152.009224537032</v>
      </c>
    </row>
    <row r="626" spans="1:20" ht="41.4" x14ac:dyDescent="0.4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36"/>
        <v>0</v>
      </c>
      <c r="P626">
        <f t="shared" si="37"/>
        <v>0</v>
      </c>
      <c r="Q626" s="11" t="s">
        <v>8317</v>
      </c>
      <c r="R626" t="s">
        <v>8318</v>
      </c>
      <c r="S626" s="15">
        <f t="shared" si="38"/>
        <v>42108.988900462966</v>
      </c>
      <c r="T626" s="15">
        <f t="shared" si="39"/>
        <v>42138.988900462966</v>
      </c>
    </row>
    <row r="627" spans="1:20" ht="41.4" x14ac:dyDescent="0.4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36"/>
        <v>0</v>
      </c>
      <c r="P627">
        <f t="shared" si="37"/>
        <v>0</v>
      </c>
      <c r="Q627" s="11" t="s">
        <v>8317</v>
      </c>
      <c r="R627" t="s">
        <v>8318</v>
      </c>
      <c r="S627" s="15">
        <f t="shared" si="38"/>
        <v>42790.895567129628</v>
      </c>
      <c r="T627" s="15">
        <f t="shared" si="39"/>
        <v>42820.853900462964</v>
      </c>
    </row>
    <row r="628" spans="1:20" ht="41.4" x14ac:dyDescent="0.4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36"/>
        <v>17</v>
      </c>
      <c r="P628">
        <f t="shared" si="37"/>
        <v>111.41</v>
      </c>
      <c r="Q628" s="11" t="s">
        <v>8317</v>
      </c>
      <c r="R628" t="s">
        <v>8318</v>
      </c>
      <c r="S628" s="15">
        <f t="shared" si="38"/>
        <v>42198.559479166666</v>
      </c>
      <c r="T628" s="15">
        <f t="shared" si="39"/>
        <v>42231.556944444441</v>
      </c>
    </row>
    <row r="629" spans="1:20" ht="41.4" x14ac:dyDescent="0.4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36"/>
        <v>0</v>
      </c>
      <c r="P629">
        <f t="shared" si="37"/>
        <v>90</v>
      </c>
      <c r="Q629" s="11" t="s">
        <v>8317</v>
      </c>
      <c r="R629" t="s">
        <v>8318</v>
      </c>
      <c r="S629" s="15">
        <f t="shared" si="38"/>
        <v>42384.306840277779</v>
      </c>
      <c r="T629" s="15">
        <f t="shared" si="39"/>
        <v>42443.958333333328</v>
      </c>
    </row>
    <row r="630" spans="1:20" ht="41.4" x14ac:dyDescent="0.4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36"/>
        <v>0</v>
      </c>
      <c r="P630">
        <f t="shared" si="37"/>
        <v>0</v>
      </c>
      <c r="Q630" s="11" t="s">
        <v>8317</v>
      </c>
      <c r="R630" t="s">
        <v>8318</v>
      </c>
      <c r="S630" s="15">
        <f t="shared" si="38"/>
        <v>41803.692789351851</v>
      </c>
      <c r="T630" s="15">
        <f t="shared" si="39"/>
        <v>41833.692789351851</v>
      </c>
    </row>
    <row r="631" spans="1:20" ht="41.4" x14ac:dyDescent="0.4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36"/>
        <v>0</v>
      </c>
      <c r="P631">
        <f t="shared" si="37"/>
        <v>116.67</v>
      </c>
      <c r="Q631" s="11" t="s">
        <v>8317</v>
      </c>
      <c r="R631" t="s">
        <v>8318</v>
      </c>
      <c r="S631" s="15">
        <f t="shared" si="38"/>
        <v>42474.637824074074</v>
      </c>
      <c r="T631" s="15">
        <f t="shared" si="39"/>
        <v>42504.637824074074</v>
      </c>
    </row>
    <row r="632" spans="1:20" ht="41.4" x14ac:dyDescent="0.4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36"/>
        <v>0</v>
      </c>
      <c r="P632">
        <f t="shared" si="37"/>
        <v>10</v>
      </c>
      <c r="Q632" s="11" t="s">
        <v>8317</v>
      </c>
      <c r="R632" t="s">
        <v>8318</v>
      </c>
      <c r="S632" s="15">
        <f t="shared" si="38"/>
        <v>42223.619456018518</v>
      </c>
      <c r="T632" s="15">
        <f t="shared" si="39"/>
        <v>42253.215277777781</v>
      </c>
    </row>
    <row r="633" spans="1:20" ht="27.6" x14ac:dyDescent="0.4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36"/>
        <v>1</v>
      </c>
      <c r="P633">
        <f t="shared" si="37"/>
        <v>76.67</v>
      </c>
      <c r="Q633" s="11" t="s">
        <v>8317</v>
      </c>
      <c r="R633" t="s">
        <v>8318</v>
      </c>
      <c r="S633" s="15">
        <f t="shared" si="38"/>
        <v>42489.772326388891</v>
      </c>
      <c r="T633" s="15">
        <f t="shared" si="39"/>
        <v>42518.772326388891</v>
      </c>
    </row>
    <row r="634" spans="1:20" ht="27.6" x14ac:dyDescent="0.4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36"/>
        <v>0</v>
      </c>
      <c r="P634">
        <f t="shared" si="37"/>
        <v>0</v>
      </c>
      <c r="Q634" s="11" t="s">
        <v>8317</v>
      </c>
      <c r="R634" t="s">
        <v>8318</v>
      </c>
      <c r="S634" s="15">
        <f t="shared" si="38"/>
        <v>42303.659317129626</v>
      </c>
      <c r="T634" s="15">
        <f t="shared" si="39"/>
        <v>42333.700983796298</v>
      </c>
    </row>
    <row r="635" spans="1:20" ht="41.4" x14ac:dyDescent="0.4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36"/>
        <v>12</v>
      </c>
      <c r="P635">
        <f t="shared" si="37"/>
        <v>49.8</v>
      </c>
      <c r="Q635" s="11" t="s">
        <v>8317</v>
      </c>
      <c r="R635" t="s">
        <v>8318</v>
      </c>
      <c r="S635" s="15">
        <f t="shared" si="38"/>
        <v>42507.29932870371</v>
      </c>
      <c r="T635" s="15">
        <f t="shared" si="39"/>
        <v>42538.958333333328</v>
      </c>
    </row>
    <row r="636" spans="1:20" ht="27.6" x14ac:dyDescent="0.4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36"/>
        <v>0</v>
      </c>
      <c r="P636">
        <f t="shared" si="37"/>
        <v>1</v>
      </c>
      <c r="Q636" s="11" t="s">
        <v>8317</v>
      </c>
      <c r="R636" t="s">
        <v>8318</v>
      </c>
      <c r="S636" s="15">
        <f t="shared" si="38"/>
        <v>42031.928576388891</v>
      </c>
      <c r="T636" s="15">
        <f t="shared" si="39"/>
        <v>42061.928576388891</v>
      </c>
    </row>
    <row r="637" spans="1:20" ht="27.6" x14ac:dyDescent="0.4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36"/>
        <v>0</v>
      </c>
      <c r="P637">
        <f t="shared" si="37"/>
        <v>2</v>
      </c>
      <c r="Q637" s="11" t="s">
        <v>8317</v>
      </c>
      <c r="R637" t="s">
        <v>8318</v>
      </c>
      <c r="S637" s="15">
        <f t="shared" si="38"/>
        <v>42076.092152777783</v>
      </c>
      <c r="T637" s="15">
        <f t="shared" si="39"/>
        <v>42106.092152777783</v>
      </c>
    </row>
    <row r="638" spans="1:20" ht="27.6" x14ac:dyDescent="0.4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36"/>
        <v>0</v>
      </c>
      <c r="P638">
        <f t="shared" si="37"/>
        <v>4</v>
      </c>
      <c r="Q638" s="11" t="s">
        <v>8317</v>
      </c>
      <c r="R638" t="s">
        <v>8318</v>
      </c>
      <c r="S638" s="15">
        <f t="shared" si="38"/>
        <v>42131.455439814818</v>
      </c>
      <c r="T638" s="15">
        <f t="shared" si="39"/>
        <v>42161.44930555555</v>
      </c>
    </row>
    <row r="639" spans="1:20" ht="41.4" x14ac:dyDescent="0.4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36"/>
        <v>0</v>
      </c>
      <c r="P639">
        <f t="shared" si="37"/>
        <v>0</v>
      </c>
      <c r="Q639" s="11" t="s">
        <v>8317</v>
      </c>
      <c r="R639" t="s">
        <v>8318</v>
      </c>
      <c r="S639" s="15">
        <f t="shared" si="38"/>
        <v>42762.962013888886</v>
      </c>
      <c r="T639" s="15">
        <f t="shared" si="39"/>
        <v>42791.961111111115</v>
      </c>
    </row>
    <row r="640" spans="1:20" x14ac:dyDescent="0.4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36"/>
        <v>0</v>
      </c>
      <c r="P640">
        <f t="shared" si="37"/>
        <v>3</v>
      </c>
      <c r="Q640" s="11" t="s">
        <v>8317</v>
      </c>
      <c r="R640" t="s">
        <v>8318</v>
      </c>
      <c r="S640" s="15">
        <f t="shared" si="38"/>
        <v>42759.593310185184</v>
      </c>
      <c r="T640" s="15">
        <f t="shared" si="39"/>
        <v>42819.55164351852</v>
      </c>
    </row>
    <row r="641" spans="1:20" ht="27.6" x14ac:dyDescent="0.4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36"/>
        <v>0</v>
      </c>
      <c r="P641">
        <f t="shared" si="37"/>
        <v>1</v>
      </c>
      <c r="Q641" s="11" t="s">
        <v>8317</v>
      </c>
      <c r="R641" t="s">
        <v>8318</v>
      </c>
      <c r="S641" s="15">
        <f t="shared" si="38"/>
        <v>41865.583275462966</v>
      </c>
      <c r="T641" s="15">
        <f t="shared" si="39"/>
        <v>41925.583275462966</v>
      </c>
    </row>
    <row r="642" spans="1:20" ht="41.4" x14ac:dyDescent="0.4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si="36"/>
        <v>144</v>
      </c>
      <c r="P642">
        <f t="shared" si="37"/>
        <v>50.5</v>
      </c>
      <c r="Q642" s="11" t="s">
        <v>8317</v>
      </c>
      <c r="R642" t="s">
        <v>8319</v>
      </c>
      <c r="S642" s="15">
        <f t="shared" si="38"/>
        <v>42683.420312500006</v>
      </c>
      <c r="T642" s="15">
        <f t="shared" si="39"/>
        <v>42698.958333333328</v>
      </c>
    </row>
    <row r="643" spans="1:20" ht="41.4" x14ac:dyDescent="0.4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ref="O643:O706" si="40">ROUND(E643/D643*100,0)</f>
        <v>119</v>
      </c>
      <c r="P643">
        <f t="shared" ref="P643:P706" si="41">IFERROR(ROUND(E643/L643,2),0)</f>
        <v>151.32</v>
      </c>
      <c r="Q643" s="11" t="s">
        <v>8317</v>
      </c>
      <c r="R643" t="s">
        <v>8319</v>
      </c>
      <c r="S643" s="15">
        <f t="shared" ref="S643:S706" si="42">(((J643/60)/60)/24)+DATE(1970,1,1)</f>
        <v>42199.57</v>
      </c>
      <c r="T643" s="15">
        <f t="shared" ref="T643:T706" si="43">(((I643/60)/60)/24)+DATE(1970,1,1)</f>
        <v>42229.57</v>
      </c>
    </row>
    <row r="644" spans="1:20" ht="41.4" x14ac:dyDescent="0.4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40"/>
        <v>1460</v>
      </c>
      <c r="P644">
        <f t="shared" si="41"/>
        <v>134.36000000000001</v>
      </c>
      <c r="Q644" s="11" t="s">
        <v>8317</v>
      </c>
      <c r="R644" t="s">
        <v>8319</v>
      </c>
      <c r="S644" s="15">
        <f t="shared" si="42"/>
        <v>42199.651319444441</v>
      </c>
      <c r="T644" s="15">
        <f t="shared" si="43"/>
        <v>42235.651319444441</v>
      </c>
    </row>
    <row r="645" spans="1:20" ht="27.6" x14ac:dyDescent="0.4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40"/>
        <v>106</v>
      </c>
      <c r="P645">
        <f t="shared" si="41"/>
        <v>174.03</v>
      </c>
      <c r="Q645" s="11" t="s">
        <v>8317</v>
      </c>
      <c r="R645" t="s">
        <v>8319</v>
      </c>
      <c r="S645" s="15">
        <f t="shared" si="42"/>
        <v>42100.642071759255</v>
      </c>
      <c r="T645" s="15">
        <f t="shared" si="43"/>
        <v>42155.642071759255</v>
      </c>
    </row>
    <row r="646" spans="1:20" ht="41.4" x14ac:dyDescent="0.4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40"/>
        <v>300</v>
      </c>
      <c r="P646">
        <f t="shared" si="41"/>
        <v>73.489999999999995</v>
      </c>
      <c r="Q646" s="11" t="s">
        <v>8317</v>
      </c>
      <c r="R646" t="s">
        <v>8319</v>
      </c>
      <c r="S646" s="15">
        <f t="shared" si="42"/>
        <v>41898.665960648148</v>
      </c>
      <c r="T646" s="15">
        <f t="shared" si="43"/>
        <v>41941.041666666664</v>
      </c>
    </row>
    <row r="647" spans="1:20" ht="27.6" x14ac:dyDescent="0.4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40"/>
        <v>279</v>
      </c>
      <c r="P647">
        <f t="shared" si="41"/>
        <v>23.52</v>
      </c>
      <c r="Q647" s="11" t="s">
        <v>8317</v>
      </c>
      <c r="R647" t="s">
        <v>8319</v>
      </c>
      <c r="S647" s="15">
        <f t="shared" si="42"/>
        <v>42564.026319444441</v>
      </c>
      <c r="T647" s="15">
        <f t="shared" si="43"/>
        <v>42594.026319444441</v>
      </c>
    </row>
    <row r="648" spans="1:20" ht="41.4" x14ac:dyDescent="0.4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40"/>
        <v>132</v>
      </c>
      <c r="P648">
        <f t="shared" si="41"/>
        <v>39.07</v>
      </c>
      <c r="Q648" s="11" t="s">
        <v>8317</v>
      </c>
      <c r="R648" t="s">
        <v>8319</v>
      </c>
      <c r="S648" s="15">
        <f t="shared" si="42"/>
        <v>41832.852627314816</v>
      </c>
      <c r="T648" s="15">
        <f t="shared" si="43"/>
        <v>41862.852627314816</v>
      </c>
    </row>
    <row r="649" spans="1:20" ht="41.4" x14ac:dyDescent="0.4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40"/>
        <v>107</v>
      </c>
      <c r="P649">
        <f t="shared" si="41"/>
        <v>125.94</v>
      </c>
      <c r="Q649" s="11" t="s">
        <v>8317</v>
      </c>
      <c r="R649" t="s">
        <v>8319</v>
      </c>
      <c r="S649" s="15">
        <f t="shared" si="42"/>
        <v>42416.767928240741</v>
      </c>
      <c r="T649" s="15">
        <f t="shared" si="43"/>
        <v>42446.726261574076</v>
      </c>
    </row>
    <row r="650" spans="1:20" ht="27.6" x14ac:dyDescent="0.4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40"/>
        <v>127</v>
      </c>
      <c r="P650">
        <f t="shared" si="41"/>
        <v>1644</v>
      </c>
      <c r="Q650" s="11" t="s">
        <v>8317</v>
      </c>
      <c r="R650" t="s">
        <v>8319</v>
      </c>
      <c r="S650" s="15">
        <f t="shared" si="42"/>
        <v>41891.693379629629</v>
      </c>
      <c r="T650" s="15">
        <f t="shared" si="43"/>
        <v>41926.693379629629</v>
      </c>
    </row>
    <row r="651" spans="1:20" ht="41.4" x14ac:dyDescent="0.4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40"/>
        <v>140</v>
      </c>
      <c r="P651">
        <f t="shared" si="41"/>
        <v>42.67</v>
      </c>
      <c r="Q651" s="11" t="s">
        <v>8317</v>
      </c>
      <c r="R651" t="s">
        <v>8319</v>
      </c>
      <c r="S651" s="15">
        <f t="shared" si="42"/>
        <v>41877.912187499998</v>
      </c>
      <c r="T651" s="15">
        <f t="shared" si="43"/>
        <v>41898.912187499998</v>
      </c>
    </row>
    <row r="652" spans="1:20" ht="41.4" x14ac:dyDescent="0.4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40"/>
        <v>112</v>
      </c>
      <c r="P652">
        <f t="shared" si="41"/>
        <v>35.130000000000003</v>
      </c>
      <c r="Q652" s="11" t="s">
        <v>8317</v>
      </c>
      <c r="R652" t="s">
        <v>8319</v>
      </c>
      <c r="S652" s="15">
        <f t="shared" si="42"/>
        <v>41932.036851851852</v>
      </c>
      <c r="T652" s="15">
        <f t="shared" si="43"/>
        <v>41992.078518518523</v>
      </c>
    </row>
    <row r="653" spans="1:20" ht="41.4" x14ac:dyDescent="0.4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40"/>
        <v>101</v>
      </c>
      <c r="P653">
        <f t="shared" si="41"/>
        <v>239.35</v>
      </c>
      <c r="Q653" s="11" t="s">
        <v>8317</v>
      </c>
      <c r="R653" t="s">
        <v>8319</v>
      </c>
      <c r="S653" s="15">
        <f t="shared" si="42"/>
        <v>41956.017488425925</v>
      </c>
      <c r="T653" s="15">
        <f t="shared" si="43"/>
        <v>41986.017488425925</v>
      </c>
    </row>
    <row r="654" spans="1:20" ht="41.4" x14ac:dyDescent="0.4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40"/>
        <v>100</v>
      </c>
      <c r="P654">
        <f t="shared" si="41"/>
        <v>107.64</v>
      </c>
      <c r="Q654" s="11" t="s">
        <v>8317</v>
      </c>
      <c r="R654" t="s">
        <v>8319</v>
      </c>
      <c r="S654" s="15">
        <f t="shared" si="42"/>
        <v>42675.690393518518</v>
      </c>
      <c r="T654" s="15">
        <f t="shared" si="43"/>
        <v>42705.732060185182</v>
      </c>
    </row>
    <row r="655" spans="1:20" ht="41.4" x14ac:dyDescent="0.4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40"/>
        <v>141</v>
      </c>
      <c r="P655">
        <f t="shared" si="41"/>
        <v>95.83</v>
      </c>
      <c r="Q655" s="11" t="s">
        <v>8317</v>
      </c>
      <c r="R655" t="s">
        <v>8319</v>
      </c>
      <c r="S655" s="15">
        <f t="shared" si="42"/>
        <v>42199.618518518517</v>
      </c>
      <c r="T655" s="15">
        <f t="shared" si="43"/>
        <v>42236.618518518517</v>
      </c>
    </row>
    <row r="656" spans="1:20" ht="41.4" x14ac:dyDescent="0.4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40"/>
        <v>267</v>
      </c>
      <c r="P656">
        <f t="shared" si="41"/>
        <v>31.66</v>
      </c>
      <c r="Q656" s="11" t="s">
        <v>8317</v>
      </c>
      <c r="R656" t="s">
        <v>8319</v>
      </c>
      <c r="S656" s="15">
        <f t="shared" si="42"/>
        <v>42163.957326388889</v>
      </c>
      <c r="T656" s="15">
        <f t="shared" si="43"/>
        <v>42193.957326388889</v>
      </c>
    </row>
    <row r="657" spans="1:20" ht="41.4" x14ac:dyDescent="0.4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40"/>
        <v>147</v>
      </c>
      <c r="P657">
        <f t="shared" si="41"/>
        <v>42.89</v>
      </c>
      <c r="Q657" s="11" t="s">
        <v>8317</v>
      </c>
      <c r="R657" t="s">
        <v>8319</v>
      </c>
      <c r="S657" s="15">
        <f t="shared" si="42"/>
        <v>42045.957314814819</v>
      </c>
      <c r="T657" s="15">
        <f t="shared" si="43"/>
        <v>42075.915648148148</v>
      </c>
    </row>
    <row r="658" spans="1:20" ht="41.4" x14ac:dyDescent="0.4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40"/>
        <v>214</v>
      </c>
      <c r="P658">
        <f t="shared" si="41"/>
        <v>122.74</v>
      </c>
      <c r="Q658" s="11" t="s">
        <v>8317</v>
      </c>
      <c r="R658" t="s">
        <v>8319</v>
      </c>
      <c r="S658" s="15">
        <f t="shared" si="42"/>
        <v>42417.804618055554</v>
      </c>
      <c r="T658" s="15">
        <f t="shared" si="43"/>
        <v>42477.762951388882</v>
      </c>
    </row>
    <row r="659" spans="1:20" ht="41.4" x14ac:dyDescent="0.4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40"/>
        <v>126</v>
      </c>
      <c r="P659">
        <f t="shared" si="41"/>
        <v>190.45</v>
      </c>
      <c r="Q659" s="11" t="s">
        <v>8317</v>
      </c>
      <c r="R659" t="s">
        <v>8319</v>
      </c>
      <c r="S659" s="15">
        <f t="shared" si="42"/>
        <v>42331.84574074074</v>
      </c>
      <c r="T659" s="15">
        <f t="shared" si="43"/>
        <v>42361.84574074074</v>
      </c>
    </row>
    <row r="660" spans="1:20" ht="41.4" x14ac:dyDescent="0.4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40"/>
        <v>104</v>
      </c>
      <c r="P660">
        <f t="shared" si="41"/>
        <v>109.34</v>
      </c>
      <c r="Q660" s="11" t="s">
        <v>8317</v>
      </c>
      <c r="R660" t="s">
        <v>8319</v>
      </c>
      <c r="S660" s="15">
        <f t="shared" si="42"/>
        <v>42179.160752314812</v>
      </c>
      <c r="T660" s="15">
        <f t="shared" si="43"/>
        <v>42211.75</v>
      </c>
    </row>
    <row r="661" spans="1:20" x14ac:dyDescent="0.4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40"/>
        <v>101</v>
      </c>
      <c r="P661">
        <f t="shared" si="41"/>
        <v>143.66999999999999</v>
      </c>
      <c r="Q661" s="11" t="s">
        <v>8317</v>
      </c>
      <c r="R661" t="s">
        <v>8319</v>
      </c>
      <c r="S661" s="15">
        <f t="shared" si="42"/>
        <v>42209.593692129631</v>
      </c>
      <c r="T661" s="15">
        <f t="shared" si="43"/>
        <v>42239.593692129631</v>
      </c>
    </row>
    <row r="662" spans="1:20" ht="41.4" x14ac:dyDescent="0.4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40"/>
        <v>3</v>
      </c>
      <c r="P662">
        <f t="shared" si="41"/>
        <v>84.94</v>
      </c>
      <c r="Q662" s="11" t="s">
        <v>8317</v>
      </c>
      <c r="R662" t="s">
        <v>8319</v>
      </c>
      <c r="S662" s="15">
        <f t="shared" si="42"/>
        <v>41922.741655092592</v>
      </c>
      <c r="T662" s="15">
        <f t="shared" si="43"/>
        <v>41952.783321759263</v>
      </c>
    </row>
    <row r="663" spans="1:20" ht="41.4" x14ac:dyDescent="0.4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40"/>
        <v>1</v>
      </c>
      <c r="P663">
        <f t="shared" si="41"/>
        <v>10.56</v>
      </c>
      <c r="Q663" s="11" t="s">
        <v>8317</v>
      </c>
      <c r="R663" t="s">
        <v>8319</v>
      </c>
      <c r="S663" s="15">
        <f t="shared" si="42"/>
        <v>42636.645358796297</v>
      </c>
      <c r="T663" s="15">
        <f t="shared" si="43"/>
        <v>42666.645358796297</v>
      </c>
    </row>
    <row r="664" spans="1:20" ht="41.4" x14ac:dyDescent="0.4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40"/>
        <v>0</v>
      </c>
      <c r="P664">
        <f t="shared" si="41"/>
        <v>39</v>
      </c>
      <c r="Q664" s="11" t="s">
        <v>8317</v>
      </c>
      <c r="R664" t="s">
        <v>8319</v>
      </c>
      <c r="S664" s="15">
        <f t="shared" si="42"/>
        <v>41990.438043981485</v>
      </c>
      <c r="T664" s="15">
        <f t="shared" si="43"/>
        <v>42020.438043981485</v>
      </c>
    </row>
    <row r="665" spans="1:20" ht="41.4" x14ac:dyDescent="0.4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40"/>
        <v>0</v>
      </c>
      <c r="P665">
        <f t="shared" si="41"/>
        <v>100</v>
      </c>
      <c r="Q665" s="11" t="s">
        <v>8317</v>
      </c>
      <c r="R665" t="s">
        <v>8319</v>
      </c>
      <c r="S665" s="15">
        <f t="shared" si="42"/>
        <v>42173.843240740738</v>
      </c>
      <c r="T665" s="15">
        <f t="shared" si="43"/>
        <v>42203.843240740738</v>
      </c>
    </row>
    <row r="666" spans="1:20" ht="41.4" x14ac:dyDescent="0.4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40"/>
        <v>8</v>
      </c>
      <c r="P666">
        <f t="shared" si="41"/>
        <v>31.17</v>
      </c>
      <c r="Q666" s="11" t="s">
        <v>8317</v>
      </c>
      <c r="R666" t="s">
        <v>8319</v>
      </c>
      <c r="S666" s="15">
        <f t="shared" si="42"/>
        <v>42077.666377314818</v>
      </c>
      <c r="T666" s="15">
        <f t="shared" si="43"/>
        <v>42107.666377314818</v>
      </c>
    </row>
    <row r="667" spans="1:20" ht="41.4" x14ac:dyDescent="0.4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40"/>
        <v>19</v>
      </c>
      <c r="P667">
        <f t="shared" si="41"/>
        <v>155.33000000000001</v>
      </c>
      <c r="Q667" s="11" t="s">
        <v>8317</v>
      </c>
      <c r="R667" t="s">
        <v>8319</v>
      </c>
      <c r="S667" s="15">
        <f t="shared" si="42"/>
        <v>42688.711354166662</v>
      </c>
      <c r="T667" s="15">
        <f t="shared" si="43"/>
        <v>42748.711354166662</v>
      </c>
    </row>
    <row r="668" spans="1:20" ht="41.4" x14ac:dyDescent="0.4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40"/>
        <v>0</v>
      </c>
      <c r="P668">
        <f t="shared" si="41"/>
        <v>2</v>
      </c>
      <c r="Q668" s="11" t="s">
        <v>8317</v>
      </c>
      <c r="R668" t="s">
        <v>8319</v>
      </c>
      <c r="S668" s="15">
        <f t="shared" si="42"/>
        <v>41838.832152777781</v>
      </c>
      <c r="T668" s="15">
        <f t="shared" si="43"/>
        <v>41868.832152777781</v>
      </c>
    </row>
    <row r="669" spans="1:20" ht="41.4" x14ac:dyDescent="0.4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40"/>
        <v>10</v>
      </c>
      <c r="P669">
        <f t="shared" si="41"/>
        <v>178.93</v>
      </c>
      <c r="Q669" s="11" t="s">
        <v>8317</v>
      </c>
      <c r="R669" t="s">
        <v>8319</v>
      </c>
      <c r="S669" s="15">
        <f t="shared" si="42"/>
        <v>42632.373414351852</v>
      </c>
      <c r="T669" s="15">
        <f t="shared" si="43"/>
        <v>42672.373414351852</v>
      </c>
    </row>
    <row r="670" spans="1:20" ht="41.4" x14ac:dyDescent="0.4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40"/>
        <v>5</v>
      </c>
      <c r="P670">
        <f t="shared" si="41"/>
        <v>27.36</v>
      </c>
      <c r="Q670" s="11" t="s">
        <v>8317</v>
      </c>
      <c r="R670" t="s">
        <v>8319</v>
      </c>
      <c r="S670" s="15">
        <f t="shared" si="42"/>
        <v>42090.831273148149</v>
      </c>
      <c r="T670" s="15">
        <f t="shared" si="43"/>
        <v>42135.831273148149</v>
      </c>
    </row>
    <row r="671" spans="1:20" ht="55.2" x14ac:dyDescent="0.4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40"/>
        <v>22</v>
      </c>
      <c r="P671">
        <f t="shared" si="41"/>
        <v>1536.25</v>
      </c>
      <c r="Q671" s="11" t="s">
        <v>8317</v>
      </c>
      <c r="R671" t="s">
        <v>8319</v>
      </c>
      <c r="S671" s="15">
        <f t="shared" si="42"/>
        <v>42527.625671296293</v>
      </c>
      <c r="T671" s="15">
        <f t="shared" si="43"/>
        <v>42557.625671296293</v>
      </c>
    </row>
    <row r="672" spans="1:20" ht="41.4" x14ac:dyDescent="0.4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40"/>
        <v>29</v>
      </c>
      <c r="P672">
        <f t="shared" si="41"/>
        <v>85</v>
      </c>
      <c r="Q672" s="11" t="s">
        <v>8317</v>
      </c>
      <c r="R672" t="s">
        <v>8319</v>
      </c>
      <c r="S672" s="15">
        <f t="shared" si="42"/>
        <v>42506.709722222222</v>
      </c>
      <c r="T672" s="15">
        <f t="shared" si="43"/>
        <v>42540.340277777781</v>
      </c>
    </row>
    <row r="673" spans="1:20" ht="41.4" x14ac:dyDescent="0.4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40"/>
        <v>39</v>
      </c>
      <c r="P673">
        <f t="shared" si="41"/>
        <v>788.53</v>
      </c>
      <c r="Q673" s="11" t="s">
        <v>8317</v>
      </c>
      <c r="R673" t="s">
        <v>8319</v>
      </c>
      <c r="S673" s="15">
        <f t="shared" si="42"/>
        <v>41984.692731481482</v>
      </c>
      <c r="T673" s="15">
        <f t="shared" si="43"/>
        <v>42018.166666666672</v>
      </c>
    </row>
    <row r="674" spans="1:20" ht="41.4" x14ac:dyDescent="0.4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40"/>
        <v>22</v>
      </c>
      <c r="P674">
        <f t="shared" si="41"/>
        <v>50.3</v>
      </c>
      <c r="Q674" s="11" t="s">
        <v>8317</v>
      </c>
      <c r="R674" t="s">
        <v>8319</v>
      </c>
      <c r="S674" s="15">
        <f t="shared" si="42"/>
        <v>41974.219490740739</v>
      </c>
      <c r="T674" s="15">
        <f t="shared" si="43"/>
        <v>42005.207638888889</v>
      </c>
    </row>
    <row r="675" spans="1:20" ht="41.4" x14ac:dyDescent="0.4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40"/>
        <v>0</v>
      </c>
      <c r="P675">
        <f t="shared" si="41"/>
        <v>68.33</v>
      </c>
      <c r="Q675" s="11" t="s">
        <v>8317</v>
      </c>
      <c r="R675" t="s">
        <v>8319</v>
      </c>
      <c r="S675" s="15">
        <f t="shared" si="42"/>
        <v>41838.840474537035</v>
      </c>
      <c r="T675" s="15">
        <f t="shared" si="43"/>
        <v>41883.840474537035</v>
      </c>
    </row>
    <row r="676" spans="1:20" ht="27.6" x14ac:dyDescent="0.4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40"/>
        <v>0</v>
      </c>
      <c r="P676">
        <f t="shared" si="41"/>
        <v>7.5</v>
      </c>
      <c r="Q676" s="11" t="s">
        <v>8317</v>
      </c>
      <c r="R676" t="s">
        <v>8319</v>
      </c>
      <c r="S676" s="15">
        <f t="shared" si="42"/>
        <v>41803.116053240738</v>
      </c>
      <c r="T676" s="15">
        <f t="shared" si="43"/>
        <v>41863.116053240738</v>
      </c>
    </row>
    <row r="677" spans="1:20" ht="41.4" x14ac:dyDescent="0.4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40"/>
        <v>15</v>
      </c>
      <c r="P677">
        <f t="shared" si="41"/>
        <v>34.270000000000003</v>
      </c>
      <c r="Q677" s="11" t="s">
        <v>8317</v>
      </c>
      <c r="R677" t="s">
        <v>8319</v>
      </c>
      <c r="S677" s="15">
        <f t="shared" si="42"/>
        <v>41975.930601851855</v>
      </c>
      <c r="T677" s="15">
        <f t="shared" si="43"/>
        <v>42005.290972222225</v>
      </c>
    </row>
    <row r="678" spans="1:20" ht="55.2" x14ac:dyDescent="0.4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40"/>
        <v>1</v>
      </c>
      <c r="P678">
        <f t="shared" si="41"/>
        <v>61.29</v>
      </c>
      <c r="Q678" s="11" t="s">
        <v>8317</v>
      </c>
      <c r="R678" t="s">
        <v>8319</v>
      </c>
      <c r="S678" s="15">
        <f t="shared" si="42"/>
        <v>42012.768298611118</v>
      </c>
      <c r="T678" s="15">
        <f t="shared" si="43"/>
        <v>42042.768298611118</v>
      </c>
    </row>
    <row r="679" spans="1:20" ht="41.4" x14ac:dyDescent="0.4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40"/>
        <v>26</v>
      </c>
      <c r="P679">
        <f t="shared" si="41"/>
        <v>133.25</v>
      </c>
      <c r="Q679" s="11" t="s">
        <v>8317</v>
      </c>
      <c r="R679" t="s">
        <v>8319</v>
      </c>
      <c r="S679" s="15">
        <f t="shared" si="42"/>
        <v>42504.403877314813</v>
      </c>
      <c r="T679" s="15">
        <f t="shared" si="43"/>
        <v>42549.403877314813</v>
      </c>
    </row>
    <row r="680" spans="1:20" ht="41.4" x14ac:dyDescent="0.4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40"/>
        <v>4</v>
      </c>
      <c r="P680">
        <f t="shared" si="41"/>
        <v>65.180000000000007</v>
      </c>
      <c r="Q680" s="11" t="s">
        <v>8317</v>
      </c>
      <c r="R680" t="s">
        <v>8319</v>
      </c>
      <c r="S680" s="15">
        <f t="shared" si="42"/>
        <v>42481.376597222217</v>
      </c>
      <c r="T680" s="15">
        <f t="shared" si="43"/>
        <v>42511.376597222217</v>
      </c>
    </row>
    <row r="681" spans="1:20" ht="41.4" x14ac:dyDescent="0.4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40"/>
        <v>15</v>
      </c>
      <c r="P681">
        <f t="shared" si="41"/>
        <v>93.9</v>
      </c>
      <c r="Q681" s="11" t="s">
        <v>8317</v>
      </c>
      <c r="R681" t="s">
        <v>8319</v>
      </c>
      <c r="S681" s="15">
        <f t="shared" si="42"/>
        <v>42556.695706018523</v>
      </c>
      <c r="T681" s="15">
        <f t="shared" si="43"/>
        <v>42616.695706018523</v>
      </c>
    </row>
    <row r="682" spans="1:20" ht="41.4" x14ac:dyDescent="0.4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40"/>
        <v>26</v>
      </c>
      <c r="P682">
        <f t="shared" si="41"/>
        <v>150.65</v>
      </c>
      <c r="Q682" s="11" t="s">
        <v>8317</v>
      </c>
      <c r="R682" t="s">
        <v>8319</v>
      </c>
      <c r="S682" s="15">
        <f t="shared" si="42"/>
        <v>41864.501516203702</v>
      </c>
      <c r="T682" s="15">
        <f t="shared" si="43"/>
        <v>41899.501516203702</v>
      </c>
    </row>
    <row r="683" spans="1:20" ht="41.4" x14ac:dyDescent="0.4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40"/>
        <v>0</v>
      </c>
      <c r="P683">
        <f t="shared" si="41"/>
        <v>1</v>
      </c>
      <c r="Q683" s="11" t="s">
        <v>8317</v>
      </c>
      <c r="R683" t="s">
        <v>8319</v>
      </c>
      <c r="S683" s="15">
        <f t="shared" si="42"/>
        <v>42639.805601851855</v>
      </c>
      <c r="T683" s="15">
        <f t="shared" si="43"/>
        <v>42669.805601851855</v>
      </c>
    </row>
    <row r="684" spans="1:20" ht="41.4" x14ac:dyDescent="0.4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40"/>
        <v>0</v>
      </c>
      <c r="P684">
        <f t="shared" si="41"/>
        <v>13.25</v>
      </c>
      <c r="Q684" s="11" t="s">
        <v>8317</v>
      </c>
      <c r="R684" t="s">
        <v>8319</v>
      </c>
      <c r="S684" s="15">
        <f t="shared" si="42"/>
        <v>42778.765300925923</v>
      </c>
      <c r="T684" s="15">
        <f t="shared" si="43"/>
        <v>42808.723634259266</v>
      </c>
    </row>
    <row r="685" spans="1:20" ht="41.4" x14ac:dyDescent="0.4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40"/>
        <v>1</v>
      </c>
      <c r="P685">
        <f t="shared" si="41"/>
        <v>99.33</v>
      </c>
      <c r="Q685" s="11" t="s">
        <v>8317</v>
      </c>
      <c r="R685" t="s">
        <v>8319</v>
      </c>
      <c r="S685" s="15">
        <f t="shared" si="42"/>
        <v>42634.900046296301</v>
      </c>
      <c r="T685" s="15">
        <f t="shared" si="43"/>
        <v>42674.900046296301</v>
      </c>
    </row>
    <row r="686" spans="1:20" ht="27.6" x14ac:dyDescent="0.4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40"/>
        <v>7</v>
      </c>
      <c r="P686">
        <f t="shared" si="41"/>
        <v>177.39</v>
      </c>
      <c r="Q686" s="11" t="s">
        <v>8317</v>
      </c>
      <c r="R686" t="s">
        <v>8319</v>
      </c>
      <c r="S686" s="15">
        <f t="shared" si="42"/>
        <v>41809.473275462966</v>
      </c>
      <c r="T686" s="15">
        <f t="shared" si="43"/>
        <v>41845.125</v>
      </c>
    </row>
    <row r="687" spans="1:20" ht="41.4" x14ac:dyDescent="0.4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40"/>
        <v>28</v>
      </c>
      <c r="P687">
        <f t="shared" si="41"/>
        <v>55.3</v>
      </c>
      <c r="Q687" s="11" t="s">
        <v>8317</v>
      </c>
      <c r="R687" t="s">
        <v>8319</v>
      </c>
      <c r="S687" s="15">
        <f t="shared" si="42"/>
        <v>41971.866574074069</v>
      </c>
      <c r="T687" s="15">
        <f t="shared" si="43"/>
        <v>42016.866574074069</v>
      </c>
    </row>
    <row r="688" spans="1:20" ht="55.2" x14ac:dyDescent="0.4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40"/>
        <v>0</v>
      </c>
      <c r="P688">
        <f t="shared" si="41"/>
        <v>0</v>
      </c>
      <c r="Q688" s="11" t="s">
        <v>8317</v>
      </c>
      <c r="R688" t="s">
        <v>8319</v>
      </c>
      <c r="S688" s="15">
        <f t="shared" si="42"/>
        <v>42189.673263888893</v>
      </c>
      <c r="T688" s="15">
        <f t="shared" si="43"/>
        <v>42219.673263888893</v>
      </c>
    </row>
    <row r="689" spans="1:20" ht="41.4" x14ac:dyDescent="0.4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40"/>
        <v>4</v>
      </c>
      <c r="P689">
        <f t="shared" si="41"/>
        <v>591.66999999999996</v>
      </c>
      <c r="Q689" s="11" t="s">
        <v>8317</v>
      </c>
      <c r="R689" t="s">
        <v>8319</v>
      </c>
      <c r="S689" s="15">
        <f t="shared" si="42"/>
        <v>42711.750613425931</v>
      </c>
      <c r="T689" s="15">
        <f t="shared" si="43"/>
        <v>42771.750613425931</v>
      </c>
    </row>
    <row r="690" spans="1:20" ht="41.4" x14ac:dyDescent="0.4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40"/>
        <v>73</v>
      </c>
      <c r="P690">
        <f t="shared" si="41"/>
        <v>405.5</v>
      </c>
      <c r="Q690" s="11" t="s">
        <v>8317</v>
      </c>
      <c r="R690" t="s">
        <v>8319</v>
      </c>
      <c r="S690" s="15">
        <f t="shared" si="42"/>
        <v>42262.104780092588</v>
      </c>
      <c r="T690" s="15">
        <f t="shared" si="43"/>
        <v>42292.104780092588</v>
      </c>
    </row>
    <row r="691" spans="1:20" ht="41.4" x14ac:dyDescent="0.4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40"/>
        <v>58</v>
      </c>
      <c r="P691">
        <f t="shared" si="41"/>
        <v>343.15</v>
      </c>
      <c r="Q691" s="11" t="s">
        <v>8317</v>
      </c>
      <c r="R691" t="s">
        <v>8319</v>
      </c>
      <c r="S691" s="15">
        <f t="shared" si="42"/>
        <v>42675.66778935185</v>
      </c>
      <c r="T691" s="15">
        <f t="shared" si="43"/>
        <v>42712.207638888889</v>
      </c>
    </row>
    <row r="692" spans="1:20" ht="27.6" x14ac:dyDescent="0.4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40"/>
        <v>12</v>
      </c>
      <c r="P692">
        <f t="shared" si="41"/>
        <v>72.59</v>
      </c>
      <c r="Q692" s="11" t="s">
        <v>8317</v>
      </c>
      <c r="R692" t="s">
        <v>8319</v>
      </c>
      <c r="S692" s="15">
        <f t="shared" si="42"/>
        <v>42579.634733796294</v>
      </c>
      <c r="T692" s="15">
        <f t="shared" si="43"/>
        <v>42622.25</v>
      </c>
    </row>
    <row r="693" spans="1:20" ht="41.4" x14ac:dyDescent="0.4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40"/>
        <v>1</v>
      </c>
      <c r="P693">
        <f t="shared" si="41"/>
        <v>26</v>
      </c>
      <c r="Q693" s="11" t="s">
        <v>8317</v>
      </c>
      <c r="R693" t="s">
        <v>8319</v>
      </c>
      <c r="S693" s="15">
        <f t="shared" si="42"/>
        <v>42158.028310185182</v>
      </c>
      <c r="T693" s="15">
        <f t="shared" si="43"/>
        <v>42186.028310185182</v>
      </c>
    </row>
    <row r="694" spans="1:20" ht="41.4" x14ac:dyDescent="0.4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40"/>
        <v>7</v>
      </c>
      <c r="P694">
        <f t="shared" si="41"/>
        <v>6.5</v>
      </c>
      <c r="Q694" s="11" t="s">
        <v>8317</v>
      </c>
      <c r="R694" t="s">
        <v>8319</v>
      </c>
      <c r="S694" s="15">
        <f t="shared" si="42"/>
        <v>42696.37572916667</v>
      </c>
      <c r="T694" s="15">
        <f t="shared" si="43"/>
        <v>42726.37572916667</v>
      </c>
    </row>
    <row r="695" spans="1:20" ht="27.6" x14ac:dyDescent="0.4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40"/>
        <v>35</v>
      </c>
      <c r="P695">
        <f t="shared" si="41"/>
        <v>119.39</v>
      </c>
      <c r="Q695" s="11" t="s">
        <v>8317</v>
      </c>
      <c r="R695" t="s">
        <v>8319</v>
      </c>
      <c r="S695" s="15">
        <f t="shared" si="42"/>
        <v>42094.808182870373</v>
      </c>
      <c r="T695" s="15">
        <f t="shared" si="43"/>
        <v>42124.808182870373</v>
      </c>
    </row>
    <row r="696" spans="1:20" ht="41.4" x14ac:dyDescent="0.4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40"/>
        <v>0</v>
      </c>
      <c r="P696">
        <f t="shared" si="41"/>
        <v>84.29</v>
      </c>
      <c r="Q696" s="11" t="s">
        <v>8317</v>
      </c>
      <c r="R696" t="s">
        <v>8319</v>
      </c>
      <c r="S696" s="15">
        <f t="shared" si="42"/>
        <v>42737.663877314815</v>
      </c>
      <c r="T696" s="15">
        <f t="shared" si="43"/>
        <v>42767.663877314815</v>
      </c>
    </row>
    <row r="697" spans="1:20" ht="41.4" x14ac:dyDescent="0.4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40"/>
        <v>1</v>
      </c>
      <c r="P697">
        <f t="shared" si="41"/>
        <v>90.86</v>
      </c>
      <c r="Q697" s="11" t="s">
        <v>8317</v>
      </c>
      <c r="R697" t="s">
        <v>8319</v>
      </c>
      <c r="S697" s="15">
        <f t="shared" si="42"/>
        <v>41913.521064814813</v>
      </c>
      <c r="T697" s="15">
        <f t="shared" si="43"/>
        <v>41943.521064814813</v>
      </c>
    </row>
    <row r="698" spans="1:20" ht="27.6" x14ac:dyDescent="0.4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40"/>
        <v>0</v>
      </c>
      <c r="P698">
        <f t="shared" si="41"/>
        <v>1</v>
      </c>
      <c r="Q698" s="11" t="s">
        <v>8317</v>
      </c>
      <c r="R698" t="s">
        <v>8319</v>
      </c>
      <c r="S698" s="15">
        <f t="shared" si="42"/>
        <v>41815.927106481482</v>
      </c>
      <c r="T698" s="15">
        <f t="shared" si="43"/>
        <v>41845.927106481482</v>
      </c>
    </row>
    <row r="699" spans="1:20" ht="41.4" x14ac:dyDescent="0.4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40"/>
        <v>46</v>
      </c>
      <c r="P699">
        <f t="shared" si="41"/>
        <v>20.34</v>
      </c>
      <c r="Q699" s="11" t="s">
        <v>8317</v>
      </c>
      <c r="R699" t="s">
        <v>8319</v>
      </c>
      <c r="S699" s="15">
        <f t="shared" si="42"/>
        <v>42388.523020833338</v>
      </c>
      <c r="T699" s="15">
        <f t="shared" si="43"/>
        <v>42403.523020833338</v>
      </c>
    </row>
    <row r="700" spans="1:20" ht="41.4" x14ac:dyDescent="0.4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40"/>
        <v>15</v>
      </c>
      <c r="P700">
        <f t="shared" si="41"/>
        <v>530.69000000000005</v>
      </c>
      <c r="Q700" s="11" t="s">
        <v>8317</v>
      </c>
      <c r="R700" t="s">
        <v>8319</v>
      </c>
      <c r="S700" s="15">
        <f t="shared" si="42"/>
        <v>41866.931076388886</v>
      </c>
      <c r="T700" s="15">
        <f t="shared" si="43"/>
        <v>41900.083333333336</v>
      </c>
    </row>
    <row r="701" spans="1:20" ht="41.4" x14ac:dyDescent="0.4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40"/>
        <v>82</v>
      </c>
      <c r="P701">
        <f t="shared" si="41"/>
        <v>120.39</v>
      </c>
      <c r="Q701" s="11" t="s">
        <v>8317</v>
      </c>
      <c r="R701" t="s">
        <v>8319</v>
      </c>
      <c r="S701" s="15">
        <f t="shared" si="42"/>
        <v>41563.485509259262</v>
      </c>
      <c r="T701" s="15">
        <f t="shared" si="43"/>
        <v>41600.666666666664</v>
      </c>
    </row>
    <row r="702" spans="1:20" ht="41.4" x14ac:dyDescent="0.4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40"/>
        <v>3</v>
      </c>
      <c r="P702">
        <f t="shared" si="41"/>
        <v>13</v>
      </c>
      <c r="Q702" s="11" t="s">
        <v>8317</v>
      </c>
      <c r="R702" t="s">
        <v>8319</v>
      </c>
      <c r="S702" s="15">
        <f t="shared" si="42"/>
        <v>42715.688437500001</v>
      </c>
      <c r="T702" s="15">
        <f t="shared" si="43"/>
        <v>42745.688437500001</v>
      </c>
    </row>
    <row r="703" spans="1:20" ht="41.4" x14ac:dyDescent="0.4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40"/>
        <v>27</v>
      </c>
      <c r="P703">
        <f t="shared" si="41"/>
        <v>291.33</v>
      </c>
      <c r="Q703" s="11" t="s">
        <v>8317</v>
      </c>
      <c r="R703" t="s">
        <v>8319</v>
      </c>
      <c r="S703" s="15">
        <f t="shared" si="42"/>
        <v>41813.662962962961</v>
      </c>
      <c r="T703" s="15">
        <f t="shared" si="43"/>
        <v>41843.662962962961</v>
      </c>
    </row>
    <row r="704" spans="1:20" ht="41.4" x14ac:dyDescent="0.4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40"/>
        <v>31</v>
      </c>
      <c r="P704">
        <f t="shared" si="41"/>
        <v>124.92</v>
      </c>
      <c r="Q704" s="11" t="s">
        <v>8317</v>
      </c>
      <c r="R704" t="s">
        <v>8319</v>
      </c>
      <c r="S704" s="15">
        <f t="shared" si="42"/>
        <v>42668.726701388892</v>
      </c>
      <c r="T704" s="15">
        <f t="shared" si="43"/>
        <v>42698.768368055549</v>
      </c>
    </row>
    <row r="705" spans="1:20" ht="41.4" x14ac:dyDescent="0.4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40"/>
        <v>6</v>
      </c>
      <c r="P705">
        <f t="shared" si="41"/>
        <v>119.57</v>
      </c>
      <c r="Q705" s="11" t="s">
        <v>8317</v>
      </c>
      <c r="R705" t="s">
        <v>8319</v>
      </c>
      <c r="S705" s="15">
        <f t="shared" si="42"/>
        <v>42711.950798611113</v>
      </c>
      <c r="T705" s="15">
        <f t="shared" si="43"/>
        <v>42766.98055555555</v>
      </c>
    </row>
    <row r="706" spans="1:20" ht="41.4" x14ac:dyDescent="0.4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si="40"/>
        <v>1</v>
      </c>
      <c r="P706">
        <f t="shared" si="41"/>
        <v>120.25</v>
      </c>
      <c r="Q706" s="11" t="s">
        <v>8317</v>
      </c>
      <c r="R706" t="s">
        <v>8319</v>
      </c>
      <c r="S706" s="15">
        <f t="shared" si="42"/>
        <v>42726.192916666667</v>
      </c>
      <c r="T706" s="15">
        <f t="shared" si="43"/>
        <v>42786.192916666667</v>
      </c>
    </row>
    <row r="707" spans="1:20" ht="27.6" x14ac:dyDescent="0.4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ref="O707:O770" si="44">ROUND(E707/D707*100,0)</f>
        <v>1</v>
      </c>
      <c r="P707">
        <f t="shared" ref="P707:P770" si="45">IFERROR(ROUND(E707/L707,2),0)</f>
        <v>195.4</v>
      </c>
      <c r="Q707" s="11" t="s">
        <v>8317</v>
      </c>
      <c r="R707" t="s">
        <v>8319</v>
      </c>
      <c r="S707" s="15">
        <f t="shared" ref="S707:S770" si="46">(((J707/60)/60)/24)+DATE(1970,1,1)</f>
        <v>42726.491643518515</v>
      </c>
      <c r="T707" s="15">
        <f t="shared" ref="T707:T770" si="47">(((I707/60)/60)/24)+DATE(1970,1,1)</f>
        <v>42756.491643518515</v>
      </c>
    </row>
    <row r="708" spans="1:20" ht="41.4" x14ac:dyDescent="0.4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44"/>
        <v>0</v>
      </c>
      <c r="P708">
        <f t="shared" si="45"/>
        <v>0</v>
      </c>
      <c r="Q708" s="11" t="s">
        <v>8317</v>
      </c>
      <c r="R708" t="s">
        <v>8319</v>
      </c>
      <c r="S708" s="15">
        <f t="shared" si="46"/>
        <v>42676.995173611111</v>
      </c>
      <c r="T708" s="15">
        <f t="shared" si="47"/>
        <v>42718.777083333334</v>
      </c>
    </row>
    <row r="709" spans="1:20" ht="41.4" x14ac:dyDescent="0.4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44"/>
        <v>79</v>
      </c>
      <c r="P709">
        <f t="shared" si="45"/>
        <v>117.7</v>
      </c>
      <c r="Q709" s="11" t="s">
        <v>8317</v>
      </c>
      <c r="R709" t="s">
        <v>8319</v>
      </c>
      <c r="S709" s="15">
        <f t="shared" si="46"/>
        <v>42696.663506944446</v>
      </c>
      <c r="T709" s="15">
        <f t="shared" si="47"/>
        <v>42736.663506944446</v>
      </c>
    </row>
    <row r="710" spans="1:20" ht="41.4" x14ac:dyDescent="0.4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44"/>
        <v>22</v>
      </c>
      <c r="P710">
        <f t="shared" si="45"/>
        <v>23.95</v>
      </c>
      <c r="Q710" s="11" t="s">
        <v>8317</v>
      </c>
      <c r="R710" t="s">
        <v>8319</v>
      </c>
      <c r="S710" s="15">
        <f t="shared" si="46"/>
        <v>41835.581018518518</v>
      </c>
      <c r="T710" s="15">
        <f t="shared" si="47"/>
        <v>41895.581018518518</v>
      </c>
    </row>
    <row r="711" spans="1:20" ht="27.6" x14ac:dyDescent="0.4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44"/>
        <v>0</v>
      </c>
      <c r="P711">
        <f t="shared" si="45"/>
        <v>30.5</v>
      </c>
      <c r="Q711" s="11" t="s">
        <v>8317</v>
      </c>
      <c r="R711" t="s">
        <v>8319</v>
      </c>
      <c r="S711" s="15">
        <f t="shared" si="46"/>
        <v>41948.041192129633</v>
      </c>
      <c r="T711" s="15">
        <f t="shared" si="47"/>
        <v>41978.041192129633</v>
      </c>
    </row>
    <row r="712" spans="1:20" ht="27.6" x14ac:dyDescent="0.4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44"/>
        <v>0</v>
      </c>
      <c r="P712">
        <f t="shared" si="45"/>
        <v>0</v>
      </c>
      <c r="Q712" s="11" t="s">
        <v>8317</v>
      </c>
      <c r="R712" t="s">
        <v>8319</v>
      </c>
      <c r="S712" s="15">
        <f t="shared" si="46"/>
        <v>41837.984976851854</v>
      </c>
      <c r="T712" s="15">
        <f t="shared" si="47"/>
        <v>41871.030555555553</v>
      </c>
    </row>
    <row r="713" spans="1:20" ht="41.4" x14ac:dyDescent="0.4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44"/>
        <v>34</v>
      </c>
      <c r="P713">
        <f t="shared" si="45"/>
        <v>99.97</v>
      </c>
      <c r="Q713" s="11" t="s">
        <v>8317</v>
      </c>
      <c r="R713" t="s">
        <v>8319</v>
      </c>
      <c r="S713" s="15">
        <f t="shared" si="46"/>
        <v>42678.459120370375</v>
      </c>
      <c r="T713" s="15">
        <f t="shared" si="47"/>
        <v>42718.500787037032</v>
      </c>
    </row>
    <row r="714" spans="1:20" ht="41.4" x14ac:dyDescent="0.4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44"/>
        <v>0</v>
      </c>
      <c r="P714">
        <f t="shared" si="45"/>
        <v>26.25</v>
      </c>
      <c r="Q714" s="11" t="s">
        <v>8317</v>
      </c>
      <c r="R714" t="s">
        <v>8319</v>
      </c>
      <c r="S714" s="15">
        <f t="shared" si="46"/>
        <v>42384.680925925932</v>
      </c>
      <c r="T714" s="15">
        <f t="shared" si="47"/>
        <v>42414.680925925932</v>
      </c>
    </row>
    <row r="715" spans="1:20" ht="41.4" x14ac:dyDescent="0.4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44"/>
        <v>1</v>
      </c>
      <c r="P715">
        <f t="shared" si="45"/>
        <v>199</v>
      </c>
      <c r="Q715" s="11" t="s">
        <v>8317</v>
      </c>
      <c r="R715" t="s">
        <v>8319</v>
      </c>
      <c r="S715" s="15">
        <f t="shared" si="46"/>
        <v>42496.529305555552</v>
      </c>
      <c r="T715" s="15">
        <f t="shared" si="47"/>
        <v>42526.529305555552</v>
      </c>
    </row>
    <row r="716" spans="1:20" ht="41.4" x14ac:dyDescent="0.4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44"/>
        <v>15</v>
      </c>
      <c r="P716">
        <f t="shared" si="45"/>
        <v>80.319999999999993</v>
      </c>
      <c r="Q716" s="11" t="s">
        <v>8317</v>
      </c>
      <c r="R716" t="s">
        <v>8319</v>
      </c>
      <c r="S716" s="15">
        <f t="shared" si="46"/>
        <v>42734.787986111114</v>
      </c>
      <c r="T716" s="15">
        <f t="shared" si="47"/>
        <v>42794.787986111114</v>
      </c>
    </row>
    <row r="717" spans="1:20" ht="41.4" x14ac:dyDescent="0.4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44"/>
        <v>5</v>
      </c>
      <c r="P717">
        <f t="shared" si="45"/>
        <v>115.75</v>
      </c>
      <c r="Q717" s="11" t="s">
        <v>8317</v>
      </c>
      <c r="R717" t="s">
        <v>8319</v>
      </c>
      <c r="S717" s="15">
        <f t="shared" si="46"/>
        <v>42273.090740740736</v>
      </c>
      <c r="T717" s="15">
        <f t="shared" si="47"/>
        <v>42313.132407407407</v>
      </c>
    </row>
    <row r="718" spans="1:20" ht="41.4" x14ac:dyDescent="0.4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44"/>
        <v>10</v>
      </c>
      <c r="P718">
        <f t="shared" si="45"/>
        <v>44.69</v>
      </c>
      <c r="Q718" s="11" t="s">
        <v>8317</v>
      </c>
      <c r="R718" t="s">
        <v>8319</v>
      </c>
      <c r="S718" s="15">
        <f t="shared" si="46"/>
        <v>41940.658645833333</v>
      </c>
      <c r="T718" s="15">
        <f t="shared" si="47"/>
        <v>41974</v>
      </c>
    </row>
    <row r="719" spans="1:20" x14ac:dyDescent="0.4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44"/>
        <v>0</v>
      </c>
      <c r="P719">
        <f t="shared" si="45"/>
        <v>76.25</v>
      </c>
      <c r="Q719" s="11" t="s">
        <v>8317</v>
      </c>
      <c r="R719" t="s">
        <v>8319</v>
      </c>
      <c r="S719" s="15">
        <f t="shared" si="46"/>
        <v>41857.854189814818</v>
      </c>
      <c r="T719" s="15">
        <f t="shared" si="47"/>
        <v>41887.854189814818</v>
      </c>
    </row>
    <row r="720" spans="1:20" ht="41.4" x14ac:dyDescent="0.4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44"/>
        <v>1</v>
      </c>
      <c r="P720">
        <f t="shared" si="45"/>
        <v>22.5</v>
      </c>
      <c r="Q720" s="11" t="s">
        <v>8317</v>
      </c>
      <c r="R720" t="s">
        <v>8319</v>
      </c>
      <c r="S720" s="15">
        <f t="shared" si="46"/>
        <v>42752.845451388886</v>
      </c>
      <c r="T720" s="15">
        <f t="shared" si="47"/>
        <v>42784.249305555553</v>
      </c>
    </row>
    <row r="721" spans="1:20" ht="41.4" x14ac:dyDescent="0.4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44"/>
        <v>1</v>
      </c>
      <c r="P721">
        <f t="shared" si="45"/>
        <v>19.399999999999999</v>
      </c>
      <c r="Q721" s="11" t="s">
        <v>8317</v>
      </c>
      <c r="R721" t="s">
        <v>8319</v>
      </c>
      <c r="S721" s="15">
        <f t="shared" si="46"/>
        <v>42409.040231481486</v>
      </c>
      <c r="T721" s="15">
        <f t="shared" si="47"/>
        <v>42423.040231481486</v>
      </c>
    </row>
    <row r="722" spans="1:20" ht="41.4" x14ac:dyDescent="0.4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44"/>
        <v>144</v>
      </c>
      <c r="P722">
        <f t="shared" si="45"/>
        <v>66.709999999999994</v>
      </c>
      <c r="Q722" s="11" t="s">
        <v>8320</v>
      </c>
      <c r="R722" t="s">
        <v>8321</v>
      </c>
      <c r="S722" s="15">
        <f t="shared" si="46"/>
        <v>40909.649201388893</v>
      </c>
      <c r="T722" s="15">
        <f t="shared" si="47"/>
        <v>40937.649201388893</v>
      </c>
    </row>
    <row r="723" spans="1:20" ht="41.4" x14ac:dyDescent="0.4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44"/>
        <v>122</v>
      </c>
      <c r="P723">
        <f t="shared" si="45"/>
        <v>84.14</v>
      </c>
      <c r="Q723" s="11" t="s">
        <v>8320</v>
      </c>
      <c r="R723" t="s">
        <v>8321</v>
      </c>
      <c r="S723" s="15">
        <f t="shared" si="46"/>
        <v>41807.571840277778</v>
      </c>
      <c r="T723" s="15">
        <f t="shared" si="47"/>
        <v>41852.571840277778</v>
      </c>
    </row>
    <row r="724" spans="1:20" ht="41.4" x14ac:dyDescent="0.4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44"/>
        <v>132</v>
      </c>
      <c r="P724">
        <f t="shared" si="45"/>
        <v>215.73</v>
      </c>
      <c r="Q724" s="11" t="s">
        <v>8320</v>
      </c>
      <c r="R724" t="s">
        <v>8321</v>
      </c>
      <c r="S724" s="15">
        <f t="shared" si="46"/>
        <v>40977.805300925924</v>
      </c>
      <c r="T724" s="15">
        <f t="shared" si="47"/>
        <v>41007.76363425926</v>
      </c>
    </row>
    <row r="725" spans="1:20" ht="27.6" x14ac:dyDescent="0.4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44"/>
        <v>109</v>
      </c>
      <c r="P725">
        <f t="shared" si="45"/>
        <v>54.69</v>
      </c>
      <c r="Q725" s="11" t="s">
        <v>8320</v>
      </c>
      <c r="R725" t="s">
        <v>8321</v>
      </c>
      <c r="S725" s="15">
        <f t="shared" si="46"/>
        <v>42184.816539351858</v>
      </c>
      <c r="T725" s="15">
        <f t="shared" si="47"/>
        <v>42215.165972222225</v>
      </c>
    </row>
    <row r="726" spans="1:20" ht="41.4" x14ac:dyDescent="0.4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44"/>
        <v>105</v>
      </c>
      <c r="P726">
        <f t="shared" si="45"/>
        <v>51.63</v>
      </c>
      <c r="Q726" s="11" t="s">
        <v>8320</v>
      </c>
      <c r="R726" t="s">
        <v>8321</v>
      </c>
      <c r="S726" s="15">
        <f t="shared" si="46"/>
        <v>40694.638460648144</v>
      </c>
      <c r="T726" s="15">
        <f t="shared" si="47"/>
        <v>40724.638460648144</v>
      </c>
    </row>
    <row r="727" spans="1:20" ht="41.4" x14ac:dyDescent="0.4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44"/>
        <v>100</v>
      </c>
      <c r="P727">
        <f t="shared" si="45"/>
        <v>143.36000000000001</v>
      </c>
      <c r="Q727" s="11" t="s">
        <v>8320</v>
      </c>
      <c r="R727" t="s">
        <v>8321</v>
      </c>
      <c r="S727" s="15">
        <f t="shared" si="46"/>
        <v>42321.626296296294</v>
      </c>
      <c r="T727" s="15">
        <f t="shared" si="47"/>
        <v>42351.626296296294</v>
      </c>
    </row>
    <row r="728" spans="1:20" ht="41.4" x14ac:dyDescent="0.4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44"/>
        <v>101</v>
      </c>
      <c r="P728">
        <f t="shared" si="45"/>
        <v>72.430000000000007</v>
      </c>
      <c r="Q728" s="11" t="s">
        <v>8320</v>
      </c>
      <c r="R728" t="s">
        <v>8321</v>
      </c>
      <c r="S728" s="15">
        <f t="shared" si="46"/>
        <v>41346.042673611111</v>
      </c>
      <c r="T728" s="15">
        <f t="shared" si="47"/>
        <v>41376.042673611111</v>
      </c>
    </row>
    <row r="729" spans="1:20" ht="41.4" x14ac:dyDescent="0.4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44"/>
        <v>156</v>
      </c>
      <c r="P729">
        <f t="shared" si="45"/>
        <v>36.53</v>
      </c>
      <c r="Q729" s="11" t="s">
        <v>8320</v>
      </c>
      <c r="R729" t="s">
        <v>8321</v>
      </c>
      <c r="S729" s="15">
        <f t="shared" si="46"/>
        <v>41247.020243055551</v>
      </c>
      <c r="T729" s="15">
        <f t="shared" si="47"/>
        <v>41288.888888888891</v>
      </c>
    </row>
    <row r="730" spans="1:20" ht="27.6" x14ac:dyDescent="0.4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44"/>
        <v>106</v>
      </c>
      <c r="P730">
        <f t="shared" si="45"/>
        <v>60.9</v>
      </c>
      <c r="Q730" s="11" t="s">
        <v>8320</v>
      </c>
      <c r="R730" t="s">
        <v>8321</v>
      </c>
      <c r="S730" s="15">
        <f t="shared" si="46"/>
        <v>40731.837465277778</v>
      </c>
      <c r="T730" s="15">
        <f t="shared" si="47"/>
        <v>40776.837465277778</v>
      </c>
    </row>
    <row r="731" spans="1:20" ht="41.4" x14ac:dyDescent="0.4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44"/>
        <v>131</v>
      </c>
      <c r="P731">
        <f t="shared" si="45"/>
        <v>43.55</v>
      </c>
      <c r="Q731" s="11" t="s">
        <v>8320</v>
      </c>
      <c r="R731" t="s">
        <v>8321</v>
      </c>
      <c r="S731" s="15">
        <f t="shared" si="46"/>
        <v>41111.185891203706</v>
      </c>
      <c r="T731" s="15">
        <f t="shared" si="47"/>
        <v>41171.185891203706</v>
      </c>
    </row>
    <row r="732" spans="1:20" ht="27.6" x14ac:dyDescent="0.4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44"/>
        <v>132</v>
      </c>
      <c r="P732">
        <f t="shared" si="45"/>
        <v>99.77</v>
      </c>
      <c r="Q732" s="11" t="s">
        <v>8320</v>
      </c>
      <c r="R732" t="s">
        <v>8321</v>
      </c>
      <c r="S732" s="15">
        <f t="shared" si="46"/>
        <v>40854.745266203703</v>
      </c>
      <c r="T732" s="15">
        <f t="shared" si="47"/>
        <v>40884.745266203703</v>
      </c>
    </row>
    <row r="733" spans="1:20" ht="41.4" x14ac:dyDescent="0.4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44"/>
        <v>126</v>
      </c>
      <c r="P733">
        <f t="shared" si="45"/>
        <v>88.73</v>
      </c>
      <c r="Q733" s="11" t="s">
        <v>8320</v>
      </c>
      <c r="R733" t="s">
        <v>8321</v>
      </c>
      <c r="S733" s="15">
        <f t="shared" si="46"/>
        <v>40879.795682870368</v>
      </c>
      <c r="T733" s="15">
        <f t="shared" si="47"/>
        <v>40930.25</v>
      </c>
    </row>
    <row r="734" spans="1:20" ht="41.4" x14ac:dyDescent="0.4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44"/>
        <v>160</v>
      </c>
      <c r="P734">
        <f t="shared" si="45"/>
        <v>4.92</v>
      </c>
      <c r="Q734" s="11" t="s">
        <v>8320</v>
      </c>
      <c r="R734" t="s">
        <v>8321</v>
      </c>
      <c r="S734" s="15">
        <f t="shared" si="46"/>
        <v>41486.424317129626</v>
      </c>
      <c r="T734" s="15">
        <f t="shared" si="47"/>
        <v>41546.424317129626</v>
      </c>
    </row>
    <row r="735" spans="1:20" ht="41.4" x14ac:dyDescent="0.4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44"/>
        <v>120</v>
      </c>
      <c r="P735">
        <f t="shared" si="45"/>
        <v>17.82</v>
      </c>
      <c r="Q735" s="11" t="s">
        <v>8320</v>
      </c>
      <c r="R735" t="s">
        <v>8321</v>
      </c>
      <c r="S735" s="15">
        <f t="shared" si="46"/>
        <v>41598.420046296298</v>
      </c>
      <c r="T735" s="15">
        <f t="shared" si="47"/>
        <v>41628.420046296298</v>
      </c>
    </row>
    <row r="736" spans="1:20" ht="27.6" x14ac:dyDescent="0.4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44"/>
        <v>126</v>
      </c>
      <c r="P736">
        <f t="shared" si="45"/>
        <v>187.19</v>
      </c>
      <c r="Q736" s="11" t="s">
        <v>8320</v>
      </c>
      <c r="R736" t="s">
        <v>8321</v>
      </c>
      <c r="S736" s="15">
        <f t="shared" si="46"/>
        <v>42102.164583333331</v>
      </c>
      <c r="T736" s="15">
        <f t="shared" si="47"/>
        <v>42133.208333333328</v>
      </c>
    </row>
    <row r="737" spans="1:20" ht="41.4" x14ac:dyDescent="0.4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44"/>
        <v>114</v>
      </c>
      <c r="P737">
        <f t="shared" si="45"/>
        <v>234.81</v>
      </c>
      <c r="Q737" s="11" t="s">
        <v>8320</v>
      </c>
      <c r="R737" t="s">
        <v>8321</v>
      </c>
      <c r="S737" s="15">
        <f t="shared" si="46"/>
        <v>41946.029467592591</v>
      </c>
      <c r="T737" s="15">
        <f t="shared" si="47"/>
        <v>41977.027083333334</v>
      </c>
    </row>
    <row r="738" spans="1:20" ht="41.4" x14ac:dyDescent="0.4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44"/>
        <v>315</v>
      </c>
      <c r="P738">
        <f t="shared" si="45"/>
        <v>105.05</v>
      </c>
      <c r="Q738" s="11" t="s">
        <v>8320</v>
      </c>
      <c r="R738" t="s">
        <v>8321</v>
      </c>
      <c r="S738" s="15">
        <f t="shared" si="46"/>
        <v>41579.734259259261</v>
      </c>
      <c r="T738" s="15">
        <f t="shared" si="47"/>
        <v>41599.207638888889</v>
      </c>
    </row>
    <row r="739" spans="1:20" ht="41.4" x14ac:dyDescent="0.4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44"/>
        <v>122</v>
      </c>
      <c r="P739">
        <f t="shared" si="45"/>
        <v>56.67</v>
      </c>
      <c r="Q739" s="11" t="s">
        <v>8320</v>
      </c>
      <c r="R739" t="s">
        <v>8321</v>
      </c>
      <c r="S739" s="15">
        <f t="shared" si="46"/>
        <v>41667.275312500002</v>
      </c>
      <c r="T739" s="15">
        <f t="shared" si="47"/>
        <v>41684.833333333336</v>
      </c>
    </row>
    <row r="740" spans="1:20" ht="27.6" x14ac:dyDescent="0.4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44"/>
        <v>107</v>
      </c>
      <c r="P740">
        <f t="shared" si="45"/>
        <v>39.049999999999997</v>
      </c>
      <c r="Q740" s="11" t="s">
        <v>8320</v>
      </c>
      <c r="R740" t="s">
        <v>8321</v>
      </c>
      <c r="S740" s="15">
        <f t="shared" si="46"/>
        <v>41943.604097222218</v>
      </c>
      <c r="T740" s="15">
        <f t="shared" si="47"/>
        <v>41974.207638888889</v>
      </c>
    </row>
    <row r="741" spans="1:20" ht="41.4" x14ac:dyDescent="0.4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44"/>
        <v>158</v>
      </c>
      <c r="P741">
        <f t="shared" si="45"/>
        <v>68.349999999999994</v>
      </c>
      <c r="Q741" s="11" t="s">
        <v>8320</v>
      </c>
      <c r="R741" t="s">
        <v>8321</v>
      </c>
      <c r="S741" s="15">
        <f t="shared" si="46"/>
        <v>41829.502650462964</v>
      </c>
      <c r="T741" s="15">
        <f t="shared" si="47"/>
        <v>41862.502650462964</v>
      </c>
    </row>
    <row r="742" spans="1:20" ht="41.4" x14ac:dyDescent="0.4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44"/>
        <v>107</v>
      </c>
      <c r="P742">
        <f t="shared" si="45"/>
        <v>169.58</v>
      </c>
      <c r="Q742" s="11" t="s">
        <v>8320</v>
      </c>
      <c r="R742" t="s">
        <v>8321</v>
      </c>
      <c r="S742" s="15">
        <f t="shared" si="46"/>
        <v>42162.146782407406</v>
      </c>
      <c r="T742" s="15">
        <f t="shared" si="47"/>
        <v>42176.146782407406</v>
      </c>
    </row>
    <row r="743" spans="1:20" ht="27.6" x14ac:dyDescent="0.4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44"/>
        <v>102</v>
      </c>
      <c r="P743">
        <f t="shared" si="45"/>
        <v>141.41999999999999</v>
      </c>
      <c r="Q743" s="11" t="s">
        <v>8320</v>
      </c>
      <c r="R743" t="s">
        <v>8321</v>
      </c>
      <c r="S743" s="15">
        <f t="shared" si="46"/>
        <v>41401.648217592592</v>
      </c>
      <c r="T743" s="15">
        <f t="shared" si="47"/>
        <v>41436.648217592592</v>
      </c>
    </row>
    <row r="744" spans="1:20" ht="41.4" x14ac:dyDescent="0.4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44"/>
        <v>111</v>
      </c>
      <c r="P744">
        <f t="shared" si="45"/>
        <v>67.39</v>
      </c>
      <c r="Q744" s="11" t="s">
        <v>8320</v>
      </c>
      <c r="R744" t="s">
        <v>8321</v>
      </c>
      <c r="S744" s="15">
        <f t="shared" si="46"/>
        <v>41689.917962962965</v>
      </c>
      <c r="T744" s="15">
        <f t="shared" si="47"/>
        <v>41719.876296296294</v>
      </c>
    </row>
    <row r="745" spans="1:20" ht="41.4" x14ac:dyDescent="0.4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44"/>
        <v>148</v>
      </c>
      <c r="P745">
        <f t="shared" si="45"/>
        <v>54.27</v>
      </c>
      <c r="Q745" s="11" t="s">
        <v>8320</v>
      </c>
      <c r="R745" t="s">
        <v>8321</v>
      </c>
      <c r="S745" s="15">
        <f t="shared" si="46"/>
        <v>40990.709317129629</v>
      </c>
      <c r="T745" s="15">
        <f t="shared" si="47"/>
        <v>41015.875</v>
      </c>
    </row>
    <row r="746" spans="1:20" ht="27.6" x14ac:dyDescent="0.4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44"/>
        <v>102</v>
      </c>
      <c r="P746">
        <f t="shared" si="45"/>
        <v>82.52</v>
      </c>
      <c r="Q746" s="11" t="s">
        <v>8320</v>
      </c>
      <c r="R746" t="s">
        <v>8321</v>
      </c>
      <c r="S746" s="15">
        <f t="shared" si="46"/>
        <v>41226.95721064815</v>
      </c>
      <c r="T746" s="15">
        <f t="shared" si="47"/>
        <v>41256.95721064815</v>
      </c>
    </row>
    <row r="747" spans="1:20" ht="41.4" x14ac:dyDescent="0.4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44"/>
        <v>179</v>
      </c>
      <c r="P747">
        <f t="shared" si="45"/>
        <v>53.73</v>
      </c>
      <c r="Q747" s="11" t="s">
        <v>8320</v>
      </c>
      <c r="R747" t="s">
        <v>8321</v>
      </c>
      <c r="S747" s="15">
        <f t="shared" si="46"/>
        <v>41367.572280092594</v>
      </c>
      <c r="T747" s="15">
        <f t="shared" si="47"/>
        <v>41397.572280092594</v>
      </c>
    </row>
    <row r="748" spans="1:20" x14ac:dyDescent="0.4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44"/>
        <v>111</v>
      </c>
      <c r="P748">
        <f t="shared" si="45"/>
        <v>34.21</v>
      </c>
      <c r="Q748" s="11" t="s">
        <v>8320</v>
      </c>
      <c r="R748" t="s">
        <v>8321</v>
      </c>
      <c r="S748" s="15">
        <f t="shared" si="46"/>
        <v>41157.042928240742</v>
      </c>
      <c r="T748" s="15">
        <f t="shared" si="47"/>
        <v>41175.165972222225</v>
      </c>
    </row>
    <row r="749" spans="1:20" ht="41.4" x14ac:dyDescent="0.4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44"/>
        <v>100</v>
      </c>
      <c r="P749">
        <f t="shared" si="45"/>
        <v>127.33</v>
      </c>
      <c r="Q749" s="11" t="s">
        <v>8320</v>
      </c>
      <c r="R749" t="s">
        <v>8321</v>
      </c>
      <c r="S749" s="15">
        <f t="shared" si="46"/>
        <v>41988.548831018517</v>
      </c>
      <c r="T749" s="15">
        <f t="shared" si="47"/>
        <v>42019.454166666663</v>
      </c>
    </row>
    <row r="750" spans="1:20" ht="41.4" x14ac:dyDescent="0.4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44"/>
        <v>100</v>
      </c>
      <c r="P750">
        <f t="shared" si="45"/>
        <v>45.57</v>
      </c>
      <c r="Q750" s="11" t="s">
        <v>8320</v>
      </c>
      <c r="R750" t="s">
        <v>8321</v>
      </c>
      <c r="S750" s="15">
        <f t="shared" si="46"/>
        <v>41831.846828703703</v>
      </c>
      <c r="T750" s="15">
        <f t="shared" si="47"/>
        <v>41861.846828703703</v>
      </c>
    </row>
    <row r="751" spans="1:20" ht="41.4" x14ac:dyDescent="0.4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44"/>
        <v>106</v>
      </c>
      <c r="P751">
        <f t="shared" si="45"/>
        <v>95.96</v>
      </c>
      <c r="Q751" s="11" t="s">
        <v>8320</v>
      </c>
      <c r="R751" t="s">
        <v>8321</v>
      </c>
      <c r="S751" s="15">
        <f t="shared" si="46"/>
        <v>42733.94131944445</v>
      </c>
      <c r="T751" s="15">
        <f t="shared" si="47"/>
        <v>42763.94131944445</v>
      </c>
    </row>
    <row r="752" spans="1:20" ht="41.4" x14ac:dyDescent="0.4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44"/>
        <v>103</v>
      </c>
      <c r="P752">
        <f t="shared" si="45"/>
        <v>77.27</v>
      </c>
      <c r="Q752" s="11" t="s">
        <v>8320</v>
      </c>
      <c r="R752" t="s">
        <v>8321</v>
      </c>
      <c r="S752" s="15">
        <f t="shared" si="46"/>
        <v>41299.878148148149</v>
      </c>
      <c r="T752" s="15">
        <f t="shared" si="47"/>
        <v>41329.878148148149</v>
      </c>
    </row>
    <row r="753" spans="1:20" ht="41.4" x14ac:dyDescent="0.4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44"/>
        <v>119</v>
      </c>
      <c r="P753">
        <f t="shared" si="45"/>
        <v>57.34</v>
      </c>
      <c r="Q753" s="11" t="s">
        <v>8320</v>
      </c>
      <c r="R753" t="s">
        <v>8321</v>
      </c>
      <c r="S753" s="15">
        <f t="shared" si="46"/>
        <v>40713.630497685182</v>
      </c>
      <c r="T753" s="15">
        <f t="shared" si="47"/>
        <v>40759.630497685182</v>
      </c>
    </row>
    <row r="754" spans="1:20" ht="41.4" x14ac:dyDescent="0.4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44"/>
        <v>112</v>
      </c>
      <c r="P754">
        <f t="shared" si="45"/>
        <v>53.19</v>
      </c>
      <c r="Q754" s="11" t="s">
        <v>8320</v>
      </c>
      <c r="R754" t="s">
        <v>8321</v>
      </c>
      <c r="S754" s="15">
        <f t="shared" si="46"/>
        <v>42639.421493055561</v>
      </c>
      <c r="T754" s="15">
        <f t="shared" si="47"/>
        <v>42659.458333333328</v>
      </c>
    </row>
    <row r="755" spans="1:20" ht="41.4" x14ac:dyDescent="0.4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44"/>
        <v>128</v>
      </c>
      <c r="P755">
        <f t="shared" si="45"/>
        <v>492.31</v>
      </c>
      <c r="Q755" s="11" t="s">
        <v>8320</v>
      </c>
      <c r="R755" t="s">
        <v>8321</v>
      </c>
      <c r="S755" s="15">
        <f t="shared" si="46"/>
        <v>42019.590173611112</v>
      </c>
      <c r="T755" s="15">
        <f t="shared" si="47"/>
        <v>42049.590173611112</v>
      </c>
    </row>
    <row r="756" spans="1:20" ht="41.4" x14ac:dyDescent="0.4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44"/>
        <v>104</v>
      </c>
      <c r="P756">
        <f t="shared" si="45"/>
        <v>42.35</v>
      </c>
      <c r="Q756" s="11" t="s">
        <v>8320</v>
      </c>
      <c r="R756" t="s">
        <v>8321</v>
      </c>
      <c r="S756" s="15">
        <f t="shared" si="46"/>
        <v>41249.749085648145</v>
      </c>
      <c r="T756" s="15">
        <f t="shared" si="47"/>
        <v>41279.749085648145</v>
      </c>
    </row>
    <row r="757" spans="1:20" ht="41.4" x14ac:dyDescent="0.4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44"/>
        <v>102</v>
      </c>
      <c r="P757">
        <f t="shared" si="45"/>
        <v>37.47</v>
      </c>
      <c r="Q757" s="11" t="s">
        <v>8320</v>
      </c>
      <c r="R757" t="s">
        <v>8321</v>
      </c>
      <c r="S757" s="15">
        <f t="shared" si="46"/>
        <v>41383.605057870373</v>
      </c>
      <c r="T757" s="15">
        <f t="shared" si="47"/>
        <v>41414.02847222222</v>
      </c>
    </row>
    <row r="758" spans="1:20" ht="41.4" x14ac:dyDescent="0.4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44"/>
        <v>118</v>
      </c>
      <c r="P758">
        <f t="shared" si="45"/>
        <v>37.450000000000003</v>
      </c>
      <c r="Q758" s="11" t="s">
        <v>8320</v>
      </c>
      <c r="R758" t="s">
        <v>8321</v>
      </c>
      <c r="S758" s="15">
        <f t="shared" si="46"/>
        <v>40590.766886574071</v>
      </c>
      <c r="T758" s="15">
        <f t="shared" si="47"/>
        <v>40651.725219907406</v>
      </c>
    </row>
    <row r="759" spans="1:20" ht="41.4" x14ac:dyDescent="0.4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44"/>
        <v>238</v>
      </c>
      <c r="P759">
        <f t="shared" si="45"/>
        <v>33.06</v>
      </c>
      <c r="Q759" s="11" t="s">
        <v>8320</v>
      </c>
      <c r="R759" t="s">
        <v>8321</v>
      </c>
      <c r="S759" s="15">
        <f t="shared" si="46"/>
        <v>41235.054560185185</v>
      </c>
      <c r="T759" s="15">
        <f t="shared" si="47"/>
        <v>41249.054560185185</v>
      </c>
    </row>
    <row r="760" spans="1:20" ht="27.6" x14ac:dyDescent="0.4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44"/>
        <v>102</v>
      </c>
      <c r="P760">
        <f t="shared" si="45"/>
        <v>134.21</v>
      </c>
      <c r="Q760" s="11" t="s">
        <v>8320</v>
      </c>
      <c r="R760" t="s">
        <v>8321</v>
      </c>
      <c r="S760" s="15">
        <f t="shared" si="46"/>
        <v>40429.836435185185</v>
      </c>
      <c r="T760" s="15">
        <f t="shared" si="47"/>
        <v>40459.836435185185</v>
      </c>
    </row>
    <row r="761" spans="1:20" ht="41.4" x14ac:dyDescent="0.4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44"/>
        <v>102</v>
      </c>
      <c r="P761">
        <f t="shared" si="45"/>
        <v>51.47</v>
      </c>
      <c r="Q761" s="11" t="s">
        <v>8320</v>
      </c>
      <c r="R761" t="s">
        <v>8321</v>
      </c>
      <c r="S761" s="15">
        <f t="shared" si="46"/>
        <v>41789.330312500002</v>
      </c>
      <c r="T761" s="15">
        <f t="shared" si="47"/>
        <v>41829.330312500002</v>
      </c>
    </row>
    <row r="762" spans="1:20" ht="41.4" x14ac:dyDescent="0.4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44"/>
        <v>0</v>
      </c>
      <c r="P762">
        <f t="shared" si="45"/>
        <v>0</v>
      </c>
      <c r="Q762" s="11" t="s">
        <v>8320</v>
      </c>
      <c r="R762" t="s">
        <v>8322</v>
      </c>
      <c r="S762" s="15">
        <f t="shared" si="46"/>
        <v>42670.764039351852</v>
      </c>
      <c r="T762" s="15">
        <f t="shared" si="47"/>
        <v>42700.805706018517</v>
      </c>
    </row>
    <row r="763" spans="1:20" ht="41.4" x14ac:dyDescent="0.4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44"/>
        <v>5</v>
      </c>
      <c r="P763">
        <f t="shared" si="45"/>
        <v>39.17</v>
      </c>
      <c r="Q763" s="11" t="s">
        <v>8320</v>
      </c>
      <c r="R763" t="s">
        <v>8322</v>
      </c>
      <c r="S763" s="15">
        <f t="shared" si="46"/>
        <v>41642.751458333332</v>
      </c>
      <c r="T763" s="15">
        <f t="shared" si="47"/>
        <v>41672.751458333332</v>
      </c>
    </row>
    <row r="764" spans="1:20" ht="41.4" x14ac:dyDescent="0.4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44"/>
        <v>0</v>
      </c>
      <c r="P764">
        <f t="shared" si="45"/>
        <v>0</v>
      </c>
      <c r="Q764" s="11" t="s">
        <v>8320</v>
      </c>
      <c r="R764" t="s">
        <v>8322</v>
      </c>
      <c r="S764" s="15">
        <f t="shared" si="46"/>
        <v>42690.858449074076</v>
      </c>
      <c r="T764" s="15">
        <f t="shared" si="47"/>
        <v>42708.25</v>
      </c>
    </row>
    <row r="765" spans="1:20" ht="41.4" x14ac:dyDescent="0.4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44"/>
        <v>0</v>
      </c>
      <c r="P765">
        <f t="shared" si="45"/>
        <v>5</v>
      </c>
      <c r="Q765" s="11" t="s">
        <v>8320</v>
      </c>
      <c r="R765" t="s">
        <v>8322</v>
      </c>
      <c r="S765" s="15">
        <f t="shared" si="46"/>
        <v>41471.446851851848</v>
      </c>
      <c r="T765" s="15">
        <f t="shared" si="47"/>
        <v>41501.446851851848</v>
      </c>
    </row>
    <row r="766" spans="1:20" ht="41.4" x14ac:dyDescent="0.4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44"/>
        <v>0</v>
      </c>
      <c r="P766">
        <f t="shared" si="45"/>
        <v>0</v>
      </c>
      <c r="Q766" s="11" t="s">
        <v>8320</v>
      </c>
      <c r="R766" t="s">
        <v>8322</v>
      </c>
      <c r="S766" s="15">
        <f t="shared" si="46"/>
        <v>42227.173159722224</v>
      </c>
      <c r="T766" s="15">
        <f t="shared" si="47"/>
        <v>42257.173159722224</v>
      </c>
    </row>
    <row r="767" spans="1:20" ht="41.4" x14ac:dyDescent="0.4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44"/>
        <v>36</v>
      </c>
      <c r="P767">
        <f t="shared" si="45"/>
        <v>57.3</v>
      </c>
      <c r="Q767" s="11" t="s">
        <v>8320</v>
      </c>
      <c r="R767" t="s">
        <v>8322</v>
      </c>
      <c r="S767" s="15">
        <f t="shared" si="46"/>
        <v>41901.542638888888</v>
      </c>
      <c r="T767" s="15">
        <f t="shared" si="47"/>
        <v>41931.542638888888</v>
      </c>
    </row>
    <row r="768" spans="1:20" ht="41.4" x14ac:dyDescent="0.4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44"/>
        <v>0</v>
      </c>
      <c r="P768">
        <f t="shared" si="45"/>
        <v>0</v>
      </c>
      <c r="Q768" s="11" t="s">
        <v>8320</v>
      </c>
      <c r="R768" t="s">
        <v>8322</v>
      </c>
      <c r="S768" s="15">
        <f t="shared" si="46"/>
        <v>42021.783368055556</v>
      </c>
      <c r="T768" s="15">
        <f t="shared" si="47"/>
        <v>42051.783368055556</v>
      </c>
    </row>
    <row r="769" spans="1:20" ht="55.2" x14ac:dyDescent="0.4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44"/>
        <v>4</v>
      </c>
      <c r="P769">
        <f t="shared" si="45"/>
        <v>59</v>
      </c>
      <c r="Q769" s="11" t="s">
        <v>8320</v>
      </c>
      <c r="R769" t="s">
        <v>8322</v>
      </c>
      <c r="S769" s="15">
        <f t="shared" si="46"/>
        <v>42115.143634259264</v>
      </c>
      <c r="T769" s="15">
        <f t="shared" si="47"/>
        <v>42145.143634259264</v>
      </c>
    </row>
    <row r="770" spans="1:20" ht="41.4" x14ac:dyDescent="0.4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si="44"/>
        <v>0</v>
      </c>
      <c r="P770">
        <f t="shared" si="45"/>
        <v>0</v>
      </c>
      <c r="Q770" s="11" t="s">
        <v>8320</v>
      </c>
      <c r="R770" t="s">
        <v>8322</v>
      </c>
      <c r="S770" s="15">
        <f t="shared" si="46"/>
        <v>41594.207060185188</v>
      </c>
      <c r="T770" s="15">
        <f t="shared" si="47"/>
        <v>41624.207060185188</v>
      </c>
    </row>
    <row r="771" spans="1:20" ht="41.4" x14ac:dyDescent="0.4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ref="O771:O834" si="48">ROUND(E771/D771*100,0)</f>
        <v>41</v>
      </c>
      <c r="P771">
        <f t="shared" ref="P771:P834" si="49">IFERROR(ROUND(E771/L771,2),0)</f>
        <v>31.85</v>
      </c>
      <c r="Q771" s="11" t="s">
        <v>8320</v>
      </c>
      <c r="R771" t="s">
        <v>8322</v>
      </c>
      <c r="S771" s="15">
        <f t="shared" ref="S771:S834" si="50">(((J771/60)/60)/24)+DATE(1970,1,1)</f>
        <v>41604.996458333335</v>
      </c>
      <c r="T771" s="15">
        <f t="shared" ref="T771:T834" si="51">(((I771/60)/60)/24)+DATE(1970,1,1)</f>
        <v>41634.996458333335</v>
      </c>
    </row>
    <row r="772" spans="1:20" ht="41.4" x14ac:dyDescent="0.4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48"/>
        <v>0</v>
      </c>
      <c r="P772">
        <f t="shared" si="49"/>
        <v>0</v>
      </c>
      <c r="Q772" s="11" t="s">
        <v>8320</v>
      </c>
      <c r="R772" t="s">
        <v>8322</v>
      </c>
      <c r="S772" s="15">
        <f t="shared" si="50"/>
        <v>41289.999641203707</v>
      </c>
      <c r="T772" s="15">
        <f t="shared" si="51"/>
        <v>41329.999641203707</v>
      </c>
    </row>
    <row r="773" spans="1:20" ht="41.4" x14ac:dyDescent="0.4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48"/>
        <v>0</v>
      </c>
      <c r="P773">
        <f t="shared" si="49"/>
        <v>10</v>
      </c>
      <c r="Q773" s="11" t="s">
        <v>8320</v>
      </c>
      <c r="R773" t="s">
        <v>8322</v>
      </c>
      <c r="S773" s="15">
        <f t="shared" si="50"/>
        <v>42349.824097222227</v>
      </c>
      <c r="T773" s="15">
        <f t="shared" si="51"/>
        <v>42399.824097222227</v>
      </c>
    </row>
    <row r="774" spans="1:20" ht="55.2" x14ac:dyDescent="0.4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48"/>
        <v>3</v>
      </c>
      <c r="P774">
        <f t="shared" si="49"/>
        <v>50</v>
      </c>
      <c r="Q774" s="11" t="s">
        <v>8320</v>
      </c>
      <c r="R774" t="s">
        <v>8322</v>
      </c>
      <c r="S774" s="15">
        <f t="shared" si="50"/>
        <v>40068.056932870371</v>
      </c>
      <c r="T774" s="15">
        <f t="shared" si="51"/>
        <v>40118.165972222225</v>
      </c>
    </row>
    <row r="775" spans="1:20" ht="41.4" x14ac:dyDescent="0.4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48"/>
        <v>1</v>
      </c>
      <c r="P775">
        <f t="shared" si="49"/>
        <v>16</v>
      </c>
      <c r="Q775" s="11" t="s">
        <v>8320</v>
      </c>
      <c r="R775" t="s">
        <v>8322</v>
      </c>
      <c r="S775" s="15">
        <f t="shared" si="50"/>
        <v>42100.735937499994</v>
      </c>
      <c r="T775" s="15">
        <f t="shared" si="51"/>
        <v>42134.959027777775</v>
      </c>
    </row>
    <row r="776" spans="1:20" ht="41.4" x14ac:dyDescent="0.4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48"/>
        <v>70</v>
      </c>
      <c r="P776">
        <f t="shared" si="49"/>
        <v>39</v>
      </c>
      <c r="Q776" s="11" t="s">
        <v>8320</v>
      </c>
      <c r="R776" t="s">
        <v>8322</v>
      </c>
      <c r="S776" s="15">
        <f t="shared" si="50"/>
        <v>41663.780300925922</v>
      </c>
      <c r="T776" s="15">
        <f t="shared" si="51"/>
        <v>41693.780300925922</v>
      </c>
    </row>
    <row r="777" spans="1:20" ht="41.4" x14ac:dyDescent="0.4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48"/>
        <v>2</v>
      </c>
      <c r="P777">
        <f t="shared" si="49"/>
        <v>34</v>
      </c>
      <c r="Q777" s="11" t="s">
        <v>8320</v>
      </c>
      <c r="R777" t="s">
        <v>8322</v>
      </c>
      <c r="S777" s="15">
        <f t="shared" si="50"/>
        <v>40863.060127314813</v>
      </c>
      <c r="T777" s="15">
        <f t="shared" si="51"/>
        <v>40893.060127314813</v>
      </c>
    </row>
    <row r="778" spans="1:20" ht="41.4" x14ac:dyDescent="0.4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48"/>
        <v>51</v>
      </c>
      <c r="P778">
        <f t="shared" si="49"/>
        <v>63.12</v>
      </c>
      <c r="Q778" s="11" t="s">
        <v>8320</v>
      </c>
      <c r="R778" t="s">
        <v>8322</v>
      </c>
      <c r="S778" s="15">
        <f t="shared" si="50"/>
        <v>42250.685706018514</v>
      </c>
      <c r="T778" s="15">
        <f t="shared" si="51"/>
        <v>42288.208333333328</v>
      </c>
    </row>
    <row r="779" spans="1:20" ht="41.4" x14ac:dyDescent="0.4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48"/>
        <v>1</v>
      </c>
      <c r="P779">
        <f t="shared" si="49"/>
        <v>7</v>
      </c>
      <c r="Q779" s="11" t="s">
        <v>8320</v>
      </c>
      <c r="R779" t="s">
        <v>8322</v>
      </c>
      <c r="S779" s="15">
        <f t="shared" si="50"/>
        <v>41456.981215277774</v>
      </c>
      <c r="T779" s="15">
        <f t="shared" si="51"/>
        <v>41486.981215277774</v>
      </c>
    </row>
    <row r="780" spans="1:20" ht="41.4" x14ac:dyDescent="0.4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48"/>
        <v>0</v>
      </c>
      <c r="P780">
        <f t="shared" si="49"/>
        <v>2</v>
      </c>
      <c r="Q780" s="11" t="s">
        <v>8320</v>
      </c>
      <c r="R780" t="s">
        <v>8322</v>
      </c>
      <c r="S780" s="15">
        <f t="shared" si="50"/>
        <v>41729.702314814815</v>
      </c>
      <c r="T780" s="15">
        <f t="shared" si="51"/>
        <v>41759.702314814815</v>
      </c>
    </row>
    <row r="781" spans="1:20" ht="41.4" x14ac:dyDescent="0.4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48"/>
        <v>3</v>
      </c>
      <c r="P781">
        <f t="shared" si="49"/>
        <v>66.67</v>
      </c>
      <c r="Q781" s="11" t="s">
        <v>8320</v>
      </c>
      <c r="R781" t="s">
        <v>8322</v>
      </c>
      <c r="S781" s="15">
        <f t="shared" si="50"/>
        <v>40436.68408564815</v>
      </c>
      <c r="T781" s="15">
        <f t="shared" si="51"/>
        <v>40466.166666666664</v>
      </c>
    </row>
    <row r="782" spans="1:20" ht="27.6" x14ac:dyDescent="0.4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48"/>
        <v>104</v>
      </c>
      <c r="P782">
        <f t="shared" si="49"/>
        <v>38.520000000000003</v>
      </c>
      <c r="Q782" s="11" t="s">
        <v>8323</v>
      </c>
      <c r="R782" t="s">
        <v>8324</v>
      </c>
      <c r="S782" s="15">
        <f t="shared" si="50"/>
        <v>40636.673900462964</v>
      </c>
      <c r="T782" s="15">
        <f t="shared" si="51"/>
        <v>40666.673900462964</v>
      </c>
    </row>
    <row r="783" spans="1:20" ht="41.4" x14ac:dyDescent="0.4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48"/>
        <v>133</v>
      </c>
      <c r="P783">
        <f t="shared" si="49"/>
        <v>42.61</v>
      </c>
      <c r="Q783" s="11" t="s">
        <v>8323</v>
      </c>
      <c r="R783" t="s">
        <v>8324</v>
      </c>
      <c r="S783" s="15">
        <f t="shared" si="50"/>
        <v>41403.000856481485</v>
      </c>
      <c r="T783" s="15">
        <f t="shared" si="51"/>
        <v>41433.000856481485</v>
      </c>
    </row>
    <row r="784" spans="1:20" ht="41.4" x14ac:dyDescent="0.4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48"/>
        <v>100</v>
      </c>
      <c r="P784">
        <f t="shared" si="49"/>
        <v>50</v>
      </c>
      <c r="Q784" s="11" t="s">
        <v>8323</v>
      </c>
      <c r="R784" t="s">
        <v>8324</v>
      </c>
      <c r="S784" s="15">
        <f t="shared" si="50"/>
        <v>41116.758125</v>
      </c>
      <c r="T784" s="15">
        <f t="shared" si="51"/>
        <v>41146.758125</v>
      </c>
    </row>
    <row r="785" spans="1:20" ht="41.4" x14ac:dyDescent="0.4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48"/>
        <v>148</v>
      </c>
      <c r="P785">
        <f t="shared" si="49"/>
        <v>63.49</v>
      </c>
      <c r="Q785" s="11" t="s">
        <v>8323</v>
      </c>
      <c r="R785" t="s">
        <v>8324</v>
      </c>
      <c r="S785" s="15">
        <f t="shared" si="50"/>
        <v>40987.773715277777</v>
      </c>
      <c r="T785" s="15">
        <f t="shared" si="51"/>
        <v>41026.916666666664</v>
      </c>
    </row>
    <row r="786" spans="1:20" ht="41.4" x14ac:dyDescent="0.4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48"/>
        <v>103</v>
      </c>
      <c r="P786">
        <f t="shared" si="49"/>
        <v>102.5</v>
      </c>
      <c r="Q786" s="11" t="s">
        <v>8323</v>
      </c>
      <c r="R786" t="s">
        <v>8324</v>
      </c>
      <c r="S786" s="15">
        <f t="shared" si="50"/>
        <v>41675.149525462963</v>
      </c>
      <c r="T786" s="15">
        <f t="shared" si="51"/>
        <v>41715.107858796298</v>
      </c>
    </row>
    <row r="787" spans="1:20" ht="41.4" x14ac:dyDescent="0.4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48"/>
        <v>181</v>
      </c>
      <c r="P787">
        <f t="shared" si="49"/>
        <v>31.14</v>
      </c>
      <c r="Q787" s="11" t="s">
        <v>8323</v>
      </c>
      <c r="R787" t="s">
        <v>8324</v>
      </c>
      <c r="S787" s="15">
        <f t="shared" si="50"/>
        <v>41303.593923611108</v>
      </c>
      <c r="T787" s="15">
        <f t="shared" si="51"/>
        <v>41333.593923611108</v>
      </c>
    </row>
    <row r="788" spans="1:20" ht="41.4" x14ac:dyDescent="0.4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48"/>
        <v>143</v>
      </c>
      <c r="P788">
        <f t="shared" si="49"/>
        <v>162.27000000000001</v>
      </c>
      <c r="Q788" s="11" t="s">
        <v>8323</v>
      </c>
      <c r="R788" t="s">
        <v>8324</v>
      </c>
      <c r="S788" s="15">
        <f t="shared" si="50"/>
        <v>40983.055949074071</v>
      </c>
      <c r="T788" s="15">
        <f t="shared" si="51"/>
        <v>41040.657638888886</v>
      </c>
    </row>
    <row r="789" spans="1:20" ht="41.4" x14ac:dyDescent="0.4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48"/>
        <v>114</v>
      </c>
      <c r="P789">
        <f t="shared" si="49"/>
        <v>80.59</v>
      </c>
      <c r="Q789" s="11" t="s">
        <v>8323</v>
      </c>
      <c r="R789" t="s">
        <v>8324</v>
      </c>
      <c r="S789" s="15">
        <f t="shared" si="50"/>
        <v>41549.627615740741</v>
      </c>
      <c r="T789" s="15">
        <f t="shared" si="51"/>
        <v>41579.627615740741</v>
      </c>
    </row>
    <row r="790" spans="1:20" ht="41.4" x14ac:dyDescent="0.4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48"/>
        <v>204</v>
      </c>
      <c r="P790">
        <f t="shared" si="49"/>
        <v>59.85</v>
      </c>
      <c r="Q790" s="11" t="s">
        <v>8323</v>
      </c>
      <c r="R790" t="s">
        <v>8324</v>
      </c>
      <c r="S790" s="15">
        <f t="shared" si="50"/>
        <v>41059.006805555553</v>
      </c>
      <c r="T790" s="15">
        <f t="shared" si="51"/>
        <v>41097.165972222225</v>
      </c>
    </row>
    <row r="791" spans="1:20" ht="41.4" x14ac:dyDescent="0.4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48"/>
        <v>109</v>
      </c>
      <c r="P791">
        <f t="shared" si="49"/>
        <v>132.86000000000001</v>
      </c>
      <c r="Q791" s="11" t="s">
        <v>8323</v>
      </c>
      <c r="R791" t="s">
        <v>8324</v>
      </c>
      <c r="S791" s="15">
        <f t="shared" si="50"/>
        <v>41277.186111111114</v>
      </c>
      <c r="T791" s="15">
        <f t="shared" si="51"/>
        <v>41295.332638888889</v>
      </c>
    </row>
    <row r="792" spans="1:20" ht="41.4" x14ac:dyDescent="0.4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48"/>
        <v>144</v>
      </c>
      <c r="P792">
        <f t="shared" si="49"/>
        <v>92.55</v>
      </c>
      <c r="Q792" s="11" t="s">
        <v>8323</v>
      </c>
      <c r="R792" t="s">
        <v>8324</v>
      </c>
      <c r="S792" s="15">
        <f t="shared" si="50"/>
        <v>41276.047905092593</v>
      </c>
      <c r="T792" s="15">
        <f t="shared" si="51"/>
        <v>41306.047905092593</v>
      </c>
    </row>
    <row r="793" spans="1:20" ht="41.4" x14ac:dyDescent="0.4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48"/>
        <v>104</v>
      </c>
      <c r="P793">
        <f t="shared" si="49"/>
        <v>60.86</v>
      </c>
      <c r="Q793" s="11" t="s">
        <v>8323</v>
      </c>
      <c r="R793" t="s">
        <v>8324</v>
      </c>
      <c r="S793" s="15">
        <f t="shared" si="50"/>
        <v>41557.780624999999</v>
      </c>
      <c r="T793" s="15">
        <f t="shared" si="51"/>
        <v>41591.249305555553</v>
      </c>
    </row>
    <row r="794" spans="1:20" ht="27.6" x14ac:dyDescent="0.4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48"/>
        <v>100</v>
      </c>
      <c r="P794">
        <f t="shared" si="49"/>
        <v>41.85</v>
      </c>
      <c r="Q794" s="11" t="s">
        <v>8323</v>
      </c>
      <c r="R794" t="s">
        <v>8324</v>
      </c>
      <c r="S794" s="15">
        <f t="shared" si="50"/>
        <v>41555.873645833337</v>
      </c>
      <c r="T794" s="15">
        <f t="shared" si="51"/>
        <v>41585.915312500001</v>
      </c>
    </row>
    <row r="795" spans="1:20" ht="41.4" x14ac:dyDescent="0.4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48"/>
        <v>103</v>
      </c>
      <c r="P795">
        <f t="shared" si="49"/>
        <v>88.33</v>
      </c>
      <c r="Q795" s="11" t="s">
        <v>8323</v>
      </c>
      <c r="R795" t="s">
        <v>8324</v>
      </c>
      <c r="S795" s="15">
        <f t="shared" si="50"/>
        <v>41442.741249999999</v>
      </c>
      <c r="T795" s="15">
        <f t="shared" si="51"/>
        <v>41458.207638888889</v>
      </c>
    </row>
    <row r="796" spans="1:20" ht="41.4" x14ac:dyDescent="0.4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48"/>
        <v>105</v>
      </c>
      <c r="P796">
        <f t="shared" si="49"/>
        <v>158.96</v>
      </c>
      <c r="Q796" s="11" t="s">
        <v>8323</v>
      </c>
      <c r="R796" t="s">
        <v>8324</v>
      </c>
      <c r="S796" s="15">
        <f t="shared" si="50"/>
        <v>40736.115011574075</v>
      </c>
      <c r="T796" s="15">
        <f t="shared" si="51"/>
        <v>40791.712500000001</v>
      </c>
    </row>
    <row r="797" spans="1:20" ht="41.4" x14ac:dyDescent="0.4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48"/>
        <v>112</v>
      </c>
      <c r="P797">
        <f t="shared" si="49"/>
        <v>85.05</v>
      </c>
      <c r="Q797" s="11" t="s">
        <v>8323</v>
      </c>
      <c r="R797" t="s">
        <v>8324</v>
      </c>
      <c r="S797" s="15">
        <f t="shared" si="50"/>
        <v>40963.613032407404</v>
      </c>
      <c r="T797" s="15">
        <f t="shared" si="51"/>
        <v>41006.207638888889</v>
      </c>
    </row>
    <row r="798" spans="1:20" ht="55.2" x14ac:dyDescent="0.4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48"/>
        <v>101</v>
      </c>
      <c r="P798">
        <f t="shared" si="49"/>
        <v>112.61</v>
      </c>
      <c r="Q798" s="11" t="s">
        <v>8323</v>
      </c>
      <c r="R798" t="s">
        <v>8324</v>
      </c>
      <c r="S798" s="15">
        <f t="shared" si="50"/>
        <v>41502.882928240739</v>
      </c>
      <c r="T798" s="15">
        <f t="shared" si="51"/>
        <v>41532.881944444445</v>
      </c>
    </row>
    <row r="799" spans="1:20" ht="41.4" x14ac:dyDescent="0.4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48"/>
        <v>108</v>
      </c>
      <c r="P799">
        <f t="shared" si="49"/>
        <v>45.44</v>
      </c>
      <c r="Q799" s="11" t="s">
        <v>8323</v>
      </c>
      <c r="R799" t="s">
        <v>8324</v>
      </c>
      <c r="S799" s="15">
        <f t="shared" si="50"/>
        <v>40996.994074074071</v>
      </c>
      <c r="T799" s="15">
        <f t="shared" si="51"/>
        <v>41028.166666666664</v>
      </c>
    </row>
    <row r="800" spans="1:20" ht="41.4" x14ac:dyDescent="0.4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48"/>
        <v>115</v>
      </c>
      <c r="P800">
        <f t="shared" si="49"/>
        <v>46.22</v>
      </c>
      <c r="Q800" s="11" t="s">
        <v>8323</v>
      </c>
      <c r="R800" t="s">
        <v>8324</v>
      </c>
      <c r="S800" s="15">
        <f t="shared" si="50"/>
        <v>41882.590127314819</v>
      </c>
      <c r="T800" s="15">
        <f t="shared" si="51"/>
        <v>41912.590127314819</v>
      </c>
    </row>
    <row r="801" spans="1:20" ht="41.4" x14ac:dyDescent="0.4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48"/>
        <v>100</v>
      </c>
      <c r="P801">
        <f t="shared" si="49"/>
        <v>178.61</v>
      </c>
      <c r="Q801" s="11" t="s">
        <v>8323</v>
      </c>
      <c r="R801" t="s">
        <v>8324</v>
      </c>
      <c r="S801" s="15">
        <f t="shared" si="50"/>
        <v>40996.667199074072</v>
      </c>
      <c r="T801" s="15">
        <f t="shared" si="51"/>
        <v>41026.667199074072</v>
      </c>
    </row>
    <row r="802" spans="1:20" ht="41.4" x14ac:dyDescent="0.4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48"/>
        <v>152</v>
      </c>
      <c r="P802">
        <f t="shared" si="49"/>
        <v>40.75</v>
      </c>
      <c r="Q802" s="11" t="s">
        <v>8323</v>
      </c>
      <c r="R802" t="s">
        <v>8324</v>
      </c>
      <c r="S802" s="15">
        <f t="shared" si="50"/>
        <v>41863.433495370373</v>
      </c>
      <c r="T802" s="15">
        <f t="shared" si="51"/>
        <v>41893.433495370373</v>
      </c>
    </row>
    <row r="803" spans="1:20" ht="41.4" x14ac:dyDescent="0.4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48"/>
        <v>112</v>
      </c>
      <c r="P803">
        <f t="shared" si="49"/>
        <v>43.73</v>
      </c>
      <c r="Q803" s="11" t="s">
        <v>8323</v>
      </c>
      <c r="R803" t="s">
        <v>8324</v>
      </c>
      <c r="S803" s="15">
        <f t="shared" si="50"/>
        <v>40695.795370370368</v>
      </c>
      <c r="T803" s="15">
        <f t="shared" si="51"/>
        <v>40725.795370370368</v>
      </c>
    </row>
    <row r="804" spans="1:20" ht="41.4" x14ac:dyDescent="0.4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48"/>
        <v>101</v>
      </c>
      <c r="P804">
        <f t="shared" si="49"/>
        <v>81.069999999999993</v>
      </c>
      <c r="Q804" s="11" t="s">
        <v>8323</v>
      </c>
      <c r="R804" t="s">
        <v>8324</v>
      </c>
      <c r="S804" s="15">
        <f t="shared" si="50"/>
        <v>41123.022268518522</v>
      </c>
      <c r="T804" s="15">
        <f t="shared" si="51"/>
        <v>41169.170138888891</v>
      </c>
    </row>
    <row r="805" spans="1:20" ht="41.4" x14ac:dyDescent="0.4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48"/>
        <v>123</v>
      </c>
      <c r="P805">
        <f t="shared" si="49"/>
        <v>74.61</v>
      </c>
      <c r="Q805" s="11" t="s">
        <v>8323</v>
      </c>
      <c r="R805" t="s">
        <v>8324</v>
      </c>
      <c r="S805" s="15">
        <f t="shared" si="50"/>
        <v>40665.949976851851</v>
      </c>
      <c r="T805" s="15">
        <f t="shared" si="51"/>
        <v>40692.041666666664</v>
      </c>
    </row>
    <row r="806" spans="1:20" ht="41.4" x14ac:dyDescent="0.4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48"/>
        <v>100</v>
      </c>
      <c r="P806">
        <f t="shared" si="49"/>
        <v>305.56</v>
      </c>
      <c r="Q806" s="11" t="s">
        <v>8323</v>
      </c>
      <c r="R806" t="s">
        <v>8324</v>
      </c>
      <c r="S806" s="15">
        <f t="shared" si="50"/>
        <v>40730.105625000004</v>
      </c>
      <c r="T806" s="15">
        <f t="shared" si="51"/>
        <v>40747.165972222225</v>
      </c>
    </row>
    <row r="807" spans="1:20" ht="41.4" x14ac:dyDescent="0.4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48"/>
        <v>105</v>
      </c>
      <c r="P807">
        <f t="shared" si="49"/>
        <v>58.33</v>
      </c>
      <c r="Q807" s="11" t="s">
        <v>8323</v>
      </c>
      <c r="R807" t="s">
        <v>8324</v>
      </c>
      <c r="S807" s="15">
        <f t="shared" si="50"/>
        <v>40690.823055555556</v>
      </c>
      <c r="T807" s="15">
        <f t="shared" si="51"/>
        <v>40740.958333333336</v>
      </c>
    </row>
    <row r="808" spans="1:20" x14ac:dyDescent="0.4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48"/>
        <v>104</v>
      </c>
      <c r="P808">
        <f t="shared" si="49"/>
        <v>117.68</v>
      </c>
      <c r="Q808" s="11" t="s">
        <v>8323</v>
      </c>
      <c r="R808" t="s">
        <v>8324</v>
      </c>
      <c r="S808" s="15">
        <f t="shared" si="50"/>
        <v>40763.691423611112</v>
      </c>
      <c r="T808" s="15">
        <f t="shared" si="51"/>
        <v>40793.691423611112</v>
      </c>
    </row>
    <row r="809" spans="1:20" ht="27.6" x14ac:dyDescent="0.4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48"/>
        <v>105</v>
      </c>
      <c r="P809">
        <f t="shared" si="49"/>
        <v>73.77</v>
      </c>
      <c r="Q809" s="11" t="s">
        <v>8323</v>
      </c>
      <c r="R809" t="s">
        <v>8324</v>
      </c>
      <c r="S809" s="15">
        <f t="shared" si="50"/>
        <v>42759.628599537042</v>
      </c>
      <c r="T809" s="15">
        <f t="shared" si="51"/>
        <v>42795.083333333328</v>
      </c>
    </row>
    <row r="810" spans="1:20" ht="41.4" x14ac:dyDescent="0.4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48"/>
        <v>100</v>
      </c>
      <c r="P810">
        <f t="shared" si="49"/>
        <v>104.65</v>
      </c>
      <c r="Q810" s="11" t="s">
        <v>8323</v>
      </c>
      <c r="R810" t="s">
        <v>8324</v>
      </c>
      <c r="S810" s="15">
        <f t="shared" si="50"/>
        <v>41962.100532407407</v>
      </c>
      <c r="T810" s="15">
        <f t="shared" si="51"/>
        <v>41995.207638888889</v>
      </c>
    </row>
    <row r="811" spans="1:20" ht="27.6" x14ac:dyDescent="0.4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48"/>
        <v>104</v>
      </c>
      <c r="P811">
        <f t="shared" si="49"/>
        <v>79.83</v>
      </c>
      <c r="Q811" s="11" t="s">
        <v>8323</v>
      </c>
      <c r="R811" t="s">
        <v>8324</v>
      </c>
      <c r="S811" s="15">
        <f t="shared" si="50"/>
        <v>41628.833680555559</v>
      </c>
      <c r="T811" s="15">
        <f t="shared" si="51"/>
        <v>41658.833680555559</v>
      </c>
    </row>
    <row r="812" spans="1:20" ht="41.4" x14ac:dyDescent="0.4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48"/>
        <v>105</v>
      </c>
      <c r="P812">
        <f t="shared" si="49"/>
        <v>58.33</v>
      </c>
      <c r="Q812" s="11" t="s">
        <v>8323</v>
      </c>
      <c r="R812" t="s">
        <v>8324</v>
      </c>
      <c r="S812" s="15">
        <f t="shared" si="50"/>
        <v>41123.056273148148</v>
      </c>
      <c r="T812" s="15">
        <f t="shared" si="51"/>
        <v>41153.056273148148</v>
      </c>
    </row>
    <row r="813" spans="1:20" ht="27.6" x14ac:dyDescent="0.4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48"/>
        <v>104</v>
      </c>
      <c r="P813">
        <f t="shared" si="49"/>
        <v>86.67</v>
      </c>
      <c r="Q813" s="11" t="s">
        <v>8323</v>
      </c>
      <c r="R813" t="s">
        <v>8324</v>
      </c>
      <c r="S813" s="15">
        <f t="shared" si="50"/>
        <v>41443.643541666665</v>
      </c>
      <c r="T813" s="15">
        <f t="shared" si="51"/>
        <v>41465.702777777777</v>
      </c>
    </row>
    <row r="814" spans="1:20" ht="41.4" x14ac:dyDescent="0.4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48"/>
        <v>152</v>
      </c>
      <c r="P814">
        <f t="shared" si="49"/>
        <v>27.61</v>
      </c>
      <c r="Q814" s="11" t="s">
        <v>8323</v>
      </c>
      <c r="R814" t="s">
        <v>8324</v>
      </c>
      <c r="S814" s="15">
        <f t="shared" si="50"/>
        <v>41282.017962962964</v>
      </c>
      <c r="T814" s="15">
        <f t="shared" si="51"/>
        <v>41334.581944444442</v>
      </c>
    </row>
    <row r="815" spans="1:20" ht="27.6" x14ac:dyDescent="0.4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48"/>
        <v>160</v>
      </c>
      <c r="P815">
        <f t="shared" si="49"/>
        <v>25</v>
      </c>
      <c r="Q815" s="11" t="s">
        <v>8323</v>
      </c>
      <c r="R815" t="s">
        <v>8324</v>
      </c>
      <c r="S815" s="15">
        <f t="shared" si="50"/>
        <v>41080.960243055553</v>
      </c>
      <c r="T815" s="15">
        <f t="shared" si="51"/>
        <v>41110.960243055553</v>
      </c>
    </row>
    <row r="816" spans="1:20" ht="41.4" x14ac:dyDescent="0.4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48"/>
        <v>127</v>
      </c>
      <c r="P816">
        <f t="shared" si="49"/>
        <v>45.46</v>
      </c>
      <c r="Q816" s="11" t="s">
        <v>8323</v>
      </c>
      <c r="R816" t="s">
        <v>8324</v>
      </c>
      <c r="S816" s="15">
        <f t="shared" si="50"/>
        <v>40679.743067129632</v>
      </c>
      <c r="T816" s="15">
        <f t="shared" si="51"/>
        <v>40694.75277777778</v>
      </c>
    </row>
    <row r="817" spans="1:20" ht="27.6" x14ac:dyDescent="0.4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48"/>
        <v>107</v>
      </c>
      <c r="P817">
        <f t="shared" si="49"/>
        <v>99.53</v>
      </c>
      <c r="Q817" s="11" t="s">
        <v>8323</v>
      </c>
      <c r="R817" t="s">
        <v>8324</v>
      </c>
      <c r="S817" s="15">
        <f t="shared" si="50"/>
        <v>41914.917858796296</v>
      </c>
      <c r="T817" s="15">
        <f t="shared" si="51"/>
        <v>41944.917858796296</v>
      </c>
    </row>
    <row r="818" spans="1:20" ht="27.6" x14ac:dyDescent="0.4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48"/>
        <v>115</v>
      </c>
      <c r="P818">
        <f t="shared" si="49"/>
        <v>39.31</v>
      </c>
      <c r="Q818" s="11" t="s">
        <v>8323</v>
      </c>
      <c r="R818" t="s">
        <v>8324</v>
      </c>
      <c r="S818" s="15">
        <f t="shared" si="50"/>
        <v>41341.870868055557</v>
      </c>
      <c r="T818" s="15">
        <f t="shared" si="51"/>
        <v>41373.270833333336</v>
      </c>
    </row>
    <row r="819" spans="1:20" ht="41.4" x14ac:dyDescent="0.4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48"/>
        <v>137</v>
      </c>
      <c r="P819">
        <f t="shared" si="49"/>
        <v>89.42</v>
      </c>
      <c r="Q819" s="11" t="s">
        <v>8323</v>
      </c>
      <c r="R819" t="s">
        <v>8324</v>
      </c>
      <c r="S819" s="15">
        <f t="shared" si="50"/>
        <v>40925.599664351852</v>
      </c>
      <c r="T819" s="15">
        <f t="shared" si="51"/>
        <v>40979.207638888889</v>
      </c>
    </row>
    <row r="820" spans="1:20" ht="41.4" x14ac:dyDescent="0.4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48"/>
        <v>156</v>
      </c>
      <c r="P820">
        <f t="shared" si="49"/>
        <v>28.68</v>
      </c>
      <c r="Q820" s="11" t="s">
        <v>8323</v>
      </c>
      <c r="R820" t="s">
        <v>8324</v>
      </c>
      <c r="S820" s="15">
        <f t="shared" si="50"/>
        <v>41120.882881944446</v>
      </c>
      <c r="T820" s="15">
        <f t="shared" si="51"/>
        <v>41128.709027777775</v>
      </c>
    </row>
    <row r="821" spans="1:20" ht="27.6" x14ac:dyDescent="0.4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48"/>
        <v>109</v>
      </c>
      <c r="P821">
        <f t="shared" si="49"/>
        <v>31.07</v>
      </c>
      <c r="Q821" s="11" t="s">
        <v>8323</v>
      </c>
      <c r="R821" t="s">
        <v>8324</v>
      </c>
      <c r="S821" s="15">
        <f t="shared" si="50"/>
        <v>41619.998310185183</v>
      </c>
      <c r="T821" s="15">
        <f t="shared" si="51"/>
        <v>41629.197222222225</v>
      </c>
    </row>
    <row r="822" spans="1:20" ht="41.4" x14ac:dyDescent="0.4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48"/>
        <v>134</v>
      </c>
      <c r="P822">
        <f t="shared" si="49"/>
        <v>70.55</v>
      </c>
      <c r="Q822" s="11" t="s">
        <v>8323</v>
      </c>
      <c r="R822" t="s">
        <v>8324</v>
      </c>
      <c r="S822" s="15">
        <f t="shared" si="50"/>
        <v>41768.841921296298</v>
      </c>
      <c r="T822" s="15">
        <f t="shared" si="51"/>
        <v>41799.208333333336</v>
      </c>
    </row>
    <row r="823" spans="1:20" ht="41.4" x14ac:dyDescent="0.4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48"/>
        <v>100</v>
      </c>
      <c r="P823">
        <f t="shared" si="49"/>
        <v>224.13</v>
      </c>
      <c r="Q823" s="11" t="s">
        <v>8323</v>
      </c>
      <c r="R823" t="s">
        <v>8324</v>
      </c>
      <c r="S823" s="15">
        <f t="shared" si="50"/>
        <v>42093.922048611115</v>
      </c>
      <c r="T823" s="15">
        <f t="shared" si="51"/>
        <v>42128.167361111111</v>
      </c>
    </row>
    <row r="824" spans="1:20" ht="27.6" x14ac:dyDescent="0.4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48"/>
        <v>119</v>
      </c>
      <c r="P824">
        <f t="shared" si="49"/>
        <v>51.81</v>
      </c>
      <c r="Q824" s="11" t="s">
        <v>8323</v>
      </c>
      <c r="R824" t="s">
        <v>8324</v>
      </c>
      <c r="S824" s="15">
        <f t="shared" si="50"/>
        <v>41157.947337962964</v>
      </c>
      <c r="T824" s="15">
        <f t="shared" si="51"/>
        <v>41187.947337962964</v>
      </c>
    </row>
    <row r="825" spans="1:20" ht="41.4" x14ac:dyDescent="0.4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48"/>
        <v>180</v>
      </c>
      <c r="P825">
        <f t="shared" si="49"/>
        <v>43.52</v>
      </c>
      <c r="Q825" s="11" t="s">
        <v>8323</v>
      </c>
      <c r="R825" t="s">
        <v>8324</v>
      </c>
      <c r="S825" s="15">
        <f t="shared" si="50"/>
        <v>42055.972824074073</v>
      </c>
      <c r="T825" s="15">
        <f t="shared" si="51"/>
        <v>42085.931157407409</v>
      </c>
    </row>
    <row r="826" spans="1:20" ht="41.4" x14ac:dyDescent="0.4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48"/>
        <v>134</v>
      </c>
      <c r="P826">
        <f t="shared" si="49"/>
        <v>39.82</v>
      </c>
      <c r="Q826" s="11" t="s">
        <v>8323</v>
      </c>
      <c r="R826" t="s">
        <v>8324</v>
      </c>
      <c r="S826" s="15">
        <f t="shared" si="50"/>
        <v>40250.242106481484</v>
      </c>
      <c r="T826" s="15">
        <f t="shared" si="51"/>
        <v>40286.290972222225</v>
      </c>
    </row>
    <row r="827" spans="1:20" ht="27.6" x14ac:dyDescent="0.4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48"/>
        <v>100</v>
      </c>
      <c r="P827">
        <f t="shared" si="49"/>
        <v>126.81</v>
      </c>
      <c r="Q827" s="11" t="s">
        <v>8323</v>
      </c>
      <c r="R827" t="s">
        <v>8324</v>
      </c>
      <c r="S827" s="15">
        <f t="shared" si="50"/>
        <v>41186.306527777779</v>
      </c>
      <c r="T827" s="15">
        <f t="shared" si="51"/>
        <v>41211.306527777779</v>
      </c>
    </row>
    <row r="828" spans="1:20" ht="41.4" x14ac:dyDescent="0.4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48"/>
        <v>101</v>
      </c>
      <c r="P828">
        <f t="shared" si="49"/>
        <v>113.88</v>
      </c>
      <c r="Q828" s="11" t="s">
        <v>8323</v>
      </c>
      <c r="R828" t="s">
        <v>8324</v>
      </c>
      <c r="S828" s="15">
        <f t="shared" si="50"/>
        <v>40973.038541666669</v>
      </c>
      <c r="T828" s="15">
        <f t="shared" si="51"/>
        <v>40993.996874999997</v>
      </c>
    </row>
    <row r="829" spans="1:20" ht="41.4" x14ac:dyDescent="0.4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48"/>
        <v>103</v>
      </c>
      <c r="P829">
        <f t="shared" si="49"/>
        <v>28.18</v>
      </c>
      <c r="Q829" s="11" t="s">
        <v>8323</v>
      </c>
      <c r="R829" t="s">
        <v>8324</v>
      </c>
      <c r="S829" s="15">
        <f t="shared" si="50"/>
        <v>40927.473460648151</v>
      </c>
      <c r="T829" s="15">
        <f t="shared" si="51"/>
        <v>40953.825694444444</v>
      </c>
    </row>
    <row r="830" spans="1:20" ht="41.4" x14ac:dyDescent="0.4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48"/>
        <v>107</v>
      </c>
      <c r="P830">
        <f t="shared" si="49"/>
        <v>36.61</v>
      </c>
      <c r="Q830" s="11" t="s">
        <v>8323</v>
      </c>
      <c r="R830" t="s">
        <v>8324</v>
      </c>
      <c r="S830" s="15">
        <f t="shared" si="50"/>
        <v>41073.050717592596</v>
      </c>
      <c r="T830" s="15">
        <f t="shared" si="51"/>
        <v>41085.683333333334</v>
      </c>
    </row>
    <row r="831" spans="1:20" ht="41.4" x14ac:dyDescent="0.4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48"/>
        <v>104</v>
      </c>
      <c r="P831">
        <f t="shared" si="49"/>
        <v>32.5</v>
      </c>
      <c r="Q831" s="11" t="s">
        <v>8323</v>
      </c>
      <c r="R831" t="s">
        <v>8324</v>
      </c>
      <c r="S831" s="15">
        <f t="shared" si="50"/>
        <v>42504.801388888889</v>
      </c>
      <c r="T831" s="15">
        <f t="shared" si="51"/>
        <v>42564.801388888889</v>
      </c>
    </row>
    <row r="832" spans="1:20" ht="41.4" x14ac:dyDescent="0.4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48"/>
        <v>108</v>
      </c>
      <c r="P832">
        <f t="shared" si="49"/>
        <v>60.66</v>
      </c>
      <c r="Q832" s="11" t="s">
        <v>8323</v>
      </c>
      <c r="R832" t="s">
        <v>8324</v>
      </c>
      <c r="S832" s="15">
        <f t="shared" si="50"/>
        <v>41325.525752314818</v>
      </c>
      <c r="T832" s="15">
        <f t="shared" si="51"/>
        <v>41355.484085648146</v>
      </c>
    </row>
    <row r="833" spans="1:20" ht="27.6" x14ac:dyDescent="0.4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48"/>
        <v>233</v>
      </c>
      <c r="P833">
        <f t="shared" si="49"/>
        <v>175</v>
      </c>
      <c r="Q833" s="11" t="s">
        <v>8323</v>
      </c>
      <c r="R833" t="s">
        <v>8324</v>
      </c>
      <c r="S833" s="15">
        <f t="shared" si="50"/>
        <v>40996.646921296298</v>
      </c>
      <c r="T833" s="15">
        <f t="shared" si="51"/>
        <v>41026.646921296298</v>
      </c>
    </row>
    <row r="834" spans="1:20" ht="41.4" x14ac:dyDescent="0.4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si="48"/>
        <v>101</v>
      </c>
      <c r="P834">
        <f t="shared" si="49"/>
        <v>97.99</v>
      </c>
      <c r="Q834" s="11" t="s">
        <v>8323</v>
      </c>
      <c r="R834" t="s">
        <v>8324</v>
      </c>
      <c r="S834" s="15">
        <f t="shared" si="50"/>
        <v>40869.675173611111</v>
      </c>
      <c r="T834" s="15">
        <f t="shared" si="51"/>
        <v>40929.342361111114</v>
      </c>
    </row>
    <row r="835" spans="1:20" x14ac:dyDescent="0.4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ref="O835:O898" si="52">ROUND(E835/D835*100,0)</f>
        <v>102</v>
      </c>
      <c r="P835">
        <f t="shared" ref="P835:P898" si="53">IFERROR(ROUND(E835/L835,2),0)</f>
        <v>148.78</v>
      </c>
      <c r="Q835" s="11" t="s">
        <v>8323</v>
      </c>
      <c r="R835" t="s">
        <v>8324</v>
      </c>
      <c r="S835" s="15">
        <f t="shared" ref="S835:S898" si="54">(((J835/60)/60)/24)+DATE(1970,1,1)</f>
        <v>41718.878182870372</v>
      </c>
      <c r="T835" s="15">
        <f t="shared" ref="T835:T898" si="55">(((I835/60)/60)/24)+DATE(1970,1,1)</f>
        <v>41748.878182870372</v>
      </c>
    </row>
    <row r="836" spans="1:20" ht="41.4" x14ac:dyDescent="0.4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52"/>
        <v>131</v>
      </c>
      <c r="P836">
        <f t="shared" si="53"/>
        <v>96.08</v>
      </c>
      <c r="Q836" s="11" t="s">
        <v>8323</v>
      </c>
      <c r="R836" t="s">
        <v>8324</v>
      </c>
      <c r="S836" s="15">
        <f t="shared" si="54"/>
        <v>41422.822824074072</v>
      </c>
      <c r="T836" s="15">
        <f t="shared" si="55"/>
        <v>41456.165972222225</v>
      </c>
    </row>
    <row r="837" spans="1:20" ht="41.4" x14ac:dyDescent="0.4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52"/>
        <v>117</v>
      </c>
      <c r="P837">
        <f t="shared" si="53"/>
        <v>58.63</v>
      </c>
      <c r="Q837" s="11" t="s">
        <v>8323</v>
      </c>
      <c r="R837" t="s">
        <v>8324</v>
      </c>
      <c r="S837" s="15">
        <f t="shared" si="54"/>
        <v>41005.45784722222</v>
      </c>
      <c r="T837" s="15">
        <f t="shared" si="55"/>
        <v>41048.125</v>
      </c>
    </row>
    <row r="838" spans="1:20" x14ac:dyDescent="0.4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52"/>
        <v>101</v>
      </c>
      <c r="P838">
        <f t="shared" si="53"/>
        <v>109.71</v>
      </c>
      <c r="Q838" s="11" t="s">
        <v>8323</v>
      </c>
      <c r="R838" t="s">
        <v>8324</v>
      </c>
      <c r="S838" s="15">
        <f t="shared" si="54"/>
        <v>41524.056921296295</v>
      </c>
      <c r="T838" s="15">
        <f t="shared" si="55"/>
        <v>41554.056921296295</v>
      </c>
    </row>
    <row r="839" spans="1:20" ht="27.6" x14ac:dyDescent="0.4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52"/>
        <v>122</v>
      </c>
      <c r="P839">
        <f t="shared" si="53"/>
        <v>49.11</v>
      </c>
      <c r="Q839" s="11" t="s">
        <v>8323</v>
      </c>
      <c r="R839" t="s">
        <v>8324</v>
      </c>
      <c r="S839" s="15">
        <f t="shared" si="54"/>
        <v>41730.998402777775</v>
      </c>
      <c r="T839" s="15">
        <f t="shared" si="55"/>
        <v>41760.998402777775</v>
      </c>
    </row>
    <row r="840" spans="1:20" ht="41.4" x14ac:dyDescent="0.4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52"/>
        <v>145</v>
      </c>
      <c r="P840">
        <f t="shared" si="53"/>
        <v>47.67</v>
      </c>
      <c r="Q840" s="11" t="s">
        <v>8323</v>
      </c>
      <c r="R840" t="s">
        <v>8324</v>
      </c>
      <c r="S840" s="15">
        <f t="shared" si="54"/>
        <v>40895.897974537038</v>
      </c>
      <c r="T840" s="15">
        <f t="shared" si="55"/>
        <v>40925.897974537038</v>
      </c>
    </row>
    <row r="841" spans="1:20" ht="41.4" x14ac:dyDescent="0.4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52"/>
        <v>117</v>
      </c>
      <c r="P841">
        <f t="shared" si="53"/>
        <v>60.74</v>
      </c>
      <c r="Q841" s="11" t="s">
        <v>8323</v>
      </c>
      <c r="R841" t="s">
        <v>8324</v>
      </c>
      <c r="S841" s="15">
        <f t="shared" si="54"/>
        <v>41144.763379629629</v>
      </c>
      <c r="T841" s="15">
        <f t="shared" si="55"/>
        <v>41174.763379629629</v>
      </c>
    </row>
    <row r="842" spans="1:20" ht="27.6" x14ac:dyDescent="0.4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52"/>
        <v>120</v>
      </c>
      <c r="P842">
        <f t="shared" si="53"/>
        <v>63.38</v>
      </c>
      <c r="Q842" s="11" t="s">
        <v>8323</v>
      </c>
      <c r="R842" t="s">
        <v>8325</v>
      </c>
      <c r="S842" s="15">
        <f t="shared" si="54"/>
        <v>42607.226701388892</v>
      </c>
      <c r="T842" s="15">
        <f t="shared" si="55"/>
        <v>42637.226701388892</v>
      </c>
    </row>
    <row r="843" spans="1:20" ht="41.4" x14ac:dyDescent="0.4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52"/>
        <v>101</v>
      </c>
      <c r="P843">
        <f t="shared" si="53"/>
        <v>53.89</v>
      </c>
      <c r="Q843" s="11" t="s">
        <v>8323</v>
      </c>
      <c r="R843" t="s">
        <v>8325</v>
      </c>
      <c r="S843" s="15">
        <f t="shared" si="54"/>
        <v>41923.838692129626</v>
      </c>
      <c r="T843" s="15">
        <f t="shared" si="55"/>
        <v>41953.88035879629</v>
      </c>
    </row>
    <row r="844" spans="1:20" ht="41.4" x14ac:dyDescent="0.4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52"/>
        <v>104</v>
      </c>
      <c r="P844">
        <f t="shared" si="53"/>
        <v>66.87</v>
      </c>
      <c r="Q844" s="11" t="s">
        <v>8323</v>
      </c>
      <c r="R844" t="s">
        <v>8325</v>
      </c>
      <c r="S844" s="15">
        <f t="shared" si="54"/>
        <v>41526.592395833337</v>
      </c>
      <c r="T844" s="15">
        <f t="shared" si="55"/>
        <v>41561.165972222225</v>
      </c>
    </row>
    <row r="845" spans="1:20" ht="41.4" x14ac:dyDescent="0.4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52"/>
        <v>267</v>
      </c>
      <c r="P845">
        <f t="shared" si="53"/>
        <v>63.1</v>
      </c>
      <c r="Q845" s="11" t="s">
        <v>8323</v>
      </c>
      <c r="R845" t="s">
        <v>8325</v>
      </c>
      <c r="S845" s="15">
        <f t="shared" si="54"/>
        <v>42695.257870370369</v>
      </c>
      <c r="T845" s="15">
        <f t="shared" si="55"/>
        <v>42712.333333333328</v>
      </c>
    </row>
    <row r="846" spans="1:20" ht="55.2" x14ac:dyDescent="0.4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52"/>
        <v>194</v>
      </c>
      <c r="P846">
        <f t="shared" si="53"/>
        <v>36.630000000000003</v>
      </c>
      <c r="Q846" s="11" t="s">
        <v>8323</v>
      </c>
      <c r="R846" t="s">
        <v>8325</v>
      </c>
      <c r="S846" s="15">
        <f t="shared" si="54"/>
        <v>41905.684629629628</v>
      </c>
      <c r="T846" s="15">
        <f t="shared" si="55"/>
        <v>41944.207638888889</v>
      </c>
    </row>
    <row r="847" spans="1:20" ht="41.4" x14ac:dyDescent="0.4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52"/>
        <v>120</v>
      </c>
      <c r="P847">
        <f t="shared" si="53"/>
        <v>34.01</v>
      </c>
      <c r="Q847" s="11" t="s">
        <v>8323</v>
      </c>
      <c r="R847" t="s">
        <v>8325</v>
      </c>
      <c r="S847" s="15">
        <f t="shared" si="54"/>
        <v>42578.205972222218</v>
      </c>
      <c r="T847" s="15">
        <f t="shared" si="55"/>
        <v>42618.165972222225</v>
      </c>
    </row>
    <row r="848" spans="1:20" ht="41.4" x14ac:dyDescent="0.4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52"/>
        <v>122</v>
      </c>
      <c r="P848">
        <f t="shared" si="53"/>
        <v>28.55</v>
      </c>
      <c r="Q848" s="11" t="s">
        <v>8323</v>
      </c>
      <c r="R848" t="s">
        <v>8325</v>
      </c>
      <c r="S848" s="15">
        <f t="shared" si="54"/>
        <v>41694.391840277778</v>
      </c>
      <c r="T848" s="15">
        <f t="shared" si="55"/>
        <v>41708.583333333336</v>
      </c>
    </row>
    <row r="849" spans="1:20" ht="27.6" x14ac:dyDescent="0.4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52"/>
        <v>100</v>
      </c>
      <c r="P849">
        <f t="shared" si="53"/>
        <v>10</v>
      </c>
      <c r="Q849" s="11" t="s">
        <v>8323</v>
      </c>
      <c r="R849" t="s">
        <v>8325</v>
      </c>
      <c r="S849" s="15">
        <f t="shared" si="54"/>
        <v>42165.79833333334</v>
      </c>
      <c r="T849" s="15">
        <f t="shared" si="55"/>
        <v>42195.79833333334</v>
      </c>
    </row>
    <row r="850" spans="1:20" ht="41.4" x14ac:dyDescent="0.4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52"/>
        <v>100</v>
      </c>
      <c r="P850">
        <f t="shared" si="53"/>
        <v>18.75</v>
      </c>
      <c r="Q850" s="11" t="s">
        <v>8323</v>
      </c>
      <c r="R850" t="s">
        <v>8325</v>
      </c>
      <c r="S850" s="15">
        <f t="shared" si="54"/>
        <v>42078.792048611111</v>
      </c>
      <c r="T850" s="15">
        <f t="shared" si="55"/>
        <v>42108.792048611111</v>
      </c>
    </row>
    <row r="851" spans="1:20" ht="55.2" x14ac:dyDescent="0.4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52"/>
        <v>120</v>
      </c>
      <c r="P851">
        <f t="shared" si="53"/>
        <v>41.7</v>
      </c>
      <c r="Q851" s="11" t="s">
        <v>8323</v>
      </c>
      <c r="R851" t="s">
        <v>8325</v>
      </c>
      <c r="S851" s="15">
        <f t="shared" si="54"/>
        <v>42051.148888888885</v>
      </c>
      <c r="T851" s="15">
        <f t="shared" si="55"/>
        <v>42079.107222222221</v>
      </c>
    </row>
    <row r="852" spans="1:20" ht="41.4" x14ac:dyDescent="0.4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52"/>
        <v>155</v>
      </c>
      <c r="P852">
        <f t="shared" si="53"/>
        <v>46.67</v>
      </c>
      <c r="Q852" s="11" t="s">
        <v>8323</v>
      </c>
      <c r="R852" t="s">
        <v>8325</v>
      </c>
      <c r="S852" s="15">
        <f t="shared" si="54"/>
        <v>42452.827743055561</v>
      </c>
      <c r="T852" s="15">
        <f t="shared" si="55"/>
        <v>42485.207638888889</v>
      </c>
    </row>
    <row r="853" spans="1:20" ht="27.6" x14ac:dyDescent="0.4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52"/>
        <v>130</v>
      </c>
      <c r="P853">
        <f t="shared" si="53"/>
        <v>37.270000000000003</v>
      </c>
      <c r="Q853" s="11" t="s">
        <v>8323</v>
      </c>
      <c r="R853" t="s">
        <v>8325</v>
      </c>
      <c r="S853" s="15">
        <f t="shared" si="54"/>
        <v>42522.880243055552</v>
      </c>
      <c r="T853" s="15">
        <f t="shared" si="55"/>
        <v>42582.822916666672</v>
      </c>
    </row>
    <row r="854" spans="1:20" ht="27.6" x14ac:dyDescent="0.4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52"/>
        <v>105</v>
      </c>
      <c r="P854">
        <f t="shared" si="53"/>
        <v>59.26</v>
      </c>
      <c r="Q854" s="11" t="s">
        <v>8323</v>
      </c>
      <c r="R854" t="s">
        <v>8325</v>
      </c>
      <c r="S854" s="15">
        <f t="shared" si="54"/>
        <v>42656.805497685185</v>
      </c>
      <c r="T854" s="15">
        <f t="shared" si="55"/>
        <v>42667.875</v>
      </c>
    </row>
    <row r="855" spans="1:20" ht="41.4" x14ac:dyDescent="0.4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52"/>
        <v>100</v>
      </c>
      <c r="P855">
        <f t="shared" si="53"/>
        <v>30</v>
      </c>
      <c r="Q855" s="11" t="s">
        <v>8323</v>
      </c>
      <c r="R855" t="s">
        <v>8325</v>
      </c>
      <c r="S855" s="15">
        <f t="shared" si="54"/>
        <v>42021.832280092596</v>
      </c>
      <c r="T855" s="15">
        <f t="shared" si="55"/>
        <v>42051.832280092596</v>
      </c>
    </row>
    <row r="856" spans="1:20" ht="41.4" x14ac:dyDescent="0.4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52"/>
        <v>118</v>
      </c>
      <c r="P856">
        <f t="shared" si="53"/>
        <v>65.86</v>
      </c>
      <c r="Q856" s="11" t="s">
        <v>8323</v>
      </c>
      <c r="R856" t="s">
        <v>8325</v>
      </c>
      <c r="S856" s="15">
        <f t="shared" si="54"/>
        <v>42702.212337962963</v>
      </c>
      <c r="T856" s="15">
        <f t="shared" si="55"/>
        <v>42732.212337962963</v>
      </c>
    </row>
    <row r="857" spans="1:20" ht="27.6" x14ac:dyDescent="0.4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52"/>
        <v>103</v>
      </c>
      <c r="P857">
        <f t="shared" si="53"/>
        <v>31.91</v>
      </c>
      <c r="Q857" s="11" t="s">
        <v>8323</v>
      </c>
      <c r="R857" t="s">
        <v>8325</v>
      </c>
      <c r="S857" s="15">
        <f t="shared" si="54"/>
        <v>42545.125196759262</v>
      </c>
      <c r="T857" s="15">
        <f t="shared" si="55"/>
        <v>42575.125196759262</v>
      </c>
    </row>
    <row r="858" spans="1:20" ht="41.4" x14ac:dyDescent="0.4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52"/>
        <v>218</v>
      </c>
      <c r="P858">
        <f t="shared" si="53"/>
        <v>19.46</v>
      </c>
      <c r="Q858" s="11" t="s">
        <v>8323</v>
      </c>
      <c r="R858" t="s">
        <v>8325</v>
      </c>
      <c r="S858" s="15">
        <f t="shared" si="54"/>
        <v>42609.311990740738</v>
      </c>
      <c r="T858" s="15">
        <f t="shared" si="55"/>
        <v>42668.791666666672</v>
      </c>
    </row>
    <row r="859" spans="1:20" ht="27.6" x14ac:dyDescent="0.4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52"/>
        <v>100</v>
      </c>
      <c r="P859">
        <f t="shared" si="53"/>
        <v>50</v>
      </c>
      <c r="Q859" s="11" t="s">
        <v>8323</v>
      </c>
      <c r="R859" t="s">
        <v>8325</v>
      </c>
      <c r="S859" s="15">
        <f t="shared" si="54"/>
        <v>42291.581377314811</v>
      </c>
      <c r="T859" s="15">
        <f t="shared" si="55"/>
        <v>42333.623043981483</v>
      </c>
    </row>
    <row r="860" spans="1:20" ht="41.4" x14ac:dyDescent="0.4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52"/>
        <v>144</v>
      </c>
      <c r="P860">
        <f t="shared" si="53"/>
        <v>22.74</v>
      </c>
      <c r="Q860" s="11" t="s">
        <v>8323</v>
      </c>
      <c r="R860" t="s">
        <v>8325</v>
      </c>
      <c r="S860" s="15">
        <f t="shared" si="54"/>
        <v>42079.745578703703</v>
      </c>
      <c r="T860" s="15">
        <f t="shared" si="55"/>
        <v>42109.957638888889</v>
      </c>
    </row>
    <row r="861" spans="1:20" ht="27.6" x14ac:dyDescent="0.4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52"/>
        <v>105</v>
      </c>
      <c r="P861">
        <f t="shared" si="53"/>
        <v>42.72</v>
      </c>
      <c r="Q861" s="11" t="s">
        <v>8323</v>
      </c>
      <c r="R861" t="s">
        <v>8325</v>
      </c>
      <c r="S861" s="15">
        <f t="shared" si="54"/>
        <v>42128.820231481484</v>
      </c>
      <c r="T861" s="15">
        <f t="shared" si="55"/>
        <v>42159</v>
      </c>
    </row>
    <row r="862" spans="1:20" ht="41.4" x14ac:dyDescent="0.4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52"/>
        <v>18</v>
      </c>
      <c r="P862">
        <f t="shared" si="53"/>
        <v>52.92</v>
      </c>
      <c r="Q862" s="11" t="s">
        <v>8323</v>
      </c>
      <c r="R862" t="s">
        <v>8326</v>
      </c>
      <c r="S862" s="15">
        <f t="shared" si="54"/>
        <v>41570.482789351852</v>
      </c>
      <c r="T862" s="15">
        <f t="shared" si="55"/>
        <v>41600.524456018517</v>
      </c>
    </row>
    <row r="863" spans="1:20" ht="41.4" x14ac:dyDescent="0.4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52"/>
        <v>2</v>
      </c>
      <c r="P863">
        <f t="shared" si="53"/>
        <v>50.5</v>
      </c>
      <c r="Q863" s="11" t="s">
        <v>8323</v>
      </c>
      <c r="R863" t="s">
        <v>8326</v>
      </c>
      <c r="S863" s="15">
        <f t="shared" si="54"/>
        <v>42599.965324074074</v>
      </c>
      <c r="T863" s="15">
        <f t="shared" si="55"/>
        <v>42629.965324074074</v>
      </c>
    </row>
    <row r="864" spans="1:20" ht="41.4" x14ac:dyDescent="0.4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52"/>
        <v>0</v>
      </c>
      <c r="P864">
        <f t="shared" si="53"/>
        <v>42.5</v>
      </c>
      <c r="Q864" s="11" t="s">
        <v>8323</v>
      </c>
      <c r="R864" t="s">
        <v>8326</v>
      </c>
      <c r="S864" s="15">
        <f t="shared" si="54"/>
        <v>41559.5549537037</v>
      </c>
      <c r="T864" s="15">
        <f t="shared" si="55"/>
        <v>41589.596620370372</v>
      </c>
    </row>
    <row r="865" spans="1:20" ht="41.4" x14ac:dyDescent="0.4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52"/>
        <v>5</v>
      </c>
      <c r="P865">
        <f t="shared" si="53"/>
        <v>18</v>
      </c>
      <c r="Q865" s="11" t="s">
        <v>8323</v>
      </c>
      <c r="R865" t="s">
        <v>8326</v>
      </c>
      <c r="S865" s="15">
        <f t="shared" si="54"/>
        <v>40921.117662037039</v>
      </c>
      <c r="T865" s="15">
        <f t="shared" si="55"/>
        <v>40951.117662037039</v>
      </c>
    </row>
    <row r="866" spans="1:20" ht="41.4" x14ac:dyDescent="0.4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52"/>
        <v>42</v>
      </c>
      <c r="P866">
        <f t="shared" si="53"/>
        <v>34.18</v>
      </c>
      <c r="Q866" s="11" t="s">
        <v>8323</v>
      </c>
      <c r="R866" t="s">
        <v>8326</v>
      </c>
      <c r="S866" s="15">
        <f t="shared" si="54"/>
        <v>41541.106921296298</v>
      </c>
      <c r="T866" s="15">
        <f t="shared" si="55"/>
        <v>41563.415972222225</v>
      </c>
    </row>
    <row r="867" spans="1:20" ht="41.4" x14ac:dyDescent="0.4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52"/>
        <v>2</v>
      </c>
      <c r="P867">
        <f t="shared" si="53"/>
        <v>22.5</v>
      </c>
      <c r="Q867" s="11" t="s">
        <v>8323</v>
      </c>
      <c r="R867" t="s">
        <v>8326</v>
      </c>
      <c r="S867" s="15">
        <f t="shared" si="54"/>
        <v>41230.77311342593</v>
      </c>
      <c r="T867" s="15">
        <f t="shared" si="55"/>
        <v>41290.77311342593</v>
      </c>
    </row>
    <row r="868" spans="1:20" ht="41.4" x14ac:dyDescent="0.4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52"/>
        <v>18</v>
      </c>
      <c r="P868">
        <f t="shared" si="53"/>
        <v>58.18</v>
      </c>
      <c r="Q868" s="11" t="s">
        <v>8323</v>
      </c>
      <c r="R868" t="s">
        <v>8326</v>
      </c>
      <c r="S868" s="15">
        <f t="shared" si="54"/>
        <v>42025.637939814813</v>
      </c>
      <c r="T868" s="15">
        <f t="shared" si="55"/>
        <v>42063.631944444445</v>
      </c>
    </row>
    <row r="869" spans="1:20" ht="41.4" x14ac:dyDescent="0.4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52"/>
        <v>24</v>
      </c>
      <c r="P869">
        <f t="shared" si="53"/>
        <v>109.18</v>
      </c>
      <c r="Q869" s="11" t="s">
        <v>8323</v>
      </c>
      <c r="R869" t="s">
        <v>8326</v>
      </c>
      <c r="S869" s="15">
        <f t="shared" si="54"/>
        <v>40088.105393518519</v>
      </c>
      <c r="T869" s="15">
        <f t="shared" si="55"/>
        <v>40148.207638888889</v>
      </c>
    </row>
    <row r="870" spans="1:20" ht="55.2" x14ac:dyDescent="0.4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52"/>
        <v>0</v>
      </c>
      <c r="P870">
        <f t="shared" si="53"/>
        <v>50</v>
      </c>
      <c r="Q870" s="11" t="s">
        <v>8323</v>
      </c>
      <c r="R870" t="s">
        <v>8326</v>
      </c>
      <c r="S870" s="15">
        <f t="shared" si="54"/>
        <v>41616.027754629627</v>
      </c>
      <c r="T870" s="15">
        <f t="shared" si="55"/>
        <v>41646.027754629627</v>
      </c>
    </row>
    <row r="871" spans="1:20" ht="41.4" x14ac:dyDescent="0.4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52"/>
        <v>12</v>
      </c>
      <c r="P871">
        <f t="shared" si="53"/>
        <v>346.67</v>
      </c>
      <c r="Q871" s="11" t="s">
        <v>8323</v>
      </c>
      <c r="R871" t="s">
        <v>8326</v>
      </c>
      <c r="S871" s="15">
        <f t="shared" si="54"/>
        <v>41342.845567129632</v>
      </c>
      <c r="T871" s="15">
        <f t="shared" si="55"/>
        <v>41372.803900462961</v>
      </c>
    </row>
    <row r="872" spans="1:20" ht="41.4" x14ac:dyDescent="0.4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52"/>
        <v>0</v>
      </c>
      <c r="P872">
        <f t="shared" si="53"/>
        <v>12.4</v>
      </c>
      <c r="Q872" s="11" t="s">
        <v>8323</v>
      </c>
      <c r="R872" t="s">
        <v>8326</v>
      </c>
      <c r="S872" s="15">
        <f t="shared" si="54"/>
        <v>41488.022256944445</v>
      </c>
      <c r="T872" s="15">
        <f t="shared" si="55"/>
        <v>41518.022256944445</v>
      </c>
    </row>
    <row r="873" spans="1:20" ht="41.4" x14ac:dyDescent="0.4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52"/>
        <v>5</v>
      </c>
      <c r="P873">
        <f t="shared" si="53"/>
        <v>27.08</v>
      </c>
      <c r="Q873" s="11" t="s">
        <v>8323</v>
      </c>
      <c r="R873" t="s">
        <v>8326</v>
      </c>
      <c r="S873" s="15">
        <f t="shared" si="54"/>
        <v>41577.561284722222</v>
      </c>
      <c r="T873" s="15">
        <f t="shared" si="55"/>
        <v>41607.602951388886</v>
      </c>
    </row>
    <row r="874" spans="1:20" ht="41.4" x14ac:dyDescent="0.4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52"/>
        <v>1</v>
      </c>
      <c r="P874">
        <f t="shared" si="53"/>
        <v>32.5</v>
      </c>
      <c r="Q874" s="11" t="s">
        <v>8323</v>
      </c>
      <c r="R874" t="s">
        <v>8326</v>
      </c>
      <c r="S874" s="15">
        <f t="shared" si="54"/>
        <v>40567.825543981482</v>
      </c>
      <c r="T874" s="15">
        <f t="shared" si="55"/>
        <v>40612.825543981482</v>
      </c>
    </row>
    <row r="875" spans="1:20" ht="27.6" x14ac:dyDescent="0.4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52"/>
        <v>1</v>
      </c>
      <c r="P875">
        <f t="shared" si="53"/>
        <v>9</v>
      </c>
      <c r="Q875" s="11" t="s">
        <v>8323</v>
      </c>
      <c r="R875" t="s">
        <v>8326</v>
      </c>
      <c r="S875" s="15">
        <f t="shared" si="54"/>
        <v>41184.167129629634</v>
      </c>
      <c r="T875" s="15">
        <f t="shared" si="55"/>
        <v>41224.208796296298</v>
      </c>
    </row>
    <row r="876" spans="1:20" ht="41.4" x14ac:dyDescent="0.4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52"/>
        <v>24</v>
      </c>
      <c r="P876">
        <f t="shared" si="53"/>
        <v>34.76</v>
      </c>
      <c r="Q876" s="11" t="s">
        <v>8323</v>
      </c>
      <c r="R876" t="s">
        <v>8326</v>
      </c>
      <c r="S876" s="15">
        <f t="shared" si="54"/>
        <v>41368.583726851852</v>
      </c>
      <c r="T876" s="15">
        <f t="shared" si="55"/>
        <v>41398.583726851852</v>
      </c>
    </row>
    <row r="877" spans="1:20" ht="55.2" x14ac:dyDescent="0.4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52"/>
        <v>0</v>
      </c>
      <c r="P877">
        <f t="shared" si="53"/>
        <v>0</v>
      </c>
      <c r="Q877" s="11" t="s">
        <v>8323</v>
      </c>
      <c r="R877" t="s">
        <v>8326</v>
      </c>
      <c r="S877" s="15">
        <f t="shared" si="54"/>
        <v>42248.723738425921</v>
      </c>
      <c r="T877" s="15">
        <f t="shared" si="55"/>
        <v>42268.723738425921</v>
      </c>
    </row>
    <row r="878" spans="1:20" ht="27.6" x14ac:dyDescent="0.4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52"/>
        <v>41</v>
      </c>
      <c r="P878">
        <f t="shared" si="53"/>
        <v>28.58</v>
      </c>
      <c r="Q878" s="11" t="s">
        <v>8323</v>
      </c>
      <c r="R878" t="s">
        <v>8326</v>
      </c>
      <c r="S878" s="15">
        <f t="shared" si="54"/>
        <v>41276.496840277774</v>
      </c>
      <c r="T878" s="15">
        <f t="shared" si="55"/>
        <v>41309.496840277774</v>
      </c>
    </row>
    <row r="879" spans="1:20" ht="41.4" x14ac:dyDescent="0.4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52"/>
        <v>68</v>
      </c>
      <c r="P879">
        <f t="shared" si="53"/>
        <v>46.59</v>
      </c>
      <c r="Q879" s="11" t="s">
        <v>8323</v>
      </c>
      <c r="R879" t="s">
        <v>8326</v>
      </c>
      <c r="S879" s="15">
        <f t="shared" si="54"/>
        <v>41597.788888888892</v>
      </c>
      <c r="T879" s="15">
        <f t="shared" si="55"/>
        <v>41627.788888888892</v>
      </c>
    </row>
    <row r="880" spans="1:20" ht="41.4" x14ac:dyDescent="0.4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52"/>
        <v>1</v>
      </c>
      <c r="P880">
        <f t="shared" si="53"/>
        <v>32.5</v>
      </c>
      <c r="Q880" s="11" t="s">
        <v>8323</v>
      </c>
      <c r="R880" t="s">
        <v>8326</v>
      </c>
      <c r="S880" s="15">
        <f t="shared" si="54"/>
        <v>40505.232916666668</v>
      </c>
      <c r="T880" s="15">
        <f t="shared" si="55"/>
        <v>40535.232916666668</v>
      </c>
    </row>
    <row r="881" spans="1:20" ht="41.4" x14ac:dyDescent="0.4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52"/>
        <v>31</v>
      </c>
      <c r="P881">
        <f t="shared" si="53"/>
        <v>21.47</v>
      </c>
      <c r="Q881" s="11" t="s">
        <v>8323</v>
      </c>
      <c r="R881" t="s">
        <v>8326</v>
      </c>
      <c r="S881" s="15">
        <f t="shared" si="54"/>
        <v>41037.829918981479</v>
      </c>
      <c r="T881" s="15">
        <f t="shared" si="55"/>
        <v>41058.829918981479</v>
      </c>
    </row>
    <row r="882" spans="1:20" ht="41.4" x14ac:dyDescent="0.4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52"/>
        <v>3</v>
      </c>
      <c r="P882">
        <f t="shared" si="53"/>
        <v>14.13</v>
      </c>
      <c r="Q882" s="11" t="s">
        <v>8323</v>
      </c>
      <c r="R882" t="s">
        <v>8327</v>
      </c>
      <c r="S882" s="15">
        <f t="shared" si="54"/>
        <v>41179.32104166667</v>
      </c>
      <c r="T882" s="15">
        <f t="shared" si="55"/>
        <v>41212.32104166667</v>
      </c>
    </row>
    <row r="883" spans="1:20" ht="41.4" x14ac:dyDescent="0.4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52"/>
        <v>1</v>
      </c>
      <c r="P883">
        <f t="shared" si="53"/>
        <v>30</v>
      </c>
      <c r="Q883" s="11" t="s">
        <v>8323</v>
      </c>
      <c r="R883" t="s">
        <v>8327</v>
      </c>
      <c r="S883" s="15">
        <f t="shared" si="54"/>
        <v>40877.25099537037</v>
      </c>
      <c r="T883" s="15">
        <f t="shared" si="55"/>
        <v>40922.25099537037</v>
      </c>
    </row>
    <row r="884" spans="1:20" ht="41.4" x14ac:dyDescent="0.4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52"/>
        <v>20</v>
      </c>
      <c r="P884">
        <f t="shared" si="53"/>
        <v>21.57</v>
      </c>
      <c r="Q884" s="11" t="s">
        <v>8323</v>
      </c>
      <c r="R884" t="s">
        <v>8327</v>
      </c>
      <c r="S884" s="15">
        <f t="shared" si="54"/>
        <v>40759.860532407409</v>
      </c>
      <c r="T884" s="15">
        <f t="shared" si="55"/>
        <v>40792.860532407409</v>
      </c>
    </row>
    <row r="885" spans="1:20" ht="41.4" x14ac:dyDescent="0.4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52"/>
        <v>40</v>
      </c>
      <c r="P885">
        <f t="shared" si="53"/>
        <v>83.38</v>
      </c>
      <c r="Q885" s="11" t="s">
        <v>8323</v>
      </c>
      <c r="R885" t="s">
        <v>8327</v>
      </c>
      <c r="S885" s="15">
        <f t="shared" si="54"/>
        <v>42371.935590277775</v>
      </c>
      <c r="T885" s="15">
        <f t="shared" si="55"/>
        <v>42431.935590277775</v>
      </c>
    </row>
    <row r="886" spans="1:20" ht="41.4" x14ac:dyDescent="0.4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52"/>
        <v>1</v>
      </c>
      <c r="P886">
        <f t="shared" si="53"/>
        <v>10</v>
      </c>
      <c r="Q886" s="11" t="s">
        <v>8323</v>
      </c>
      <c r="R886" t="s">
        <v>8327</v>
      </c>
      <c r="S886" s="15">
        <f t="shared" si="54"/>
        <v>40981.802615740737</v>
      </c>
      <c r="T886" s="15">
        <f t="shared" si="55"/>
        <v>41041.104861111111</v>
      </c>
    </row>
    <row r="887" spans="1:20" ht="41.4" x14ac:dyDescent="0.4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52"/>
        <v>75</v>
      </c>
      <c r="P887">
        <f t="shared" si="53"/>
        <v>35.71</v>
      </c>
      <c r="Q887" s="11" t="s">
        <v>8323</v>
      </c>
      <c r="R887" t="s">
        <v>8327</v>
      </c>
      <c r="S887" s="15">
        <f t="shared" si="54"/>
        <v>42713.941099537042</v>
      </c>
      <c r="T887" s="15">
        <f t="shared" si="55"/>
        <v>42734.941099537042</v>
      </c>
    </row>
    <row r="888" spans="1:20" ht="41.4" x14ac:dyDescent="0.4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52"/>
        <v>41</v>
      </c>
      <c r="P888">
        <f t="shared" si="53"/>
        <v>29.29</v>
      </c>
      <c r="Q888" s="11" t="s">
        <v>8323</v>
      </c>
      <c r="R888" t="s">
        <v>8327</v>
      </c>
      <c r="S888" s="15">
        <f t="shared" si="54"/>
        <v>42603.870520833334</v>
      </c>
      <c r="T888" s="15">
        <f t="shared" si="55"/>
        <v>42628.870520833334</v>
      </c>
    </row>
    <row r="889" spans="1:20" ht="41.4" x14ac:dyDescent="0.4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52"/>
        <v>0</v>
      </c>
      <c r="P889">
        <f t="shared" si="53"/>
        <v>0</v>
      </c>
      <c r="Q889" s="11" t="s">
        <v>8323</v>
      </c>
      <c r="R889" t="s">
        <v>8327</v>
      </c>
      <c r="S889" s="15">
        <f t="shared" si="54"/>
        <v>41026.958969907406</v>
      </c>
      <c r="T889" s="15">
        <f t="shared" si="55"/>
        <v>41056.958969907406</v>
      </c>
    </row>
    <row r="890" spans="1:20" ht="41.4" x14ac:dyDescent="0.4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52"/>
        <v>7</v>
      </c>
      <c r="P890">
        <f t="shared" si="53"/>
        <v>18</v>
      </c>
      <c r="Q890" s="11" t="s">
        <v>8323</v>
      </c>
      <c r="R890" t="s">
        <v>8327</v>
      </c>
      <c r="S890" s="15">
        <f t="shared" si="54"/>
        <v>40751.753298611111</v>
      </c>
      <c r="T890" s="15">
        <f t="shared" si="55"/>
        <v>40787.25</v>
      </c>
    </row>
    <row r="891" spans="1:20" ht="41.4" x14ac:dyDescent="0.4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52"/>
        <v>9</v>
      </c>
      <c r="P891">
        <f t="shared" si="53"/>
        <v>73.760000000000005</v>
      </c>
      <c r="Q891" s="11" t="s">
        <v>8323</v>
      </c>
      <c r="R891" t="s">
        <v>8327</v>
      </c>
      <c r="S891" s="15">
        <f t="shared" si="54"/>
        <v>41887.784062500003</v>
      </c>
      <c r="T891" s="15">
        <f t="shared" si="55"/>
        <v>41917.784062500003</v>
      </c>
    </row>
    <row r="892" spans="1:20" ht="41.4" x14ac:dyDescent="0.4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52"/>
        <v>4</v>
      </c>
      <c r="P892">
        <f t="shared" si="53"/>
        <v>31.25</v>
      </c>
      <c r="Q892" s="11" t="s">
        <v>8323</v>
      </c>
      <c r="R892" t="s">
        <v>8327</v>
      </c>
      <c r="S892" s="15">
        <f t="shared" si="54"/>
        <v>41569.698831018519</v>
      </c>
      <c r="T892" s="15">
        <f t="shared" si="55"/>
        <v>41599.740497685183</v>
      </c>
    </row>
    <row r="893" spans="1:20" ht="41.4" x14ac:dyDescent="0.4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52"/>
        <v>3</v>
      </c>
      <c r="P893">
        <f t="shared" si="53"/>
        <v>28.89</v>
      </c>
      <c r="Q893" s="11" t="s">
        <v>8323</v>
      </c>
      <c r="R893" t="s">
        <v>8327</v>
      </c>
      <c r="S893" s="15">
        <f t="shared" si="54"/>
        <v>41842.031597222223</v>
      </c>
      <c r="T893" s="15">
        <f t="shared" si="55"/>
        <v>41872.031597222223</v>
      </c>
    </row>
    <row r="894" spans="1:20" ht="41.4" x14ac:dyDescent="0.4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52"/>
        <v>41</v>
      </c>
      <c r="P894">
        <f t="shared" si="53"/>
        <v>143.82</v>
      </c>
      <c r="Q894" s="11" t="s">
        <v>8323</v>
      </c>
      <c r="R894" t="s">
        <v>8327</v>
      </c>
      <c r="S894" s="15">
        <f t="shared" si="54"/>
        <v>40304.20003472222</v>
      </c>
      <c r="T894" s="15">
        <f t="shared" si="55"/>
        <v>40391.166666666664</v>
      </c>
    </row>
    <row r="895" spans="1:20" ht="41.4" x14ac:dyDescent="0.4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52"/>
        <v>10</v>
      </c>
      <c r="P895">
        <f t="shared" si="53"/>
        <v>40</v>
      </c>
      <c r="Q895" s="11" t="s">
        <v>8323</v>
      </c>
      <c r="R895" t="s">
        <v>8327</v>
      </c>
      <c r="S895" s="15">
        <f t="shared" si="54"/>
        <v>42065.897719907407</v>
      </c>
      <c r="T895" s="15">
        <f t="shared" si="55"/>
        <v>42095.856053240743</v>
      </c>
    </row>
    <row r="896" spans="1:20" ht="41.4" x14ac:dyDescent="0.4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52"/>
        <v>39</v>
      </c>
      <c r="P896">
        <f t="shared" si="53"/>
        <v>147.81</v>
      </c>
      <c r="Q896" s="11" t="s">
        <v>8323</v>
      </c>
      <c r="R896" t="s">
        <v>8327</v>
      </c>
      <c r="S896" s="15">
        <f t="shared" si="54"/>
        <v>42496.981597222228</v>
      </c>
      <c r="T896" s="15">
        <f t="shared" si="55"/>
        <v>42526.981597222228</v>
      </c>
    </row>
    <row r="897" spans="1:20" ht="41.4" x14ac:dyDescent="0.4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52"/>
        <v>2</v>
      </c>
      <c r="P897">
        <f t="shared" si="53"/>
        <v>27.86</v>
      </c>
      <c r="Q897" s="11" t="s">
        <v>8323</v>
      </c>
      <c r="R897" t="s">
        <v>8327</v>
      </c>
      <c r="S897" s="15">
        <f t="shared" si="54"/>
        <v>40431.127650462964</v>
      </c>
      <c r="T897" s="15">
        <f t="shared" si="55"/>
        <v>40476.127650462964</v>
      </c>
    </row>
    <row r="898" spans="1:20" ht="41.4" x14ac:dyDescent="0.4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si="52"/>
        <v>40</v>
      </c>
      <c r="P898">
        <f t="shared" si="53"/>
        <v>44.44</v>
      </c>
      <c r="Q898" s="11" t="s">
        <v>8323</v>
      </c>
      <c r="R898" t="s">
        <v>8327</v>
      </c>
      <c r="S898" s="15">
        <f t="shared" si="54"/>
        <v>42218.872986111113</v>
      </c>
      <c r="T898" s="15">
        <f t="shared" si="55"/>
        <v>42244.166666666672</v>
      </c>
    </row>
    <row r="899" spans="1:20" ht="41.4" x14ac:dyDescent="0.4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ref="O899:O962" si="56">ROUND(E899/D899*100,0)</f>
        <v>0</v>
      </c>
      <c r="P899">
        <f t="shared" ref="P899:P962" si="57">IFERROR(ROUND(E899/L899,2),0)</f>
        <v>0</v>
      </c>
      <c r="Q899" s="11" t="s">
        <v>8323</v>
      </c>
      <c r="R899" t="s">
        <v>8327</v>
      </c>
      <c r="S899" s="15">
        <f t="shared" ref="S899:S962" si="58">(((J899/60)/60)/24)+DATE(1970,1,1)</f>
        <v>41211.688750000001</v>
      </c>
      <c r="T899" s="15">
        <f t="shared" ref="T899:T962" si="59">(((I899/60)/60)/24)+DATE(1970,1,1)</f>
        <v>41241.730416666665</v>
      </c>
    </row>
    <row r="900" spans="1:20" ht="41.4" x14ac:dyDescent="0.4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56"/>
        <v>3</v>
      </c>
      <c r="P900">
        <f t="shared" si="57"/>
        <v>35</v>
      </c>
      <c r="Q900" s="11" t="s">
        <v>8323</v>
      </c>
      <c r="R900" t="s">
        <v>8327</v>
      </c>
      <c r="S900" s="15">
        <f t="shared" si="58"/>
        <v>40878.758217592593</v>
      </c>
      <c r="T900" s="15">
        <f t="shared" si="59"/>
        <v>40923.758217592593</v>
      </c>
    </row>
    <row r="901" spans="1:20" ht="41.4" x14ac:dyDescent="0.4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56"/>
        <v>37</v>
      </c>
      <c r="P901">
        <f t="shared" si="57"/>
        <v>35</v>
      </c>
      <c r="Q901" s="11" t="s">
        <v>8323</v>
      </c>
      <c r="R901" t="s">
        <v>8327</v>
      </c>
      <c r="S901" s="15">
        <f t="shared" si="58"/>
        <v>40646.099097222221</v>
      </c>
      <c r="T901" s="15">
        <f t="shared" si="59"/>
        <v>40691.099097222221</v>
      </c>
    </row>
    <row r="902" spans="1:20" ht="27.6" x14ac:dyDescent="0.4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56"/>
        <v>0</v>
      </c>
      <c r="P902">
        <f t="shared" si="57"/>
        <v>10.5</v>
      </c>
      <c r="Q902" s="11" t="s">
        <v>8323</v>
      </c>
      <c r="R902" t="s">
        <v>8326</v>
      </c>
      <c r="S902" s="15">
        <f t="shared" si="58"/>
        <v>42429.84956018519</v>
      </c>
      <c r="T902" s="15">
        <f t="shared" si="59"/>
        <v>42459.807893518519</v>
      </c>
    </row>
    <row r="903" spans="1:20" ht="55.2" x14ac:dyDescent="0.4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56"/>
        <v>0</v>
      </c>
      <c r="P903">
        <f t="shared" si="57"/>
        <v>0</v>
      </c>
      <c r="Q903" s="11" t="s">
        <v>8323</v>
      </c>
      <c r="R903" t="s">
        <v>8326</v>
      </c>
      <c r="S903" s="15">
        <f t="shared" si="58"/>
        <v>40291.81150462963</v>
      </c>
      <c r="T903" s="15">
        <f t="shared" si="59"/>
        <v>40337.799305555556</v>
      </c>
    </row>
    <row r="904" spans="1:20" ht="55.2" x14ac:dyDescent="0.4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56"/>
        <v>0</v>
      </c>
      <c r="P904">
        <f t="shared" si="57"/>
        <v>30</v>
      </c>
      <c r="Q904" s="11" t="s">
        <v>8323</v>
      </c>
      <c r="R904" t="s">
        <v>8326</v>
      </c>
      <c r="S904" s="15">
        <f t="shared" si="58"/>
        <v>41829.965532407405</v>
      </c>
      <c r="T904" s="15">
        <f t="shared" si="59"/>
        <v>41881.645833333336</v>
      </c>
    </row>
    <row r="905" spans="1:20" ht="41.4" x14ac:dyDescent="0.4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56"/>
        <v>3</v>
      </c>
      <c r="P905">
        <f t="shared" si="57"/>
        <v>40</v>
      </c>
      <c r="Q905" s="11" t="s">
        <v>8323</v>
      </c>
      <c r="R905" t="s">
        <v>8326</v>
      </c>
      <c r="S905" s="15">
        <f t="shared" si="58"/>
        <v>41149.796064814815</v>
      </c>
      <c r="T905" s="15">
        <f t="shared" si="59"/>
        <v>41175.100694444445</v>
      </c>
    </row>
    <row r="906" spans="1:20" ht="41.4" x14ac:dyDescent="0.4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56"/>
        <v>0</v>
      </c>
      <c r="P906">
        <f t="shared" si="57"/>
        <v>50.33</v>
      </c>
      <c r="Q906" s="11" t="s">
        <v>8323</v>
      </c>
      <c r="R906" t="s">
        <v>8326</v>
      </c>
      <c r="S906" s="15">
        <f t="shared" si="58"/>
        <v>42342.080289351856</v>
      </c>
      <c r="T906" s="15">
        <f t="shared" si="59"/>
        <v>42372.080289351856</v>
      </c>
    </row>
    <row r="907" spans="1:20" ht="41.4" x14ac:dyDescent="0.4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56"/>
        <v>3</v>
      </c>
      <c r="P907">
        <f t="shared" si="57"/>
        <v>32.67</v>
      </c>
      <c r="Q907" s="11" t="s">
        <v>8323</v>
      </c>
      <c r="R907" t="s">
        <v>8326</v>
      </c>
      <c r="S907" s="15">
        <f t="shared" si="58"/>
        <v>40507.239884259259</v>
      </c>
      <c r="T907" s="15">
        <f t="shared" si="59"/>
        <v>40567.239884259259</v>
      </c>
    </row>
    <row r="908" spans="1:20" ht="27.6" x14ac:dyDescent="0.4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56"/>
        <v>0</v>
      </c>
      <c r="P908">
        <f t="shared" si="57"/>
        <v>0</v>
      </c>
      <c r="Q908" s="11" t="s">
        <v>8323</v>
      </c>
      <c r="R908" t="s">
        <v>8326</v>
      </c>
      <c r="S908" s="15">
        <f t="shared" si="58"/>
        <v>41681.189699074072</v>
      </c>
      <c r="T908" s="15">
        <f t="shared" si="59"/>
        <v>41711.148032407407</v>
      </c>
    </row>
    <row r="909" spans="1:20" ht="27.6" x14ac:dyDescent="0.4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56"/>
        <v>0</v>
      </c>
      <c r="P909">
        <f t="shared" si="57"/>
        <v>0</v>
      </c>
      <c r="Q909" s="11" t="s">
        <v>8323</v>
      </c>
      <c r="R909" t="s">
        <v>8326</v>
      </c>
      <c r="S909" s="15">
        <f t="shared" si="58"/>
        <v>40767.192395833335</v>
      </c>
      <c r="T909" s="15">
        <f t="shared" si="59"/>
        <v>40797.192395833335</v>
      </c>
    </row>
    <row r="910" spans="1:20" ht="41.4" x14ac:dyDescent="0.4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56"/>
        <v>0</v>
      </c>
      <c r="P910">
        <f t="shared" si="57"/>
        <v>0</v>
      </c>
      <c r="Q910" s="11" t="s">
        <v>8323</v>
      </c>
      <c r="R910" t="s">
        <v>8326</v>
      </c>
      <c r="S910" s="15">
        <f t="shared" si="58"/>
        <v>40340.801562499997</v>
      </c>
      <c r="T910" s="15">
        <f t="shared" si="59"/>
        <v>40386.207638888889</v>
      </c>
    </row>
    <row r="911" spans="1:20" ht="41.4" x14ac:dyDescent="0.4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56"/>
        <v>3</v>
      </c>
      <c r="P911">
        <f t="shared" si="57"/>
        <v>65</v>
      </c>
      <c r="Q911" s="11" t="s">
        <v>8323</v>
      </c>
      <c r="R911" t="s">
        <v>8326</v>
      </c>
      <c r="S911" s="15">
        <f t="shared" si="58"/>
        <v>41081.69027777778</v>
      </c>
      <c r="T911" s="15">
        <f t="shared" si="59"/>
        <v>41113.166666666664</v>
      </c>
    </row>
    <row r="912" spans="1:20" ht="41.4" x14ac:dyDescent="0.4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56"/>
        <v>22</v>
      </c>
      <c r="P912">
        <f t="shared" si="57"/>
        <v>24.6</v>
      </c>
      <c r="Q912" s="11" t="s">
        <v>8323</v>
      </c>
      <c r="R912" t="s">
        <v>8326</v>
      </c>
      <c r="S912" s="15">
        <f t="shared" si="58"/>
        <v>42737.545358796298</v>
      </c>
      <c r="T912" s="15">
        <f t="shared" si="59"/>
        <v>42797.545358796298</v>
      </c>
    </row>
    <row r="913" spans="1:20" ht="41.4" x14ac:dyDescent="0.4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56"/>
        <v>0</v>
      </c>
      <c r="P913">
        <f t="shared" si="57"/>
        <v>0</v>
      </c>
      <c r="Q913" s="11" t="s">
        <v>8323</v>
      </c>
      <c r="R913" t="s">
        <v>8326</v>
      </c>
      <c r="S913" s="15">
        <f t="shared" si="58"/>
        <v>41642.005150462966</v>
      </c>
      <c r="T913" s="15">
        <f t="shared" si="59"/>
        <v>41663.005150462966</v>
      </c>
    </row>
    <row r="914" spans="1:20" ht="41.4" x14ac:dyDescent="0.4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56"/>
        <v>1</v>
      </c>
      <c r="P914">
        <f t="shared" si="57"/>
        <v>15</v>
      </c>
      <c r="Q914" s="11" t="s">
        <v>8323</v>
      </c>
      <c r="R914" t="s">
        <v>8326</v>
      </c>
      <c r="S914" s="15">
        <f t="shared" si="58"/>
        <v>41194.109340277777</v>
      </c>
      <c r="T914" s="15">
        <f t="shared" si="59"/>
        <v>41254.151006944441</v>
      </c>
    </row>
    <row r="915" spans="1:20" ht="41.4" x14ac:dyDescent="0.4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56"/>
        <v>7</v>
      </c>
      <c r="P915">
        <f t="shared" si="57"/>
        <v>82.58</v>
      </c>
      <c r="Q915" s="11" t="s">
        <v>8323</v>
      </c>
      <c r="R915" t="s">
        <v>8326</v>
      </c>
      <c r="S915" s="15">
        <f t="shared" si="58"/>
        <v>41004.139108796298</v>
      </c>
      <c r="T915" s="15">
        <f t="shared" si="59"/>
        <v>41034.139108796298</v>
      </c>
    </row>
    <row r="916" spans="1:20" ht="41.4" x14ac:dyDescent="0.4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56"/>
        <v>0</v>
      </c>
      <c r="P916">
        <f t="shared" si="57"/>
        <v>0</v>
      </c>
      <c r="Q916" s="11" t="s">
        <v>8323</v>
      </c>
      <c r="R916" t="s">
        <v>8326</v>
      </c>
      <c r="S916" s="15">
        <f t="shared" si="58"/>
        <v>41116.763275462967</v>
      </c>
      <c r="T916" s="15">
        <f t="shared" si="59"/>
        <v>41146.763275462967</v>
      </c>
    </row>
    <row r="917" spans="1:20" ht="41.4" x14ac:dyDescent="0.4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56"/>
        <v>6</v>
      </c>
      <c r="P917">
        <f t="shared" si="57"/>
        <v>41.67</v>
      </c>
      <c r="Q917" s="11" t="s">
        <v>8323</v>
      </c>
      <c r="R917" t="s">
        <v>8326</v>
      </c>
      <c r="S917" s="15">
        <f t="shared" si="58"/>
        <v>40937.679560185185</v>
      </c>
      <c r="T917" s="15">
        <f t="shared" si="59"/>
        <v>40969.207638888889</v>
      </c>
    </row>
    <row r="918" spans="1:20" ht="41.4" x14ac:dyDescent="0.4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56"/>
        <v>0</v>
      </c>
      <c r="P918">
        <f t="shared" si="57"/>
        <v>0</v>
      </c>
      <c r="Q918" s="11" t="s">
        <v>8323</v>
      </c>
      <c r="R918" t="s">
        <v>8326</v>
      </c>
      <c r="S918" s="15">
        <f t="shared" si="58"/>
        <v>40434.853402777779</v>
      </c>
      <c r="T918" s="15">
        <f t="shared" si="59"/>
        <v>40473.208333333336</v>
      </c>
    </row>
    <row r="919" spans="1:20" ht="41.4" x14ac:dyDescent="0.4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56"/>
        <v>1</v>
      </c>
      <c r="P919">
        <f t="shared" si="57"/>
        <v>30</v>
      </c>
      <c r="Q919" s="11" t="s">
        <v>8323</v>
      </c>
      <c r="R919" t="s">
        <v>8326</v>
      </c>
      <c r="S919" s="15">
        <f t="shared" si="58"/>
        <v>41802.94363425926</v>
      </c>
      <c r="T919" s="15">
        <f t="shared" si="59"/>
        <v>41834.104166666664</v>
      </c>
    </row>
    <row r="920" spans="1:20" ht="41.4" x14ac:dyDescent="0.4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56"/>
        <v>5</v>
      </c>
      <c r="P920">
        <f t="shared" si="57"/>
        <v>19.600000000000001</v>
      </c>
      <c r="Q920" s="11" t="s">
        <v>8323</v>
      </c>
      <c r="R920" t="s">
        <v>8326</v>
      </c>
      <c r="S920" s="15">
        <f t="shared" si="58"/>
        <v>41944.916215277779</v>
      </c>
      <c r="T920" s="15">
        <f t="shared" si="59"/>
        <v>41974.957881944443</v>
      </c>
    </row>
    <row r="921" spans="1:20" x14ac:dyDescent="0.4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56"/>
        <v>1</v>
      </c>
      <c r="P921">
        <f t="shared" si="57"/>
        <v>100</v>
      </c>
      <c r="Q921" s="11" t="s">
        <v>8323</v>
      </c>
      <c r="R921" t="s">
        <v>8326</v>
      </c>
      <c r="S921" s="15">
        <f t="shared" si="58"/>
        <v>41227.641724537039</v>
      </c>
      <c r="T921" s="15">
        <f t="shared" si="59"/>
        <v>41262.641724537039</v>
      </c>
    </row>
    <row r="922" spans="1:20" ht="41.4" x14ac:dyDescent="0.4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56"/>
        <v>0</v>
      </c>
      <c r="P922">
        <f t="shared" si="57"/>
        <v>0</v>
      </c>
      <c r="Q922" s="11" t="s">
        <v>8323</v>
      </c>
      <c r="R922" t="s">
        <v>8326</v>
      </c>
      <c r="S922" s="15">
        <f t="shared" si="58"/>
        <v>41562.67155092593</v>
      </c>
      <c r="T922" s="15">
        <f t="shared" si="59"/>
        <v>41592.713217592594</v>
      </c>
    </row>
    <row r="923" spans="1:20" ht="41.4" x14ac:dyDescent="0.4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56"/>
        <v>31</v>
      </c>
      <c r="P923">
        <f t="shared" si="57"/>
        <v>231.75</v>
      </c>
      <c r="Q923" s="11" t="s">
        <v>8323</v>
      </c>
      <c r="R923" t="s">
        <v>8326</v>
      </c>
      <c r="S923" s="15">
        <f t="shared" si="58"/>
        <v>40847.171018518515</v>
      </c>
      <c r="T923" s="15">
        <f t="shared" si="59"/>
        <v>40889.212685185186</v>
      </c>
    </row>
    <row r="924" spans="1:20" ht="41.4" x14ac:dyDescent="0.4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56"/>
        <v>21</v>
      </c>
      <c r="P924">
        <f t="shared" si="57"/>
        <v>189.33</v>
      </c>
      <c r="Q924" s="11" t="s">
        <v>8323</v>
      </c>
      <c r="R924" t="s">
        <v>8326</v>
      </c>
      <c r="S924" s="15">
        <f t="shared" si="58"/>
        <v>41878.530011574076</v>
      </c>
      <c r="T924" s="15">
        <f t="shared" si="59"/>
        <v>41913.530011574076</v>
      </c>
    </row>
    <row r="925" spans="1:20" ht="41.4" x14ac:dyDescent="0.4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56"/>
        <v>2</v>
      </c>
      <c r="P925">
        <f t="shared" si="57"/>
        <v>55</v>
      </c>
      <c r="Q925" s="11" t="s">
        <v>8323</v>
      </c>
      <c r="R925" t="s">
        <v>8326</v>
      </c>
      <c r="S925" s="15">
        <f t="shared" si="58"/>
        <v>41934.959756944445</v>
      </c>
      <c r="T925" s="15">
        <f t="shared" si="59"/>
        <v>41965.001423611116</v>
      </c>
    </row>
    <row r="926" spans="1:20" ht="41.4" x14ac:dyDescent="0.4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56"/>
        <v>11</v>
      </c>
      <c r="P926">
        <f t="shared" si="57"/>
        <v>21.8</v>
      </c>
      <c r="Q926" s="11" t="s">
        <v>8323</v>
      </c>
      <c r="R926" t="s">
        <v>8326</v>
      </c>
      <c r="S926" s="15">
        <f t="shared" si="58"/>
        <v>41288.942928240744</v>
      </c>
      <c r="T926" s="15">
        <f t="shared" si="59"/>
        <v>41318.942928240744</v>
      </c>
    </row>
    <row r="927" spans="1:20" ht="41.4" x14ac:dyDescent="0.4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56"/>
        <v>3</v>
      </c>
      <c r="P927">
        <f t="shared" si="57"/>
        <v>32</v>
      </c>
      <c r="Q927" s="11" t="s">
        <v>8323</v>
      </c>
      <c r="R927" t="s">
        <v>8326</v>
      </c>
      <c r="S927" s="15">
        <f t="shared" si="58"/>
        <v>41575.880914351852</v>
      </c>
      <c r="T927" s="15">
        <f t="shared" si="59"/>
        <v>41605.922581018516</v>
      </c>
    </row>
    <row r="928" spans="1:20" ht="41.4" x14ac:dyDescent="0.4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56"/>
        <v>0</v>
      </c>
      <c r="P928">
        <f t="shared" si="57"/>
        <v>0</v>
      </c>
      <c r="Q928" s="11" t="s">
        <v>8323</v>
      </c>
      <c r="R928" t="s">
        <v>8326</v>
      </c>
      <c r="S928" s="15">
        <f t="shared" si="58"/>
        <v>40338.02002314815</v>
      </c>
      <c r="T928" s="15">
        <f t="shared" si="59"/>
        <v>40367.944444444445</v>
      </c>
    </row>
    <row r="929" spans="1:20" ht="27.6" x14ac:dyDescent="0.4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56"/>
        <v>0</v>
      </c>
      <c r="P929">
        <f t="shared" si="57"/>
        <v>0</v>
      </c>
      <c r="Q929" s="11" t="s">
        <v>8323</v>
      </c>
      <c r="R929" t="s">
        <v>8326</v>
      </c>
      <c r="S929" s="15">
        <f t="shared" si="58"/>
        <v>41013.822858796295</v>
      </c>
      <c r="T929" s="15">
        <f t="shared" si="59"/>
        <v>41043.822858796295</v>
      </c>
    </row>
    <row r="930" spans="1:20" ht="41.4" x14ac:dyDescent="0.4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56"/>
        <v>11</v>
      </c>
      <c r="P930">
        <f t="shared" si="57"/>
        <v>56.25</v>
      </c>
      <c r="Q930" s="11" t="s">
        <v>8323</v>
      </c>
      <c r="R930" t="s">
        <v>8326</v>
      </c>
      <c r="S930" s="15">
        <f t="shared" si="58"/>
        <v>41180.86241898148</v>
      </c>
      <c r="T930" s="15">
        <f t="shared" si="59"/>
        <v>41231</v>
      </c>
    </row>
    <row r="931" spans="1:20" ht="41.4" x14ac:dyDescent="0.4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56"/>
        <v>0</v>
      </c>
      <c r="P931">
        <f t="shared" si="57"/>
        <v>0</v>
      </c>
      <c r="Q931" s="11" t="s">
        <v>8323</v>
      </c>
      <c r="R931" t="s">
        <v>8326</v>
      </c>
      <c r="S931" s="15">
        <f t="shared" si="58"/>
        <v>40978.238067129627</v>
      </c>
      <c r="T931" s="15">
        <f t="shared" si="59"/>
        <v>41008.196400462963</v>
      </c>
    </row>
    <row r="932" spans="1:20" ht="41.4" x14ac:dyDescent="0.4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56"/>
        <v>38</v>
      </c>
      <c r="P932">
        <f t="shared" si="57"/>
        <v>69</v>
      </c>
      <c r="Q932" s="11" t="s">
        <v>8323</v>
      </c>
      <c r="R932" t="s">
        <v>8326</v>
      </c>
      <c r="S932" s="15">
        <f t="shared" si="58"/>
        <v>40312.915578703702</v>
      </c>
      <c r="T932" s="15">
        <f t="shared" si="59"/>
        <v>40354.897222222222</v>
      </c>
    </row>
    <row r="933" spans="1:20" ht="41.4" x14ac:dyDescent="0.4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56"/>
        <v>7</v>
      </c>
      <c r="P933">
        <f t="shared" si="57"/>
        <v>18.71</v>
      </c>
      <c r="Q933" s="11" t="s">
        <v>8323</v>
      </c>
      <c r="R933" t="s">
        <v>8326</v>
      </c>
      <c r="S933" s="15">
        <f t="shared" si="58"/>
        <v>41680.359976851854</v>
      </c>
      <c r="T933" s="15">
        <f t="shared" si="59"/>
        <v>41714.916666666664</v>
      </c>
    </row>
    <row r="934" spans="1:20" ht="27.6" x14ac:dyDescent="0.4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56"/>
        <v>15</v>
      </c>
      <c r="P934">
        <f t="shared" si="57"/>
        <v>46.03</v>
      </c>
      <c r="Q934" s="11" t="s">
        <v>8323</v>
      </c>
      <c r="R934" t="s">
        <v>8326</v>
      </c>
      <c r="S934" s="15">
        <f t="shared" si="58"/>
        <v>41310.969270833331</v>
      </c>
      <c r="T934" s="15">
        <f t="shared" si="59"/>
        <v>41355.927604166667</v>
      </c>
    </row>
    <row r="935" spans="1:20" ht="41.4" x14ac:dyDescent="0.4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56"/>
        <v>6</v>
      </c>
      <c r="P935">
        <f t="shared" si="57"/>
        <v>60</v>
      </c>
      <c r="Q935" s="11" t="s">
        <v>8323</v>
      </c>
      <c r="R935" t="s">
        <v>8326</v>
      </c>
      <c r="S935" s="15">
        <f t="shared" si="58"/>
        <v>41711.169085648151</v>
      </c>
      <c r="T935" s="15">
        <f t="shared" si="59"/>
        <v>41771.169085648151</v>
      </c>
    </row>
    <row r="936" spans="1:20" ht="41.4" x14ac:dyDescent="0.4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56"/>
        <v>30</v>
      </c>
      <c r="P936">
        <f t="shared" si="57"/>
        <v>50.67</v>
      </c>
      <c r="Q936" s="11" t="s">
        <v>8323</v>
      </c>
      <c r="R936" t="s">
        <v>8326</v>
      </c>
      <c r="S936" s="15">
        <f t="shared" si="58"/>
        <v>41733.737083333333</v>
      </c>
      <c r="T936" s="15">
        <f t="shared" si="59"/>
        <v>41763.25</v>
      </c>
    </row>
    <row r="937" spans="1:20" ht="41.4" x14ac:dyDescent="0.4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56"/>
        <v>1</v>
      </c>
      <c r="P937">
        <f t="shared" si="57"/>
        <v>25</v>
      </c>
      <c r="Q937" s="11" t="s">
        <v>8323</v>
      </c>
      <c r="R937" t="s">
        <v>8326</v>
      </c>
      <c r="S937" s="15">
        <f t="shared" si="58"/>
        <v>42368.333668981482</v>
      </c>
      <c r="T937" s="15">
        <f t="shared" si="59"/>
        <v>42398.333668981482</v>
      </c>
    </row>
    <row r="938" spans="1:20" ht="41.4" x14ac:dyDescent="0.4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56"/>
        <v>0</v>
      </c>
      <c r="P938">
        <f t="shared" si="57"/>
        <v>0</v>
      </c>
      <c r="Q938" s="11" t="s">
        <v>8323</v>
      </c>
      <c r="R938" t="s">
        <v>8326</v>
      </c>
      <c r="S938" s="15">
        <f t="shared" si="58"/>
        <v>40883.024178240739</v>
      </c>
      <c r="T938" s="15">
        <f t="shared" si="59"/>
        <v>40926.833333333336</v>
      </c>
    </row>
    <row r="939" spans="1:20" ht="41.4" x14ac:dyDescent="0.4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56"/>
        <v>1</v>
      </c>
      <c r="P939">
        <f t="shared" si="57"/>
        <v>20</v>
      </c>
      <c r="Q939" s="11" t="s">
        <v>8323</v>
      </c>
      <c r="R939" t="s">
        <v>8326</v>
      </c>
      <c r="S939" s="15">
        <f t="shared" si="58"/>
        <v>41551.798113425924</v>
      </c>
      <c r="T939" s="15">
        <f t="shared" si="59"/>
        <v>41581.839780092596</v>
      </c>
    </row>
    <row r="940" spans="1:20" ht="41.4" x14ac:dyDescent="0.4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56"/>
        <v>0</v>
      </c>
      <c r="P940">
        <f t="shared" si="57"/>
        <v>25</v>
      </c>
      <c r="Q940" s="11" t="s">
        <v>8323</v>
      </c>
      <c r="R940" t="s">
        <v>8326</v>
      </c>
      <c r="S940" s="15">
        <f t="shared" si="58"/>
        <v>41124.479722222226</v>
      </c>
      <c r="T940" s="15">
        <f t="shared" si="59"/>
        <v>41154.479722222226</v>
      </c>
    </row>
    <row r="941" spans="1:20" ht="41.4" x14ac:dyDescent="0.4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56"/>
        <v>1</v>
      </c>
      <c r="P941">
        <f t="shared" si="57"/>
        <v>20</v>
      </c>
      <c r="Q941" s="11" t="s">
        <v>8323</v>
      </c>
      <c r="R941" t="s">
        <v>8326</v>
      </c>
      <c r="S941" s="15">
        <f t="shared" si="58"/>
        <v>41416.763171296298</v>
      </c>
      <c r="T941" s="15">
        <f t="shared" si="59"/>
        <v>41455.831944444442</v>
      </c>
    </row>
    <row r="942" spans="1:20" ht="41.4" x14ac:dyDescent="0.4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56"/>
        <v>17</v>
      </c>
      <c r="P942">
        <f t="shared" si="57"/>
        <v>110.29</v>
      </c>
      <c r="Q942" s="11" t="s">
        <v>8317</v>
      </c>
      <c r="R942" t="s">
        <v>8319</v>
      </c>
      <c r="S942" s="15">
        <f t="shared" si="58"/>
        <v>42182.008402777778</v>
      </c>
      <c r="T942" s="15">
        <f t="shared" si="59"/>
        <v>42227.008402777778</v>
      </c>
    </row>
    <row r="943" spans="1:20" ht="41.4" x14ac:dyDescent="0.4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56"/>
        <v>2</v>
      </c>
      <c r="P943">
        <f t="shared" si="57"/>
        <v>37.450000000000003</v>
      </c>
      <c r="Q943" s="11" t="s">
        <v>8317</v>
      </c>
      <c r="R943" t="s">
        <v>8319</v>
      </c>
      <c r="S943" s="15">
        <f t="shared" si="58"/>
        <v>42746.096585648149</v>
      </c>
      <c r="T943" s="15">
        <f t="shared" si="59"/>
        <v>42776.096585648149</v>
      </c>
    </row>
    <row r="944" spans="1:20" ht="41.4" x14ac:dyDescent="0.4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56"/>
        <v>9</v>
      </c>
      <c r="P944">
        <f t="shared" si="57"/>
        <v>41.75</v>
      </c>
      <c r="Q944" s="11" t="s">
        <v>8317</v>
      </c>
      <c r="R944" t="s">
        <v>8319</v>
      </c>
      <c r="S944" s="15">
        <f t="shared" si="58"/>
        <v>42382.843287037031</v>
      </c>
      <c r="T944" s="15">
        <f t="shared" si="59"/>
        <v>42418.843287037031</v>
      </c>
    </row>
    <row r="945" spans="1:20" ht="27.6" x14ac:dyDescent="0.4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56"/>
        <v>10</v>
      </c>
      <c r="P945">
        <f t="shared" si="57"/>
        <v>24.08</v>
      </c>
      <c r="Q945" s="11" t="s">
        <v>8317</v>
      </c>
      <c r="R945" t="s">
        <v>8319</v>
      </c>
      <c r="S945" s="15">
        <f t="shared" si="58"/>
        <v>42673.66788194445</v>
      </c>
      <c r="T945" s="15">
        <f t="shared" si="59"/>
        <v>42703.709548611107</v>
      </c>
    </row>
    <row r="946" spans="1:20" ht="41.4" x14ac:dyDescent="0.4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56"/>
        <v>13</v>
      </c>
      <c r="P946">
        <f t="shared" si="57"/>
        <v>69.41</v>
      </c>
      <c r="Q946" s="11" t="s">
        <v>8317</v>
      </c>
      <c r="R946" t="s">
        <v>8319</v>
      </c>
      <c r="S946" s="15">
        <f t="shared" si="58"/>
        <v>42444.583912037036</v>
      </c>
      <c r="T946" s="15">
        <f t="shared" si="59"/>
        <v>42478.583333333328</v>
      </c>
    </row>
    <row r="947" spans="1:20" ht="41.4" x14ac:dyDescent="0.4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56"/>
        <v>2</v>
      </c>
      <c r="P947">
        <f t="shared" si="57"/>
        <v>155.25</v>
      </c>
      <c r="Q947" s="11" t="s">
        <v>8317</v>
      </c>
      <c r="R947" t="s">
        <v>8319</v>
      </c>
      <c r="S947" s="15">
        <f t="shared" si="58"/>
        <v>42732.872986111113</v>
      </c>
      <c r="T947" s="15">
        <f t="shared" si="59"/>
        <v>42784.999305555553</v>
      </c>
    </row>
    <row r="948" spans="1:20" ht="27.6" x14ac:dyDescent="0.4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56"/>
        <v>2</v>
      </c>
      <c r="P948">
        <f t="shared" si="57"/>
        <v>57.2</v>
      </c>
      <c r="Q948" s="11" t="s">
        <v>8317</v>
      </c>
      <c r="R948" t="s">
        <v>8319</v>
      </c>
      <c r="S948" s="15">
        <f t="shared" si="58"/>
        <v>42592.750555555554</v>
      </c>
      <c r="T948" s="15">
        <f t="shared" si="59"/>
        <v>42622.750555555554</v>
      </c>
    </row>
    <row r="949" spans="1:20" ht="41.4" x14ac:dyDescent="0.4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56"/>
        <v>0</v>
      </c>
      <c r="P949">
        <f t="shared" si="57"/>
        <v>0</v>
      </c>
      <c r="Q949" s="11" t="s">
        <v>8317</v>
      </c>
      <c r="R949" t="s">
        <v>8319</v>
      </c>
      <c r="S949" s="15">
        <f t="shared" si="58"/>
        <v>42491.781319444446</v>
      </c>
      <c r="T949" s="15">
        <f t="shared" si="59"/>
        <v>42551.781319444446</v>
      </c>
    </row>
    <row r="950" spans="1:20" ht="41.4" x14ac:dyDescent="0.4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56"/>
        <v>12</v>
      </c>
      <c r="P950">
        <f t="shared" si="57"/>
        <v>60</v>
      </c>
      <c r="Q950" s="11" t="s">
        <v>8317</v>
      </c>
      <c r="R950" t="s">
        <v>8319</v>
      </c>
      <c r="S950" s="15">
        <f t="shared" si="58"/>
        <v>42411.828287037039</v>
      </c>
      <c r="T950" s="15">
        <f t="shared" si="59"/>
        <v>42441.828287037039</v>
      </c>
    </row>
    <row r="951" spans="1:20" ht="41.4" x14ac:dyDescent="0.4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56"/>
        <v>1</v>
      </c>
      <c r="P951">
        <f t="shared" si="57"/>
        <v>39</v>
      </c>
      <c r="Q951" s="11" t="s">
        <v>8317</v>
      </c>
      <c r="R951" t="s">
        <v>8319</v>
      </c>
      <c r="S951" s="15">
        <f t="shared" si="58"/>
        <v>42361.043703703705</v>
      </c>
      <c r="T951" s="15">
        <f t="shared" si="59"/>
        <v>42421.043703703705</v>
      </c>
    </row>
    <row r="952" spans="1:20" ht="41.4" x14ac:dyDescent="0.4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56"/>
        <v>28</v>
      </c>
      <c r="P952">
        <f t="shared" si="57"/>
        <v>58.42</v>
      </c>
      <c r="Q952" s="11" t="s">
        <v>8317</v>
      </c>
      <c r="R952" t="s">
        <v>8319</v>
      </c>
      <c r="S952" s="15">
        <f t="shared" si="58"/>
        <v>42356.750706018516</v>
      </c>
      <c r="T952" s="15">
        <f t="shared" si="59"/>
        <v>42386.750706018516</v>
      </c>
    </row>
    <row r="953" spans="1:20" x14ac:dyDescent="0.4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56"/>
        <v>38</v>
      </c>
      <c r="P953">
        <f t="shared" si="57"/>
        <v>158.63999999999999</v>
      </c>
      <c r="Q953" s="11" t="s">
        <v>8317</v>
      </c>
      <c r="R953" t="s">
        <v>8319</v>
      </c>
      <c r="S953" s="15">
        <f t="shared" si="58"/>
        <v>42480.653611111105</v>
      </c>
      <c r="T953" s="15">
        <f t="shared" si="59"/>
        <v>42525.653611111105</v>
      </c>
    </row>
    <row r="954" spans="1:20" ht="27.6" x14ac:dyDescent="0.4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56"/>
        <v>40</v>
      </c>
      <c r="P954">
        <f t="shared" si="57"/>
        <v>99.86</v>
      </c>
      <c r="Q954" s="11" t="s">
        <v>8317</v>
      </c>
      <c r="R954" t="s">
        <v>8319</v>
      </c>
      <c r="S954" s="15">
        <f t="shared" si="58"/>
        <v>42662.613564814819</v>
      </c>
      <c r="T954" s="15">
        <f t="shared" si="59"/>
        <v>42692.655231481483</v>
      </c>
    </row>
    <row r="955" spans="1:20" ht="41.4" x14ac:dyDescent="0.4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56"/>
        <v>1</v>
      </c>
      <c r="P955">
        <f t="shared" si="57"/>
        <v>25.2</v>
      </c>
      <c r="Q955" s="11" t="s">
        <v>8317</v>
      </c>
      <c r="R955" t="s">
        <v>8319</v>
      </c>
      <c r="S955" s="15">
        <f t="shared" si="58"/>
        <v>41999.164340277777</v>
      </c>
      <c r="T955" s="15">
        <f t="shared" si="59"/>
        <v>42029.164340277777</v>
      </c>
    </row>
    <row r="956" spans="1:20" ht="41.4" x14ac:dyDescent="0.4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56"/>
        <v>43</v>
      </c>
      <c r="P956">
        <f t="shared" si="57"/>
        <v>89.19</v>
      </c>
      <c r="Q956" s="11" t="s">
        <v>8317</v>
      </c>
      <c r="R956" t="s">
        <v>8319</v>
      </c>
      <c r="S956" s="15">
        <f t="shared" si="58"/>
        <v>42194.833784722221</v>
      </c>
      <c r="T956" s="15">
        <f t="shared" si="59"/>
        <v>42236.833784722221</v>
      </c>
    </row>
    <row r="957" spans="1:20" ht="41.4" x14ac:dyDescent="0.4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56"/>
        <v>6</v>
      </c>
      <c r="P957">
        <f t="shared" si="57"/>
        <v>182.62</v>
      </c>
      <c r="Q957" s="11" t="s">
        <v>8317</v>
      </c>
      <c r="R957" t="s">
        <v>8319</v>
      </c>
      <c r="S957" s="15">
        <f t="shared" si="58"/>
        <v>42586.295138888891</v>
      </c>
      <c r="T957" s="15">
        <f t="shared" si="59"/>
        <v>42626.295138888891</v>
      </c>
    </row>
    <row r="958" spans="1:20" ht="55.2" x14ac:dyDescent="0.4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56"/>
        <v>2</v>
      </c>
      <c r="P958">
        <f t="shared" si="57"/>
        <v>50.65</v>
      </c>
      <c r="Q958" s="11" t="s">
        <v>8317</v>
      </c>
      <c r="R958" t="s">
        <v>8319</v>
      </c>
      <c r="S958" s="15">
        <f t="shared" si="58"/>
        <v>42060.913877314815</v>
      </c>
      <c r="T958" s="15">
        <f t="shared" si="59"/>
        <v>42120.872210648144</v>
      </c>
    </row>
    <row r="959" spans="1:20" ht="27.6" x14ac:dyDescent="0.4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56"/>
        <v>2</v>
      </c>
      <c r="P959">
        <f t="shared" si="57"/>
        <v>33.29</v>
      </c>
      <c r="Q959" s="11" t="s">
        <v>8317</v>
      </c>
      <c r="R959" t="s">
        <v>8319</v>
      </c>
      <c r="S959" s="15">
        <f t="shared" si="58"/>
        <v>42660.552465277782</v>
      </c>
      <c r="T959" s="15">
        <f t="shared" si="59"/>
        <v>42691.594131944439</v>
      </c>
    </row>
    <row r="960" spans="1:20" ht="41.4" x14ac:dyDescent="0.4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56"/>
        <v>11</v>
      </c>
      <c r="P960">
        <f t="shared" si="57"/>
        <v>51.82</v>
      </c>
      <c r="Q960" s="11" t="s">
        <v>8317</v>
      </c>
      <c r="R960" t="s">
        <v>8319</v>
      </c>
      <c r="S960" s="15">
        <f t="shared" si="58"/>
        <v>42082.802812499998</v>
      </c>
      <c r="T960" s="15">
        <f t="shared" si="59"/>
        <v>42104.207638888889</v>
      </c>
    </row>
    <row r="961" spans="1:20" ht="41.4" x14ac:dyDescent="0.4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56"/>
        <v>39</v>
      </c>
      <c r="P961">
        <f t="shared" si="57"/>
        <v>113.63</v>
      </c>
      <c r="Q961" s="11" t="s">
        <v>8317</v>
      </c>
      <c r="R961" t="s">
        <v>8319</v>
      </c>
      <c r="S961" s="15">
        <f t="shared" si="58"/>
        <v>41993.174363425926</v>
      </c>
      <c r="T961" s="15">
        <f t="shared" si="59"/>
        <v>42023.174363425926</v>
      </c>
    </row>
    <row r="962" spans="1:20" ht="41.4" x14ac:dyDescent="0.4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si="56"/>
        <v>46</v>
      </c>
      <c r="P962">
        <f t="shared" si="57"/>
        <v>136.46</v>
      </c>
      <c r="Q962" s="11" t="s">
        <v>8317</v>
      </c>
      <c r="R962" t="s">
        <v>8319</v>
      </c>
      <c r="S962" s="15">
        <f t="shared" si="58"/>
        <v>42766.626793981486</v>
      </c>
      <c r="T962" s="15">
        <f t="shared" si="59"/>
        <v>42808.585127314815</v>
      </c>
    </row>
    <row r="963" spans="1:20" ht="41.4" x14ac:dyDescent="0.4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ref="O963:O1026" si="60">ROUND(E963/D963*100,0)</f>
        <v>42</v>
      </c>
      <c r="P963">
        <f t="shared" ref="P963:P1026" si="61">IFERROR(ROUND(E963/L963,2),0)</f>
        <v>364.35</v>
      </c>
      <c r="Q963" s="11" t="s">
        <v>8317</v>
      </c>
      <c r="R963" t="s">
        <v>8319</v>
      </c>
      <c r="S963" s="15">
        <f t="shared" ref="S963:S1026" si="62">(((J963/60)/60)/24)+DATE(1970,1,1)</f>
        <v>42740.693692129629</v>
      </c>
      <c r="T963" s="15">
        <f t="shared" ref="T963:T1026" si="63">(((I963/60)/60)/24)+DATE(1970,1,1)</f>
        <v>42786.791666666672</v>
      </c>
    </row>
    <row r="964" spans="1:20" ht="41.4" x14ac:dyDescent="0.4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60"/>
        <v>28</v>
      </c>
      <c r="P964">
        <f t="shared" si="61"/>
        <v>19.239999999999998</v>
      </c>
      <c r="Q964" s="11" t="s">
        <v>8317</v>
      </c>
      <c r="R964" t="s">
        <v>8319</v>
      </c>
      <c r="S964" s="15">
        <f t="shared" si="62"/>
        <v>42373.712418981479</v>
      </c>
      <c r="T964" s="15">
        <f t="shared" si="63"/>
        <v>42411.712418981479</v>
      </c>
    </row>
    <row r="965" spans="1:20" ht="27.6" x14ac:dyDescent="0.4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60"/>
        <v>1</v>
      </c>
      <c r="P965">
        <f t="shared" si="61"/>
        <v>41.89</v>
      </c>
      <c r="Q965" s="11" t="s">
        <v>8317</v>
      </c>
      <c r="R965" t="s">
        <v>8319</v>
      </c>
      <c r="S965" s="15">
        <f t="shared" si="62"/>
        <v>42625.635636574079</v>
      </c>
      <c r="T965" s="15">
        <f t="shared" si="63"/>
        <v>42660.635636574079</v>
      </c>
    </row>
    <row r="966" spans="1:20" ht="41.4" x14ac:dyDescent="0.4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60"/>
        <v>1</v>
      </c>
      <c r="P966">
        <f t="shared" si="61"/>
        <v>30.31</v>
      </c>
      <c r="Q966" s="11" t="s">
        <v>8317</v>
      </c>
      <c r="R966" t="s">
        <v>8319</v>
      </c>
      <c r="S966" s="15">
        <f t="shared" si="62"/>
        <v>42208.628692129627</v>
      </c>
      <c r="T966" s="15">
        <f t="shared" si="63"/>
        <v>42248.628692129627</v>
      </c>
    </row>
    <row r="967" spans="1:20" ht="41.4" x14ac:dyDescent="0.4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60"/>
        <v>1</v>
      </c>
      <c r="P967">
        <f t="shared" si="61"/>
        <v>49.67</v>
      </c>
      <c r="Q967" s="11" t="s">
        <v>8317</v>
      </c>
      <c r="R967" t="s">
        <v>8319</v>
      </c>
      <c r="S967" s="15">
        <f t="shared" si="62"/>
        <v>42637.016736111109</v>
      </c>
      <c r="T967" s="15">
        <f t="shared" si="63"/>
        <v>42669.165972222225</v>
      </c>
    </row>
    <row r="968" spans="1:20" ht="41.4" x14ac:dyDescent="0.4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60"/>
        <v>15</v>
      </c>
      <c r="P968">
        <f t="shared" si="61"/>
        <v>59.2</v>
      </c>
      <c r="Q968" s="11" t="s">
        <v>8317</v>
      </c>
      <c r="R968" t="s">
        <v>8319</v>
      </c>
      <c r="S968" s="15">
        <f t="shared" si="62"/>
        <v>42619.635787037041</v>
      </c>
      <c r="T968" s="15">
        <f t="shared" si="63"/>
        <v>42649.635787037041</v>
      </c>
    </row>
    <row r="969" spans="1:20" ht="41.4" x14ac:dyDescent="0.4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60"/>
        <v>18</v>
      </c>
      <c r="P969">
        <f t="shared" si="61"/>
        <v>43.98</v>
      </c>
      <c r="Q969" s="11" t="s">
        <v>8317</v>
      </c>
      <c r="R969" t="s">
        <v>8319</v>
      </c>
      <c r="S969" s="15">
        <f t="shared" si="62"/>
        <v>42422.254328703704</v>
      </c>
      <c r="T969" s="15">
        <f t="shared" si="63"/>
        <v>42482.21266203704</v>
      </c>
    </row>
    <row r="970" spans="1:20" ht="41.4" x14ac:dyDescent="0.4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60"/>
        <v>1</v>
      </c>
      <c r="P970">
        <f t="shared" si="61"/>
        <v>26.5</v>
      </c>
      <c r="Q970" s="11" t="s">
        <v>8317</v>
      </c>
      <c r="R970" t="s">
        <v>8319</v>
      </c>
      <c r="S970" s="15">
        <f t="shared" si="62"/>
        <v>41836.847615740742</v>
      </c>
      <c r="T970" s="15">
        <f t="shared" si="63"/>
        <v>41866.847615740742</v>
      </c>
    </row>
    <row r="971" spans="1:20" ht="27.6" x14ac:dyDescent="0.4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60"/>
        <v>47</v>
      </c>
      <c r="P971">
        <f t="shared" si="61"/>
        <v>1272.73</v>
      </c>
      <c r="Q971" s="11" t="s">
        <v>8317</v>
      </c>
      <c r="R971" t="s">
        <v>8319</v>
      </c>
      <c r="S971" s="15">
        <f t="shared" si="62"/>
        <v>42742.30332175926</v>
      </c>
      <c r="T971" s="15">
        <f t="shared" si="63"/>
        <v>42775.30332175926</v>
      </c>
    </row>
    <row r="972" spans="1:20" ht="41.4" x14ac:dyDescent="0.4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60"/>
        <v>46</v>
      </c>
      <c r="P972">
        <f t="shared" si="61"/>
        <v>164</v>
      </c>
      <c r="Q972" s="11" t="s">
        <v>8317</v>
      </c>
      <c r="R972" t="s">
        <v>8319</v>
      </c>
      <c r="S972" s="15">
        <f t="shared" si="62"/>
        <v>42721.220520833333</v>
      </c>
      <c r="T972" s="15">
        <f t="shared" si="63"/>
        <v>42758.207638888889</v>
      </c>
    </row>
    <row r="973" spans="1:20" ht="41.4" x14ac:dyDescent="0.4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60"/>
        <v>0</v>
      </c>
      <c r="P973">
        <f t="shared" si="61"/>
        <v>45.2</v>
      </c>
      <c r="Q973" s="11" t="s">
        <v>8317</v>
      </c>
      <c r="R973" t="s">
        <v>8319</v>
      </c>
      <c r="S973" s="15">
        <f t="shared" si="62"/>
        <v>42111.709027777775</v>
      </c>
      <c r="T973" s="15">
        <f t="shared" si="63"/>
        <v>42156.709027777775</v>
      </c>
    </row>
    <row r="974" spans="1:20" ht="41.4" x14ac:dyDescent="0.4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60"/>
        <v>35</v>
      </c>
      <c r="P974">
        <f t="shared" si="61"/>
        <v>153.88999999999999</v>
      </c>
      <c r="Q974" s="11" t="s">
        <v>8317</v>
      </c>
      <c r="R974" t="s">
        <v>8319</v>
      </c>
      <c r="S974" s="15">
        <f t="shared" si="62"/>
        <v>41856.865717592591</v>
      </c>
      <c r="T974" s="15">
        <f t="shared" si="63"/>
        <v>41886.290972222225</v>
      </c>
    </row>
    <row r="975" spans="1:20" ht="41.4" x14ac:dyDescent="0.4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60"/>
        <v>2</v>
      </c>
      <c r="P975">
        <f t="shared" si="61"/>
        <v>51.38</v>
      </c>
      <c r="Q975" s="11" t="s">
        <v>8317</v>
      </c>
      <c r="R975" t="s">
        <v>8319</v>
      </c>
      <c r="S975" s="15">
        <f t="shared" si="62"/>
        <v>42257.014965277776</v>
      </c>
      <c r="T975" s="15">
        <f t="shared" si="63"/>
        <v>42317.056631944448</v>
      </c>
    </row>
    <row r="976" spans="1:20" ht="41.4" x14ac:dyDescent="0.4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60"/>
        <v>1</v>
      </c>
      <c r="P976">
        <f t="shared" si="61"/>
        <v>93.33</v>
      </c>
      <c r="Q976" s="11" t="s">
        <v>8317</v>
      </c>
      <c r="R976" t="s">
        <v>8319</v>
      </c>
      <c r="S976" s="15">
        <f t="shared" si="62"/>
        <v>42424.749490740738</v>
      </c>
      <c r="T976" s="15">
        <f t="shared" si="63"/>
        <v>42454.707824074074</v>
      </c>
    </row>
    <row r="977" spans="1:20" ht="41.4" x14ac:dyDescent="0.4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60"/>
        <v>3</v>
      </c>
      <c r="P977">
        <f t="shared" si="61"/>
        <v>108.63</v>
      </c>
      <c r="Q977" s="11" t="s">
        <v>8317</v>
      </c>
      <c r="R977" t="s">
        <v>8319</v>
      </c>
      <c r="S977" s="15">
        <f t="shared" si="62"/>
        <v>42489.696585648147</v>
      </c>
      <c r="T977" s="15">
        <f t="shared" si="63"/>
        <v>42549.696585648147</v>
      </c>
    </row>
    <row r="978" spans="1:20" ht="41.4" x14ac:dyDescent="0.4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60"/>
        <v>2</v>
      </c>
      <c r="P978">
        <f t="shared" si="61"/>
        <v>160.5</v>
      </c>
      <c r="Q978" s="11" t="s">
        <v>8317</v>
      </c>
      <c r="R978" t="s">
        <v>8319</v>
      </c>
      <c r="S978" s="15">
        <f t="shared" si="62"/>
        <v>42185.058993055558</v>
      </c>
      <c r="T978" s="15">
        <f t="shared" si="63"/>
        <v>42230.058993055558</v>
      </c>
    </row>
    <row r="979" spans="1:20" ht="41.4" x14ac:dyDescent="0.4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60"/>
        <v>34</v>
      </c>
      <c r="P979">
        <f t="shared" si="61"/>
        <v>75.75</v>
      </c>
      <c r="Q979" s="11" t="s">
        <v>8317</v>
      </c>
      <c r="R979" t="s">
        <v>8319</v>
      </c>
      <c r="S979" s="15">
        <f t="shared" si="62"/>
        <v>42391.942094907412</v>
      </c>
      <c r="T979" s="15">
        <f t="shared" si="63"/>
        <v>42421.942094907412</v>
      </c>
    </row>
    <row r="980" spans="1:20" ht="41.4" x14ac:dyDescent="0.4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60"/>
        <v>56</v>
      </c>
      <c r="P980">
        <f t="shared" si="61"/>
        <v>790.84</v>
      </c>
      <c r="Q980" s="11" t="s">
        <v>8317</v>
      </c>
      <c r="R980" t="s">
        <v>8319</v>
      </c>
      <c r="S980" s="15">
        <f t="shared" si="62"/>
        <v>42395.309039351851</v>
      </c>
      <c r="T980" s="15">
        <f t="shared" si="63"/>
        <v>42425.309039351851</v>
      </c>
    </row>
    <row r="981" spans="1:20" ht="41.4" x14ac:dyDescent="0.4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60"/>
        <v>83</v>
      </c>
      <c r="P981">
        <f t="shared" si="61"/>
        <v>301.94</v>
      </c>
      <c r="Q981" s="11" t="s">
        <v>8317</v>
      </c>
      <c r="R981" t="s">
        <v>8319</v>
      </c>
      <c r="S981" s="15">
        <f t="shared" si="62"/>
        <v>42506.416990740734</v>
      </c>
      <c r="T981" s="15">
        <f t="shared" si="63"/>
        <v>42541.790972222225</v>
      </c>
    </row>
    <row r="982" spans="1:20" ht="41.4" x14ac:dyDescent="0.4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60"/>
        <v>15</v>
      </c>
      <c r="P982">
        <f t="shared" si="61"/>
        <v>47.94</v>
      </c>
      <c r="Q982" s="11" t="s">
        <v>8317</v>
      </c>
      <c r="R982" t="s">
        <v>8319</v>
      </c>
      <c r="S982" s="15">
        <f t="shared" si="62"/>
        <v>41928.904189814813</v>
      </c>
      <c r="T982" s="15">
        <f t="shared" si="63"/>
        <v>41973.945856481485</v>
      </c>
    </row>
    <row r="983" spans="1:20" ht="41.4" x14ac:dyDescent="0.4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60"/>
        <v>0</v>
      </c>
      <c r="P983">
        <f t="shared" si="61"/>
        <v>2.75</v>
      </c>
      <c r="Q983" s="11" t="s">
        <v>8317</v>
      </c>
      <c r="R983" t="s">
        <v>8319</v>
      </c>
      <c r="S983" s="15">
        <f t="shared" si="62"/>
        <v>41830.947013888886</v>
      </c>
      <c r="T983" s="15">
        <f t="shared" si="63"/>
        <v>41860.947013888886</v>
      </c>
    </row>
    <row r="984" spans="1:20" ht="27.6" x14ac:dyDescent="0.4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60"/>
        <v>0</v>
      </c>
      <c r="P984">
        <f t="shared" si="61"/>
        <v>1</v>
      </c>
      <c r="Q984" s="11" t="s">
        <v>8317</v>
      </c>
      <c r="R984" t="s">
        <v>8319</v>
      </c>
      <c r="S984" s="15">
        <f t="shared" si="62"/>
        <v>42615.753310185188</v>
      </c>
      <c r="T984" s="15">
        <f t="shared" si="63"/>
        <v>42645.753310185188</v>
      </c>
    </row>
    <row r="985" spans="1:20" ht="41.4" x14ac:dyDescent="0.4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60"/>
        <v>30</v>
      </c>
      <c r="P985">
        <f t="shared" si="61"/>
        <v>171.79</v>
      </c>
      <c r="Q985" s="11" t="s">
        <v>8317</v>
      </c>
      <c r="R985" t="s">
        <v>8319</v>
      </c>
      <c r="S985" s="15">
        <f t="shared" si="62"/>
        <v>42574.667650462965</v>
      </c>
      <c r="T985" s="15">
        <f t="shared" si="63"/>
        <v>42605.870833333334</v>
      </c>
    </row>
    <row r="986" spans="1:20" ht="69" x14ac:dyDescent="0.4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60"/>
        <v>1</v>
      </c>
      <c r="P986">
        <f t="shared" si="61"/>
        <v>35.33</v>
      </c>
      <c r="Q986" s="11" t="s">
        <v>8317</v>
      </c>
      <c r="R986" t="s">
        <v>8319</v>
      </c>
      <c r="S986" s="15">
        <f t="shared" si="62"/>
        <v>42061.11583333333</v>
      </c>
      <c r="T986" s="15">
        <f t="shared" si="63"/>
        <v>42091.074166666673</v>
      </c>
    </row>
    <row r="987" spans="1:20" ht="41.4" x14ac:dyDescent="0.4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60"/>
        <v>6</v>
      </c>
      <c r="P987">
        <f t="shared" si="61"/>
        <v>82.09</v>
      </c>
      <c r="Q987" s="11" t="s">
        <v>8317</v>
      </c>
      <c r="R987" t="s">
        <v>8319</v>
      </c>
      <c r="S987" s="15">
        <f t="shared" si="62"/>
        <v>42339.967708333337</v>
      </c>
      <c r="T987" s="15">
        <f t="shared" si="63"/>
        <v>42369.958333333328</v>
      </c>
    </row>
    <row r="988" spans="1:20" ht="41.4" x14ac:dyDescent="0.4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60"/>
        <v>13</v>
      </c>
      <c r="P988">
        <f t="shared" si="61"/>
        <v>110.87</v>
      </c>
      <c r="Q988" s="11" t="s">
        <v>8317</v>
      </c>
      <c r="R988" t="s">
        <v>8319</v>
      </c>
      <c r="S988" s="15">
        <f t="shared" si="62"/>
        <v>42324.767361111109</v>
      </c>
      <c r="T988" s="15">
        <f t="shared" si="63"/>
        <v>42379</v>
      </c>
    </row>
    <row r="989" spans="1:20" ht="41.4" x14ac:dyDescent="0.4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60"/>
        <v>13</v>
      </c>
      <c r="P989">
        <f t="shared" si="61"/>
        <v>161.22</v>
      </c>
      <c r="Q989" s="11" t="s">
        <v>8317</v>
      </c>
      <c r="R989" t="s">
        <v>8319</v>
      </c>
      <c r="S989" s="15">
        <f t="shared" si="62"/>
        <v>41773.294560185182</v>
      </c>
      <c r="T989" s="15">
        <f t="shared" si="63"/>
        <v>41813.294560185182</v>
      </c>
    </row>
    <row r="990" spans="1:20" ht="41.4" x14ac:dyDescent="0.4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60"/>
        <v>0</v>
      </c>
      <c r="P990">
        <f t="shared" si="61"/>
        <v>0</v>
      </c>
      <c r="Q990" s="11" t="s">
        <v>8317</v>
      </c>
      <c r="R990" t="s">
        <v>8319</v>
      </c>
      <c r="S990" s="15">
        <f t="shared" si="62"/>
        <v>42614.356770833328</v>
      </c>
      <c r="T990" s="15">
        <f t="shared" si="63"/>
        <v>42644.356770833328</v>
      </c>
    </row>
    <row r="991" spans="1:20" x14ac:dyDescent="0.4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60"/>
        <v>17</v>
      </c>
      <c r="P991">
        <f t="shared" si="61"/>
        <v>52.41</v>
      </c>
      <c r="Q991" s="11" t="s">
        <v>8317</v>
      </c>
      <c r="R991" t="s">
        <v>8319</v>
      </c>
      <c r="S991" s="15">
        <f t="shared" si="62"/>
        <v>42611.933969907404</v>
      </c>
      <c r="T991" s="15">
        <f t="shared" si="63"/>
        <v>42641.933969907404</v>
      </c>
    </row>
    <row r="992" spans="1:20" ht="41.4" x14ac:dyDescent="0.4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60"/>
        <v>0</v>
      </c>
      <c r="P992">
        <f t="shared" si="61"/>
        <v>13</v>
      </c>
      <c r="Q992" s="11" t="s">
        <v>8317</v>
      </c>
      <c r="R992" t="s">
        <v>8319</v>
      </c>
      <c r="S992" s="15">
        <f t="shared" si="62"/>
        <v>41855.784305555557</v>
      </c>
      <c r="T992" s="15">
        <f t="shared" si="63"/>
        <v>41885.784305555557</v>
      </c>
    </row>
    <row r="993" spans="1:20" ht="69" x14ac:dyDescent="0.4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60"/>
        <v>4</v>
      </c>
      <c r="P993">
        <f t="shared" si="61"/>
        <v>30.29</v>
      </c>
      <c r="Q993" s="11" t="s">
        <v>8317</v>
      </c>
      <c r="R993" t="s">
        <v>8319</v>
      </c>
      <c r="S993" s="15">
        <f t="shared" si="62"/>
        <v>42538.75680555556</v>
      </c>
      <c r="T993" s="15">
        <f t="shared" si="63"/>
        <v>42563.785416666666</v>
      </c>
    </row>
    <row r="994" spans="1:20" ht="41.4" x14ac:dyDescent="0.4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60"/>
        <v>0</v>
      </c>
      <c r="P994">
        <f t="shared" si="61"/>
        <v>116.75</v>
      </c>
      <c r="Q994" s="11" t="s">
        <v>8317</v>
      </c>
      <c r="R994" t="s">
        <v>8319</v>
      </c>
      <c r="S994" s="15">
        <f t="shared" si="62"/>
        <v>42437.924988425926</v>
      </c>
      <c r="T994" s="15">
        <f t="shared" si="63"/>
        <v>42497.883321759262</v>
      </c>
    </row>
    <row r="995" spans="1:20" ht="41.4" x14ac:dyDescent="0.4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60"/>
        <v>25</v>
      </c>
      <c r="P995">
        <f t="shared" si="61"/>
        <v>89.6</v>
      </c>
      <c r="Q995" s="11" t="s">
        <v>8317</v>
      </c>
      <c r="R995" t="s">
        <v>8319</v>
      </c>
      <c r="S995" s="15">
        <f t="shared" si="62"/>
        <v>42652.964907407411</v>
      </c>
      <c r="T995" s="15">
        <f t="shared" si="63"/>
        <v>42686.208333333328</v>
      </c>
    </row>
    <row r="996" spans="1:20" ht="55.2" x14ac:dyDescent="0.4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60"/>
        <v>2</v>
      </c>
      <c r="P996">
        <f t="shared" si="61"/>
        <v>424.45</v>
      </c>
      <c r="Q996" s="11" t="s">
        <v>8317</v>
      </c>
      <c r="R996" t="s">
        <v>8319</v>
      </c>
      <c r="S996" s="15">
        <f t="shared" si="62"/>
        <v>41921.263078703705</v>
      </c>
      <c r="T996" s="15">
        <f t="shared" si="63"/>
        <v>41973.957638888889</v>
      </c>
    </row>
    <row r="997" spans="1:20" ht="41.4" x14ac:dyDescent="0.4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60"/>
        <v>7</v>
      </c>
      <c r="P997">
        <f t="shared" si="61"/>
        <v>80.67</v>
      </c>
      <c r="Q997" s="11" t="s">
        <v>8317</v>
      </c>
      <c r="R997" t="s">
        <v>8319</v>
      </c>
      <c r="S997" s="15">
        <f t="shared" si="62"/>
        <v>41947.940740740742</v>
      </c>
      <c r="T997" s="15">
        <f t="shared" si="63"/>
        <v>41972.666666666672</v>
      </c>
    </row>
    <row r="998" spans="1:20" ht="27.6" x14ac:dyDescent="0.4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60"/>
        <v>2</v>
      </c>
      <c r="P998">
        <f t="shared" si="61"/>
        <v>13</v>
      </c>
      <c r="Q998" s="11" t="s">
        <v>8317</v>
      </c>
      <c r="R998" t="s">
        <v>8319</v>
      </c>
      <c r="S998" s="15">
        <f t="shared" si="62"/>
        <v>41817.866435185184</v>
      </c>
      <c r="T998" s="15">
        <f t="shared" si="63"/>
        <v>41847.643750000003</v>
      </c>
    </row>
    <row r="999" spans="1:20" ht="27.6" x14ac:dyDescent="0.4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60"/>
        <v>1</v>
      </c>
      <c r="P999">
        <f t="shared" si="61"/>
        <v>8.1300000000000008</v>
      </c>
      <c r="Q999" s="11" t="s">
        <v>8317</v>
      </c>
      <c r="R999" t="s">
        <v>8319</v>
      </c>
      <c r="S999" s="15">
        <f t="shared" si="62"/>
        <v>41941.10297453704</v>
      </c>
      <c r="T999" s="15">
        <f t="shared" si="63"/>
        <v>41971.144641203704</v>
      </c>
    </row>
    <row r="1000" spans="1:20" ht="41.4" x14ac:dyDescent="0.4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60"/>
        <v>59</v>
      </c>
      <c r="P1000">
        <f t="shared" si="61"/>
        <v>153.43</v>
      </c>
      <c r="Q1000" s="11" t="s">
        <v>8317</v>
      </c>
      <c r="R1000" t="s">
        <v>8319</v>
      </c>
      <c r="S1000" s="15">
        <f t="shared" si="62"/>
        <v>42282.168993055559</v>
      </c>
      <c r="T1000" s="15">
        <f t="shared" si="63"/>
        <v>42327.210659722223</v>
      </c>
    </row>
    <row r="1001" spans="1:20" ht="41.4" x14ac:dyDescent="0.4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60"/>
        <v>8</v>
      </c>
      <c r="P1001">
        <f t="shared" si="61"/>
        <v>292.08</v>
      </c>
      <c r="Q1001" s="11" t="s">
        <v>8317</v>
      </c>
      <c r="R1001" t="s">
        <v>8319</v>
      </c>
      <c r="S1001" s="15">
        <f t="shared" si="62"/>
        <v>41926.29965277778</v>
      </c>
      <c r="T1001" s="15">
        <f t="shared" si="63"/>
        <v>41956.334722222222</v>
      </c>
    </row>
    <row r="1002" spans="1:20" ht="41.4" x14ac:dyDescent="0.4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60"/>
        <v>2</v>
      </c>
      <c r="P1002">
        <f t="shared" si="61"/>
        <v>3304</v>
      </c>
      <c r="Q1002" s="11" t="s">
        <v>8317</v>
      </c>
      <c r="R1002" t="s">
        <v>8319</v>
      </c>
      <c r="S1002" s="15">
        <f t="shared" si="62"/>
        <v>42749.059722222228</v>
      </c>
      <c r="T1002" s="15">
        <f t="shared" si="63"/>
        <v>42809.018055555556</v>
      </c>
    </row>
    <row r="1003" spans="1:20" ht="41.4" x14ac:dyDescent="0.4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60"/>
        <v>104</v>
      </c>
      <c r="P1003">
        <f t="shared" si="61"/>
        <v>1300</v>
      </c>
      <c r="Q1003" s="11" t="s">
        <v>8317</v>
      </c>
      <c r="R1003" t="s">
        <v>8319</v>
      </c>
      <c r="S1003" s="15">
        <f t="shared" si="62"/>
        <v>42720.720057870371</v>
      </c>
      <c r="T1003" s="15">
        <f t="shared" si="63"/>
        <v>42765.720057870371</v>
      </c>
    </row>
    <row r="1004" spans="1:20" ht="41.4" x14ac:dyDescent="0.4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60"/>
        <v>30</v>
      </c>
      <c r="P1004">
        <f t="shared" si="61"/>
        <v>134.55000000000001</v>
      </c>
      <c r="Q1004" s="11" t="s">
        <v>8317</v>
      </c>
      <c r="R1004" t="s">
        <v>8319</v>
      </c>
      <c r="S1004" s="15">
        <f t="shared" si="62"/>
        <v>42325.684189814812</v>
      </c>
      <c r="T1004" s="15">
        <f t="shared" si="63"/>
        <v>42355.249305555553</v>
      </c>
    </row>
    <row r="1005" spans="1:20" ht="41.4" x14ac:dyDescent="0.4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60"/>
        <v>16</v>
      </c>
      <c r="P1005">
        <f t="shared" si="61"/>
        <v>214.07</v>
      </c>
      <c r="Q1005" s="11" t="s">
        <v>8317</v>
      </c>
      <c r="R1005" t="s">
        <v>8319</v>
      </c>
      <c r="S1005" s="15">
        <f t="shared" si="62"/>
        <v>42780.709039351852</v>
      </c>
      <c r="T1005" s="15">
        <f t="shared" si="63"/>
        <v>42810.667372685188</v>
      </c>
    </row>
    <row r="1006" spans="1:20" ht="27.6" x14ac:dyDescent="0.4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60"/>
        <v>82</v>
      </c>
      <c r="P1006">
        <f t="shared" si="61"/>
        <v>216.34</v>
      </c>
      <c r="Q1006" s="11" t="s">
        <v>8317</v>
      </c>
      <c r="R1006" t="s">
        <v>8319</v>
      </c>
      <c r="S1006" s="15">
        <f t="shared" si="62"/>
        <v>42388.708645833336</v>
      </c>
      <c r="T1006" s="15">
        <f t="shared" si="63"/>
        <v>42418.708645833336</v>
      </c>
    </row>
    <row r="1007" spans="1:20" ht="27.6" x14ac:dyDescent="0.4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60"/>
        <v>75</v>
      </c>
      <c r="P1007">
        <f t="shared" si="61"/>
        <v>932.31</v>
      </c>
      <c r="Q1007" s="11" t="s">
        <v>8317</v>
      </c>
      <c r="R1007" t="s">
        <v>8319</v>
      </c>
      <c r="S1007" s="15">
        <f t="shared" si="62"/>
        <v>42276.624803240738</v>
      </c>
      <c r="T1007" s="15">
        <f t="shared" si="63"/>
        <v>42307.624803240738</v>
      </c>
    </row>
    <row r="1008" spans="1:20" ht="41.4" x14ac:dyDescent="0.4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60"/>
        <v>6</v>
      </c>
      <c r="P1008">
        <f t="shared" si="61"/>
        <v>29.25</v>
      </c>
      <c r="Q1008" s="11" t="s">
        <v>8317</v>
      </c>
      <c r="R1008" t="s">
        <v>8319</v>
      </c>
      <c r="S1008" s="15">
        <f t="shared" si="62"/>
        <v>41977.040185185186</v>
      </c>
      <c r="T1008" s="15">
        <f t="shared" si="63"/>
        <v>41985.299305555556</v>
      </c>
    </row>
    <row r="1009" spans="1:20" ht="41.4" x14ac:dyDescent="0.4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60"/>
        <v>44</v>
      </c>
      <c r="P1009">
        <f t="shared" si="61"/>
        <v>174.95</v>
      </c>
      <c r="Q1009" s="11" t="s">
        <v>8317</v>
      </c>
      <c r="R1009" t="s">
        <v>8319</v>
      </c>
      <c r="S1009" s="15">
        <f t="shared" si="62"/>
        <v>42676.583599537036</v>
      </c>
      <c r="T1009" s="15">
        <f t="shared" si="63"/>
        <v>42718.6252662037</v>
      </c>
    </row>
    <row r="1010" spans="1:20" ht="41.4" x14ac:dyDescent="0.4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60"/>
        <v>0</v>
      </c>
      <c r="P1010">
        <f t="shared" si="61"/>
        <v>250</v>
      </c>
      <c r="Q1010" s="11" t="s">
        <v>8317</v>
      </c>
      <c r="R1010" t="s">
        <v>8319</v>
      </c>
      <c r="S1010" s="15">
        <f t="shared" si="62"/>
        <v>42702.809201388889</v>
      </c>
      <c r="T1010" s="15">
        <f t="shared" si="63"/>
        <v>42732.809201388889</v>
      </c>
    </row>
    <row r="1011" spans="1:20" ht="41.4" x14ac:dyDescent="0.4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60"/>
        <v>13</v>
      </c>
      <c r="P1011">
        <f t="shared" si="61"/>
        <v>65</v>
      </c>
      <c r="Q1011" s="11" t="s">
        <v>8317</v>
      </c>
      <c r="R1011" t="s">
        <v>8319</v>
      </c>
      <c r="S1011" s="15">
        <f t="shared" si="62"/>
        <v>42510.604699074072</v>
      </c>
      <c r="T1011" s="15">
        <f t="shared" si="63"/>
        <v>42540.604699074072</v>
      </c>
    </row>
    <row r="1012" spans="1:20" ht="41.4" x14ac:dyDescent="0.4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60"/>
        <v>0</v>
      </c>
      <c r="P1012">
        <f t="shared" si="61"/>
        <v>55</v>
      </c>
      <c r="Q1012" s="11" t="s">
        <v>8317</v>
      </c>
      <c r="R1012" t="s">
        <v>8319</v>
      </c>
      <c r="S1012" s="15">
        <f t="shared" si="62"/>
        <v>42561.829421296294</v>
      </c>
      <c r="T1012" s="15">
        <f t="shared" si="63"/>
        <v>42618.124305555553</v>
      </c>
    </row>
    <row r="1013" spans="1:20" ht="41.4" x14ac:dyDescent="0.4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60"/>
        <v>0</v>
      </c>
      <c r="P1013">
        <f t="shared" si="61"/>
        <v>75</v>
      </c>
      <c r="Q1013" s="11" t="s">
        <v>8317</v>
      </c>
      <c r="R1013" t="s">
        <v>8319</v>
      </c>
      <c r="S1013" s="15">
        <f t="shared" si="62"/>
        <v>41946.898090277777</v>
      </c>
      <c r="T1013" s="15">
        <f t="shared" si="63"/>
        <v>41991.898090277777</v>
      </c>
    </row>
    <row r="1014" spans="1:20" ht="55.2" x14ac:dyDescent="0.4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60"/>
        <v>21535</v>
      </c>
      <c r="P1014">
        <f t="shared" si="61"/>
        <v>1389.36</v>
      </c>
      <c r="Q1014" s="11" t="s">
        <v>8317</v>
      </c>
      <c r="R1014" t="s">
        <v>8319</v>
      </c>
      <c r="S1014" s="15">
        <f t="shared" si="62"/>
        <v>42714.440416666665</v>
      </c>
      <c r="T1014" s="15">
        <f t="shared" si="63"/>
        <v>42759.440416666665</v>
      </c>
    </row>
    <row r="1015" spans="1:20" ht="41.4" x14ac:dyDescent="0.4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60"/>
        <v>35</v>
      </c>
      <c r="P1015">
        <f t="shared" si="61"/>
        <v>95.91</v>
      </c>
      <c r="Q1015" s="11" t="s">
        <v>8317</v>
      </c>
      <c r="R1015" t="s">
        <v>8319</v>
      </c>
      <c r="S1015" s="15">
        <f t="shared" si="62"/>
        <v>42339.833981481483</v>
      </c>
      <c r="T1015" s="15">
        <f t="shared" si="63"/>
        <v>42367.833333333328</v>
      </c>
    </row>
    <row r="1016" spans="1:20" ht="27.6" x14ac:dyDescent="0.4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60"/>
        <v>31</v>
      </c>
      <c r="P1016">
        <f t="shared" si="61"/>
        <v>191.25</v>
      </c>
      <c r="Q1016" s="11" t="s">
        <v>8317</v>
      </c>
      <c r="R1016" t="s">
        <v>8319</v>
      </c>
      <c r="S1016" s="15">
        <f t="shared" si="62"/>
        <v>41955.002488425926</v>
      </c>
      <c r="T1016" s="15">
        <f t="shared" si="63"/>
        <v>42005.002488425926</v>
      </c>
    </row>
    <row r="1017" spans="1:20" ht="27.6" x14ac:dyDescent="0.4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60"/>
        <v>3</v>
      </c>
      <c r="P1017">
        <f t="shared" si="61"/>
        <v>40</v>
      </c>
      <c r="Q1017" s="11" t="s">
        <v>8317</v>
      </c>
      <c r="R1017" t="s">
        <v>8319</v>
      </c>
      <c r="S1017" s="15">
        <f t="shared" si="62"/>
        <v>42303.878414351857</v>
      </c>
      <c r="T1017" s="15">
        <f t="shared" si="63"/>
        <v>42333.920081018514</v>
      </c>
    </row>
    <row r="1018" spans="1:20" ht="41.4" x14ac:dyDescent="0.4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60"/>
        <v>3</v>
      </c>
      <c r="P1018">
        <f t="shared" si="61"/>
        <v>74.790000000000006</v>
      </c>
      <c r="Q1018" s="11" t="s">
        <v>8317</v>
      </c>
      <c r="R1018" t="s">
        <v>8319</v>
      </c>
      <c r="S1018" s="15">
        <f t="shared" si="62"/>
        <v>42422.107129629629</v>
      </c>
      <c r="T1018" s="15">
        <f t="shared" si="63"/>
        <v>42467.065462962957</v>
      </c>
    </row>
    <row r="1019" spans="1:20" ht="41.4" x14ac:dyDescent="0.4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60"/>
        <v>23</v>
      </c>
      <c r="P1019">
        <f t="shared" si="61"/>
        <v>161.12</v>
      </c>
      <c r="Q1019" s="11" t="s">
        <v>8317</v>
      </c>
      <c r="R1019" t="s">
        <v>8319</v>
      </c>
      <c r="S1019" s="15">
        <f t="shared" si="62"/>
        <v>42289.675173611111</v>
      </c>
      <c r="T1019" s="15">
        <f t="shared" si="63"/>
        <v>42329.716840277775</v>
      </c>
    </row>
    <row r="1020" spans="1:20" ht="41.4" x14ac:dyDescent="0.4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60"/>
        <v>3</v>
      </c>
      <c r="P1020">
        <f t="shared" si="61"/>
        <v>88.71</v>
      </c>
      <c r="Q1020" s="11" t="s">
        <v>8317</v>
      </c>
      <c r="R1020" t="s">
        <v>8319</v>
      </c>
      <c r="S1020" s="15">
        <f t="shared" si="62"/>
        <v>42535.492280092592</v>
      </c>
      <c r="T1020" s="15">
        <f t="shared" si="63"/>
        <v>42565.492280092592</v>
      </c>
    </row>
    <row r="1021" spans="1:20" ht="27.6" x14ac:dyDescent="0.4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60"/>
        <v>47</v>
      </c>
      <c r="P1021">
        <f t="shared" si="61"/>
        <v>53.25</v>
      </c>
      <c r="Q1021" s="11" t="s">
        <v>8317</v>
      </c>
      <c r="R1021" t="s">
        <v>8319</v>
      </c>
      <c r="S1021" s="15">
        <f t="shared" si="62"/>
        <v>42009.973946759259</v>
      </c>
      <c r="T1021" s="15">
        <f t="shared" si="63"/>
        <v>42039.973946759259</v>
      </c>
    </row>
    <row r="1022" spans="1:20" ht="41.4" x14ac:dyDescent="0.4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60"/>
        <v>206</v>
      </c>
      <c r="P1022">
        <f t="shared" si="61"/>
        <v>106.2</v>
      </c>
      <c r="Q1022" s="11" t="s">
        <v>8323</v>
      </c>
      <c r="R1022" t="s">
        <v>8328</v>
      </c>
      <c r="S1022" s="15">
        <f t="shared" si="62"/>
        <v>42127.069548611107</v>
      </c>
      <c r="T1022" s="15">
        <f t="shared" si="63"/>
        <v>42157.032638888893</v>
      </c>
    </row>
    <row r="1023" spans="1:20" ht="41.4" x14ac:dyDescent="0.4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60"/>
        <v>352</v>
      </c>
      <c r="P1023">
        <f t="shared" si="61"/>
        <v>22.08</v>
      </c>
      <c r="Q1023" s="11" t="s">
        <v>8323</v>
      </c>
      <c r="R1023" t="s">
        <v>8328</v>
      </c>
      <c r="S1023" s="15">
        <f t="shared" si="62"/>
        <v>42271.251979166671</v>
      </c>
      <c r="T1023" s="15">
        <f t="shared" si="63"/>
        <v>42294.166666666672</v>
      </c>
    </row>
    <row r="1024" spans="1:20" ht="27.6" x14ac:dyDescent="0.4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60"/>
        <v>115</v>
      </c>
      <c r="P1024">
        <f t="shared" si="61"/>
        <v>31.05</v>
      </c>
      <c r="Q1024" s="11" t="s">
        <v>8323</v>
      </c>
      <c r="R1024" t="s">
        <v>8328</v>
      </c>
      <c r="S1024" s="15">
        <f t="shared" si="62"/>
        <v>42111.646724537044</v>
      </c>
      <c r="T1024" s="15">
        <f t="shared" si="63"/>
        <v>42141.646724537044</v>
      </c>
    </row>
    <row r="1025" spans="1:20" ht="41.4" x14ac:dyDescent="0.4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60"/>
        <v>237</v>
      </c>
      <c r="P1025">
        <f t="shared" si="61"/>
        <v>36.21</v>
      </c>
      <c r="Q1025" s="11" t="s">
        <v>8323</v>
      </c>
      <c r="R1025" t="s">
        <v>8328</v>
      </c>
      <c r="S1025" s="15">
        <f t="shared" si="62"/>
        <v>42145.919687500005</v>
      </c>
      <c r="T1025" s="15">
        <f t="shared" si="63"/>
        <v>42175.919687500005</v>
      </c>
    </row>
    <row r="1026" spans="1:20" ht="41.4" x14ac:dyDescent="0.4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si="60"/>
        <v>119</v>
      </c>
      <c r="P1026">
        <f t="shared" si="61"/>
        <v>388.98</v>
      </c>
      <c r="Q1026" s="11" t="s">
        <v>8323</v>
      </c>
      <c r="R1026" t="s">
        <v>8328</v>
      </c>
      <c r="S1026" s="15">
        <f t="shared" si="62"/>
        <v>42370.580590277779</v>
      </c>
      <c r="T1026" s="15">
        <f t="shared" si="63"/>
        <v>42400.580590277779</v>
      </c>
    </row>
    <row r="1027" spans="1:20" ht="41.4" x14ac:dyDescent="0.4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ref="O1027:O1090" si="64">ROUND(E1027/D1027*100,0)</f>
        <v>110</v>
      </c>
      <c r="P1027">
        <f t="shared" ref="P1027:P1090" si="65">IFERROR(ROUND(E1027/L1027,2),0)</f>
        <v>71.849999999999994</v>
      </c>
      <c r="Q1027" s="11" t="s">
        <v>8323</v>
      </c>
      <c r="R1027" t="s">
        <v>8328</v>
      </c>
      <c r="S1027" s="15">
        <f t="shared" ref="S1027:S1090" si="66">(((J1027/60)/60)/24)+DATE(1970,1,1)</f>
        <v>42049.833761574075</v>
      </c>
      <c r="T1027" s="15">
        <f t="shared" ref="T1027:T1090" si="67">(((I1027/60)/60)/24)+DATE(1970,1,1)</f>
        <v>42079.792094907403</v>
      </c>
    </row>
    <row r="1028" spans="1:20" ht="41.4" x14ac:dyDescent="0.4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64"/>
        <v>100</v>
      </c>
      <c r="P1028">
        <f t="shared" si="65"/>
        <v>57.38</v>
      </c>
      <c r="Q1028" s="11" t="s">
        <v>8323</v>
      </c>
      <c r="R1028" t="s">
        <v>8328</v>
      </c>
      <c r="S1028" s="15">
        <f t="shared" si="66"/>
        <v>42426.407592592594</v>
      </c>
      <c r="T1028" s="15">
        <f t="shared" si="67"/>
        <v>42460.365925925929</v>
      </c>
    </row>
    <row r="1029" spans="1:20" ht="41.4" x14ac:dyDescent="0.4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64"/>
        <v>103</v>
      </c>
      <c r="P1029">
        <f t="shared" si="65"/>
        <v>69.67</v>
      </c>
      <c r="Q1029" s="11" t="s">
        <v>8323</v>
      </c>
      <c r="R1029" t="s">
        <v>8328</v>
      </c>
      <c r="S1029" s="15">
        <f t="shared" si="66"/>
        <v>41905.034108796295</v>
      </c>
      <c r="T1029" s="15">
        <f t="shared" si="67"/>
        <v>41935.034108796295</v>
      </c>
    </row>
    <row r="1030" spans="1:20" ht="41.4" x14ac:dyDescent="0.4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64"/>
        <v>117</v>
      </c>
      <c r="P1030">
        <f t="shared" si="65"/>
        <v>45.99</v>
      </c>
      <c r="Q1030" s="11" t="s">
        <v>8323</v>
      </c>
      <c r="R1030" t="s">
        <v>8328</v>
      </c>
      <c r="S1030" s="15">
        <f t="shared" si="66"/>
        <v>42755.627372685187</v>
      </c>
      <c r="T1030" s="15">
        <f t="shared" si="67"/>
        <v>42800.833333333328</v>
      </c>
    </row>
    <row r="1031" spans="1:20" ht="27.6" x14ac:dyDescent="0.4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64"/>
        <v>112</v>
      </c>
      <c r="P1031">
        <f t="shared" si="65"/>
        <v>79.260000000000005</v>
      </c>
      <c r="Q1031" s="11" t="s">
        <v>8323</v>
      </c>
      <c r="R1031" t="s">
        <v>8328</v>
      </c>
      <c r="S1031" s="15">
        <f t="shared" si="66"/>
        <v>42044.711886574078</v>
      </c>
      <c r="T1031" s="15">
        <f t="shared" si="67"/>
        <v>42098.915972222225</v>
      </c>
    </row>
    <row r="1032" spans="1:20" ht="27.6" x14ac:dyDescent="0.4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64"/>
        <v>342</v>
      </c>
      <c r="P1032">
        <f t="shared" si="65"/>
        <v>43.03</v>
      </c>
      <c r="Q1032" s="11" t="s">
        <v>8323</v>
      </c>
      <c r="R1032" t="s">
        <v>8328</v>
      </c>
      <c r="S1032" s="15">
        <f t="shared" si="66"/>
        <v>42611.483206018514</v>
      </c>
      <c r="T1032" s="15">
        <f t="shared" si="67"/>
        <v>42625.483206018514</v>
      </c>
    </row>
    <row r="1033" spans="1:20" ht="41.4" x14ac:dyDescent="0.4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64"/>
        <v>107</v>
      </c>
      <c r="P1033">
        <f t="shared" si="65"/>
        <v>108.48</v>
      </c>
      <c r="Q1033" s="11" t="s">
        <v>8323</v>
      </c>
      <c r="R1033" t="s">
        <v>8328</v>
      </c>
      <c r="S1033" s="15">
        <f t="shared" si="66"/>
        <v>42324.764004629629</v>
      </c>
      <c r="T1033" s="15">
        <f t="shared" si="67"/>
        <v>42354.764004629629</v>
      </c>
    </row>
    <row r="1034" spans="1:20" x14ac:dyDescent="0.4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64"/>
        <v>108</v>
      </c>
      <c r="P1034">
        <f t="shared" si="65"/>
        <v>61.03</v>
      </c>
      <c r="Q1034" s="11" t="s">
        <v>8323</v>
      </c>
      <c r="R1034" t="s">
        <v>8328</v>
      </c>
      <c r="S1034" s="15">
        <f t="shared" si="66"/>
        <v>42514.666956018518</v>
      </c>
      <c r="T1034" s="15">
        <f t="shared" si="67"/>
        <v>42544.666956018518</v>
      </c>
    </row>
    <row r="1035" spans="1:20" ht="41.4" x14ac:dyDescent="0.4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64"/>
        <v>103</v>
      </c>
      <c r="P1035">
        <f t="shared" si="65"/>
        <v>50.59</v>
      </c>
      <c r="Q1035" s="11" t="s">
        <v>8323</v>
      </c>
      <c r="R1035" t="s">
        <v>8328</v>
      </c>
      <c r="S1035" s="15">
        <f t="shared" si="66"/>
        <v>42688.732407407413</v>
      </c>
      <c r="T1035" s="15">
        <f t="shared" si="67"/>
        <v>42716.732407407413</v>
      </c>
    </row>
    <row r="1036" spans="1:20" ht="41.4" x14ac:dyDescent="0.4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64"/>
        <v>130</v>
      </c>
      <c r="P1036">
        <f t="shared" si="65"/>
        <v>39.159999999999997</v>
      </c>
      <c r="Q1036" s="11" t="s">
        <v>8323</v>
      </c>
      <c r="R1036" t="s">
        <v>8328</v>
      </c>
      <c r="S1036" s="15">
        <f t="shared" si="66"/>
        <v>42555.166712962964</v>
      </c>
      <c r="T1036" s="15">
        <f t="shared" si="67"/>
        <v>42587.165972222225</v>
      </c>
    </row>
    <row r="1037" spans="1:20" ht="41.4" x14ac:dyDescent="0.4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64"/>
        <v>108</v>
      </c>
      <c r="P1037">
        <f t="shared" si="65"/>
        <v>65.16</v>
      </c>
      <c r="Q1037" s="11" t="s">
        <v>8323</v>
      </c>
      <c r="R1037" t="s">
        <v>8328</v>
      </c>
      <c r="S1037" s="15">
        <f t="shared" si="66"/>
        <v>42016.641435185185</v>
      </c>
      <c r="T1037" s="15">
        <f t="shared" si="67"/>
        <v>42046.641435185185</v>
      </c>
    </row>
    <row r="1038" spans="1:20" ht="41.4" x14ac:dyDescent="0.4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64"/>
        <v>112</v>
      </c>
      <c r="P1038">
        <f t="shared" si="65"/>
        <v>23.96</v>
      </c>
      <c r="Q1038" s="11" t="s">
        <v>8323</v>
      </c>
      <c r="R1038" t="s">
        <v>8328</v>
      </c>
      <c r="S1038" s="15">
        <f t="shared" si="66"/>
        <v>41249.448958333334</v>
      </c>
      <c r="T1038" s="15">
        <f t="shared" si="67"/>
        <v>41281.333333333336</v>
      </c>
    </row>
    <row r="1039" spans="1:20" ht="41.4" x14ac:dyDescent="0.4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64"/>
        <v>102</v>
      </c>
      <c r="P1039">
        <f t="shared" si="65"/>
        <v>48.62</v>
      </c>
      <c r="Q1039" s="11" t="s">
        <v>8323</v>
      </c>
      <c r="R1039" t="s">
        <v>8328</v>
      </c>
      <c r="S1039" s="15">
        <f t="shared" si="66"/>
        <v>42119.822476851856</v>
      </c>
      <c r="T1039" s="15">
        <f t="shared" si="67"/>
        <v>42142.208333333328</v>
      </c>
    </row>
    <row r="1040" spans="1:20" ht="41.4" x14ac:dyDescent="0.4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64"/>
        <v>145</v>
      </c>
      <c r="P1040">
        <f t="shared" si="65"/>
        <v>35.74</v>
      </c>
      <c r="Q1040" s="11" t="s">
        <v>8323</v>
      </c>
      <c r="R1040" t="s">
        <v>8328</v>
      </c>
      <c r="S1040" s="15">
        <f t="shared" si="66"/>
        <v>42418.231747685189</v>
      </c>
      <c r="T1040" s="15">
        <f t="shared" si="67"/>
        <v>42448.190081018518</v>
      </c>
    </row>
    <row r="1041" spans="1:20" ht="41.4" x14ac:dyDescent="0.4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64"/>
        <v>128</v>
      </c>
      <c r="P1041">
        <f t="shared" si="65"/>
        <v>21.37</v>
      </c>
      <c r="Q1041" s="11" t="s">
        <v>8323</v>
      </c>
      <c r="R1041" t="s">
        <v>8328</v>
      </c>
      <c r="S1041" s="15">
        <f t="shared" si="66"/>
        <v>42692.109328703707</v>
      </c>
      <c r="T1041" s="15">
        <f t="shared" si="67"/>
        <v>42717.332638888889</v>
      </c>
    </row>
    <row r="1042" spans="1:20" ht="41.4" x14ac:dyDescent="0.4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64"/>
        <v>0</v>
      </c>
      <c r="P1042">
        <f t="shared" si="65"/>
        <v>250</v>
      </c>
      <c r="Q1042" s="11" t="s">
        <v>8329</v>
      </c>
      <c r="R1042" t="s">
        <v>8330</v>
      </c>
      <c r="S1042" s="15">
        <f t="shared" si="66"/>
        <v>42579.708437499998</v>
      </c>
      <c r="T1042" s="15">
        <f t="shared" si="67"/>
        <v>42609.708437499998</v>
      </c>
    </row>
    <row r="1043" spans="1:20" ht="41.4" x14ac:dyDescent="0.4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64"/>
        <v>0</v>
      </c>
      <c r="P1043">
        <f t="shared" si="65"/>
        <v>0</v>
      </c>
      <c r="Q1043" s="11" t="s">
        <v>8329</v>
      </c>
      <c r="R1043" t="s">
        <v>8330</v>
      </c>
      <c r="S1043" s="15">
        <f t="shared" si="66"/>
        <v>41831.060092592597</v>
      </c>
      <c r="T1043" s="15">
        <f t="shared" si="67"/>
        <v>41851.060092592597</v>
      </c>
    </row>
    <row r="1044" spans="1:20" ht="41.4" x14ac:dyDescent="0.4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64"/>
        <v>2</v>
      </c>
      <c r="P1044">
        <f t="shared" si="65"/>
        <v>10</v>
      </c>
      <c r="Q1044" s="11" t="s">
        <v>8329</v>
      </c>
      <c r="R1044" t="s">
        <v>8330</v>
      </c>
      <c r="S1044" s="15">
        <f t="shared" si="66"/>
        <v>41851.696157407408</v>
      </c>
      <c r="T1044" s="15">
        <f t="shared" si="67"/>
        <v>41894.416666666664</v>
      </c>
    </row>
    <row r="1045" spans="1:20" ht="41.4" x14ac:dyDescent="0.4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64"/>
        <v>9</v>
      </c>
      <c r="P1045">
        <f t="shared" si="65"/>
        <v>29.24</v>
      </c>
      <c r="Q1045" s="11" t="s">
        <v>8329</v>
      </c>
      <c r="R1045" t="s">
        <v>8330</v>
      </c>
      <c r="S1045" s="15">
        <f t="shared" si="66"/>
        <v>42114.252951388888</v>
      </c>
      <c r="T1045" s="15">
        <f t="shared" si="67"/>
        <v>42144.252951388888</v>
      </c>
    </row>
    <row r="1046" spans="1:20" ht="41.4" x14ac:dyDescent="0.4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64"/>
        <v>0</v>
      </c>
      <c r="P1046">
        <f t="shared" si="65"/>
        <v>3</v>
      </c>
      <c r="Q1046" s="11" t="s">
        <v>8329</v>
      </c>
      <c r="R1046" t="s">
        <v>8330</v>
      </c>
      <c r="S1046" s="15">
        <f t="shared" si="66"/>
        <v>42011.925937499997</v>
      </c>
      <c r="T1046" s="15">
        <f t="shared" si="67"/>
        <v>42068.852083333331</v>
      </c>
    </row>
    <row r="1047" spans="1:20" ht="41.4" x14ac:dyDescent="0.4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64"/>
        <v>3</v>
      </c>
      <c r="P1047">
        <f t="shared" si="65"/>
        <v>33.25</v>
      </c>
      <c r="Q1047" s="11" t="s">
        <v>8329</v>
      </c>
      <c r="R1047" t="s">
        <v>8330</v>
      </c>
      <c r="S1047" s="15">
        <f t="shared" si="66"/>
        <v>41844.874421296299</v>
      </c>
      <c r="T1047" s="15">
        <f t="shared" si="67"/>
        <v>41874.874421296299</v>
      </c>
    </row>
    <row r="1048" spans="1:20" ht="41.4" x14ac:dyDescent="0.4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64"/>
        <v>0</v>
      </c>
      <c r="P1048">
        <f t="shared" si="65"/>
        <v>0</v>
      </c>
      <c r="Q1048" s="11" t="s">
        <v>8329</v>
      </c>
      <c r="R1048" t="s">
        <v>8330</v>
      </c>
      <c r="S1048" s="15">
        <f t="shared" si="66"/>
        <v>42319.851388888885</v>
      </c>
      <c r="T1048" s="15">
        <f t="shared" si="67"/>
        <v>42364.851388888885</v>
      </c>
    </row>
    <row r="1049" spans="1:20" ht="41.4" x14ac:dyDescent="0.4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64"/>
        <v>0</v>
      </c>
      <c r="P1049">
        <f t="shared" si="65"/>
        <v>1</v>
      </c>
      <c r="Q1049" s="11" t="s">
        <v>8329</v>
      </c>
      <c r="R1049" t="s">
        <v>8330</v>
      </c>
      <c r="S1049" s="15">
        <f t="shared" si="66"/>
        <v>41918.818460648145</v>
      </c>
      <c r="T1049" s="15">
        <f t="shared" si="67"/>
        <v>41948.860127314816</v>
      </c>
    </row>
    <row r="1050" spans="1:20" ht="41.4" x14ac:dyDescent="0.4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64"/>
        <v>1</v>
      </c>
      <c r="P1050">
        <f t="shared" si="65"/>
        <v>53</v>
      </c>
      <c r="Q1050" s="11" t="s">
        <v>8329</v>
      </c>
      <c r="R1050" t="s">
        <v>8330</v>
      </c>
      <c r="S1050" s="15">
        <f t="shared" si="66"/>
        <v>42598.053113425922</v>
      </c>
      <c r="T1050" s="15">
        <f t="shared" si="67"/>
        <v>42638.053113425922</v>
      </c>
    </row>
    <row r="1051" spans="1:20" x14ac:dyDescent="0.4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64"/>
        <v>0</v>
      </c>
      <c r="P1051">
        <f t="shared" si="65"/>
        <v>0</v>
      </c>
      <c r="Q1051" s="11" t="s">
        <v>8329</v>
      </c>
      <c r="R1051" t="s">
        <v>8330</v>
      </c>
      <c r="S1051" s="15">
        <f t="shared" si="66"/>
        <v>42382.431076388893</v>
      </c>
      <c r="T1051" s="15">
        <f t="shared" si="67"/>
        <v>42412.431076388893</v>
      </c>
    </row>
    <row r="1052" spans="1:20" ht="27.6" x14ac:dyDescent="0.4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64"/>
        <v>0</v>
      </c>
      <c r="P1052">
        <f t="shared" si="65"/>
        <v>0</v>
      </c>
      <c r="Q1052" s="11" t="s">
        <v>8329</v>
      </c>
      <c r="R1052" t="s">
        <v>8330</v>
      </c>
      <c r="S1052" s="15">
        <f t="shared" si="66"/>
        <v>42231.7971875</v>
      </c>
      <c r="T1052" s="15">
        <f t="shared" si="67"/>
        <v>42261.7971875</v>
      </c>
    </row>
    <row r="1053" spans="1:20" ht="41.4" x14ac:dyDescent="0.4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64"/>
        <v>0</v>
      </c>
      <c r="P1053">
        <f t="shared" si="65"/>
        <v>0</v>
      </c>
      <c r="Q1053" s="11" t="s">
        <v>8329</v>
      </c>
      <c r="R1053" t="s">
        <v>8330</v>
      </c>
      <c r="S1053" s="15">
        <f t="shared" si="66"/>
        <v>41850.014178240745</v>
      </c>
      <c r="T1053" s="15">
        <f t="shared" si="67"/>
        <v>41878.014178240745</v>
      </c>
    </row>
    <row r="1054" spans="1:20" ht="55.2" x14ac:dyDescent="0.4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64"/>
        <v>0</v>
      </c>
      <c r="P1054">
        <f t="shared" si="65"/>
        <v>0</v>
      </c>
      <c r="Q1054" s="11" t="s">
        <v>8329</v>
      </c>
      <c r="R1054" t="s">
        <v>8330</v>
      </c>
      <c r="S1054" s="15">
        <f t="shared" si="66"/>
        <v>42483.797395833331</v>
      </c>
      <c r="T1054" s="15">
        <f t="shared" si="67"/>
        <v>42527.839583333334</v>
      </c>
    </row>
    <row r="1055" spans="1:20" ht="41.4" x14ac:dyDescent="0.4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64"/>
        <v>1</v>
      </c>
      <c r="P1055">
        <f t="shared" si="65"/>
        <v>15</v>
      </c>
      <c r="Q1055" s="11" t="s">
        <v>8329</v>
      </c>
      <c r="R1055" t="s">
        <v>8330</v>
      </c>
      <c r="S1055" s="15">
        <f t="shared" si="66"/>
        <v>42775.172824074078</v>
      </c>
      <c r="T1055" s="15">
        <f t="shared" si="67"/>
        <v>42800.172824074078</v>
      </c>
    </row>
    <row r="1056" spans="1:20" ht="41.4" x14ac:dyDescent="0.4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64"/>
        <v>0</v>
      </c>
      <c r="P1056">
        <f t="shared" si="65"/>
        <v>0</v>
      </c>
      <c r="Q1056" s="11" t="s">
        <v>8329</v>
      </c>
      <c r="R1056" t="s">
        <v>8330</v>
      </c>
      <c r="S1056" s="15">
        <f t="shared" si="66"/>
        <v>41831.851840277777</v>
      </c>
      <c r="T1056" s="15">
        <f t="shared" si="67"/>
        <v>41861.916666666664</v>
      </c>
    </row>
    <row r="1057" spans="1:20" ht="41.4" x14ac:dyDescent="0.4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64"/>
        <v>0</v>
      </c>
      <c r="P1057">
        <f t="shared" si="65"/>
        <v>0</v>
      </c>
      <c r="Q1057" s="11" t="s">
        <v>8329</v>
      </c>
      <c r="R1057" t="s">
        <v>8330</v>
      </c>
      <c r="S1057" s="15">
        <f t="shared" si="66"/>
        <v>42406.992418981477</v>
      </c>
      <c r="T1057" s="15">
        <f t="shared" si="67"/>
        <v>42436.992418981477</v>
      </c>
    </row>
    <row r="1058" spans="1:20" ht="41.4" x14ac:dyDescent="0.4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64"/>
        <v>0</v>
      </c>
      <c r="P1058">
        <f t="shared" si="65"/>
        <v>0</v>
      </c>
      <c r="Q1058" s="11" t="s">
        <v>8329</v>
      </c>
      <c r="R1058" t="s">
        <v>8330</v>
      </c>
      <c r="S1058" s="15">
        <f t="shared" si="66"/>
        <v>42058.719641203701</v>
      </c>
      <c r="T1058" s="15">
        <f t="shared" si="67"/>
        <v>42118.677974537044</v>
      </c>
    </row>
    <row r="1059" spans="1:20" ht="41.4" x14ac:dyDescent="0.4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64"/>
        <v>0</v>
      </c>
      <c r="P1059">
        <f t="shared" si="65"/>
        <v>0</v>
      </c>
      <c r="Q1059" s="11" t="s">
        <v>8329</v>
      </c>
      <c r="R1059" t="s">
        <v>8330</v>
      </c>
      <c r="S1059" s="15">
        <f t="shared" si="66"/>
        <v>42678.871331018512</v>
      </c>
      <c r="T1059" s="15">
        <f t="shared" si="67"/>
        <v>42708.912997685184</v>
      </c>
    </row>
    <row r="1060" spans="1:20" ht="41.4" x14ac:dyDescent="0.4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64"/>
        <v>0</v>
      </c>
      <c r="P1060">
        <f t="shared" si="65"/>
        <v>0</v>
      </c>
      <c r="Q1060" s="11" t="s">
        <v>8329</v>
      </c>
      <c r="R1060" t="s">
        <v>8330</v>
      </c>
      <c r="S1060" s="15">
        <f t="shared" si="66"/>
        <v>42047.900960648149</v>
      </c>
      <c r="T1060" s="15">
        <f t="shared" si="67"/>
        <v>42089</v>
      </c>
    </row>
    <row r="1061" spans="1:20" x14ac:dyDescent="0.4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64"/>
        <v>0</v>
      </c>
      <c r="P1061">
        <f t="shared" si="65"/>
        <v>0</v>
      </c>
      <c r="Q1061" s="11" t="s">
        <v>8329</v>
      </c>
      <c r="R1061" t="s">
        <v>8330</v>
      </c>
      <c r="S1061" s="15">
        <f t="shared" si="66"/>
        <v>42046.79</v>
      </c>
      <c r="T1061" s="15">
        <f t="shared" si="67"/>
        <v>42076.748333333337</v>
      </c>
    </row>
    <row r="1062" spans="1:20" ht="41.4" x14ac:dyDescent="0.4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64"/>
        <v>1</v>
      </c>
      <c r="P1062">
        <f t="shared" si="65"/>
        <v>50</v>
      </c>
      <c r="Q1062" s="11" t="s">
        <v>8329</v>
      </c>
      <c r="R1062" t="s">
        <v>8330</v>
      </c>
      <c r="S1062" s="15">
        <f t="shared" si="66"/>
        <v>42079.913113425922</v>
      </c>
      <c r="T1062" s="15">
        <f t="shared" si="67"/>
        <v>42109.913113425922</v>
      </c>
    </row>
    <row r="1063" spans="1:20" ht="27.6" x14ac:dyDescent="0.4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64"/>
        <v>0</v>
      </c>
      <c r="P1063">
        <f t="shared" si="65"/>
        <v>0</v>
      </c>
      <c r="Q1063" s="11" t="s">
        <v>8329</v>
      </c>
      <c r="R1063" t="s">
        <v>8330</v>
      </c>
      <c r="S1063" s="15">
        <f t="shared" si="66"/>
        <v>42432.276712962965</v>
      </c>
      <c r="T1063" s="15">
        <f t="shared" si="67"/>
        <v>42492.041666666672</v>
      </c>
    </row>
    <row r="1064" spans="1:20" x14ac:dyDescent="0.4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64"/>
        <v>95</v>
      </c>
      <c r="P1064">
        <f t="shared" si="65"/>
        <v>47.5</v>
      </c>
      <c r="Q1064" s="11" t="s">
        <v>8329</v>
      </c>
      <c r="R1064" t="s">
        <v>8330</v>
      </c>
      <c r="S1064" s="15">
        <f t="shared" si="66"/>
        <v>42556.807187500002</v>
      </c>
      <c r="T1064" s="15">
        <f t="shared" si="67"/>
        <v>42563.807187500002</v>
      </c>
    </row>
    <row r="1065" spans="1:20" ht="41.4" x14ac:dyDescent="0.4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64"/>
        <v>0</v>
      </c>
      <c r="P1065">
        <f t="shared" si="65"/>
        <v>0</v>
      </c>
      <c r="Q1065" s="11" t="s">
        <v>8329</v>
      </c>
      <c r="R1065" t="s">
        <v>8330</v>
      </c>
      <c r="S1065" s="15">
        <f t="shared" si="66"/>
        <v>42583.030810185184</v>
      </c>
      <c r="T1065" s="15">
        <f t="shared" si="67"/>
        <v>42613.030810185184</v>
      </c>
    </row>
    <row r="1066" spans="1:20" ht="41.4" x14ac:dyDescent="0.4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64"/>
        <v>9</v>
      </c>
      <c r="P1066">
        <f t="shared" si="65"/>
        <v>65.67</v>
      </c>
      <c r="Q1066" s="11" t="s">
        <v>8331</v>
      </c>
      <c r="R1066" t="s">
        <v>8332</v>
      </c>
      <c r="S1066" s="15">
        <f t="shared" si="66"/>
        <v>41417.228043981479</v>
      </c>
      <c r="T1066" s="15">
        <f t="shared" si="67"/>
        <v>41462.228043981479</v>
      </c>
    </row>
    <row r="1067" spans="1:20" ht="41.4" x14ac:dyDescent="0.4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64"/>
        <v>3</v>
      </c>
      <c r="P1067">
        <f t="shared" si="65"/>
        <v>16.2</v>
      </c>
      <c r="Q1067" s="11" t="s">
        <v>8331</v>
      </c>
      <c r="R1067" t="s">
        <v>8332</v>
      </c>
      <c r="S1067" s="15">
        <f t="shared" si="66"/>
        <v>41661.381041666667</v>
      </c>
      <c r="T1067" s="15">
        <f t="shared" si="67"/>
        <v>41689.381041666667</v>
      </c>
    </row>
    <row r="1068" spans="1:20" ht="41.4" x14ac:dyDescent="0.4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64"/>
        <v>3</v>
      </c>
      <c r="P1068">
        <f t="shared" si="65"/>
        <v>34.130000000000003</v>
      </c>
      <c r="Q1068" s="11" t="s">
        <v>8331</v>
      </c>
      <c r="R1068" t="s">
        <v>8332</v>
      </c>
      <c r="S1068" s="15">
        <f t="shared" si="66"/>
        <v>41445.962754629632</v>
      </c>
      <c r="T1068" s="15">
        <f t="shared" si="67"/>
        <v>41490.962754629632</v>
      </c>
    </row>
    <row r="1069" spans="1:20" ht="41.4" x14ac:dyDescent="0.4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64"/>
        <v>26</v>
      </c>
      <c r="P1069">
        <f t="shared" si="65"/>
        <v>13</v>
      </c>
      <c r="Q1069" s="11" t="s">
        <v>8331</v>
      </c>
      <c r="R1069" t="s">
        <v>8332</v>
      </c>
      <c r="S1069" s="15">
        <f t="shared" si="66"/>
        <v>41599.855682870373</v>
      </c>
      <c r="T1069" s="15">
        <f t="shared" si="67"/>
        <v>41629.855682870373</v>
      </c>
    </row>
    <row r="1070" spans="1:20" ht="41.4" x14ac:dyDescent="0.4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64"/>
        <v>0</v>
      </c>
      <c r="P1070">
        <f t="shared" si="65"/>
        <v>11.25</v>
      </c>
      <c r="Q1070" s="11" t="s">
        <v>8331</v>
      </c>
      <c r="R1070" t="s">
        <v>8332</v>
      </c>
      <c r="S1070" s="15">
        <f t="shared" si="66"/>
        <v>42440.371111111104</v>
      </c>
      <c r="T1070" s="15">
        <f t="shared" si="67"/>
        <v>42470.329444444447</v>
      </c>
    </row>
    <row r="1071" spans="1:20" ht="41.4" x14ac:dyDescent="0.4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64"/>
        <v>39</v>
      </c>
      <c r="P1071">
        <f t="shared" si="65"/>
        <v>40.479999999999997</v>
      </c>
      <c r="Q1071" s="11" t="s">
        <v>8331</v>
      </c>
      <c r="R1071" t="s">
        <v>8332</v>
      </c>
      <c r="S1071" s="15">
        <f t="shared" si="66"/>
        <v>41572.229849537034</v>
      </c>
      <c r="T1071" s="15">
        <f t="shared" si="67"/>
        <v>41604.271516203706</v>
      </c>
    </row>
    <row r="1072" spans="1:20" ht="41.4" x14ac:dyDescent="0.4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64"/>
        <v>1</v>
      </c>
      <c r="P1072">
        <f t="shared" si="65"/>
        <v>35</v>
      </c>
      <c r="Q1072" s="11" t="s">
        <v>8331</v>
      </c>
      <c r="R1072" t="s">
        <v>8332</v>
      </c>
      <c r="S1072" s="15">
        <f t="shared" si="66"/>
        <v>41163.011828703704</v>
      </c>
      <c r="T1072" s="15">
        <f t="shared" si="67"/>
        <v>41183.011828703704</v>
      </c>
    </row>
    <row r="1073" spans="1:20" ht="41.4" x14ac:dyDescent="0.4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64"/>
        <v>0</v>
      </c>
      <c r="P1073">
        <f t="shared" si="65"/>
        <v>0</v>
      </c>
      <c r="Q1073" s="11" t="s">
        <v>8331</v>
      </c>
      <c r="R1073" t="s">
        <v>8332</v>
      </c>
      <c r="S1073" s="15">
        <f t="shared" si="66"/>
        <v>42295.753391203703</v>
      </c>
      <c r="T1073" s="15">
        <f t="shared" si="67"/>
        <v>42325.795057870375</v>
      </c>
    </row>
    <row r="1074" spans="1:20" ht="41.4" x14ac:dyDescent="0.4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64"/>
        <v>0</v>
      </c>
      <c r="P1074">
        <f t="shared" si="65"/>
        <v>12.75</v>
      </c>
      <c r="Q1074" s="11" t="s">
        <v>8331</v>
      </c>
      <c r="R1074" t="s">
        <v>8332</v>
      </c>
      <c r="S1074" s="15">
        <f t="shared" si="66"/>
        <v>41645.832141203704</v>
      </c>
      <c r="T1074" s="15">
        <f t="shared" si="67"/>
        <v>41675.832141203704</v>
      </c>
    </row>
    <row r="1075" spans="1:20" ht="27.6" x14ac:dyDescent="0.4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64"/>
        <v>1</v>
      </c>
      <c r="P1075">
        <f t="shared" si="65"/>
        <v>10</v>
      </c>
      <c r="Q1075" s="11" t="s">
        <v>8331</v>
      </c>
      <c r="R1075" t="s">
        <v>8332</v>
      </c>
      <c r="S1075" s="15">
        <f t="shared" si="66"/>
        <v>40802.964594907404</v>
      </c>
      <c r="T1075" s="15">
        <f t="shared" si="67"/>
        <v>40832.964594907404</v>
      </c>
    </row>
    <row r="1076" spans="1:20" ht="41.4" x14ac:dyDescent="0.4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64"/>
        <v>6</v>
      </c>
      <c r="P1076">
        <f t="shared" si="65"/>
        <v>113.57</v>
      </c>
      <c r="Q1076" s="11" t="s">
        <v>8331</v>
      </c>
      <c r="R1076" t="s">
        <v>8332</v>
      </c>
      <c r="S1076" s="15">
        <f t="shared" si="66"/>
        <v>41613.172974537039</v>
      </c>
      <c r="T1076" s="15">
        <f t="shared" si="67"/>
        <v>41643.172974537039</v>
      </c>
    </row>
    <row r="1077" spans="1:20" ht="27.6" x14ac:dyDescent="0.4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64"/>
        <v>5</v>
      </c>
      <c r="P1077">
        <f t="shared" si="65"/>
        <v>15</v>
      </c>
      <c r="Q1077" s="11" t="s">
        <v>8331</v>
      </c>
      <c r="R1077" t="s">
        <v>8332</v>
      </c>
      <c r="S1077" s="15">
        <f t="shared" si="66"/>
        <v>41005.904120370367</v>
      </c>
      <c r="T1077" s="15">
        <f t="shared" si="67"/>
        <v>41035.904120370367</v>
      </c>
    </row>
    <row r="1078" spans="1:20" ht="41.4" x14ac:dyDescent="0.4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64"/>
        <v>63</v>
      </c>
      <c r="P1078">
        <f t="shared" si="65"/>
        <v>48.28</v>
      </c>
      <c r="Q1078" s="11" t="s">
        <v>8331</v>
      </c>
      <c r="R1078" t="s">
        <v>8332</v>
      </c>
      <c r="S1078" s="15">
        <f t="shared" si="66"/>
        <v>41838.377893518518</v>
      </c>
      <c r="T1078" s="15">
        <f t="shared" si="67"/>
        <v>41893.377893518518</v>
      </c>
    </row>
    <row r="1079" spans="1:20" ht="41.4" x14ac:dyDescent="0.4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64"/>
        <v>29</v>
      </c>
      <c r="P1079">
        <f t="shared" si="65"/>
        <v>43.98</v>
      </c>
      <c r="Q1079" s="11" t="s">
        <v>8331</v>
      </c>
      <c r="R1079" t="s">
        <v>8332</v>
      </c>
      <c r="S1079" s="15">
        <f t="shared" si="66"/>
        <v>42353.16679398148</v>
      </c>
      <c r="T1079" s="15">
        <f t="shared" si="67"/>
        <v>42383.16679398148</v>
      </c>
    </row>
    <row r="1080" spans="1:20" ht="41.4" x14ac:dyDescent="0.4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64"/>
        <v>8</v>
      </c>
      <c r="P1080">
        <f t="shared" si="65"/>
        <v>9</v>
      </c>
      <c r="Q1080" s="11" t="s">
        <v>8331</v>
      </c>
      <c r="R1080" t="s">
        <v>8332</v>
      </c>
      <c r="S1080" s="15">
        <f t="shared" si="66"/>
        <v>40701.195844907408</v>
      </c>
      <c r="T1080" s="15">
        <f t="shared" si="67"/>
        <v>40746.195844907408</v>
      </c>
    </row>
    <row r="1081" spans="1:20" ht="41.4" x14ac:dyDescent="0.4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64"/>
        <v>3</v>
      </c>
      <c r="P1081">
        <f t="shared" si="65"/>
        <v>37.67</v>
      </c>
      <c r="Q1081" s="11" t="s">
        <v>8331</v>
      </c>
      <c r="R1081" t="s">
        <v>8332</v>
      </c>
      <c r="S1081" s="15">
        <f t="shared" si="66"/>
        <v>42479.566388888896</v>
      </c>
      <c r="T1081" s="15">
        <f t="shared" si="67"/>
        <v>42504.566388888896</v>
      </c>
    </row>
    <row r="1082" spans="1:20" ht="41.4" x14ac:dyDescent="0.4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64"/>
        <v>9</v>
      </c>
      <c r="P1082">
        <f t="shared" si="65"/>
        <v>18.579999999999998</v>
      </c>
      <c r="Q1082" s="11" t="s">
        <v>8331</v>
      </c>
      <c r="R1082" t="s">
        <v>8332</v>
      </c>
      <c r="S1082" s="15">
        <f t="shared" si="66"/>
        <v>41740.138113425928</v>
      </c>
      <c r="T1082" s="15">
        <f t="shared" si="67"/>
        <v>41770.138113425928</v>
      </c>
    </row>
    <row r="1083" spans="1:20" ht="41.4" x14ac:dyDescent="0.4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64"/>
        <v>0</v>
      </c>
      <c r="P1083">
        <f t="shared" si="65"/>
        <v>3</v>
      </c>
      <c r="Q1083" s="11" t="s">
        <v>8331</v>
      </c>
      <c r="R1083" t="s">
        <v>8332</v>
      </c>
      <c r="S1083" s="15">
        <f t="shared" si="66"/>
        <v>42002.926990740743</v>
      </c>
      <c r="T1083" s="15">
        <f t="shared" si="67"/>
        <v>42032.926990740743</v>
      </c>
    </row>
    <row r="1084" spans="1:20" ht="27.6" x14ac:dyDescent="0.4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64"/>
        <v>1</v>
      </c>
      <c r="P1084">
        <f t="shared" si="65"/>
        <v>18.670000000000002</v>
      </c>
      <c r="Q1084" s="11" t="s">
        <v>8331</v>
      </c>
      <c r="R1084" t="s">
        <v>8332</v>
      </c>
      <c r="S1084" s="15">
        <f t="shared" si="66"/>
        <v>41101.906111111115</v>
      </c>
      <c r="T1084" s="15">
        <f t="shared" si="67"/>
        <v>41131.906111111115</v>
      </c>
    </row>
    <row r="1085" spans="1:20" ht="41.4" x14ac:dyDescent="0.4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64"/>
        <v>1</v>
      </c>
      <c r="P1085">
        <f t="shared" si="65"/>
        <v>410</v>
      </c>
      <c r="Q1085" s="11" t="s">
        <v>8331</v>
      </c>
      <c r="R1085" t="s">
        <v>8332</v>
      </c>
      <c r="S1085" s="15">
        <f t="shared" si="66"/>
        <v>41793.659525462965</v>
      </c>
      <c r="T1085" s="15">
        <f t="shared" si="67"/>
        <v>41853.659525462965</v>
      </c>
    </row>
    <row r="1086" spans="1:20" x14ac:dyDescent="0.4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64"/>
        <v>0</v>
      </c>
      <c r="P1086">
        <f t="shared" si="65"/>
        <v>0</v>
      </c>
      <c r="Q1086" s="11" t="s">
        <v>8331</v>
      </c>
      <c r="R1086" t="s">
        <v>8332</v>
      </c>
      <c r="S1086" s="15">
        <f t="shared" si="66"/>
        <v>41829.912083333329</v>
      </c>
      <c r="T1086" s="15">
        <f t="shared" si="67"/>
        <v>41859.912083333329</v>
      </c>
    </row>
    <row r="1087" spans="1:20" ht="27.6" x14ac:dyDescent="0.4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64"/>
        <v>3</v>
      </c>
      <c r="P1087">
        <f t="shared" si="65"/>
        <v>114</v>
      </c>
      <c r="Q1087" s="11" t="s">
        <v>8331</v>
      </c>
      <c r="R1087" t="s">
        <v>8332</v>
      </c>
      <c r="S1087" s="15">
        <f t="shared" si="66"/>
        <v>42413.671006944445</v>
      </c>
      <c r="T1087" s="15">
        <f t="shared" si="67"/>
        <v>42443.629340277781</v>
      </c>
    </row>
    <row r="1088" spans="1:20" x14ac:dyDescent="0.4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64"/>
        <v>0</v>
      </c>
      <c r="P1088">
        <f t="shared" si="65"/>
        <v>7.5</v>
      </c>
      <c r="Q1088" s="11" t="s">
        <v>8331</v>
      </c>
      <c r="R1088" t="s">
        <v>8332</v>
      </c>
      <c r="S1088" s="15">
        <f t="shared" si="66"/>
        <v>41845.866793981484</v>
      </c>
      <c r="T1088" s="15">
        <f t="shared" si="67"/>
        <v>41875.866793981484</v>
      </c>
    </row>
    <row r="1089" spans="1:20" ht="41.4" x14ac:dyDescent="0.4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64"/>
        <v>0</v>
      </c>
      <c r="P1089">
        <f t="shared" si="65"/>
        <v>0</v>
      </c>
      <c r="Q1089" s="11" t="s">
        <v>8331</v>
      </c>
      <c r="R1089" t="s">
        <v>8332</v>
      </c>
      <c r="S1089" s="15">
        <f t="shared" si="66"/>
        <v>41775.713969907411</v>
      </c>
      <c r="T1089" s="15">
        <f t="shared" si="67"/>
        <v>41805.713969907411</v>
      </c>
    </row>
    <row r="1090" spans="1:20" ht="27.6" x14ac:dyDescent="0.4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si="64"/>
        <v>14</v>
      </c>
      <c r="P1090">
        <f t="shared" si="65"/>
        <v>43.42</v>
      </c>
      <c r="Q1090" s="11" t="s">
        <v>8331</v>
      </c>
      <c r="R1090" t="s">
        <v>8332</v>
      </c>
      <c r="S1090" s="15">
        <f t="shared" si="66"/>
        <v>41723.799386574072</v>
      </c>
      <c r="T1090" s="15">
        <f t="shared" si="67"/>
        <v>41753.799386574072</v>
      </c>
    </row>
    <row r="1091" spans="1:20" ht="27.6" x14ac:dyDescent="0.4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ref="O1091:O1154" si="68">ROUND(E1091/D1091*100,0)</f>
        <v>8</v>
      </c>
      <c r="P1091">
        <f t="shared" ref="P1091:P1154" si="69">IFERROR(ROUND(E1091/L1091,2),0)</f>
        <v>23.96</v>
      </c>
      <c r="Q1091" s="11" t="s">
        <v>8331</v>
      </c>
      <c r="R1091" t="s">
        <v>8332</v>
      </c>
      <c r="S1091" s="15">
        <f t="shared" ref="S1091:S1154" si="70">(((J1091/60)/60)/24)+DATE(1970,1,1)</f>
        <v>42151.189525462964</v>
      </c>
      <c r="T1091" s="15">
        <f t="shared" ref="T1091:T1154" si="71">(((I1091/60)/60)/24)+DATE(1970,1,1)</f>
        <v>42181.189525462964</v>
      </c>
    </row>
    <row r="1092" spans="1:20" ht="41.4" x14ac:dyDescent="0.4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68"/>
        <v>0</v>
      </c>
      <c r="P1092">
        <f t="shared" si="69"/>
        <v>5</v>
      </c>
      <c r="Q1092" s="11" t="s">
        <v>8331</v>
      </c>
      <c r="R1092" t="s">
        <v>8332</v>
      </c>
      <c r="S1092" s="15">
        <f t="shared" si="70"/>
        <v>42123.185798611114</v>
      </c>
      <c r="T1092" s="15">
        <f t="shared" si="71"/>
        <v>42153.185798611114</v>
      </c>
    </row>
    <row r="1093" spans="1:20" ht="41.4" x14ac:dyDescent="0.4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68"/>
        <v>13</v>
      </c>
      <c r="P1093">
        <f t="shared" si="69"/>
        <v>12.5</v>
      </c>
      <c r="Q1093" s="11" t="s">
        <v>8331</v>
      </c>
      <c r="R1093" t="s">
        <v>8332</v>
      </c>
      <c r="S1093" s="15">
        <f t="shared" si="70"/>
        <v>42440.820277777777</v>
      </c>
      <c r="T1093" s="15">
        <f t="shared" si="71"/>
        <v>42470.778611111105</v>
      </c>
    </row>
    <row r="1094" spans="1:20" ht="55.2" x14ac:dyDescent="0.4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68"/>
        <v>1</v>
      </c>
      <c r="P1094">
        <f t="shared" si="69"/>
        <v>3</v>
      </c>
      <c r="Q1094" s="11" t="s">
        <v>8331</v>
      </c>
      <c r="R1094" t="s">
        <v>8332</v>
      </c>
      <c r="S1094" s="15">
        <f t="shared" si="70"/>
        <v>41250.025902777779</v>
      </c>
      <c r="T1094" s="15">
        <f t="shared" si="71"/>
        <v>41280.025902777779</v>
      </c>
    </row>
    <row r="1095" spans="1:20" ht="41.4" x14ac:dyDescent="0.4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68"/>
        <v>14</v>
      </c>
      <c r="P1095">
        <f t="shared" si="69"/>
        <v>10.56</v>
      </c>
      <c r="Q1095" s="11" t="s">
        <v>8331</v>
      </c>
      <c r="R1095" t="s">
        <v>8332</v>
      </c>
      <c r="S1095" s="15">
        <f t="shared" si="70"/>
        <v>42396.973807870367</v>
      </c>
      <c r="T1095" s="15">
        <f t="shared" si="71"/>
        <v>42411.973807870367</v>
      </c>
    </row>
    <row r="1096" spans="1:20" ht="41.4" x14ac:dyDescent="0.4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68"/>
        <v>18</v>
      </c>
      <c r="P1096">
        <f t="shared" si="69"/>
        <v>122</v>
      </c>
      <c r="Q1096" s="11" t="s">
        <v>8331</v>
      </c>
      <c r="R1096" t="s">
        <v>8332</v>
      </c>
      <c r="S1096" s="15">
        <f t="shared" si="70"/>
        <v>40795.713344907403</v>
      </c>
      <c r="T1096" s="15">
        <f t="shared" si="71"/>
        <v>40825.713344907403</v>
      </c>
    </row>
    <row r="1097" spans="1:20" ht="41.4" x14ac:dyDescent="0.4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68"/>
        <v>5</v>
      </c>
      <c r="P1097">
        <f t="shared" si="69"/>
        <v>267.81</v>
      </c>
      <c r="Q1097" s="11" t="s">
        <v>8331</v>
      </c>
      <c r="R1097" t="s">
        <v>8332</v>
      </c>
      <c r="S1097" s="15">
        <f t="shared" si="70"/>
        <v>41486.537268518521</v>
      </c>
      <c r="T1097" s="15">
        <f t="shared" si="71"/>
        <v>41516.537268518521</v>
      </c>
    </row>
    <row r="1098" spans="1:20" ht="41.4" x14ac:dyDescent="0.4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68"/>
        <v>18</v>
      </c>
      <c r="P1098">
        <f t="shared" si="69"/>
        <v>74.209999999999994</v>
      </c>
      <c r="Q1098" s="11" t="s">
        <v>8331</v>
      </c>
      <c r="R1098" t="s">
        <v>8332</v>
      </c>
      <c r="S1098" s="15">
        <f t="shared" si="70"/>
        <v>41885.51798611111</v>
      </c>
      <c r="T1098" s="15">
        <f t="shared" si="71"/>
        <v>41916.145833333336</v>
      </c>
    </row>
    <row r="1099" spans="1:20" ht="41.4" x14ac:dyDescent="0.4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68"/>
        <v>0</v>
      </c>
      <c r="P1099">
        <f t="shared" si="69"/>
        <v>6.71</v>
      </c>
      <c r="Q1099" s="11" t="s">
        <v>8331</v>
      </c>
      <c r="R1099" t="s">
        <v>8332</v>
      </c>
      <c r="S1099" s="15">
        <f t="shared" si="70"/>
        <v>41660.792557870373</v>
      </c>
      <c r="T1099" s="15">
        <f t="shared" si="71"/>
        <v>41700.792557870373</v>
      </c>
    </row>
    <row r="1100" spans="1:20" ht="27.6" x14ac:dyDescent="0.4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68"/>
        <v>7</v>
      </c>
      <c r="P1100">
        <f t="shared" si="69"/>
        <v>81.95</v>
      </c>
      <c r="Q1100" s="11" t="s">
        <v>8331</v>
      </c>
      <c r="R1100" t="s">
        <v>8332</v>
      </c>
      <c r="S1100" s="15">
        <f t="shared" si="70"/>
        <v>41712.762673611112</v>
      </c>
      <c r="T1100" s="15">
        <f t="shared" si="71"/>
        <v>41742.762673611112</v>
      </c>
    </row>
    <row r="1101" spans="1:20" ht="41.4" x14ac:dyDescent="0.4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68"/>
        <v>1</v>
      </c>
      <c r="P1101">
        <f t="shared" si="69"/>
        <v>25</v>
      </c>
      <c r="Q1101" s="11" t="s">
        <v>8331</v>
      </c>
      <c r="R1101" t="s">
        <v>8332</v>
      </c>
      <c r="S1101" s="15">
        <f t="shared" si="70"/>
        <v>42107.836435185185</v>
      </c>
      <c r="T1101" s="15">
        <f t="shared" si="71"/>
        <v>42137.836435185185</v>
      </c>
    </row>
    <row r="1102" spans="1:20" ht="41.4" x14ac:dyDescent="0.4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68"/>
        <v>3</v>
      </c>
      <c r="P1102">
        <f t="shared" si="69"/>
        <v>10</v>
      </c>
      <c r="Q1102" s="11" t="s">
        <v>8331</v>
      </c>
      <c r="R1102" t="s">
        <v>8332</v>
      </c>
      <c r="S1102" s="15">
        <f t="shared" si="70"/>
        <v>42384.110775462963</v>
      </c>
      <c r="T1102" s="15">
        <f t="shared" si="71"/>
        <v>42414.110775462963</v>
      </c>
    </row>
    <row r="1103" spans="1:20" ht="27.6" x14ac:dyDescent="0.4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68"/>
        <v>0</v>
      </c>
      <c r="P1103">
        <f t="shared" si="69"/>
        <v>6.83</v>
      </c>
      <c r="Q1103" s="11" t="s">
        <v>8331</v>
      </c>
      <c r="R1103" t="s">
        <v>8332</v>
      </c>
      <c r="S1103" s="15">
        <f t="shared" si="70"/>
        <v>42538.77243055556</v>
      </c>
      <c r="T1103" s="15">
        <f t="shared" si="71"/>
        <v>42565.758333333331</v>
      </c>
    </row>
    <row r="1104" spans="1:20" ht="41.4" x14ac:dyDescent="0.4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68"/>
        <v>5</v>
      </c>
      <c r="P1104">
        <f t="shared" si="69"/>
        <v>17.71</v>
      </c>
      <c r="Q1104" s="11" t="s">
        <v>8331</v>
      </c>
      <c r="R1104" t="s">
        <v>8332</v>
      </c>
      <c r="S1104" s="15">
        <f t="shared" si="70"/>
        <v>41577.045428240745</v>
      </c>
      <c r="T1104" s="15">
        <f t="shared" si="71"/>
        <v>41617.249305555553</v>
      </c>
    </row>
    <row r="1105" spans="1:20" ht="41.4" x14ac:dyDescent="0.4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68"/>
        <v>2</v>
      </c>
      <c r="P1105">
        <f t="shared" si="69"/>
        <v>16.2</v>
      </c>
      <c r="Q1105" s="11" t="s">
        <v>8331</v>
      </c>
      <c r="R1105" t="s">
        <v>8332</v>
      </c>
      <c r="S1105" s="15">
        <f t="shared" si="70"/>
        <v>42479.22210648148</v>
      </c>
      <c r="T1105" s="15">
        <f t="shared" si="71"/>
        <v>42539.22210648148</v>
      </c>
    </row>
    <row r="1106" spans="1:20" ht="41.4" x14ac:dyDescent="0.4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68"/>
        <v>5</v>
      </c>
      <c r="P1106">
        <f t="shared" si="69"/>
        <v>80.3</v>
      </c>
      <c r="Q1106" s="11" t="s">
        <v>8331</v>
      </c>
      <c r="R1106" t="s">
        <v>8332</v>
      </c>
      <c r="S1106" s="15">
        <f t="shared" si="70"/>
        <v>41771.40996527778</v>
      </c>
      <c r="T1106" s="15">
        <f t="shared" si="71"/>
        <v>41801.40996527778</v>
      </c>
    </row>
    <row r="1107" spans="1:20" ht="41.4" x14ac:dyDescent="0.4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68"/>
        <v>0</v>
      </c>
      <c r="P1107">
        <f t="shared" si="69"/>
        <v>71.55</v>
      </c>
      <c r="Q1107" s="11" t="s">
        <v>8331</v>
      </c>
      <c r="R1107" t="s">
        <v>8332</v>
      </c>
      <c r="S1107" s="15">
        <f t="shared" si="70"/>
        <v>41692.135729166665</v>
      </c>
      <c r="T1107" s="15">
        <f t="shared" si="71"/>
        <v>41722.0940625</v>
      </c>
    </row>
    <row r="1108" spans="1:20" ht="41.4" x14ac:dyDescent="0.4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68"/>
        <v>41</v>
      </c>
      <c r="P1108">
        <f t="shared" si="69"/>
        <v>23.57</v>
      </c>
      <c r="Q1108" s="11" t="s">
        <v>8331</v>
      </c>
      <c r="R1108" t="s">
        <v>8332</v>
      </c>
      <c r="S1108" s="15">
        <f t="shared" si="70"/>
        <v>40973.740451388891</v>
      </c>
      <c r="T1108" s="15">
        <f t="shared" si="71"/>
        <v>41003.698784722219</v>
      </c>
    </row>
    <row r="1109" spans="1:20" ht="55.2" x14ac:dyDescent="0.4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68"/>
        <v>0</v>
      </c>
      <c r="P1109">
        <f t="shared" si="69"/>
        <v>0</v>
      </c>
      <c r="Q1109" s="11" t="s">
        <v>8331</v>
      </c>
      <c r="R1109" t="s">
        <v>8332</v>
      </c>
      <c r="S1109" s="15">
        <f t="shared" si="70"/>
        <v>41813.861388888887</v>
      </c>
      <c r="T1109" s="15">
        <f t="shared" si="71"/>
        <v>41843.861388888887</v>
      </c>
    </row>
    <row r="1110" spans="1:20" ht="41.4" x14ac:dyDescent="0.4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68"/>
        <v>3</v>
      </c>
      <c r="P1110">
        <f t="shared" si="69"/>
        <v>34.880000000000003</v>
      </c>
      <c r="Q1110" s="11" t="s">
        <v>8331</v>
      </c>
      <c r="R1110" t="s">
        <v>8332</v>
      </c>
      <c r="S1110" s="15">
        <f t="shared" si="70"/>
        <v>40952.636979166666</v>
      </c>
      <c r="T1110" s="15">
        <f t="shared" si="71"/>
        <v>41012.595312500001</v>
      </c>
    </row>
    <row r="1111" spans="1:20" ht="41.4" x14ac:dyDescent="0.4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68"/>
        <v>0</v>
      </c>
      <c r="P1111">
        <f t="shared" si="69"/>
        <v>15</v>
      </c>
      <c r="Q1111" s="11" t="s">
        <v>8331</v>
      </c>
      <c r="R1111" t="s">
        <v>8332</v>
      </c>
      <c r="S1111" s="15">
        <f t="shared" si="70"/>
        <v>42662.752199074079</v>
      </c>
      <c r="T1111" s="15">
        <f t="shared" si="71"/>
        <v>42692.793865740736</v>
      </c>
    </row>
    <row r="1112" spans="1:20" ht="41.4" x14ac:dyDescent="0.4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68"/>
        <v>1</v>
      </c>
      <c r="P1112">
        <f t="shared" si="69"/>
        <v>23.18</v>
      </c>
      <c r="Q1112" s="11" t="s">
        <v>8331</v>
      </c>
      <c r="R1112" t="s">
        <v>8332</v>
      </c>
      <c r="S1112" s="15">
        <f t="shared" si="70"/>
        <v>41220.933124999996</v>
      </c>
      <c r="T1112" s="15">
        <f t="shared" si="71"/>
        <v>41250.933124999996</v>
      </c>
    </row>
    <row r="1113" spans="1:20" ht="41.4" x14ac:dyDescent="0.4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68"/>
        <v>0</v>
      </c>
      <c r="P1113">
        <f t="shared" si="69"/>
        <v>1</v>
      </c>
      <c r="Q1113" s="11" t="s">
        <v>8331</v>
      </c>
      <c r="R1113" t="s">
        <v>8332</v>
      </c>
      <c r="S1113" s="15">
        <f t="shared" si="70"/>
        <v>42347.203587962969</v>
      </c>
      <c r="T1113" s="15">
        <f t="shared" si="71"/>
        <v>42377.203587962969</v>
      </c>
    </row>
    <row r="1114" spans="1:20" ht="41.4" x14ac:dyDescent="0.4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68"/>
        <v>36</v>
      </c>
      <c r="P1114">
        <f t="shared" si="69"/>
        <v>100.23</v>
      </c>
      <c r="Q1114" s="11" t="s">
        <v>8331</v>
      </c>
      <c r="R1114" t="s">
        <v>8332</v>
      </c>
      <c r="S1114" s="15">
        <f t="shared" si="70"/>
        <v>41963.759386574078</v>
      </c>
      <c r="T1114" s="15">
        <f t="shared" si="71"/>
        <v>42023.354166666672</v>
      </c>
    </row>
    <row r="1115" spans="1:20" ht="41.4" x14ac:dyDescent="0.4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68"/>
        <v>1</v>
      </c>
      <c r="P1115">
        <f t="shared" si="69"/>
        <v>5</v>
      </c>
      <c r="Q1115" s="11" t="s">
        <v>8331</v>
      </c>
      <c r="R1115" t="s">
        <v>8332</v>
      </c>
      <c r="S1115" s="15">
        <f t="shared" si="70"/>
        <v>41835.977083333331</v>
      </c>
      <c r="T1115" s="15">
        <f t="shared" si="71"/>
        <v>41865.977083333331</v>
      </c>
    </row>
    <row r="1116" spans="1:20" ht="41.4" x14ac:dyDescent="0.4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68"/>
        <v>0</v>
      </c>
      <c r="P1116">
        <f t="shared" si="69"/>
        <v>3.33</v>
      </c>
      <c r="Q1116" s="11" t="s">
        <v>8331</v>
      </c>
      <c r="R1116" t="s">
        <v>8332</v>
      </c>
      <c r="S1116" s="15">
        <f t="shared" si="70"/>
        <v>41526.345914351856</v>
      </c>
      <c r="T1116" s="15">
        <f t="shared" si="71"/>
        <v>41556.345914351856</v>
      </c>
    </row>
    <row r="1117" spans="1:20" ht="41.4" x14ac:dyDescent="0.4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68"/>
        <v>0</v>
      </c>
      <c r="P1117">
        <f t="shared" si="69"/>
        <v>13.25</v>
      </c>
      <c r="Q1117" s="11" t="s">
        <v>8331</v>
      </c>
      <c r="R1117" t="s">
        <v>8332</v>
      </c>
      <c r="S1117" s="15">
        <f t="shared" si="70"/>
        <v>42429.695543981477</v>
      </c>
      <c r="T1117" s="15">
        <f t="shared" si="71"/>
        <v>42459.653877314813</v>
      </c>
    </row>
    <row r="1118" spans="1:20" ht="27.6" x14ac:dyDescent="0.4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68"/>
        <v>0</v>
      </c>
      <c r="P1118">
        <f t="shared" si="69"/>
        <v>17.850000000000001</v>
      </c>
      <c r="Q1118" s="11" t="s">
        <v>8331</v>
      </c>
      <c r="R1118" t="s">
        <v>8332</v>
      </c>
      <c r="S1118" s="15">
        <f t="shared" si="70"/>
        <v>41009.847314814811</v>
      </c>
      <c r="T1118" s="15">
        <f t="shared" si="71"/>
        <v>41069.847314814811</v>
      </c>
    </row>
    <row r="1119" spans="1:20" ht="41.4" x14ac:dyDescent="0.4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68"/>
        <v>8</v>
      </c>
      <c r="P1119">
        <f t="shared" si="69"/>
        <v>10.38</v>
      </c>
      <c r="Q1119" s="11" t="s">
        <v>8331</v>
      </c>
      <c r="R1119" t="s">
        <v>8332</v>
      </c>
      <c r="S1119" s="15">
        <f t="shared" si="70"/>
        <v>42333.598530092597</v>
      </c>
      <c r="T1119" s="15">
        <f t="shared" si="71"/>
        <v>42363.598530092597</v>
      </c>
    </row>
    <row r="1120" spans="1:20" ht="41.4" x14ac:dyDescent="0.4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68"/>
        <v>2</v>
      </c>
      <c r="P1120">
        <f t="shared" si="69"/>
        <v>36.33</v>
      </c>
      <c r="Q1120" s="11" t="s">
        <v>8331</v>
      </c>
      <c r="R1120" t="s">
        <v>8332</v>
      </c>
      <c r="S1120" s="15">
        <f t="shared" si="70"/>
        <v>41704.16642361111</v>
      </c>
      <c r="T1120" s="15">
        <f t="shared" si="71"/>
        <v>41734.124756944446</v>
      </c>
    </row>
    <row r="1121" spans="1:20" ht="41.4" x14ac:dyDescent="0.4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68"/>
        <v>0</v>
      </c>
      <c r="P1121">
        <f t="shared" si="69"/>
        <v>5</v>
      </c>
      <c r="Q1121" s="11" t="s">
        <v>8331</v>
      </c>
      <c r="R1121" t="s">
        <v>8332</v>
      </c>
      <c r="S1121" s="15">
        <f t="shared" si="70"/>
        <v>41722.792407407411</v>
      </c>
      <c r="T1121" s="15">
        <f t="shared" si="71"/>
        <v>41735.792407407411</v>
      </c>
    </row>
    <row r="1122" spans="1:20" ht="27.6" x14ac:dyDescent="0.4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68"/>
        <v>0</v>
      </c>
      <c r="P1122">
        <f t="shared" si="69"/>
        <v>0</v>
      </c>
      <c r="Q1122" s="11" t="s">
        <v>8331</v>
      </c>
      <c r="R1122" t="s">
        <v>8332</v>
      </c>
      <c r="S1122" s="15">
        <f t="shared" si="70"/>
        <v>40799.872685185182</v>
      </c>
      <c r="T1122" s="15">
        <f t="shared" si="71"/>
        <v>40844.872685185182</v>
      </c>
    </row>
    <row r="1123" spans="1:20" ht="41.4" x14ac:dyDescent="0.4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68"/>
        <v>0</v>
      </c>
      <c r="P1123">
        <f t="shared" si="69"/>
        <v>5.8</v>
      </c>
      <c r="Q1123" s="11" t="s">
        <v>8331</v>
      </c>
      <c r="R1123" t="s">
        <v>8332</v>
      </c>
      <c r="S1123" s="15">
        <f t="shared" si="70"/>
        <v>42412.934212962966</v>
      </c>
      <c r="T1123" s="15">
        <f t="shared" si="71"/>
        <v>42442.892546296294</v>
      </c>
    </row>
    <row r="1124" spans="1:20" ht="41.4" x14ac:dyDescent="0.4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68"/>
        <v>0</v>
      </c>
      <c r="P1124">
        <f t="shared" si="69"/>
        <v>0</v>
      </c>
      <c r="Q1124" s="11" t="s">
        <v>8331</v>
      </c>
      <c r="R1124" t="s">
        <v>8332</v>
      </c>
      <c r="S1124" s="15">
        <f t="shared" si="70"/>
        <v>41410.703993055555</v>
      </c>
      <c r="T1124" s="15">
        <f t="shared" si="71"/>
        <v>41424.703993055555</v>
      </c>
    </row>
    <row r="1125" spans="1:20" ht="41.4" x14ac:dyDescent="0.4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68"/>
        <v>0</v>
      </c>
      <c r="P1125">
        <f t="shared" si="69"/>
        <v>3.67</v>
      </c>
      <c r="Q1125" s="11" t="s">
        <v>8331</v>
      </c>
      <c r="R1125" t="s">
        <v>8332</v>
      </c>
      <c r="S1125" s="15">
        <f t="shared" si="70"/>
        <v>41718.5237037037</v>
      </c>
      <c r="T1125" s="15">
        <f t="shared" si="71"/>
        <v>41748.5237037037</v>
      </c>
    </row>
    <row r="1126" spans="1:20" ht="41.4" x14ac:dyDescent="0.4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68"/>
        <v>0</v>
      </c>
      <c r="P1126">
        <f t="shared" si="69"/>
        <v>60.71</v>
      </c>
      <c r="Q1126" s="11" t="s">
        <v>8331</v>
      </c>
      <c r="R1126" t="s">
        <v>8333</v>
      </c>
      <c r="S1126" s="15">
        <f t="shared" si="70"/>
        <v>42094.667256944449</v>
      </c>
      <c r="T1126" s="15">
        <f t="shared" si="71"/>
        <v>42124.667256944449</v>
      </c>
    </row>
    <row r="1127" spans="1:20" ht="41.4" x14ac:dyDescent="0.4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68"/>
        <v>0</v>
      </c>
      <c r="P1127">
        <f t="shared" si="69"/>
        <v>0</v>
      </c>
      <c r="Q1127" s="11" t="s">
        <v>8331</v>
      </c>
      <c r="R1127" t="s">
        <v>8333</v>
      </c>
      <c r="S1127" s="15">
        <f t="shared" si="70"/>
        <v>42212.624189814815</v>
      </c>
      <c r="T1127" s="15">
        <f t="shared" si="71"/>
        <v>42272.624189814815</v>
      </c>
    </row>
    <row r="1128" spans="1:20" ht="41.4" x14ac:dyDescent="0.4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68"/>
        <v>1</v>
      </c>
      <c r="P1128">
        <f t="shared" si="69"/>
        <v>5</v>
      </c>
      <c r="Q1128" s="11" t="s">
        <v>8331</v>
      </c>
      <c r="R1128" t="s">
        <v>8333</v>
      </c>
      <c r="S1128" s="15">
        <f t="shared" si="70"/>
        <v>42535.327476851846</v>
      </c>
      <c r="T1128" s="15">
        <f t="shared" si="71"/>
        <v>42565.327476851846</v>
      </c>
    </row>
    <row r="1129" spans="1:20" ht="55.2" x14ac:dyDescent="0.4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68"/>
        <v>2</v>
      </c>
      <c r="P1129">
        <f t="shared" si="69"/>
        <v>25.43</v>
      </c>
      <c r="Q1129" s="11" t="s">
        <v>8331</v>
      </c>
      <c r="R1129" t="s">
        <v>8333</v>
      </c>
      <c r="S1129" s="15">
        <f t="shared" si="70"/>
        <v>41926.854166666664</v>
      </c>
      <c r="T1129" s="15">
        <f t="shared" si="71"/>
        <v>41957.895833333328</v>
      </c>
    </row>
    <row r="1130" spans="1:20" x14ac:dyDescent="0.4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68"/>
        <v>0</v>
      </c>
      <c r="P1130">
        <f t="shared" si="69"/>
        <v>1</v>
      </c>
      <c r="Q1130" s="11" t="s">
        <v>8331</v>
      </c>
      <c r="R1130" t="s">
        <v>8333</v>
      </c>
      <c r="S1130" s="15">
        <f t="shared" si="70"/>
        <v>41828.649502314816</v>
      </c>
      <c r="T1130" s="15">
        <f t="shared" si="71"/>
        <v>41858.649502314816</v>
      </c>
    </row>
    <row r="1131" spans="1:20" ht="41.4" x14ac:dyDescent="0.4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68"/>
        <v>0</v>
      </c>
      <c r="P1131">
        <f t="shared" si="69"/>
        <v>10.5</v>
      </c>
      <c r="Q1131" s="11" t="s">
        <v>8331</v>
      </c>
      <c r="R1131" t="s">
        <v>8333</v>
      </c>
      <c r="S1131" s="15">
        <f t="shared" si="70"/>
        <v>42496.264965277776</v>
      </c>
      <c r="T1131" s="15">
        <f t="shared" si="71"/>
        <v>42526.264965277776</v>
      </c>
    </row>
    <row r="1132" spans="1:20" ht="41.4" x14ac:dyDescent="0.4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68"/>
        <v>0</v>
      </c>
      <c r="P1132">
        <f t="shared" si="69"/>
        <v>3.67</v>
      </c>
      <c r="Q1132" s="11" t="s">
        <v>8331</v>
      </c>
      <c r="R1132" t="s">
        <v>8333</v>
      </c>
      <c r="S1132" s="15">
        <f t="shared" si="70"/>
        <v>41908.996527777781</v>
      </c>
      <c r="T1132" s="15">
        <f t="shared" si="71"/>
        <v>41969.038194444445</v>
      </c>
    </row>
    <row r="1133" spans="1:20" ht="41.4" x14ac:dyDescent="0.4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68"/>
        <v>0</v>
      </c>
      <c r="P1133">
        <f t="shared" si="69"/>
        <v>0</v>
      </c>
      <c r="Q1133" s="11" t="s">
        <v>8331</v>
      </c>
      <c r="R1133" t="s">
        <v>8333</v>
      </c>
      <c r="S1133" s="15">
        <f t="shared" si="70"/>
        <v>42332.908194444448</v>
      </c>
      <c r="T1133" s="15">
        <f t="shared" si="71"/>
        <v>42362.908194444448</v>
      </c>
    </row>
    <row r="1134" spans="1:20" ht="41.4" x14ac:dyDescent="0.4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68"/>
        <v>14</v>
      </c>
      <c r="P1134">
        <f t="shared" si="69"/>
        <v>110.62</v>
      </c>
      <c r="Q1134" s="11" t="s">
        <v>8331</v>
      </c>
      <c r="R1134" t="s">
        <v>8333</v>
      </c>
      <c r="S1134" s="15">
        <f t="shared" si="70"/>
        <v>42706.115405092598</v>
      </c>
      <c r="T1134" s="15">
        <f t="shared" si="71"/>
        <v>42736.115405092598</v>
      </c>
    </row>
    <row r="1135" spans="1:20" ht="41.4" x14ac:dyDescent="0.4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68"/>
        <v>1</v>
      </c>
      <c r="P1135">
        <f t="shared" si="69"/>
        <v>20</v>
      </c>
      <c r="Q1135" s="11" t="s">
        <v>8331</v>
      </c>
      <c r="R1135" t="s">
        <v>8333</v>
      </c>
      <c r="S1135" s="15">
        <f t="shared" si="70"/>
        <v>41821.407187500001</v>
      </c>
      <c r="T1135" s="15">
        <f t="shared" si="71"/>
        <v>41851.407187500001</v>
      </c>
    </row>
    <row r="1136" spans="1:20" ht="41.4" x14ac:dyDescent="0.4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68"/>
        <v>0</v>
      </c>
      <c r="P1136">
        <f t="shared" si="69"/>
        <v>1</v>
      </c>
      <c r="Q1136" s="11" t="s">
        <v>8331</v>
      </c>
      <c r="R1136" t="s">
        <v>8333</v>
      </c>
      <c r="S1136" s="15">
        <f t="shared" si="70"/>
        <v>41958.285046296296</v>
      </c>
      <c r="T1136" s="15">
        <f t="shared" si="71"/>
        <v>41972.189583333333</v>
      </c>
    </row>
    <row r="1137" spans="1:20" ht="55.2" x14ac:dyDescent="0.4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68"/>
        <v>5</v>
      </c>
      <c r="P1137">
        <f t="shared" si="69"/>
        <v>50</v>
      </c>
      <c r="Q1137" s="11" t="s">
        <v>8331</v>
      </c>
      <c r="R1137" t="s">
        <v>8333</v>
      </c>
      <c r="S1137" s="15">
        <f t="shared" si="70"/>
        <v>42558.989513888882</v>
      </c>
      <c r="T1137" s="15">
        <f t="shared" si="71"/>
        <v>42588.989513888882</v>
      </c>
    </row>
    <row r="1138" spans="1:20" ht="41.4" x14ac:dyDescent="0.4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68"/>
        <v>6</v>
      </c>
      <c r="P1138">
        <f t="shared" si="69"/>
        <v>45</v>
      </c>
      <c r="Q1138" s="11" t="s">
        <v>8331</v>
      </c>
      <c r="R1138" t="s">
        <v>8333</v>
      </c>
      <c r="S1138" s="15">
        <f t="shared" si="70"/>
        <v>42327.671631944439</v>
      </c>
      <c r="T1138" s="15">
        <f t="shared" si="71"/>
        <v>42357.671631944439</v>
      </c>
    </row>
    <row r="1139" spans="1:20" ht="41.4" x14ac:dyDescent="0.4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68"/>
        <v>40</v>
      </c>
      <c r="P1139">
        <f t="shared" si="69"/>
        <v>253.21</v>
      </c>
      <c r="Q1139" s="11" t="s">
        <v>8331</v>
      </c>
      <c r="R1139" t="s">
        <v>8333</v>
      </c>
      <c r="S1139" s="15">
        <f t="shared" si="70"/>
        <v>42453.819687499999</v>
      </c>
      <c r="T1139" s="15">
        <f t="shared" si="71"/>
        <v>42483.819687499999</v>
      </c>
    </row>
    <row r="1140" spans="1:20" ht="41.4" x14ac:dyDescent="0.4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68"/>
        <v>0</v>
      </c>
      <c r="P1140">
        <f t="shared" si="69"/>
        <v>31.25</v>
      </c>
      <c r="Q1140" s="11" t="s">
        <v>8331</v>
      </c>
      <c r="R1140" t="s">
        <v>8333</v>
      </c>
      <c r="S1140" s="15">
        <f t="shared" si="70"/>
        <v>42736.9066087963</v>
      </c>
      <c r="T1140" s="15">
        <f t="shared" si="71"/>
        <v>42756.9066087963</v>
      </c>
    </row>
    <row r="1141" spans="1:20" ht="41.4" x14ac:dyDescent="0.4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68"/>
        <v>0</v>
      </c>
      <c r="P1141">
        <f t="shared" si="69"/>
        <v>5</v>
      </c>
      <c r="Q1141" s="11" t="s">
        <v>8331</v>
      </c>
      <c r="R1141" t="s">
        <v>8333</v>
      </c>
      <c r="S1141" s="15">
        <f t="shared" si="70"/>
        <v>41975.347523148142</v>
      </c>
      <c r="T1141" s="15">
        <f t="shared" si="71"/>
        <v>42005.347523148142</v>
      </c>
    </row>
    <row r="1142" spans="1:20" ht="41.4" x14ac:dyDescent="0.4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68"/>
        <v>0</v>
      </c>
      <c r="P1142">
        <f t="shared" si="69"/>
        <v>0</v>
      </c>
      <c r="Q1142" s="11" t="s">
        <v>8331</v>
      </c>
      <c r="R1142" t="s">
        <v>8333</v>
      </c>
      <c r="S1142" s="15">
        <f t="shared" si="70"/>
        <v>42192.462048611109</v>
      </c>
      <c r="T1142" s="15">
        <f t="shared" si="71"/>
        <v>42222.462048611109</v>
      </c>
    </row>
    <row r="1143" spans="1:20" x14ac:dyDescent="0.4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68"/>
        <v>0</v>
      </c>
      <c r="P1143">
        <f t="shared" si="69"/>
        <v>0</v>
      </c>
      <c r="Q1143" s="11" t="s">
        <v>8331</v>
      </c>
      <c r="R1143" t="s">
        <v>8333</v>
      </c>
      <c r="S1143" s="15">
        <f t="shared" si="70"/>
        <v>42164.699652777781</v>
      </c>
      <c r="T1143" s="15">
        <f t="shared" si="71"/>
        <v>42194.699652777781</v>
      </c>
    </row>
    <row r="1144" spans="1:20" ht="41.4" x14ac:dyDescent="0.4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68"/>
        <v>0</v>
      </c>
      <c r="P1144">
        <f t="shared" si="69"/>
        <v>0</v>
      </c>
      <c r="Q1144" s="11" t="s">
        <v>8331</v>
      </c>
      <c r="R1144" t="s">
        <v>8333</v>
      </c>
      <c r="S1144" s="15">
        <f t="shared" si="70"/>
        <v>42022.006099537044</v>
      </c>
      <c r="T1144" s="15">
        <f t="shared" si="71"/>
        <v>42052.006099537044</v>
      </c>
    </row>
    <row r="1145" spans="1:20" ht="41.4" x14ac:dyDescent="0.4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68"/>
        <v>0</v>
      </c>
      <c r="P1145">
        <f t="shared" si="69"/>
        <v>23.25</v>
      </c>
      <c r="Q1145" s="11" t="s">
        <v>8331</v>
      </c>
      <c r="R1145" t="s">
        <v>8333</v>
      </c>
      <c r="S1145" s="15">
        <f t="shared" si="70"/>
        <v>42325.19358796296</v>
      </c>
      <c r="T1145" s="15">
        <f t="shared" si="71"/>
        <v>42355.19358796296</v>
      </c>
    </row>
    <row r="1146" spans="1:20" ht="41.4" x14ac:dyDescent="0.4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68"/>
        <v>0</v>
      </c>
      <c r="P1146">
        <f t="shared" si="69"/>
        <v>0</v>
      </c>
      <c r="Q1146" s="11" t="s">
        <v>8334</v>
      </c>
      <c r="R1146" t="s">
        <v>8335</v>
      </c>
      <c r="S1146" s="15">
        <f t="shared" si="70"/>
        <v>42093.181944444441</v>
      </c>
      <c r="T1146" s="15">
        <f t="shared" si="71"/>
        <v>42123.181944444441</v>
      </c>
    </row>
    <row r="1147" spans="1:20" ht="41.4" x14ac:dyDescent="0.4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68"/>
        <v>0</v>
      </c>
      <c r="P1147">
        <f t="shared" si="69"/>
        <v>100</v>
      </c>
      <c r="Q1147" s="11" t="s">
        <v>8334</v>
      </c>
      <c r="R1147" t="s">
        <v>8335</v>
      </c>
      <c r="S1147" s="15">
        <f t="shared" si="70"/>
        <v>41854.747592592597</v>
      </c>
      <c r="T1147" s="15">
        <f t="shared" si="71"/>
        <v>41914.747592592597</v>
      </c>
    </row>
    <row r="1148" spans="1:20" ht="27.6" x14ac:dyDescent="0.4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68"/>
        <v>9</v>
      </c>
      <c r="P1148">
        <f t="shared" si="69"/>
        <v>44.17</v>
      </c>
      <c r="Q1148" s="11" t="s">
        <v>8334</v>
      </c>
      <c r="R1148" t="s">
        <v>8335</v>
      </c>
      <c r="S1148" s="15">
        <f t="shared" si="70"/>
        <v>41723.9533912037</v>
      </c>
      <c r="T1148" s="15">
        <f t="shared" si="71"/>
        <v>41761.9533912037</v>
      </c>
    </row>
    <row r="1149" spans="1:20" ht="41.4" x14ac:dyDescent="0.4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68"/>
        <v>0</v>
      </c>
      <c r="P1149">
        <f t="shared" si="69"/>
        <v>0</v>
      </c>
      <c r="Q1149" s="11" t="s">
        <v>8334</v>
      </c>
      <c r="R1149" t="s">
        <v>8335</v>
      </c>
      <c r="S1149" s="15">
        <f t="shared" si="70"/>
        <v>41871.972025462965</v>
      </c>
      <c r="T1149" s="15">
        <f t="shared" si="71"/>
        <v>41931.972025462965</v>
      </c>
    </row>
    <row r="1150" spans="1:20" ht="27.6" x14ac:dyDescent="0.4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68"/>
        <v>0</v>
      </c>
      <c r="P1150">
        <f t="shared" si="69"/>
        <v>24.33</v>
      </c>
      <c r="Q1150" s="11" t="s">
        <v>8334</v>
      </c>
      <c r="R1150" t="s">
        <v>8335</v>
      </c>
      <c r="S1150" s="15">
        <f t="shared" si="70"/>
        <v>42675.171076388884</v>
      </c>
      <c r="T1150" s="15">
        <f t="shared" si="71"/>
        <v>42705.212743055556</v>
      </c>
    </row>
    <row r="1151" spans="1:20" ht="27.6" x14ac:dyDescent="0.4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68"/>
        <v>0</v>
      </c>
      <c r="P1151">
        <f t="shared" si="69"/>
        <v>37.5</v>
      </c>
      <c r="Q1151" s="11" t="s">
        <v>8334</v>
      </c>
      <c r="R1151" t="s">
        <v>8335</v>
      </c>
      <c r="S1151" s="15">
        <f t="shared" si="70"/>
        <v>42507.71025462963</v>
      </c>
      <c r="T1151" s="15">
        <f t="shared" si="71"/>
        <v>42537.71025462963</v>
      </c>
    </row>
    <row r="1152" spans="1:20" ht="27.6" x14ac:dyDescent="0.4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68"/>
        <v>10</v>
      </c>
      <c r="P1152">
        <f t="shared" si="69"/>
        <v>42</v>
      </c>
      <c r="Q1152" s="11" t="s">
        <v>8334</v>
      </c>
      <c r="R1152" t="s">
        <v>8335</v>
      </c>
      <c r="S1152" s="15">
        <f t="shared" si="70"/>
        <v>42317.954571759255</v>
      </c>
      <c r="T1152" s="15">
        <f t="shared" si="71"/>
        <v>42377.954571759255</v>
      </c>
    </row>
    <row r="1153" spans="1:20" ht="41.4" x14ac:dyDescent="0.4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68"/>
        <v>0</v>
      </c>
      <c r="P1153">
        <f t="shared" si="69"/>
        <v>0</v>
      </c>
      <c r="Q1153" s="11" t="s">
        <v>8334</v>
      </c>
      <c r="R1153" t="s">
        <v>8335</v>
      </c>
      <c r="S1153" s="15">
        <f t="shared" si="70"/>
        <v>42224.102581018517</v>
      </c>
      <c r="T1153" s="15">
        <f t="shared" si="71"/>
        <v>42254.102581018517</v>
      </c>
    </row>
    <row r="1154" spans="1:20" x14ac:dyDescent="0.4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si="68"/>
        <v>6</v>
      </c>
      <c r="P1154">
        <f t="shared" si="69"/>
        <v>60.73</v>
      </c>
      <c r="Q1154" s="11" t="s">
        <v>8334</v>
      </c>
      <c r="R1154" t="s">
        <v>8335</v>
      </c>
      <c r="S1154" s="15">
        <f t="shared" si="70"/>
        <v>42109.709629629629</v>
      </c>
      <c r="T1154" s="15">
        <f t="shared" si="71"/>
        <v>42139.709629629629</v>
      </c>
    </row>
    <row r="1155" spans="1:20" ht="27.6" x14ac:dyDescent="0.4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ref="O1155:O1218" si="72">ROUND(E1155/D1155*100,0)</f>
        <v>1</v>
      </c>
      <c r="P1155">
        <f t="shared" ref="P1155:P1218" si="73">IFERROR(ROUND(E1155/L1155,2),0)</f>
        <v>50</v>
      </c>
      <c r="Q1155" s="11" t="s">
        <v>8334</v>
      </c>
      <c r="R1155" t="s">
        <v>8335</v>
      </c>
      <c r="S1155" s="15">
        <f t="shared" ref="S1155:S1218" si="74">(((J1155/60)/60)/24)+DATE(1970,1,1)</f>
        <v>42143.714178240742</v>
      </c>
      <c r="T1155" s="15">
        <f t="shared" ref="T1155:T1218" si="75">(((I1155/60)/60)/24)+DATE(1970,1,1)</f>
        <v>42173.714178240742</v>
      </c>
    </row>
    <row r="1156" spans="1:20" ht="41.4" x14ac:dyDescent="0.4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72"/>
        <v>7</v>
      </c>
      <c r="P1156">
        <f t="shared" si="73"/>
        <v>108.33</v>
      </c>
      <c r="Q1156" s="11" t="s">
        <v>8334</v>
      </c>
      <c r="R1156" t="s">
        <v>8335</v>
      </c>
      <c r="S1156" s="15">
        <f t="shared" si="74"/>
        <v>42223.108865740738</v>
      </c>
      <c r="T1156" s="15">
        <f t="shared" si="75"/>
        <v>42253.108865740738</v>
      </c>
    </row>
    <row r="1157" spans="1:20" ht="41.4" x14ac:dyDescent="0.4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72"/>
        <v>1</v>
      </c>
      <c r="P1157">
        <f t="shared" si="73"/>
        <v>23.5</v>
      </c>
      <c r="Q1157" s="11" t="s">
        <v>8334</v>
      </c>
      <c r="R1157" t="s">
        <v>8335</v>
      </c>
      <c r="S1157" s="15">
        <f t="shared" si="74"/>
        <v>41835.763981481483</v>
      </c>
      <c r="T1157" s="15">
        <f t="shared" si="75"/>
        <v>41865.763981481483</v>
      </c>
    </row>
    <row r="1158" spans="1:20" ht="41.4" x14ac:dyDescent="0.4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72"/>
        <v>0</v>
      </c>
      <c r="P1158">
        <f t="shared" si="73"/>
        <v>0</v>
      </c>
      <c r="Q1158" s="11" t="s">
        <v>8334</v>
      </c>
      <c r="R1158" t="s">
        <v>8335</v>
      </c>
      <c r="S1158" s="15">
        <f t="shared" si="74"/>
        <v>42029.07131944444</v>
      </c>
      <c r="T1158" s="15">
        <f t="shared" si="75"/>
        <v>42059.07131944444</v>
      </c>
    </row>
    <row r="1159" spans="1:20" ht="41.4" x14ac:dyDescent="0.4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72"/>
        <v>2</v>
      </c>
      <c r="P1159">
        <f t="shared" si="73"/>
        <v>50.33</v>
      </c>
      <c r="Q1159" s="11" t="s">
        <v>8334</v>
      </c>
      <c r="R1159" t="s">
        <v>8335</v>
      </c>
      <c r="S1159" s="15">
        <f t="shared" si="74"/>
        <v>41918.628240740742</v>
      </c>
      <c r="T1159" s="15">
        <f t="shared" si="75"/>
        <v>41978.669907407413</v>
      </c>
    </row>
    <row r="1160" spans="1:20" ht="41.4" x14ac:dyDescent="0.4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72"/>
        <v>0</v>
      </c>
      <c r="P1160">
        <f t="shared" si="73"/>
        <v>11.67</v>
      </c>
      <c r="Q1160" s="11" t="s">
        <v>8334</v>
      </c>
      <c r="R1160" t="s">
        <v>8335</v>
      </c>
      <c r="S1160" s="15">
        <f t="shared" si="74"/>
        <v>41952.09175925926</v>
      </c>
      <c r="T1160" s="15">
        <f t="shared" si="75"/>
        <v>41982.09175925926</v>
      </c>
    </row>
    <row r="1161" spans="1:20" ht="41.4" x14ac:dyDescent="0.4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72"/>
        <v>0</v>
      </c>
      <c r="P1161">
        <f t="shared" si="73"/>
        <v>0</v>
      </c>
      <c r="Q1161" s="11" t="s">
        <v>8334</v>
      </c>
      <c r="R1161" t="s">
        <v>8335</v>
      </c>
      <c r="S1161" s="15">
        <f t="shared" si="74"/>
        <v>42154.726446759261</v>
      </c>
      <c r="T1161" s="15">
        <f t="shared" si="75"/>
        <v>42185.65625</v>
      </c>
    </row>
    <row r="1162" spans="1:20" ht="41.4" x14ac:dyDescent="0.4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72"/>
        <v>4</v>
      </c>
      <c r="P1162">
        <f t="shared" si="73"/>
        <v>60.79</v>
      </c>
      <c r="Q1162" s="11" t="s">
        <v>8334</v>
      </c>
      <c r="R1162" t="s">
        <v>8335</v>
      </c>
      <c r="S1162" s="15">
        <f t="shared" si="74"/>
        <v>42061.154930555553</v>
      </c>
      <c r="T1162" s="15">
        <f t="shared" si="75"/>
        <v>42091.113263888896</v>
      </c>
    </row>
    <row r="1163" spans="1:20" ht="41.4" x14ac:dyDescent="0.4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72"/>
        <v>0</v>
      </c>
      <c r="P1163">
        <f t="shared" si="73"/>
        <v>0</v>
      </c>
      <c r="Q1163" s="11" t="s">
        <v>8334</v>
      </c>
      <c r="R1163" t="s">
        <v>8335</v>
      </c>
      <c r="S1163" s="15">
        <f t="shared" si="74"/>
        <v>42122.629502314812</v>
      </c>
      <c r="T1163" s="15">
        <f t="shared" si="75"/>
        <v>42143.629502314812</v>
      </c>
    </row>
    <row r="1164" spans="1:20" ht="41.4" x14ac:dyDescent="0.4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72"/>
        <v>0</v>
      </c>
      <c r="P1164">
        <f t="shared" si="73"/>
        <v>17.5</v>
      </c>
      <c r="Q1164" s="11" t="s">
        <v>8334</v>
      </c>
      <c r="R1164" t="s">
        <v>8335</v>
      </c>
      <c r="S1164" s="15">
        <f t="shared" si="74"/>
        <v>41876.683611111112</v>
      </c>
      <c r="T1164" s="15">
        <f t="shared" si="75"/>
        <v>41907.683611111112</v>
      </c>
    </row>
    <row r="1165" spans="1:20" ht="41.4" x14ac:dyDescent="0.4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72"/>
        <v>0</v>
      </c>
      <c r="P1165">
        <f t="shared" si="73"/>
        <v>0</v>
      </c>
      <c r="Q1165" s="11" t="s">
        <v>8334</v>
      </c>
      <c r="R1165" t="s">
        <v>8335</v>
      </c>
      <c r="S1165" s="15">
        <f t="shared" si="74"/>
        <v>41830.723611111112</v>
      </c>
      <c r="T1165" s="15">
        <f t="shared" si="75"/>
        <v>41860.723611111112</v>
      </c>
    </row>
    <row r="1166" spans="1:20" ht="55.2" x14ac:dyDescent="0.4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72"/>
        <v>0</v>
      </c>
      <c r="P1166">
        <f t="shared" si="73"/>
        <v>0</v>
      </c>
      <c r="Q1166" s="11" t="s">
        <v>8334</v>
      </c>
      <c r="R1166" t="s">
        <v>8335</v>
      </c>
      <c r="S1166" s="15">
        <f t="shared" si="74"/>
        <v>42509.724328703705</v>
      </c>
      <c r="T1166" s="15">
        <f t="shared" si="75"/>
        <v>42539.724328703705</v>
      </c>
    </row>
    <row r="1167" spans="1:20" ht="41.4" x14ac:dyDescent="0.4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72"/>
        <v>21</v>
      </c>
      <c r="P1167">
        <f t="shared" si="73"/>
        <v>82.82</v>
      </c>
      <c r="Q1167" s="11" t="s">
        <v>8334</v>
      </c>
      <c r="R1167" t="s">
        <v>8335</v>
      </c>
      <c r="S1167" s="15">
        <f t="shared" si="74"/>
        <v>41792.214467592588</v>
      </c>
      <c r="T1167" s="15">
        <f t="shared" si="75"/>
        <v>41826.214467592588</v>
      </c>
    </row>
    <row r="1168" spans="1:20" ht="41.4" x14ac:dyDescent="0.4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72"/>
        <v>19</v>
      </c>
      <c r="P1168">
        <f t="shared" si="73"/>
        <v>358.88</v>
      </c>
      <c r="Q1168" s="11" t="s">
        <v>8334</v>
      </c>
      <c r="R1168" t="s">
        <v>8335</v>
      </c>
      <c r="S1168" s="15">
        <f t="shared" si="74"/>
        <v>42150.485439814816</v>
      </c>
      <c r="T1168" s="15">
        <f t="shared" si="75"/>
        <v>42181.166666666672</v>
      </c>
    </row>
    <row r="1169" spans="1:20" ht="41.4" x14ac:dyDescent="0.4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72"/>
        <v>2</v>
      </c>
      <c r="P1169">
        <f t="shared" si="73"/>
        <v>61.19</v>
      </c>
      <c r="Q1169" s="11" t="s">
        <v>8334</v>
      </c>
      <c r="R1169" t="s">
        <v>8335</v>
      </c>
      <c r="S1169" s="15">
        <f t="shared" si="74"/>
        <v>41863.734895833331</v>
      </c>
      <c r="T1169" s="15">
        <f t="shared" si="75"/>
        <v>41894.734895833331</v>
      </c>
    </row>
    <row r="1170" spans="1:20" ht="41.4" x14ac:dyDescent="0.4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72"/>
        <v>6</v>
      </c>
      <c r="P1170">
        <f t="shared" si="73"/>
        <v>340</v>
      </c>
      <c r="Q1170" s="11" t="s">
        <v>8334</v>
      </c>
      <c r="R1170" t="s">
        <v>8335</v>
      </c>
      <c r="S1170" s="15">
        <f t="shared" si="74"/>
        <v>42605.053993055553</v>
      </c>
      <c r="T1170" s="15">
        <f t="shared" si="75"/>
        <v>42635.053993055553</v>
      </c>
    </row>
    <row r="1171" spans="1:20" ht="41.4" x14ac:dyDescent="0.4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72"/>
        <v>0</v>
      </c>
      <c r="P1171">
        <f t="shared" si="73"/>
        <v>5.67</v>
      </c>
      <c r="Q1171" s="11" t="s">
        <v>8334</v>
      </c>
      <c r="R1171" t="s">
        <v>8335</v>
      </c>
      <c r="S1171" s="15">
        <f t="shared" si="74"/>
        <v>42027.353738425925</v>
      </c>
      <c r="T1171" s="15">
        <f t="shared" si="75"/>
        <v>42057.353738425925</v>
      </c>
    </row>
    <row r="1172" spans="1:20" ht="41.4" x14ac:dyDescent="0.4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72"/>
        <v>0</v>
      </c>
      <c r="P1172">
        <f t="shared" si="73"/>
        <v>50</v>
      </c>
      <c r="Q1172" s="11" t="s">
        <v>8334</v>
      </c>
      <c r="R1172" t="s">
        <v>8335</v>
      </c>
      <c r="S1172" s="15">
        <f t="shared" si="74"/>
        <v>42124.893182870372</v>
      </c>
      <c r="T1172" s="15">
        <f t="shared" si="75"/>
        <v>42154.893182870372</v>
      </c>
    </row>
    <row r="1173" spans="1:20" ht="27.6" x14ac:dyDescent="0.4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72"/>
        <v>0</v>
      </c>
      <c r="P1173">
        <f t="shared" si="73"/>
        <v>25</v>
      </c>
      <c r="Q1173" s="11" t="s">
        <v>8334</v>
      </c>
      <c r="R1173" t="s">
        <v>8335</v>
      </c>
      <c r="S1173" s="15">
        <f t="shared" si="74"/>
        <v>41938.804710648146</v>
      </c>
      <c r="T1173" s="15">
        <f t="shared" si="75"/>
        <v>41956.846377314811</v>
      </c>
    </row>
    <row r="1174" spans="1:20" x14ac:dyDescent="0.4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72"/>
        <v>0</v>
      </c>
      <c r="P1174">
        <f t="shared" si="73"/>
        <v>0</v>
      </c>
      <c r="Q1174" s="11" t="s">
        <v>8334</v>
      </c>
      <c r="R1174" t="s">
        <v>8335</v>
      </c>
      <c r="S1174" s="15">
        <f t="shared" si="74"/>
        <v>41841.682314814818</v>
      </c>
      <c r="T1174" s="15">
        <f t="shared" si="75"/>
        <v>41871.682314814818</v>
      </c>
    </row>
    <row r="1175" spans="1:20" ht="41.4" x14ac:dyDescent="0.4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72"/>
        <v>0</v>
      </c>
      <c r="P1175">
        <f t="shared" si="73"/>
        <v>30</v>
      </c>
      <c r="Q1175" s="11" t="s">
        <v>8334</v>
      </c>
      <c r="R1175" t="s">
        <v>8335</v>
      </c>
      <c r="S1175" s="15">
        <f t="shared" si="74"/>
        <v>42184.185844907406</v>
      </c>
      <c r="T1175" s="15">
        <f t="shared" si="75"/>
        <v>42219.185844907406</v>
      </c>
    </row>
    <row r="1176" spans="1:20" ht="41.4" x14ac:dyDescent="0.4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72"/>
        <v>6</v>
      </c>
      <c r="P1176">
        <f t="shared" si="73"/>
        <v>46.63</v>
      </c>
      <c r="Q1176" s="11" t="s">
        <v>8334</v>
      </c>
      <c r="R1176" t="s">
        <v>8335</v>
      </c>
      <c r="S1176" s="15">
        <f t="shared" si="74"/>
        <v>42468.84174768519</v>
      </c>
      <c r="T1176" s="15">
        <f t="shared" si="75"/>
        <v>42498.84174768519</v>
      </c>
    </row>
    <row r="1177" spans="1:20" ht="41.4" x14ac:dyDescent="0.4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72"/>
        <v>3</v>
      </c>
      <c r="P1177">
        <f t="shared" si="73"/>
        <v>65</v>
      </c>
      <c r="Q1177" s="11" t="s">
        <v>8334</v>
      </c>
      <c r="R1177" t="s">
        <v>8335</v>
      </c>
      <c r="S1177" s="15">
        <f t="shared" si="74"/>
        <v>42170.728460648148</v>
      </c>
      <c r="T1177" s="15">
        <f t="shared" si="75"/>
        <v>42200.728460648148</v>
      </c>
    </row>
    <row r="1178" spans="1:20" ht="55.2" x14ac:dyDescent="0.4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72"/>
        <v>0</v>
      </c>
      <c r="P1178">
        <f t="shared" si="73"/>
        <v>10</v>
      </c>
      <c r="Q1178" s="11" t="s">
        <v>8334</v>
      </c>
      <c r="R1178" t="s">
        <v>8335</v>
      </c>
      <c r="S1178" s="15">
        <f t="shared" si="74"/>
        <v>42746.019652777773</v>
      </c>
      <c r="T1178" s="15">
        <f t="shared" si="75"/>
        <v>42800.541666666672</v>
      </c>
    </row>
    <row r="1179" spans="1:20" ht="41.4" x14ac:dyDescent="0.4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72"/>
        <v>0</v>
      </c>
      <c r="P1179">
        <f t="shared" si="73"/>
        <v>0</v>
      </c>
      <c r="Q1179" s="11" t="s">
        <v>8334</v>
      </c>
      <c r="R1179" t="s">
        <v>8335</v>
      </c>
      <c r="S1179" s="15">
        <f t="shared" si="74"/>
        <v>41897.660833333335</v>
      </c>
      <c r="T1179" s="15">
        <f t="shared" si="75"/>
        <v>41927.660833333335</v>
      </c>
    </row>
    <row r="1180" spans="1:20" ht="41.4" x14ac:dyDescent="0.4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72"/>
        <v>0</v>
      </c>
      <c r="P1180">
        <f t="shared" si="73"/>
        <v>5</v>
      </c>
      <c r="Q1180" s="11" t="s">
        <v>8334</v>
      </c>
      <c r="R1180" t="s">
        <v>8335</v>
      </c>
      <c r="S1180" s="15">
        <f t="shared" si="74"/>
        <v>41837.905694444446</v>
      </c>
      <c r="T1180" s="15">
        <f t="shared" si="75"/>
        <v>41867.905694444446</v>
      </c>
    </row>
    <row r="1181" spans="1:20" ht="41.4" x14ac:dyDescent="0.4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72"/>
        <v>5</v>
      </c>
      <c r="P1181">
        <f t="shared" si="73"/>
        <v>640</v>
      </c>
      <c r="Q1181" s="11" t="s">
        <v>8334</v>
      </c>
      <c r="R1181" t="s">
        <v>8335</v>
      </c>
      <c r="S1181" s="15">
        <f t="shared" si="74"/>
        <v>42275.720219907409</v>
      </c>
      <c r="T1181" s="15">
        <f t="shared" si="75"/>
        <v>42305.720219907409</v>
      </c>
    </row>
    <row r="1182" spans="1:20" ht="27.6" x14ac:dyDescent="0.4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72"/>
        <v>12</v>
      </c>
      <c r="P1182">
        <f t="shared" si="73"/>
        <v>69.12</v>
      </c>
      <c r="Q1182" s="11" t="s">
        <v>8334</v>
      </c>
      <c r="R1182" t="s">
        <v>8335</v>
      </c>
      <c r="S1182" s="15">
        <f t="shared" si="74"/>
        <v>41781.806875000002</v>
      </c>
      <c r="T1182" s="15">
        <f t="shared" si="75"/>
        <v>41818.806875000002</v>
      </c>
    </row>
    <row r="1183" spans="1:20" x14ac:dyDescent="0.4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72"/>
        <v>0</v>
      </c>
      <c r="P1183">
        <f t="shared" si="73"/>
        <v>1.33</v>
      </c>
      <c r="Q1183" s="11" t="s">
        <v>8334</v>
      </c>
      <c r="R1183" t="s">
        <v>8335</v>
      </c>
      <c r="S1183" s="15">
        <f t="shared" si="74"/>
        <v>42034.339363425926</v>
      </c>
      <c r="T1183" s="15">
        <f t="shared" si="75"/>
        <v>42064.339363425926</v>
      </c>
    </row>
    <row r="1184" spans="1:20" ht="41.4" x14ac:dyDescent="0.4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72"/>
        <v>4</v>
      </c>
      <c r="P1184">
        <f t="shared" si="73"/>
        <v>10.5</v>
      </c>
      <c r="Q1184" s="11" t="s">
        <v>8334</v>
      </c>
      <c r="R1184" t="s">
        <v>8335</v>
      </c>
      <c r="S1184" s="15">
        <f t="shared" si="74"/>
        <v>42728.827407407407</v>
      </c>
      <c r="T1184" s="15">
        <f t="shared" si="75"/>
        <v>42747.695833333331</v>
      </c>
    </row>
    <row r="1185" spans="1:20" ht="41.4" x14ac:dyDescent="0.4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72"/>
        <v>4</v>
      </c>
      <c r="P1185">
        <f t="shared" si="73"/>
        <v>33.33</v>
      </c>
      <c r="Q1185" s="11" t="s">
        <v>8334</v>
      </c>
      <c r="R1185" t="s">
        <v>8335</v>
      </c>
      <c r="S1185" s="15">
        <f t="shared" si="74"/>
        <v>42656.86137731481</v>
      </c>
      <c r="T1185" s="15">
        <f t="shared" si="75"/>
        <v>42676.165972222225</v>
      </c>
    </row>
    <row r="1186" spans="1:20" ht="41.4" x14ac:dyDescent="0.4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72"/>
        <v>105</v>
      </c>
      <c r="P1186">
        <f t="shared" si="73"/>
        <v>61.56</v>
      </c>
      <c r="Q1186" s="11" t="s">
        <v>8336</v>
      </c>
      <c r="R1186" t="s">
        <v>8337</v>
      </c>
      <c r="S1186" s="15">
        <f t="shared" si="74"/>
        <v>42741.599664351852</v>
      </c>
      <c r="T1186" s="15">
        <f t="shared" si="75"/>
        <v>42772.599664351852</v>
      </c>
    </row>
    <row r="1187" spans="1:20" ht="55.2" x14ac:dyDescent="0.4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72"/>
        <v>105</v>
      </c>
      <c r="P1187">
        <f t="shared" si="73"/>
        <v>118.74</v>
      </c>
      <c r="Q1187" s="11" t="s">
        <v>8336</v>
      </c>
      <c r="R1187" t="s">
        <v>8337</v>
      </c>
      <c r="S1187" s="15">
        <f t="shared" si="74"/>
        <v>42130.865150462967</v>
      </c>
      <c r="T1187" s="15">
        <f t="shared" si="75"/>
        <v>42163.166666666672</v>
      </c>
    </row>
    <row r="1188" spans="1:20" ht="41.4" x14ac:dyDescent="0.4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72"/>
        <v>107</v>
      </c>
      <c r="P1188">
        <f t="shared" si="73"/>
        <v>65.08</v>
      </c>
      <c r="Q1188" s="11" t="s">
        <v>8336</v>
      </c>
      <c r="R1188" t="s">
        <v>8337</v>
      </c>
      <c r="S1188" s="15">
        <f t="shared" si="74"/>
        <v>42123.86336805555</v>
      </c>
      <c r="T1188" s="15">
        <f t="shared" si="75"/>
        <v>42156.945833333331</v>
      </c>
    </row>
    <row r="1189" spans="1:20" ht="41.4" x14ac:dyDescent="0.4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72"/>
        <v>104</v>
      </c>
      <c r="P1189">
        <f t="shared" si="73"/>
        <v>130.16</v>
      </c>
      <c r="Q1189" s="11" t="s">
        <v>8336</v>
      </c>
      <c r="R1189" t="s">
        <v>8337</v>
      </c>
      <c r="S1189" s="15">
        <f t="shared" si="74"/>
        <v>42109.894942129627</v>
      </c>
      <c r="T1189" s="15">
        <f t="shared" si="75"/>
        <v>42141.75</v>
      </c>
    </row>
    <row r="1190" spans="1:20" ht="41.4" x14ac:dyDescent="0.4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72"/>
        <v>161</v>
      </c>
      <c r="P1190">
        <f t="shared" si="73"/>
        <v>37.78</v>
      </c>
      <c r="Q1190" s="11" t="s">
        <v>8336</v>
      </c>
      <c r="R1190" t="s">
        <v>8337</v>
      </c>
      <c r="S1190" s="15">
        <f t="shared" si="74"/>
        <v>42711.700694444444</v>
      </c>
      <c r="T1190" s="15">
        <f t="shared" si="75"/>
        <v>42732.700694444444</v>
      </c>
    </row>
    <row r="1191" spans="1:20" ht="41.4" x14ac:dyDescent="0.4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72"/>
        <v>108</v>
      </c>
      <c r="P1191">
        <f t="shared" si="73"/>
        <v>112.79</v>
      </c>
      <c r="Q1191" s="11" t="s">
        <v>8336</v>
      </c>
      <c r="R1191" t="s">
        <v>8337</v>
      </c>
      <c r="S1191" s="15">
        <f t="shared" si="74"/>
        <v>42529.979108796295</v>
      </c>
      <c r="T1191" s="15">
        <f t="shared" si="75"/>
        <v>42550.979108796295</v>
      </c>
    </row>
    <row r="1192" spans="1:20" ht="27.6" x14ac:dyDescent="0.4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72"/>
        <v>135</v>
      </c>
      <c r="P1192">
        <f t="shared" si="73"/>
        <v>51.92</v>
      </c>
      <c r="Q1192" s="11" t="s">
        <v>8336</v>
      </c>
      <c r="R1192" t="s">
        <v>8337</v>
      </c>
      <c r="S1192" s="15">
        <f t="shared" si="74"/>
        <v>41852.665798611109</v>
      </c>
      <c r="T1192" s="15">
        <f t="shared" si="75"/>
        <v>41882.665798611109</v>
      </c>
    </row>
    <row r="1193" spans="1:20" ht="41.4" x14ac:dyDescent="0.4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72"/>
        <v>109</v>
      </c>
      <c r="P1193">
        <f t="shared" si="73"/>
        <v>89.24</v>
      </c>
      <c r="Q1193" s="11" t="s">
        <v>8336</v>
      </c>
      <c r="R1193" t="s">
        <v>8337</v>
      </c>
      <c r="S1193" s="15">
        <f t="shared" si="74"/>
        <v>42419.603703703702</v>
      </c>
      <c r="T1193" s="15">
        <f t="shared" si="75"/>
        <v>42449.562037037031</v>
      </c>
    </row>
    <row r="1194" spans="1:20" ht="27.6" x14ac:dyDescent="0.4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72"/>
        <v>290</v>
      </c>
      <c r="P1194">
        <f t="shared" si="73"/>
        <v>19.329999999999998</v>
      </c>
      <c r="Q1194" s="11" t="s">
        <v>8336</v>
      </c>
      <c r="R1194" t="s">
        <v>8337</v>
      </c>
      <c r="S1194" s="15">
        <f t="shared" si="74"/>
        <v>42747.506689814814</v>
      </c>
      <c r="T1194" s="15">
        <f t="shared" si="75"/>
        <v>42777.506689814814</v>
      </c>
    </row>
    <row r="1195" spans="1:20" ht="41.4" x14ac:dyDescent="0.4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72"/>
        <v>104</v>
      </c>
      <c r="P1195">
        <f t="shared" si="73"/>
        <v>79.97</v>
      </c>
      <c r="Q1195" s="11" t="s">
        <v>8336</v>
      </c>
      <c r="R1195" t="s">
        <v>8337</v>
      </c>
      <c r="S1195" s="15">
        <f t="shared" si="74"/>
        <v>42409.776076388895</v>
      </c>
      <c r="T1195" s="15">
        <f t="shared" si="75"/>
        <v>42469.734409722223</v>
      </c>
    </row>
    <row r="1196" spans="1:20" ht="41.4" x14ac:dyDescent="0.4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72"/>
        <v>322</v>
      </c>
      <c r="P1196">
        <f t="shared" si="73"/>
        <v>56.41</v>
      </c>
      <c r="Q1196" s="11" t="s">
        <v>8336</v>
      </c>
      <c r="R1196" t="s">
        <v>8337</v>
      </c>
      <c r="S1196" s="15">
        <f t="shared" si="74"/>
        <v>42072.488182870366</v>
      </c>
      <c r="T1196" s="15">
        <f t="shared" si="75"/>
        <v>42102.488182870366</v>
      </c>
    </row>
    <row r="1197" spans="1:20" ht="55.2" x14ac:dyDescent="0.4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72"/>
        <v>135</v>
      </c>
      <c r="P1197">
        <f t="shared" si="73"/>
        <v>79.41</v>
      </c>
      <c r="Q1197" s="11" t="s">
        <v>8336</v>
      </c>
      <c r="R1197" t="s">
        <v>8337</v>
      </c>
      <c r="S1197" s="15">
        <f t="shared" si="74"/>
        <v>42298.34783564815</v>
      </c>
      <c r="T1197" s="15">
        <f t="shared" si="75"/>
        <v>42358.375</v>
      </c>
    </row>
    <row r="1198" spans="1:20" ht="27.6" x14ac:dyDescent="0.4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72"/>
        <v>270</v>
      </c>
      <c r="P1198">
        <f t="shared" si="73"/>
        <v>76.44</v>
      </c>
      <c r="Q1198" s="11" t="s">
        <v>8336</v>
      </c>
      <c r="R1198" t="s">
        <v>8337</v>
      </c>
      <c r="S1198" s="15">
        <f t="shared" si="74"/>
        <v>42326.818738425922</v>
      </c>
      <c r="T1198" s="15">
        <f t="shared" si="75"/>
        <v>42356.818738425922</v>
      </c>
    </row>
    <row r="1199" spans="1:20" ht="41.4" x14ac:dyDescent="0.4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72"/>
        <v>253</v>
      </c>
      <c r="P1199">
        <f t="shared" si="73"/>
        <v>121</v>
      </c>
      <c r="Q1199" s="11" t="s">
        <v>8336</v>
      </c>
      <c r="R1199" t="s">
        <v>8337</v>
      </c>
      <c r="S1199" s="15">
        <f t="shared" si="74"/>
        <v>42503.66474537037</v>
      </c>
      <c r="T1199" s="15">
        <f t="shared" si="75"/>
        <v>42534.249305555553</v>
      </c>
    </row>
    <row r="1200" spans="1:20" ht="41.4" x14ac:dyDescent="0.4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72"/>
        <v>261</v>
      </c>
      <c r="P1200">
        <f t="shared" si="73"/>
        <v>54.62</v>
      </c>
      <c r="Q1200" s="11" t="s">
        <v>8336</v>
      </c>
      <c r="R1200" t="s">
        <v>8337</v>
      </c>
      <c r="S1200" s="15">
        <f t="shared" si="74"/>
        <v>42333.619050925925</v>
      </c>
      <c r="T1200" s="15">
        <f t="shared" si="75"/>
        <v>42369.125</v>
      </c>
    </row>
    <row r="1201" spans="1:20" ht="41.4" x14ac:dyDescent="0.4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72"/>
        <v>101</v>
      </c>
      <c r="P1201">
        <f t="shared" si="73"/>
        <v>299.22000000000003</v>
      </c>
      <c r="Q1201" s="11" t="s">
        <v>8336</v>
      </c>
      <c r="R1201" t="s">
        <v>8337</v>
      </c>
      <c r="S1201" s="15">
        <f t="shared" si="74"/>
        <v>42161.770833333328</v>
      </c>
      <c r="T1201" s="15">
        <f t="shared" si="75"/>
        <v>42193.770833333328</v>
      </c>
    </row>
    <row r="1202" spans="1:20" ht="41.4" x14ac:dyDescent="0.4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72"/>
        <v>126</v>
      </c>
      <c r="P1202">
        <f t="shared" si="73"/>
        <v>58.53</v>
      </c>
      <c r="Q1202" s="11" t="s">
        <v>8336</v>
      </c>
      <c r="R1202" t="s">
        <v>8337</v>
      </c>
      <c r="S1202" s="15">
        <f t="shared" si="74"/>
        <v>42089.477500000001</v>
      </c>
      <c r="T1202" s="15">
        <f t="shared" si="75"/>
        <v>42110.477500000001</v>
      </c>
    </row>
    <row r="1203" spans="1:20" ht="41.4" x14ac:dyDescent="0.4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72"/>
        <v>102</v>
      </c>
      <c r="P1203">
        <f t="shared" si="73"/>
        <v>55.37</v>
      </c>
      <c r="Q1203" s="11" t="s">
        <v>8336</v>
      </c>
      <c r="R1203" t="s">
        <v>8337</v>
      </c>
      <c r="S1203" s="15">
        <f t="shared" si="74"/>
        <v>42536.60701388889</v>
      </c>
      <c r="T1203" s="15">
        <f t="shared" si="75"/>
        <v>42566.60701388889</v>
      </c>
    </row>
    <row r="1204" spans="1:20" ht="41.4" x14ac:dyDescent="0.4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72"/>
        <v>199</v>
      </c>
      <c r="P1204">
        <f t="shared" si="73"/>
        <v>183.8</v>
      </c>
      <c r="Q1204" s="11" t="s">
        <v>8336</v>
      </c>
      <c r="R1204" t="s">
        <v>8337</v>
      </c>
      <c r="S1204" s="15">
        <f t="shared" si="74"/>
        <v>42152.288819444439</v>
      </c>
      <c r="T1204" s="15">
        <f t="shared" si="75"/>
        <v>42182.288819444439</v>
      </c>
    </row>
    <row r="1205" spans="1:20" ht="41.4" x14ac:dyDescent="0.4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72"/>
        <v>102</v>
      </c>
      <c r="P1205">
        <f t="shared" si="73"/>
        <v>165.35</v>
      </c>
      <c r="Q1205" s="11" t="s">
        <v>8336</v>
      </c>
      <c r="R1205" t="s">
        <v>8337</v>
      </c>
      <c r="S1205" s="15">
        <f t="shared" si="74"/>
        <v>42125.614895833336</v>
      </c>
      <c r="T1205" s="15">
        <f t="shared" si="75"/>
        <v>42155.614895833336</v>
      </c>
    </row>
    <row r="1206" spans="1:20" ht="41.4" x14ac:dyDescent="0.4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72"/>
        <v>103</v>
      </c>
      <c r="P1206">
        <f t="shared" si="73"/>
        <v>234.79</v>
      </c>
      <c r="Q1206" s="11" t="s">
        <v>8336</v>
      </c>
      <c r="R1206" t="s">
        <v>8337</v>
      </c>
      <c r="S1206" s="15">
        <f t="shared" si="74"/>
        <v>42297.748067129629</v>
      </c>
      <c r="T1206" s="15">
        <f t="shared" si="75"/>
        <v>42342.208333333328</v>
      </c>
    </row>
    <row r="1207" spans="1:20" ht="41.4" x14ac:dyDescent="0.4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72"/>
        <v>101</v>
      </c>
      <c r="P1207">
        <f t="shared" si="73"/>
        <v>211.48</v>
      </c>
      <c r="Q1207" s="11" t="s">
        <v>8336</v>
      </c>
      <c r="R1207" t="s">
        <v>8337</v>
      </c>
      <c r="S1207" s="15">
        <f t="shared" si="74"/>
        <v>42138.506377314814</v>
      </c>
      <c r="T1207" s="15">
        <f t="shared" si="75"/>
        <v>42168.506377314814</v>
      </c>
    </row>
    <row r="1208" spans="1:20" ht="41.4" x14ac:dyDescent="0.4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72"/>
        <v>115</v>
      </c>
      <c r="P1208">
        <f t="shared" si="73"/>
        <v>32.340000000000003</v>
      </c>
      <c r="Q1208" s="11" t="s">
        <v>8336</v>
      </c>
      <c r="R1208" t="s">
        <v>8337</v>
      </c>
      <c r="S1208" s="15">
        <f t="shared" si="74"/>
        <v>42772.776076388895</v>
      </c>
      <c r="T1208" s="15">
        <f t="shared" si="75"/>
        <v>42805.561805555553</v>
      </c>
    </row>
    <row r="1209" spans="1:20" ht="27.6" x14ac:dyDescent="0.4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72"/>
        <v>104</v>
      </c>
      <c r="P1209">
        <f t="shared" si="73"/>
        <v>123.38</v>
      </c>
      <c r="Q1209" s="11" t="s">
        <v>8336</v>
      </c>
      <c r="R1209" t="s">
        <v>8337</v>
      </c>
      <c r="S1209" s="15">
        <f t="shared" si="74"/>
        <v>42430.430243055554</v>
      </c>
      <c r="T1209" s="15">
        <f t="shared" si="75"/>
        <v>42460.416666666672</v>
      </c>
    </row>
    <row r="1210" spans="1:20" ht="41.4" x14ac:dyDescent="0.4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72"/>
        <v>155</v>
      </c>
      <c r="P1210">
        <f t="shared" si="73"/>
        <v>207.07</v>
      </c>
      <c r="Q1210" s="11" t="s">
        <v>8336</v>
      </c>
      <c r="R1210" t="s">
        <v>8337</v>
      </c>
      <c r="S1210" s="15">
        <f t="shared" si="74"/>
        <v>42423.709074074075</v>
      </c>
      <c r="T1210" s="15">
        <f t="shared" si="75"/>
        <v>42453.667407407411</v>
      </c>
    </row>
    <row r="1211" spans="1:20" ht="41.4" x14ac:dyDescent="0.4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72"/>
        <v>106</v>
      </c>
      <c r="P1211">
        <f t="shared" si="73"/>
        <v>138.26</v>
      </c>
      <c r="Q1211" s="11" t="s">
        <v>8336</v>
      </c>
      <c r="R1211" t="s">
        <v>8337</v>
      </c>
      <c r="S1211" s="15">
        <f t="shared" si="74"/>
        <v>42761.846122685187</v>
      </c>
      <c r="T1211" s="15">
        <f t="shared" si="75"/>
        <v>42791.846122685187</v>
      </c>
    </row>
    <row r="1212" spans="1:20" ht="27.6" x14ac:dyDescent="0.4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72"/>
        <v>254</v>
      </c>
      <c r="P1212">
        <f t="shared" si="73"/>
        <v>493.82</v>
      </c>
      <c r="Q1212" s="11" t="s">
        <v>8336</v>
      </c>
      <c r="R1212" t="s">
        <v>8337</v>
      </c>
      <c r="S1212" s="15">
        <f t="shared" si="74"/>
        <v>42132.941805555558</v>
      </c>
      <c r="T1212" s="15">
        <f t="shared" si="75"/>
        <v>42155.875</v>
      </c>
    </row>
    <row r="1213" spans="1:20" ht="41.4" x14ac:dyDescent="0.4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72"/>
        <v>101</v>
      </c>
      <c r="P1213">
        <f t="shared" si="73"/>
        <v>168.5</v>
      </c>
      <c r="Q1213" s="11" t="s">
        <v>8336</v>
      </c>
      <c r="R1213" t="s">
        <v>8337</v>
      </c>
      <c r="S1213" s="15">
        <f t="shared" si="74"/>
        <v>42515.866446759261</v>
      </c>
      <c r="T1213" s="15">
        <f t="shared" si="75"/>
        <v>42530.866446759261</v>
      </c>
    </row>
    <row r="1214" spans="1:20" ht="41.4" x14ac:dyDescent="0.4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72"/>
        <v>129</v>
      </c>
      <c r="P1214">
        <f t="shared" si="73"/>
        <v>38.869999999999997</v>
      </c>
      <c r="Q1214" s="11" t="s">
        <v>8336</v>
      </c>
      <c r="R1214" t="s">
        <v>8337</v>
      </c>
      <c r="S1214" s="15">
        <f t="shared" si="74"/>
        <v>42318.950173611112</v>
      </c>
      <c r="T1214" s="15">
        <f t="shared" si="75"/>
        <v>42335.041666666672</v>
      </c>
    </row>
    <row r="1215" spans="1:20" ht="41.4" x14ac:dyDescent="0.4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72"/>
        <v>102</v>
      </c>
      <c r="P1215">
        <f t="shared" si="73"/>
        <v>61.53</v>
      </c>
      <c r="Q1215" s="11" t="s">
        <v>8336</v>
      </c>
      <c r="R1215" t="s">
        <v>8337</v>
      </c>
      <c r="S1215" s="15">
        <f t="shared" si="74"/>
        <v>42731.755787037036</v>
      </c>
      <c r="T1215" s="15">
        <f t="shared" si="75"/>
        <v>42766.755787037036</v>
      </c>
    </row>
    <row r="1216" spans="1:20" ht="41.4" x14ac:dyDescent="0.4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72"/>
        <v>132</v>
      </c>
      <c r="P1216">
        <f t="shared" si="73"/>
        <v>105.44</v>
      </c>
      <c r="Q1216" s="11" t="s">
        <v>8336</v>
      </c>
      <c r="R1216" t="s">
        <v>8337</v>
      </c>
      <c r="S1216" s="15">
        <f t="shared" si="74"/>
        <v>42104.840335648143</v>
      </c>
      <c r="T1216" s="15">
        <f t="shared" si="75"/>
        <v>42164.840335648143</v>
      </c>
    </row>
    <row r="1217" spans="1:20" ht="41.4" x14ac:dyDescent="0.4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72"/>
        <v>786</v>
      </c>
      <c r="P1217">
        <f t="shared" si="73"/>
        <v>71.59</v>
      </c>
      <c r="Q1217" s="11" t="s">
        <v>8336</v>
      </c>
      <c r="R1217" t="s">
        <v>8337</v>
      </c>
      <c r="S1217" s="15">
        <f t="shared" si="74"/>
        <v>41759.923101851848</v>
      </c>
      <c r="T1217" s="15">
        <f t="shared" si="75"/>
        <v>41789.923101851848</v>
      </c>
    </row>
    <row r="1218" spans="1:20" ht="27.6" x14ac:dyDescent="0.4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si="72"/>
        <v>146</v>
      </c>
      <c r="P1218">
        <f t="shared" si="73"/>
        <v>91.88</v>
      </c>
      <c r="Q1218" s="11" t="s">
        <v>8336</v>
      </c>
      <c r="R1218" t="s">
        <v>8337</v>
      </c>
      <c r="S1218" s="15">
        <f t="shared" si="74"/>
        <v>42247.616400462968</v>
      </c>
      <c r="T1218" s="15">
        <f t="shared" si="75"/>
        <v>42279.960416666669</v>
      </c>
    </row>
    <row r="1219" spans="1:20" ht="41.4" x14ac:dyDescent="0.4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ref="O1219:O1282" si="76">ROUND(E1219/D1219*100,0)</f>
        <v>103</v>
      </c>
      <c r="P1219">
        <f t="shared" ref="P1219:P1282" si="77">IFERROR(ROUND(E1219/L1219,2),0)</f>
        <v>148.57</v>
      </c>
      <c r="Q1219" s="11" t="s">
        <v>8336</v>
      </c>
      <c r="R1219" t="s">
        <v>8337</v>
      </c>
      <c r="S1219" s="15">
        <f t="shared" ref="S1219:S1282" si="78">(((J1219/60)/60)/24)+DATE(1970,1,1)</f>
        <v>42535.809490740736</v>
      </c>
      <c r="T1219" s="15">
        <f t="shared" ref="T1219:T1282" si="79">(((I1219/60)/60)/24)+DATE(1970,1,1)</f>
        <v>42565.809490740736</v>
      </c>
    </row>
    <row r="1220" spans="1:20" ht="41.4" x14ac:dyDescent="0.4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76"/>
        <v>172</v>
      </c>
      <c r="P1220">
        <f t="shared" si="77"/>
        <v>174.21</v>
      </c>
      <c r="Q1220" s="11" t="s">
        <v>8336</v>
      </c>
      <c r="R1220" t="s">
        <v>8337</v>
      </c>
      <c r="S1220" s="15">
        <f t="shared" si="78"/>
        <v>42278.662037037036</v>
      </c>
      <c r="T1220" s="15">
        <f t="shared" si="79"/>
        <v>42309.125</v>
      </c>
    </row>
    <row r="1221" spans="1:20" ht="27.6" x14ac:dyDescent="0.4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76"/>
        <v>159</v>
      </c>
      <c r="P1221">
        <f t="shared" si="77"/>
        <v>102.86</v>
      </c>
      <c r="Q1221" s="11" t="s">
        <v>8336</v>
      </c>
      <c r="R1221" t="s">
        <v>8337</v>
      </c>
      <c r="S1221" s="15">
        <f t="shared" si="78"/>
        <v>42633.461956018517</v>
      </c>
      <c r="T1221" s="15">
        <f t="shared" si="79"/>
        <v>42663.461956018517</v>
      </c>
    </row>
    <row r="1222" spans="1:20" ht="41.4" x14ac:dyDescent="0.4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76"/>
        <v>104</v>
      </c>
      <c r="P1222">
        <f t="shared" si="77"/>
        <v>111.18</v>
      </c>
      <c r="Q1222" s="11" t="s">
        <v>8336</v>
      </c>
      <c r="R1222" t="s">
        <v>8337</v>
      </c>
      <c r="S1222" s="15">
        <f t="shared" si="78"/>
        <v>42211.628611111111</v>
      </c>
      <c r="T1222" s="15">
        <f t="shared" si="79"/>
        <v>42241.628611111111</v>
      </c>
    </row>
    <row r="1223" spans="1:20" ht="41.4" x14ac:dyDescent="0.4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76"/>
        <v>111</v>
      </c>
      <c r="P1223">
        <f t="shared" si="77"/>
        <v>23.8</v>
      </c>
      <c r="Q1223" s="11" t="s">
        <v>8336</v>
      </c>
      <c r="R1223" t="s">
        <v>8337</v>
      </c>
      <c r="S1223" s="15">
        <f t="shared" si="78"/>
        <v>42680.47555555556</v>
      </c>
      <c r="T1223" s="15">
        <f t="shared" si="79"/>
        <v>42708</v>
      </c>
    </row>
    <row r="1224" spans="1:20" ht="27.6" x14ac:dyDescent="0.4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76"/>
        <v>280</v>
      </c>
      <c r="P1224">
        <f t="shared" si="77"/>
        <v>81.27</v>
      </c>
      <c r="Q1224" s="11" t="s">
        <v>8336</v>
      </c>
      <c r="R1224" t="s">
        <v>8337</v>
      </c>
      <c r="S1224" s="15">
        <f t="shared" si="78"/>
        <v>42430.720451388886</v>
      </c>
      <c r="T1224" s="15">
        <f t="shared" si="79"/>
        <v>42461.166666666672</v>
      </c>
    </row>
    <row r="1225" spans="1:20" ht="27.6" x14ac:dyDescent="0.4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76"/>
        <v>112</v>
      </c>
      <c r="P1225">
        <f t="shared" si="77"/>
        <v>116.21</v>
      </c>
      <c r="Q1225" s="11" t="s">
        <v>8336</v>
      </c>
      <c r="R1225" t="s">
        <v>8337</v>
      </c>
      <c r="S1225" s="15">
        <f t="shared" si="78"/>
        <v>42654.177187499998</v>
      </c>
      <c r="T1225" s="15">
        <f t="shared" si="79"/>
        <v>42684.218854166669</v>
      </c>
    </row>
    <row r="1226" spans="1:20" ht="27.6" x14ac:dyDescent="0.4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76"/>
        <v>7</v>
      </c>
      <c r="P1226">
        <f t="shared" si="77"/>
        <v>58.89</v>
      </c>
      <c r="Q1226" s="11" t="s">
        <v>8323</v>
      </c>
      <c r="R1226" t="s">
        <v>8338</v>
      </c>
      <c r="S1226" s="15">
        <f t="shared" si="78"/>
        <v>41736.549791666665</v>
      </c>
      <c r="T1226" s="15">
        <f t="shared" si="79"/>
        <v>41796.549791666665</v>
      </c>
    </row>
    <row r="1227" spans="1:20" ht="41.4" x14ac:dyDescent="0.4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76"/>
        <v>4</v>
      </c>
      <c r="P1227">
        <f t="shared" si="77"/>
        <v>44</v>
      </c>
      <c r="Q1227" s="11" t="s">
        <v>8323</v>
      </c>
      <c r="R1227" t="s">
        <v>8338</v>
      </c>
      <c r="S1227" s="15">
        <f t="shared" si="78"/>
        <v>41509.905995370369</v>
      </c>
      <c r="T1227" s="15">
        <f t="shared" si="79"/>
        <v>41569.905995370369</v>
      </c>
    </row>
    <row r="1228" spans="1:20" ht="41.4" x14ac:dyDescent="0.4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76"/>
        <v>4</v>
      </c>
      <c r="P1228">
        <f t="shared" si="77"/>
        <v>48.43</v>
      </c>
      <c r="Q1228" s="11" t="s">
        <v>8323</v>
      </c>
      <c r="R1228" t="s">
        <v>8338</v>
      </c>
      <c r="S1228" s="15">
        <f t="shared" si="78"/>
        <v>41715.874780092592</v>
      </c>
      <c r="T1228" s="15">
        <f t="shared" si="79"/>
        <v>41750.041666666664</v>
      </c>
    </row>
    <row r="1229" spans="1:20" ht="41.4" x14ac:dyDescent="0.4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76"/>
        <v>0</v>
      </c>
      <c r="P1229">
        <f t="shared" si="77"/>
        <v>0</v>
      </c>
      <c r="Q1229" s="11" t="s">
        <v>8323</v>
      </c>
      <c r="R1229" t="s">
        <v>8338</v>
      </c>
      <c r="S1229" s="15">
        <f t="shared" si="78"/>
        <v>41827.919166666667</v>
      </c>
      <c r="T1229" s="15">
        <f t="shared" si="79"/>
        <v>41858.291666666664</v>
      </c>
    </row>
    <row r="1230" spans="1:20" ht="27.6" x14ac:dyDescent="0.4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76"/>
        <v>29</v>
      </c>
      <c r="P1230">
        <f t="shared" si="77"/>
        <v>61.04</v>
      </c>
      <c r="Q1230" s="11" t="s">
        <v>8323</v>
      </c>
      <c r="R1230" t="s">
        <v>8338</v>
      </c>
      <c r="S1230" s="15">
        <f t="shared" si="78"/>
        <v>40754.729259259257</v>
      </c>
      <c r="T1230" s="15">
        <f t="shared" si="79"/>
        <v>40814.729259259257</v>
      </c>
    </row>
    <row r="1231" spans="1:20" ht="41.4" x14ac:dyDescent="0.4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76"/>
        <v>1</v>
      </c>
      <c r="P1231">
        <f t="shared" si="77"/>
        <v>25</v>
      </c>
      <c r="Q1231" s="11" t="s">
        <v>8323</v>
      </c>
      <c r="R1231" t="s">
        <v>8338</v>
      </c>
      <c r="S1231" s="15">
        <f t="shared" si="78"/>
        <v>40985.459803240738</v>
      </c>
      <c r="T1231" s="15">
        <f t="shared" si="79"/>
        <v>41015.666666666664</v>
      </c>
    </row>
    <row r="1232" spans="1:20" ht="41.4" x14ac:dyDescent="0.4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76"/>
        <v>0</v>
      </c>
      <c r="P1232">
        <f t="shared" si="77"/>
        <v>0</v>
      </c>
      <c r="Q1232" s="11" t="s">
        <v>8323</v>
      </c>
      <c r="R1232" t="s">
        <v>8338</v>
      </c>
      <c r="S1232" s="15">
        <f t="shared" si="78"/>
        <v>40568.972569444442</v>
      </c>
      <c r="T1232" s="15">
        <f t="shared" si="79"/>
        <v>40598.972569444442</v>
      </c>
    </row>
    <row r="1233" spans="1:20" ht="41.4" x14ac:dyDescent="0.4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76"/>
        <v>0</v>
      </c>
      <c r="P1233">
        <f t="shared" si="77"/>
        <v>0</v>
      </c>
      <c r="Q1233" s="11" t="s">
        <v>8323</v>
      </c>
      <c r="R1233" t="s">
        <v>8338</v>
      </c>
      <c r="S1233" s="15">
        <f t="shared" si="78"/>
        <v>42193.941759259258</v>
      </c>
      <c r="T1233" s="15">
        <f t="shared" si="79"/>
        <v>42244.041666666672</v>
      </c>
    </row>
    <row r="1234" spans="1:20" ht="41.4" x14ac:dyDescent="0.4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76"/>
        <v>1</v>
      </c>
      <c r="P1234">
        <f t="shared" si="77"/>
        <v>40</v>
      </c>
      <c r="Q1234" s="11" t="s">
        <v>8323</v>
      </c>
      <c r="R1234" t="s">
        <v>8338</v>
      </c>
      <c r="S1234" s="15">
        <f t="shared" si="78"/>
        <v>41506.848032407412</v>
      </c>
      <c r="T1234" s="15">
        <f t="shared" si="79"/>
        <v>41553.848032407412</v>
      </c>
    </row>
    <row r="1235" spans="1:20" ht="41.4" x14ac:dyDescent="0.4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76"/>
        <v>12</v>
      </c>
      <c r="P1235">
        <f t="shared" si="77"/>
        <v>19.329999999999998</v>
      </c>
      <c r="Q1235" s="11" t="s">
        <v>8323</v>
      </c>
      <c r="R1235" t="s">
        <v>8338</v>
      </c>
      <c r="S1235" s="15">
        <f t="shared" si="78"/>
        <v>40939.948773148149</v>
      </c>
      <c r="T1235" s="15">
        <f t="shared" si="79"/>
        <v>40960.948773148149</v>
      </c>
    </row>
    <row r="1236" spans="1:20" ht="41.4" x14ac:dyDescent="0.4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76"/>
        <v>0</v>
      </c>
      <c r="P1236">
        <f t="shared" si="77"/>
        <v>0</v>
      </c>
      <c r="Q1236" s="11" t="s">
        <v>8323</v>
      </c>
      <c r="R1236" t="s">
        <v>8338</v>
      </c>
      <c r="S1236" s="15">
        <f t="shared" si="78"/>
        <v>42007.788680555561</v>
      </c>
      <c r="T1236" s="15">
        <f t="shared" si="79"/>
        <v>42037.788680555561</v>
      </c>
    </row>
    <row r="1237" spans="1:20" ht="41.4" x14ac:dyDescent="0.4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76"/>
        <v>3</v>
      </c>
      <c r="P1237">
        <f t="shared" si="77"/>
        <v>35</v>
      </c>
      <c r="Q1237" s="11" t="s">
        <v>8323</v>
      </c>
      <c r="R1237" t="s">
        <v>8338</v>
      </c>
      <c r="S1237" s="15">
        <f t="shared" si="78"/>
        <v>41583.135405092595</v>
      </c>
      <c r="T1237" s="15">
        <f t="shared" si="79"/>
        <v>41623.135405092595</v>
      </c>
    </row>
    <row r="1238" spans="1:20" x14ac:dyDescent="0.4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76"/>
        <v>0</v>
      </c>
      <c r="P1238">
        <f t="shared" si="77"/>
        <v>0</v>
      </c>
      <c r="Q1238" s="11" t="s">
        <v>8323</v>
      </c>
      <c r="R1238" t="s">
        <v>8338</v>
      </c>
      <c r="S1238" s="15">
        <f t="shared" si="78"/>
        <v>41110.680138888885</v>
      </c>
      <c r="T1238" s="15">
        <f t="shared" si="79"/>
        <v>41118.666666666664</v>
      </c>
    </row>
    <row r="1239" spans="1:20" ht="41.4" x14ac:dyDescent="0.4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76"/>
        <v>0</v>
      </c>
      <c r="P1239">
        <f t="shared" si="77"/>
        <v>0</v>
      </c>
      <c r="Q1239" s="11" t="s">
        <v>8323</v>
      </c>
      <c r="R1239" t="s">
        <v>8338</v>
      </c>
      <c r="S1239" s="15">
        <f t="shared" si="78"/>
        <v>41125.283159722225</v>
      </c>
      <c r="T1239" s="15">
        <f t="shared" si="79"/>
        <v>41145.283159722225</v>
      </c>
    </row>
    <row r="1240" spans="1:20" ht="41.4" x14ac:dyDescent="0.4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76"/>
        <v>18</v>
      </c>
      <c r="P1240">
        <f t="shared" si="77"/>
        <v>59.33</v>
      </c>
      <c r="Q1240" s="11" t="s">
        <v>8323</v>
      </c>
      <c r="R1240" t="s">
        <v>8338</v>
      </c>
      <c r="S1240" s="15">
        <f t="shared" si="78"/>
        <v>40731.61037037037</v>
      </c>
      <c r="T1240" s="15">
        <f t="shared" si="79"/>
        <v>40761.61037037037</v>
      </c>
    </row>
    <row r="1241" spans="1:20" ht="27.6" x14ac:dyDescent="0.4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76"/>
        <v>0</v>
      </c>
      <c r="P1241">
        <f t="shared" si="77"/>
        <v>0</v>
      </c>
      <c r="Q1241" s="11" t="s">
        <v>8323</v>
      </c>
      <c r="R1241" t="s">
        <v>8338</v>
      </c>
      <c r="S1241" s="15">
        <f t="shared" si="78"/>
        <v>40883.962581018517</v>
      </c>
      <c r="T1241" s="15">
        <f t="shared" si="79"/>
        <v>40913.962581018517</v>
      </c>
    </row>
    <row r="1242" spans="1:20" ht="27.6" x14ac:dyDescent="0.4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76"/>
        <v>3</v>
      </c>
      <c r="P1242">
        <f t="shared" si="77"/>
        <v>30.13</v>
      </c>
      <c r="Q1242" s="11" t="s">
        <v>8323</v>
      </c>
      <c r="R1242" t="s">
        <v>8338</v>
      </c>
      <c r="S1242" s="15">
        <f t="shared" si="78"/>
        <v>41409.040011574078</v>
      </c>
      <c r="T1242" s="15">
        <f t="shared" si="79"/>
        <v>41467.910416666666</v>
      </c>
    </row>
    <row r="1243" spans="1:20" ht="41.4" x14ac:dyDescent="0.4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76"/>
        <v>51</v>
      </c>
      <c r="P1243">
        <f t="shared" si="77"/>
        <v>74.62</v>
      </c>
      <c r="Q1243" s="11" t="s">
        <v>8323</v>
      </c>
      <c r="R1243" t="s">
        <v>8338</v>
      </c>
      <c r="S1243" s="15">
        <f t="shared" si="78"/>
        <v>41923.837731481479</v>
      </c>
      <c r="T1243" s="15">
        <f t="shared" si="79"/>
        <v>41946.249305555553</v>
      </c>
    </row>
    <row r="1244" spans="1:20" ht="41.4" x14ac:dyDescent="0.4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76"/>
        <v>1</v>
      </c>
      <c r="P1244">
        <f t="shared" si="77"/>
        <v>5</v>
      </c>
      <c r="Q1244" s="11" t="s">
        <v>8323</v>
      </c>
      <c r="R1244" t="s">
        <v>8338</v>
      </c>
      <c r="S1244" s="15">
        <f t="shared" si="78"/>
        <v>40782.165532407409</v>
      </c>
      <c r="T1244" s="15">
        <f t="shared" si="79"/>
        <v>40797.554166666669</v>
      </c>
    </row>
    <row r="1245" spans="1:20" ht="41.4" x14ac:dyDescent="0.4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76"/>
        <v>14</v>
      </c>
      <c r="P1245">
        <f t="shared" si="77"/>
        <v>44.5</v>
      </c>
      <c r="Q1245" s="11" t="s">
        <v>8323</v>
      </c>
      <c r="R1245" t="s">
        <v>8338</v>
      </c>
      <c r="S1245" s="15">
        <f t="shared" si="78"/>
        <v>40671.879293981481</v>
      </c>
      <c r="T1245" s="15">
        <f t="shared" si="79"/>
        <v>40732.875</v>
      </c>
    </row>
    <row r="1246" spans="1:20" ht="41.4" x14ac:dyDescent="0.4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76"/>
        <v>104</v>
      </c>
      <c r="P1246">
        <f t="shared" si="77"/>
        <v>46.13</v>
      </c>
      <c r="Q1246" s="11" t="s">
        <v>8323</v>
      </c>
      <c r="R1246" t="s">
        <v>8324</v>
      </c>
      <c r="S1246" s="15">
        <f t="shared" si="78"/>
        <v>41355.825497685182</v>
      </c>
      <c r="T1246" s="15">
        <f t="shared" si="79"/>
        <v>41386.875</v>
      </c>
    </row>
    <row r="1247" spans="1:20" ht="41.4" x14ac:dyDescent="0.4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76"/>
        <v>120</v>
      </c>
      <c r="P1247">
        <f t="shared" si="77"/>
        <v>141.47</v>
      </c>
      <c r="Q1247" s="11" t="s">
        <v>8323</v>
      </c>
      <c r="R1247" t="s">
        <v>8324</v>
      </c>
      <c r="S1247" s="15">
        <f t="shared" si="78"/>
        <v>41774.599930555552</v>
      </c>
      <c r="T1247" s="15">
        <f t="shared" si="79"/>
        <v>41804.599930555552</v>
      </c>
    </row>
    <row r="1248" spans="1:20" ht="41.4" x14ac:dyDescent="0.4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76"/>
        <v>117</v>
      </c>
      <c r="P1248">
        <f t="shared" si="77"/>
        <v>75.48</v>
      </c>
      <c r="Q1248" s="11" t="s">
        <v>8323</v>
      </c>
      <c r="R1248" t="s">
        <v>8324</v>
      </c>
      <c r="S1248" s="15">
        <f t="shared" si="78"/>
        <v>40838.043391203704</v>
      </c>
      <c r="T1248" s="15">
        <f t="shared" si="79"/>
        <v>40883.085057870368</v>
      </c>
    </row>
    <row r="1249" spans="1:20" ht="27.6" x14ac:dyDescent="0.4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76"/>
        <v>122</v>
      </c>
      <c r="P1249">
        <f t="shared" si="77"/>
        <v>85.5</v>
      </c>
      <c r="Q1249" s="11" t="s">
        <v>8323</v>
      </c>
      <c r="R1249" t="s">
        <v>8324</v>
      </c>
      <c r="S1249" s="15">
        <f t="shared" si="78"/>
        <v>41370.292303240742</v>
      </c>
      <c r="T1249" s="15">
        <f t="shared" si="79"/>
        <v>41400.292303240742</v>
      </c>
    </row>
    <row r="1250" spans="1:20" ht="27.6" x14ac:dyDescent="0.4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76"/>
        <v>152</v>
      </c>
      <c r="P1250">
        <f t="shared" si="77"/>
        <v>64.25</v>
      </c>
      <c r="Q1250" s="11" t="s">
        <v>8323</v>
      </c>
      <c r="R1250" t="s">
        <v>8324</v>
      </c>
      <c r="S1250" s="15">
        <f t="shared" si="78"/>
        <v>41767.656863425924</v>
      </c>
      <c r="T1250" s="15">
        <f t="shared" si="79"/>
        <v>41803.290972222225</v>
      </c>
    </row>
    <row r="1251" spans="1:20" ht="41.4" x14ac:dyDescent="0.4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76"/>
        <v>104</v>
      </c>
      <c r="P1251">
        <f t="shared" si="77"/>
        <v>64.47</v>
      </c>
      <c r="Q1251" s="11" t="s">
        <v>8323</v>
      </c>
      <c r="R1251" t="s">
        <v>8324</v>
      </c>
      <c r="S1251" s="15">
        <f t="shared" si="78"/>
        <v>41067.74086805556</v>
      </c>
      <c r="T1251" s="15">
        <f t="shared" si="79"/>
        <v>41097.74086805556</v>
      </c>
    </row>
    <row r="1252" spans="1:20" ht="41.4" x14ac:dyDescent="0.4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76"/>
        <v>200</v>
      </c>
      <c r="P1252">
        <f t="shared" si="77"/>
        <v>118.2</v>
      </c>
      <c r="Q1252" s="11" t="s">
        <v>8323</v>
      </c>
      <c r="R1252" t="s">
        <v>8324</v>
      </c>
      <c r="S1252" s="15">
        <f t="shared" si="78"/>
        <v>41843.64271990741</v>
      </c>
      <c r="T1252" s="15">
        <f t="shared" si="79"/>
        <v>41888.64271990741</v>
      </c>
    </row>
    <row r="1253" spans="1:20" ht="27.6" x14ac:dyDescent="0.4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76"/>
        <v>102</v>
      </c>
      <c r="P1253">
        <f t="shared" si="77"/>
        <v>82.54</v>
      </c>
      <c r="Q1253" s="11" t="s">
        <v>8323</v>
      </c>
      <c r="R1253" t="s">
        <v>8324</v>
      </c>
      <c r="S1253" s="15">
        <f t="shared" si="78"/>
        <v>40751.814432870371</v>
      </c>
      <c r="T1253" s="15">
        <f t="shared" si="79"/>
        <v>40811.814432870371</v>
      </c>
    </row>
    <row r="1254" spans="1:20" ht="41.4" x14ac:dyDescent="0.4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76"/>
        <v>138</v>
      </c>
      <c r="P1254">
        <f t="shared" si="77"/>
        <v>34.17</v>
      </c>
      <c r="Q1254" s="11" t="s">
        <v>8323</v>
      </c>
      <c r="R1254" t="s">
        <v>8324</v>
      </c>
      <c r="S1254" s="15">
        <f t="shared" si="78"/>
        <v>41543.988067129627</v>
      </c>
      <c r="T1254" s="15">
        <f t="shared" si="79"/>
        <v>41571.988067129627</v>
      </c>
    </row>
    <row r="1255" spans="1:20" ht="41.4" x14ac:dyDescent="0.4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76"/>
        <v>303833</v>
      </c>
      <c r="P1255">
        <f t="shared" si="77"/>
        <v>42.73</v>
      </c>
      <c r="Q1255" s="11" t="s">
        <v>8323</v>
      </c>
      <c r="R1255" t="s">
        <v>8324</v>
      </c>
      <c r="S1255" s="15">
        <f t="shared" si="78"/>
        <v>41855.783645833333</v>
      </c>
      <c r="T1255" s="15">
        <f t="shared" si="79"/>
        <v>41885.783645833333</v>
      </c>
    </row>
    <row r="1256" spans="1:20" ht="41.4" x14ac:dyDescent="0.4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76"/>
        <v>199</v>
      </c>
      <c r="P1256">
        <f t="shared" si="77"/>
        <v>94.49</v>
      </c>
      <c r="Q1256" s="11" t="s">
        <v>8323</v>
      </c>
      <c r="R1256" t="s">
        <v>8324</v>
      </c>
      <c r="S1256" s="15">
        <f t="shared" si="78"/>
        <v>40487.621365740742</v>
      </c>
      <c r="T1256" s="15">
        <f t="shared" si="79"/>
        <v>40544.207638888889</v>
      </c>
    </row>
    <row r="1257" spans="1:20" ht="41.4" x14ac:dyDescent="0.4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76"/>
        <v>202</v>
      </c>
      <c r="P1257">
        <f t="shared" si="77"/>
        <v>55.7</v>
      </c>
      <c r="Q1257" s="11" t="s">
        <v>8323</v>
      </c>
      <c r="R1257" t="s">
        <v>8324</v>
      </c>
      <c r="S1257" s="15">
        <f t="shared" si="78"/>
        <v>41579.845509259263</v>
      </c>
      <c r="T1257" s="15">
        <f t="shared" si="79"/>
        <v>41609.887175925927</v>
      </c>
    </row>
    <row r="1258" spans="1:20" ht="41.4" x14ac:dyDescent="0.4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76"/>
        <v>118</v>
      </c>
      <c r="P1258">
        <f t="shared" si="77"/>
        <v>98.03</v>
      </c>
      <c r="Q1258" s="11" t="s">
        <v>8323</v>
      </c>
      <c r="R1258" t="s">
        <v>8324</v>
      </c>
      <c r="S1258" s="15">
        <f t="shared" si="78"/>
        <v>40921.919340277782</v>
      </c>
      <c r="T1258" s="15">
        <f t="shared" si="79"/>
        <v>40951.919340277782</v>
      </c>
    </row>
    <row r="1259" spans="1:20" ht="41.4" x14ac:dyDescent="0.4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76"/>
        <v>295</v>
      </c>
      <c r="P1259">
        <f t="shared" si="77"/>
        <v>92.1</v>
      </c>
      <c r="Q1259" s="11" t="s">
        <v>8323</v>
      </c>
      <c r="R1259" t="s">
        <v>8324</v>
      </c>
      <c r="S1259" s="15">
        <f t="shared" si="78"/>
        <v>40587.085532407407</v>
      </c>
      <c r="T1259" s="15">
        <f t="shared" si="79"/>
        <v>40636.043865740743</v>
      </c>
    </row>
    <row r="1260" spans="1:20" ht="41.4" x14ac:dyDescent="0.4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76"/>
        <v>213</v>
      </c>
      <c r="P1260">
        <f t="shared" si="77"/>
        <v>38.18</v>
      </c>
      <c r="Q1260" s="11" t="s">
        <v>8323</v>
      </c>
      <c r="R1260" t="s">
        <v>8324</v>
      </c>
      <c r="S1260" s="15">
        <f t="shared" si="78"/>
        <v>41487.611250000002</v>
      </c>
      <c r="T1260" s="15">
        <f t="shared" si="79"/>
        <v>41517.611250000002</v>
      </c>
    </row>
    <row r="1261" spans="1:20" ht="27.6" x14ac:dyDescent="0.4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76"/>
        <v>104</v>
      </c>
      <c r="P1261">
        <f t="shared" si="77"/>
        <v>27.15</v>
      </c>
      <c r="Q1261" s="11" t="s">
        <v>8323</v>
      </c>
      <c r="R1261" t="s">
        <v>8324</v>
      </c>
      <c r="S1261" s="15">
        <f t="shared" si="78"/>
        <v>41766.970648148148</v>
      </c>
      <c r="T1261" s="15">
        <f t="shared" si="79"/>
        <v>41799.165972222225</v>
      </c>
    </row>
    <row r="1262" spans="1:20" ht="41.4" x14ac:dyDescent="0.4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76"/>
        <v>114</v>
      </c>
      <c r="P1262">
        <f t="shared" si="77"/>
        <v>50.69</v>
      </c>
      <c r="Q1262" s="11" t="s">
        <v>8323</v>
      </c>
      <c r="R1262" t="s">
        <v>8324</v>
      </c>
      <c r="S1262" s="15">
        <f t="shared" si="78"/>
        <v>41666.842824074076</v>
      </c>
      <c r="T1262" s="15">
        <f t="shared" si="79"/>
        <v>41696.842824074076</v>
      </c>
    </row>
    <row r="1263" spans="1:20" ht="27.6" x14ac:dyDescent="0.4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76"/>
        <v>101</v>
      </c>
      <c r="P1263">
        <f t="shared" si="77"/>
        <v>38.94</v>
      </c>
      <c r="Q1263" s="11" t="s">
        <v>8323</v>
      </c>
      <c r="R1263" t="s">
        <v>8324</v>
      </c>
      <c r="S1263" s="15">
        <f t="shared" si="78"/>
        <v>41638.342905092592</v>
      </c>
      <c r="T1263" s="15">
        <f t="shared" si="79"/>
        <v>41668.342905092592</v>
      </c>
    </row>
    <row r="1264" spans="1:20" ht="41.4" x14ac:dyDescent="0.4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76"/>
        <v>125</v>
      </c>
      <c r="P1264">
        <f t="shared" si="77"/>
        <v>77.64</v>
      </c>
      <c r="Q1264" s="11" t="s">
        <v>8323</v>
      </c>
      <c r="R1264" t="s">
        <v>8324</v>
      </c>
      <c r="S1264" s="15">
        <f t="shared" si="78"/>
        <v>41656.762638888889</v>
      </c>
      <c r="T1264" s="15">
        <f t="shared" si="79"/>
        <v>41686.762638888889</v>
      </c>
    </row>
    <row r="1265" spans="1:20" ht="27.6" x14ac:dyDescent="0.4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76"/>
        <v>119</v>
      </c>
      <c r="P1265">
        <f t="shared" si="77"/>
        <v>43.54</v>
      </c>
      <c r="Q1265" s="11" t="s">
        <v>8323</v>
      </c>
      <c r="R1265" t="s">
        <v>8324</v>
      </c>
      <c r="S1265" s="15">
        <f t="shared" si="78"/>
        <v>41692.084143518521</v>
      </c>
      <c r="T1265" s="15">
        <f t="shared" si="79"/>
        <v>41727.041666666664</v>
      </c>
    </row>
    <row r="1266" spans="1:20" ht="41.4" x14ac:dyDescent="0.4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76"/>
        <v>166</v>
      </c>
      <c r="P1266">
        <f t="shared" si="77"/>
        <v>31.82</v>
      </c>
      <c r="Q1266" s="11" t="s">
        <v>8323</v>
      </c>
      <c r="R1266" t="s">
        <v>8324</v>
      </c>
      <c r="S1266" s="15">
        <f t="shared" si="78"/>
        <v>41547.662997685184</v>
      </c>
      <c r="T1266" s="15">
        <f t="shared" si="79"/>
        <v>41576.662997685184</v>
      </c>
    </row>
    <row r="1267" spans="1:20" ht="55.2" x14ac:dyDescent="0.4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76"/>
        <v>119</v>
      </c>
      <c r="P1267">
        <f t="shared" si="77"/>
        <v>63.18</v>
      </c>
      <c r="Q1267" s="11" t="s">
        <v>8323</v>
      </c>
      <c r="R1267" t="s">
        <v>8324</v>
      </c>
      <c r="S1267" s="15">
        <f t="shared" si="78"/>
        <v>40465.655266203699</v>
      </c>
      <c r="T1267" s="15">
        <f t="shared" si="79"/>
        <v>40512.655266203699</v>
      </c>
    </row>
    <row r="1268" spans="1:20" ht="27.6" x14ac:dyDescent="0.4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76"/>
        <v>100</v>
      </c>
      <c r="P1268">
        <f t="shared" si="77"/>
        <v>190.9</v>
      </c>
      <c r="Q1268" s="11" t="s">
        <v>8323</v>
      </c>
      <c r="R1268" t="s">
        <v>8324</v>
      </c>
      <c r="S1268" s="15">
        <f t="shared" si="78"/>
        <v>41620.87667824074</v>
      </c>
      <c r="T1268" s="15">
        <f t="shared" si="79"/>
        <v>41650.87667824074</v>
      </c>
    </row>
    <row r="1269" spans="1:20" ht="41.4" x14ac:dyDescent="0.4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76"/>
        <v>102</v>
      </c>
      <c r="P1269">
        <f t="shared" si="77"/>
        <v>140.86000000000001</v>
      </c>
      <c r="Q1269" s="11" t="s">
        <v>8323</v>
      </c>
      <c r="R1269" t="s">
        <v>8324</v>
      </c>
      <c r="S1269" s="15">
        <f t="shared" si="78"/>
        <v>41449.585162037038</v>
      </c>
      <c r="T1269" s="15">
        <f t="shared" si="79"/>
        <v>41479.585162037038</v>
      </c>
    </row>
    <row r="1270" spans="1:20" ht="27.6" x14ac:dyDescent="0.4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76"/>
        <v>117</v>
      </c>
      <c r="P1270">
        <f t="shared" si="77"/>
        <v>76.92</v>
      </c>
      <c r="Q1270" s="11" t="s">
        <v>8323</v>
      </c>
      <c r="R1270" t="s">
        <v>8324</v>
      </c>
      <c r="S1270" s="15">
        <f t="shared" si="78"/>
        <v>41507.845451388886</v>
      </c>
      <c r="T1270" s="15">
        <f t="shared" si="79"/>
        <v>41537.845451388886</v>
      </c>
    </row>
    <row r="1271" spans="1:20" ht="41.4" x14ac:dyDescent="0.4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76"/>
        <v>109</v>
      </c>
      <c r="P1271">
        <f t="shared" si="77"/>
        <v>99.16</v>
      </c>
      <c r="Q1271" s="11" t="s">
        <v>8323</v>
      </c>
      <c r="R1271" t="s">
        <v>8324</v>
      </c>
      <c r="S1271" s="15">
        <f t="shared" si="78"/>
        <v>42445.823055555549</v>
      </c>
      <c r="T1271" s="15">
        <f t="shared" si="79"/>
        <v>42476</v>
      </c>
    </row>
    <row r="1272" spans="1:20" ht="27.6" x14ac:dyDescent="0.4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76"/>
        <v>115</v>
      </c>
      <c r="P1272">
        <f t="shared" si="77"/>
        <v>67.88</v>
      </c>
      <c r="Q1272" s="11" t="s">
        <v>8323</v>
      </c>
      <c r="R1272" t="s">
        <v>8324</v>
      </c>
      <c r="S1272" s="15">
        <f t="shared" si="78"/>
        <v>40933.856967592597</v>
      </c>
      <c r="T1272" s="15">
        <f t="shared" si="79"/>
        <v>40993.815300925926</v>
      </c>
    </row>
    <row r="1273" spans="1:20" ht="41.4" x14ac:dyDescent="0.4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76"/>
        <v>102</v>
      </c>
      <c r="P1273">
        <f t="shared" si="77"/>
        <v>246.29</v>
      </c>
      <c r="Q1273" s="11" t="s">
        <v>8323</v>
      </c>
      <c r="R1273" t="s">
        <v>8324</v>
      </c>
      <c r="S1273" s="15">
        <f t="shared" si="78"/>
        <v>41561.683553240742</v>
      </c>
      <c r="T1273" s="15">
        <f t="shared" si="79"/>
        <v>41591.725219907406</v>
      </c>
    </row>
    <row r="1274" spans="1:20" ht="55.2" x14ac:dyDescent="0.4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76"/>
        <v>106</v>
      </c>
      <c r="P1274">
        <f t="shared" si="77"/>
        <v>189.29</v>
      </c>
      <c r="Q1274" s="11" t="s">
        <v>8323</v>
      </c>
      <c r="R1274" t="s">
        <v>8324</v>
      </c>
      <c r="S1274" s="15">
        <f t="shared" si="78"/>
        <v>40274.745127314818</v>
      </c>
      <c r="T1274" s="15">
        <f t="shared" si="79"/>
        <v>40344.166666666664</v>
      </c>
    </row>
    <row r="1275" spans="1:20" ht="27.6" x14ac:dyDescent="0.4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76"/>
        <v>104</v>
      </c>
      <c r="P1275">
        <f t="shared" si="77"/>
        <v>76.67</v>
      </c>
      <c r="Q1275" s="11" t="s">
        <v>8323</v>
      </c>
      <c r="R1275" t="s">
        <v>8324</v>
      </c>
      <c r="S1275" s="15">
        <f t="shared" si="78"/>
        <v>41852.730219907404</v>
      </c>
      <c r="T1275" s="15">
        <f t="shared" si="79"/>
        <v>41882.730219907404</v>
      </c>
    </row>
    <row r="1276" spans="1:20" ht="41.4" x14ac:dyDescent="0.4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76"/>
        <v>155</v>
      </c>
      <c r="P1276">
        <f t="shared" si="77"/>
        <v>82.96</v>
      </c>
      <c r="Q1276" s="11" t="s">
        <v>8323</v>
      </c>
      <c r="R1276" t="s">
        <v>8324</v>
      </c>
      <c r="S1276" s="15">
        <f t="shared" si="78"/>
        <v>41116.690104166664</v>
      </c>
      <c r="T1276" s="15">
        <f t="shared" si="79"/>
        <v>41151.690104166664</v>
      </c>
    </row>
    <row r="1277" spans="1:20" ht="41.4" x14ac:dyDescent="0.4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76"/>
        <v>162</v>
      </c>
      <c r="P1277">
        <f t="shared" si="77"/>
        <v>62.52</v>
      </c>
      <c r="Q1277" s="11" t="s">
        <v>8323</v>
      </c>
      <c r="R1277" t="s">
        <v>8324</v>
      </c>
      <c r="S1277" s="15">
        <f t="shared" si="78"/>
        <v>41458.867905092593</v>
      </c>
      <c r="T1277" s="15">
        <f t="shared" si="79"/>
        <v>41493.867905092593</v>
      </c>
    </row>
    <row r="1278" spans="1:20" ht="27.6" x14ac:dyDescent="0.4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76"/>
        <v>104</v>
      </c>
      <c r="P1278">
        <f t="shared" si="77"/>
        <v>46.07</v>
      </c>
      <c r="Q1278" s="11" t="s">
        <v>8323</v>
      </c>
      <c r="R1278" t="s">
        <v>8324</v>
      </c>
      <c r="S1278" s="15">
        <f t="shared" si="78"/>
        <v>40007.704247685186</v>
      </c>
      <c r="T1278" s="15">
        <f t="shared" si="79"/>
        <v>40057.166666666664</v>
      </c>
    </row>
    <row r="1279" spans="1:20" ht="41.4" x14ac:dyDescent="0.4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76"/>
        <v>106</v>
      </c>
      <c r="P1279">
        <f t="shared" si="77"/>
        <v>38.54</v>
      </c>
      <c r="Q1279" s="11" t="s">
        <v>8323</v>
      </c>
      <c r="R1279" t="s">
        <v>8324</v>
      </c>
      <c r="S1279" s="15">
        <f t="shared" si="78"/>
        <v>41121.561886574076</v>
      </c>
      <c r="T1279" s="15">
        <f t="shared" si="79"/>
        <v>41156.561886574076</v>
      </c>
    </row>
    <row r="1280" spans="1:20" ht="41.4" x14ac:dyDescent="0.4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76"/>
        <v>155</v>
      </c>
      <c r="P1280">
        <f t="shared" si="77"/>
        <v>53.01</v>
      </c>
      <c r="Q1280" s="11" t="s">
        <v>8323</v>
      </c>
      <c r="R1280" t="s">
        <v>8324</v>
      </c>
      <c r="S1280" s="15">
        <f t="shared" si="78"/>
        <v>41786.555162037039</v>
      </c>
      <c r="T1280" s="15">
        <f t="shared" si="79"/>
        <v>41815.083333333336</v>
      </c>
    </row>
    <row r="1281" spans="1:20" ht="41.4" x14ac:dyDescent="0.4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76"/>
        <v>111</v>
      </c>
      <c r="P1281">
        <f t="shared" si="77"/>
        <v>73.36</v>
      </c>
      <c r="Q1281" s="11" t="s">
        <v>8323</v>
      </c>
      <c r="R1281" t="s">
        <v>8324</v>
      </c>
      <c r="S1281" s="15">
        <f t="shared" si="78"/>
        <v>41682.099189814813</v>
      </c>
      <c r="T1281" s="15">
        <f t="shared" si="79"/>
        <v>41722.057523148149</v>
      </c>
    </row>
    <row r="1282" spans="1:20" ht="41.4" x14ac:dyDescent="0.4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si="76"/>
        <v>111</v>
      </c>
      <c r="P1282">
        <f t="shared" si="77"/>
        <v>127.98</v>
      </c>
      <c r="Q1282" s="11" t="s">
        <v>8323</v>
      </c>
      <c r="R1282" t="s">
        <v>8324</v>
      </c>
      <c r="S1282" s="15">
        <f t="shared" si="78"/>
        <v>40513.757569444446</v>
      </c>
      <c r="T1282" s="15">
        <f t="shared" si="79"/>
        <v>40603.757569444446</v>
      </c>
    </row>
    <row r="1283" spans="1:20" ht="41.4" x14ac:dyDescent="0.4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ref="O1283:O1346" si="80">ROUND(E1283/D1283*100,0)</f>
        <v>111</v>
      </c>
      <c r="P1283">
        <f t="shared" ref="P1283:P1346" si="81">IFERROR(ROUND(E1283/L1283,2),0)</f>
        <v>104.73</v>
      </c>
      <c r="Q1283" s="11" t="s">
        <v>8323</v>
      </c>
      <c r="R1283" t="s">
        <v>8324</v>
      </c>
      <c r="S1283" s="15">
        <f t="shared" ref="S1283:S1346" si="82">(((J1283/60)/60)/24)+DATE(1970,1,1)</f>
        <v>41463.743472222224</v>
      </c>
      <c r="T1283" s="15">
        <f t="shared" ref="T1283:T1346" si="83">(((I1283/60)/60)/24)+DATE(1970,1,1)</f>
        <v>41483.743472222224</v>
      </c>
    </row>
    <row r="1284" spans="1:20" ht="41.4" x14ac:dyDescent="0.4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80"/>
        <v>124</v>
      </c>
      <c r="P1284">
        <f t="shared" si="81"/>
        <v>67.67</v>
      </c>
      <c r="Q1284" s="11" t="s">
        <v>8323</v>
      </c>
      <c r="R1284" t="s">
        <v>8324</v>
      </c>
      <c r="S1284" s="15">
        <f t="shared" si="82"/>
        <v>41586.475173611114</v>
      </c>
      <c r="T1284" s="15">
        <f t="shared" si="83"/>
        <v>41617.207638888889</v>
      </c>
    </row>
    <row r="1285" spans="1:20" ht="41.4" x14ac:dyDescent="0.4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80"/>
        <v>211</v>
      </c>
      <c r="P1285">
        <f t="shared" si="81"/>
        <v>95.93</v>
      </c>
      <c r="Q1285" s="11" t="s">
        <v>8323</v>
      </c>
      <c r="R1285" t="s">
        <v>8324</v>
      </c>
      <c r="S1285" s="15">
        <f t="shared" si="82"/>
        <v>41320.717465277776</v>
      </c>
      <c r="T1285" s="15">
        <f t="shared" si="83"/>
        <v>41344.166666666664</v>
      </c>
    </row>
    <row r="1286" spans="1:20" ht="41.4" x14ac:dyDescent="0.4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80"/>
        <v>101</v>
      </c>
      <c r="P1286">
        <f t="shared" si="81"/>
        <v>65.16</v>
      </c>
      <c r="Q1286" s="11" t="s">
        <v>8315</v>
      </c>
      <c r="R1286" t="s">
        <v>8316</v>
      </c>
      <c r="S1286" s="15">
        <f t="shared" si="82"/>
        <v>42712.23474537037</v>
      </c>
      <c r="T1286" s="15">
        <f t="shared" si="83"/>
        <v>42735.707638888889</v>
      </c>
    </row>
    <row r="1287" spans="1:20" ht="41.4" x14ac:dyDescent="0.4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80"/>
        <v>102</v>
      </c>
      <c r="P1287">
        <f t="shared" si="81"/>
        <v>32.270000000000003</v>
      </c>
      <c r="Q1287" s="11" t="s">
        <v>8315</v>
      </c>
      <c r="R1287" t="s">
        <v>8316</v>
      </c>
      <c r="S1287" s="15">
        <f t="shared" si="82"/>
        <v>42160.583043981482</v>
      </c>
      <c r="T1287" s="15">
        <f t="shared" si="83"/>
        <v>42175.583043981482</v>
      </c>
    </row>
    <row r="1288" spans="1:20" ht="41.4" x14ac:dyDescent="0.4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80"/>
        <v>108</v>
      </c>
      <c r="P1288">
        <f t="shared" si="81"/>
        <v>81.25</v>
      </c>
      <c r="Q1288" s="11" t="s">
        <v>8315</v>
      </c>
      <c r="R1288" t="s">
        <v>8316</v>
      </c>
      <c r="S1288" s="15">
        <f t="shared" si="82"/>
        <v>42039.384571759263</v>
      </c>
      <c r="T1288" s="15">
        <f t="shared" si="83"/>
        <v>42052.583333333328</v>
      </c>
    </row>
    <row r="1289" spans="1:20" ht="55.2" x14ac:dyDescent="0.4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80"/>
        <v>242</v>
      </c>
      <c r="P1289">
        <f t="shared" si="81"/>
        <v>24.2</v>
      </c>
      <c r="Q1289" s="11" t="s">
        <v>8315</v>
      </c>
      <c r="R1289" t="s">
        <v>8316</v>
      </c>
      <c r="S1289" s="15">
        <f t="shared" si="82"/>
        <v>42107.621018518519</v>
      </c>
      <c r="T1289" s="15">
        <f t="shared" si="83"/>
        <v>42167.621018518519</v>
      </c>
    </row>
    <row r="1290" spans="1:20" ht="41.4" x14ac:dyDescent="0.4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80"/>
        <v>100</v>
      </c>
      <c r="P1290">
        <f t="shared" si="81"/>
        <v>65.87</v>
      </c>
      <c r="Q1290" s="11" t="s">
        <v>8315</v>
      </c>
      <c r="R1290" t="s">
        <v>8316</v>
      </c>
      <c r="S1290" s="15">
        <f t="shared" si="82"/>
        <v>42561.154664351852</v>
      </c>
      <c r="T1290" s="15">
        <f t="shared" si="83"/>
        <v>42592.166666666672</v>
      </c>
    </row>
    <row r="1291" spans="1:20" ht="41.4" x14ac:dyDescent="0.4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80"/>
        <v>125</v>
      </c>
      <c r="P1291">
        <f t="shared" si="81"/>
        <v>36.08</v>
      </c>
      <c r="Q1291" s="11" t="s">
        <v>8315</v>
      </c>
      <c r="R1291" t="s">
        <v>8316</v>
      </c>
      <c r="S1291" s="15">
        <f t="shared" si="82"/>
        <v>42709.134780092587</v>
      </c>
      <c r="T1291" s="15">
        <f t="shared" si="83"/>
        <v>42739.134780092587</v>
      </c>
    </row>
    <row r="1292" spans="1:20" ht="27.6" x14ac:dyDescent="0.4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80"/>
        <v>109</v>
      </c>
      <c r="P1292">
        <f t="shared" si="81"/>
        <v>44.19</v>
      </c>
      <c r="Q1292" s="11" t="s">
        <v>8315</v>
      </c>
      <c r="R1292" t="s">
        <v>8316</v>
      </c>
      <c r="S1292" s="15">
        <f t="shared" si="82"/>
        <v>42086.614942129629</v>
      </c>
      <c r="T1292" s="15">
        <f t="shared" si="83"/>
        <v>42117.290972222225</v>
      </c>
    </row>
    <row r="1293" spans="1:20" ht="41.4" x14ac:dyDescent="0.4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80"/>
        <v>146</v>
      </c>
      <c r="P1293">
        <f t="shared" si="81"/>
        <v>104.07</v>
      </c>
      <c r="Q1293" s="11" t="s">
        <v>8315</v>
      </c>
      <c r="R1293" t="s">
        <v>8316</v>
      </c>
      <c r="S1293" s="15">
        <f t="shared" si="82"/>
        <v>42064.652673611112</v>
      </c>
      <c r="T1293" s="15">
        <f t="shared" si="83"/>
        <v>42101.291666666672</v>
      </c>
    </row>
    <row r="1294" spans="1:20" ht="41.4" x14ac:dyDescent="0.4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80"/>
        <v>110</v>
      </c>
      <c r="P1294">
        <f t="shared" si="81"/>
        <v>35.96</v>
      </c>
      <c r="Q1294" s="11" t="s">
        <v>8315</v>
      </c>
      <c r="R1294" t="s">
        <v>8316</v>
      </c>
      <c r="S1294" s="15">
        <f t="shared" si="82"/>
        <v>42256.764212962968</v>
      </c>
      <c r="T1294" s="15">
        <f t="shared" si="83"/>
        <v>42283.957638888889</v>
      </c>
    </row>
    <row r="1295" spans="1:20" ht="55.2" x14ac:dyDescent="0.4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80"/>
        <v>102</v>
      </c>
      <c r="P1295">
        <f t="shared" si="81"/>
        <v>127.79</v>
      </c>
      <c r="Q1295" s="11" t="s">
        <v>8315</v>
      </c>
      <c r="R1295" t="s">
        <v>8316</v>
      </c>
      <c r="S1295" s="15">
        <f t="shared" si="82"/>
        <v>42292.701053240744</v>
      </c>
      <c r="T1295" s="15">
        <f t="shared" si="83"/>
        <v>42322.742719907401</v>
      </c>
    </row>
    <row r="1296" spans="1:20" ht="41.4" x14ac:dyDescent="0.4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80"/>
        <v>122</v>
      </c>
      <c r="P1296">
        <f t="shared" si="81"/>
        <v>27.73</v>
      </c>
      <c r="Q1296" s="11" t="s">
        <v>8315</v>
      </c>
      <c r="R1296" t="s">
        <v>8316</v>
      </c>
      <c r="S1296" s="15">
        <f t="shared" si="82"/>
        <v>42278.453668981485</v>
      </c>
      <c r="T1296" s="15">
        <f t="shared" si="83"/>
        <v>42296.458333333328</v>
      </c>
    </row>
    <row r="1297" spans="1:20" ht="41.4" x14ac:dyDescent="0.4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80"/>
        <v>102</v>
      </c>
      <c r="P1297">
        <f t="shared" si="81"/>
        <v>39.83</v>
      </c>
      <c r="Q1297" s="11" t="s">
        <v>8315</v>
      </c>
      <c r="R1297" t="s">
        <v>8316</v>
      </c>
      <c r="S1297" s="15">
        <f t="shared" si="82"/>
        <v>42184.572881944448</v>
      </c>
      <c r="T1297" s="15">
        <f t="shared" si="83"/>
        <v>42214.708333333328</v>
      </c>
    </row>
    <row r="1298" spans="1:20" ht="41.4" x14ac:dyDescent="0.4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80"/>
        <v>141</v>
      </c>
      <c r="P1298">
        <f t="shared" si="81"/>
        <v>52.17</v>
      </c>
      <c r="Q1298" s="11" t="s">
        <v>8315</v>
      </c>
      <c r="R1298" t="s">
        <v>8316</v>
      </c>
      <c r="S1298" s="15">
        <f t="shared" si="82"/>
        <v>42423.050613425927</v>
      </c>
      <c r="T1298" s="15">
        <f t="shared" si="83"/>
        <v>42443.008946759262</v>
      </c>
    </row>
    <row r="1299" spans="1:20" ht="41.4" x14ac:dyDescent="0.4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80"/>
        <v>110</v>
      </c>
      <c r="P1299">
        <f t="shared" si="81"/>
        <v>92.04</v>
      </c>
      <c r="Q1299" s="11" t="s">
        <v>8315</v>
      </c>
      <c r="R1299" t="s">
        <v>8316</v>
      </c>
      <c r="S1299" s="15">
        <f t="shared" si="82"/>
        <v>42461.747199074074</v>
      </c>
      <c r="T1299" s="15">
        <f t="shared" si="83"/>
        <v>42491.747199074074</v>
      </c>
    </row>
    <row r="1300" spans="1:20" ht="41.4" x14ac:dyDescent="0.4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80"/>
        <v>105</v>
      </c>
      <c r="P1300">
        <f t="shared" si="81"/>
        <v>63.42</v>
      </c>
      <c r="Q1300" s="11" t="s">
        <v>8315</v>
      </c>
      <c r="R1300" t="s">
        <v>8316</v>
      </c>
      <c r="S1300" s="15">
        <f t="shared" si="82"/>
        <v>42458.680925925932</v>
      </c>
      <c r="T1300" s="15">
        <f t="shared" si="83"/>
        <v>42488.680925925932</v>
      </c>
    </row>
    <row r="1301" spans="1:20" ht="41.4" x14ac:dyDescent="0.4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80"/>
        <v>124</v>
      </c>
      <c r="P1301">
        <f t="shared" si="81"/>
        <v>135.63</v>
      </c>
      <c r="Q1301" s="11" t="s">
        <v>8315</v>
      </c>
      <c r="R1301" t="s">
        <v>8316</v>
      </c>
      <c r="S1301" s="15">
        <f t="shared" si="82"/>
        <v>42169.814340277779</v>
      </c>
      <c r="T1301" s="15">
        <f t="shared" si="83"/>
        <v>42199.814340277779</v>
      </c>
    </row>
    <row r="1302" spans="1:20" ht="41.4" x14ac:dyDescent="0.4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80"/>
        <v>135</v>
      </c>
      <c r="P1302">
        <f t="shared" si="81"/>
        <v>168.75</v>
      </c>
      <c r="Q1302" s="11" t="s">
        <v>8315</v>
      </c>
      <c r="R1302" t="s">
        <v>8316</v>
      </c>
      <c r="S1302" s="15">
        <f t="shared" si="82"/>
        <v>42483.675208333334</v>
      </c>
      <c r="T1302" s="15">
        <f t="shared" si="83"/>
        <v>42522.789583333331</v>
      </c>
    </row>
    <row r="1303" spans="1:20" ht="41.4" x14ac:dyDescent="0.4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80"/>
        <v>103</v>
      </c>
      <c r="P1303">
        <f t="shared" si="81"/>
        <v>70.86</v>
      </c>
      <c r="Q1303" s="11" t="s">
        <v>8315</v>
      </c>
      <c r="R1303" t="s">
        <v>8316</v>
      </c>
      <c r="S1303" s="15">
        <f t="shared" si="82"/>
        <v>42195.749745370369</v>
      </c>
      <c r="T1303" s="15">
        <f t="shared" si="83"/>
        <v>42206.125</v>
      </c>
    </row>
    <row r="1304" spans="1:20" ht="41.4" x14ac:dyDescent="0.4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80"/>
        <v>100</v>
      </c>
      <c r="P1304">
        <f t="shared" si="81"/>
        <v>50</v>
      </c>
      <c r="Q1304" s="11" t="s">
        <v>8315</v>
      </c>
      <c r="R1304" t="s">
        <v>8316</v>
      </c>
      <c r="S1304" s="15">
        <f t="shared" si="82"/>
        <v>42675.057997685188</v>
      </c>
      <c r="T1304" s="15">
        <f t="shared" si="83"/>
        <v>42705.099664351852</v>
      </c>
    </row>
    <row r="1305" spans="1:20" ht="27.6" x14ac:dyDescent="0.4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80"/>
        <v>130</v>
      </c>
      <c r="P1305">
        <f t="shared" si="81"/>
        <v>42.21</v>
      </c>
      <c r="Q1305" s="11" t="s">
        <v>8315</v>
      </c>
      <c r="R1305" t="s">
        <v>8316</v>
      </c>
      <c r="S1305" s="15">
        <f t="shared" si="82"/>
        <v>42566.441203703704</v>
      </c>
      <c r="T1305" s="15">
        <f t="shared" si="83"/>
        <v>42582.458333333328</v>
      </c>
    </row>
    <row r="1306" spans="1:20" ht="41.4" x14ac:dyDescent="0.4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80"/>
        <v>40</v>
      </c>
      <c r="P1306">
        <f t="shared" si="81"/>
        <v>152.41</v>
      </c>
      <c r="Q1306" s="11" t="s">
        <v>8317</v>
      </c>
      <c r="R1306" t="s">
        <v>8319</v>
      </c>
      <c r="S1306" s="15">
        <f t="shared" si="82"/>
        <v>42747.194502314815</v>
      </c>
      <c r="T1306" s="15">
        <f t="shared" si="83"/>
        <v>42807.152835648143</v>
      </c>
    </row>
    <row r="1307" spans="1:20" ht="41.4" x14ac:dyDescent="0.4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80"/>
        <v>26</v>
      </c>
      <c r="P1307">
        <f t="shared" si="81"/>
        <v>90.62</v>
      </c>
      <c r="Q1307" s="11" t="s">
        <v>8317</v>
      </c>
      <c r="R1307" t="s">
        <v>8319</v>
      </c>
      <c r="S1307" s="15">
        <f t="shared" si="82"/>
        <v>42543.665601851855</v>
      </c>
      <c r="T1307" s="15">
        <f t="shared" si="83"/>
        <v>42572.729166666672</v>
      </c>
    </row>
    <row r="1308" spans="1:20" ht="55.2" x14ac:dyDescent="0.4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80"/>
        <v>65</v>
      </c>
      <c r="P1308">
        <f t="shared" si="81"/>
        <v>201.6</v>
      </c>
      <c r="Q1308" s="11" t="s">
        <v>8317</v>
      </c>
      <c r="R1308" t="s">
        <v>8319</v>
      </c>
      <c r="S1308" s="15">
        <f t="shared" si="82"/>
        <v>41947.457569444443</v>
      </c>
      <c r="T1308" s="15">
        <f t="shared" si="83"/>
        <v>41977.457569444443</v>
      </c>
    </row>
    <row r="1309" spans="1:20" ht="27.6" x14ac:dyDescent="0.4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80"/>
        <v>12</v>
      </c>
      <c r="P1309">
        <f t="shared" si="81"/>
        <v>127.93</v>
      </c>
      <c r="Q1309" s="11" t="s">
        <v>8317</v>
      </c>
      <c r="R1309" t="s">
        <v>8319</v>
      </c>
      <c r="S1309" s="15">
        <f t="shared" si="82"/>
        <v>42387.503229166665</v>
      </c>
      <c r="T1309" s="15">
        <f t="shared" si="83"/>
        <v>42417.503229166665</v>
      </c>
    </row>
    <row r="1310" spans="1:20" ht="27.6" x14ac:dyDescent="0.4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80"/>
        <v>11</v>
      </c>
      <c r="P1310">
        <f t="shared" si="81"/>
        <v>29.89</v>
      </c>
      <c r="Q1310" s="11" t="s">
        <v>8317</v>
      </c>
      <c r="R1310" t="s">
        <v>8319</v>
      </c>
      <c r="S1310" s="15">
        <f t="shared" si="82"/>
        <v>42611.613564814819</v>
      </c>
      <c r="T1310" s="15">
        <f t="shared" si="83"/>
        <v>42651.613564814819</v>
      </c>
    </row>
    <row r="1311" spans="1:20" ht="41.4" x14ac:dyDescent="0.4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80"/>
        <v>112</v>
      </c>
      <c r="P1311">
        <f t="shared" si="81"/>
        <v>367.97</v>
      </c>
      <c r="Q1311" s="11" t="s">
        <v>8317</v>
      </c>
      <c r="R1311" t="s">
        <v>8319</v>
      </c>
      <c r="S1311" s="15">
        <f t="shared" si="82"/>
        <v>42257.882731481484</v>
      </c>
      <c r="T1311" s="15">
        <f t="shared" si="83"/>
        <v>42292.882731481484</v>
      </c>
    </row>
    <row r="1312" spans="1:20" ht="41.4" x14ac:dyDescent="0.4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80"/>
        <v>16</v>
      </c>
      <c r="P1312">
        <f t="shared" si="81"/>
        <v>129.16999999999999</v>
      </c>
      <c r="Q1312" s="11" t="s">
        <v>8317</v>
      </c>
      <c r="R1312" t="s">
        <v>8319</v>
      </c>
      <c r="S1312" s="15">
        <f t="shared" si="82"/>
        <v>42556.667245370365</v>
      </c>
      <c r="T1312" s="15">
        <f t="shared" si="83"/>
        <v>42601.667245370365</v>
      </c>
    </row>
    <row r="1313" spans="1:20" ht="41.4" x14ac:dyDescent="0.4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80"/>
        <v>32</v>
      </c>
      <c r="P1313">
        <f t="shared" si="81"/>
        <v>800.7</v>
      </c>
      <c r="Q1313" s="11" t="s">
        <v>8317</v>
      </c>
      <c r="R1313" t="s">
        <v>8319</v>
      </c>
      <c r="S1313" s="15">
        <f t="shared" si="82"/>
        <v>42669.802303240736</v>
      </c>
      <c r="T1313" s="15">
        <f t="shared" si="83"/>
        <v>42704.843969907408</v>
      </c>
    </row>
    <row r="1314" spans="1:20" ht="41.4" x14ac:dyDescent="0.4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80"/>
        <v>1</v>
      </c>
      <c r="P1314">
        <f t="shared" si="81"/>
        <v>28</v>
      </c>
      <c r="Q1314" s="11" t="s">
        <v>8317</v>
      </c>
      <c r="R1314" t="s">
        <v>8319</v>
      </c>
      <c r="S1314" s="15">
        <f t="shared" si="82"/>
        <v>42082.702800925923</v>
      </c>
      <c r="T1314" s="15">
        <f t="shared" si="83"/>
        <v>42112.702800925923</v>
      </c>
    </row>
    <row r="1315" spans="1:20" ht="41.4" x14ac:dyDescent="0.4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80"/>
        <v>31</v>
      </c>
      <c r="P1315">
        <f t="shared" si="81"/>
        <v>102.02</v>
      </c>
      <c r="Q1315" s="11" t="s">
        <v>8317</v>
      </c>
      <c r="R1315" t="s">
        <v>8319</v>
      </c>
      <c r="S1315" s="15">
        <f t="shared" si="82"/>
        <v>42402.709652777776</v>
      </c>
      <c r="T1315" s="15">
        <f t="shared" si="83"/>
        <v>42432.709652777776</v>
      </c>
    </row>
    <row r="1316" spans="1:20" ht="41.4" x14ac:dyDescent="0.4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80"/>
        <v>1</v>
      </c>
      <c r="P1316">
        <f t="shared" si="81"/>
        <v>184.36</v>
      </c>
      <c r="Q1316" s="11" t="s">
        <v>8317</v>
      </c>
      <c r="R1316" t="s">
        <v>8319</v>
      </c>
      <c r="S1316" s="15">
        <f t="shared" si="82"/>
        <v>42604.669675925921</v>
      </c>
      <c r="T1316" s="15">
        <f t="shared" si="83"/>
        <v>42664.669675925921</v>
      </c>
    </row>
    <row r="1317" spans="1:20" ht="27.6" x14ac:dyDescent="0.4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80"/>
        <v>40</v>
      </c>
      <c r="P1317">
        <f t="shared" si="81"/>
        <v>162.91999999999999</v>
      </c>
      <c r="Q1317" s="11" t="s">
        <v>8317</v>
      </c>
      <c r="R1317" t="s">
        <v>8319</v>
      </c>
      <c r="S1317" s="15">
        <f t="shared" si="82"/>
        <v>42278.498240740737</v>
      </c>
      <c r="T1317" s="15">
        <f t="shared" si="83"/>
        <v>42314.041666666672</v>
      </c>
    </row>
    <row r="1318" spans="1:20" ht="41.4" x14ac:dyDescent="0.4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80"/>
        <v>0</v>
      </c>
      <c r="P1318">
        <f t="shared" si="81"/>
        <v>1</v>
      </c>
      <c r="Q1318" s="11" t="s">
        <v>8317</v>
      </c>
      <c r="R1318" t="s">
        <v>8319</v>
      </c>
      <c r="S1318" s="15">
        <f t="shared" si="82"/>
        <v>42393.961909722217</v>
      </c>
      <c r="T1318" s="15">
        <f t="shared" si="83"/>
        <v>42428.961909722217</v>
      </c>
    </row>
    <row r="1319" spans="1:20" ht="41.4" x14ac:dyDescent="0.4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80"/>
        <v>6</v>
      </c>
      <c r="P1319">
        <f t="shared" si="81"/>
        <v>603.53</v>
      </c>
      <c r="Q1319" s="11" t="s">
        <v>8317</v>
      </c>
      <c r="R1319" t="s">
        <v>8319</v>
      </c>
      <c r="S1319" s="15">
        <f t="shared" si="82"/>
        <v>42520.235486111109</v>
      </c>
      <c r="T1319" s="15">
        <f t="shared" si="83"/>
        <v>42572.583333333328</v>
      </c>
    </row>
    <row r="1320" spans="1:20" ht="41.4" x14ac:dyDescent="0.4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80"/>
        <v>15</v>
      </c>
      <c r="P1320">
        <f t="shared" si="81"/>
        <v>45.41</v>
      </c>
      <c r="Q1320" s="11" t="s">
        <v>8317</v>
      </c>
      <c r="R1320" t="s">
        <v>8319</v>
      </c>
      <c r="S1320" s="15">
        <f t="shared" si="82"/>
        <v>41985.043657407412</v>
      </c>
      <c r="T1320" s="15">
        <f t="shared" si="83"/>
        <v>42015.043657407412</v>
      </c>
    </row>
    <row r="1321" spans="1:20" ht="41.4" x14ac:dyDescent="0.4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80"/>
        <v>15</v>
      </c>
      <c r="P1321">
        <f t="shared" si="81"/>
        <v>97.33</v>
      </c>
      <c r="Q1321" s="11" t="s">
        <v>8317</v>
      </c>
      <c r="R1321" t="s">
        <v>8319</v>
      </c>
      <c r="S1321" s="15">
        <f t="shared" si="82"/>
        <v>41816.812094907407</v>
      </c>
      <c r="T1321" s="15">
        <f t="shared" si="83"/>
        <v>41831.666666666664</v>
      </c>
    </row>
    <row r="1322" spans="1:20" ht="41.4" x14ac:dyDescent="0.4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80"/>
        <v>1</v>
      </c>
      <c r="P1322">
        <f t="shared" si="81"/>
        <v>167.67</v>
      </c>
      <c r="Q1322" s="11" t="s">
        <v>8317</v>
      </c>
      <c r="R1322" t="s">
        <v>8319</v>
      </c>
      <c r="S1322" s="15">
        <f t="shared" si="82"/>
        <v>42705.690347222218</v>
      </c>
      <c r="T1322" s="15">
        <f t="shared" si="83"/>
        <v>42734.958333333328</v>
      </c>
    </row>
    <row r="1323" spans="1:20" ht="41.4" x14ac:dyDescent="0.4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80"/>
        <v>1</v>
      </c>
      <c r="P1323">
        <f t="shared" si="81"/>
        <v>859.86</v>
      </c>
      <c r="Q1323" s="11" t="s">
        <v>8317</v>
      </c>
      <c r="R1323" t="s">
        <v>8319</v>
      </c>
      <c r="S1323" s="15">
        <f t="shared" si="82"/>
        <v>42697.74927083333</v>
      </c>
      <c r="T1323" s="15">
        <f t="shared" si="83"/>
        <v>42727.74927083333</v>
      </c>
    </row>
    <row r="1324" spans="1:20" ht="41.4" x14ac:dyDescent="0.4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80"/>
        <v>0</v>
      </c>
      <c r="P1324">
        <f t="shared" si="81"/>
        <v>26.5</v>
      </c>
      <c r="Q1324" s="11" t="s">
        <v>8317</v>
      </c>
      <c r="R1324" t="s">
        <v>8319</v>
      </c>
      <c r="S1324" s="15">
        <f t="shared" si="82"/>
        <v>42115.656539351854</v>
      </c>
      <c r="T1324" s="15">
        <f t="shared" si="83"/>
        <v>42145.656539351854</v>
      </c>
    </row>
    <row r="1325" spans="1:20" ht="41.4" x14ac:dyDescent="0.4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80"/>
        <v>9</v>
      </c>
      <c r="P1325">
        <f t="shared" si="81"/>
        <v>30.27</v>
      </c>
      <c r="Q1325" s="11" t="s">
        <v>8317</v>
      </c>
      <c r="R1325" t="s">
        <v>8319</v>
      </c>
      <c r="S1325" s="15">
        <f t="shared" si="82"/>
        <v>42451.698449074072</v>
      </c>
      <c r="T1325" s="15">
        <f t="shared" si="83"/>
        <v>42486.288194444445</v>
      </c>
    </row>
    <row r="1326" spans="1:20" ht="41.4" x14ac:dyDescent="0.4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80"/>
        <v>10</v>
      </c>
      <c r="P1326">
        <f t="shared" si="81"/>
        <v>54.67</v>
      </c>
      <c r="Q1326" s="11" t="s">
        <v>8317</v>
      </c>
      <c r="R1326" t="s">
        <v>8319</v>
      </c>
      <c r="S1326" s="15">
        <f t="shared" si="82"/>
        <v>42626.633703703701</v>
      </c>
      <c r="T1326" s="15">
        <f t="shared" si="83"/>
        <v>42656.633703703701</v>
      </c>
    </row>
    <row r="1327" spans="1:20" ht="41.4" x14ac:dyDescent="0.4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80"/>
        <v>2</v>
      </c>
      <c r="P1327">
        <f t="shared" si="81"/>
        <v>60.75</v>
      </c>
      <c r="Q1327" s="11" t="s">
        <v>8317</v>
      </c>
      <c r="R1327" t="s">
        <v>8319</v>
      </c>
      <c r="S1327" s="15">
        <f t="shared" si="82"/>
        <v>42704.086053240739</v>
      </c>
      <c r="T1327" s="15">
        <f t="shared" si="83"/>
        <v>42734.086053240739</v>
      </c>
    </row>
    <row r="1328" spans="1:20" ht="41.4" x14ac:dyDescent="0.4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80"/>
        <v>1</v>
      </c>
      <c r="P1328">
        <f t="shared" si="81"/>
        <v>102.73</v>
      </c>
      <c r="Q1328" s="11" t="s">
        <v>8317</v>
      </c>
      <c r="R1328" t="s">
        <v>8319</v>
      </c>
      <c r="S1328" s="15">
        <f t="shared" si="82"/>
        <v>41974.791990740734</v>
      </c>
      <c r="T1328" s="15">
        <f t="shared" si="83"/>
        <v>42019.791990740734</v>
      </c>
    </row>
    <row r="1329" spans="1:20" ht="41.4" x14ac:dyDescent="0.4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80"/>
        <v>4</v>
      </c>
      <c r="P1329">
        <f t="shared" si="81"/>
        <v>41.59</v>
      </c>
      <c r="Q1329" s="11" t="s">
        <v>8317</v>
      </c>
      <c r="R1329" t="s">
        <v>8319</v>
      </c>
      <c r="S1329" s="15">
        <f t="shared" si="82"/>
        <v>42123.678645833337</v>
      </c>
      <c r="T1329" s="15">
        <f t="shared" si="83"/>
        <v>42153.678645833337</v>
      </c>
    </row>
    <row r="1330" spans="1:20" ht="41.4" x14ac:dyDescent="0.4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80"/>
        <v>2</v>
      </c>
      <c r="P1330">
        <f t="shared" si="81"/>
        <v>116.53</v>
      </c>
      <c r="Q1330" s="11" t="s">
        <v>8317</v>
      </c>
      <c r="R1330" t="s">
        <v>8319</v>
      </c>
      <c r="S1330" s="15">
        <f t="shared" si="82"/>
        <v>42612.642754629633</v>
      </c>
      <c r="T1330" s="15">
        <f t="shared" si="83"/>
        <v>42657.642754629633</v>
      </c>
    </row>
    <row r="1331" spans="1:20" ht="41.4" x14ac:dyDescent="0.4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80"/>
        <v>1</v>
      </c>
      <c r="P1331">
        <f t="shared" si="81"/>
        <v>45.33</v>
      </c>
      <c r="Q1331" s="11" t="s">
        <v>8317</v>
      </c>
      <c r="R1331" t="s">
        <v>8319</v>
      </c>
      <c r="S1331" s="15">
        <f t="shared" si="82"/>
        <v>41935.221585648149</v>
      </c>
      <c r="T1331" s="15">
        <f t="shared" si="83"/>
        <v>41975.263252314813</v>
      </c>
    </row>
    <row r="1332" spans="1:20" ht="41.4" x14ac:dyDescent="0.4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80"/>
        <v>22</v>
      </c>
      <c r="P1332">
        <f t="shared" si="81"/>
        <v>157.46</v>
      </c>
      <c r="Q1332" s="11" t="s">
        <v>8317</v>
      </c>
      <c r="R1332" t="s">
        <v>8319</v>
      </c>
      <c r="S1332" s="15">
        <f t="shared" si="82"/>
        <v>42522.276724537034</v>
      </c>
      <c r="T1332" s="15">
        <f t="shared" si="83"/>
        <v>42553.166666666672</v>
      </c>
    </row>
    <row r="1333" spans="1:20" ht="41.4" x14ac:dyDescent="0.4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80"/>
        <v>1</v>
      </c>
      <c r="P1333">
        <f t="shared" si="81"/>
        <v>100.5</v>
      </c>
      <c r="Q1333" s="11" t="s">
        <v>8317</v>
      </c>
      <c r="R1333" t="s">
        <v>8319</v>
      </c>
      <c r="S1333" s="15">
        <f t="shared" si="82"/>
        <v>42569.50409722222</v>
      </c>
      <c r="T1333" s="15">
        <f t="shared" si="83"/>
        <v>42599.50409722222</v>
      </c>
    </row>
    <row r="1334" spans="1:20" ht="41.4" x14ac:dyDescent="0.4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80"/>
        <v>0</v>
      </c>
      <c r="P1334">
        <f t="shared" si="81"/>
        <v>0</v>
      </c>
      <c r="Q1334" s="11" t="s">
        <v>8317</v>
      </c>
      <c r="R1334" t="s">
        <v>8319</v>
      </c>
      <c r="S1334" s="15">
        <f t="shared" si="82"/>
        <v>42732.060277777782</v>
      </c>
      <c r="T1334" s="15">
        <f t="shared" si="83"/>
        <v>42762.060277777782</v>
      </c>
    </row>
    <row r="1335" spans="1:20" ht="41.4" x14ac:dyDescent="0.4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80"/>
        <v>0</v>
      </c>
      <c r="P1335">
        <f t="shared" si="81"/>
        <v>0</v>
      </c>
      <c r="Q1335" s="11" t="s">
        <v>8317</v>
      </c>
      <c r="R1335" t="s">
        <v>8319</v>
      </c>
      <c r="S1335" s="15">
        <f t="shared" si="82"/>
        <v>41806.106770833336</v>
      </c>
      <c r="T1335" s="15">
        <f t="shared" si="83"/>
        <v>41836.106770833336</v>
      </c>
    </row>
    <row r="1336" spans="1:20" ht="41.4" x14ac:dyDescent="0.4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80"/>
        <v>11</v>
      </c>
      <c r="P1336">
        <f t="shared" si="81"/>
        <v>51.82</v>
      </c>
      <c r="Q1336" s="11" t="s">
        <v>8317</v>
      </c>
      <c r="R1336" t="s">
        <v>8319</v>
      </c>
      <c r="S1336" s="15">
        <f t="shared" si="82"/>
        <v>42410.774155092593</v>
      </c>
      <c r="T1336" s="15">
        <f t="shared" si="83"/>
        <v>42440.774155092593</v>
      </c>
    </row>
    <row r="1337" spans="1:20" ht="41.4" x14ac:dyDescent="0.4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80"/>
        <v>20</v>
      </c>
      <c r="P1337">
        <f t="shared" si="81"/>
        <v>308.75</v>
      </c>
      <c r="Q1337" s="11" t="s">
        <v>8317</v>
      </c>
      <c r="R1337" t="s">
        <v>8319</v>
      </c>
      <c r="S1337" s="15">
        <f t="shared" si="82"/>
        <v>42313.936365740738</v>
      </c>
      <c r="T1337" s="15">
        <f t="shared" si="83"/>
        <v>42343.936365740738</v>
      </c>
    </row>
    <row r="1338" spans="1:20" ht="41.4" x14ac:dyDescent="0.4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80"/>
        <v>85</v>
      </c>
      <c r="P1338">
        <f t="shared" si="81"/>
        <v>379.23</v>
      </c>
      <c r="Q1338" s="11" t="s">
        <v>8317</v>
      </c>
      <c r="R1338" t="s">
        <v>8319</v>
      </c>
      <c r="S1338" s="15">
        <f t="shared" si="82"/>
        <v>41955.863750000004</v>
      </c>
      <c r="T1338" s="15">
        <f t="shared" si="83"/>
        <v>41990.863750000004</v>
      </c>
    </row>
    <row r="1339" spans="1:20" ht="41.4" x14ac:dyDescent="0.4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80"/>
        <v>49</v>
      </c>
      <c r="P1339">
        <f t="shared" si="81"/>
        <v>176.36</v>
      </c>
      <c r="Q1339" s="11" t="s">
        <v>8317</v>
      </c>
      <c r="R1339" t="s">
        <v>8319</v>
      </c>
      <c r="S1339" s="15">
        <f t="shared" si="82"/>
        <v>42767.577303240745</v>
      </c>
      <c r="T1339" s="15">
        <f t="shared" si="83"/>
        <v>42797.577303240745</v>
      </c>
    </row>
    <row r="1340" spans="1:20" ht="41.4" x14ac:dyDescent="0.4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80"/>
        <v>3</v>
      </c>
      <c r="P1340">
        <f t="shared" si="81"/>
        <v>66.069999999999993</v>
      </c>
      <c r="Q1340" s="11" t="s">
        <v>8317</v>
      </c>
      <c r="R1340" t="s">
        <v>8319</v>
      </c>
      <c r="S1340" s="15">
        <f t="shared" si="82"/>
        <v>42188.803622685184</v>
      </c>
      <c r="T1340" s="15">
        <f t="shared" si="83"/>
        <v>42218.803622685184</v>
      </c>
    </row>
    <row r="1341" spans="1:20" ht="27.6" x14ac:dyDescent="0.4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80"/>
        <v>7</v>
      </c>
      <c r="P1341">
        <f t="shared" si="81"/>
        <v>89.65</v>
      </c>
      <c r="Q1341" s="11" t="s">
        <v>8317</v>
      </c>
      <c r="R1341" t="s">
        <v>8319</v>
      </c>
      <c r="S1341" s="15">
        <f t="shared" si="82"/>
        <v>41936.647164351853</v>
      </c>
      <c r="T1341" s="15">
        <f t="shared" si="83"/>
        <v>41981.688831018517</v>
      </c>
    </row>
    <row r="1342" spans="1:20" ht="41.4" x14ac:dyDescent="0.4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80"/>
        <v>0</v>
      </c>
      <c r="P1342">
        <f t="shared" si="81"/>
        <v>0</v>
      </c>
      <c r="Q1342" s="11" t="s">
        <v>8317</v>
      </c>
      <c r="R1342" t="s">
        <v>8319</v>
      </c>
      <c r="S1342" s="15">
        <f t="shared" si="82"/>
        <v>41836.595520833333</v>
      </c>
      <c r="T1342" s="15">
        <f t="shared" si="83"/>
        <v>41866.595520833333</v>
      </c>
    </row>
    <row r="1343" spans="1:20" ht="41.4" x14ac:dyDescent="0.4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80"/>
        <v>70</v>
      </c>
      <c r="P1343">
        <f t="shared" si="81"/>
        <v>382.39</v>
      </c>
      <c r="Q1343" s="11" t="s">
        <v>8317</v>
      </c>
      <c r="R1343" t="s">
        <v>8319</v>
      </c>
      <c r="S1343" s="15">
        <f t="shared" si="82"/>
        <v>42612.624039351853</v>
      </c>
      <c r="T1343" s="15">
        <f t="shared" si="83"/>
        <v>42644.624039351853</v>
      </c>
    </row>
    <row r="1344" spans="1:20" ht="41.4" x14ac:dyDescent="0.4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80"/>
        <v>0</v>
      </c>
      <c r="P1344">
        <f t="shared" si="81"/>
        <v>100</v>
      </c>
      <c r="Q1344" s="11" t="s">
        <v>8317</v>
      </c>
      <c r="R1344" t="s">
        <v>8319</v>
      </c>
      <c r="S1344" s="15">
        <f t="shared" si="82"/>
        <v>42172.816423611104</v>
      </c>
      <c r="T1344" s="15">
        <f t="shared" si="83"/>
        <v>42202.816423611104</v>
      </c>
    </row>
    <row r="1345" spans="1:20" ht="41.4" x14ac:dyDescent="0.4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80"/>
        <v>102</v>
      </c>
      <c r="P1345">
        <f t="shared" si="81"/>
        <v>158.36000000000001</v>
      </c>
      <c r="Q1345" s="11" t="s">
        <v>8317</v>
      </c>
      <c r="R1345" t="s">
        <v>8319</v>
      </c>
      <c r="S1345" s="15">
        <f t="shared" si="82"/>
        <v>42542.526423611111</v>
      </c>
      <c r="T1345" s="15">
        <f t="shared" si="83"/>
        <v>42601.165972222225</v>
      </c>
    </row>
    <row r="1346" spans="1:20" ht="41.4" x14ac:dyDescent="0.4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si="80"/>
        <v>378</v>
      </c>
      <c r="P1346">
        <f t="shared" si="81"/>
        <v>40.76</v>
      </c>
      <c r="Q1346" s="11" t="s">
        <v>8320</v>
      </c>
      <c r="R1346" t="s">
        <v>8321</v>
      </c>
      <c r="S1346" s="15">
        <f t="shared" si="82"/>
        <v>42522.789803240739</v>
      </c>
      <c r="T1346" s="15">
        <f t="shared" si="83"/>
        <v>42551.789803240739</v>
      </c>
    </row>
    <row r="1347" spans="1:20" ht="41.4" x14ac:dyDescent="0.4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ref="O1347:O1410" si="84">ROUND(E1347/D1347*100,0)</f>
        <v>125</v>
      </c>
      <c r="P1347">
        <f t="shared" ref="P1347:P1410" si="85">IFERROR(ROUND(E1347/L1347,2),0)</f>
        <v>53.57</v>
      </c>
      <c r="Q1347" s="11" t="s">
        <v>8320</v>
      </c>
      <c r="R1347" t="s">
        <v>8321</v>
      </c>
      <c r="S1347" s="15">
        <f t="shared" ref="S1347:S1410" si="86">(((J1347/60)/60)/24)+DATE(1970,1,1)</f>
        <v>41799.814340277779</v>
      </c>
      <c r="T1347" s="15">
        <f t="shared" ref="T1347:T1410" si="87">(((I1347/60)/60)/24)+DATE(1970,1,1)</f>
        <v>41834.814340277779</v>
      </c>
    </row>
    <row r="1348" spans="1:20" ht="41.4" x14ac:dyDescent="0.4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84"/>
        <v>147</v>
      </c>
      <c r="P1348">
        <f t="shared" si="85"/>
        <v>48.45</v>
      </c>
      <c r="Q1348" s="11" t="s">
        <v>8320</v>
      </c>
      <c r="R1348" t="s">
        <v>8321</v>
      </c>
      <c r="S1348" s="15">
        <f t="shared" si="86"/>
        <v>41422.075821759259</v>
      </c>
      <c r="T1348" s="15">
        <f t="shared" si="87"/>
        <v>41452.075821759259</v>
      </c>
    </row>
    <row r="1349" spans="1:20" ht="41.4" x14ac:dyDescent="0.4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84"/>
        <v>102</v>
      </c>
      <c r="P1349">
        <f t="shared" si="85"/>
        <v>82.42</v>
      </c>
      <c r="Q1349" s="11" t="s">
        <v>8320</v>
      </c>
      <c r="R1349" t="s">
        <v>8321</v>
      </c>
      <c r="S1349" s="15">
        <f t="shared" si="86"/>
        <v>42040.638020833328</v>
      </c>
      <c r="T1349" s="15">
        <f t="shared" si="87"/>
        <v>42070.638020833328</v>
      </c>
    </row>
    <row r="1350" spans="1:20" ht="41.4" x14ac:dyDescent="0.4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84"/>
        <v>102</v>
      </c>
      <c r="P1350">
        <f t="shared" si="85"/>
        <v>230.19</v>
      </c>
      <c r="Q1350" s="11" t="s">
        <v>8320</v>
      </c>
      <c r="R1350" t="s">
        <v>8321</v>
      </c>
      <c r="S1350" s="15">
        <f t="shared" si="86"/>
        <v>41963.506168981476</v>
      </c>
      <c r="T1350" s="15">
        <f t="shared" si="87"/>
        <v>41991.506168981476</v>
      </c>
    </row>
    <row r="1351" spans="1:20" ht="41.4" x14ac:dyDescent="0.4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84"/>
        <v>204</v>
      </c>
      <c r="P1351">
        <f t="shared" si="85"/>
        <v>59.36</v>
      </c>
      <c r="Q1351" s="11" t="s">
        <v>8320</v>
      </c>
      <c r="R1351" t="s">
        <v>8321</v>
      </c>
      <c r="S1351" s="15">
        <f t="shared" si="86"/>
        <v>42317.33258101852</v>
      </c>
      <c r="T1351" s="15">
        <f t="shared" si="87"/>
        <v>42354.290972222225</v>
      </c>
    </row>
    <row r="1352" spans="1:20" ht="41.4" x14ac:dyDescent="0.4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84"/>
        <v>104</v>
      </c>
      <c r="P1352">
        <f t="shared" si="85"/>
        <v>66.7</v>
      </c>
      <c r="Q1352" s="11" t="s">
        <v>8320</v>
      </c>
      <c r="R1352" t="s">
        <v>8321</v>
      </c>
      <c r="S1352" s="15">
        <f t="shared" si="86"/>
        <v>42334.013124999998</v>
      </c>
      <c r="T1352" s="15">
        <f t="shared" si="87"/>
        <v>42364.013124999998</v>
      </c>
    </row>
    <row r="1353" spans="1:20" ht="27.6" x14ac:dyDescent="0.4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84"/>
        <v>101</v>
      </c>
      <c r="P1353">
        <f t="shared" si="85"/>
        <v>168.78</v>
      </c>
      <c r="Q1353" s="11" t="s">
        <v>8320</v>
      </c>
      <c r="R1353" t="s">
        <v>8321</v>
      </c>
      <c r="S1353" s="15">
        <f t="shared" si="86"/>
        <v>42382.74009259259</v>
      </c>
      <c r="T1353" s="15">
        <f t="shared" si="87"/>
        <v>42412.74009259259</v>
      </c>
    </row>
    <row r="1354" spans="1:20" ht="41.4" x14ac:dyDescent="0.4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84"/>
        <v>136</v>
      </c>
      <c r="P1354">
        <f t="shared" si="85"/>
        <v>59.97</v>
      </c>
      <c r="Q1354" s="11" t="s">
        <v>8320</v>
      </c>
      <c r="R1354" t="s">
        <v>8321</v>
      </c>
      <c r="S1354" s="15">
        <f t="shared" si="86"/>
        <v>42200.578310185185</v>
      </c>
      <c r="T1354" s="15">
        <f t="shared" si="87"/>
        <v>42252.165972222225</v>
      </c>
    </row>
    <row r="1355" spans="1:20" ht="27.6" x14ac:dyDescent="0.4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84"/>
        <v>134</v>
      </c>
      <c r="P1355">
        <f t="shared" si="85"/>
        <v>31.81</v>
      </c>
      <c r="Q1355" s="11" t="s">
        <v>8320</v>
      </c>
      <c r="R1355" t="s">
        <v>8321</v>
      </c>
      <c r="S1355" s="15">
        <f t="shared" si="86"/>
        <v>41309.11791666667</v>
      </c>
      <c r="T1355" s="15">
        <f t="shared" si="87"/>
        <v>41344</v>
      </c>
    </row>
    <row r="1356" spans="1:20" ht="41.4" x14ac:dyDescent="0.4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84"/>
        <v>130</v>
      </c>
      <c r="P1356">
        <f t="shared" si="85"/>
        <v>24.42</v>
      </c>
      <c r="Q1356" s="11" t="s">
        <v>8320</v>
      </c>
      <c r="R1356" t="s">
        <v>8321</v>
      </c>
      <c r="S1356" s="15">
        <f t="shared" si="86"/>
        <v>42502.807627314818</v>
      </c>
      <c r="T1356" s="15">
        <f t="shared" si="87"/>
        <v>42532.807627314818</v>
      </c>
    </row>
    <row r="1357" spans="1:20" ht="41.4" x14ac:dyDescent="0.4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84"/>
        <v>123</v>
      </c>
      <c r="P1357">
        <f t="shared" si="85"/>
        <v>25.35</v>
      </c>
      <c r="Q1357" s="11" t="s">
        <v>8320</v>
      </c>
      <c r="R1357" t="s">
        <v>8321</v>
      </c>
      <c r="S1357" s="15">
        <f t="shared" si="86"/>
        <v>41213.254687499997</v>
      </c>
      <c r="T1357" s="15">
        <f t="shared" si="87"/>
        <v>41243.416666666664</v>
      </c>
    </row>
    <row r="1358" spans="1:20" ht="41.4" x14ac:dyDescent="0.4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84"/>
        <v>183</v>
      </c>
      <c r="P1358">
        <f t="shared" si="85"/>
        <v>71.44</v>
      </c>
      <c r="Q1358" s="11" t="s">
        <v>8320</v>
      </c>
      <c r="R1358" t="s">
        <v>8321</v>
      </c>
      <c r="S1358" s="15">
        <f t="shared" si="86"/>
        <v>41430.038888888892</v>
      </c>
      <c r="T1358" s="15">
        <f t="shared" si="87"/>
        <v>41460.038888888892</v>
      </c>
    </row>
    <row r="1359" spans="1:20" ht="41.4" x14ac:dyDescent="0.4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84"/>
        <v>125</v>
      </c>
      <c r="P1359">
        <f t="shared" si="85"/>
        <v>38.549999999999997</v>
      </c>
      <c r="Q1359" s="11" t="s">
        <v>8320</v>
      </c>
      <c r="R1359" t="s">
        <v>8321</v>
      </c>
      <c r="S1359" s="15">
        <f t="shared" si="86"/>
        <v>41304.962233796294</v>
      </c>
      <c r="T1359" s="15">
        <f t="shared" si="87"/>
        <v>41334.249305555553</v>
      </c>
    </row>
    <row r="1360" spans="1:20" ht="41.4" x14ac:dyDescent="0.4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84"/>
        <v>112</v>
      </c>
      <c r="P1360">
        <f t="shared" si="85"/>
        <v>68.37</v>
      </c>
      <c r="Q1360" s="11" t="s">
        <v>8320</v>
      </c>
      <c r="R1360" t="s">
        <v>8321</v>
      </c>
      <c r="S1360" s="15">
        <f t="shared" si="86"/>
        <v>40689.570868055554</v>
      </c>
      <c r="T1360" s="15">
        <f t="shared" si="87"/>
        <v>40719.570868055554</v>
      </c>
    </row>
    <row r="1361" spans="1:20" ht="41.4" x14ac:dyDescent="0.4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84"/>
        <v>116</v>
      </c>
      <c r="P1361">
        <f t="shared" si="85"/>
        <v>40.21</v>
      </c>
      <c r="Q1361" s="11" t="s">
        <v>8320</v>
      </c>
      <c r="R1361" t="s">
        <v>8321</v>
      </c>
      <c r="S1361" s="15">
        <f t="shared" si="86"/>
        <v>40668.814699074072</v>
      </c>
      <c r="T1361" s="15">
        <f t="shared" si="87"/>
        <v>40730.814699074072</v>
      </c>
    </row>
    <row r="1362" spans="1:20" ht="27.6" x14ac:dyDescent="0.4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84"/>
        <v>173</v>
      </c>
      <c r="P1362">
        <f t="shared" si="85"/>
        <v>32.07</v>
      </c>
      <c r="Q1362" s="11" t="s">
        <v>8320</v>
      </c>
      <c r="R1362" t="s">
        <v>8321</v>
      </c>
      <c r="S1362" s="15">
        <f t="shared" si="86"/>
        <v>41095.900694444441</v>
      </c>
      <c r="T1362" s="15">
        <f t="shared" si="87"/>
        <v>41123.900694444441</v>
      </c>
    </row>
    <row r="1363" spans="1:20" ht="41.4" x14ac:dyDescent="0.4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84"/>
        <v>126</v>
      </c>
      <c r="P1363">
        <f t="shared" si="85"/>
        <v>28.63</v>
      </c>
      <c r="Q1363" s="11" t="s">
        <v>8320</v>
      </c>
      <c r="R1363" t="s">
        <v>8321</v>
      </c>
      <c r="S1363" s="15">
        <f t="shared" si="86"/>
        <v>41781.717268518521</v>
      </c>
      <c r="T1363" s="15">
        <f t="shared" si="87"/>
        <v>41811.717268518521</v>
      </c>
    </row>
    <row r="1364" spans="1:20" ht="27.6" x14ac:dyDescent="0.4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84"/>
        <v>109</v>
      </c>
      <c r="P1364">
        <f t="shared" si="85"/>
        <v>43.64</v>
      </c>
      <c r="Q1364" s="11" t="s">
        <v>8320</v>
      </c>
      <c r="R1364" t="s">
        <v>8321</v>
      </c>
      <c r="S1364" s="15">
        <f t="shared" si="86"/>
        <v>41464.934386574074</v>
      </c>
      <c r="T1364" s="15">
        <f t="shared" si="87"/>
        <v>41524.934386574074</v>
      </c>
    </row>
    <row r="1365" spans="1:20" ht="41.4" x14ac:dyDescent="0.4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84"/>
        <v>100</v>
      </c>
      <c r="P1365">
        <f t="shared" si="85"/>
        <v>40</v>
      </c>
      <c r="Q1365" s="11" t="s">
        <v>8320</v>
      </c>
      <c r="R1365" t="s">
        <v>8321</v>
      </c>
      <c r="S1365" s="15">
        <f t="shared" si="86"/>
        <v>42396.8440625</v>
      </c>
      <c r="T1365" s="15">
        <f t="shared" si="87"/>
        <v>42415.332638888889</v>
      </c>
    </row>
    <row r="1366" spans="1:20" ht="41.4" x14ac:dyDescent="0.4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84"/>
        <v>119</v>
      </c>
      <c r="P1366">
        <f t="shared" si="85"/>
        <v>346.04</v>
      </c>
      <c r="Q1366" s="11" t="s">
        <v>8323</v>
      </c>
      <c r="R1366" t="s">
        <v>8324</v>
      </c>
      <c r="S1366" s="15">
        <f t="shared" si="86"/>
        <v>41951.695671296293</v>
      </c>
      <c r="T1366" s="15">
        <f t="shared" si="87"/>
        <v>42011.6956712963</v>
      </c>
    </row>
    <row r="1367" spans="1:20" ht="41.4" x14ac:dyDescent="0.4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84"/>
        <v>100</v>
      </c>
      <c r="P1367">
        <f t="shared" si="85"/>
        <v>81.739999999999995</v>
      </c>
      <c r="Q1367" s="11" t="s">
        <v>8323</v>
      </c>
      <c r="R1367" t="s">
        <v>8324</v>
      </c>
      <c r="S1367" s="15">
        <f t="shared" si="86"/>
        <v>42049.733240740738</v>
      </c>
      <c r="T1367" s="15">
        <f t="shared" si="87"/>
        <v>42079.691574074073</v>
      </c>
    </row>
    <row r="1368" spans="1:20" x14ac:dyDescent="0.4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84"/>
        <v>126</v>
      </c>
      <c r="P1368">
        <f t="shared" si="85"/>
        <v>64.540000000000006</v>
      </c>
      <c r="Q1368" s="11" t="s">
        <v>8323</v>
      </c>
      <c r="R1368" t="s">
        <v>8324</v>
      </c>
      <c r="S1368" s="15">
        <f t="shared" si="86"/>
        <v>41924.996099537035</v>
      </c>
      <c r="T1368" s="15">
        <f t="shared" si="87"/>
        <v>41970.037766203706</v>
      </c>
    </row>
    <row r="1369" spans="1:20" ht="41.4" x14ac:dyDescent="0.4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84"/>
        <v>114</v>
      </c>
      <c r="P1369">
        <f t="shared" si="85"/>
        <v>63.48</v>
      </c>
      <c r="Q1369" s="11" t="s">
        <v>8323</v>
      </c>
      <c r="R1369" t="s">
        <v>8324</v>
      </c>
      <c r="S1369" s="15">
        <f t="shared" si="86"/>
        <v>42292.002893518518</v>
      </c>
      <c r="T1369" s="15">
        <f t="shared" si="87"/>
        <v>42322.044560185182</v>
      </c>
    </row>
    <row r="1370" spans="1:20" ht="41.4" x14ac:dyDescent="0.4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84"/>
        <v>111</v>
      </c>
      <c r="P1370">
        <f t="shared" si="85"/>
        <v>63.62</v>
      </c>
      <c r="Q1370" s="11" t="s">
        <v>8323</v>
      </c>
      <c r="R1370" t="s">
        <v>8324</v>
      </c>
      <c r="S1370" s="15">
        <f t="shared" si="86"/>
        <v>42146.190902777773</v>
      </c>
      <c r="T1370" s="15">
        <f t="shared" si="87"/>
        <v>42170.190902777773</v>
      </c>
    </row>
    <row r="1371" spans="1:20" ht="41.4" x14ac:dyDescent="0.4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84"/>
        <v>105</v>
      </c>
      <c r="P1371">
        <f t="shared" si="85"/>
        <v>83.97</v>
      </c>
      <c r="Q1371" s="11" t="s">
        <v>8323</v>
      </c>
      <c r="R1371" t="s">
        <v>8324</v>
      </c>
      <c r="S1371" s="15">
        <f t="shared" si="86"/>
        <v>41710.594282407408</v>
      </c>
      <c r="T1371" s="15">
        <f t="shared" si="87"/>
        <v>41740.594282407408</v>
      </c>
    </row>
    <row r="1372" spans="1:20" ht="27.6" x14ac:dyDescent="0.4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84"/>
        <v>104</v>
      </c>
      <c r="P1372">
        <f t="shared" si="85"/>
        <v>77.75</v>
      </c>
      <c r="Q1372" s="11" t="s">
        <v>8323</v>
      </c>
      <c r="R1372" t="s">
        <v>8324</v>
      </c>
      <c r="S1372" s="15">
        <f t="shared" si="86"/>
        <v>41548.00335648148</v>
      </c>
      <c r="T1372" s="15">
        <f t="shared" si="87"/>
        <v>41563.00335648148</v>
      </c>
    </row>
    <row r="1373" spans="1:20" ht="41.4" x14ac:dyDescent="0.4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84"/>
        <v>107</v>
      </c>
      <c r="P1373">
        <f t="shared" si="85"/>
        <v>107.07</v>
      </c>
      <c r="Q1373" s="11" t="s">
        <v>8323</v>
      </c>
      <c r="R1373" t="s">
        <v>8324</v>
      </c>
      <c r="S1373" s="15">
        <f t="shared" si="86"/>
        <v>42101.758587962962</v>
      </c>
      <c r="T1373" s="15">
        <f t="shared" si="87"/>
        <v>42131.758587962962</v>
      </c>
    </row>
    <row r="1374" spans="1:20" x14ac:dyDescent="0.4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84"/>
        <v>124</v>
      </c>
      <c r="P1374">
        <f t="shared" si="85"/>
        <v>38.75</v>
      </c>
      <c r="Q1374" s="11" t="s">
        <v>8323</v>
      </c>
      <c r="R1374" t="s">
        <v>8324</v>
      </c>
      <c r="S1374" s="15">
        <f t="shared" si="86"/>
        <v>41072.739953703705</v>
      </c>
      <c r="T1374" s="15">
        <f t="shared" si="87"/>
        <v>41102.739953703705</v>
      </c>
    </row>
    <row r="1375" spans="1:20" ht="27.6" x14ac:dyDescent="0.4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84"/>
        <v>105</v>
      </c>
      <c r="P1375">
        <f t="shared" si="85"/>
        <v>201.94</v>
      </c>
      <c r="Q1375" s="11" t="s">
        <v>8323</v>
      </c>
      <c r="R1375" t="s">
        <v>8324</v>
      </c>
      <c r="S1375" s="15">
        <f t="shared" si="86"/>
        <v>42704.95177083333</v>
      </c>
      <c r="T1375" s="15">
        <f t="shared" si="87"/>
        <v>42734.95177083333</v>
      </c>
    </row>
    <row r="1376" spans="1:20" ht="41.4" x14ac:dyDescent="0.4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84"/>
        <v>189</v>
      </c>
      <c r="P1376">
        <f t="shared" si="85"/>
        <v>43.06</v>
      </c>
      <c r="Q1376" s="11" t="s">
        <v>8323</v>
      </c>
      <c r="R1376" t="s">
        <v>8324</v>
      </c>
      <c r="S1376" s="15">
        <f t="shared" si="86"/>
        <v>42424.161898148144</v>
      </c>
      <c r="T1376" s="15">
        <f t="shared" si="87"/>
        <v>42454.12023148148</v>
      </c>
    </row>
    <row r="1377" spans="1:20" ht="41.4" x14ac:dyDescent="0.4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84"/>
        <v>171</v>
      </c>
      <c r="P1377">
        <f t="shared" si="85"/>
        <v>62.87</v>
      </c>
      <c r="Q1377" s="11" t="s">
        <v>8323</v>
      </c>
      <c r="R1377" t="s">
        <v>8324</v>
      </c>
      <c r="S1377" s="15">
        <f t="shared" si="86"/>
        <v>42720.066192129627</v>
      </c>
      <c r="T1377" s="15">
        <f t="shared" si="87"/>
        <v>42750.066192129627</v>
      </c>
    </row>
    <row r="1378" spans="1:20" ht="27.6" x14ac:dyDescent="0.4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84"/>
        <v>252</v>
      </c>
      <c r="P1378">
        <f t="shared" si="85"/>
        <v>55.61</v>
      </c>
      <c r="Q1378" s="11" t="s">
        <v>8323</v>
      </c>
      <c r="R1378" t="s">
        <v>8324</v>
      </c>
      <c r="S1378" s="15">
        <f t="shared" si="86"/>
        <v>42677.669050925921</v>
      </c>
      <c r="T1378" s="15">
        <f t="shared" si="87"/>
        <v>42707.710717592592</v>
      </c>
    </row>
    <row r="1379" spans="1:20" ht="41.4" x14ac:dyDescent="0.4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84"/>
        <v>116</v>
      </c>
      <c r="P1379">
        <f t="shared" si="85"/>
        <v>48.71</v>
      </c>
      <c r="Q1379" s="11" t="s">
        <v>8323</v>
      </c>
      <c r="R1379" t="s">
        <v>8324</v>
      </c>
      <c r="S1379" s="15">
        <f t="shared" si="86"/>
        <v>42747.219560185185</v>
      </c>
      <c r="T1379" s="15">
        <f t="shared" si="87"/>
        <v>42769.174305555556</v>
      </c>
    </row>
    <row r="1380" spans="1:20" x14ac:dyDescent="0.4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84"/>
        <v>203</v>
      </c>
      <c r="P1380">
        <f t="shared" si="85"/>
        <v>30.58</v>
      </c>
      <c r="Q1380" s="11" t="s">
        <v>8323</v>
      </c>
      <c r="R1380" t="s">
        <v>8324</v>
      </c>
      <c r="S1380" s="15">
        <f t="shared" si="86"/>
        <v>42568.759374999994</v>
      </c>
      <c r="T1380" s="15">
        <f t="shared" si="87"/>
        <v>42583.759374999994</v>
      </c>
    </row>
    <row r="1381" spans="1:20" ht="27.6" x14ac:dyDescent="0.4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84"/>
        <v>112</v>
      </c>
      <c r="P1381">
        <f t="shared" si="85"/>
        <v>73.91</v>
      </c>
      <c r="Q1381" s="11" t="s">
        <v>8323</v>
      </c>
      <c r="R1381" t="s">
        <v>8324</v>
      </c>
      <c r="S1381" s="15">
        <f t="shared" si="86"/>
        <v>42130.491620370376</v>
      </c>
      <c r="T1381" s="15">
        <f t="shared" si="87"/>
        <v>42160.491620370376</v>
      </c>
    </row>
    <row r="1382" spans="1:20" ht="27.6" x14ac:dyDescent="0.4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84"/>
        <v>424</v>
      </c>
      <c r="P1382">
        <f t="shared" si="85"/>
        <v>21.2</v>
      </c>
      <c r="Q1382" s="11" t="s">
        <v>8323</v>
      </c>
      <c r="R1382" t="s">
        <v>8324</v>
      </c>
      <c r="S1382" s="15">
        <f t="shared" si="86"/>
        <v>42141.762800925921</v>
      </c>
      <c r="T1382" s="15">
        <f t="shared" si="87"/>
        <v>42164.083333333328</v>
      </c>
    </row>
    <row r="1383" spans="1:20" ht="41.4" x14ac:dyDescent="0.4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84"/>
        <v>107</v>
      </c>
      <c r="P1383">
        <f t="shared" si="85"/>
        <v>73.36</v>
      </c>
      <c r="Q1383" s="11" t="s">
        <v>8323</v>
      </c>
      <c r="R1383" t="s">
        <v>8324</v>
      </c>
      <c r="S1383" s="15">
        <f t="shared" si="86"/>
        <v>42703.214409722219</v>
      </c>
      <c r="T1383" s="15">
        <f t="shared" si="87"/>
        <v>42733.214409722219</v>
      </c>
    </row>
    <row r="1384" spans="1:20" ht="41.4" x14ac:dyDescent="0.4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84"/>
        <v>104</v>
      </c>
      <c r="P1384">
        <f t="shared" si="85"/>
        <v>56.41</v>
      </c>
      <c r="Q1384" s="11" t="s">
        <v>8323</v>
      </c>
      <c r="R1384" t="s">
        <v>8324</v>
      </c>
      <c r="S1384" s="15">
        <f t="shared" si="86"/>
        <v>41370.800185185188</v>
      </c>
      <c r="T1384" s="15">
        <f t="shared" si="87"/>
        <v>41400.800185185188</v>
      </c>
    </row>
    <row r="1385" spans="1:20" ht="41.4" x14ac:dyDescent="0.4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84"/>
        <v>212</v>
      </c>
      <c r="P1385">
        <f t="shared" si="85"/>
        <v>50.25</v>
      </c>
      <c r="Q1385" s="11" t="s">
        <v>8323</v>
      </c>
      <c r="R1385" t="s">
        <v>8324</v>
      </c>
      <c r="S1385" s="15">
        <f t="shared" si="86"/>
        <v>42707.074976851851</v>
      </c>
      <c r="T1385" s="15">
        <f t="shared" si="87"/>
        <v>42727.074976851851</v>
      </c>
    </row>
    <row r="1386" spans="1:20" ht="41.4" x14ac:dyDescent="0.4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84"/>
        <v>124</v>
      </c>
      <c r="P1386">
        <f t="shared" si="85"/>
        <v>68.94</v>
      </c>
      <c r="Q1386" s="11" t="s">
        <v>8323</v>
      </c>
      <c r="R1386" t="s">
        <v>8324</v>
      </c>
      <c r="S1386" s="15">
        <f t="shared" si="86"/>
        <v>42160.735208333332</v>
      </c>
      <c r="T1386" s="15">
        <f t="shared" si="87"/>
        <v>42190.735208333332</v>
      </c>
    </row>
    <row r="1387" spans="1:20" ht="41.4" x14ac:dyDescent="0.4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84"/>
        <v>110</v>
      </c>
      <c r="P1387">
        <f t="shared" si="85"/>
        <v>65.91</v>
      </c>
      <c r="Q1387" s="11" t="s">
        <v>8323</v>
      </c>
      <c r="R1387" t="s">
        <v>8324</v>
      </c>
      <c r="S1387" s="15">
        <f t="shared" si="86"/>
        <v>42433.688900462963</v>
      </c>
      <c r="T1387" s="15">
        <f t="shared" si="87"/>
        <v>42489.507638888885</v>
      </c>
    </row>
    <row r="1388" spans="1:20" ht="27.6" x14ac:dyDescent="0.4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84"/>
        <v>219</v>
      </c>
      <c r="P1388">
        <f t="shared" si="85"/>
        <v>62.5</v>
      </c>
      <c r="Q1388" s="11" t="s">
        <v>8323</v>
      </c>
      <c r="R1388" t="s">
        <v>8324</v>
      </c>
      <c r="S1388" s="15">
        <f t="shared" si="86"/>
        <v>42184.646863425922</v>
      </c>
      <c r="T1388" s="15">
        <f t="shared" si="87"/>
        <v>42214.646863425922</v>
      </c>
    </row>
    <row r="1389" spans="1:20" ht="55.2" x14ac:dyDescent="0.4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84"/>
        <v>137</v>
      </c>
      <c r="P1389">
        <f t="shared" si="85"/>
        <v>70.06</v>
      </c>
      <c r="Q1389" s="11" t="s">
        <v>8323</v>
      </c>
      <c r="R1389" t="s">
        <v>8324</v>
      </c>
      <c r="S1389" s="15">
        <f t="shared" si="86"/>
        <v>42126.92123842593</v>
      </c>
      <c r="T1389" s="15">
        <f t="shared" si="87"/>
        <v>42158.1875</v>
      </c>
    </row>
    <row r="1390" spans="1:20" ht="41.4" x14ac:dyDescent="0.4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84"/>
        <v>135</v>
      </c>
      <c r="P1390">
        <f t="shared" si="85"/>
        <v>60.18</v>
      </c>
      <c r="Q1390" s="11" t="s">
        <v>8323</v>
      </c>
      <c r="R1390" t="s">
        <v>8324</v>
      </c>
      <c r="S1390" s="15">
        <f t="shared" si="86"/>
        <v>42634.614780092597</v>
      </c>
      <c r="T1390" s="15">
        <f t="shared" si="87"/>
        <v>42660.676388888889</v>
      </c>
    </row>
    <row r="1391" spans="1:20" ht="27.6" x14ac:dyDescent="0.4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84"/>
        <v>145</v>
      </c>
      <c r="P1391">
        <f t="shared" si="85"/>
        <v>21.38</v>
      </c>
      <c r="Q1391" s="11" t="s">
        <v>8323</v>
      </c>
      <c r="R1391" t="s">
        <v>8324</v>
      </c>
      <c r="S1391" s="15">
        <f t="shared" si="86"/>
        <v>42565.480983796297</v>
      </c>
      <c r="T1391" s="15">
        <f t="shared" si="87"/>
        <v>42595.480983796297</v>
      </c>
    </row>
    <row r="1392" spans="1:20" ht="41.4" x14ac:dyDescent="0.4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84"/>
        <v>109</v>
      </c>
      <c r="P1392">
        <f t="shared" si="85"/>
        <v>160.79</v>
      </c>
      <c r="Q1392" s="11" t="s">
        <v>8323</v>
      </c>
      <c r="R1392" t="s">
        <v>8324</v>
      </c>
      <c r="S1392" s="15">
        <f t="shared" si="86"/>
        <v>42087.803310185183</v>
      </c>
      <c r="T1392" s="15">
        <f t="shared" si="87"/>
        <v>42121.716666666667</v>
      </c>
    </row>
    <row r="1393" spans="1:20" ht="41.4" x14ac:dyDescent="0.4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84"/>
        <v>110</v>
      </c>
      <c r="P1393">
        <f t="shared" si="85"/>
        <v>42.38</v>
      </c>
      <c r="Q1393" s="11" t="s">
        <v>8323</v>
      </c>
      <c r="R1393" t="s">
        <v>8324</v>
      </c>
      <c r="S1393" s="15">
        <f t="shared" si="86"/>
        <v>42193.650671296295</v>
      </c>
      <c r="T1393" s="15">
        <f t="shared" si="87"/>
        <v>42238.207638888889</v>
      </c>
    </row>
    <row r="1394" spans="1:20" ht="41.4" x14ac:dyDescent="0.4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84"/>
        <v>114</v>
      </c>
      <c r="P1394">
        <f t="shared" si="85"/>
        <v>27.32</v>
      </c>
      <c r="Q1394" s="11" t="s">
        <v>8323</v>
      </c>
      <c r="R1394" t="s">
        <v>8324</v>
      </c>
      <c r="S1394" s="15">
        <f t="shared" si="86"/>
        <v>42401.154930555553</v>
      </c>
      <c r="T1394" s="15">
        <f t="shared" si="87"/>
        <v>42432.154930555553</v>
      </c>
    </row>
    <row r="1395" spans="1:20" x14ac:dyDescent="0.4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84"/>
        <v>102</v>
      </c>
      <c r="P1395">
        <f t="shared" si="85"/>
        <v>196.83</v>
      </c>
      <c r="Q1395" s="11" t="s">
        <v>8323</v>
      </c>
      <c r="R1395" t="s">
        <v>8324</v>
      </c>
      <c r="S1395" s="15">
        <f t="shared" si="86"/>
        <v>42553.681979166664</v>
      </c>
      <c r="T1395" s="15">
        <f t="shared" si="87"/>
        <v>42583.681979166664</v>
      </c>
    </row>
    <row r="1396" spans="1:20" ht="41.4" x14ac:dyDescent="0.4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84"/>
        <v>122</v>
      </c>
      <c r="P1396">
        <f t="shared" si="85"/>
        <v>53.88</v>
      </c>
      <c r="Q1396" s="11" t="s">
        <v>8323</v>
      </c>
      <c r="R1396" t="s">
        <v>8324</v>
      </c>
      <c r="S1396" s="15">
        <f t="shared" si="86"/>
        <v>42752.144976851851</v>
      </c>
      <c r="T1396" s="15">
        <f t="shared" si="87"/>
        <v>42795.125</v>
      </c>
    </row>
    <row r="1397" spans="1:20" x14ac:dyDescent="0.4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84"/>
        <v>112</v>
      </c>
      <c r="P1397">
        <f t="shared" si="85"/>
        <v>47.76</v>
      </c>
      <c r="Q1397" s="11" t="s">
        <v>8323</v>
      </c>
      <c r="R1397" t="s">
        <v>8324</v>
      </c>
      <c r="S1397" s="15">
        <f t="shared" si="86"/>
        <v>42719.90834490741</v>
      </c>
      <c r="T1397" s="15">
        <f t="shared" si="87"/>
        <v>42749.90834490741</v>
      </c>
    </row>
    <row r="1398" spans="1:20" ht="41.4" x14ac:dyDescent="0.4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84"/>
        <v>107</v>
      </c>
      <c r="P1398">
        <f t="shared" si="85"/>
        <v>88.19</v>
      </c>
      <c r="Q1398" s="11" t="s">
        <v>8323</v>
      </c>
      <c r="R1398" t="s">
        <v>8324</v>
      </c>
      <c r="S1398" s="15">
        <f t="shared" si="86"/>
        <v>42018.99863425926</v>
      </c>
      <c r="T1398" s="15">
        <f t="shared" si="87"/>
        <v>42048.99863425926</v>
      </c>
    </row>
    <row r="1399" spans="1:20" ht="41.4" x14ac:dyDescent="0.4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84"/>
        <v>114</v>
      </c>
      <c r="P1399">
        <f t="shared" si="85"/>
        <v>72.06</v>
      </c>
      <c r="Q1399" s="11" t="s">
        <v>8323</v>
      </c>
      <c r="R1399" t="s">
        <v>8324</v>
      </c>
      <c r="S1399" s="15">
        <f t="shared" si="86"/>
        <v>42640.917939814812</v>
      </c>
      <c r="T1399" s="15">
        <f t="shared" si="87"/>
        <v>42670.888194444444</v>
      </c>
    </row>
    <row r="1400" spans="1:20" ht="41.4" x14ac:dyDescent="0.4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84"/>
        <v>110</v>
      </c>
      <c r="P1400">
        <f t="shared" si="85"/>
        <v>74.25</v>
      </c>
      <c r="Q1400" s="11" t="s">
        <v>8323</v>
      </c>
      <c r="R1400" t="s">
        <v>8324</v>
      </c>
      <c r="S1400" s="15">
        <f t="shared" si="86"/>
        <v>42526.874236111107</v>
      </c>
      <c r="T1400" s="15">
        <f t="shared" si="87"/>
        <v>42556.874236111107</v>
      </c>
    </row>
    <row r="1401" spans="1:20" ht="41.4" x14ac:dyDescent="0.4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84"/>
        <v>126</v>
      </c>
      <c r="P1401">
        <f t="shared" si="85"/>
        <v>61.7</v>
      </c>
      <c r="Q1401" s="11" t="s">
        <v>8323</v>
      </c>
      <c r="R1401" t="s">
        <v>8324</v>
      </c>
      <c r="S1401" s="15">
        <f t="shared" si="86"/>
        <v>41889.004317129627</v>
      </c>
      <c r="T1401" s="15">
        <f t="shared" si="87"/>
        <v>41919.004317129627</v>
      </c>
    </row>
    <row r="1402" spans="1:20" ht="41.4" x14ac:dyDescent="0.4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84"/>
        <v>167</v>
      </c>
      <c r="P1402">
        <f t="shared" si="85"/>
        <v>17.239999999999998</v>
      </c>
      <c r="Q1402" s="11" t="s">
        <v>8323</v>
      </c>
      <c r="R1402" t="s">
        <v>8324</v>
      </c>
      <c r="S1402" s="15">
        <f t="shared" si="86"/>
        <v>42498.341122685189</v>
      </c>
      <c r="T1402" s="15">
        <f t="shared" si="87"/>
        <v>42533.229166666672</v>
      </c>
    </row>
    <row r="1403" spans="1:20" ht="41.4" x14ac:dyDescent="0.4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84"/>
        <v>497</v>
      </c>
      <c r="P1403">
        <f t="shared" si="85"/>
        <v>51.72</v>
      </c>
      <c r="Q1403" s="11" t="s">
        <v>8323</v>
      </c>
      <c r="R1403" t="s">
        <v>8324</v>
      </c>
      <c r="S1403" s="15">
        <f t="shared" si="86"/>
        <v>41399.99622685185</v>
      </c>
      <c r="T1403" s="15">
        <f t="shared" si="87"/>
        <v>41420.99622685185</v>
      </c>
    </row>
    <row r="1404" spans="1:20" ht="41.4" x14ac:dyDescent="0.4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84"/>
        <v>109</v>
      </c>
      <c r="P1404">
        <f t="shared" si="85"/>
        <v>24.15</v>
      </c>
      <c r="Q1404" s="11" t="s">
        <v>8323</v>
      </c>
      <c r="R1404" t="s">
        <v>8324</v>
      </c>
      <c r="S1404" s="15">
        <f t="shared" si="86"/>
        <v>42065.053368055553</v>
      </c>
      <c r="T1404" s="15">
        <f t="shared" si="87"/>
        <v>42125.011701388896</v>
      </c>
    </row>
    <row r="1405" spans="1:20" ht="41.4" x14ac:dyDescent="0.4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84"/>
        <v>103</v>
      </c>
      <c r="P1405">
        <f t="shared" si="85"/>
        <v>62.17</v>
      </c>
      <c r="Q1405" s="11" t="s">
        <v>8323</v>
      </c>
      <c r="R1405" t="s">
        <v>8324</v>
      </c>
      <c r="S1405" s="15">
        <f t="shared" si="86"/>
        <v>41451.062905092593</v>
      </c>
      <c r="T1405" s="15">
        <f t="shared" si="87"/>
        <v>41481.062905092593</v>
      </c>
    </row>
    <row r="1406" spans="1:20" ht="41.4" x14ac:dyDescent="0.4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84"/>
        <v>2</v>
      </c>
      <c r="P1406">
        <f t="shared" si="85"/>
        <v>48.2</v>
      </c>
      <c r="Q1406" s="11" t="s">
        <v>8320</v>
      </c>
      <c r="R1406" t="s">
        <v>8339</v>
      </c>
      <c r="S1406" s="15">
        <f t="shared" si="86"/>
        <v>42032.510243055556</v>
      </c>
      <c r="T1406" s="15">
        <f t="shared" si="87"/>
        <v>42057.510243055556</v>
      </c>
    </row>
    <row r="1407" spans="1:20" ht="27.6" x14ac:dyDescent="0.4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84"/>
        <v>0</v>
      </c>
      <c r="P1407">
        <f t="shared" si="85"/>
        <v>6.18</v>
      </c>
      <c r="Q1407" s="11" t="s">
        <v>8320</v>
      </c>
      <c r="R1407" t="s">
        <v>8339</v>
      </c>
      <c r="S1407" s="15">
        <f t="shared" si="86"/>
        <v>41941.680567129632</v>
      </c>
      <c r="T1407" s="15">
        <f t="shared" si="87"/>
        <v>41971.722233796296</v>
      </c>
    </row>
    <row r="1408" spans="1:20" x14ac:dyDescent="0.4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84"/>
        <v>0</v>
      </c>
      <c r="P1408">
        <f t="shared" si="85"/>
        <v>5</v>
      </c>
      <c r="Q1408" s="11" t="s">
        <v>8320</v>
      </c>
      <c r="R1408" t="s">
        <v>8339</v>
      </c>
      <c r="S1408" s="15">
        <f t="shared" si="86"/>
        <v>42297.432951388888</v>
      </c>
      <c r="T1408" s="15">
        <f t="shared" si="87"/>
        <v>42350.416666666672</v>
      </c>
    </row>
    <row r="1409" spans="1:20" ht="41.4" x14ac:dyDescent="0.4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84"/>
        <v>1</v>
      </c>
      <c r="P1409">
        <f t="shared" si="85"/>
        <v>7.5</v>
      </c>
      <c r="Q1409" s="11" t="s">
        <v>8320</v>
      </c>
      <c r="R1409" t="s">
        <v>8339</v>
      </c>
      <c r="S1409" s="15">
        <f t="shared" si="86"/>
        <v>41838.536782407406</v>
      </c>
      <c r="T1409" s="15">
        <f t="shared" si="87"/>
        <v>41863.536782407406</v>
      </c>
    </row>
    <row r="1410" spans="1:20" ht="41.4" x14ac:dyDescent="0.4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si="84"/>
        <v>7</v>
      </c>
      <c r="P1410">
        <f t="shared" si="85"/>
        <v>12</v>
      </c>
      <c r="Q1410" s="11" t="s">
        <v>8320</v>
      </c>
      <c r="R1410" t="s">
        <v>8339</v>
      </c>
      <c r="S1410" s="15">
        <f t="shared" si="86"/>
        <v>42291.872175925921</v>
      </c>
      <c r="T1410" s="15">
        <f t="shared" si="87"/>
        <v>42321.913842592592</v>
      </c>
    </row>
    <row r="1411" spans="1:20" ht="41.4" x14ac:dyDescent="0.4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ref="O1411:O1474" si="88">ROUND(E1411/D1411*100,0)</f>
        <v>0</v>
      </c>
      <c r="P1411">
        <f t="shared" ref="P1411:P1474" si="89">IFERROR(ROUND(E1411/L1411,2),0)</f>
        <v>0</v>
      </c>
      <c r="Q1411" s="11" t="s">
        <v>8320</v>
      </c>
      <c r="R1411" t="s">
        <v>8339</v>
      </c>
      <c r="S1411" s="15">
        <f t="shared" ref="S1411:S1474" si="90">(((J1411/60)/60)/24)+DATE(1970,1,1)</f>
        <v>41945.133506944447</v>
      </c>
      <c r="T1411" s="15">
        <f t="shared" ref="T1411:T1474" si="91">(((I1411/60)/60)/24)+DATE(1970,1,1)</f>
        <v>42005.175173611111</v>
      </c>
    </row>
    <row r="1412" spans="1:20" ht="41.4" x14ac:dyDescent="0.4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88"/>
        <v>0</v>
      </c>
      <c r="P1412">
        <f t="shared" si="89"/>
        <v>1</v>
      </c>
      <c r="Q1412" s="11" t="s">
        <v>8320</v>
      </c>
      <c r="R1412" t="s">
        <v>8339</v>
      </c>
      <c r="S1412" s="15">
        <f t="shared" si="90"/>
        <v>42479.318518518514</v>
      </c>
      <c r="T1412" s="15">
        <f t="shared" si="91"/>
        <v>42524.318518518514</v>
      </c>
    </row>
    <row r="1413" spans="1:20" ht="41.4" x14ac:dyDescent="0.4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88"/>
        <v>0</v>
      </c>
      <c r="P1413">
        <f t="shared" si="89"/>
        <v>2.33</v>
      </c>
      <c r="Q1413" s="11" t="s">
        <v>8320</v>
      </c>
      <c r="R1413" t="s">
        <v>8339</v>
      </c>
      <c r="S1413" s="15">
        <f t="shared" si="90"/>
        <v>42013.059027777781</v>
      </c>
      <c r="T1413" s="15">
        <f t="shared" si="91"/>
        <v>42041.059027777781</v>
      </c>
    </row>
    <row r="1414" spans="1:20" ht="27.6" x14ac:dyDescent="0.4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88"/>
        <v>5</v>
      </c>
      <c r="P1414">
        <f t="shared" si="89"/>
        <v>24.62</v>
      </c>
      <c r="Q1414" s="11" t="s">
        <v>8320</v>
      </c>
      <c r="R1414" t="s">
        <v>8339</v>
      </c>
      <c r="S1414" s="15">
        <f t="shared" si="90"/>
        <v>41947.063645833332</v>
      </c>
      <c r="T1414" s="15">
        <f t="shared" si="91"/>
        <v>41977.063645833332</v>
      </c>
    </row>
    <row r="1415" spans="1:20" ht="41.4" x14ac:dyDescent="0.4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88"/>
        <v>5</v>
      </c>
      <c r="P1415">
        <f t="shared" si="89"/>
        <v>100</v>
      </c>
      <c r="Q1415" s="11" t="s">
        <v>8320</v>
      </c>
      <c r="R1415" t="s">
        <v>8339</v>
      </c>
      <c r="S1415" s="15">
        <f t="shared" si="90"/>
        <v>42360.437152777777</v>
      </c>
      <c r="T1415" s="15">
        <f t="shared" si="91"/>
        <v>42420.437152777777</v>
      </c>
    </row>
    <row r="1416" spans="1:20" ht="41.4" x14ac:dyDescent="0.4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88"/>
        <v>0</v>
      </c>
      <c r="P1416">
        <f t="shared" si="89"/>
        <v>1</v>
      </c>
      <c r="Q1416" s="11" t="s">
        <v>8320</v>
      </c>
      <c r="R1416" t="s">
        <v>8339</v>
      </c>
      <c r="S1416" s="15">
        <f t="shared" si="90"/>
        <v>42708.25309027778</v>
      </c>
      <c r="T1416" s="15">
        <f t="shared" si="91"/>
        <v>42738.25309027778</v>
      </c>
    </row>
    <row r="1417" spans="1:20" ht="41.4" x14ac:dyDescent="0.4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88"/>
        <v>18</v>
      </c>
      <c r="P1417">
        <f t="shared" si="89"/>
        <v>88.89</v>
      </c>
      <c r="Q1417" s="11" t="s">
        <v>8320</v>
      </c>
      <c r="R1417" t="s">
        <v>8339</v>
      </c>
      <c r="S1417" s="15">
        <f t="shared" si="90"/>
        <v>42192.675821759258</v>
      </c>
      <c r="T1417" s="15">
        <f t="shared" si="91"/>
        <v>42232.675821759258</v>
      </c>
    </row>
    <row r="1418" spans="1:20" ht="41.4" x14ac:dyDescent="0.4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88"/>
        <v>0</v>
      </c>
      <c r="P1418">
        <f t="shared" si="89"/>
        <v>0</v>
      </c>
      <c r="Q1418" s="11" t="s">
        <v>8320</v>
      </c>
      <c r="R1418" t="s">
        <v>8339</v>
      </c>
      <c r="S1418" s="15">
        <f t="shared" si="90"/>
        <v>42299.926145833335</v>
      </c>
      <c r="T1418" s="15">
        <f t="shared" si="91"/>
        <v>42329.967812499999</v>
      </c>
    </row>
    <row r="1419" spans="1:20" ht="41.4" x14ac:dyDescent="0.4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88"/>
        <v>1</v>
      </c>
      <c r="P1419">
        <f t="shared" si="89"/>
        <v>27.5</v>
      </c>
      <c r="Q1419" s="11" t="s">
        <v>8320</v>
      </c>
      <c r="R1419" t="s">
        <v>8339</v>
      </c>
      <c r="S1419" s="15">
        <f t="shared" si="90"/>
        <v>42232.15016203704</v>
      </c>
      <c r="T1419" s="15">
        <f t="shared" si="91"/>
        <v>42262.465972222228</v>
      </c>
    </row>
    <row r="1420" spans="1:20" ht="55.2" x14ac:dyDescent="0.4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88"/>
        <v>0</v>
      </c>
      <c r="P1420">
        <f t="shared" si="89"/>
        <v>6</v>
      </c>
      <c r="Q1420" s="11" t="s">
        <v>8320</v>
      </c>
      <c r="R1420" t="s">
        <v>8339</v>
      </c>
      <c r="S1420" s="15">
        <f t="shared" si="90"/>
        <v>42395.456412037034</v>
      </c>
      <c r="T1420" s="15">
        <f t="shared" si="91"/>
        <v>42425.456412037034</v>
      </c>
    </row>
    <row r="1421" spans="1:20" ht="41.4" x14ac:dyDescent="0.4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88"/>
        <v>7</v>
      </c>
      <c r="P1421">
        <f t="shared" si="89"/>
        <v>44.5</v>
      </c>
      <c r="Q1421" s="11" t="s">
        <v>8320</v>
      </c>
      <c r="R1421" t="s">
        <v>8339</v>
      </c>
      <c r="S1421" s="15">
        <f t="shared" si="90"/>
        <v>42622.456238425926</v>
      </c>
      <c r="T1421" s="15">
        <f t="shared" si="91"/>
        <v>42652.456238425926</v>
      </c>
    </row>
    <row r="1422" spans="1:20" ht="27.6" x14ac:dyDescent="0.4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88"/>
        <v>3</v>
      </c>
      <c r="P1422">
        <f t="shared" si="89"/>
        <v>1</v>
      </c>
      <c r="Q1422" s="11" t="s">
        <v>8320</v>
      </c>
      <c r="R1422" t="s">
        <v>8339</v>
      </c>
      <c r="S1422" s="15">
        <f t="shared" si="90"/>
        <v>42524.667662037042</v>
      </c>
      <c r="T1422" s="15">
        <f t="shared" si="91"/>
        <v>42549.667662037042</v>
      </c>
    </row>
    <row r="1423" spans="1:20" ht="41.4" x14ac:dyDescent="0.4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88"/>
        <v>0</v>
      </c>
      <c r="P1423">
        <f t="shared" si="89"/>
        <v>100</v>
      </c>
      <c r="Q1423" s="11" t="s">
        <v>8320</v>
      </c>
      <c r="R1423" t="s">
        <v>8339</v>
      </c>
      <c r="S1423" s="15">
        <f t="shared" si="90"/>
        <v>42013.915613425925</v>
      </c>
      <c r="T1423" s="15">
        <f t="shared" si="91"/>
        <v>42043.915613425925</v>
      </c>
    </row>
    <row r="1424" spans="1:20" ht="41.4" x14ac:dyDescent="0.4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88"/>
        <v>0</v>
      </c>
      <c r="P1424">
        <f t="shared" si="89"/>
        <v>13</v>
      </c>
      <c r="Q1424" s="11" t="s">
        <v>8320</v>
      </c>
      <c r="R1424" t="s">
        <v>8339</v>
      </c>
      <c r="S1424" s="15">
        <f t="shared" si="90"/>
        <v>42604.239629629628</v>
      </c>
      <c r="T1424" s="15">
        <f t="shared" si="91"/>
        <v>42634.239629629628</v>
      </c>
    </row>
    <row r="1425" spans="1:20" ht="41.4" x14ac:dyDescent="0.4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88"/>
        <v>0</v>
      </c>
      <c r="P1425">
        <f t="shared" si="89"/>
        <v>100</v>
      </c>
      <c r="Q1425" s="11" t="s">
        <v>8320</v>
      </c>
      <c r="R1425" t="s">
        <v>8339</v>
      </c>
      <c r="S1425" s="15">
        <f t="shared" si="90"/>
        <v>42340.360312500001</v>
      </c>
      <c r="T1425" s="15">
        <f t="shared" si="91"/>
        <v>42370.360312500001</v>
      </c>
    </row>
    <row r="1426" spans="1:20" ht="41.4" x14ac:dyDescent="0.4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88"/>
        <v>20</v>
      </c>
      <c r="P1426">
        <f t="shared" si="89"/>
        <v>109.07</v>
      </c>
      <c r="Q1426" s="11" t="s">
        <v>8320</v>
      </c>
      <c r="R1426" t="s">
        <v>8339</v>
      </c>
      <c r="S1426" s="15">
        <f t="shared" si="90"/>
        <v>42676.717615740738</v>
      </c>
      <c r="T1426" s="15">
        <f t="shared" si="91"/>
        <v>42689.759282407409</v>
      </c>
    </row>
    <row r="1427" spans="1:20" ht="41.4" x14ac:dyDescent="0.4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88"/>
        <v>0</v>
      </c>
      <c r="P1427">
        <f t="shared" si="89"/>
        <v>0</v>
      </c>
      <c r="Q1427" s="11" t="s">
        <v>8320</v>
      </c>
      <c r="R1427" t="s">
        <v>8339</v>
      </c>
      <c r="S1427" s="15">
        <f t="shared" si="90"/>
        <v>42093.131469907406</v>
      </c>
      <c r="T1427" s="15">
        <f t="shared" si="91"/>
        <v>42123.131469907406</v>
      </c>
    </row>
    <row r="1428" spans="1:20" ht="41.4" x14ac:dyDescent="0.4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88"/>
        <v>0</v>
      </c>
      <c r="P1428">
        <f t="shared" si="89"/>
        <v>0</v>
      </c>
      <c r="Q1428" s="11" t="s">
        <v>8320</v>
      </c>
      <c r="R1428" t="s">
        <v>8339</v>
      </c>
      <c r="S1428" s="15">
        <f t="shared" si="90"/>
        <v>42180.390277777777</v>
      </c>
      <c r="T1428" s="15">
        <f t="shared" si="91"/>
        <v>42240.390277777777</v>
      </c>
    </row>
    <row r="1429" spans="1:20" ht="41.4" x14ac:dyDescent="0.4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88"/>
        <v>8</v>
      </c>
      <c r="P1429">
        <f t="shared" si="89"/>
        <v>104.75</v>
      </c>
      <c r="Q1429" s="11" t="s">
        <v>8320</v>
      </c>
      <c r="R1429" t="s">
        <v>8339</v>
      </c>
      <c r="S1429" s="15">
        <f t="shared" si="90"/>
        <v>42601.851678240739</v>
      </c>
      <c r="T1429" s="15">
        <f t="shared" si="91"/>
        <v>42631.851678240739</v>
      </c>
    </row>
    <row r="1430" spans="1:20" ht="41.4" x14ac:dyDescent="0.4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88"/>
        <v>5</v>
      </c>
      <c r="P1430">
        <f t="shared" si="89"/>
        <v>15</v>
      </c>
      <c r="Q1430" s="11" t="s">
        <v>8320</v>
      </c>
      <c r="R1430" t="s">
        <v>8339</v>
      </c>
      <c r="S1430" s="15">
        <f t="shared" si="90"/>
        <v>42432.379826388889</v>
      </c>
      <c r="T1430" s="15">
        <f t="shared" si="91"/>
        <v>42462.338159722218</v>
      </c>
    </row>
    <row r="1431" spans="1:20" ht="27.6" x14ac:dyDescent="0.4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88"/>
        <v>0</v>
      </c>
      <c r="P1431">
        <f t="shared" si="89"/>
        <v>0</v>
      </c>
      <c r="Q1431" s="11" t="s">
        <v>8320</v>
      </c>
      <c r="R1431" t="s">
        <v>8339</v>
      </c>
      <c r="S1431" s="15">
        <f t="shared" si="90"/>
        <v>42074.060671296291</v>
      </c>
      <c r="T1431" s="15">
        <f t="shared" si="91"/>
        <v>42104.060671296291</v>
      </c>
    </row>
    <row r="1432" spans="1:20" ht="41.4" x14ac:dyDescent="0.4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88"/>
        <v>8</v>
      </c>
      <c r="P1432">
        <f t="shared" si="89"/>
        <v>80.599999999999994</v>
      </c>
      <c r="Q1432" s="11" t="s">
        <v>8320</v>
      </c>
      <c r="R1432" t="s">
        <v>8339</v>
      </c>
      <c r="S1432" s="15">
        <f t="shared" si="90"/>
        <v>41961.813518518517</v>
      </c>
      <c r="T1432" s="15">
        <f t="shared" si="91"/>
        <v>41992.813518518517</v>
      </c>
    </row>
    <row r="1433" spans="1:20" ht="41.4" x14ac:dyDescent="0.4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88"/>
        <v>32</v>
      </c>
      <c r="P1433">
        <f t="shared" si="89"/>
        <v>115.55</v>
      </c>
      <c r="Q1433" s="11" t="s">
        <v>8320</v>
      </c>
      <c r="R1433" t="s">
        <v>8339</v>
      </c>
      <c r="S1433" s="15">
        <f t="shared" si="90"/>
        <v>42304.210833333331</v>
      </c>
      <c r="T1433" s="15">
        <f t="shared" si="91"/>
        <v>42334.252500000002</v>
      </c>
    </row>
    <row r="1434" spans="1:20" ht="41.4" x14ac:dyDescent="0.4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88"/>
        <v>0</v>
      </c>
      <c r="P1434">
        <f t="shared" si="89"/>
        <v>0</v>
      </c>
      <c r="Q1434" s="11" t="s">
        <v>8320</v>
      </c>
      <c r="R1434" t="s">
        <v>8339</v>
      </c>
      <c r="S1434" s="15">
        <f t="shared" si="90"/>
        <v>42175.780416666668</v>
      </c>
      <c r="T1434" s="15">
        <f t="shared" si="91"/>
        <v>42205.780416666668</v>
      </c>
    </row>
    <row r="1435" spans="1:20" ht="41.4" x14ac:dyDescent="0.4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88"/>
        <v>7</v>
      </c>
      <c r="P1435">
        <f t="shared" si="89"/>
        <v>80.5</v>
      </c>
      <c r="Q1435" s="11" t="s">
        <v>8320</v>
      </c>
      <c r="R1435" t="s">
        <v>8339</v>
      </c>
      <c r="S1435" s="15">
        <f t="shared" si="90"/>
        <v>42673.625868055555</v>
      </c>
      <c r="T1435" s="15">
        <f t="shared" si="91"/>
        <v>42714.458333333328</v>
      </c>
    </row>
    <row r="1436" spans="1:20" ht="41.4" x14ac:dyDescent="0.4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88"/>
        <v>10</v>
      </c>
      <c r="P1436">
        <f t="shared" si="89"/>
        <v>744.55</v>
      </c>
      <c r="Q1436" s="11" t="s">
        <v>8320</v>
      </c>
      <c r="R1436" t="s">
        <v>8339</v>
      </c>
      <c r="S1436" s="15">
        <f t="shared" si="90"/>
        <v>42142.767106481479</v>
      </c>
      <c r="T1436" s="15">
        <f t="shared" si="91"/>
        <v>42163.625</v>
      </c>
    </row>
    <row r="1437" spans="1:20" ht="27.6" x14ac:dyDescent="0.4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88"/>
        <v>0</v>
      </c>
      <c r="P1437">
        <f t="shared" si="89"/>
        <v>7.5</v>
      </c>
      <c r="Q1437" s="11" t="s">
        <v>8320</v>
      </c>
      <c r="R1437" t="s">
        <v>8339</v>
      </c>
      <c r="S1437" s="15">
        <f t="shared" si="90"/>
        <v>42258.780324074076</v>
      </c>
      <c r="T1437" s="15">
        <f t="shared" si="91"/>
        <v>42288.780324074076</v>
      </c>
    </row>
    <row r="1438" spans="1:20" ht="41.4" x14ac:dyDescent="0.4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88"/>
        <v>1</v>
      </c>
      <c r="P1438">
        <f t="shared" si="89"/>
        <v>38.5</v>
      </c>
      <c r="Q1438" s="11" t="s">
        <v>8320</v>
      </c>
      <c r="R1438" t="s">
        <v>8339</v>
      </c>
      <c r="S1438" s="15">
        <f t="shared" si="90"/>
        <v>42391.35019675926</v>
      </c>
      <c r="T1438" s="15">
        <f t="shared" si="91"/>
        <v>42421.35019675926</v>
      </c>
    </row>
    <row r="1439" spans="1:20" ht="55.2" x14ac:dyDescent="0.4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88"/>
        <v>27</v>
      </c>
      <c r="P1439">
        <f t="shared" si="89"/>
        <v>36.68</v>
      </c>
      <c r="Q1439" s="11" t="s">
        <v>8320</v>
      </c>
      <c r="R1439" t="s">
        <v>8339</v>
      </c>
      <c r="S1439" s="15">
        <f t="shared" si="90"/>
        <v>41796.531701388885</v>
      </c>
      <c r="T1439" s="15">
        <f t="shared" si="91"/>
        <v>41833.207638888889</v>
      </c>
    </row>
    <row r="1440" spans="1:20" ht="41.4" x14ac:dyDescent="0.4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88"/>
        <v>3</v>
      </c>
      <c r="P1440">
        <f t="shared" si="89"/>
        <v>75</v>
      </c>
      <c r="Q1440" s="11" t="s">
        <v>8320</v>
      </c>
      <c r="R1440" t="s">
        <v>8339</v>
      </c>
      <c r="S1440" s="15">
        <f t="shared" si="90"/>
        <v>42457.871516203704</v>
      </c>
      <c r="T1440" s="15">
        <f t="shared" si="91"/>
        <v>42487.579861111109</v>
      </c>
    </row>
    <row r="1441" spans="1:20" ht="41.4" x14ac:dyDescent="0.4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88"/>
        <v>7</v>
      </c>
      <c r="P1441">
        <f t="shared" si="89"/>
        <v>30</v>
      </c>
      <c r="Q1441" s="11" t="s">
        <v>8320</v>
      </c>
      <c r="R1441" t="s">
        <v>8339</v>
      </c>
      <c r="S1441" s="15">
        <f t="shared" si="90"/>
        <v>42040.829872685179</v>
      </c>
      <c r="T1441" s="15">
        <f t="shared" si="91"/>
        <v>42070.829872685179</v>
      </c>
    </row>
    <row r="1442" spans="1:20" ht="41.4" x14ac:dyDescent="0.4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88"/>
        <v>0</v>
      </c>
      <c r="P1442">
        <f t="shared" si="89"/>
        <v>1</v>
      </c>
      <c r="Q1442" s="11" t="s">
        <v>8320</v>
      </c>
      <c r="R1442" t="s">
        <v>8339</v>
      </c>
      <c r="S1442" s="15">
        <f t="shared" si="90"/>
        <v>42486.748414351852</v>
      </c>
      <c r="T1442" s="15">
        <f t="shared" si="91"/>
        <v>42516.748414351852</v>
      </c>
    </row>
    <row r="1443" spans="1:20" ht="41.4" x14ac:dyDescent="0.4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88"/>
        <v>1</v>
      </c>
      <c r="P1443">
        <f t="shared" si="89"/>
        <v>673.33</v>
      </c>
      <c r="Q1443" s="11" t="s">
        <v>8320</v>
      </c>
      <c r="R1443" t="s">
        <v>8339</v>
      </c>
      <c r="S1443" s="15">
        <f t="shared" si="90"/>
        <v>42198.765844907408</v>
      </c>
      <c r="T1443" s="15">
        <f t="shared" si="91"/>
        <v>42258.765844907408</v>
      </c>
    </row>
    <row r="1444" spans="1:20" ht="41.4" x14ac:dyDescent="0.4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88"/>
        <v>0</v>
      </c>
      <c r="P1444">
        <f t="shared" si="89"/>
        <v>0</v>
      </c>
      <c r="Q1444" s="11" t="s">
        <v>8320</v>
      </c>
      <c r="R1444" t="s">
        <v>8339</v>
      </c>
      <c r="S1444" s="15">
        <f t="shared" si="90"/>
        <v>42485.64534722222</v>
      </c>
      <c r="T1444" s="15">
        <f t="shared" si="91"/>
        <v>42515.64534722222</v>
      </c>
    </row>
    <row r="1445" spans="1:20" ht="41.4" x14ac:dyDescent="0.4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88"/>
        <v>0</v>
      </c>
      <c r="P1445">
        <f t="shared" si="89"/>
        <v>0</v>
      </c>
      <c r="Q1445" s="11" t="s">
        <v>8320</v>
      </c>
      <c r="R1445" t="s">
        <v>8339</v>
      </c>
      <c r="S1445" s="15">
        <f t="shared" si="90"/>
        <v>42707.926030092596</v>
      </c>
      <c r="T1445" s="15">
        <f t="shared" si="91"/>
        <v>42737.926030092596</v>
      </c>
    </row>
    <row r="1446" spans="1:20" ht="41.4" x14ac:dyDescent="0.4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88"/>
        <v>0</v>
      </c>
      <c r="P1446">
        <f t="shared" si="89"/>
        <v>0</v>
      </c>
      <c r="Q1446" s="11" t="s">
        <v>8320</v>
      </c>
      <c r="R1446" t="s">
        <v>8339</v>
      </c>
      <c r="S1446" s="15">
        <f t="shared" si="90"/>
        <v>42199.873402777783</v>
      </c>
      <c r="T1446" s="15">
        <f t="shared" si="91"/>
        <v>42259.873402777783</v>
      </c>
    </row>
    <row r="1447" spans="1:20" ht="41.4" x14ac:dyDescent="0.4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88"/>
        <v>0</v>
      </c>
      <c r="P1447">
        <f t="shared" si="89"/>
        <v>0</v>
      </c>
      <c r="Q1447" s="11" t="s">
        <v>8320</v>
      </c>
      <c r="R1447" t="s">
        <v>8339</v>
      </c>
      <c r="S1447" s="15">
        <f t="shared" si="90"/>
        <v>42139.542303240742</v>
      </c>
      <c r="T1447" s="15">
        <f t="shared" si="91"/>
        <v>42169.542303240742</v>
      </c>
    </row>
    <row r="1448" spans="1:20" ht="41.4" x14ac:dyDescent="0.4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88"/>
        <v>0</v>
      </c>
      <c r="P1448">
        <f t="shared" si="89"/>
        <v>0</v>
      </c>
      <c r="Q1448" s="11" t="s">
        <v>8320</v>
      </c>
      <c r="R1448" t="s">
        <v>8339</v>
      </c>
      <c r="S1448" s="15">
        <f t="shared" si="90"/>
        <v>42461.447662037041</v>
      </c>
      <c r="T1448" s="15">
        <f t="shared" si="91"/>
        <v>42481.447662037041</v>
      </c>
    </row>
    <row r="1449" spans="1:20" ht="27.6" x14ac:dyDescent="0.4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88"/>
        <v>0</v>
      </c>
      <c r="P1449">
        <f t="shared" si="89"/>
        <v>25</v>
      </c>
      <c r="Q1449" s="11" t="s">
        <v>8320</v>
      </c>
      <c r="R1449" t="s">
        <v>8339</v>
      </c>
      <c r="S1449" s="15">
        <f t="shared" si="90"/>
        <v>42529.730717592596</v>
      </c>
      <c r="T1449" s="15">
        <f t="shared" si="91"/>
        <v>42559.730717592596</v>
      </c>
    </row>
    <row r="1450" spans="1:20" ht="41.4" x14ac:dyDescent="0.4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88"/>
        <v>0</v>
      </c>
      <c r="P1450">
        <f t="shared" si="89"/>
        <v>0</v>
      </c>
      <c r="Q1450" s="11" t="s">
        <v>8320</v>
      </c>
      <c r="R1450" t="s">
        <v>8339</v>
      </c>
      <c r="S1450" s="15">
        <f t="shared" si="90"/>
        <v>42115.936550925922</v>
      </c>
      <c r="T1450" s="15">
        <f t="shared" si="91"/>
        <v>42146.225694444445</v>
      </c>
    </row>
    <row r="1451" spans="1:20" ht="41.4" x14ac:dyDescent="0.4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88"/>
        <v>0</v>
      </c>
      <c r="P1451">
        <f t="shared" si="89"/>
        <v>0</v>
      </c>
      <c r="Q1451" s="11" t="s">
        <v>8320</v>
      </c>
      <c r="R1451" t="s">
        <v>8339</v>
      </c>
      <c r="S1451" s="15">
        <f t="shared" si="90"/>
        <v>42086.811400462961</v>
      </c>
      <c r="T1451" s="15">
        <f t="shared" si="91"/>
        <v>42134.811400462961</v>
      </c>
    </row>
    <row r="1452" spans="1:20" ht="41.4" x14ac:dyDescent="0.4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88"/>
        <v>0</v>
      </c>
      <c r="P1452">
        <f t="shared" si="89"/>
        <v>1</v>
      </c>
      <c r="Q1452" s="11" t="s">
        <v>8320</v>
      </c>
      <c r="R1452" t="s">
        <v>8339</v>
      </c>
      <c r="S1452" s="15">
        <f t="shared" si="90"/>
        <v>42390.171261574069</v>
      </c>
      <c r="T1452" s="15">
        <f t="shared" si="91"/>
        <v>42420.171261574069</v>
      </c>
    </row>
    <row r="1453" spans="1:20" ht="27.6" x14ac:dyDescent="0.4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88"/>
        <v>0</v>
      </c>
      <c r="P1453">
        <f t="shared" si="89"/>
        <v>1</v>
      </c>
      <c r="Q1453" s="11" t="s">
        <v>8320</v>
      </c>
      <c r="R1453" t="s">
        <v>8339</v>
      </c>
      <c r="S1453" s="15">
        <f t="shared" si="90"/>
        <v>41931.959016203706</v>
      </c>
      <c r="T1453" s="15">
        <f t="shared" si="91"/>
        <v>41962.00068287037</v>
      </c>
    </row>
    <row r="1454" spans="1:20" ht="27.6" x14ac:dyDescent="0.4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88"/>
        <v>0</v>
      </c>
      <c r="P1454">
        <f t="shared" si="89"/>
        <v>0</v>
      </c>
      <c r="Q1454" s="11" t="s">
        <v>8320</v>
      </c>
      <c r="R1454" t="s">
        <v>8339</v>
      </c>
      <c r="S1454" s="15">
        <f t="shared" si="90"/>
        <v>41818.703275462962</v>
      </c>
      <c r="T1454" s="15">
        <f t="shared" si="91"/>
        <v>41848.703275462962</v>
      </c>
    </row>
    <row r="1455" spans="1:20" ht="41.4" x14ac:dyDescent="0.4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88"/>
        <v>0</v>
      </c>
      <c r="P1455">
        <f t="shared" si="89"/>
        <v>0</v>
      </c>
      <c r="Q1455" s="11" t="s">
        <v>8320</v>
      </c>
      <c r="R1455" t="s">
        <v>8339</v>
      </c>
      <c r="S1455" s="15">
        <f t="shared" si="90"/>
        <v>42795.696145833332</v>
      </c>
      <c r="T1455" s="15">
        <f t="shared" si="91"/>
        <v>42840.654479166667</v>
      </c>
    </row>
    <row r="1456" spans="1:20" ht="41.4" x14ac:dyDescent="0.4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88"/>
        <v>1</v>
      </c>
      <c r="P1456">
        <f t="shared" si="89"/>
        <v>15</v>
      </c>
      <c r="Q1456" s="11" t="s">
        <v>8320</v>
      </c>
      <c r="R1456" t="s">
        <v>8339</v>
      </c>
      <c r="S1456" s="15">
        <f t="shared" si="90"/>
        <v>42463.866666666669</v>
      </c>
      <c r="T1456" s="15">
        <f t="shared" si="91"/>
        <v>42484.915972222225</v>
      </c>
    </row>
    <row r="1457" spans="1:20" ht="41.4" x14ac:dyDescent="0.4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88"/>
        <v>11</v>
      </c>
      <c r="P1457">
        <f t="shared" si="89"/>
        <v>225</v>
      </c>
      <c r="Q1457" s="11" t="s">
        <v>8320</v>
      </c>
      <c r="R1457" t="s">
        <v>8339</v>
      </c>
      <c r="S1457" s="15">
        <f t="shared" si="90"/>
        <v>41832.672685185185</v>
      </c>
      <c r="T1457" s="15">
        <f t="shared" si="91"/>
        <v>41887.568749999999</v>
      </c>
    </row>
    <row r="1458" spans="1:20" x14ac:dyDescent="0.4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88"/>
        <v>3</v>
      </c>
      <c r="P1458">
        <f t="shared" si="89"/>
        <v>48.33</v>
      </c>
      <c r="Q1458" s="11" t="s">
        <v>8320</v>
      </c>
      <c r="R1458" t="s">
        <v>8339</v>
      </c>
      <c r="S1458" s="15">
        <f t="shared" si="90"/>
        <v>42708.668576388889</v>
      </c>
      <c r="T1458" s="15">
        <f t="shared" si="91"/>
        <v>42738.668576388889</v>
      </c>
    </row>
    <row r="1459" spans="1:20" ht="27.6" x14ac:dyDescent="0.4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88"/>
        <v>0</v>
      </c>
      <c r="P1459">
        <f t="shared" si="89"/>
        <v>0</v>
      </c>
      <c r="Q1459" s="11" t="s">
        <v>8320</v>
      </c>
      <c r="R1459" t="s">
        <v>8339</v>
      </c>
      <c r="S1459" s="15">
        <f t="shared" si="90"/>
        <v>42289.89634259259</v>
      </c>
      <c r="T1459" s="15">
        <f t="shared" si="91"/>
        <v>42319.938009259262</v>
      </c>
    </row>
    <row r="1460" spans="1:20" ht="41.4" x14ac:dyDescent="0.4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88"/>
        <v>0</v>
      </c>
      <c r="P1460">
        <f t="shared" si="89"/>
        <v>0</v>
      </c>
      <c r="Q1460" s="11" t="s">
        <v>8320</v>
      </c>
      <c r="R1460" t="s">
        <v>8339</v>
      </c>
      <c r="S1460" s="15">
        <f t="shared" si="90"/>
        <v>41831.705555555556</v>
      </c>
      <c r="T1460" s="15">
        <f t="shared" si="91"/>
        <v>41862.166666666664</v>
      </c>
    </row>
    <row r="1461" spans="1:20" ht="41.4" x14ac:dyDescent="0.4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88"/>
        <v>0</v>
      </c>
      <c r="P1461">
        <f t="shared" si="89"/>
        <v>0</v>
      </c>
      <c r="Q1461" s="11" t="s">
        <v>8320</v>
      </c>
      <c r="R1461" t="s">
        <v>8339</v>
      </c>
      <c r="S1461" s="15">
        <f t="shared" si="90"/>
        <v>42312.204814814817</v>
      </c>
      <c r="T1461" s="15">
        <f t="shared" si="91"/>
        <v>42340.725694444445</v>
      </c>
    </row>
    <row r="1462" spans="1:20" ht="41.4" x14ac:dyDescent="0.4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88"/>
        <v>0</v>
      </c>
      <c r="P1462">
        <f t="shared" si="89"/>
        <v>0</v>
      </c>
      <c r="Q1462" s="11" t="s">
        <v>8320</v>
      </c>
      <c r="R1462" t="s">
        <v>8339</v>
      </c>
      <c r="S1462" s="15">
        <f t="shared" si="90"/>
        <v>41915.896967592591</v>
      </c>
      <c r="T1462" s="15">
        <f t="shared" si="91"/>
        <v>41973.989583333328</v>
      </c>
    </row>
    <row r="1463" spans="1:20" ht="27.6" x14ac:dyDescent="0.4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88"/>
        <v>101</v>
      </c>
      <c r="P1463">
        <f t="shared" si="89"/>
        <v>44.67</v>
      </c>
      <c r="Q1463" s="11" t="s">
        <v>8320</v>
      </c>
      <c r="R1463" t="s">
        <v>8340</v>
      </c>
      <c r="S1463" s="15">
        <f t="shared" si="90"/>
        <v>41899.645300925928</v>
      </c>
      <c r="T1463" s="15">
        <f t="shared" si="91"/>
        <v>41933</v>
      </c>
    </row>
    <row r="1464" spans="1:20" ht="27.6" x14ac:dyDescent="0.4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88"/>
        <v>109</v>
      </c>
      <c r="P1464">
        <f t="shared" si="89"/>
        <v>28.94</v>
      </c>
      <c r="Q1464" s="11" t="s">
        <v>8320</v>
      </c>
      <c r="R1464" t="s">
        <v>8340</v>
      </c>
      <c r="S1464" s="15">
        <f t="shared" si="90"/>
        <v>41344.662858796299</v>
      </c>
      <c r="T1464" s="15">
        <f t="shared" si="91"/>
        <v>41374.662858796299</v>
      </c>
    </row>
    <row r="1465" spans="1:20" ht="41.4" x14ac:dyDescent="0.4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88"/>
        <v>148</v>
      </c>
      <c r="P1465">
        <f t="shared" si="89"/>
        <v>35.44</v>
      </c>
      <c r="Q1465" s="11" t="s">
        <v>8320</v>
      </c>
      <c r="R1465" t="s">
        <v>8340</v>
      </c>
      <c r="S1465" s="15">
        <f t="shared" si="90"/>
        <v>41326.911319444444</v>
      </c>
      <c r="T1465" s="15">
        <f t="shared" si="91"/>
        <v>41371.869652777779</v>
      </c>
    </row>
    <row r="1466" spans="1:20" x14ac:dyDescent="0.4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88"/>
        <v>163</v>
      </c>
      <c r="P1466">
        <f t="shared" si="89"/>
        <v>34.869999999999997</v>
      </c>
      <c r="Q1466" s="11" t="s">
        <v>8320</v>
      </c>
      <c r="R1466" t="s">
        <v>8340</v>
      </c>
      <c r="S1466" s="15">
        <f t="shared" si="90"/>
        <v>41291.661550925928</v>
      </c>
      <c r="T1466" s="15">
        <f t="shared" si="91"/>
        <v>41321.661550925928</v>
      </c>
    </row>
    <row r="1467" spans="1:20" ht="41.4" x14ac:dyDescent="0.4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88"/>
        <v>456</v>
      </c>
      <c r="P1467">
        <f t="shared" si="89"/>
        <v>52.62</v>
      </c>
      <c r="Q1467" s="11" t="s">
        <v>8320</v>
      </c>
      <c r="R1467" t="s">
        <v>8340</v>
      </c>
      <c r="S1467" s="15">
        <f t="shared" si="90"/>
        <v>40959.734398148146</v>
      </c>
      <c r="T1467" s="15">
        <f t="shared" si="91"/>
        <v>40990.125</v>
      </c>
    </row>
    <row r="1468" spans="1:20" ht="41.4" x14ac:dyDescent="0.4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88"/>
        <v>108</v>
      </c>
      <c r="P1468">
        <f t="shared" si="89"/>
        <v>69.599999999999994</v>
      </c>
      <c r="Q1468" s="11" t="s">
        <v>8320</v>
      </c>
      <c r="R1468" t="s">
        <v>8340</v>
      </c>
      <c r="S1468" s="15">
        <f t="shared" si="90"/>
        <v>42340.172060185185</v>
      </c>
      <c r="T1468" s="15">
        <f t="shared" si="91"/>
        <v>42381.208333333328</v>
      </c>
    </row>
    <row r="1469" spans="1:20" ht="27.6" x14ac:dyDescent="0.4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88"/>
        <v>115</v>
      </c>
      <c r="P1469">
        <f t="shared" si="89"/>
        <v>76.72</v>
      </c>
      <c r="Q1469" s="11" t="s">
        <v>8320</v>
      </c>
      <c r="R1469" t="s">
        <v>8340</v>
      </c>
      <c r="S1469" s="15">
        <f t="shared" si="90"/>
        <v>40933.80190972222</v>
      </c>
      <c r="T1469" s="15">
        <f t="shared" si="91"/>
        <v>40993.760243055556</v>
      </c>
    </row>
    <row r="1470" spans="1:20" ht="41.4" x14ac:dyDescent="0.4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88"/>
        <v>102</v>
      </c>
      <c r="P1470">
        <f t="shared" si="89"/>
        <v>33.19</v>
      </c>
      <c r="Q1470" s="11" t="s">
        <v>8320</v>
      </c>
      <c r="R1470" t="s">
        <v>8340</v>
      </c>
      <c r="S1470" s="15">
        <f t="shared" si="90"/>
        <v>40646.014456018522</v>
      </c>
      <c r="T1470" s="15">
        <f t="shared" si="91"/>
        <v>40706.014456018522</v>
      </c>
    </row>
    <row r="1471" spans="1:20" ht="27.6" x14ac:dyDescent="0.4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88"/>
        <v>108</v>
      </c>
      <c r="P1471">
        <f t="shared" si="89"/>
        <v>149.46</v>
      </c>
      <c r="Q1471" s="11" t="s">
        <v>8320</v>
      </c>
      <c r="R1471" t="s">
        <v>8340</v>
      </c>
      <c r="S1471" s="15">
        <f t="shared" si="90"/>
        <v>41290.598483796297</v>
      </c>
      <c r="T1471" s="15">
        <f t="shared" si="91"/>
        <v>41320.598483796297</v>
      </c>
    </row>
    <row r="1472" spans="1:20" ht="41.4" x14ac:dyDescent="0.4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88"/>
        <v>125</v>
      </c>
      <c r="P1472">
        <f t="shared" si="89"/>
        <v>23.17</v>
      </c>
      <c r="Q1472" s="11" t="s">
        <v>8320</v>
      </c>
      <c r="R1472" t="s">
        <v>8340</v>
      </c>
      <c r="S1472" s="15">
        <f t="shared" si="90"/>
        <v>41250.827118055553</v>
      </c>
      <c r="T1472" s="15">
        <f t="shared" si="91"/>
        <v>41271.827118055553</v>
      </c>
    </row>
    <row r="1473" spans="1:20" ht="41.4" x14ac:dyDescent="0.4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88"/>
        <v>104</v>
      </c>
      <c r="P1473">
        <f t="shared" si="89"/>
        <v>96.88</v>
      </c>
      <c r="Q1473" s="11" t="s">
        <v>8320</v>
      </c>
      <c r="R1473" t="s">
        <v>8340</v>
      </c>
      <c r="S1473" s="15">
        <f t="shared" si="90"/>
        <v>42073.957569444443</v>
      </c>
      <c r="T1473" s="15">
        <f t="shared" si="91"/>
        <v>42103.957569444443</v>
      </c>
    </row>
    <row r="1474" spans="1:20" ht="41.4" x14ac:dyDescent="0.4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si="88"/>
        <v>139</v>
      </c>
      <c r="P1474">
        <f t="shared" si="89"/>
        <v>103.2</v>
      </c>
      <c r="Q1474" s="11" t="s">
        <v>8320</v>
      </c>
      <c r="R1474" t="s">
        <v>8340</v>
      </c>
      <c r="S1474" s="15">
        <f t="shared" si="90"/>
        <v>41533.542858796296</v>
      </c>
      <c r="T1474" s="15">
        <f t="shared" si="91"/>
        <v>41563.542858796296</v>
      </c>
    </row>
    <row r="1475" spans="1:20" x14ac:dyDescent="0.4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ref="O1475:O1538" si="92">ROUND(E1475/D1475*100,0)</f>
        <v>121</v>
      </c>
      <c r="P1475">
        <f t="shared" ref="P1475:P1538" si="93">IFERROR(ROUND(E1475/L1475,2),0)</f>
        <v>38.46</v>
      </c>
      <c r="Q1475" s="11" t="s">
        <v>8320</v>
      </c>
      <c r="R1475" t="s">
        <v>8340</v>
      </c>
      <c r="S1475" s="15">
        <f t="shared" ref="S1475:S1538" si="94">(((J1475/60)/60)/24)+DATE(1970,1,1)</f>
        <v>40939.979618055557</v>
      </c>
      <c r="T1475" s="15">
        <f t="shared" ref="T1475:T1538" si="95">(((I1475/60)/60)/24)+DATE(1970,1,1)</f>
        <v>40969.979618055557</v>
      </c>
    </row>
    <row r="1476" spans="1:20" ht="41.4" x14ac:dyDescent="0.4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92"/>
        <v>112</v>
      </c>
      <c r="P1476">
        <f t="shared" si="93"/>
        <v>44.32</v>
      </c>
      <c r="Q1476" s="11" t="s">
        <v>8320</v>
      </c>
      <c r="R1476" t="s">
        <v>8340</v>
      </c>
      <c r="S1476" s="15">
        <f t="shared" si="94"/>
        <v>41500.727916666663</v>
      </c>
      <c r="T1476" s="15">
        <f t="shared" si="95"/>
        <v>41530.727916666663</v>
      </c>
    </row>
    <row r="1477" spans="1:20" ht="41.4" x14ac:dyDescent="0.4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92"/>
        <v>189</v>
      </c>
      <c r="P1477">
        <f t="shared" si="93"/>
        <v>64.17</v>
      </c>
      <c r="Q1477" s="11" t="s">
        <v>8320</v>
      </c>
      <c r="R1477" t="s">
        <v>8340</v>
      </c>
      <c r="S1477" s="15">
        <f t="shared" si="94"/>
        <v>41960.722951388889</v>
      </c>
      <c r="T1477" s="15">
        <f t="shared" si="95"/>
        <v>41993.207638888889</v>
      </c>
    </row>
    <row r="1478" spans="1:20" ht="27.6" x14ac:dyDescent="0.4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92"/>
        <v>662</v>
      </c>
      <c r="P1478">
        <f t="shared" si="93"/>
        <v>43.33</v>
      </c>
      <c r="Q1478" s="11" t="s">
        <v>8320</v>
      </c>
      <c r="R1478" t="s">
        <v>8340</v>
      </c>
      <c r="S1478" s="15">
        <f t="shared" si="94"/>
        <v>40766.041921296295</v>
      </c>
      <c r="T1478" s="15">
        <f t="shared" si="95"/>
        <v>40796.041921296295</v>
      </c>
    </row>
    <row r="1479" spans="1:20" ht="41.4" x14ac:dyDescent="0.4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92"/>
        <v>111</v>
      </c>
      <c r="P1479">
        <f t="shared" si="93"/>
        <v>90.5</v>
      </c>
      <c r="Q1479" s="11" t="s">
        <v>8320</v>
      </c>
      <c r="R1479" t="s">
        <v>8340</v>
      </c>
      <c r="S1479" s="15">
        <f t="shared" si="94"/>
        <v>40840.615787037037</v>
      </c>
      <c r="T1479" s="15">
        <f t="shared" si="95"/>
        <v>40900.125</v>
      </c>
    </row>
    <row r="1480" spans="1:20" ht="41.4" x14ac:dyDescent="0.4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92"/>
        <v>1182</v>
      </c>
      <c r="P1480">
        <f t="shared" si="93"/>
        <v>29.19</v>
      </c>
      <c r="Q1480" s="11" t="s">
        <v>8320</v>
      </c>
      <c r="R1480" t="s">
        <v>8340</v>
      </c>
      <c r="S1480" s="15">
        <f t="shared" si="94"/>
        <v>41394.871678240743</v>
      </c>
      <c r="T1480" s="15">
        <f t="shared" si="95"/>
        <v>41408.871678240743</v>
      </c>
    </row>
    <row r="1481" spans="1:20" ht="41.4" x14ac:dyDescent="0.4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92"/>
        <v>137</v>
      </c>
      <c r="P1481">
        <f t="shared" si="93"/>
        <v>30.96</v>
      </c>
      <c r="Q1481" s="11" t="s">
        <v>8320</v>
      </c>
      <c r="R1481" t="s">
        <v>8340</v>
      </c>
      <c r="S1481" s="15">
        <f t="shared" si="94"/>
        <v>41754.745243055557</v>
      </c>
      <c r="T1481" s="15">
        <f t="shared" si="95"/>
        <v>41769.165972222225</v>
      </c>
    </row>
    <row r="1482" spans="1:20" ht="41.4" x14ac:dyDescent="0.4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92"/>
        <v>117</v>
      </c>
      <c r="P1482">
        <f t="shared" si="93"/>
        <v>92.16</v>
      </c>
      <c r="Q1482" s="11" t="s">
        <v>8320</v>
      </c>
      <c r="R1482" t="s">
        <v>8340</v>
      </c>
      <c r="S1482" s="15">
        <f t="shared" si="94"/>
        <v>41464.934016203704</v>
      </c>
      <c r="T1482" s="15">
        <f t="shared" si="95"/>
        <v>41481.708333333336</v>
      </c>
    </row>
    <row r="1483" spans="1:20" ht="41.4" x14ac:dyDescent="0.4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92"/>
        <v>2</v>
      </c>
      <c r="P1483">
        <f t="shared" si="93"/>
        <v>17.5</v>
      </c>
      <c r="Q1483" s="11" t="s">
        <v>8320</v>
      </c>
      <c r="R1483" t="s">
        <v>8322</v>
      </c>
      <c r="S1483" s="15">
        <f t="shared" si="94"/>
        <v>41550.922974537039</v>
      </c>
      <c r="T1483" s="15">
        <f t="shared" si="95"/>
        <v>41580.922974537039</v>
      </c>
    </row>
    <row r="1484" spans="1:20" ht="41.4" x14ac:dyDescent="0.4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92"/>
        <v>0</v>
      </c>
      <c r="P1484">
        <f t="shared" si="93"/>
        <v>5</v>
      </c>
      <c r="Q1484" s="11" t="s">
        <v>8320</v>
      </c>
      <c r="R1484" t="s">
        <v>8322</v>
      </c>
      <c r="S1484" s="15">
        <f t="shared" si="94"/>
        <v>41136.85805555556</v>
      </c>
      <c r="T1484" s="15">
        <f t="shared" si="95"/>
        <v>41159.32708333333</v>
      </c>
    </row>
    <row r="1485" spans="1:20" ht="41.4" x14ac:dyDescent="0.4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92"/>
        <v>1</v>
      </c>
      <c r="P1485">
        <f t="shared" si="93"/>
        <v>25</v>
      </c>
      <c r="Q1485" s="11" t="s">
        <v>8320</v>
      </c>
      <c r="R1485" t="s">
        <v>8322</v>
      </c>
      <c r="S1485" s="15">
        <f t="shared" si="94"/>
        <v>42548.192997685182</v>
      </c>
      <c r="T1485" s="15">
        <f t="shared" si="95"/>
        <v>42573.192997685182</v>
      </c>
    </row>
    <row r="1486" spans="1:20" x14ac:dyDescent="0.4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92"/>
        <v>0</v>
      </c>
      <c r="P1486">
        <f t="shared" si="93"/>
        <v>0</v>
      </c>
      <c r="Q1486" s="11" t="s">
        <v>8320</v>
      </c>
      <c r="R1486" t="s">
        <v>8322</v>
      </c>
      <c r="S1486" s="15">
        <f t="shared" si="94"/>
        <v>41053.200960648144</v>
      </c>
      <c r="T1486" s="15">
        <f t="shared" si="95"/>
        <v>41111.618750000001</v>
      </c>
    </row>
    <row r="1487" spans="1:20" ht="41.4" x14ac:dyDescent="0.4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92"/>
        <v>2</v>
      </c>
      <c r="P1487">
        <f t="shared" si="93"/>
        <v>50</v>
      </c>
      <c r="Q1487" s="11" t="s">
        <v>8320</v>
      </c>
      <c r="R1487" t="s">
        <v>8322</v>
      </c>
      <c r="S1487" s="15">
        <f t="shared" si="94"/>
        <v>42130.795983796299</v>
      </c>
      <c r="T1487" s="15">
        <f t="shared" si="95"/>
        <v>42175.795983796299</v>
      </c>
    </row>
    <row r="1488" spans="1:20" ht="41.4" x14ac:dyDescent="0.4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92"/>
        <v>0</v>
      </c>
      <c r="P1488">
        <f t="shared" si="93"/>
        <v>16</v>
      </c>
      <c r="Q1488" s="11" t="s">
        <v>8320</v>
      </c>
      <c r="R1488" t="s">
        <v>8322</v>
      </c>
      <c r="S1488" s="15">
        <f t="shared" si="94"/>
        <v>42032.168530092589</v>
      </c>
      <c r="T1488" s="15">
        <f t="shared" si="95"/>
        <v>42062.168530092589</v>
      </c>
    </row>
    <row r="1489" spans="1:20" ht="41.4" x14ac:dyDescent="0.4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92"/>
        <v>0</v>
      </c>
      <c r="P1489">
        <f t="shared" si="93"/>
        <v>0</v>
      </c>
      <c r="Q1489" s="11" t="s">
        <v>8320</v>
      </c>
      <c r="R1489" t="s">
        <v>8322</v>
      </c>
      <c r="S1489" s="15">
        <f t="shared" si="94"/>
        <v>42554.917488425926</v>
      </c>
      <c r="T1489" s="15">
        <f t="shared" si="95"/>
        <v>42584.917488425926</v>
      </c>
    </row>
    <row r="1490" spans="1:20" ht="41.4" x14ac:dyDescent="0.4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92"/>
        <v>2</v>
      </c>
      <c r="P1490">
        <f t="shared" si="93"/>
        <v>60</v>
      </c>
      <c r="Q1490" s="11" t="s">
        <v>8320</v>
      </c>
      <c r="R1490" t="s">
        <v>8322</v>
      </c>
      <c r="S1490" s="15">
        <f t="shared" si="94"/>
        <v>41614.563194444447</v>
      </c>
      <c r="T1490" s="15">
        <f t="shared" si="95"/>
        <v>41644.563194444447</v>
      </c>
    </row>
    <row r="1491" spans="1:20" ht="41.4" x14ac:dyDescent="0.4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92"/>
        <v>0</v>
      </c>
      <c r="P1491">
        <f t="shared" si="93"/>
        <v>0</v>
      </c>
      <c r="Q1491" s="11" t="s">
        <v>8320</v>
      </c>
      <c r="R1491" t="s">
        <v>8322</v>
      </c>
      <c r="S1491" s="15">
        <f t="shared" si="94"/>
        <v>41198.611712962964</v>
      </c>
      <c r="T1491" s="15">
        <f t="shared" si="95"/>
        <v>41228.653379629628</v>
      </c>
    </row>
    <row r="1492" spans="1:20" ht="41.4" x14ac:dyDescent="0.4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92"/>
        <v>31</v>
      </c>
      <c r="P1492">
        <f t="shared" si="93"/>
        <v>47.11</v>
      </c>
      <c r="Q1492" s="11" t="s">
        <v>8320</v>
      </c>
      <c r="R1492" t="s">
        <v>8322</v>
      </c>
      <c r="S1492" s="15">
        <f t="shared" si="94"/>
        <v>41520.561041666668</v>
      </c>
      <c r="T1492" s="15">
        <f t="shared" si="95"/>
        <v>41549.561041666668</v>
      </c>
    </row>
    <row r="1493" spans="1:20" ht="41.4" x14ac:dyDescent="0.4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92"/>
        <v>8</v>
      </c>
      <c r="P1493">
        <f t="shared" si="93"/>
        <v>100</v>
      </c>
      <c r="Q1493" s="11" t="s">
        <v>8320</v>
      </c>
      <c r="R1493" t="s">
        <v>8322</v>
      </c>
      <c r="S1493" s="15">
        <f t="shared" si="94"/>
        <v>41991.713460648149</v>
      </c>
      <c r="T1493" s="15">
        <f t="shared" si="95"/>
        <v>42050.651388888888</v>
      </c>
    </row>
    <row r="1494" spans="1:20" ht="41.4" x14ac:dyDescent="0.4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92"/>
        <v>1</v>
      </c>
      <c r="P1494">
        <f t="shared" si="93"/>
        <v>15</v>
      </c>
      <c r="Q1494" s="11" t="s">
        <v>8320</v>
      </c>
      <c r="R1494" t="s">
        <v>8322</v>
      </c>
      <c r="S1494" s="15">
        <f t="shared" si="94"/>
        <v>40682.884791666671</v>
      </c>
      <c r="T1494" s="15">
        <f t="shared" si="95"/>
        <v>40712.884791666671</v>
      </c>
    </row>
    <row r="1495" spans="1:20" ht="27.6" x14ac:dyDescent="0.4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92"/>
        <v>0</v>
      </c>
      <c r="P1495">
        <f t="shared" si="93"/>
        <v>0</v>
      </c>
      <c r="Q1495" s="11" t="s">
        <v>8320</v>
      </c>
      <c r="R1495" t="s">
        <v>8322</v>
      </c>
      <c r="S1495" s="15">
        <f t="shared" si="94"/>
        <v>41411.866608796299</v>
      </c>
      <c r="T1495" s="15">
        <f t="shared" si="95"/>
        <v>41441.866608796299</v>
      </c>
    </row>
    <row r="1496" spans="1:20" ht="41.4" x14ac:dyDescent="0.4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92"/>
        <v>9</v>
      </c>
      <c r="P1496">
        <f t="shared" si="93"/>
        <v>40.450000000000003</v>
      </c>
      <c r="Q1496" s="11" t="s">
        <v>8320</v>
      </c>
      <c r="R1496" t="s">
        <v>8322</v>
      </c>
      <c r="S1496" s="15">
        <f t="shared" si="94"/>
        <v>42067.722372685181</v>
      </c>
      <c r="T1496" s="15">
        <f t="shared" si="95"/>
        <v>42097.651388888888</v>
      </c>
    </row>
    <row r="1497" spans="1:20" ht="27.6" x14ac:dyDescent="0.4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92"/>
        <v>0</v>
      </c>
      <c r="P1497">
        <f t="shared" si="93"/>
        <v>0</v>
      </c>
      <c r="Q1497" s="11" t="s">
        <v>8320</v>
      </c>
      <c r="R1497" t="s">
        <v>8322</v>
      </c>
      <c r="S1497" s="15">
        <f t="shared" si="94"/>
        <v>40752.789710648147</v>
      </c>
      <c r="T1497" s="15">
        <f t="shared" si="95"/>
        <v>40782.789710648147</v>
      </c>
    </row>
    <row r="1498" spans="1:20" ht="41.4" x14ac:dyDescent="0.4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92"/>
        <v>0</v>
      </c>
      <c r="P1498">
        <f t="shared" si="93"/>
        <v>0</v>
      </c>
      <c r="Q1498" s="11" t="s">
        <v>8320</v>
      </c>
      <c r="R1498" t="s">
        <v>8322</v>
      </c>
      <c r="S1498" s="15">
        <f t="shared" si="94"/>
        <v>41838.475219907406</v>
      </c>
      <c r="T1498" s="15">
        <f t="shared" si="95"/>
        <v>41898.475219907406</v>
      </c>
    </row>
    <row r="1499" spans="1:20" ht="41.4" x14ac:dyDescent="0.4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92"/>
        <v>0</v>
      </c>
      <c r="P1499">
        <f t="shared" si="93"/>
        <v>1</v>
      </c>
      <c r="Q1499" s="11" t="s">
        <v>8320</v>
      </c>
      <c r="R1499" t="s">
        <v>8322</v>
      </c>
      <c r="S1499" s="15">
        <f t="shared" si="94"/>
        <v>41444.64261574074</v>
      </c>
      <c r="T1499" s="15">
        <f t="shared" si="95"/>
        <v>41486.821527777778</v>
      </c>
    </row>
    <row r="1500" spans="1:20" ht="41.4" x14ac:dyDescent="0.4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92"/>
        <v>2</v>
      </c>
      <c r="P1500">
        <f t="shared" si="93"/>
        <v>19</v>
      </c>
      <c r="Q1500" s="11" t="s">
        <v>8320</v>
      </c>
      <c r="R1500" t="s">
        <v>8322</v>
      </c>
      <c r="S1500" s="15">
        <f t="shared" si="94"/>
        <v>41840.983541666668</v>
      </c>
      <c r="T1500" s="15">
        <f t="shared" si="95"/>
        <v>41885.983541666668</v>
      </c>
    </row>
    <row r="1501" spans="1:20" ht="41.4" x14ac:dyDescent="0.4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92"/>
        <v>0</v>
      </c>
      <c r="P1501">
        <f t="shared" si="93"/>
        <v>5</v>
      </c>
      <c r="Q1501" s="11" t="s">
        <v>8320</v>
      </c>
      <c r="R1501" t="s">
        <v>8322</v>
      </c>
      <c r="S1501" s="15">
        <f t="shared" si="94"/>
        <v>42527.007326388892</v>
      </c>
      <c r="T1501" s="15">
        <f t="shared" si="95"/>
        <v>42587.007326388892</v>
      </c>
    </row>
    <row r="1502" spans="1:20" ht="41.4" x14ac:dyDescent="0.4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92"/>
        <v>25</v>
      </c>
      <c r="P1502">
        <f t="shared" si="93"/>
        <v>46.73</v>
      </c>
      <c r="Q1502" s="11" t="s">
        <v>8320</v>
      </c>
      <c r="R1502" t="s">
        <v>8322</v>
      </c>
      <c r="S1502" s="15">
        <f t="shared" si="94"/>
        <v>41365.904594907406</v>
      </c>
      <c r="T1502" s="15">
        <f t="shared" si="95"/>
        <v>41395.904594907406</v>
      </c>
    </row>
    <row r="1503" spans="1:20" ht="27.6" x14ac:dyDescent="0.4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92"/>
        <v>166</v>
      </c>
      <c r="P1503">
        <f t="shared" si="93"/>
        <v>97.73</v>
      </c>
      <c r="Q1503" s="11" t="s">
        <v>8336</v>
      </c>
      <c r="R1503" t="s">
        <v>8337</v>
      </c>
      <c r="S1503" s="15">
        <f t="shared" si="94"/>
        <v>42163.583599537036</v>
      </c>
      <c r="T1503" s="15">
        <f t="shared" si="95"/>
        <v>42193.583599537036</v>
      </c>
    </row>
    <row r="1504" spans="1:20" ht="41.4" x14ac:dyDescent="0.4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92"/>
        <v>101</v>
      </c>
      <c r="P1504">
        <f t="shared" si="93"/>
        <v>67.84</v>
      </c>
      <c r="Q1504" s="11" t="s">
        <v>8336</v>
      </c>
      <c r="R1504" t="s">
        <v>8337</v>
      </c>
      <c r="S1504" s="15">
        <f t="shared" si="94"/>
        <v>42426.542592592596</v>
      </c>
      <c r="T1504" s="15">
        <f t="shared" si="95"/>
        <v>42454.916666666672</v>
      </c>
    </row>
    <row r="1505" spans="1:20" ht="41.4" x14ac:dyDescent="0.4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92"/>
        <v>108</v>
      </c>
      <c r="P1505">
        <f t="shared" si="93"/>
        <v>56.98</v>
      </c>
      <c r="Q1505" s="11" t="s">
        <v>8336</v>
      </c>
      <c r="R1505" t="s">
        <v>8337</v>
      </c>
      <c r="S1505" s="15">
        <f t="shared" si="94"/>
        <v>42606.347233796296</v>
      </c>
      <c r="T1505" s="15">
        <f t="shared" si="95"/>
        <v>42666.347233796296</v>
      </c>
    </row>
    <row r="1506" spans="1:20" ht="27.6" x14ac:dyDescent="0.4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92"/>
        <v>278</v>
      </c>
      <c r="P1506">
        <f t="shared" si="93"/>
        <v>67.16</v>
      </c>
      <c r="Q1506" s="11" t="s">
        <v>8336</v>
      </c>
      <c r="R1506" t="s">
        <v>8337</v>
      </c>
      <c r="S1506" s="15">
        <f t="shared" si="94"/>
        <v>41772.657685185186</v>
      </c>
      <c r="T1506" s="15">
        <f t="shared" si="95"/>
        <v>41800.356249999997</v>
      </c>
    </row>
    <row r="1507" spans="1:20" ht="55.2" x14ac:dyDescent="0.4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92"/>
        <v>104</v>
      </c>
      <c r="P1507">
        <f t="shared" si="93"/>
        <v>48.04</v>
      </c>
      <c r="Q1507" s="11" t="s">
        <v>8336</v>
      </c>
      <c r="R1507" t="s">
        <v>8337</v>
      </c>
      <c r="S1507" s="15">
        <f t="shared" si="94"/>
        <v>42414.44332175926</v>
      </c>
      <c r="T1507" s="15">
        <f t="shared" si="95"/>
        <v>42451.834027777775</v>
      </c>
    </row>
    <row r="1508" spans="1:20" ht="41.4" x14ac:dyDescent="0.4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92"/>
        <v>111</v>
      </c>
      <c r="P1508">
        <f t="shared" si="93"/>
        <v>38.86</v>
      </c>
      <c r="Q1508" s="11" t="s">
        <v>8336</v>
      </c>
      <c r="R1508" t="s">
        <v>8337</v>
      </c>
      <c r="S1508" s="15">
        <f t="shared" si="94"/>
        <v>41814.785925925928</v>
      </c>
      <c r="T1508" s="15">
        <f t="shared" si="95"/>
        <v>41844.785925925928</v>
      </c>
    </row>
    <row r="1509" spans="1:20" ht="41.4" x14ac:dyDescent="0.4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92"/>
        <v>215</v>
      </c>
      <c r="P1509">
        <f t="shared" si="93"/>
        <v>78.180000000000007</v>
      </c>
      <c r="Q1509" s="11" t="s">
        <v>8336</v>
      </c>
      <c r="R1509" t="s">
        <v>8337</v>
      </c>
      <c r="S1509" s="15">
        <f t="shared" si="94"/>
        <v>40254.450335648151</v>
      </c>
      <c r="T1509" s="15">
        <f t="shared" si="95"/>
        <v>40313.340277777781</v>
      </c>
    </row>
    <row r="1510" spans="1:20" ht="41.4" x14ac:dyDescent="0.4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92"/>
        <v>111</v>
      </c>
      <c r="P1510">
        <f t="shared" si="93"/>
        <v>97.11</v>
      </c>
      <c r="Q1510" s="11" t="s">
        <v>8336</v>
      </c>
      <c r="R1510" t="s">
        <v>8337</v>
      </c>
      <c r="S1510" s="15">
        <f t="shared" si="94"/>
        <v>41786.614363425928</v>
      </c>
      <c r="T1510" s="15">
        <f t="shared" si="95"/>
        <v>41817.614363425928</v>
      </c>
    </row>
    <row r="1511" spans="1:20" ht="41.4" x14ac:dyDescent="0.4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92"/>
        <v>124</v>
      </c>
      <c r="P1511">
        <f t="shared" si="93"/>
        <v>110.39</v>
      </c>
      <c r="Q1511" s="11" t="s">
        <v>8336</v>
      </c>
      <c r="R1511" t="s">
        <v>8337</v>
      </c>
      <c r="S1511" s="15">
        <f t="shared" si="94"/>
        <v>42751.533391203702</v>
      </c>
      <c r="T1511" s="15">
        <f t="shared" si="95"/>
        <v>42780.957638888889</v>
      </c>
    </row>
    <row r="1512" spans="1:20" ht="41.4" x14ac:dyDescent="0.4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92"/>
        <v>101</v>
      </c>
      <c r="P1512">
        <f t="shared" si="93"/>
        <v>39.92</v>
      </c>
      <c r="Q1512" s="11" t="s">
        <v>8336</v>
      </c>
      <c r="R1512" t="s">
        <v>8337</v>
      </c>
      <c r="S1512" s="15">
        <f t="shared" si="94"/>
        <v>41809.385162037033</v>
      </c>
      <c r="T1512" s="15">
        <f t="shared" si="95"/>
        <v>41839.385162037033</v>
      </c>
    </row>
    <row r="1513" spans="1:20" ht="41.4" x14ac:dyDescent="0.4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92"/>
        <v>112</v>
      </c>
      <c r="P1513">
        <f t="shared" si="93"/>
        <v>75.98</v>
      </c>
      <c r="Q1513" s="11" t="s">
        <v>8336</v>
      </c>
      <c r="R1513" t="s">
        <v>8337</v>
      </c>
      <c r="S1513" s="15">
        <f t="shared" si="94"/>
        <v>42296.583379629628</v>
      </c>
      <c r="T1513" s="15">
        <f t="shared" si="95"/>
        <v>42326.625046296293</v>
      </c>
    </row>
    <row r="1514" spans="1:20" ht="41.4" x14ac:dyDescent="0.4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92"/>
        <v>559</v>
      </c>
      <c r="P1514">
        <f t="shared" si="93"/>
        <v>58.38</v>
      </c>
      <c r="Q1514" s="11" t="s">
        <v>8336</v>
      </c>
      <c r="R1514" t="s">
        <v>8337</v>
      </c>
      <c r="S1514" s="15">
        <f t="shared" si="94"/>
        <v>42741.684479166666</v>
      </c>
      <c r="T1514" s="15">
        <f t="shared" si="95"/>
        <v>42771.684479166666</v>
      </c>
    </row>
    <row r="1515" spans="1:20" ht="41.4" x14ac:dyDescent="0.4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92"/>
        <v>150</v>
      </c>
      <c r="P1515">
        <f t="shared" si="93"/>
        <v>55.82</v>
      </c>
      <c r="Q1515" s="11" t="s">
        <v>8336</v>
      </c>
      <c r="R1515" t="s">
        <v>8337</v>
      </c>
      <c r="S1515" s="15">
        <f t="shared" si="94"/>
        <v>41806.637337962966</v>
      </c>
      <c r="T1515" s="15">
        <f t="shared" si="95"/>
        <v>41836.637337962966</v>
      </c>
    </row>
    <row r="1516" spans="1:20" ht="41.4" x14ac:dyDescent="0.4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92"/>
        <v>106</v>
      </c>
      <c r="P1516">
        <f t="shared" si="93"/>
        <v>151.24</v>
      </c>
      <c r="Q1516" s="11" t="s">
        <v>8336</v>
      </c>
      <c r="R1516" t="s">
        <v>8337</v>
      </c>
      <c r="S1516" s="15">
        <f t="shared" si="94"/>
        <v>42234.597685185188</v>
      </c>
      <c r="T1516" s="15">
        <f t="shared" si="95"/>
        <v>42274.597685185188</v>
      </c>
    </row>
    <row r="1517" spans="1:20" ht="41.4" x14ac:dyDescent="0.4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92"/>
        <v>157</v>
      </c>
      <c r="P1517">
        <f t="shared" si="93"/>
        <v>849.67</v>
      </c>
      <c r="Q1517" s="11" t="s">
        <v>8336</v>
      </c>
      <c r="R1517" t="s">
        <v>8337</v>
      </c>
      <c r="S1517" s="15">
        <f t="shared" si="94"/>
        <v>42415.253437499996</v>
      </c>
      <c r="T1517" s="15">
        <f t="shared" si="95"/>
        <v>42445.211770833332</v>
      </c>
    </row>
    <row r="1518" spans="1:20" ht="41.4" x14ac:dyDescent="0.4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92"/>
        <v>109</v>
      </c>
      <c r="P1518">
        <f t="shared" si="93"/>
        <v>159.24</v>
      </c>
      <c r="Q1518" s="11" t="s">
        <v>8336</v>
      </c>
      <c r="R1518" t="s">
        <v>8337</v>
      </c>
      <c r="S1518" s="15">
        <f t="shared" si="94"/>
        <v>42619.466342592597</v>
      </c>
      <c r="T1518" s="15">
        <f t="shared" si="95"/>
        <v>42649.583333333328</v>
      </c>
    </row>
    <row r="1519" spans="1:20" ht="41.4" x14ac:dyDescent="0.4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92"/>
        <v>162</v>
      </c>
      <c r="P1519">
        <f t="shared" si="93"/>
        <v>39.51</v>
      </c>
      <c r="Q1519" s="11" t="s">
        <v>8336</v>
      </c>
      <c r="R1519" t="s">
        <v>8337</v>
      </c>
      <c r="S1519" s="15">
        <f t="shared" si="94"/>
        <v>41948.56658564815</v>
      </c>
      <c r="T1519" s="15">
        <f t="shared" si="95"/>
        <v>41979.25</v>
      </c>
    </row>
    <row r="1520" spans="1:20" ht="27.6" x14ac:dyDescent="0.4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92"/>
        <v>205</v>
      </c>
      <c r="P1520">
        <f t="shared" si="93"/>
        <v>130.53</v>
      </c>
      <c r="Q1520" s="11" t="s">
        <v>8336</v>
      </c>
      <c r="R1520" t="s">
        <v>8337</v>
      </c>
      <c r="S1520" s="15">
        <f t="shared" si="94"/>
        <v>41760.8200462963</v>
      </c>
      <c r="T1520" s="15">
        <f t="shared" si="95"/>
        <v>41790.8200462963</v>
      </c>
    </row>
    <row r="1521" spans="1:20" ht="41.4" x14ac:dyDescent="0.4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92"/>
        <v>103</v>
      </c>
      <c r="P1521">
        <f t="shared" si="93"/>
        <v>64.16</v>
      </c>
      <c r="Q1521" s="11" t="s">
        <v>8336</v>
      </c>
      <c r="R1521" t="s">
        <v>8337</v>
      </c>
      <c r="S1521" s="15">
        <f t="shared" si="94"/>
        <v>41782.741701388892</v>
      </c>
      <c r="T1521" s="15">
        <f t="shared" si="95"/>
        <v>41810.915972222225</v>
      </c>
    </row>
    <row r="1522" spans="1:20" ht="27.6" x14ac:dyDescent="0.4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92"/>
        <v>103</v>
      </c>
      <c r="P1522">
        <f t="shared" si="93"/>
        <v>111.53</v>
      </c>
      <c r="Q1522" s="11" t="s">
        <v>8336</v>
      </c>
      <c r="R1522" t="s">
        <v>8337</v>
      </c>
      <c r="S1522" s="15">
        <f t="shared" si="94"/>
        <v>41955.857789351852</v>
      </c>
      <c r="T1522" s="15">
        <f t="shared" si="95"/>
        <v>41992.166666666672</v>
      </c>
    </row>
    <row r="1523" spans="1:20" ht="41.4" x14ac:dyDescent="0.4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92"/>
        <v>107</v>
      </c>
      <c r="P1523">
        <f t="shared" si="93"/>
        <v>170.45</v>
      </c>
      <c r="Q1523" s="11" t="s">
        <v>8336</v>
      </c>
      <c r="R1523" t="s">
        <v>8337</v>
      </c>
      <c r="S1523" s="15">
        <f t="shared" si="94"/>
        <v>42493.167719907404</v>
      </c>
      <c r="T1523" s="15">
        <f t="shared" si="95"/>
        <v>42528.167719907404</v>
      </c>
    </row>
    <row r="1524" spans="1:20" ht="41.4" x14ac:dyDescent="0.4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92"/>
        <v>139</v>
      </c>
      <c r="P1524">
        <f t="shared" si="93"/>
        <v>133.74</v>
      </c>
      <c r="Q1524" s="11" t="s">
        <v>8336</v>
      </c>
      <c r="R1524" t="s">
        <v>8337</v>
      </c>
      <c r="S1524" s="15">
        <f t="shared" si="94"/>
        <v>41899.830312500002</v>
      </c>
      <c r="T1524" s="15">
        <f t="shared" si="95"/>
        <v>41929.830312500002</v>
      </c>
    </row>
    <row r="1525" spans="1:20" ht="41.4" x14ac:dyDescent="0.4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92"/>
        <v>125</v>
      </c>
      <c r="P1525">
        <f t="shared" si="93"/>
        <v>95.83</v>
      </c>
      <c r="Q1525" s="11" t="s">
        <v>8336</v>
      </c>
      <c r="R1525" t="s">
        <v>8337</v>
      </c>
      <c r="S1525" s="15">
        <f t="shared" si="94"/>
        <v>41964.751342592594</v>
      </c>
      <c r="T1525" s="15">
        <f t="shared" si="95"/>
        <v>41996</v>
      </c>
    </row>
    <row r="1526" spans="1:20" ht="41.4" x14ac:dyDescent="0.4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92"/>
        <v>207</v>
      </c>
      <c r="P1526">
        <f t="shared" si="93"/>
        <v>221.79</v>
      </c>
      <c r="Q1526" s="11" t="s">
        <v>8336</v>
      </c>
      <c r="R1526" t="s">
        <v>8337</v>
      </c>
      <c r="S1526" s="15">
        <f t="shared" si="94"/>
        <v>42756.501041666663</v>
      </c>
      <c r="T1526" s="15">
        <f t="shared" si="95"/>
        <v>42786.501041666663</v>
      </c>
    </row>
    <row r="1527" spans="1:20" ht="41.4" x14ac:dyDescent="0.4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92"/>
        <v>174</v>
      </c>
      <c r="P1527">
        <f t="shared" si="93"/>
        <v>32.32</v>
      </c>
      <c r="Q1527" s="11" t="s">
        <v>8336</v>
      </c>
      <c r="R1527" t="s">
        <v>8337</v>
      </c>
      <c r="S1527" s="15">
        <f t="shared" si="94"/>
        <v>42570.702986111108</v>
      </c>
      <c r="T1527" s="15">
        <f t="shared" si="95"/>
        <v>42600.702986111108</v>
      </c>
    </row>
    <row r="1528" spans="1:20" ht="41.4" x14ac:dyDescent="0.4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92"/>
        <v>120</v>
      </c>
      <c r="P1528">
        <f t="shared" si="93"/>
        <v>98.84</v>
      </c>
      <c r="Q1528" s="11" t="s">
        <v>8336</v>
      </c>
      <c r="R1528" t="s">
        <v>8337</v>
      </c>
      <c r="S1528" s="15">
        <f t="shared" si="94"/>
        <v>42339.276006944448</v>
      </c>
      <c r="T1528" s="15">
        <f t="shared" si="95"/>
        <v>42388.276006944448</v>
      </c>
    </row>
    <row r="1529" spans="1:20" ht="41.4" x14ac:dyDescent="0.4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92"/>
        <v>110</v>
      </c>
      <c r="P1529">
        <f t="shared" si="93"/>
        <v>55.22</v>
      </c>
      <c r="Q1529" s="11" t="s">
        <v>8336</v>
      </c>
      <c r="R1529" t="s">
        <v>8337</v>
      </c>
      <c r="S1529" s="15">
        <f t="shared" si="94"/>
        <v>42780.600532407407</v>
      </c>
      <c r="T1529" s="15">
        <f t="shared" si="95"/>
        <v>42808.558865740735</v>
      </c>
    </row>
    <row r="1530" spans="1:20" ht="27.6" x14ac:dyDescent="0.4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92"/>
        <v>282</v>
      </c>
      <c r="P1530">
        <f t="shared" si="93"/>
        <v>52.79</v>
      </c>
      <c r="Q1530" s="11" t="s">
        <v>8336</v>
      </c>
      <c r="R1530" t="s">
        <v>8337</v>
      </c>
      <c r="S1530" s="15">
        <f t="shared" si="94"/>
        <v>42736.732893518521</v>
      </c>
      <c r="T1530" s="15">
        <f t="shared" si="95"/>
        <v>42767</v>
      </c>
    </row>
    <row r="1531" spans="1:20" ht="27.6" x14ac:dyDescent="0.4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92"/>
        <v>101</v>
      </c>
      <c r="P1531">
        <f t="shared" si="93"/>
        <v>135.66999999999999</v>
      </c>
      <c r="Q1531" s="11" t="s">
        <v>8336</v>
      </c>
      <c r="R1531" t="s">
        <v>8337</v>
      </c>
      <c r="S1531" s="15">
        <f t="shared" si="94"/>
        <v>42052.628703703704</v>
      </c>
      <c r="T1531" s="15">
        <f t="shared" si="95"/>
        <v>42082.587037037039</v>
      </c>
    </row>
    <row r="1532" spans="1:20" ht="41.4" x14ac:dyDescent="0.4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92"/>
        <v>135</v>
      </c>
      <c r="P1532">
        <f t="shared" si="93"/>
        <v>53.99</v>
      </c>
      <c r="Q1532" s="11" t="s">
        <v>8336</v>
      </c>
      <c r="R1532" t="s">
        <v>8337</v>
      </c>
      <c r="S1532" s="15">
        <f t="shared" si="94"/>
        <v>42275.767303240747</v>
      </c>
      <c r="T1532" s="15">
        <f t="shared" si="95"/>
        <v>42300.767303240747</v>
      </c>
    </row>
    <row r="1533" spans="1:20" ht="41.4" x14ac:dyDescent="0.4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92"/>
        <v>176</v>
      </c>
      <c r="P1533">
        <f t="shared" si="93"/>
        <v>56.64</v>
      </c>
      <c r="Q1533" s="11" t="s">
        <v>8336</v>
      </c>
      <c r="R1533" t="s">
        <v>8337</v>
      </c>
      <c r="S1533" s="15">
        <f t="shared" si="94"/>
        <v>41941.802384259259</v>
      </c>
      <c r="T1533" s="15">
        <f t="shared" si="95"/>
        <v>41974.125</v>
      </c>
    </row>
    <row r="1534" spans="1:20" ht="41.4" x14ac:dyDescent="0.4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92"/>
        <v>484</v>
      </c>
      <c r="P1534">
        <f t="shared" si="93"/>
        <v>82.32</v>
      </c>
      <c r="Q1534" s="11" t="s">
        <v>8336</v>
      </c>
      <c r="R1534" t="s">
        <v>8337</v>
      </c>
      <c r="S1534" s="15">
        <f t="shared" si="94"/>
        <v>42391.475289351853</v>
      </c>
      <c r="T1534" s="15">
        <f t="shared" si="95"/>
        <v>42415.625</v>
      </c>
    </row>
    <row r="1535" spans="1:20" ht="27.6" x14ac:dyDescent="0.4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92"/>
        <v>145</v>
      </c>
      <c r="P1535">
        <f t="shared" si="93"/>
        <v>88.26</v>
      </c>
      <c r="Q1535" s="11" t="s">
        <v>8336</v>
      </c>
      <c r="R1535" t="s">
        <v>8337</v>
      </c>
      <c r="S1535" s="15">
        <f t="shared" si="94"/>
        <v>42443.00204861111</v>
      </c>
      <c r="T1535" s="15">
        <f t="shared" si="95"/>
        <v>42492.165972222225</v>
      </c>
    </row>
    <row r="1536" spans="1:20" ht="41.4" x14ac:dyDescent="0.4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92"/>
        <v>418</v>
      </c>
      <c r="P1536">
        <f t="shared" si="93"/>
        <v>84.91</v>
      </c>
      <c r="Q1536" s="11" t="s">
        <v>8336</v>
      </c>
      <c r="R1536" t="s">
        <v>8337</v>
      </c>
      <c r="S1536" s="15">
        <f t="shared" si="94"/>
        <v>42221.67432870371</v>
      </c>
      <c r="T1536" s="15">
        <f t="shared" si="95"/>
        <v>42251.67432870371</v>
      </c>
    </row>
    <row r="1537" spans="1:20" ht="41.4" x14ac:dyDescent="0.4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92"/>
        <v>132</v>
      </c>
      <c r="P1537">
        <f t="shared" si="93"/>
        <v>48.15</v>
      </c>
      <c r="Q1537" s="11" t="s">
        <v>8336</v>
      </c>
      <c r="R1537" t="s">
        <v>8337</v>
      </c>
      <c r="S1537" s="15">
        <f t="shared" si="94"/>
        <v>42484.829062500001</v>
      </c>
      <c r="T1537" s="15">
        <f t="shared" si="95"/>
        <v>42513.916666666672</v>
      </c>
    </row>
    <row r="1538" spans="1:20" ht="41.4" x14ac:dyDescent="0.4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si="92"/>
        <v>250</v>
      </c>
      <c r="P1538">
        <f t="shared" si="93"/>
        <v>66.02</v>
      </c>
      <c r="Q1538" s="11" t="s">
        <v>8336</v>
      </c>
      <c r="R1538" t="s">
        <v>8337</v>
      </c>
      <c r="S1538" s="15">
        <f t="shared" si="94"/>
        <v>42213.802199074074</v>
      </c>
      <c r="T1538" s="15">
        <f t="shared" si="95"/>
        <v>42243.802199074074</v>
      </c>
    </row>
    <row r="1539" spans="1:20" ht="41.4" x14ac:dyDescent="0.4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ref="O1539:O1602" si="96">ROUND(E1539/D1539*100,0)</f>
        <v>180</v>
      </c>
      <c r="P1539">
        <f t="shared" ref="P1539:P1602" si="97">IFERROR(ROUND(E1539/L1539,2),0)</f>
        <v>96.38</v>
      </c>
      <c r="Q1539" s="11" t="s">
        <v>8336</v>
      </c>
      <c r="R1539" t="s">
        <v>8337</v>
      </c>
      <c r="S1539" s="15">
        <f t="shared" ref="S1539:S1602" si="98">(((J1539/60)/60)/24)+DATE(1970,1,1)</f>
        <v>42552.315127314811</v>
      </c>
      <c r="T1539" s="15">
        <f t="shared" ref="T1539:T1602" si="99">(((I1539/60)/60)/24)+DATE(1970,1,1)</f>
        <v>42588.75</v>
      </c>
    </row>
    <row r="1540" spans="1:20" ht="41.4" x14ac:dyDescent="0.4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96"/>
        <v>103</v>
      </c>
      <c r="P1540">
        <f t="shared" si="97"/>
        <v>156.16999999999999</v>
      </c>
      <c r="Q1540" s="11" t="s">
        <v>8336</v>
      </c>
      <c r="R1540" t="s">
        <v>8337</v>
      </c>
      <c r="S1540" s="15">
        <f t="shared" si="98"/>
        <v>41981.782060185185</v>
      </c>
      <c r="T1540" s="15">
        <f t="shared" si="99"/>
        <v>42026.782060185185</v>
      </c>
    </row>
    <row r="1541" spans="1:20" ht="41.4" x14ac:dyDescent="0.4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96"/>
        <v>136</v>
      </c>
      <c r="P1541">
        <f t="shared" si="97"/>
        <v>95.76</v>
      </c>
      <c r="Q1541" s="11" t="s">
        <v>8336</v>
      </c>
      <c r="R1541" t="s">
        <v>8337</v>
      </c>
      <c r="S1541" s="15">
        <f t="shared" si="98"/>
        <v>42705.919201388882</v>
      </c>
      <c r="T1541" s="15">
        <f t="shared" si="99"/>
        <v>42738.919201388882</v>
      </c>
    </row>
    <row r="1542" spans="1:20" ht="41.4" x14ac:dyDescent="0.4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96"/>
        <v>118</v>
      </c>
      <c r="P1542">
        <f t="shared" si="97"/>
        <v>180.41</v>
      </c>
      <c r="Q1542" s="11" t="s">
        <v>8336</v>
      </c>
      <c r="R1542" t="s">
        <v>8337</v>
      </c>
      <c r="S1542" s="15">
        <f t="shared" si="98"/>
        <v>41939.00712962963</v>
      </c>
      <c r="T1542" s="15">
        <f t="shared" si="99"/>
        <v>41969.052083333328</v>
      </c>
    </row>
    <row r="1543" spans="1:20" ht="41.4" x14ac:dyDescent="0.4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96"/>
        <v>0</v>
      </c>
      <c r="P1543">
        <f t="shared" si="97"/>
        <v>3</v>
      </c>
      <c r="Q1543" s="11" t="s">
        <v>8336</v>
      </c>
      <c r="R1543" t="s">
        <v>8341</v>
      </c>
      <c r="S1543" s="15">
        <f t="shared" si="98"/>
        <v>41974.712245370371</v>
      </c>
      <c r="T1543" s="15">
        <f t="shared" si="99"/>
        <v>42004.712245370371</v>
      </c>
    </row>
    <row r="1544" spans="1:20" ht="41.4" x14ac:dyDescent="0.4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96"/>
        <v>4</v>
      </c>
      <c r="P1544">
        <f t="shared" si="97"/>
        <v>20</v>
      </c>
      <c r="Q1544" s="11" t="s">
        <v>8336</v>
      </c>
      <c r="R1544" t="s">
        <v>8341</v>
      </c>
      <c r="S1544" s="15">
        <f t="shared" si="98"/>
        <v>42170.996527777781</v>
      </c>
      <c r="T1544" s="15">
        <f t="shared" si="99"/>
        <v>42185.996527777781</v>
      </c>
    </row>
    <row r="1545" spans="1:20" ht="41.4" x14ac:dyDescent="0.4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96"/>
        <v>0</v>
      </c>
      <c r="P1545">
        <f t="shared" si="97"/>
        <v>10</v>
      </c>
      <c r="Q1545" s="11" t="s">
        <v>8336</v>
      </c>
      <c r="R1545" t="s">
        <v>8341</v>
      </c>
      <c r="S1545" s="15">
        <f t="shared" si="98"/>
        <v>41935.509652777779</v>
      </c>
      <c r="T1545" s="15">
        <f t="shared" si="99"/>
        <v>41965.551319444443</v>
      </c>
    </row>
    <row r="1546" spans="1:20" ht="41.4" x14ac:dyDescent="0.4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96"/>
        <v>0</v>
      </c>
      <c r="P1546">
        <f t="shared" si="97"/>
        <v>0</v>
      </c>
      <c r="Q1546" s="11" t="s">
        <v>8336</v>
      </c>
      <c r="R1546" t="s">
        <v>8341</v>
      </c>
      <c r="S1546" s="15">
        <f t="shared" si="98"/>
        <v>42053.051203703704</v>
      </c>
      <c r="T1546" s="15">
        <f t="shared" si="99"/>
        <v>42095.012499999997</v>
      </c>
    </row>
    <row r="1547" spans="1:20" ht="41.4" x14ac:dyDescent="0.4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96"/>
        <v>0</v>
      </c>
      <c r="P1547">
        <f t="shared" si="97"/>
        <v>1</v>
      </c>
      <c r="Q1547" s="11" t="s">
        <v>8336</v>
      </c>
      <c r="R1547" t="s">
        <v>8341</v>
      </c>
      <c r="S1547" s="15">
        <f t="shared" si="98"/>
        <v>42031.884652777779</v>
      </c>
      <c r="T1547" s="15">
        <f t="shared" si="99"/>
        <v>42065.886111111111</v>
      </c>
    </row>
    <row r="1548" spans="1:20" ht="41.4" x14ac:dyDescent="0.4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96"/>
        <v>29</v>
      </c>
      <c r="P1548">
        <f t="shared" si="97"/>
        <v>26.27</v>
      </c>
      <c r="Q1548" s="11" t="s">
        <v>8336</v>
      </c>
      <c r="R1548" t="s">
        <v>8341</v>
      </c>
      <c r="S1548" s="15">
        <f t="shared" si="98"/>
        <v>41839.212951388887</v>
      </c>
      <c r="T1548" s="15">
        <f t="shared" si="99"/>
        <v>41899.212951388887</v>
      </c>
    </row>
    <row r="1549" spans="1:20" ht="41.4" x14ac:dyDescent="0.4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96"/>
        <v>0</v>
      </c>
      <c r="P1549">
        <f t="shared" si="97"/>
        <v>0</v>
      </c>
      <c r="Q1549" s="11" t="s">
        <v>8336</v>
      </c>
      <c r="R1549" t="s">
        <v>8341</v>
      </c>
      <c r="S1549" s="15">
        <f t="shared" si="98"/>
        <v>42782.426875000005</v>
      </c>
      <c r="T1549" s="15">
        <f t="shared" si="99"/>
        <v>42789.426875000005</v>
      </c>
    </row>
    <row r="1550" spans="1:20" ht="27.6" x14ac:dyDescent="0.4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96"/>
        <v>9</v>
      </c>
      <c r="P1550">
        <f t="shared" si="97"/>
        <v>60</v>
      </c>
      <c r="Q1550" s="11" t="s">
        <v>8336</v>
      </c>
      <c r="R1550" t="s">
        <v>8341</v>
      </c>
      <c r="S1550" s="15">
        <f t="shared" si="98"/>
        <v>42286.88217592593</v>
      </c>
      <c r="T1550" s="15">
        <f t="shared" si="99"/>
        <v>42316.923842592587</v>
      </c>
    </row>
    <row r="1551" spans="1:20" ht="41.4" x14ac:dyDescent="0.4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96"/>
        <v>34</v>
      </c>
      <c r="P1551">
        <f t="shared" si="97"/>
        <v>28.33</v>
      </c>
      <c r="Q1551" s="11" t="s">
        <v>8336</v>
      </c>
      <c r="R1551" t="s">
        <v>8341</v>
      </c>
      <c r="S1551" s="15">
        <f t="shared" si="98"/>
        <v>42281.136099537034</v>
      </c>
      <c r="T1551" s="15">
        <f t="shared" si="99"/>
        <v>42311.177766203706</v>
      </c>
    </row>
    <row r="1552" spans="1:20" ht="41.4" x14ac:dyDescent="0.4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96"/>
        <v>13</v>
      </c>
      <c r="P1552">
        <f t="shared" si="97"/>
        <v>14.43</v>
      </c>
      <c r="Q1552" s="11" t="s">
        <v>8336</v>
      </c>
      <c r="R1552" t="s">
        <v>8341</v>
      </c>
      <c r="S1552" s="15">
        <f t="shared" si="98"/>
        <v>42472.449467592596</v>
      </c>
      <c r="T1552" s="15">
        <f t="shared" si="99"/>
        <v>42502.449467592596</v>
      </c>
    </row>
    <row r="1553" spans="1:20" ht="41.4" x14ac:dyDescent="0.4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96"/>
        <v>0</v>
      </c>
      <c r="P1553">
        <f t="shared" si="97"/>
        <v>0</v>
      </c>
      <c r="Q1553" s="11" t="s">
        <v>8336</v>
      </c>
      <c r="R1553" t="s">
        <v>8341</v>
      </c>
      <c r="S1553" s="15">
        <f t="shared" si="98"/>
        <v>42121.824525462958</v>
      </c>
      <c r="T1553" s="15">
        <f t="shared" si="99"/>
        <v>42151.824525462958</v>
      </c>
    </row>
    <row r="1554" spans="1:20" ht="41.4" x14ac:dyDescent="0.4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96"/>
        <v>49</v>
      </c>
      <c r="P1554">
        <f t="shared" si="97"/>
        <v>132.19</v>
      </c>
      <c r="Q1554" s="11" t="s">
        <v>8336</v>
      </c>
      <c r="R1554" t="s">
        <v>8341</v>
      </c>
      <c r="S1554" s="15">
        <f t="shared" si="98"/>
        <v>41892.688750000001</v>
      </c>
      <c r="T1554" s="15">
        <f t="shared" si="99"/>
        <v>41913.165972222225</v>
      </c>
    </row>
    <row r="1555" spans="1:20" ht="41.4" x14ac:dyDescent="0.4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96"/>
        <v>0</v>
      </c>
      <c r="P1555">
        <f t="shared" si="97"/>
        <v>0</v>
      </c>
      <c r="Q1555" s="11" t="s">
        <v>8336</v>
      </c>
      <c r="R1555" t="s">
        <v>8341</v>
      </c>
      <c r="S1555" s="15">
        <f t="shared" si="98"/>
        <v>42219.282951388886</v>
      </c>
      <c r="T1555" s="15">
        <f t="shared" si="99"/>
        <v>42249.282951388886</v>
      </c>
    </row>
    <row r="1556" spans="1:20" ht="41.4" x14ac:dyDescent="0.4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96"/>
        <v>0</v>
      </c>
      <c r="P1556">
        <f t="shared" si="97"/>
        <v>0</v>
      </c>
      <c r="Q1556" s="11" t="s">
        <v>8336</v>
      </c>
      <c r="R1556" t="s">
        <v>8341</v>
      </c>
      <c r="S1556" s="15">
        <f t="shared" si="98"/>
        <v>42188.252199074079</v>
      </c>
      <c r="T1556" s="15">
        <f t="shared" si="99"/>
        <v>42218.252199074079</v>
      </c>
    </row>
    <row r="1557" spans="1:20" ht="41.4" x14ac:dyDescent="0.4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96"/>
        <v>0</v>
      </c>
      <c r="P1557">
        <f t="shared" si="97"/>
        <v>0</v>
      </c>
      <c r="Q1557" s="11" t="s">
        <v>8336</v>
      </c>
      <c r="R1557" t="s">
        <v>8341</v>
      </c>
      <c r="S1557" s="15">
        <f t="shared" si="98"/>
        <v>42241.613796296297</v>
      </c>
      <c r="T1557" s="15">
        <f t="shared" si="99"/>
        <v>42264.708333333328</v>
      </c>
    </row>
    <row r="1558" spans="1:20" ht="41.4" x14ac:dyDescent="0.4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96"/>
        <v>45</v>
      </c>
      <c r="P1558">
        <f t="shared" si="97"/>
        <v>56.42</v>
      </c>
      <c r="Q1558" s="11" t="s">
        <v>8336</v>
      </c>
      <c r="R1558" t="s">
        <v>8341</v>
      </c>
      <c r="S1558" s="15">
        <f t="shared" si="98"/>
        <v>42525.153055555551</v>
      </c>
      <c r="T1558" s="15">
        <f t="shared" si="99"/>
        <v>42555.153055555551</v>
      </c>
    </row>
    <row r="1559" spans="1:20" ht="41.4" x14ac:dyDescent="0.4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96"/>
        <v>4</v>
      </c>
      <c r="P1559">
        <f t="shared" si="97"/>
        <v>100</v>
      </c>
      <c r="Q1559" s="11" t="s">
        <v>8336</v>
      </c>
      <c r="R1559" t="s">
        <v>8341</v>
      </c>
      <c r="S1559" s="15">
        <f t="shared" si="98"/>
        <v>41871.65315972222</v>
      </c>
      <c r="T1559" s="15">
        <f t="shared" si="99"/>
        <v>41902.65315972222</v>
      </c>
    </row>
    <row r="1560" spans="1:20" ht="27.6" x14ac:dyDescent="0.4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96"/>
        <v>5</v>
      </c>
      <c r="P1560">
        <f t="shared" si="97"/>
        <v>11.67</v>
      </c>
      <c r="Q1560" s="11" t="s">
        <v>8336</v>
      </c>
      <c r="R1560" t="s">
        <v>8341</v>
      </c>
      <c r="S1560" s="15">
        <f t="shared" si="98"/>
        <v>42185.397673611107</v>
      </c>
      <c r="T1560" s="15">
        <f t="shared" si="99"/>
        <v>42244.508333333331</v>
      </c>
    </row>
    <row r="1561" spans="1:20" ht="27.6" x14ac:dyDescent="0.4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96"/>
        <v>0</v>
      </c>
      <c r="P1561">
        <f t="shared" si="97"/>
        <v>50</v>
      </c>
      <c r="Q1561" s="11" t="s">
        <v>8336</v>
      </c>
      <c r="R1561" t="s">
        <v>8341</v>
      </c>
      <c r="S1561" s="15">
        <f t="shared" si="98"/>
        <v>42108.05322916666</v>
      </c>
      <c r="T1561" s="15">
        <f t="shared" si="99"/>
        <v>42123.05322916666</v>
      </c>
    </row>
    <row r="1562" spans="1:20" ht="41.4" x14ac:dyDescent="0.4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96"/>
        <v>4</v>
      </c>
      <c r="P1562">
        <f t="shared" si="97"/>
        <v>23.5</v>
      </c>
      <c r="Q1562" s="11" t="s">
        <v>8336</v>
      </c>
      <c r="R1562" t="s">
        <v>8341</v>
      </c>
      <c r="S1562" s="15">
        <f t="shared" si="98"/>
        <v>41936.020752314813</v>
      </c>
      <c r="T1562" s="15">
        <f t="shared" si="99"/>
        <v>41956.062418981484</v>
      </c>
    </row>
    <row r="1563" spans="1:20" ht="41.4" x14ac:dyDescent="0.4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96"/>
        <v>1</v>
      </c>
      <c r="P1563">
        <f t="shared" si="97"/>
        <v>67</v>
      </c>
      <c r="Q1563" s="11" t="s">
        <v>8320</v>
      </c>
      <c r="R1563" t="s">
        <v>8342</v>
      </c>
      <c r="S1563" s="15">
        <f t="shared" si="98"/>
        <v>41555.041701388887</v>
      </c>
      <c r="T1563" s="15">
        <f t="shared" si="99"/>
        <v>41585.083368055559</v>
      </c>
    </row>
    <row r="1564" spans="1:20" ht="41.4" x14ac:dyDescent="0.4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96"/>
        <v>0</v>
      </c>
      <c r="P1564">
        <f t="shared" si="97"/>
        <v>0</v>
      </c>
      <c r="Q1564" s="11" t="s">
        <v>8320</v>
      </c>
      <c r="R1564" t="s">
        <v>8342</v>
      </c>
      <c r="S1564" s="15">
        <f t="shared" si="98"/>
        <v>40079.566157407404</v>
      </c>
      <c r="T1564" s="15">
        <f t="shared" si="99"/>
        <v>40149.034722222219</v>
      </c>
    </row>
    <row r="1565" spans="1:20" ht="41.4" x14ac:dyDescent="0.4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96"/>
        <v>1</v>
      </c>
      <c r="P1565">
        <f t="shared" si="97"/>
        <v>42.5</v>
      </c>
      <c r="Q1565" s="11" t="s">
        <v>8320</v>
      </c>
      <c r="R1565" t="s">
        <v>8342</v>
      </c>
      <c r="S1565" s="15">
        <f t="shared" si="98"/>
        <v>41652.742488425924</v>
      </c>
      <c r="T1565" s="15">
        <f t="shared" si="99"/>
        <v>41712.700821759259</v>
      </c>
    </row>
    <row r="1566" spans="1:20" ht="41.4" x14ac:dyDescent="0.4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96"/>
        <v>0</v>
      </c>
      <c r="P1566">
        <f t="shared" si="97"/>
        <v>10</v>
      </c>
      <c r="Q1566" s="11" t="s">
        <v>8320</v>
      </c>
      <c r="R1566" t="s">
        <v>8342</v>
      </c>
      <c r="S1566" s="15">
        <f t="shared" si="98"/>
        <v>42121.367002314815</v>
      </c>
      <c r="T1566" s="15">
        <f t="shared" si="99"/>
        <v>42152.836805555555</v>
      </c>
    </row>
    <row r="1567" spans="1:20" ht="41.4" x14ac:dyDescent="0.4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96"/>
        <v>3</v>
      </c>
      <c r="P1567">
        <f t="shared" si="97"/>
        <v>100</v>
      </c>
      <c r="Q1567" s="11" t="s">
        <v>8320</v>
      </c>
      <c r="R1567" t="s">
        <v>8342</v>
      </c>
      <c r="S1567" s="15">
        <f t="shared" si="98"/>
        <v>40672.729872685188</v>
      </c>
      <c r="T1567" s="15">
        <f t="shared" si="99"/>
        <v>40702.729872685188</v>
      </c>
    </row>
    <row r="1568" spans="1:20" ht="41.4" x14ac:dyDescent="0.4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96"/>
        <v>21</v>
      </c>
      <c r="P1568">
        <f t="shared" si="97"/>
        <v>108.05</v>
      </c>
      <c r="Q1568" s="11" t="s">
        <v>8320</v>
      </c>
      <c r="R1568" t="s">
        <v>8342</v>
      </c>
      <c r="S1568" s="15">
        <f t="shared" si="98"/>
        <v>42549.916712962964</v>
      </c>
      <c r="T1568" s="15">
        <f t="shared" si="99"/>
        <v>42578.916666666672</v>
      </c>
    </row>
    <row r="1569" spans="1:20" ht="41.4" x14ac:dyDescent="0.4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96"/>
        <v>4</v>
      </c>
      <c r="P1569">
        <f t="shared" si="97"/>
        <v>26.92</v>
      </c>
      <c r="Q1569" s="11" t="s">
        <v>8320</v>
      </c>
      <c r="R1569" t="s">
        <v>8342</v>
      </c>
      <c r="S1569" s="15">
        <f t="shared" si="98"/>
        <v>41671.936863425923</v>
      </c>
      <c r="T1569" s="15">
        <f t="shared" si="99"/>
        <v>41687</v>
      </c>
    </row>
    <row r="1570" spans="1:20" ht="41.4" x14ac:dyDescent="0.4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96"/>
        <v>14</v>
      </c>
      <c r="P1570">
        <f t="shared" si="97"/>
        <v>155</v>
      </c>
      <c r="Q1570" s="11" t="s">
        <v>8320</v>
      </c>
      <c r="R1570" t="s">
        <v>8342</v>
      </c>
      <c r="S1570" s="15">
        <f t="shared" si="98"/>
        <v>41962.062326388885</v>
      </c>
      <c r="T1570" s="15">
        <f t="shared" si="99"/>
        <v>41997.062326388885</v>
      </c>
    </row>
    <row r="1571" spans="1:20" x14ac:dyDescent="0.4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96"/>
        <v>0</v>
      </c>
      <c r="P1571">
        <f t="shared" si="97"/>
        <v>0</v>
      </c>
      <c r="Q1571" s="11" t="s">
        <v>8320</v>
      </c>
      <c r="R1571" t="s">
        <v>8342</v>
      </c>
      <c r="S1571" s="15">
        <f t="shared" si="98"/>
        <v>41389.679560185185</v>
      </c>
      <c r="T1571" s="15">
        <f t="shared" si="99"/>
        <v>41419.679560185185</v>
      </c>
    </row>
    <row r="1572" spans="1:20" ht="27.6" x14ac:dyDescent="0.4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96"/>
        <v>41</v>
      </c>
      <c r="P1572">
        <f t="shared" si="97"/>
        <v>47.77</v>
      </c>
      <c r="Q1572" s="11" t="s">
        <v>8320</v>
      </c>
      <c r="R1572" t="s">
        <v>8342</v>
      </c>
      <c r="S1572" s="15">
        <f t="shared" si="98"/>
        <v>42438.813449074078</v>
      </c>
      <c r="T1572" s="15">
        <f t="shared" si="99"/>
        <v>42468.771782407406</v>
      </c>
    </row>
    <row r="1573" spans="1:20" ht="41.4" x14ac:dyDescent="0.4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96"/>
        <v>1</v>
      </c>
      <c r="P1573">
        <f t="shared" si="97"/>
        <v>20</v>
      </c>
      <c r="Q1573" s="11" t="s">
        <v>8320</v>
      </c>
      <c r="R1573" t="s">
        <v>8342</v>
      </c>
      <c r="S1573" s="15">
        <f t="shared" si="98"/>
        <v>42144.769479166673</v>
      </c>
      <c r="T1573" s="15">
        <f t="shared" si="99"/>
        <v>42174.769479166673</v>
      </c>
    </row>
    <row r="1574" spans="1:20" ht="41.4" x14ac:dyDescent="0.4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96"/>
        <v>5</v>
      </c>
      <c r="P1574">
        <f t="shared" si="97"/>
        <v>41.67</v>
      </c>
      <c r="Q1574" s="11" t="s">
        <v>8320</v>
      </c>
      <c r="R1574" t="s">
        <v>8342</v>
      </c>
      <c r="S1574" s="15">
        <f t="shared" si="98"/>
        <v>42404.033090277779</v>
      </c>
      <c r="T1574" s="15">
        <f t="shared" si="99"/>
        <v>42428.999305555553</v>
      </c>
    </row>
    <row r="1575" spans="1:20" ht="41.4" x14ac:dyDescent="0.4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96"/>
        <v>2</v>
      </c>
      <c r="P1575">
        <f t="shared" si="97"/>
        <v>74.33</v>
      </c>
      <c r="Q1575" s="11" t="s">
        <v>8320</v>
      </c>
      <c r="R1575" t="s">
        <v>8342</v>
      </c>
      <c r="S1575" s="15">
        <f t="shared" si="98"/>
        <v>42786.000023148154</v>
      </c>
      <c r="T1575" s="15">
        <f t="shared" si="99"/>
        <v>42826.165972222225</v>
      </c>
    </row>
    <row r="1576" spans="1:20" ht="41.4" x14ac:dyDescent="0.4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96"/>
        <v>5</v>
      </c>
      <c r="P1576">
        <f t="shared" si="97"/>
        <v>84.33</v>
      </c>
      <c r="Q1576" s="11" t="s">
        <v>8320</v>
      </c>
      <c r="R1576" t="s">
        <v>8342</v>
      </c>
      <c r="S1576" s="15">
        <f t="shared" si="98"/>
        <v>42017.927418981482</v>
      </c>
      <c r="T1576" s="15">
        <f t="shared" si="99"/>
        <v>42052.927418981482</v>
      </c>
    </row>
    <row r="1577" spans="1:20" ht="41.4" x14ac:dyDescent="0.4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96"/>
        <v>23</v>
      </c>
      <c r="P1577">
        <f t="shared" si="97"/>
        <v>65.459999999999994</v>
      </c>
      <c r="Q1577" s="11" t="s">
        <v>8320</v>
      </c>
      <c r="R1577" t="s">
        <v>8342</v>
      </c>
      <c r="S1577" s="15">
        <f t="shared" si="98"/>
        <v>41799.524259259262</v>
      </c>
      <c r="T1577" s="15">
        <f t="shared" si="99"/>
        <v>41829.524259259262</v>
      </c>
    </row>
    <row r="1578" spans="1:20" ht="27.6" x14ac:dyDescent="0.4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96"/>
        <v>13</v>
      </c>
      <c r="P1578">
        <f t="shared" si="97"/>
        <v>65</v>
      </c>
      <c r="Q1578" s="11" t="s">
        <v>8320</v>
      </c>
      <c r="R1578" t="s">
        <v>8342</v>
      </c>
      <c r="S1578" s="15">
        <f t="shared" si="98"/>
        <v>42140.879259259258</v>
      </c>
      <c r="T1578" s="15">
        <f t="shared" si="99"/>
        <v>42185.879259259258</v>
      </c>
    </row>
    <row r="1579" spans="1:20" ht="41.4" x14ac:dyDescent="0.4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96"/>
        <v>1</v>
      </c>
      <c r="P1579">
        <f t="shared" si="97"/>
        <v>27.5</v>
      </c>
      <c r="Q1579" s="11" t="s">
        <v>8320</v>
      </c>
      <c r="R1579" t="s">
        <v>8342</v>
      </c>
      <c r="S1579" s="15">
        <f t="shared" si="98"/>
        <v>41054.847777777781</v>
      </c>
      <c r="T1579" s="15">
        <f t="shared" si="99"/>
        <v>41114.847777777781</v>
      </c>
    </row>
    <row r="1580" spans="1:20" ht="41.4" x14ac:dyDescent="0.4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96"/>
        <v>11</v>
      </c>
      <c r="P1580">
        <f t="shared" si="97"/>
        <v>51.25</v>
      </c>
      <c r="Q1580" s="11" t="s">
        <v>8320</v>
      </c>
      <c r="R1580" t="s">
        <v>8342</v>
      </c>
      <c r="S1580" s="15">
        <f t="shared" si="98"/>
        <v>40399.065868055557</v>
      </c>
      <c r="T1580" s="15">
        <f t="shared" si="99"/>
        <v>40423.083333333336</v>
      </c>
    </row>
    <row r="1581" spans="1:20" ht="27.6" x14ac:dyDescent="0.4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96"/>
        <v>1</v>
      </c>
      <c r="P1581">
        <f t="shared" si="97"/>
        <v>14</v>
      </c>
      <c r="Q1581" s="11" t="s">
        <v>8320</v>
      </c>
      <c r="R1581" t="s">
        <v>8342</v>
      </c>
      <c r="S1581" s="15">
        <f t="shared" si="98"/>
        <v>41481.996423611112</v>
      </c>
      <c r="T1581" s="15">
        <f t="shared" si="99"/>
        <v>41514.996423611112</v>
      </c>
    </row>
    <row r="1582" spans="1:20" ht="41.4" x14ac:dyDescent="0.4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96"/>
        <v>0</v>
      </c>
      <c r="P1582">
        <f t="shared" si="97"/>
        <v>0</v>
      </c>
      <c r="Q1582" s="11" t="s">
        <v>8320</v>
      </c>
      <c r="R1582" t="s">
        <v>8342</v>
      </c>
      <c r="S1582" s="15">
        <f t="shared" si="98"/>
        <v>40990.050069444449</v>
      </c>
      <c r="T1582" s="15">
        <f t="shared" si="99"/>
        <v>41050.050069444449</v>
      </c>
    </row>
    <row r="1583" spans="1:20" ht="41.4" x14ac:dyDescent="0.4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96"/>
        <v>1</v>
      </c>
      <c r="P1583">
        <f t="shared" si="97"/>
        <v>5</v>
      </c>
      <c r="Q1583" s="11" t="s">
        <v>8336</v>
      </c>
      <c r="R1583" t="s">
        <v>8343</v>
      </c>
      <c r="S1583" s="15">
        <f t="shared" si="98"/>
        <v>42325.448958333334</v>
      </c>
      <c r="T1583" s="15">
        <f t="shared" si="99"/>
        <v>42357.448958333334</v>
      </c>
    </row>
    <row r="1584" spans="1:20" ht="27.6" x14ac:dyDescent="0.4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96"/>
        <v>9</v>
      </c>
      <c r="P1584">
        <f t="shared" si="97"/>
        <v>31</v>
      </c>
      <c r="Q1584" s="11" t="s">
        <v>8336</v>
      </c>
      <c r="R1584" t="s">
        <v>8343</v>
      </c>
      <c r="S1584" s="15">
        <f t="shared" si="98"/>
        <v>42246.789965277778</v>
      </c>
      <c r="T1584" s="15">
        <f t="shared" si="99"/>
        <v>42303.888888888891</v>
      </c>
    </row>
    <row r="1585" spans="1:20" ht="41.4" x14ac:dyDescent="0.4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96"/>
        <v>0</v>
      </c>
      <c r="P1585">
        <f t="shared" si="97"/>
        <v>15</v>
      </c>
      <c r="Q1585" s="11" t="s">
        <v>8336</v>
      </c>
      <c r="R1585" t="s">
        <v>8343</v>
      </c>
      <c r="S1585" s="15">
        <f t="shared" si="98"/>
        <v>41877.904988425929</v>
      </c>
      <c r="T1585" s="15">
        <f t="shared" si="99"/>
        <v>41907.904988425929</v>
      </c>
    </row>
    <row r="1586" spans="1:20" ht="41.4" x14ac:dyDescent="0.4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96"/>
        <v>0</v>
      </c>
      <c r="P1586">
        <f t="shared" si="97"/>
        <v>0</v>
      </c>
      <c r="Q1586" s="11" t="s">
        <v>8336</v>
      </c>
      <c r="R1586" t="s">
        <v>8343</v>
      </c>
      <c r="S1586" s="15">
        <f t="shared" si="98"/>
        <v>41779.649317129632</v>
      </c>
      <c r="T1586" s="15">
        <f t="shared" si="99"/>
        <v>41789.649317129632</v>
      </c>
    </row>
    <row r="1587" spans="1:20" ht="41.4" x14ac:dyDescent="0.4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96"/>
        <v>79</v>
      </c>
      <c r="P1587">
        <f t="shared" si="97"/>
        <v>131.66999999999999</v>
      </c>
      <c r="Q1587" s="11" t="s">
        <v>8336</v>
      </c>
      <c r="R1587" t="s">
        <v>8343</v>
      </c>
      <c r="S1587" s="15">
        <f t="shared" si="98"/>
        <v>42707.895462962959</v>
      </c>
      <c r="T1587" s="15">
        <f t="shared" si="99"/>
        <v>42729.458333333328</v>
      </c>
    </row>
    <row r="1588" spans="1:20" ht="27.6" x14ac:dyDescent="0.4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96"/>
        <v>0</v>
      </c>
      <c r="P1588">
        <f t="shared" si="97"/>
        <v>0</v>
      </c>
      <c r="Q1588" s="11" t="s">
        <v>8336</v>
      </c>
      <c r="R1588" t="s">
        <v>8343</v>
      </c>
      <c r="S1588" s="15">
        <f t="shared" si="98"/>
        <v>42069.104421296302</v>
      </c>
      <c r="T1588" s="15">
        <f t="shared" si="99"/>
        <v>42099.062754629631</v>
      </c>
    </row>
    <row r="1589" spans="1:20" ht="41.4" x14ac:dyDescent="0.4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96"/>
        <v>0</v>
      </c>
      <c r="P1589">
        <f t="shared" si="97"/>
        <v>1</v>
      </c>
      <c r="Q1589" s="11" t="s">
        <v>8336</v>
      </c>
      <c r="R1589" t="s">
        <v>8343</v>
      </c>
      <c r="S1589" s="15">
        <f t="shared" si="98"/>
        <v>41956.950983796298</v>
      </c>
      <c r="T1589" s="15">
        <f t="shared" si="99"/>
        <v>41986.950983796298</v>
      </c>
    </row>
    <row r="1590" spans="1:20" ht="27.6" x14ac:dyDescent="0.4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96"/>
        <v>0</v>
      </c>
      <c r="P1590">
        <f t="shared" si="97"/>
        <v>0</v>
      </c>
      <c r="Q1590" s="11" t="s">
        <v>8336</v>
      </c>
      <c r="R1590" t="s">
        <v>8343</v>
      </c>
      <c r="S1590" s="15">
        <f t="shared" si="98"/>
        <v>42005.24998842593</v>
      </c>
      <c r="T1590" s="15">
        <f t="shared" si="99"/>
        <v>42035.841666666667</v>
      </c>
    </row>
    <row r="1591" spans="1:20" ht="41.4" x14ac:dyDescent="0.4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96"/>
        <v>0</v>
      </c>
      <c r="P1591">
        <f t="shared" si="97"/>
        <v>0</v>
      </c>
      <c r="Q1591" s="11" t="s">
        <v>8336</v>
      </c>
      <c r="R1591" t="s">
        <v>8343</v>
      </c>
      <c r="S1591" s="15">
        <f t="shared" si="98"/>
        <v>42256.984791666662</v>
      </c>
      <c r="T1591" s="15">
        <f t="shared" si="99"/>
        <v>42286.984791666662</v>
      </c>
    </row>
    <row r="1592" spans="1:20" x14ac:dyDescent="0.4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96"/>
        <v>2</v>
      </c>
      <c r="P1592">
        <f t="shared" si="97"/>
        <v>510</v>
      </c>
      <c r="Q1592" s="11" t="s">
        <v>8336</v>
      </c>
      <c r="R1592" t="s">
        <v>8343</v>
      </c>
      <c r="S1592" s="15">
        <f t="shared" si="98"/>
        <v>42240.857222222221</v>
      </c>
      <c r="T1592" s="15">
        <f t="shared" si="99"/>
        <v>42270.857222222221</v>
      </c>
    </row>
    <row r="1593" spans="1:20" ht="41.4" x14ac:dyDescent="0.4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96"/>
        <v>29</v>
      </c>
      <c r="P1593">
        <f t="shared" si="97"/>
        <v>44.48</v>
      </c>
      <c r="Q1593" s="11" t="s">
        <v>8336</v>
      </c>
      <c r="R1593" t="s">
        <v>8343</v>
      </c>
      <c r="S1593" s="15">
        <f t="shared" si="98"/>
        <v>42433.726168981477</v>
      </c>
      <c r="T1593" s="15">
        <f t="shared" si="99"/>
        <v>42463.68450231482</v>
      </c>
    </row>
    <row r="1594" spans="1:20" ht="27.6" x14ac:dyDescent="0.4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96"/>
        <v>0</v>
      </c>
      <c r="P1594">
        <f t="shared" si="97"/>
        <v>0</v>
      </c>
      <c r="Q1594" s="11" t="s">
        <v>8336</v>
      </c>
      <c r="R1594" t="s">
        <v>8343</v>
      </c>
      <c r="S1594" s="15">
        <f t="shared" si="98"/>
        <v>42046.072743055556</v>
      </c>
      <c r="T1594" s="15">
        <f t="shared" si="99"/>
        <v>42091.031076388885</v>
      </c>
    </row>
    <row r="1595" spans="1:20" ht="27.6" x14ac:dyDescent="0.4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96"/>
        <v>0</v>
      </c>
      <c r="P1595">
        <f t="shared" si="97"/>
        <v>1</v>
      </c>
      <c r="Q1595" s="11" t="s">
        <v>8336</v>
      </c>
      <c r="R1595" t="s">
        <v>8343</v>
      </c>
      <c r="S1595" s="15">
        <f t="shared" si="98"/>
        <v>42033.845543981486</v>
      </c>
      <c r="T1595" s="15">
        <f t="shared" si="99"/>
        <v>42063.845543981486</v>
      </c>
    </row>
    <row r="1596" spans="1:20" ht="27.6" x14ac:dyDescent="0.4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96"/>
        <v>21</v>
      </c>
      <c r="P1596">
        <f t="shared" si="97"/>
        <v>20.5</v>
      </c>
      <c r="Q1596" s="11" t="s">
        <v>8336</v>
      </c>
      <c r="R1596" t="s">
        <v>8343</v>
      </c>
      <c r="S1596" s="15">
        <f t="shared" si="98"/>
        <v>42445.712754629625</v>
      </c>
      <c r="T1596" s="15">
        <f t="shared" si="99"/>
        <v>42505.681249999994</v>
      </c>
    </row>
    <row r="1597" spans="1:20" ht="41.4" x14ac:dyDescent="0.4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96"/>
        <v>0</v>
      </c>
      <c r="P1597">
        <f t="shared" si="97"/>
        <v>40</v>
      </c>
      <c r="Q1597" s="11" t="s">
        <v>8336</v>
      </c>
      <c r="R1597" t="s">
        <v>8343</v>
      </c>
      <c r="S1597" s="15">
        <f t="shared" si="98"/>
        <v>41780.050092592595</v>
      </c>
      <c r="T1597" s="15">
        <f t="shared" si="99"/>
        <v>41808.842361111114</v>
      </c>
    </row>
    <row r="1598" spans="1:20" ht="27.6" x14ac:dyDescent="0.4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96"/>
        <v>2</v>
      </c>
      <c r="P1598">
        <f t="shared" si="97"/>
        <v>25</v>
      </c>
      <c r="Q1598" s="11" t="s">
        <v>8336</v>
      </c>
      <c r="R1598" t="s">
        <v>8343</v>
      </c>
      <c r="S1598" s="15">
        <f t="shared" si="98"/>
        <v>41941.430196759262</v>
      </c>
      <c r="T1598" s="15">
        <f t="shared" si="99"/>
        <v>41986.471863425926</v>
      </c>
    </row>
    <row r="1599" spans="1:20" ht="41.4" x14ac:dyDescent="0.4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96"/>
        <v>0</v>
      </c>
      <c r="P1599">
        <f t="shared" si="97"/>
        <v>0</v>
      </c>
      <c r="Q1599" s="11" t="s">
        <v>8336</v>
      </c>
      <c r="R1599" t="s">
        <v>8343</v>
      </c>
      <c r="S1599" s="15">
        <f t="shared" si="98"/>
        <v>42603.354131944448</v>
      </c>
      <c r="T1599" s="15">
        <f t="shared" si="99"/>
        <v>42633.354131944448</v>
      </c>
    </row>
    <row r="1600" spans="1:20" ht="41.4" x14ac:dyDescent="0.4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96"/>
        <v>0</v>
      </c>
      <c r="P1600">
        <f t="shared" si="97"/>
        <v>1</v>
      </c>
      <c r="Q1600" s="11" t="s">
        <v>8336</v>
      </c>
      <c r="R1600" t="s">
        <v>8343</v>
      </c>
      <c r="S1600" s="15">
        <f t="shared" si="98"/>
        <v>42151.667337962965</v>
      </c>
      <c r="T1600" s="15">
        <f t="shared" si="99"/>
        <v>42211.667337962965</v>
      </c>
    </row>
    <row r="1601" spans="1:20" ht="41.4" x14ac:dyDescent="0.4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96"/>
        <v>0</v>
      </c>
      <c r="P1601">
        <f t="shared" si="97"/>
        <v>0</v>
      </c>
      <c r="Q1601" s="11" t="s">
        <v>8336</v>
      </c>
      <c r="R1601" t="s">
        <v>8343</v>
      </c>
      <c r="S1601" s="15">
        <f t="shared" si="98"/>
        <v>42438.53907407407</v>
      </c>
      <c r="T1601" s="15">
        <f t="shared" si="99"/>
        <v>42468.497407407413</v>
      </c>
    </row>
    <row r="1602" spans="1:20" ht="41.4" x14ac:dyDescent="0.4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si="96"/>
        <v>7</v>
      </c>
      <c r="P1602">
        <f t="shared" si="97"/>
        <v>40.78</v>
      </c>
      <c r="Q1602" s="11" t="s">
        <v>8336</v>
      </c>
      <c r="R1602" t="s">
        <v>8343</v>
      </c>
      <c r="S1602" s="15">
        <f t="shared" si="98"/>
        <v>41791.057314814818</v>
      </c>
      <c r="T1602" s="15">
        <f t="shared" si="99"/>
        <v>41835.21597222222</v>
      </c>
    </row>
    <row r="1603" spans="1:20" ht="27.6" x14ac:dyDescent="0.4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ref="O1603:O1666" si="100">ROUND(E1603/D1603*100,0)</f>
        <v>108</v>
      </c>
      <c r="P1603">
        <f t="shared" ref="P1603:P1666" si="101">IFERROR(ROUND(E1603/L1603,2),0)</f>
        <v>48.33</v>
      </c>
      <c r="Q1603" s="11" t="s">
        <v>8323</v>
      </c>
      <c r="R1603" t="s">
        <v>8324</v>
      </c>
      <c r="S1603" s="15">
        <f t="shared" ref="S1603:S1666" si="102">(((J1603/60)/60)/24)+DATE(1970,1,1)</f>
        <v>40638.092974537038</v>
      </c>
      <c r="T1603" s="15">
        <f t="shared" ref="T1603:T1666" si="103">(((I1603/60)/60)/24)+DATE(1970,1,1)</f>
        <v>40668.092974537038</v>
      </c>
    </row>
    <row r="1604" spans="1:20" ht="41.4" x14ac:dyDescent="0.4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00"/>
        <v>100</v>
      </c>
      <c r="P1604">
        <f t="shared" si="101"/>
        <v>46.95</v>
      </c>
      <c r="Q1604" s="11" t="s">
        <v>8323</v>
      </c>
      <c r="R1604" t="s">
        <v>8324</v>
      </c>
      <c r="S1604" s="15">
        <f t="shared" si="102"/>
        <v>40788.297650462962</v>
      </c>
      <c r="T1604" s="15">
        <f t="shared" si="103"/>
        <v>40830.958333333336</v>
      </c>
    </row>
    <row r="1605" spans="1:20" ht="27.6" x14ac:dyDescent="0.4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00"/>
        <v>100</v>
      </c>
      <c r="P1605">
        <f t="shared" si="101"/>
        <v>66.69</v>
      </c>
      <c r="Q1605" s="11" t="s">
        <v>8323</v>
      </c>
      <c r="R1605" t="s">
        <v>8324</v>
      </c>
      <c r="S1605" s="15">
        <f t="shared" si="102"/>
        <v>40876.169664351852</v>
      </c>
      <c r="T1605" s="15">
        <f t="shared" si="103"/>
        <v>40936.169664351852</v>
      </c>
    </row>
    <row r="1606" spans="1:20" ht="41.4" x14ac:dyDescent="0.4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00"/>
        <v>122</v>
      </c>
      <c r="P1606">
        <f t="shared" si="101"/>
        <v>48.84</v>
      </c>
      <c r="Q1606" s="11" t="s">
        <v>8323</v>
      </c>
      <c r="R1606" t="s">
        <v>8324</v>
      </c>
      <c r="S1606" s="15">
        <f t="shared" si="102"/>
        <v>40945.845312500001</v>
      </c>
      <c r="T1606" s="15">
        <f t="shared" si="103"/>
        <v>40985.80364583333</v>
      </c>
    </row>
    <row r="1607" spans="1:20" ht="41.4" x14ac:dyDescent="0.4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00"/>
        <v>101</v>
      </c>
      <c r="P1607">
        <f t="shared" si="101"/>
        <v>137.31</v>
      </c>
      <c r="Q1607" s="11" t="s">
        <v>8323</v>
      </c>
      <c r="R1607" t="s">
        <v>8324</v>
      </c>
      <c r="S1607" s="15">
        <f t="shared" si="102"/>
        <v>40747.012881944444</v>
      </c>
      <c r="T1607" s="15">
        <f t="shared" si="103"/>
        <v>40756.291666666664</v>
      </c>
    </row>
    <row r="1608" spans="1:20" ht="41.4" x14ac:dyDescent="0.4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00"/>
        <v>101</v>
      </c>
      <c r="P1608">
        <f t="shared" si="101"/>
        <v>87.83</v>
      </c>
      <c r="Q1608" s="11" t="s">
        <v>8323</v>
      </c>
      <c r="R1608" t="s">
        <v>8324</v>
      </c>
      <c r="S1608" s="15">
        <f t="shared" si="102"/>
        <v>40536.111550925925</v>
      </c>
      <c r="T1608" s="15">
        <f t="shared" si="103"/>
        <v>40626.069884259261</v>
      </c>
    </row>
    <row r="1609" spans="1:20" ht="41.4" x14ac:dyDescent="0.4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00"/>
        <v>145</v>
      </c>
      <c r="P1609">
        <f t="shared" si="101"/>
        <v>70.790000000000006</v>
      </c>
      <c r="Q1609" s="11" t="s">
        <v>8323</v>
      </c>
      <c r="R1609" t="s">
        <v>8324</v>
      </c>
      <c r="S1609" s="15">
        <f t="shared" si="102"/>
        <v>41053.80846064815</v>
      </c>
      <c r="T1609" s="15">
        <f t="shared" si="103"/>
        <v>41074.80846064815</v>
      </c>
    </row>
    <row r="1610" spans="1:20" ht="27.6" x14ac:dyDescent="0.4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00"/>
        <v>101</v>
      </c>
      <c r="P1610">
        <f t="shared" si="101"/>
        <v>52.83</v>
      </c>
      <c r="Q1610" s="11" t="s">
        <v>8323</v>
      </c>
      <c r="R1610" t="s">
        <v>8324</v>
      </c>
      <c r="S1610" s="15">
        <f t="shared" si="102"/>
        <v>41607.83085648148</v>
      </c>
      <c r="T1610" s="15">
        <f t="shared" si="103"/>
        <v>41640.226388888892</v>
      </c>
    </row>
    <row r="1611" spans="1:20" ht="41.4" x14ac:dyDescent="0.4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00"/>
        <v>118</v>
      </c>
      <c r="P1611">
        <f t="shared" si="101"/>
        <v>443.75</v>
      </c>
      <c r="Q1611" s="11" t="s">
        <v>8323</v>
      </c>
      <c r="R1611" t="s">
        <v>8324</v>
      </c>
      <c r="S1611" s="15">
        <f t="shared" si="102"/>
        <v>40796.001261574071</v>
      </c>
      <c r="T1611" s="15">
        <f t="shared" si="103"/>
        <v>40849.333333333336</v>
      </c>
    </row>
    <row r="1612" spans="1:20" ht="27.6" x14ac:dyDescent="0.4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00"/>
        <v>272</v>
      </c>
      <c r="P1612">
        <f t="shared" si="101"/>
        <v>48.54</v>
      </c>
      <c r="Q1612" s="11" t="s">
        <v>8323</v>
      </c>
      <c r="R1612" t="s">
        <v>8324</v>
      </c>
      <c r="S1612" s="15">
        <f t="shared" si="102"/>
        <v>41228.924884259257</v>
      </c>
      <c r="T1612" s="15">
        <f t="shared" si="103"/>
        <v>41258.924884259257</v>
      </c>
    </row>
    <row r="1613" spans="1:20" x14ac:dyDescent="0.4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00"/>
        <v>125</v>
      </c>
      <c r="P1613">
        <f t="shared" si="101"/>
        <v>37.07</v>
      </c>
      <c r="Q1613" s="11" t="s">
        <v>8323</v>
      </c>
      <c r="R1613" t="s">
        <v>8324</v>
      </c>
      <c r="S1613" s="15">
        <f t="shared" si="102"/>
        <v>41409.00037037037</v>
      </c>
      <c r="T1613" s="15">
        <f t="shared" si="103"/>
        <v>41430.00037037037</v>
      </c>
    </row>
    <row r="1614" spans="1:20" ht="27.6" x14ac:dyDescent="0.4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00"/>
        <v>110</v>
      </c>
      <c r="P1614">
        <f t="shared" si="101"/>
        <v>50</v>
      </c>
      <c r="Q1614" s="11" t="s">
        <v>8323</v>
      </c>
      <c r="R1614" t="s">
        <v>8324</v>
      </c>
      <c r="S1614" s="15">
        <f t="shared" si="102"/>
        <v>41246.874814814815</v>
      </c>
      <c r="T1614" s="15">
        <f t="shared" si="103"/>
        <v>41276.874814814815</v>
      </c>
    </row>
    <row r="1615" spans="1:20" ht="41.4" x14ac:dyDescent="0.4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00"/>
        <v>102</v>
      </c>
      <c r="P1615">
        <f t="shared" si="101"/>
        <v>39.04</v>
      </c>
      <c r="Q1615" s="11" t="s">
        <v>8323</v>
      </c>
      <c r="R1615" t="s">
        <v>8324</v>
      </c>
      <c r="S1615" s="15">
        <f t="shared" si="102"/>
        <v>41082.069467592592</v>
      </c>
      <c r="T1615" s="15">
        <f t="shared" si="103"/>
        <v>41112.069467592592</v>
      </c>
    </row>
    <row r="1616" spans="1:20" ht="41.4" x14ac:dyDescent="0.4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00"/>
        <v>103</v>
      </c>
      <c r="P1616">
        <f t="shared" si="101"/>
        <v>66.69</v>
      </c>
      <c r="Q1616" s="11" t="s">
        <v>8323</v>
      </c>
      <c r="R1616" t="s">
        <v>8324</v>
      </c>
      <c r="S1616" s="15">
        <f t="shared" si="102"/>
        <v>41794.981122685182</v>
      </c>
      <c r="T1616" s="15">
        <f t="shared" si="103"/>
        <v>41854.708333333336</v>
      </c>
    </row>
    <row r="1617" spans="1:20" ht="41.4" x14ac:dyDescent="0.4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00"/>
        <v>114</v>
      </c>
      <c r="P1617">
        <f t="shared" si="101"/>
        <v>67.13</v>
      </c>
      <c r="Q1617" s="11" t="s">
        <v>8323</v>
      </c>
      <c r="R1617" t="s">
        <v>8324</v>
      </c>
      <c r="S1617" s="15">
        <f t="shared" si="102"/>
        <v>40845.050879629627</v>
      </c>
      <c r="T1617" s="15">
        <f t="shared" si="103"/>
        <v>40890.092546296299</v>
      </c>
    </row>
    <row r="1618" spans="1:20" ht="41.4" x14ac:dyDescent="0.4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00"/>
        <v>104</v>
      </c>
      <c r="P1618">
        <f t="shared" si="101"/>
        <v>66.37</v>
      </c>
      <c r="Q1618" s="11" t="s">
        <v>8323</v>
      </c>
      <c r="R1618" t="s">
        <v>8324</v>
      </c>
      <c r="S1618" s="15">
        <f t="shared" si="102"/>
        <v>41194.715520833335</v>
      </c>
      <c r="T1618" s="15">
        <f t="shared" si="103"/>
        <v>41235.916666666664</v>
      </c>
    </row>
    <row r="1619" spans="1:20" ht="27.6" x14ac:dyDescent="0.4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00"/>
        <v>146</v>
      </c>
      <c r="P1619">
        <f t="shared" si="101"/>
        <v>64.62</v>
      </c>
      <c r="Q1619" s="11" t="s">
        <v>8323</v>
      </c>
      <c r="R1619" t="s">
        <v>8324</v>
      </c>
      <c r="S1619" s="15">
        <f t="shared" si="102"/>
        <v>41546.664212962962</v>
      </c>
      <c r="T1619" s="15">
        <f t="shared" si="103"/>
        <v>41579.791666666664</v>
      </c>
    </row>
    <row r="1620" spans="1:20" ht="27.6" x14ac:dyDescent="0.4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00"/>
        <v>105</v>
      </c>
      <c r="P1620">
        <f t="shared" si="101"/>
        <v>58.37</v>
      </c>
      <c r="Q1620" s="11" t="s">
        <v>8323</v>
      </c>
      <c r="R1620" t="s">
        <v>8324</v>
      </c>
      <c r="S1620" s="15">
        <f t="shared" si="102"/>
        <v>41301.654340277775</v>
      </c>
      <c r="T1620" s="15">
        <f t="shared" si="103"/>
        <v>41341.654340277775</v>
      </c>
    </row>
    <row r="1621" spans="1:20" ht="41.4" x14ac:dyDescent="0.4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00"/>
        <v>133</v>
      </c>
      <c r="P1621">
        <f t="shared" si="101"/>
        <v>86.96</v>
      </c>
      <c r="Q1621" s="11" t="s">
        <v>8323</v>
      </c>
      <c r="R1621" t="s">
        <v>8324</v>
      </c>
      <c r="S1621" s="15">
        <f t="shared" si="102"/>
        <v>41876.18618055556</v>
      </c>
      <c r="T1621" s="15">
        <f t="shared" si="103"/>
        <v>41897.18618055556</v>
      </c>
    </row>
    <row r="1622" spans="1:20" ht="27.6" x14ac:dyDescent="0.4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00"/>
        <v>113</v>
      </c>
      <c r="P1622">
        <f t="shared" si="101"/>
        <v>66.47</v>
      </c>
      <c r="Q1622" s="11" t="s">
        <v>8323</v>
      </c>
      <c r="R1622" t="s">
        <v>8324</v>
      </c>
      <c r="S1622" s="15">
        <f t="shared" si="102"/>
        <v>41321.339583333334</v>
      </c>
      <c r="T1622" s="15">
        <f t="shared" si="103"/>
        <v>41328.339583333334</v>
      </c>
    </row>
    <row r="1623" spans="1:20" ht="41.4" x14ac:dyDescent="0.4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00"/>
        <v>121</v>
      </c>
      <c r="P1623">
        <f t="shared" si="101"/>
        <v>163.78</v>
      </c>
      <c r="Q1623" s="11" t="s">
        <v>8323</v>
      </c>
      <c r="R1623" t="s">
        <v>8324</v>
      </c>
      <c r="S1623" s="15">
        <f t="shared" si="102"/>
        <v>41003.60665509259</v>
      </c>
      <c r="T1623" s="15">
        <f t="shared" si="103"/>
        <v>41057.165972222225</v>
      </c>
    </row>
    <row r="1624" spans="1:20" ht="41.4" x14ac:dyDescent="0.4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00"/>
        <v>102</v>
      </c>
      <c r="P1624">
        <f t="shared" si="101"/>
        <v>107.98</v>
      </c>
      <c r="Q1624" s="11" t="s">
        <v>8323</v>
      </c>
      <c r="R1624" t="s">
        <v>8324</v>
      </c>
      <c r="S1624" s="15">
        <f t="shared" si="102"/>
        <v>41950.29483796296</v>
      </c>
      <c r="T1624" s="15">
        <f t="shared" si="103"/>
        <v>41990.332638888889</v>
      </c>
    </row>
    <row r="1625" spans="1:20" ht="41.4" x14ac:dyDescent="0.4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00"/>
        <v>101</v>
      </c>
      <c r="P1625">
        <f t="shared" si="101"/>
        <v>42.11</v>
      </c>
      <c r="Q1625" s="11" t="s">
        <v>8323</v>
      </c>
      <c r="R1625" t="s">
        <v>8324</v>
      </c>
      <c r="S1625" s="15">
        <f t="shared" si="102"/>
        <v>41453.688530092593</v>
      </c>
      <c r="T1625" s="15">
        <f t="shared" si="103"/>
        <v>41513.688530092593</v>
      </c>
    </row>
    <row r="1626" spans="1:20" ht="27.6" x14ac:dyDescent="0.4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00"/>
        <v>118</v>
      </c>
      <c r="P1626">
        <f t="shared" si="101"/>
        <v>47.2</v>
      </c>
      <c r="Q1626" s="11" t="s">
        <v>8323</v>
      </c>
      <c r="R1626" t="s">
        <v>8324</v>
      </c>
      <c r="S1626" s="15">
        <f t="shared" si="102"/>
        <v>41243.367303240739</v>
      </c>
      <c r="T1626" s="15">
        <f t="shared" si="103"/>
        <v>41283.367303240739</v>
      </c>
    </row>
    <row r="1627" spans="1:20" ht="41.4" x14ac:dyDescent="0.4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00"/>
        <v>155</v>
      </c>
      <c r="P1627">
        <f t="shared" si="101"/>
        <v>112.02</v>
      </c>
      <c r="Q1627" s="11" t="s">
        <v>8323</v>
      </c>
      <c r="R1627" t="s">
        <v>8324</v>
      </c>
      <c r="S1627" s="15">
        <f t="shared" si="102"/>
        <v>41135.699687500004</v>
      </c>
      <c r="T1627" s="15">
        <f t="shared" si="103"/>
        <v>41163.699687500004</v>
      </c>
    </row>
    <row r="1628" spans="1:20" ht="41.4" x14ac:dyDescent="0.4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00"/>
        <v>101</v>
      </c>
      <c r="P1628">
        <f t="shared" si="101"/>
        <v>74.95</v>
      </c>
      <c r="Q1628" s="11" t="s">
        <v>8323</v>
      </c>
      <c r="R1628" t="s">
        <v>8324</v>
      </c>
      <c r="S1628" s="15">
        <f t="shared" si="102"/>
        <v>41579.847997685189</v>
      </c>
      <c r="T1628" s="15">
        <f t="shared" si="103"/>
        <v>41609.889664351853</v>
      </c>
    </row>
    <row r="1629" spans="1:20" ht="41.4" x14ac:dyDescent="0.4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00"/>
        <v>117</v>
      </c>
      <c r="P1629">
        <f t="shared" si="101"/>
        <v>61.58</v>
      </c>
      <c r="Q1629" s="11" t="s">
        <v>8323</v>
      </c>
      <c r="R1629" t="s">
        <v>8324</v>
      </c>
      <c r="S1629" s="15">
        <f t="shared" si="102"/>
        <v>41205.707048611112</v>
      </c>
      <c r="T1629" s="15">
        <f t="shared" si="103"/>
        <v>41239.207638888889</v>
      </c>
    </row>
    <row r="1630" spans="1:20" ht="27.6" x14ac:dyDescent="0.4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00"/>
        <v>101</v>
      </c>
      <c r="P1630">
        <f t="shared" si="101"/>
        <v>45.88</v>
      </c>
      <c r="Q1630" s="11" t="s">
        <v>8323</v>
      </c>
      <c r="R1630" t="s">
        <v>8324</v>
      </c>
      <c r="S1630" s="15">
        <f t="shared" si="102"/>
        <v>41774.737060185187</v>
      </c>
      <c r="T1630" s="15">
        <f t="shared" si="103"/>
        <v>41807.737060185187</v>
      </c>
    </row>
    <row r="1631" spans="1:20" ht="27.6" x14ac:dyDescent="0.4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00"/>
        <v>104</v>
      </c>
      <c r="P1631">
        <f t="shared" si="101"/>
        <v>75.849999999999994</v>
      </c>
      <c r="Q1631" s="11" t="s">
        <v>8323</v>
      </c>
      <c r="R1631" t="s">
        <v>8324</v>
      </c>
      <c r="S1631" s="15">
        <f t="shared" si="102"/>
        <v>41645.867280092592</v>
      </c>
      <c r="T1631" s="15">
        <f t="shared" si="103"/>
        <v>41690.867280092592</v>
      </c>
    </row>
    <row r="1632" spans="1:20" ht="41.4" x14ac:dyDescent="0.4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00"/>
        <v>265</v>
      </c>
      <c r="P1632">
        <f t="shared" si="101"/>
        <v>84.21</v>
      </c>
      <c r="Q1632" s="11" t="s">
        <v>8323</v>
      </c>
      <c r="R1632" t="s">
        <v>8324</v>
      </c>
      <c r="S1632" s="15">
        <f t="shared" si="102"/>
        <v>40939.837673611109</v>
      </c>
      <c r="T1632" s="15">
        <f t="shared" si="103"/>
        <v>40970.290972222225</v>
      </c>
    </row>
    <row r="1633" spans="1:20" ht="41.4" x14ac:dyDescent="0.4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00"/>
        <v>156</v>
      </c>
      <c r="P1633">
        <f t="shared" si="101"/>
        <v>117.23</v>
      </c>
      <c r="Q1633" s="11" t="s">
        <v>8323</v>
      </c>
      <c r="R1633" t="s">
        <v>8324</v>
      </c>
      <c r="S1633" s="15">
        <f t="shared" si="102"/>
        <v>41164.859502314815</v>
      </c>
      <c r="T1633" s="15">
        <f t="shared" si="103"/>
        <v>41194.859502314815</v>
      </c>
    </row>
    <row r="1634" spans="1:20" ht="41.4" x14ac:dyDescent="0.4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00"/>
        <v>102</v>
      </c>
      <c r="P1634">
        <f t="shared" si="101"/>
        <v>86.49</v>
      </c>
      <c r="Q1634" s="11" t="s">
        <v>8323</v>
      </c>
      <c r="R1634" t="s">
        <v>8324</v>
      </c>
      <c r="S1634" s="15">
        <f t="shared" si="102"/>
        <v>40750.340902777774</v>
      </c>
      <c r="T1634" s="15">
        <f t="shared" si="103"/>
        <v>40810.340902777774</v>
      </c>
    </row>
    <row r="1635" spans="1:20" ht="41.4" x14ac:dyDescent="0.4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00"/>
        <v>100</v>
      </c>
      <c r="P1635">
        <f t="shared" si="101"/>
        <v>172.41</v>
      </c>
      <c r="Q1635" s="11" t="s">
        <v>8323</v>
      </c>
      <c r="R1635" t="s">
        <v>8324</v>
      </c>
      <c r="S1635" s="15">
        <f t="shared" si="102"/>
        <v>40896.883750000001</v>
      </c>
      <c r="T1635" s="15">
        <f t="shared" si="103"/>
        <v>40924.208333333336</v>
      </c>
    </row>
    <row r="1636" spans="1:20" ht="27.6" x14ac:dyDescent="0.4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00"/>
        <v>101</v>
      </c>
      <c r="P1636">
        <f t="shared" si="101"/>
        <v>62.81</v>
      </c>
      <c r="Q1636" s="11" t="s">
        <v>8323</v>
      </c>
      <c r="R1636" t="s">
        <v>8324</v>
      </c>
      <c r="S1636" s="15">
        <f t="shared" si="102"/>
        <v>40658.189826388887</v>
      </c>
      <c r="T1636" s="15">
        <f t="shared" si="103"/>
        <v>40696.249305555553</v>
      </c>
    </row>
    <row r="1637" spans="1:20" ht="41.4" x14ac:dyDescent="0.4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00"/>
        <v>125</v>
      </c>
      <c r="P1637">
        <f t="shared" si="101"/>
        <v>67.73</v>
      </c>
      <c r="Q1637" s="11" t="s">
        <v>8323</v>
      </c>
      <c r="R1637" t="s">
        <v>8324</v>
      </c>
      <c r="S1637" s="15">
        <f t="shared" si="102"/>
        <v>42502.868761574078</v>
      </c>
      <c r="T1637" s="15">
        <f t="shared" si="103"/>
        <v>42562.868761574078</v>
      </c>
    </row>
    <row r="1638" spans="1:20" ht="41.4" x14ac:dyDescent="0.4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00"/>
        <v>104</v>
      </c>
      <c r="P1638">
        <f t="shared" si="101"/>
        <v>53.56</v>
      </c>
      <c r="Q1638" s="11" t="s">
        <v>8323</v>
      </c>
      <c r="R1638" t="s">
        <v>8324</v>
      </c>
      <c r="S1638" s="15">
        <f t="shared" si="102"/>
        <v>40663.08666666667</v>
      </c>
      <c r="T1638" s="15">
        <f t="shared" si="103"/>
        <v>40706.166666666664</v>
      </c>
    </row>
    <row r="1639" spans="1:20" ht="41.4" x14ac:dyDescent="0.4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00"/>
        <v>104</v>
      </c>
      <c r="P1639">
        <f t="shared" si="101"/>
        <v>34.6</v>
      </c>
      <c r="Q1639" s="11" t="s">
        <v>8323</v>
      </c>
      <c r="R1639" t="s">
        <v>8324</v>
      </c>
      <c r="S1639" s="15">
        <f t="shared" si="102"/>
        <v>40122.751620370371</v>
      </c>
      <c r="T1639" s="15">
        <f t="shared" si="103"/>
        <v>40178.98541666667</v>
      </c>
    </row>
    <row r="1640" spans="1:20" ht="27.6" x14ac:dyDescent="0.4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00"/>
        <v>105</v>
      </c>
      <c r="P1640">
        <f t="shared" si="101"/>
        <v>38.89</v>
      </c>
      <c r="Q1640" s="11" t="s">
        <v>8323</v>
      </c>
      <c r="R1640" t="s">
        <v>8324</v>
      </c>
      <c r="S1640" s="15">
        <f t="shared" si="102"/>
        <v>41288.68712962963</v>
      </c>
      <c r="T1640" s="15">
        <f t="shared" si="103"/>
        <v>41333.892361111109</v>
      </c>
    </row>
    <row r="1641" spans="1:20" ht="41.4" x14ac:dyDescent="0.4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00"/>
        <v>100</v>
      </c>
      <c r="P1641">
        <f t="shared" si="101"/>
        <v>94.74</v>
      </c>
      <c r="Q1641" s="11" t="s">
        <v>8323</v>
      </c>
      <c r="R1641" t="s">
        <v>8324</v>
      </c>
      <c r="S1641" s="15">
        <f t="shared" si="102"/>
        <v>40941.652372685188</v>
      </c>
      <c r="T1641" s="15">
        <f t="shared" si="103"/>
        <v>40971.652372685188</v>
      </c>
    </row>
    <row r="1642" spans="1:20" ht="41.4" x14ac:dyDescent="0.4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00"/>
        <v>170</v>
      </c>
      <c r="P1642">
        <f t="shared" si="101"/>
        <v>39.97</v>
      </c>
      <c r="Q1642" s="11" t="s">
        <v>8323</v>
      </c>
      <c r="R1642" t="s">
        <v>8324</v>
      </c>
      <c r="S1642" s="15">
        <f t="shared" si="102"/>
        <v>40379.23096064815</v>
      </c>
      <c r="T1642" s="15">
        <f t="shared" si="103"/>
        <v>40393.082638888889</v>
      </c>
    </row>
    <row r="1643" spans="1:20" ht="27.6" x14ac:dyDescent="0.4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00"/>
        <v>101</v>
      </c>
      <c r="P1643">
        <f t="shared" si="101"/>
        <v>97.5</v>
      </c>
      <c r="Q1643" s="11" t="s">
        <v>8323</v>
      </c>
      <c r="R1643" t="s">
        <v>8344</v>
      </c>
      <c r="S1643" s="15">
        <f t="shared" si="102"/>
        <v>41962.596574074079</v>
      </c>
      <c r="T1643" s="15">
        <f t="shared" si="103"/>
        <v>41992.596574074079</v>
      </c>
    </row>
    <row r="1644" spans="1:20" ht="41.4" x14ac:dyDescent="0.4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00"/>
        <v>100</v>
      </c>
      <c r="P1644">
        <f t="shared" si="101"/>
        <v>42.86</v>
      </c>
      <c r="Q1644" s="11" t="s">
        <v>8323</v>
      </c>
      <c r="R1644" t="s">
        <v>8344</v>
      </c>
      <c r="S1644" s="15">
        <f t="shared" si="102"/>
        <v>40688.024618055555</v>
      </c>
      <c r="T1644" s="15">
        <f t="shared" si="103"/>
        <v>40708.024618055555</v>
      </c>
    </row>
    <row r="1645" spans="1:20" ht="27.6" x14ac:dyDescent="0.4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00"/>
        <v>125</v>
      </c>
      <c r="P1645">
        <f t="shared" si="101"/>
        <v>168.51</v>
      </c>
      <c r="Q1645" s="11" t="s">
        <v>8323</v>
      </c>
      <c r="R1645" t="s">
        <v>8344</v>
      </c>
      <c r="S1645" s="15">
        <f t="shared" si="102"/>
        <v>41146.824212962965</v>
      </c>
      <c r="T1645" s="15">
        <f t="shared" si="103"/>
        <v>41176.824212962965</v>
      </c>
    </row>
    <row r="1646" spans="1:20" ht="41.4" x14ac:dyDescent="0.4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00"/>
        <v>110</v>
      </c>
      <c r="P1646">
        <f t="shared" si="101"/>
        <v>85.55</v>
      </c>
      <c r="Q1646" s="11" t="s">
        <v>8323</v>
      </c>
      <c r="R1646" t="s">
        <v>8344</v>
      </c>
      <c r="S1646" s="15">
        <f t="shared" si="102"/>
        <v>41175.05972222222</v>
      </c>
      <c r="T1646" s="15">
        <f t="shared" si="103"/>
        <v>41235.101388888892</v>
      </c>
    </row>
    <row r="1647" spans="1:20" ht="41.4" x14ac:dyDescent="0.4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00"/>
        <v>111</v>
      </c>
      <c r="P1647">
        <f t="shared" si="101"/>
        <v>554</v>
      </c>
      <c r="Q1647" s="11" t="s">
        <v>8323</v>
      </c>
      <c r="R1647" t="s">
        <v>8344</v>
      </c>
      <c r="S1647" s="15">
        <f t="shared" si="102"/>
        <v>41521.617361111108</v>
      </c>
      <c r="T1647" s="15">
        <f t="shared" si="103"/>
        <v>41535.617361111108</v>
      </c>
    </row>
    <row r="1648" spans="1:20" ht="41.4" x14ac:dyDescent="0.4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00"/>
        <v>110</v>
      </c>
      <c r="P1648">
        <f t="shared" si="101"/>
        <v>26.55</v>
      </c>
      <c r="Q1648" s="11" t="s">
        <v>8323</v>
      </c>
      <c r="R1648" t="s">
        <v>8344</v>
      </c>
      <c r="S1648" s="15">
        <f t="shared" si="102"/>
        <v>41833.450266203705</v>
      </c>
      <c r="T1648" s="15">
        <f t="shared" si="103"/>
        <v>41865.757638888892</v>
      </c>
    </row>
    <row r="1649" spans="1:20" ht="41.4" x14ac:dyDescent="0.4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00"/>
        <v>105</v>
      </c>
      <c r="P1649">
        <f t="shared" si="101"/>
        <v>113.83</v>
      </c>
      <c r="Q1649" s="11" t="s">
        <v>8323</v>
      </c>
      <c r="R1649" t="s">
        <v>8344</v>
      </c>
      <c r="S1649" s="15">
        <f t="shared" si="102"/>
        <v>41039.409456018519</v>
      </c>
      <c r="T1649" s="15">
        <f t="shared" si="103"/>
        <v>41069.409456018519</v>
      </c>
    </row>
    <row r="1650" spans="1:20" ht="41.4" x14ac:dyDescent="0.4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00"/>
        <v>125</v>
      </c>
      <c r="P1650">
        <f t="shared" si="101"/>
        <v>32.01</v>
      </c>
      <c r="Q1650" s="11" t="s">
        <v>8323</v>
      </c>
      <c r="R1650" t="s">
        <v>8344</v>
      </c>
      <c r="S1650" s="15">
        <f t="shared" si="102"/>
        <v>40592.704652777778</v>
      </c>
      <c r="T1650" s="15">
        <f t="shared" si="103"/>
        <v>40622.662986111114</v>
      </c>
    </row>
    <row r="1651" spans="1:20" ht="41.4" x14ac:dyDescent="0.4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00"/>
        <v>101</v>
      </c>
      <c r="P1651">
        <f t="shared" si="101"/>
        <v>47.19</v>
      </c>
      <c r="Q1651" s="11" t="s">
        <v>8323</v>
      </c>
      <c r="R1651" t="s">
        <v>8344</v>
      </c>
      <c r="S1651" s="15">
        <f t="shared" si="102"/>
        <v>41737.684664351851</v>
      </c>
      <c r="T1651" s="15">
        <f t="shared" si="103"/>
        <v>41782.684664351851</v>
      </c>
    </row>
    <row r="1652" spans="1:20" ht="27.6" x14ac:dyDescent="0.4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00"/>
        <v>142</v>
      </c>
      <c r="P1652">
        <f t="shared" si="101"/>
        <v>88.47</v>
      </c>
      <c r="Q1652" s="11" t="s">
        <v>8323</v>
      </c>
      <c r="R1652" t="s">
        <v>8344</v>
      </c>
      <c r="S1652" s="15">
        <f t="shared" si="102"/>
        <v>41526.435613425929</v>
      </c>
      <c r="T1652" s="15">
        <f t="shared" si="103"/>
        <v>41556.435613425929</v>
      </c>
    </row>
    <row r="1653" spans="1:20" ht="41.4" x14ac:dyDescent="0.4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00"/>
        <v>101</v>
      </c>
      <c r="P1653">
        <f t="shared" si="101"/>
        <v>100.75</v>
      </c>
      <c r="Q1653" s="11" t="s">
        <v>8323</v>
      </c>
      <c r="R1653" t="s">
        <v>8344</v>
      </c>
      <c r="S1653" s="15">
        <f t="shared" si="102"/>
        <v>40625.900694444441</v>
      </c>
      <c r="T1653" s="15">
        <f t="shared" si="103"/>
        <v>40659.290972222225</v>
      </c>
    </row>
    <row r="1654" spans="1:20" ht="41.4" x14ac:dyDescent="0.4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00"/>
        <v>101</v>
      </c>
      <c r="P1654">
        <f t="shared" si="101"/>
        <v>64.709999999999994</v>
      </c>
      <c r="Q1654" s="11" t="s">
        <v>8323</v>
      </c>
      <c r="R1654" t="s">
        <v>8344</v>
      </c>
      <c r="S1654" s="15">
        <f t="shared" si="102"/>
        <v>41572.492974537039</v>
      </c>
      <c r="T1654" s="15">
        <f t="shared" si="103"/>
        <v>41602.534641203703</v>
      </c>
    </row>
    <row r="1655" spans="1:20" ht="41.4" x14ac:dyDescent="0.4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00"/>
        <v>174</v>
      </c>
      <c r="P1655">
        <f t="shared" si="101"/>
        <v>51.85</v>
      </c>
      <c r="Q1655" s="11" t="s">
        <v>8323</v>
      </c>
      <c r="R1655" t="s">
        <v>8344</v>
      </c>
      <c r="S1655" s="15">
        <f t="shared" si="102"/>
        <v>40626.834444444445</v>
      </c>
      <c r="T1655" s="15">
        <f t="shared" si="103"/>
        <v>40657.834444444445</v>
      </c>
    </row>
    <row r="1656" spans="1:20" ht="41.4" x14ac:dyDescent="0.4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00"/>
        <v>120</v>
      </c>
      <c r="P1656">
        <f t="shared" si="101"/>
        <v>38.79</v>
      </c>
      <c r="Q1656" s="11" t="s">
        <v>8323</v>
      </c>
      <c r="R1656" t="s">
        <v>8344</v>
      </c>
      <c r="S1656" s="15">
        <f t="shared" si="102"/>
        <v>40987.890740740739</v>
      </c>
      <c r="T1656" s="15">
        <f t="shared" si="103"/>
        <v>41017.890740740739</v>
      </c>
    </row>
    <row r="1657" spans="1:20" ht="27.6" x14ac:dyDescent="0.4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00"/>
        <v>143</v>
      </c>
      <c r="P1657">
        <f t="shared" si="101"/>
        <v>44.65</v>
      </c>
      <c r="Q1657" s="11" t="s">
        <v>8323</v>
      </c>
      <c r="R1657" t="s">
        <v>8344</v>
      </c>
      <c r="S1657" s="15">
        <f t="shared" si="102"/>
        <v>40974.791898148149</v>
      </c>
      <c r="T1657" s="15">
        <f t="shared" si="103"/>
        <v>41004.750231481477</v>
      </c>
    </row>
    <row r="1658" spans="1:20" ht="55.2" x14ac:dyDescent="0.4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00"/>
        <v>100</v>
      </c>
      <c r="P1658">
        <f t="shared" si="101"/>
        <v>156.77000000000001</v>
      </c>
      <c r="Q1658" s="11" t="s">
        <v>8323</v>
      </c>
      <c r="R1658" t="s">
        <v>8344</v>
      </c>
      <c r="S1658" s="15">
        <f t="shared" si="102"/>
        <v>41226.928842592592</v>
      </c>
      <c r="T1658" s="15">
        <f t="shared" si="103"/>
        <v>41256.928842592592</v>
      </c>
    </row>
    <row r="1659" spans="1:20" ht="41.4" x14ac:dyDescent="0.4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00"/>
        <v>105</v>
      </c>
      <c r="P1659">
        <f t="shared" si="101"/>
        <v>118.7</v>
      </c>
      <c r="Q1659" s="11" t="s">
        <v>8323</v>
      </c>
      <c r="R1659" t="s">
        <v>8344</v>
      </c>
      <c r="S1659" s="15">
        <f t="shared" si="102"/>
        <v>41023.782037037039</v>
      </c>
      <c r="T1659" s="15">
        <f t="shared" si="103"/>
        <v>41053.782037037039</v>
      </c>
    </row>
    <row r="1660" spans="1:20" ht="41.4" x14ac:dyDescent="0.4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00"/>
        <v>132</v>
      </c>
      <c r="P1660">
        <f t="shared" si="101"/>
        <v>74.150000000000006</v>
      </c>
      <c r="Q1660" s="11" t="s">
        <v>8323</v>
      </c>
      <c r="R1660" t="s">
        <v>8344</v>
      </c>
      <c r="S1660" s="15">
        <f t="shared" si="102"/>
        <v>41223.22184027778</v>
      </c>
      <c r="T1660" s="15">
        <f t="shared" si="103"/>
        <v>41261.597222222219</v>
      </c>
    </row>
    <row r="1661" spans="1:20" ht="41.4" x14ac:dyDescent="0.4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00"/>
        <v>113</v>
      </c>
      <c r="P1661">
        <f t="shared" si="101"/>
        <v>12.53</v>
      </c>
      <c r="Q1661" s="11" t="s">
        <v>8323</v>
      </c>
      <c r="R1661" t="s">
        <v>8344</v>
      </c>
      <c r="S1661" s="15">
        <f t="shared" si="102"/>
        <v>41596.913437499999</v>
      </c>
      <c r="T1661" s="15">
        <f t="shared" si="103"/>
        <v>41625.5</v>
      </c>
    </row>
    <row r="1662" spans="1:20" ht="41.4" x14ac:dyDescent="0.4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00"/>
        <v>1254</v>
      </c>
      <c r="P1662">
        <f t="shared" si="101"/>
        <v>27.86</v>
      </c>
      <c r="Q1662" s="11" t="s">
        <v>8323</v>
      </c>
      <c r="R1662" t="s">
        <v>8344</v>
      </c>
      <c r="S1662" s="15">
        <f t="shared" si="102"/>
        <v>42459.693865740745</v>
      </c>
      <c r="T1662" s="15">
        <f t="shared" si="103"/>
        <v>42490.915972222225</v>
      </c>
    </row>
    <row r="1663" spans="1:20" ht="55.2" x14ac:dyDescent="0.4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00"/>
        <v>103</v>
      </c>
      <c r="P1663">
        <f t="shared" si="101"/>
        <v>80.180000000000007</v>
      </c>
      <c r="Q1663" s="11" t="s">
        <v>8323</v>
      </c>
      <c r="R1663" t="s">
        <v>8344</v>
      </c>
      <c r="S1663" s="15">
        <f t="shared" si="102"/>
        <v>42343.998043981483</v>
      </c>
      <c r="T1663" s="15">
        <f t="shared" si="103"/>
        <v>42386.875</v>
      </c>
    </row>
    <row r="1664" spans="1:20" ht="41.4" x14ac:dyDescent="0.4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00"/>
        <v>103</v>
      </c>
      <c r="P1664">
        <f t="shared" si="101"/>
        <v>132.44</v>
      </c>
      <c r="Q1664" s="11" t="s">
        <v>8323</v>
      </c>
      <c r="R1664" t="s">
        <v>8344</v>
      </c>
      <c r="S1664" s="15">
        <f t="shared" si="102"/>
        <v>40848.198333333334</v>
      </c>
      <c r="T1664" s="15">
        <f t="shared" si="103"/>
        <v>40908.239999999998</v>
      </c>
    </row>
    <row r="1665" spans="1:20" ht="27.6" x14ac:dyDescent="0.4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00"/>
        <v>108</v>
      </c>
      <c r="P1665">
        <f t="shared" si="101"/>
        <v>33.75</v>
      </c>
      <c r="Q1665" s="11" t="s">
        <v>8323</v>
      </c>
      <c r="R1665" t="s">
        <v>8344</v>
      </c>
      <c r="S1665" s="15">
        <f t="shared" si="102"/>
        <v>42006.02207175926</v>
      </c>
      <c r="T1665" s="15">
        <f t="shared" si="103"/>
        <v>42036.02207175926</v>
      </c>
    </row>
    <row r="1666" spans="1:20" ht="41.4" x14ac:dyDescent="0.4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si="100"/>
        <v>122</v>
      </c>
      <c r="P1666">
        <f t="shared" si="101"/>
        <v>34.380000000000003</v>
      </c>
      <c r="Q1666" s="11" t="s">
        <v>8323</v>
      </c>
      <c r="R1666" t="s">
        <v>8344</v>
      </c>
      <c r="S1666" s="15">
        <f t="shared" si="102"/>
        <v>40939.761782407404</v>
      </c>
      <c r="T1666" s="15">
        <f t="shared" si="103"/>
        <v>40984.165972222225</v>
      </c>
    </row>
    <row r="1667" spans="1:20" ht="41.4" x14ac:dyDescent="0.4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ref="O1667:O1730" si="104">ROUND(E1667/D1667*100,0)</f>
        <v>119</v>
      </c>
      <c r="P1667">
        <f t="shared" ref="P1667:P1730" si="105">IFERROR(ROUND(E1667/L1667,2),0)</f>
        <v>44.96</v>
      </c>
      <c r="Q1667" s="11" t="s">
        <v>8323</v>
      </c>
      <c r="R1667" t="s">
        <v>8344</v>
      </c>
      <c r="S1667" s="15">
        <f t="shared" ref="S1667:S1730" si="106">(((J1667/60)/60)/24)+DATE(1970,1,1)</f>
        <v>40564.649456018517</v>
      </c>
      <c r="T1667" s="15">
        <f t="shared" ref="T1667:T1730" si="107">(((I1667/60)/60)/24)+DATE(1970,1,1)</f>
        <v>40596.125</v>
      </c>
    </row>
    <row r="1668" spans="1:20" ht="41.4" x14ac:dyDescent="0.4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04"/>
        <v>161</v>
      </c>
      <c r="P1668">
        <f t="shared" si="105"/>
        <v>41.04</v>
      </c>
      <c r="Q1668" s="11" t="s">
        <v>8323</v>
      </c>
      <c r="R1668" t="s">
        <v>8344</v>
      </c>
      <c r="S1668" s="15">
        <f t="shared" si="106"/>
        <v>41331.253159722226</v>
      </c>
      <c r="T1668" s="15">
        <f t="shared" si="107"/>
        <v>41361.211493055554</v>
      </c>
    </row>
    <row r="1669" spans="1:20" ht="41.4" x14ac:dyDescent="0.4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04"/>
        <v>127</v>
      </c>
      <c r="P1669">
        <f t="shared" si="105"/>
        <v>52.6</v>
      </c>
      <c r="Q1669" s="11" t="s">
        <v>8323</v>
      </c>
      <c r="R1669" t="s">
        <v>8344</v>
      </c>
      <c r="S1669" s="15">
        <f t="shared" si="106"/>
        <v>41682.0705787037</v>
      </c>
      <c r="T1669" s="15">
        <f t="shared" si="107"/>
        <v>41709.290972222225</v>
      </c>
    </row>
    <row r="1670" spans="1:20" ht="41.4" x14ac:dyDescent="0.4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04"/>
        <v>103</v>
      </c>
      <c r="P1670">
        <f t="shared" si="105"/>
        <v>70.78</v>
      </c>
      <c r="Q1670" s="11" t="s">
        <v>8323</v>
      </c>
      <c r="R1670" t="s">
        <v>8344</v>
      </c>
      <c r="S1670" s="15">
        <f t="shared" si="106"/>
        <v>40845.14975694444</v>
      </c>
      <c r="T1670" s="15">
        <f t="shared" si="107"/>
        <v>40875.191423611112</v>
      </c>
    </row>
    <row r="1671" spans="1:20" ht="41.4" x14ac:dyDescent="0.4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04"/>
        <v>140</v>
      </c>
      <c r="P1671">
        <f t="shared" si="105"/>
        <v>53.75</v>
      </c>
      <c r="Q1671" s="11" t="s">
        <v>8323</v>
      </c>
      <c r="R1671" t="s">
        <v>8344</v>
      </c>
      <c r="S1671" s="15">
        <f t="shared" si="106"/>
        <v>42461.885138888887</v>
      </c>
      <c r="T1671" s="15">
        <f t="shared" si="107"/>
        <v>42521.885138888887</v>
      </c>
    </row>
    <row r="1672" spans="1:20" ht="55.2" x14ac:dyDescent="0.4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04"/>
        <v>103</v>
      </c>
      <c r="P1672">
        <f t="shared" si="105"/>
        <v>44.61</v>
      </c>
      <c r="Q1672" s="11" t="s">
        <v>8323</v>
      </c>
      <c r="R1672" t="s">
        <v>8344</v>
      </c>
      <c r="S1672" s="15">
        <f t="shared" si="106"/>
        <v>40313.930543981485</v>
      </c>
      <c r="T1672" s="15">
        <f t="shared" si="107"/>
        <v>40364.166666666664</v>
      </c>
    </row>
    <row r="1673" spans="1:20" ht="27.6" x14ac:dyDescent="0.4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04"/>
        <v>101</v>
      </c>
      <c r="P1673">
        <f t="shared" si="105"/>
        <v>26.15</v>
      </c>
      <c r="Q1673" s="11" t="s">
        <v>8323</v>
      </c>
      <c r="R1673" t="s">
        <v>8344</v>
      </c>
      <c r="S1673" s="15">
        <f t="shared" si="106"/>
        <v>42553.54414351852</v>
      </c>
      <c r="T1673" s="15">
        <f t="shared" si="107"/>
        <v>42583.54414351852</v>
      </c>
    </row>
    <row r="1674" spans="1:20" ht="27.6" x14ac:dyDescent="0.4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04"/>
        <v>113</v>
      </c>
      <c r="P1674">
        <f t="shared" si="105"/>
        <v>39.18</v>
      </c>
      <c r="Q1674" s="11" t="s">
        <v>8323</v>
      </c>
      <c r="R1674" t="s">
        <v>8344</v>
      </c>
      <c r="S1674" s="15">
        <f t="shared" si="106"/>
        <v>41034.656597222223</v>
      </c>
      <c r="T1674" s="15">
        <f t="shared" si="107"/>
        <v>41064.656597222223</v>
      </c>
    </row>
    <row r="1675" spans="1:20" ht="41.4" x14ac:dyDescent="0.4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04"/>
        <v>128</v>
      </c>
      <c r="P1675">
        <f t="shared" si="105"/>
        <v>45.59</v>
      </c>
      <c r="Q1675" s="11" t="s">
        <v>8323</v>
      </c>
      <c r="R1675" t="s">
        <v>8344</v>
      </c>
      <c r="S1675" s="15">
        <f t="shared" si="106"/>
        <v>42039.878379629634</v>
      </c>
      <c r="T1675" s="15">
        <f t="shared" si="107"/>
        <v>42069.878379629634</v>
      </c>
    </row>
    <row r="1676" spans="1:20" ht="41.4" x14ac:dyDescent="0.4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04"/>
        <v>202</v>
      </c>
      <c r="P1676">
        <f t="shared" si="105"/>
        <v>89.25</v>
      </c>
      <c r="Q1676" s="11" t="s">
        <v>8323</v>
      </c>
      <c r="R1676" t="s">
        <v>8344</v>
      </c>
      <c r="S1676" s="15">
        <f t="shared" si="106"/>
        <v>42569.605393518519</v>
      </c>
      <c r="T1676" s="15">
        <f t="shared" si="107"/>
        <v>42600.290972222225</v>
      </c>
    </row>
    <row r="1677" spans="1:20" ht="27.6" x14ac:dyDescent="0.4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04"/>
        <v>137</v>
      </c>
      <c r="P1677">
        <f t="shared" si="105"/>
        <v>40.42</v>
      </c>
      <c r="Q1677" s="11" t="s">
        <v>8323</v>
      </c>
      <c r="R1677" t="s">
        <v>8344</v>
      </c>
      <c r="S1677" s="15">
        <f t="shared" si="106"/>
        <v>40802.733101851853</v>
      </c>
      <c r="T1677" s="15">
        <f t="shared" si="107"/>
        <v>40832.918749999997</v>
      </c>
    </row>
    <row r="1678" spans="1:20" ht="27.6" x14ac:dyDescent="0.4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04"/>
        <v>115</v>
      </c>
      <c r="P1678">
        <f t="shared" si="105"/>
        <v>82.38</v>
      </c>
      <c r="Q1678" s="11" t="s">
        <v>8323</v>
      </c>
      <c r="R1678" t="s">
        <v>8344</v>
      </c>
      <c r="S1678" s="15">
        <f t="shared" si="106"/>
        <v>40973.72623842593</v>
      </c>
      <c r="T1678" s="15">
        <f t="shared" si="107"/>
        <v>41020.165972222225</v>
      </c>
    </row>
    <row r="1679" spans="1:20" ht="41.4" x14ac:dyDescent="0.4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04"/>
        <v>112</v>
      </c>
      <c r="P1679">
        <f t="shared" si="105"/>
        <v>159.52000000000001</v>
      </c>
      <c r="Q1679" s="11" t="s">
        <v>8323</v>
      </c>
      <c r="R1679" t="s">
        <v>8344</v>
      </c>
      <c r="S1679" s="15">
        <f t="shared" si="106"/>
        <v>42416.407129629632</v>
      </c>
      <c r="T1679" s="15">
        <f t="shared" si="107"/>
        <v>42476.249305555553</v>
      </c>
    </row>
    <row r="1680" spans="1:20" ht="41.4" x14ac:dyDescent="0.4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04"/>
        <v>118</v>
      </c>
      <c r="P1680">
        <f t="shared" si="105"/>
        <v>36.24</v>
      </c>
      <c r="Q1680" s="11" t="s">
        <v>8323</v>
      </c>
      <c r="R1680" t="s">
        <v>8344</v>
      </c>
      <c r="S1680" s="15">
        <f t="shared" si="106"/>
        <v>41662.854988425926</v>
      </c>
      <c r="T1680" s="15">
        <f t="shared" si="107"/>
        <v>41676.854988425926</v>
      </c>
    </row>
    <row r="1681" spans="1:20" ht="55.2" x14ac:dyDescent="0.4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04"/>
        <v>175</v>
      </c>
      <c r="P1681">
        <f t="shared" si="105"/>
        <v>62.5</v>
      </c>
      <c r="Q1681" s="11" t="s">
        <v>8323</v>
      </c>
      <c r="R1681" t="s">
        <v>8344</v>
      </c>
      <c r="S1681" s="15">
        <f t="shared" si="106"/>
        <v>40723.068807870368</v>
      </c>
      <c r="T1681" s="15">
        <f t="shared" si="107"/>
        <v>40746.068807870368</v>
      </c>
    </row>
    <row r="1682" spans="1:20" ht="27.6" x14ac:dyDescent="0.4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04"/>
        <v>118</v>
      </c>
      <c r="P1682">
        <f t="shared" si="105"/>
        <v>47</v>
      </c>
      <c r="Q1682" s="11" t="s">
        <v>8323</v>
      </c>
      <c r="R1682" t="s">
        <v>8344</v>
      </c>
      <c r="S1682" s="15">
        <f t="shared" si="106"/>
        <v>41802.757719907408</v>
      </c>
      <c r="T1682" s="15">
        <f t="shared" si="107"/>
        <v>41832.757719907408</v>
      </c>
    </row>
    <row r="1683" spans="1:20" ht="41.4" x14ac:dyDescent="0.4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04"/>
        <v>101</v>
      </c>
      <c r="P1683">
        <f t="shared" si="105"/>
        <v>74.58</v>
      </c>
      <c r="Q1683" s="11" t="s">
        <v>8323</v>
      </c>
      <c r="R1683" t="s">
        <v>8345</v>
      </c>
      <c r="S1683" s="15">
        <f t="shared" si="106"/>
        <v>42774.121342592596</v>
      </c>
      <c r="T1683" s="15">
        <f t="shared" si="107"/>
        <v>42823.083333333328</v>
      </c>
    </row>
    <row r="1684" spans="1:20" ht="27.6" x14ac:dyDescent="0.4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04"/>
        <v>0</v>
      </c>
      <c r="P1684">
        <f t="shared" si="105"/>
        <v>0</v>
      </c>
      <c r="Q1684" s="11" t="s">
        <v>8323</v>
      </c>
      <c r="R1684" t="s">
        <v>8345</v>
      </c>
      <c r="S1684" s="15">
        <f t="shared" si="106"/>
        <v>42779.21365740741</v>
      </c>
      <c r="T1684" s="15">
        <f t="shared" si="107"/>
        <v>42839.171990740739</v>
      </c>
    </row>
    <row r="1685" spans="1:20" ht="41.4" x14ac:dyDescent="0.4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04"/>
        <v>22</v>
      </c>
      <c r="P1685">
        <f t="shared" si="105"/>
        <v>76</v>
      </c>
      <c r="Q1685" s="11" t="s">
        <v>8323</v>
      </c>
      <c r="R1685" t="s">
        <v>8345</v>
      </c>
      <c r="S1685" s="15">
        <f t="shared" si="106"/>
        <v>42808.781689814816</v>
      </c>
      <c r="T1685" s="15">
        <f t="shared" si="107"/>
        <v>42832.781689814816</v>
      </c>
    </row>
    <row r="1686" spans="1:20" ht="27.6" x14ac:dyDescent="0.4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04"/>
        <v>109</v>
      </c>
      <c r="P1686">
        <f t="shared" si="105"/>
        <v>86.44</v>
      </c>
      <c r="Q1686" s="11" t="s">
        <v>8323</v>
      </c>
      <c r="R1686" t="s">
        <v>8345</v>
      </c>
      <c r="S1686" s="15">
        <f t="shared" si="106"/>
        <v>42783.815289351856</v>
      </c>
      <c r="T1686" s="15">
        <f t="shared" si="107"/>
        <v>42811.773622685185</v>
      </c>
    </row>
    <row r="1687" spans="1:20" ht="41.4" x14ac:dyDescent="0.4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04"/>
        <v>103</v>
      </c>
      <c r="P1687">
        <f t="shared" si="105"/>
        <v>24</v>
      </c>
      <c r="Q1687" s="11" t="s">
        <v>8323</v>
      </c>
      <c r="R1687" t="s">
        <v>8345</v>
      </c>
      <c r="S1687" s="15">
        <f t="shared" si="106"/>
        <v>42788.2502662037</v>
      </c>
      <c r="T1687" s="15">
        <f t="shared" si="107"/>
        <v>42818.208599537036</v>
      </c>
    </row>
    <row r="1688" spans="1:20" ht="41.4" x14ac:dyDescent="0.4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04"/>
        <v>0</v>
      </c>
      <c r="P1688">
        <f t="shared" si="105"/>
        <v>18</v>
      </c>
      <c r="Q1688" s="11" t="s">
        <v>8323</v>
      </c>
      <c r="R1688" t="s">
        <v>8345</v>
      </c>
      <c r="S1688" s="15">
        <f t="shared" si="106"/>
        <v>42792.843969907408</v>
      </c>
      <c r="T1688" s="15">
        <f t="shared" si="107"/>
        <v>42852.802303240736</v>
      </c>
    </row>
    <row r="1689" spans="1:20" ht="41.4" x14ac:dyDescent="0.4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04"/>
        <v>31</v>
      </c>
      <c r="P1689">
        <f t="shared" si="105"/>
        <v>80.13</v>
      </c>
      <c r="Q1689" s="11" t="s">
        <v>8323</v>
      </c>
      <c r="R1689" t="s">
        <v>8345</v>
      </c>
      <c r="S1689" s="15">
        <f t="shared" si="106"/>
        <v>42802.046817129631</v>
      </c>
      <c r="T1689" s="15">
        <f t="shared" si="107"/>
        <v>42835.84375</v>
      </c>
    </row>
    <row r="1690" spans="1:20" ht="41.4" x14ac:dyDescent="0.4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04"/>
        <v>44</v>
      </c>
      <c r="P1690">
        <f t="shared" si="105"/>
        <v>253.14</v>
      </c>
      <c r="Q1690" s="11" t="s">
        <v>8323</v>
      </c>
      <c r="R1690" t="s">
        <v>8345</v>
      </c>
      <c r="S1690" s="15">
        <f t="shared" si="106"/>
        <v>42804.534652777773</v>
      </c>
      <c r="T1690" s="15">
        <f t="shared" si="107"/>
        <v>42834.492986111116</v>
      </c>
    </row>
    <row r="1691" spans="1:20" x14ac:dyDescent="0.4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04"/>
        <v>100</v>
      </c>
      <c r="P1691">
        <f t="shared" si="105"/>
        <v>171.43</v>
      </c>
      <c r="Q1691" s="11" t="s">
        <v>8323</v>
      </c>
      <c r="R1691" t="s">
        <v>8345</v>
      </c>
      <c r="S1691" s="15">
        <f t="shared" si="106"/>
        <v>42780.942476851851</v>
      </c>
      <c r="T1691" s="15">
        <f t="shared" si="107"/>
        <v>42810.900810185187</v>
      </c>
    </row>
    <row r="1692" spans="1:20" ht="41.4" x14ac:dyDescent="0.4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04"/>
        <v>25</v>
      </c>
      <c r="P1692">
        <f t="shared" si="105"/>
        <v>57.73</v>
      </c>
      <c r="Q1692" s="11" t="s">
        <v>8323</v>
      </c>
      <c r="R1692" t="s">
        <v>8345</v>
      </c>
      <c r="S1692" s="15">
        <f t="shared" si="106"/>
        <v>42801.43104166667</v>
      </c>
      <c r="T1692" s="15">
        <f t="shared" si="107"/>
        <v>42831.389374999999</v>
      </c>
    </row>
    <row r="1693" spans="1:20" ht="41.4" x14ac:dyDescent="0.4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04"/>
        <v>33</v>
      </c>
      <c r="P1693">
        <f t="shared" si="105"/>
        <v>264.26</v>
      </c>
      <c r="Q1693" s="11" t="s">
        <v>8323</v>
      </c>
      <c r="R1693" t="s">
        <v>8345</v>
      </c>
      <c r="S1693" s="15">
        <f t="shared" si="106"/>
        <v>42795.701481481476</v>
      </c>
      <c r="T1693" s="15">
        <f t="shared" si="107"/>
        <v>42828.041666666672</v>
      </c>
    </row>
    <row r="1694" spans="1:20" ht="41.4" x14ac:dyDescent="0.4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04"/>
        <v>48</v>
      </c>
      <c r="P1694">
        <f t="shared" si="105"/>
        <v>159.33000000000001</v>
      </c>
      <c r="Q1694" s="11" t="s">
        <v>8323</v>
      </c>
      <c r="R1694" t="s">
        <v>8345</v>
      </c>
      <c r="S1694" s="15">
        <f t="shared" si="106"/>
        <v>42788.151238425926</v>
      </c>
      <c r="T1694" s="15">
        <f t="shared" si="107"/>
        <v>42820.999305555553</v>
      </c>
    </row>
    <row r="1695" spans="1:20" ht="41.4" x14ac:dyDescent="0.4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04"/>
        <v>9</v>
      </c>
      <c r="P1695">
        <f t="shared" si="105"/>
        <v>35</v>
      </c>
      <c r="Q1695" s="11" t="s">
        <v>8323</v>
      </c>
      <c r="R1695" t="s">
        <v>8345</v>
      </c>
      <c r="S1695" s="15">
        <f t="shared" si="106"/>
        <v>42803.920277777783</v>
      </c>
      <c r="T1695" s="15">
        <f t="shared" si="107"/>
        <v>42834.833333333328</v>
      </c>
    </row>
    <row r="1696" spans="1:20" ht="41.4" x14ac:dyDescent="0.4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04"/>
        <v>0</v>
      </c>
      <c r="P1696">
        <f t="shared" si="105"/>
        <v>5</v>
      </c>
      <c r="Q1696" s="11" t="s">
        <v>8323</v>
      </c>
      <c r="R1696" t="s">
        <v>8345</v>
      </c>
      <c r="S1696" s="15">
        <f t="shared" si="106"/>
        <v>42791.669837962967</v>
      </c>
      <c r="T1696" s="15">
        <f t="shared" si="107"/>
        <v>42821.191666666666</v>
      </c>
    </row>
    <row r="1697" spans="1:20" ht="41.4" x14ac:dyDescent="0.4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04"/>
        <v>12</v>
      </c>
      <c r="P1697">
        <f t="shared" si="105"/>
        <v>61.09</v>
      </c>
      <c r="Q1697" s="11" t="s">
        <v>8323</v>
      </c>
      <c r="R1697" t="s">
        <v>8345</v>
      </c>
      <c r="S1697" s="15">
        <f t="shared" si="106"/>
        <v>42801.031412037039</v>
      </c>
      <c r="T1697" s="15">
        <f t="shared" si="107"/>
        <v>42835.041666666672</v>
      </c>
    </row>
    <row r="1698" spans="1:20" ht="41.4" x14ac:dyDescent="0.4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04"/>
        <v>0</v>
      </c>
      <c r="P1698">
        <f t="shared" si="105"/>
        <v>0</v>
      </c>
      <c r="Q1698" s="11" t="s">
        <v>8323</v>
      </c>
      <c r="R1698" t="s">
        <v>8345</v>
      </c>
      <c r="S1698" s="15">
        <f t="shared" si="106"/>
        <v>42796.069571759261</v>
      </c>
      <c r="T1698" s="15">
        <f t="shared" si="107"/>
        <v>42826.027905092589</v>
      </c>
    </row>
    <row r="1699" spans="1:20" ht="41.4" x14ac:dyDescent="0.4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04"/>
        <v>20</v>
      </c>
      <c r="P1699">
        <f t="shared" si="105"/>
        <v>114.82</v>
      </c>
      <c r="Q1699" s="11" t="s">
        <v>8323</v>
      </c>
      <c r="R1699" t="s">
        <v>8345</v>
      </c>
      <c r="S1699" s="15">
        <f t="shared" si="106"/>
        <v>42805.032962962956</v>
      </c>
      <c r="T1699" s="15">
        <f t="shared" si="107"/>
        <v>42834.991296296299</v>
      </c>
    </row>
    <row r="1700" spans="1:20" ht="69" x14ac:dyDescent="0.4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04"/>
        <v>0</v>
      </c>
      <c r="P1700">
        <f t="shared" si="105"/>
        <v>0</v>
      </c>
      <c r="Q1700" s="11" t="s">
        <v>8323</v>
      </c>
      <c r="R1700" t="s">
        <v>8345</v>
      </c>
      <c r="S1700" s="15">
        <f t="shared" si="106"/>
        <v>42796.207870370374</v>
      </c>
      <c r="T1700" s="15">
        <f t="shared" si="107"/>
        <v>42820.147916666669</v>
      </c>
    </row>
    <row r="1701" spans="1:20" ht="41.4" x14ac:dyDescent="0.4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04"/>
        <v>4</v>
      </c>
      <c r="P1701">
        <f t="shared" si="105"/>
        <v>54</v>
      </c>
      <c r="Q1701" s="11" t="s">
        <v>8323</v>
      </c>
      <c r="R1701" t="s">
        <v>8345</v>
      </c>
      <c r="S1701" s="15">
        <f t="shared" si="106"/>
        <v>42806.863946759258</v>
      </c>
      <c r="T1701" s="15">
        <f t="shared" si="107"/>
        <v>42836.863946759258</v>
      </c>
    </row>
    <row r="1702" spans="1:20" ht="41.4" x14ac:dyDescent="0.4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04"/>
        <v>26</v>
      </c>
      <c r="P1702">
        <f t="shared" si="105"/>
        <v>65.97</v>
      </c>
      <c r="Q1702" s="11" t="s">
        <v>8323</v>
      </c>
      <c r="R1702" t="s">
        <v>8345</v>
      </c>
      <c r="S1702" s="15">
        <f t="shared" si="106"/>
        <v>42796.071643518517</v>
      </c>
      <c r="T1702" s="15">
        <f t="shared" si="107"/>
        <v>42826.166666666672</v>
      </c>
    </row>
    <row r="1703" spans="1:20" ht="41.4" x14ac:dyDescent="0.4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04"/>
        <v>0</v>
      </c>
      <c r="P1703">
        <f t="shared" si="105"/>
        <v>5</v>
      </c>
      <c r="Q1703" s="11" t="s">
        <v>8323</v>
      </c>
      <c r="R1703" t="s">
        <v>8345</v>
      </c>
      <c r="S1703" s="15">
        <f t="shared" si="106"/>
        <v>41989.664409722223</v>
      </c>
      <c r="T1703" s="15">
        <f t="shared" si="107"/>
        <v>42019.664409722223</v>
      </c>
    </row>
    <row r="1704" spans="1:20" x14ac:dyDescent="0.4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04"/>
        <v>0</v>
      </c>
      <c r="P1704">
        <f t="shared" si="105"/>
        <v>1</v>
      </c>
      <c r="Q1704" s="11" t="s">
        <v>8323</v>
      </c>
      <c r="R1704" t="s">
        <v>8345</v>
      </c>
      <c r="S1704" s="15">
        <f t="shared" si="106"/>
        <v>42063.869791666672</v>
      </c>
      <c r="T1704" s="15">
        <f t="shared" si="107"/>
        <v>42093.828125</v>
      </c>
    </row>
    <row r="1705" spans="1:20" ht="41.4" x14ac:dyDescent="0.4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04"/>
        <v>1</v>
      </c>
      <c r="P1705">
        <f t="shared" si="105"/>
        <v>25.5</v>
      </c>
      <c r="Q1705" s="11" t="s">
        <v>8323</v>
      </c>
      <c r="R1705" t="s">
        <v>8345</v>
      </c>
      <c r="S1705" s="15">
        <f t="shared" si="106"/>
        <v>42187.281678240746</v>
      </c>
      <c r="T1705" s="15">
        <f t="shared" si="107"/>
        <v>42247.281678240746</v>
      </c>
    </row>
    <row r="1706" spans="1:20" ht="27.6" x14ac:dyDescent="0.4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04"/>
        <v>65</v>
      </c>
      <c r="P1706">
        <f t="shared" si="105"/>
        <v>118.36</v>
      </c>
      <c r="Q1706" s="11" t="s">
        <v>8323</v>
      </c>
      <c r="R1706" t="s">
        <v>8345</v>
      </c>
      <c r="S1706" s="15">
        <f t="shared" si="106"/>
        <v>42021.139733796299</v>
      </c>
      <c r="T1706" s="15">
        <f t="shared" si="107"/>
        <v>42051.139733796299</v>
      </c>
    </row>
    <row r="1707" spans="1:20" ht="41.4" x14ac:dyDescent="0.4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04"/>
        <v>0</v>
      </c>
      <c r="P1707">
        <f t="shared" si="105"/>
        <v>0</v>
      </c>
      <c r="Q1707" s="11" t="s">
        <v>8323</v>
      </c>
      <c r="R1707" t="s">
        <v>8345</v>
      </c>
      <c r="S1707" s="15">
        <f t="shared" si="106"/>
        <v>42245.016736111109</v>
      </c>
      <c r="T1707" s="15">
        <f t="shared" si="107"/>
        <v>42256.666666666672</v>
      </c>
    </row>
    <row r="1708" spans="1:20" ht="41.4" x14ac:dyDescent="0.4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04"/>
        <v>0</v>
      </c>
      <c r="P1708">
        <f t="shared" si="105"/>
        <v>0</v>
      </c>
      <c r="Q1708" s="11" t="s">
        <v>8323</v>
      </c>
      <c r="R1708" t="s">
        <v>8345</v>
      </c>
      <c r="S1708" s="15">
        <f t="shared" si="106"/>
        <v>42179.306388888886</v>
      </c>
      <c r="T1708" s="15">
        <f t="shared" si="107"/>
        <v>42239.306388888886</v>
      </c>
    </row>
    <row r="1709" spans="1:20" ht="41.4" x14ac:dyDescent="0.4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04"/>
        <v>10</v>
      </c>
      <c r="P1709">
        <f t="shared" si="105"/>
        <v>54.11</v>
      </c>
      <c r="Q1709" s="11" t="s">
        <v>8323</v>
      </c>
      <c r="R1709" t="s">
        <v>8345</v>
      </c>
      <c r="S1709" s="15">
        <f t="shared" si="106"/>
        <v>42427.721006944441</v>
      </c>
      <c r="T1709" s="15">
        <f t="shared" si="107"/>
        <v>42457.679340277777</v>
      </c>
    </row>
    <row r="1710" spans="1:20" ht="41.4" x14ac:dyDescent="0.4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04"/>
        <v>0</v>
      </c>
      <c r="P1710">
        <f t="shared" si="105"/>
        <v>0</v>
      </c>
      <c r="Q1710" s="11" t="s">
        <v>8323</v>
      </c>
      <c r="R1710" t="s">
        <v>8345</v>
      </c>
      <c r="S1710" s="15">
        <f t="shared" si="106"/>
        <v>42451.866967592592</v>
      </c>
      <c r="T1710" s="15">
        <f t="shared" si="107"/>
        <v>42491.866967592592</v>
      </c>
    </row>
    <row r="1711" spans="1:20" ht="41.4" x14ac:dyDescent="0.4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04"/>
        <v>5</v>
      </c>
      <c r="P1711">
        <f t="shared" si="105"/>
        <v>21.25</v>
      </c>
      <c r="Q1711" s="11" t="s">
        <v>8323</v>
      </c>
      <c r="R1711" t="s">
        <v>8345</v>
      </c>
      <c r="S1711" s="15">
        <f t="shared" si="106"/>
        <v>41841.56381944444</v>
      </c>
      <c r="T1711" s="15">
        <f t="shared" si="107"/>
        <v>41882.818749999999</v>
      </c>
    </row>
    <row r="1712" spans="1:20" ht="27.6" x14ac:dyDescent="0.4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04"/>
        <v>1</v>
      </c>
      <c r="P1712">
        <f t="shared" si="105"/>
        <v>34</v>
      </c>
      <c r="Q1712" s="11" t="s">
        <v>8323</v>
      </c>
      <c r="R1712" t="s">
        <v>8345</v>
      </c>
      <c r="S1712" s="15">
        <f t="shared" si="106"/>
        <v>42341.59129629629</v>
      </c>
      <c r="T1712" s="15">
        <f t="shared" si="107"/>
        <v>42387.541666666672</v>
      </c>
    </row>
    <row r="1713" spans="1:20" ht="41.4" x14ac:dyDescent="0.4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04"/>
        <v>11</v>
      </c>
      <c r="P1713">
        <f t="shared" si="105"/>
        <v>525</v>
      </c>
      <c r="Q1713" s="11" t="s">
        <v>8323</v>
      </c>
      <c r="R1713" t="s">
        <v>8345</v>
      </c>
      <c r="S1713" s="15">
        <f t="shared" si="106"/>
        <v>41852.646226851852</v>
      </c>
      <c r="T1713" s="15">
        <f t="shared" si="107"/>
        <v>41883.646226851852</v>
      </c>
    </row>
    <row r="1714" spans="1:20" ht="41.4" x14ac:dyDescent="0.4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04"/>
        <v>0</v>
      </c>
      <c r="P1714">
        <f t="shared" si="105"/>
        <v>0</v>
      </c>
      <c r="Q1714" s="11" t="s">
        <v>8323</v>
      </c>
      <c r="R1714" t="s">
        <v>8345</v>
      </c>
      <c r="S1714" s="15">
        <f t="shared" si="106"/>
        <v>42125.913807870369</v>
      </c>
      <c r="T1714" s="15">
        <f t="shared" si="107"/>
        <v>42185.913807870369</v>
      </c>
    </row>
    <row r="1715" spans="1:20" ht="55.2" x14ac:dyDescent="0.4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04"/>
        <v>2</v>
      </c>
      <c r="P1715">
        <f t="shared" si="105"/>
        <v>50</v>
      </c>
      <c r="Q1715" s="11" t="s">
        <v>8323</v>
      </c>
      <c r="R1715" t="s">
        <v>8345</v>
      </c>
      <c r="S1715" s="15">
        <f t="shared" si="106"/>
        <v>41887.801064814819</v>
      </c>
      <c r="T1715" s="15">
        <f t="shared" si="107"/>
        <v>41917.801064814819</v>
      </c>
    </row>
    <row r="1716" spans="1:20" ht="41.4" x14ac:dyDescent="0.4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04"/>
        <v>8</v>
      </c>
      <c r="P1716">
        <f t="shared" si="105"/>
        <v>115.71</v>
      </c>
      <c r="Q1716" s="11" t="s">
        <v>8323</v>
      </c>
      <c r="R1716" t="s">
        <v>8345</v>
      </c>
      <c r="S1716" s="15">
        <f t="shared" si="106"/>
        <v>42095.918530092589</v>
      </c>
      <c r="T1716" s="15">
        <f t="shared" si="107"/>
        <v>42125.918530092589</v>
      </c>
    </row>
    <row r="1717" spans="1:20" ht="41.4" x14ac:dyDescent="0.4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04"/>
        <v>0</v>
      </c>
      <c r="P1717">
        <f t="shared" si="105"/>
        <v>5.5</v>
      </c>
      <c r="Q1717" s="11" t="s">
        <v>8323</v>
      </c>
      <c r="R1717" t="s">
        <v>8345</v>
      </c>
      <c r="S1717" s="15">
        <f t="shared" si="106"/>
        <v>42064.217418981483</v>
      </c>
      <c r="T1717" s="15">
        <f t="shared" si="107"/>
        <v>42094.140277777777</v>
      </c>
    </row>
    <row r="1718" spans="1:20" ht="41.4" x14ac:dyDescent="0.4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04"/>
        <v>8</v>
      </c>
      <c r="P1718">
        <f t="shared" si="105"/>
        <v>50</v>
      </c>
      <c r="Q1718" s="11" t="s">
        <v>8323</v>
      </c>
      <c r="R1718" t="s">
        <v>8345</v>
      </c>
      <c r="S1718" s="15">
        <f t="shared" si="106"/>
        <v>42673.577534722222</v>
      </c>
      <c r="T1718" s="15">
        <f t="shared" si="107"/>
        <v>42713.619201388887</v>
      </c>
    </row>
    <row r="1719" spans="1:20" ht="41.4" x14ac:dyDescent="0.4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04"/>
        <v>43</v>
      </c>
      <c r="P1719">
        <f t="shared" si="105"/>
        <v>34.020000000000003</v>
      </c>
      <c r="Q1719" s="11" t="s">
        <v>8323</v>
      </c>
      <c r="R1719" t="s">
        <v>8345</v>
      </c>
      <c r="S1719" s="15">
        <f t="shared" si="106"/>
        <v>42460.98192129629</v>
      </c>
      <c r="T1719" s="15">
        <f t="shared" si="107"/>
        <v>42481.166666666672</v>
      </c>
    </row>
    <row r="1720" spans="1:20" x14ac:dyDescent="0.4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04"/>
        <v>0</v>
      </c>
      <c r="P1720">
        <f t="shared" si="105"/>
        <v>37.5</v>
      </c>
      <c r="Q1720" s="11" t="s">
        <v>8323</v>
      </c>
      <c r="R1720" t="s">
        <v>8345</v>
      </c>
      <c r="S1720" s="15">
        <f t="shared" si="106"/>
        <v>42460.610520833332</v>
      </c>
      <c r="T1720" s="15">
        <f t="shared" si="107"/>
        <v>42504.207638888889</v>
      </c>
    </row>
    <row r="1721" spans="1:20" ht="41.4" x14ac:dyDescent="0.4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04"/>
        <v>1</v>
      </c>
      <c r="P1721">
        <f t="shared" si="105"/>
        <v>11.67</v>
      </c>
      <c r="Q1721" s="11" t="s">
        <v>8323</v>
      </c>
      <c r="R1721" t="s">
        <v>8345</v>
      </c>
      <c r="S1721" s="15">
        <f t="shared" si="106"/>
        <v>41869.534618055557</v>
      </c>
      <c r="T1721" s="15">
        <f t="shared" si="107"/>
        <v>41899.534618055557</v>
      </c>
    </row>
    <row r="1722" spans="1:20" ht="41.4" x14ac:dyDescent="0.4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04"/>
        <v>6</v>
      </c>
      <c r="P1722">
        <f t="shared" si="105"/>
        <v>28.13</v>
      </c>
      <c r="Q1722" s="11" t="s">
        <v>8323</v>
      </c>
      <c r="R1722" t="s">
        <v>8345</v>
      </c>
      <c r="S1722" s="15">
        <f t="shared" si="106"/>
        <v>41922.783229166671</v>
      </c>
      <c r="T1722" s="15">
        <f t="shared" si="107"/>
        <v>41952.824895833335</v>
      </c>
    </row>
    <row r="1723" spans="1:20" ht="41.4" x14ac:dyDescent="0.4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04"/>
        <v>0</v>
      </c>
      <c r="P1723">
        <f t="shared" si="105"/>
        <v>0</v>
      </c>
      <c r="Q1723" s="11" t="s">
        <v>8323</v>
      </c>
      <c r="R1723" t="s">
        <v>8345</v>
      </c>
      <c r="S1723" s="15">
        <f t="shared" si="106"/>
        <v>42319.461377314816</v>
      </c>
      <c r="T1723" s="15">
        <f t="shared" si="107"/>
        <v>42349.461377314816</v>
      </c>
    </row>
    <row r="1724" spans="1:20" ht="41.4" x14ac:dyDescent="0.4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04"/>
        <v>0</v>
      </c>
      <c r="P1724">
        <f t="shared" si="105"/>
        <v>1</v>
      </c>
      <c r="Q1724" s="11" t="s">
        <v>8323</v>
      </c>
      <c r="R1724" t="s">
        <v>8345</v>
      </c>
      <c r="S1724" s="15">
        <f t="shared" si="106"/>
        <v>42425.960983796293</v>
      </c>
      <c r="T1724" s="15">
        <f t="shared" si="107"/>
        <v>42463.006944444445</v>
      </c>
    </row>
    <row r="1725" spans="1:20" ht="41.4" x14ac:dyDescent="0.4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04"/>
        <v>7</v>
      </c>
      <c r="P1725">
        <f t="shared" si="105"/>
        <v>216.67</v>
      </c>
      <c r="Q1725" s="11" t="s">
        <v>8323</v>
      </c>
      <c r="R1725" t="s">
        <v>8345</v>
      </c>
      <c r="S1725" s="15">
        <f t="shared" si="106"/>
        <v>42129.82540509259</v>
      </c>
      <c r="T1725" s="15">
        <f t="shared" si="107"/>
        <v>42186.25</v>
      </c>
    </row>
    <row r="1726" spans="1:20" ht="41.4" x14ac:dyDescent="0.4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04"/>
        <v>1</v>
      </c>
      <c r="P1726">
        <f t="shared" si="105"/>
        <v>8.75</v>
      </c>
      <c r="Q1726" s="11" t="s">
        <v>8323</v>
      </c>
      <c r="R1726" t="s">
        <v>8345</v>
      </c>
      <c r="S1726" s="15">
        <f t="shared" si="106"/>
        <v>41912.932430555556</v>
      </c>
      <c r="T1726" s="15">
        <f t="shared" si="107"/>
        <v>41942.932430555556</v>
      </c>
    </row>
    <row r="1727" spans="1:20" ht="41.4" x14ac:dyDescent="0.4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04"/>
        <v>10</v>
      </c>
      <c r="P1727">
        <f t="shared" si="105"/>
        <v>62.22</v>
      </c>
      <c r="Q1727" s="11" t="s">
        <v>8323</v>
      </c>
      <c r="R1727" t="s">
        <v>8345</v>
      </c>
      <c r="S1727" s="15">
        <f t="shared" si="106"/>
        <v>41845.968159722222</v>
      </c>
      <c r="T1727" s="15">
        <f t="shared" si="107"/>
        <v>41875.968159722222</v>
      </c>
    </row>
    <row r="1728" spans="1:20" ht="27.6" x14ac:dyDescent="0.4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04"/>
        <v>34</v>
      </c>
      <c r="P1728">
        <f t="shared" si="105"/>
        <v>137.25</v>
      </c>
      <c r="Q1728" s="11" t="s">
        <v>8323</v>
      </c>
      <c r="R1728" t="s">
        <v>8345</v>
      </c>
      <c r="S1728" s="15">
        <f t="shared" si="106"/>
        <v>41788.919722222221</v>
      </c>
      <c r="T1728" s="15">
        <f t="shared" si="107"/>
        <v>41817.919722222221</v>
      </c>
    </row>
    <row r="1729" spans="1:20" ht="41.4" x14ac:dyDescent="0.4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04"/>
        <v>0</v>
      </c>
      <c r="P1729">
        <f t="shared" si="105"/>
        <v>1</v>
      </c>
      <c r="Q1729" s="11" t="s">
        <v>8323</v>
      </c>
      <c r="R1729" t="s">
        <v>8345</v>
      </c>
      <c r="S1729" s="15">
        <f t="shared" si="106"/>
        <v>42044.927974537044</v>
      </c>
      <c r="T1729" s="15">
        <f t="shared" si="107"/>
        <v>42099.458333333328</v>
      </c>
    </row>
    <row r="1730" spans="1:20" ht="41.4" x14ac:dyDescent="0.4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si="104"/>
        <v>68</v>
      </c>
      <c r="P1730">
        <f t="shared" si="105"/>
        <v>122.14</v>
      </c>
      <c r="Q1730" s="11" t="s">
        <v>8323</v>
      </c>
      <c r="R1730" t="s">
        <v>8345</v>
      </c>
      <c r="S1730" s="15">
        <f t="shared" si="106"/>
        <v>42268.625856481478</v>
      </c>
      <c r="T1730" s="15">
        <f t="shared" si="107"/>
        <v>42298.625856481478</v>
      </c>
    </row>
    <row r="1731" spans="1:20" ht="41.4" x14ac:dyDescent="0.4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ref="O1731:O1794" si="108">ROUND(E1731/D1731*100,0)</f>
        <v>0</v>
      </c>
      <c r="P1731">
        <f t="shared" ref="P1731:P1794" si="109">IFERROR(ROUND(E1731/L1731,2),0)</f>
        <v>0</v>
      </c>
      <c r="Q1731" s="11" t="s">
        <v>8323</v>
      </c>
      <c r="R1731" t="s">
        <v>8345</v>
      </c>
      <c r="S1731" s="15">
        <f t="shared" ref="S1731:S1794" si="110">(((J1731/60)/60)/24)+DATE(1970,1,1)</f>
        <v>42471.052152777775</v>
      </c>
      <c r="T1731" s="15">
        <f t="shared" ref="T1731:T1794" si="111">(((I1731/60)/60)/24)+DATE(1970,1,1)</f>
        <v>42531.052152777775</v>
      </c>
    </row>
    <row r="1732" spans="1:20" ht="41.4" x14ac:dyDescent="0.4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08"/>
        <v>0</v>
      </c>
      <c r="P1732">
        <f t="shared" si="109"/>
        <v>0</v>
      </c>
      <c r="Q1732" s="11" t="s">
        <v>8323</v>
      </c>
      <c r="R1732" t="s">
        <v>8345</v>
      </c>
      <c r="S1732" s="15">
        <f t="shared" si="110"/>
        <v>42272.087766203709</v>
      </c>
      <c r="T1732" s="15">
        <f t="shared" si="111"/>
        <v>42302.087766203709</v>
      </c>
    </row>
    <row r="1733" spans="1:20" ht="27.6" x14ac:dyDescent="0.4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08"/>
        <v>0</v>
      </c>
      <c r="P1733">
        <f t="shared" si="109"/>
        <v>0</v>
      </c>
      <c r="Q1733" s="11" t="s">
        <v>8323</v>
      </c>
      <c r="R1733" t="s">
        <v>8345</v>
      </c>
      <c r="S1733" s="15">
        <f t="shared" si="110"/>
        <v>42152.906851851847</v>
      </c>
      <c r="T1733" s="15">
        <f t="shared" si="111"/>
        <v>42166.625</v>
      </c>
    </row>
    <row r="1734" spans="1:20" ht="41.4" x14ac:dyDescent="0.4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08"/>
        <v>0</v>
      </c>
      <c r="P1734">
        <f t="shared" si="109"/>
        <v>0</v>
      </c>
      <c r="Q1734" s="11" t="s">
        <v>8323</v>
      </c>
      <c r="R1734" t="s">
        <v>8345</v>
      </c>
      <c r="S1734" s="15">
        <f t="shared" si="110"/>
        <v>42325.683807870373</v>
      </c>
      <c r="T1734" s="15">
        <f t="shared" si="111"/>
        <v>42385.208333333328</v>
      </c>
    </row>
    <row r="1735" spans="1:20" ht="41.4" x14ac:dyDescent="0.4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08"/>
        <v>0</v>
      </c>
      <c r="P1735">
        <f t="shared" si="109"/>
        <v>0</v>
      </c>
      <c r="Q1735" s="11" t="s">
        <v>8323</v>
      </c>
      <c r="R1735" t="s">
        <v>8345</v>
      </c>
      <c r="S1735" s="15">
        <f t="shared" si="110"/>
        <v>42614.675625000003</v>
      </c>
      <c r="T1735" s="15">
        <f t="shared" si="111"/>
        <v>42626.895833333328</v>
      </c>
    </row>
    <row r="1736" spans="1:20" ht="41.4" x14ac:dyDescent="0.4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08"/>
        <v>0</v>
      </c>
      <c r="P1736">
        <f t="shared" si="109"/>
        <v>1</v>
      </c>
      <c r="Q1736" s="11" t="s">
        <v>8323</v>
      </c>
      <c r="R1736" t="s">
        <v>8345</v>
      </c>
      <c r="S1736" s="15">
        <f t="shared" si="110"/>
        <v>42102.036527777775</v>
      </c>
      <c r="T1736" s="15">
        <f t="shared" si="111"/>
        <v>42132.036527777775</v>
      </c>
    </row>
    <row r="1737" spans="1:20" ht="41.4" x14ac:dyDescent="0.4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08"/>
        <v>11</v>
      </c>
      <c r="P1737">
        <f t="shared" si="109"/>
        <v>55</v>
      </c>
      <c r="Q1737" s="11" t="s">
        <v>8323</v>
      </c>
      <c r="R1737" t="s">
        <v>8345</v>
      </c>
      <c r="S1737" s="15">
        <f t="shared" si="110"/>
        <v>42559.814178240747</v>
      </c>
      <c r="T1737" s="15">
        <f t="shared" si="111"/>
        <v>42589.814178240747</v>
      </c>
    </row>
    <row r="1738" spans="1:20" ht="27.6" x14ac:dyDescent="0.4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08"/>
        <v>1</v>
      </c>
      <c r="P1738">
        <f t="shared" si="109"/>
        <v>22</v>
      </c>
      <c r="Q1738" s="11" t="s">
        <v>8323</v>
      </c>
      <c r="R1738" t="s">
        <v>8345</v>
      </c>
      <c r="S1738" s="15">
        <f t="shared" si="110"/>
        <v>42286.861493055556</v>
      </c>
      <c r="T1738" s="15">
        <f t="shared" si="111"/>
        <v>42316.90315972222</v>
      </c>
    </row>
    <row r="1739" spans="1:20" ht="41.4" x14ac:dyDescent="0.4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08"/>
        <v>21</v>
      </c>
      <c r="P1739">
        <f t="shared" si="109"/>
        <v>56.67</v>
      </c>
      <c r="Q1739" s="11" t="s">
        <v>8323</v>
      </c>
      <c r="R1739" t="s">
        <v>8345</v>
      </c>
      <c r="S1739" s="15">
        <f t="shared" si="110"/>
        <v>42175.948981481488</v>
      </c>
      <c r="T1739" s="15">
        <f t="shared" si="111"/>
        <v>42205.948981481488</v>
      </c>
    </row>
    <row r="1740" spans="1:20" ht="27.6" x14ac:dyDescent="0.4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08"/>
        <v>0</v>
      </c>
      <c r="P1740">
        <f t="shared" si="109"/>
        <v>20</v>
      </c>
      <c r="Q1740" s="11" t="s">
        <v>8323</v>
      </c>
      <c r="R1740" t="s">
        <v>8345</v>
      </c>
      <c r="S1740" s="15">
        <f t="shared" si="110"/>
        <v>41884.874328703707</v>
      </c>
      <c r="T1740" s="15">
        <f t="shared" si="111"/>
        <v>41914.874328703707</v>
      </c>
    </row>
    <row r="1741" spans="1:20" ht="41.4" x14ac:dyDescent="0.4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08"/>
        <v>0</v>
      </c>
      <c r="P1741">
        <f t="shared" si="109"/>
        <v>1</v>
      </c>
      <c r="Q1741" s="11" t="s">
        <v>8323</v>
      </c>
      <c r="R1741" t="s">
        <v>8345</v>
      </c>
      <c r="S1741" s="15">
        <f t="shared" si="110"/>
        <v>42435.874212962968</v>
      </c>
      <c r="T1741" s="15">
        <f t="shared" si="111"/>
        <v>42494.832546296297</v>
      </c>
    </row>
    <row r="1742" spans="1:20" ht="41.4" x14ac:dyDescent="0.4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08"/>
        <v>0</v>
      </c>
      <c r="P1742">
        <f t="shared" si="109"/>
        <v>0</v>
      </c>
      <c r="Q1742" s="11" t="s">
        <v>8323</v>
      </c>
      <c r="R1742" t="s">
        <v>8345</v>
      </c>
      <c r="S1742" s="15">
        <f t="shared" si="110"/>
        <v>42171.817384259266</v>
      </c>
      <c r="T1742" s="15">
        <f t="shared" si="111"/>
        <v>42201.817384259266</v>
      </c>
    </row>
    <row r="1743" spans="1:20" ht="27.6" x14ac:dyDescent="0.4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08"/>
        <v>111</v>
      </c>
      <c r="P1743">
        <f t="shared" si="109"/>
        <v>25.58</v>
      </c>
      <c r="Q1743" s="11" t="s">
        <v>8336</v>
      </c>
      <c r="R1743" t="s">
        <v>8337</v>
      </c>
      <c r="S1743" s="15">
        <f t="shared" si="110"/>
        <v>42120.628136574072</v>
      </c>
      <c r="T1743" s="15">
        <f t="shared" si="111"/>
        <v>42165.628136574072</v>
      </c>
    </row>
    <row r="1744" spans="1:20" ht="41.4" x14ac:dyDescent="0.4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08"/>
        <v>109</v>
      </c>
      <c r="P1744">
        <f t="shared" si="109"/>
        <v>63.97</v>
      </c>
      <c r="Q1744" s="11" t="s">
        <v>8336</v>
      </c>
      <c r="R1744" t="s">
        <v>8337</v>
      </c>
      <c r="S1744" s="15">
        <f t="shared" si="110"/>
        <v>42710.876967592587</v>
      </c>
      <c r="T1744" s="15">
        <f t="shared" si="111"/>
        <v>42742.875</v>
      </c>
    </row>
    <row r="1745" spans="1:20" ht="41.4" x14ac:dyDescent="0.4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08"/>
        <v>100</v>
      </c>
      <c r="P1745">
        <f t="shared" si="109"/>
        <v>89.93</v>
      </c>
      <c r="Q1745" s="11" t="s">
        <v>8336</v>
      </c>
      <c r="R1745" t="s">
        <v>8337</v>
      </c>
      <c r="S1745" s="15">
        <f t="shared" si="110"/>
        <v>42586.925636574073</v>
      </c>
      <c r="T1745" s="15">
        <f t="shared" si="111"/>
        <v>42609.165972222225</v>
      </c>
    </row>
    <row r="1746" spans="1:20" ht="41.4" x14ac:dyDescent="0.4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08"/>
        <v>118</v>
      </c>
      <c r="P1746">
        <f t="shared" si="109"/>
        <v>93.07</v>
      </c>
      <c r="Q1746" s="11" t="s">
        <v>8336</v>
      </c>
      <c r="R1746" t="s">
        <v>8337</v>
      </c>
      <c r="S1746" s="15">
        <f t="shared" si="110"/>
        <v>42026.605057870373</v>
      </c>
      <c r="T1746" s="15">
        <f t="shared" si="111"/>
        <v>42071.563391203701</v>
      </c>
    </row>
    <row r="1747" spans="1:20" ht="41.4" x14ac:dyDescent="0.4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08"/>
        <v>114</v>
      </c>
      <c r="P1747">
        <f t="shared" si="109"/>
        <v>89.67</v>
      </c>
      <c r="Q1747" s="11" t="s">
        <v>8336</v>
      </c>
      <c r="R1747" t="s">
        <v>8337</v>
      </c>
      <c r="S1747" s="15">
        <f t="shared" si="110"/>
        <v>42690.259699074071</v>
      </c>
      <c r="T1747" s="15">
        <f t="shared" si="111"/>
        <v>42726.083333333328</v>
      </c>
    </row>
    <row r="1748" spans="1:20" ht="41.4" x14ac:dyDescent="0.4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08"/>
        <v>148</v>
      </c>
      <c r="P1748">
        <f t="shared" si="109"/>
        <v>207.62</v>
      </c>
      <c r="Q1748" s="11" t="s">
        <v>8336</v>
      </c>
      <c r="R1748" t="s">
        <v>8337</v>
      </c>
      <c r="S1748" s="15">
        <f t="shared" si="110"/>
        <v>42668.176701388889</v>
      </c>
      <c r="T1748" s="15">
        <f t="shared" si="111"/>
        <v>42698.083333333328</v>
      </c>
    </row>
    <row r="1749" spans="1:20" ht="41.4" x14ac:dyDescent="0.4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08"/>
        <v>105</v>
      </c>
      <c r="P1749">
        <f t="shared" si="109"/>
        <v>59.41</v>
      </c>
      <c r="Q1749" s="11" t="s">
        <v>8336</v>
      </c>
      <c r="R1749" t="s">
        <v>8337</v>
      </c>
      <c r="S1749" s="15">
        <f t="shared" si="110"/>
        <v>42292.435532407413</v>
      </c>
      <c r="T1749" s="15">
        <f t="shared" si="111"/>
        <v>42321.625</v>
      </c>
    </row>
    <row r="1750" spans="1:20" ht="27.6" x14ac:dyDescent="0.4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08"/>
        <v>130</v>
      </c>
      <c r="P1750">
        <f t="shared" si="109"/>
        <v>358.97</v>
      </c>
      <c r="Q1750" s="11" t="s">
        <v>8336</v>
      </c>
      <c r="R1750" t="s">
        <v>8337</v>
      </c>
      <c r="S1750" s="15">
        <f t="shared" si="110"/>
        <v>42219.950729166667</v>
      </c>
      <c r="T1750" s="15">
        <f t="shared" si="111"/>
        <v>42249.950729166667</v>
      </c>
    </row>
    <row r="1751" spans="1:20" ht="27.6" x14ac:dyDescent="0.4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08"/>
        <v>123</v>
      </c>
      <c r="P1751">
        <f t="shared" si="109"/>
        <v>94.74</v>
      </c>
      <c r="Q1751" s="11" t="s">
        <v>8336</v>
      </c>
      <c r="R1751" t="s">
        <v>8337</v>
      </c>
      <c r="S1751" s="15">
        <f t="shared" si="110"/>
        <v>42758.975937499999</v>
      </c>
      <c r="T1751" s="15">
        <f t="shared" si="111"/>
        <v>42795.791666666672</v>
      </c>
    </row>
    <row r="1752" spans="1:20" ht="41.4" x14ac:dyDescent="0.4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08"/>
        <v>202</v>
      </c>
      <c r="P1752">
        <f t="shared" si="109"/>
        <v>80.650000000000006</v>
      </c>
      <c r="Q1752" s="11" t="s">
        <v>8336</v>
      </c>
      <c r="R1752" t="s">
        <v>8337</v>
      </c>
      <c r="S1752" s="15">
        <f t="shared" si="110"/>
        <v>42454.836851851855</v>
      </c>
      <c r="T1752" s="15">
        <f t="shared" si="111"/>
        <v>42479.836851851855</v>
      </c>
    </row>
    <row r="1753" spans="1:20" ht="27.6" x14ac:dyDescent="0.4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08"/>
        <v>103</v>
      </c>
      <c r="P1753">
        <f t="shared" si="109"/>
        <v>168.69</v>
      </c>
      <c r="Q1753" s="11" t="s">
        <v>8336</v>
      </c>
      <c r="R1753" t="s">
        <v>8337</v>
      </c>
      <c r="S1753" s="15">
        <f t="shared" si="110"/>
        <v>42052.7815162037</v>
      </c>
      <c r="T1753" s="15">
        <f t="shared" si="111"/>
        <v>42082.739849537036</v>
      </c>
    </row>
    <row r="1754" spans="1:20" ht="27.6" x14ac:dyDescent="0.4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08"/>
        <v>260</v>
      </c>
      <c r="P1754">
        <f t="shared" si="109"/>
        <v>34.69</v>
      </c>
      <c r="Q1754" s="11" t="s">
        <v>8336</v>
      </c>
      <c r="R1754" t="s">
        <v>8337</v>
      </c>
      <c r="S1754" s="15">
        <f t="shared" si="110"/>
        <v>42627.253263888888</v>
      </c>
      <c r="T1754" s="15">
        <f t="shared" si="111"/>
        <v>42657.253263888888</v>
      </c>
    </row>
    <row r="1755" spans="1:20" ht="41.4" x14ac:dyDescent="0.4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08"/>
        <v>108</v>
      </c>
      <c r="P1755">
        <f t="shared" si="109"/>
        <v>462.86</v>
      </c>
      <c r="Q1755" s="11" t="s">
        <v>8336</v>
      </c>
      <c r="R1755" t="s">
        <v>8337</v>
      </c>
      <c r="S1755" s="15">
        <f t="shared" si="110"/>
        <v>42420.74962962963</v>
      </c>
      <c r="T1755" s="15">
        <f t="shared" si="111"/>
        <v>42450.707962962959</v>
      </c>
    </row>
    <row r="1756" spans="1:20" ht="41.4" x14ac:dyDescent="0.4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08"/>
        <v>111</v>
      </c>
      <c r="P1756">
        <f t="shared" si="109"/>
        <v>104.39</v>
      </c>
      <c r="Q1756" s="11" t="s">
        <v>8336</v>
      </c>
      <c r="R1756" t="s">
        <v>8337</v>
      </c>
      <c r="S1756" s="15">
        <f t="shared" si="110"/>
        <v>42067.876770833333</v>
      </c>
      <c r="T1756" s="15">
        <f t="shared" si="111"/>
        <v>42097.835104166668</v>
      </c>
    </row>
    <row r="1757" spans="1:20" ht="41.4" x14ac:dyDescent="0.4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08"/>
        <v>120</v>
      </c>
      <c r="P1757">
        <f t="shared" si="109"/>
        <v>7.5</v>
      </c>
      <c r="Q1757" s="11" t="s">
        <v>8336</v>
      </c>
      <c r="R1757" t="s">
        <v>8337</v>
      </c>
      <c r="S1757" s="15">
        <f t="shared" si="110"/>
        <v>42252.788900462961</v>
      </c>
      <c r="T1757" s="15">
        <f t="shared" si="111"/>
        <v>42282.788900462961</v>
      </c>
    </row>
    <row r="1758" spans="1:20" ht="41.4" x14ac:dyDescent="0.4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08"/>
        <v>103</v>
      </c>
      <c r="P1758">
        <f t="shared" si="109"/>
        <v>47.13</v>
      </c>
      <c r="Q1758" s="11" t="s">
        <v>8336</v>
      </c>
      <c r="R1758" t="s">
        <v>8337</v>
      </c>
      <c r="S1758" s="15">
        <f t="shared" si="110"/>
        <v>42571.167465277773</v>
      </c>
      <c r="T1758" s="15">
        <f t="shared" si="111"/>
        <v>42611.167465277773</v>
      </c>
    </row>
    <row r="1759" spans="1:20" ht="27.6" x14ac:dyDescent="0.4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08"/>
        <v>116</v>
      </c>
      <c r="P1759">
        <f t="shared" si="109"/>
        <v>414.29</v>
      </c>
      <c r="Q1759" s="11" t="s">
        <v>8336</v>
      </c>
      <c r="R1759" t="s">
        <v>8337</v>
      </c>
      <c r="S1759" s="15">
        <f t="shared" si="110"/>
        <v>42733.827349537038</v>
      </c>
      <c r="T1759" s="15">
        <f t="shared" si="111"/>
        <v>42763.811805555553</v>
      </c>
    </row>
    <row r="1760" spans="1:20" ht="41.4" x14ac:dyDescent="0.4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08"/>
        <v>115</v>
      </c>
      <c r="P1760">
        <f t="shared" si="109"/>
        <v>42.48</v>
      </c>
      <c r="Q1760" s="11" t="s">
        <v>8336</v>
      </c>
      <c r="R1760" t="s">
        <v>8337</v>
      </c>
      <c r="S1760" s="15">
        <f t="shared" si="110"/>
        <v>42505.955925925926</v>
      </c>
      <c r="T1760" s="15">
        <f t="shared" si="111"/>
        <v>42565.955925925926</v>
      </c>
    </row>
    <row r="1761" spans="1:20" ht="27.6" x14ac:dyDescent="0.4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08"/>
        <v>107</v>
      </c>
      <c r="P1761">
        <f t="shared" si="109"/>
        <v>108.78</v>
      </c>
      <c r="Q1761" s="11" t="s">
        <v>8336</v>
      </c>
      <c r="R1761" t="s">
        <v>8337</v>
      </c>
      <c r="S1761" s="15">
        <f t="shared" si="110"/>
        <v>42068.829039351855</v>
      </c>
      <c r="T1761" s="15">
        <f t="shared" si="111"/>
        <v>42088.787372685183</v>
      </c>
    </row>
    <row r="1762" spans="1:20" ht="41.4" x14ac:dyDescent="0.4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08"/>
        <v>165</v>
      </c>
      <c r="P1762">
        <f t="shared" si="109"/>
        <v>81.099999999999994</v>
      </c>
      <c r="Q1762" s="11" t="s">
        <v>8336</v>
      </c>
      <c r="R1762" t="s">
        <v>8337</v>
      </c>
      <c r="S1762" s="15">
        <f t="shared" si="110"/>
        <v>42405.67260416667</v>
      </c>
      <c r="T1762" s="15">
        <f t="shared" si="111"/>
        <v>42425.67260416667</v>
      </c>
    </row>
    <row r="1763" spans="1:20" ht="27.6" x14ac:dyDescent="0.4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08"/>
        <v>155</v>
      </c>
      <c r="P1763">
        <f t="shared" si="109"/>
        <v>51.67</v>
      </c>
      <c r="Q1763" s="11" t="s">
        <v>8336</v>
      </c>
      <c r="R1763" t="s">
        <v>8337</v>
      </c>
      <c r="S1763" s="15">
        <f t="shared" si="110"/>
        <v>42209.567824074074</v>
      </c>
      <c r="T1763" s="15">
        <f t="shared" si="111"/>
        <v>42259.567824074074</v>
      </c>
    </row>
    <row r="1764" spans="1:20" x14ac:dyDescent="0.4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08"/>
        <v>885</v>
      </c>
      <c r="P1764">
        <f t="shared" si="109"/>
        <v>35.4</v>
      </c>
      <c r="Q1764" s="11" t="s">
        <v>8336</v>
      </c>
      <c r="R1764" t="s">
        <v>8337</v>
      </c>
      <c r="S1764" s="15">
        <f t="shared" si="110"/>
        <v>42410.982002314813</v>
      </c>
      <c r="T1764" s="15">
        <f t="shared" si="111"/>
        <v>42440.982002314813</v>
      </c>
    </row>
    <row r="1765" spans="1:20" ht="41.4" x14ac:dyDescent="0.4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08"/>
        <v>102</v>
      </c>
      <c r="P1765">
        <f t="shared" si="109"/>
        <v>103.64</v>
      </c>
      <c r="Q1765" s="11" t="s">
        <v>8336</v>
      </c>
      <c r="R1765" t="s">
        <v>8337</v>
      </c>
      <c r="S1765" s="15">
        <f t="shared" si="110"/>
        <v>42636.868518518517</v>
      </c>
      <c r="T1765" s="15">
        <f t="shared" si="111"/>
        <v>42666.868518518517</v>
      </c>
    </row>
    <row r="1766" spans="1:20" ht="41.4" x14ac:dyDescent="0.4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08"/>
        <v>20</v>
      </c>
      <c r="P1766">
        <f t="shared" si="109"/>
        <v>55.28</v>
      </c>
      <c r="Q1766" s="11" t="s">
        <v>8336</v>
      </c>
      <c r="R1766" t="s">
        <v>8337</v>
      </c>
      <c r="S1766" s="15">
        <f t="shared" si="110"/>
        <v>41825.485868055555</v>
      </c>
      <c r="T1766" s="15">
        <f t="shared" si="111"/>
        <v>41854.485868055555</v>
      </c>
    </row>
    <row r="1767" spans="1:20" ht="41.4" x14ac:dyDescent="0.4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08"/>
        <v>59</v>
      </c>
      <c r="P1767">
        <f t="shared" si="109"/>
        <v>72.17</v>
      </c>
      <c r="Q1767" s="11" t="s">
        <v>8336</v>
      </c>
      <c r="R1767" t="s">
        <v>8337</v>
      </c>
      <c r="S1767" s="15">
        <f t="shared" si="110"/>
        <v>41834.980462962965</v>
      </c>
      <c r="T1767" s="15">
        <f t="shared" si="111"/>
        <v>41864.980462962965</v>
      </c>
    </row>
    <row r="1768" spans="1:20" ht="27.6" x14ac:dyDescent="0.4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08"/>
        <v>0</v>
      </c>
      <c r="P1768">
        <f t="shared" si="109"/>
        <v>0</v>
      </c>
      <c r="Q1768" s="11" t="s">
        <v>8336</v>
      </c>
      <c r="R1768" t="s">
        <v>8337</v>
      </c>
      <c r="S1768" s="15">
        <f t="shared" si="110"/>
        <v>41855.859814814816</v>
      </c>
      <c r="T1768" s="15">
        <f t="shared" si="111"/>
        <v>41876.859814814816</v>
      </c>
    </row>
    <row r="1769" spans="1:20" ht="27.6" x14ac:dyDescent="0.4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08"/>
        <v>46</v>
      </c>
      <c r="P1769">
        <f t="shared" si="109"/>
        <v>58.62</v>
      </c>
      <c r="Q1769" s="11" t="s">
        <v>8336</v>
      </c>
      <c r="R1769" t="s">
        <v>8337</v>
      </c>
      <c r="S1769" s="15">
        <f t="shared" si="110"/>
        <v>41824.658379629633</v>
      </c>
      <c r="T1769" s="15">
        <f t="shared" si="111"/>
        <v>41854.658379629633</v>
      </c>
    </row>
    <row r="1770" spans="1:20" ht="41.4" x14ac:dyDescent="0.4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08"/>
        <v>4</v>
      </c>
      <c r="P1770">
        <f t="shared" si="109"/>
        <v>12.47</v>
      </c>
      <c r="Q1770" s="11" t="s">
        <v>8336</v>
      </c>
      <c r="R1770" t="s">
        <v>8337</v>
      </c>
      <c r="S1770" s="15">
        <f t="shared" si="110"/>
        <v>41849.560694444444</v>
      </c>
      <c r="T1770" s="15">
        <f t="shared" si="111"/>
        <v>41909.560694444444</v>
      </c>
    </row>
    <row r="1771" spans="1:20" ht="41.4" x14ac:dyDescent="0.4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08"/>
        <v>3</v>
      </c>
      <c r="P1771">
        <f t="shared" si="109"/>
        <v>49.14</v>
      </c>
      <c r="Q1771" s="11" t="s">
        <v>8336</v>
      </c>
      <c r="R1771" t="s">
        <v>8337</v>
      </c>
      <c r="S1771" s="15">
        <f t="shared" si="110"/>
        <v>41987.818969907406</v>
      </c>
      <c r="T1771" s="15">
        <f t="shared" si="111"/>
        <v>42017.818969907406</v>
      </c>
    </row>
    <row r="1772" spans="1:20" ht="41.4" x14ac:dyDescent="0.4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08"/>
        <v>57</v>
      </c>
      <c r="P1772">
        <f t="shared" si="109"/>
        <v>150.5</v>
      </c>
      <c r="Q1772" s="11" t="s">
        <v>8336</v>
      </c>
      <c r="R1772" t="s">
        <v>8337</v>
      </c>
      <c r="S1772" s="15">
        <f t="shared" si="110"/>
        <v>41891.780023148152</v>
      </c>
      <c r="T1772" s="15">
        <f t="shared" si="111"/>
        <v>41926.780023148152</v>
      </c>
    </row>
    <row r="1773" spans="1:20" ht="41.4" x14ac:dyDescent="0.4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08"/>
        <v>21</v>
      </c>
      <c r="P1773">
        <f t="shared" si="109"/>
        <v>35.799999999999997</v>
      </c>
      <c r="Q1773" s="11" t="s">
        <v>8336</v>
      </c>
      <c r="R1773" t="s">
        <v>8337</v>
      </c>
      <c r="S1773" s="15">
        <f t="shared" si="110"/>
        <v>41905.979629629634</v>
      </c>
      <c r="T1773" s="15">
        <f t="shared" si="111"/>
        <v>41935.979629629634</v>
      </c>
    </row>
    <row r="1774" spans="1:20" ht="27.6" x14ac:dyDescent="0.4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08"/>
        <v>16</v>
      </c>
      <c r="P1774">
        <f t="shared" si="109"/>
        <v>45.16</v>
      </c>
      <c r="Q1774" s="11" t="s">
        <v>8336</v>
      </c>
      <c r="R1774" t="s">
        <v>8337</v>
      </c>
      <c r="S1774" s="15">
        <f t="shared" si="110"/>
        <v>41766.718009259261</v>
      </c>
      <c r="T1774" s="15">
        <f t="shared" si="111"/>
        <v>41826.718009259261</v>
      </c>
    </row>
    <row r="1775" spans="1:20" ht="41.4" x14ac:dyDescent="0.4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08"/>
        <v>6</v>
      </c>
      <c r="P1775">
        <f t="shared" si="109"/>
        <v>98.79</v>
      </c>
      <c r="Q1775" s="11" t="s">
        <v>8336</v>
      </c>
      <c r="R1775" t="s">
        <v>8337</v>
      </c>
      <c r="S1775" s="15">
        <f t="shared" si="110"/>
        <v>41978.760393518518</v>
      </c>
      <c r="T1775" s="15">
        <f t="shared" si="111"/>
        <v>42023.760393518518</v>
      </c>
    </row>
    <row r="1776" spans="1:20" ht="41.4" x14ac:dyDescent="0.4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08"/>
        <v>46</v>
      </c>
      <c r="P1776">
        <f t="shared" si="109"/>
        <v>88.31</v>
      </c>
      <c r="Q1776" s="11" t="s">
        <v>8336</v>
      </c>
      <c r="R1776" t="s">
        <v>8337</v>
      </c>
      <c r="S1776" s="15">
        <f t="shared" si="110"/>
        <v>41930.218657407408</v>
      </c>
      <c r="T1776" s="15">
        <f t="shared" si="111"/>
        <v>41972.624305555553</v>
      </c>
    </row>
    <row r="1777" spans="1:20" ht="41.4" x14ac:dyDescent="0.4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08"/>
        <v>65</v>
      </c>
      <c r="P1777">
        <f t="shared" si="109"/>
        <v>170.63</v>
      </c>
      <c r="Q1777" s="11" t="s">
        <v>8336</v>
      </c>
      <c r="R1777" t="s">
        <v>8337</v>
      </c>
      <c r="S1777" s="15">
        <f t="shared" si="110"/>
        <v>41891.976388888892</v>
      </c>
      <c r="T1777" s="15">
        <f t="shared" si="111"/>
        <v>41936.976388888892</v>
      </c>
    </row>
    <row r="1778" spans="1:20" ht="41.4" x14ac:dyDescent="0.4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08"/>
        <v>7</v>
      </c>
      <c r="P1778">
        <f t="shared" si="109"/>
        <v>83.75</v>
      </c>
      <c r="Q1778" s="11" t="s">
        <v>8336</v>
      </c>
      <c r="R1778" t="s">
        <v>8337</v>
      </c>
      <c r="S1778" s="15">
        <f t="shared" si="110"/>
        <v>41905.95684027778</v>
      </c>
      <c r="T1778" s="15">
        <f t="shared" si="111"/>
        <v>41941.95684027778</v>
      </c>
    </row>
    <row r="1779" spans="1:20" ht="41.4" x14ac:dyDescent="0.4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08"/>
        <v>14</v>
      </c>
      <c r="P1779">
        <f t="shared" si="109"/>
        <v>65.099999999999994</v>
      </c>
      <c r="Q1779" s="11" t="s">
        <v>8336</v>
      </c>
      <c r="R1779" t="s">
        <v>8337</v>
      </c>
      <c r="S1779" s="15">
        <f t="shared" si="110"/>
        <v>42025.357094907406</v>
      </c>
      <c r="T1779" s="15">
        <f t="shared" si="111"/>
        <v>42055.357094907406</v>
      </c>
    </row>
    <row r="1780" spans="1:20" ht="41.4" x14ac:dyDescent="0.4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08"/>
        <v>2</v>
      </c>
      <c r="P1780">
        <f t="shared" si="109"/>
        <v>66.33</v>
      </c>
      <c r="Q1780" s="11" t="s">
        <v>8336</v>
      </c>
      <c r="R1780" t="s">
        <v>8337</v>
      </c>
      <c r="S1780" s="15">
        <f t="shared" si="110"/>
        <v>42045.86336805555</v>
      </c>
      <c r="T1780" s="15">
        <f t="shared" si="111"/>
        <v>42090.821701388893</v>
      </c>
    </row>
    <row r="1781" spans="1:20" ht="41.4" x14ac:dyDescent="0.4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08"/>
        <v>36</v>
      </c>
      <c r="P1781">
        <f t="shared" si="109"/>
        <v>104.89</v>
      </c>
      <c r="Q1781" s="11" t="s">
        <v>8336</v>
      </c>
      <c r="R1781" t="s">
        <v>8337</v>
      </c>
      <c r="S1781" s="15">
        <f t="shared" si="110"/>
        <v>42585.691898148143</v>
      </c>
      <c r="T1781" s="15">
        <f t="shared" si="111"/>
        <v>42615.691898148143</v>
      </c>
    </row>
    <row r="1782" spans="1:20" ht="41.4" x14ac:dyDescent="0.4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08"/>
        <v>40</v>
      </c>
      <c r="P1782">
        <f t="shared" si="109"/>
        <v>78.44</v>
      </c>
      <c r="Q1782" s="11" t="s">
        <v>8336</v>
      </c>
      <c r="R1782" t="s">
        <v>8337</v>
      </c>
      <c r="S1782" s="15">
        <f t="shared" si="110"/>
        <v>42493.600810185191</v>
      </c>
      <c r="T1782" s="15">
        <f t="shared" si="111"/>
        <v>42553.600810185191</v>
      </c>
    </row>
    <row r="1783" spans="1:20" ht="41.4" x14ac:dyDescent="0.4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08"/>
        <v>26</v>
      </c>
      <c r="P1783">
        <f t="shared" si="109"/>
        <v>59.04</v>
      </c>
      <c r="Q1783" s="11" t="s">
        <v>8336</v>
      </c>
      <c r="R1783" t="s">
        <v>8337</v>
      </c>
      <c r="S1783" s="15">
        <f t="shared" si="110"/>
        <v>42597.617418981477</v>
      </c>
      <c r="T1783" s="15">
        <f t="shared" si="111"/>
        <v>42628.617418981477</v>
      </c>
    </row>
    <row r="1784" spans="1:20" ht="41.4" x14ac:dyDescent="0.4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08"/>
        <v>15</v>
      </c>
      <c r="P1784">
        <f t="shared" si="109"/>
        <v>71.34</v>
      </c>
      <c r="Q1784" s="11" t="s">
        <v>8336</v>
      </c>
      <c r="R1784" t="s">
        <v>8337</v>
      </c>
      <c r="S1784" s="15">
        <f t="shared" si="110"/>
        <v>42388.575104166666</v>
      </c>
      <c r="T1784" s="15">
        <f t="shared" si="111"/>
        <v>42421.575104166666</v>
      </c>
    </row>
    <row r="1785" spans="1:20" ht="41.4" x14ac:dyDescent="0.4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08"/>
        <v>24</v>
      </c>
      <c r="P1785">
        <f t="shared" si="109"/>
        <v>51.23</v>
      </c>
      <c r="Q1785" s="11" t="s">
        <v>8336</v>
      </c>
      <c r="R1785" t="s">
        <v>8337</v>
      </c>
      <c r="S1785" s="15">
        <f t="shared" si="110"/>
        <v>42115.949976851851</v>
      </c>
      <c r="T1785" s="15">
        <f t="shared" si="111"/>
        <v>42145.949976851851</v>
      </c>
    </row>
    <row r="1786" spans="1:20" ht="41.4" x14ac:dyDescent="0.4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08"/>
        <v>40</v>
      </c>
      <c r="P1786">
        <f t="shared" si="109"/>
        <v>60.24</v>
      </c>
      <c r="Q1786" s="11" t="s">
        <v>8336</v>
      </c>
      <c r="R1786" t="s">
        <v>8337</v>
      </c>
      <c r="S1786" s="15">
        <f t="shared" si="110"/>
        <v>42003.655555555553</v>
      </c>
      <c r="T1786" s="15">
        <f t="shared" si="111"/>
        <v>42035.142361111109</v>
      </c>
    </row>
    <row r="1787" spans="1:20" ht="41.4" x14ac:dyDescent="0.4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08"/>
        <v>20</v>
      </c>
      <c r="P1787">
        <f t="shared" si="109"/>
        <v>44.94</v>
      </c>
      <c r="Q1787" s="11" t="s">
        <v>8336</v>
      </c>
      <c r="R1787" t="s">
        <v>8337</v>
      </c>
      <c r="S1787" s="15">
        <f t="shared" si="110"/>
        <v>41897.134895833333</v>
      </c>
      <c r="T1787" s="15">
        <f t="shared" si="111"/>
        <v>41928</v>
      </c>
    </row>
    <row r="1788" spans="1:20" ht="41.4" x14ac:dyDescent="0.4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08"/>
        <v>48</v>
      </c>
      <c r="P1788">
        <f t="shared" si="109"/>
        <v>31.21</v>
      </c>
      <c r="Q1788" s="11" t="s">
        <v>8336</v>
      </c>
      <c r="R1788" t="s">
        <v>8337</v>
      </c>
      <c r="S1788" s="15">
        <f t="shared" si="110"/>
        <v>41958.550659722227</v>
      </c>
      <c r="T1788" s="15">
        <f t="shared" si="111"/>
        <v>41988.550659722227</v>
      </c>
    </row>
    <row r="1789" spans="1:20" ht="41.4" x14ac:dyDescent="0.4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08"/>
        <v>15</v>
      </c>
      <c r="P1789">
        <f t="shared" si="109"/>
        <v>63.88</v>
      </c>
      <c r="Q1789" s="11" t="s">
        <v>8336</v>
      </c>
      <c r="R1789" t="s">
        <v>8337</v>
      </c>
      <c r="S1789" s="15">
        <f t="shared" si="110"/>
        <v>42068.65552083333</v>
      </c>
      <c r="T1789" s="15">
        <f t="shared" si="111"/>
        <v>42098.613854166666</v>
      </c>
    </row>
    <row r="1790" spans="1:20" ht="41.4" x14ac:dyDescent="0.4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08"/>
        <v>1</v>
      </c>
      <c r="P1790">
        <f t="shared" si="109"/>
        <v>19</v>
      </c>
      <c r="Q1790" s="11" t="s">
        <v>8336</v>
      </c>
      <c r="R1790" t="s">
        <v>8337</v>
      </c>
      <c r="S1790" s="15">
        <f t="shared" si="110"/>
        <v>41913.94840277778</v>
      </c>
      <c r="T1790" s="15">
        <f t="shared" si="111"/>
        <v>41943.94840277778</v>
      </c>
    </row>
    <row r="1791" spans="1:20" ht="41.4" x14ac:dyDescent="0.4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08"/>
        <v>1</v>
      </c>
      <c r="P1791">
        <f t="shared" si="109"/>
        <v>10</v>
      </c>
      <c r="Q1791" s="11" t="s">
        <v>8336</v>
      </c>
      <c r="R1791" t="s">
        <v>8337</v>
      </c>
      <c r="S1791" s="15">
        <f t="shared" si="110"/>
        <v>41956.250034722223</v>
      </c>
      <c r="T1791" s="15">
        <f t="shared" si="111"/>
        <v>42016.250034722223</v>
      </c>
    </row>
    <row r="1792" spans="1:20" ht="41.4" x14ac:dyDescent="0.4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08"/>
        <v>5</v>
      </c>
      <c r="P1792">
        <f t="shared" si="109"/>
        <v>109.07</v>
      </c>
      <c r="Q1792" s="11" t="s">
        <v>8336</v>
      </c>
      <c r="R1792" t="s">
        <v>8337</v>
      </c>
      <c r="S1792" s="15">
        <f t="shared" si="110"/>
        <v>42010.674513888895</v>
      </c>
      <c r="T1792" s="15">
        <f t="shared" si="111"/>
        <v>42040.674513888895</v>
      </c>
    </row>
    <row r="1793" spans="1:20" ht="27.6" x14ac:dyDescent="0.4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08"/>
        <v>4</v>
      </c>
      <c r="P1793">
        <f t="shared" si="109"/>
        <v>26.75</v>
      </c>
      <c r="Q1793" s="11" t="s">
        <v>8336</v>
      </c>
      <c r="R1793" t="s">
        <v>8337</v>
      </c>
      <c r="S1793" s="15">
        <f t="shared" si="110"/>
        <v>41973.740335648152</v>
      </c>
      <c r="T1793" s="15">
        <f t="shared" si="111"/>
        <v>42033.740335648152</v>
      </c>
    </row>
    <row r="1794" spans="1:20" ht="27.6" x14ac:dyDescent="0.4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si="108"/>
        <v>61</v>
      </c>
      <c r="P1794">
        <f t="shared" si="109"/>
        <v>109.94</v>
      </c>
      <c r="Q1794" s="11" t="s">
        <v>8336</v>
      </c>
      <c r="R1794" t="s">
        <v>8337</v>
      </c>
      <c r="S1794" s="15">
        <f t="shared" si="110"/>
        <v>42189.031041666662</v>
      </c>
      <c r="T1794" s="15">
        <f t="shared" si="111"/>
        <v>42226.290972222225</v>
      </c>
    </row>
    <row r="1795" spans="1:20" ht="41.4" x14ac:dyDescent="0.4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ref="O1795:O1858" si="112">ROUND(E1795/D1795*100,0)</f>
        <v>1</v>
      </c>
      <c r="P1795">
        <f t="shared" ref="P1795:P1858" si="113">IFERROR(ROUND(E1795/L1795,2),0)</f>
        <v>20</v>
      </c>
      <c r="Q1795" s="11" t="s">
        <v>8336</v>
      </c>
      <c r="R1795" t="s">
        <v>8337</v>
      </c>
      <c r="S1795" s="15">
        <f t="shared" ref="S1795:S1858" si="114">(((J1795/60)/60)/24)+DATE(1970,1,1)</f>
        <v>41940.89166666667</v>
      </c>
      <c r="T1795" s="15">
        <f t="shared" ref="T1795:T1858" si="115">(((I1795/60)/60)/24)+DATE(1970,1,1)</f>
        <v>41970.933333333334</v>
      </c>
    </row>
    <row r="1796" spans="1:20" ht="41.4" x14ac:dyDescent="0.4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12"/>
        <v>11</v>
      </c>
      <c r="P1796">
        <f t="shared" si="113"/>
        <v>55.39</v>
      </c>
      <c r="Q1796" s="11" t="s">
        <v>8336</v>
      </c>
      <c r="R1796" t="s">
        <v>8337</v>
      </c>
      <c r="S1796" s="15">
        <f t="shared" si="114"/>
        <v>42011.551180555558</v>
      </c>
      <c r="T1796" s="15">
        <f t="shared" si="115"/>
        <v>42046.551180555558</v>
      </c>
    </row>
    <row r="1797" spans="1:20" ht="41.4" x14ac:dyDescent="0.4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12"/>
        <v>39</v>
      </c>
      <c r="P1797">
        <f t="shared" si="113"/>
        <v>133.9</v>
      </c>
      <c r="Q1797" s="11" t="s">
        <v>8336</v>
      </c>
      <c r="R1797" t="s">
        <v>8337</v>
      </c>
      <c r="S1797" s="15">
        <f t="shared" si="114"/>
        <v>42628.288668981477</v>
      </c>
      <c r="T1797" s="15">
        <f t="shared" si="115"/>
        <v>42657.666666666672</v>
      </c>
    </row>
    <row r="1798" spans="1:20" ht="41.4" x14ac:dyDescent="0.4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12"/>
        <v>22</v>
      </c>
      <c r="P1798">
        <f t="shared" si="113"/>
        <v>48.72</v>
      </c>
      <c r="Q1798" s="11" t="s">
        <v>8336</v>
      </c>
      <c r="R1798" t="s">
        <v>8337</v>
      </c>
      <c r="S1798" s="15">
        <f t="shared" si="114"/>
        <v>42515.439421296294</v>
      </c>
      <c r="T1798" s="15">
        <f t="shared" si="115"/>
        <v>42575.439421296294</v>
      </c>
    </row>
    <row r="1799" spans="1:20" ht="41.4" x14ac:dyDescent="0.4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12"/>
        <v>68</v>
      </c>
      <c r="P1799">
        <f t="shared" si="113"/>
        <v>48.25</v>
      </c>
      <c r="Q1799" s="11" t="s">
        <v>8336</v>
      </c>
      <c r="R1799" t="s">
        <v>8337</v>
      </c>
      <c r="S1799" s="15">
        <f t="shared" si="114"/>
        <v>42689.56931712963</v>
      </c>
      <c r="T1799" s="15">
        <f t="shared" si="115"/>
        <v>42719.56931712963</v>
      </c>
    </row>
    <row r="1800" spans="1:20" ht="41.4" x14ac:dyDescent="0.4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12"/>
        <v>14</v>
      </c>
      <c r="P1800">
        <f t="shared" si="113"/>
        <v>58.97</v>
      </c>
      <c r="Q1800" s="11" t="s">
        <v>8336</v>
      </c>
      <c r="R1800" t="s">
        <v>8337</v>
      </c>
      <c r="S1800" s="15">
        <f t="shared" si="114"/>
        <v>42344.32677083333</v>
      </c>
      <c r="T1800" s="15">
        <f t="shared" si="115"/>
        <v>42404.32677083333</v>
      </c>
    </row>
    <row r="1801" spans="1:20" ht="27.6" x14ac:dyDescent="0.4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12"/>
        <v>2</v>
      </c>
      <c r="P1801">
        <f t="shared" si="113"/>
        <v>11.64</v>
      </c>
      <c r="Q1801" s="11" t="s">
        <v>8336</v>
      </c>
      <c r="R1801" t="s">
        <v>8337</v>
      </c>
      <c r="S1801" s="15">
        <f t="shared" si="114"/>
        <v>41934.842685185184</v>
      </c>
      <c r="T1801" s="15">
        <f t="shared" si="115"/>
        <v>41954.884351851855</v>
      </c>
    </row>
    <row r="1802" spans="1:20" ht="41.4" x14ac:dyDescent="0.4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12"/>
        <v>20</v>
      </c>
      <c r="P1802">
        <f t="shared" si="113"/>
        <v>83.72</v>
      </c>
      <c r="Q1802" s="11" t="s">
        <v>8336</v>
      </c>
      <c r="R1802" t="s">
        <v>8337</v>
      </c>
      <c r="S1802" s="15">
        <f t="shared" si="114"/>
        <v>42623.606134259258</v>
      </c>
      <c r="T1802" s="15">
        <f t="shared" si="115"/>
        <v>42653.606134259258</v>
      </c>
    </row>
    <row r="1803" spans="1:20" ht="41.4" x14ac:dyDescent="0.4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12"/>
        <v>14</v>
      </c>
      <c r="P1803">
        <f t="shared" si="113"/>
        <v>63.65</v>
      </c>
      <c r="Q1803" s="11" t="s">
        <v>8336</v>
      </c>
      <c r="R1803" t="s">
        <v>8337</v>
      </c>
      <c r="S1803" s="15">
        <f t="shared" si="114"/>
        <v>42321.660509259258</v>
      </c>
      <c r="T1803" s="15">
        <f t="shared" si="115"/>
        <v>42353.506944444445</v>
      </c>
    </row>
    <row r="1804" spans="1:20" ht="27.6" x14ac:dyDescent="0.4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12"/>
        <v>48</v>
      </c>
      <c r="P1804">
        <f t="shared" si="113"/>
        <v>94.28</v>
      </c>
      <c r="Q1804" s="11" t="s">
        <v>8336</v>
      </c>
      <c r="R1804" t="s">
        <v>8337</v>
      </c>
      <c r="S1804" s="15">
        <f t="shared" si="114"/>
        <v>42159.47256944445</v>
      </c>
      <c r="T1804" s="15">
        <f t="shared" si="115"/>
        <v>42182.915972222225</v>
      </c>
    </row>
    <row r="1805" spans="1:20" ht="41.4" x14ac:dyDescent="0.4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12"/>
        <v>31</v>
      </c>
      <c r="P1805">
        <f t="shared" si="113"/>
        <v>71.87</v>
      </c>
      <c r="Q1805" s="11" t="s">
        <v>8336</v>
      </c>
      <c r="R1805" t="s">
        <v>8337</v>
      </c>
      <c r="S1805" s="15">
        <f t="shared" si="114"/>
        <v>42018.071550925932</v>
      </c>
      <c r="T1805" s="15">
        <f t="shared" si="115"/>
        <v>42049.071550925932</v>
      </c>
    </row>
    <row r="1806" spans="1:20" ht="41.4" x14ac:dyDescent="0.4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12"/>
        <v>35</v>
      </c>
      <c r="P1806">
        <f t="shared" si="113"/>
        <v>104.85</v>
      </c>
      <c r="Q1806" s="11" t="s">
        <v>8336</v>
      </c>
      <c r="R1806" t="s">
        <v>8337</v>
      </c>
      <c r="S1806" s="15">
        <f t="shared" si="114"/>
        <v>42282.678287037037</v>
      </c>
      <c r="T1806" s="15">
        <f t="shared" si="115"/>
        <v>42322.719953703709</v>
      </c>
    </row>
    <row r="1807" spans="1:20" ht="41.4" x14ac:dyDescent="0.4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12"/>
        <v>36</v>
      </c>
      <c r="P1807">
        <f t="shared" si="113"/>
        <v>67.14</v>
      </c>
      <c r="Q1807" s="11" t="s">
        <v>8336</v>
      </c>
      <c r="R1807" t="s">
        <v>8337</v>
      </c>
      <c r="S1807" s="15">
        <f t="shared" si="114"/>
        <v>42247.803912037038</v>
      </c>
      <c r="T1807" s="15">
        <f t="shared" si="115"/>
        <v>42279.75</v>
      </c>
    </row>
    <row r="1808" spans="1:20" ht="41.4" x14ac:dyDescent="0.4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12"/>
        <v>3</v>
      </c>
      <c r="P1808">
        <f t="shared" si="113"/>
        <v>73.88</v>
      </c>
      <c r="Q1808" s="11" t="s">
        <v>8336</v>
      </c>
      <c r="R1808" t="s">
        <v>8337</v>
      </c>
      <c r="S1808" s="15">
        <f t="shared" si="114"/>
        <v>41877.638298611113</v>
      </c>
      <c r="T1808" s="15">
        <f t="shared" si="115"/>
        <v>41912.638298611113</v>
      </c>
    </row>
    <row r="1809" spans="1:20" ht="27.6" x14ac:dyDescent="0.4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12"/>
        <v>11</v>
      </c>
      <c r="P1809">
        <f t="shared" si="113"/>
        <v>69.13</v>
      </c>
      <c r="Q1809" s="11" t="s">
        <v>8336</v>
      </c>
      <c r="R1809" t="s">
        <v>8337</v>
      </c>
      <c r="S1809" s="15">
        <f t="shared" si="114"/>
        <v>41880.068437499998</v>
      </c>
      <c r="T1809" s="15">
        <f t="shared" si="115"/>
        <v>41910.068437499998</v>
      </c>
    </row>
    <row r="1810" spans="1:20" ht="41.4" x14ac:dyDescent="0.4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12"/>
        <v>41</v>
      </c>
      <c r="P1810">
        <f t="shared" si="113"/>
        <v>120.77</v>
      </c>
      <c r="Q1810" s="11" t="s">
        <v>8336</v>
      </c>
      <c r="R1810" t="s">
        <v>8337</v>
      </c>
      <c r="S1810" s="15">
        <f t="shared" si="114"/>
        <v>42742.680902777778</v>
      </c>
      <c r="T1810" s="15">
        <f t="shared" si="115"/>
        <v>42777.680902777778</v>
      </c>
    </row>
    <row r="1811" spans="1:20" ht="41.4" x14ac:dyDescent="0.4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12"/>
        <v>11</v>
      </c>
      <c r="P1811">
        <f t="shared" si="113"/>
        <v>42.22</v>
      </c>
      <c r="Q1811" s="11" t="s">
        <v>8336</v>
      </c>
      <c r="R1811" t="s">
        <v>8337</v>
      </c>
      <c r="S1811" s="15">
        <f t="shared" si="114"/>
        <v>42029.907858796301</v>
      </c>
      <c r="T1811" s="15">
        <f t="shared" si="115"/>
        <v>42064.907858796301</v>
      </c>
    </row>
    <row r="1812" spans="1:20" ht="41.4" x14ac:dyDescent="0.4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12"/>
        <v>3</v>
      </c>
      <c r="P1812">
        <f t="shared" si="113"/>
        <v>7.5</v>
      </c>
      <c r="Q1812" s="11" t="s">
        <v>8336</v>
      </c>
      <c r="R1812" t="s">
        <v>8337</v>
      </c>
      <c r="S1812" s="15">
        <f t="shared" si="114"/>
        <v>41860.91002314815</v>
      </c>
      <c r="T1812" s="15">
        <f t="shared" si="115"/>
        <v>41872.91002314815</v>
      </c>
    </row>
    <row r="1813" spans="1:20" ht="27.6" x14ac:dyDescent="0.4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12"/>
        <v>0</v>
      </c>
      <c r="P1813">
        <f t="shared" si="113"/>
        <v>1.54</v>
      </c>
      <c r="Q1813" s="11" t="s">
        <v>8336</v>
      </c>
      <c r="R1813" t="s">
        <v>8337</v>
      </c>
      <c r="S1813" s="15">
        <f t="shared" si="114"/>
        <v>41876.433680555558</v>
      </c>
      <c r="T1813" s="15">
        <f t="shared" si="115"/>
        <v>41936.166666666664</v>
      </c>
    </row>
    <row r="1814" spans="1:20" ht="41.4" x14ac:dyDescent="0.4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12"/>
        <v>13</v>
      </c>
      <c r="P1814">
        <f t="shared" si="113"/>
        <v>37.61</v>
      </c>
      <c r="Q1814" s="11" t="s">
        <v>8336</v>
      </c>
      <c r="R1814" t="s">
        <v>8337</v>
      </c>
      <c r="S1814" s="15">
        <f t="shared" si="114"/>
        <v>42524.318703703699</v>
      </c>
      <c r="T1814" s="15">
        <f t="shared" si="115"/>
        <v>42554.318703703699</v>
      </c>
    </row>
    <row r="1815" spans="1:20" ht="41.4" x14ac:dyDescent="0.4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12"/>
        <v>0</v>
      </c>
      <c r="P1815">
        <f t="shared" si="113"/>
        <v>0</v>
      </c>
      <c r="Q1815" s="11" t="s">
        <v>8336</v>
      </c>
      <c r="R1815" t="s">
        <v>8337</v>
      </c>
      <c r="S1815" s="15">
        <f t="shared" si="114"/>
        <v>41829.889027777775</v>
      </c>
      <c r="T1815" s="15">
        <f t="shared" si="115"/>
        <v>41859.889027777775</v>
      </c>
    </row>
    <row r="1816" spans="1:20" ht="41.4" x14ac:dyDescent="0.4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12"/>
        <v>49</v>
      </c>
      <c r="P1816">
        <f t="shared" si="113"/>
        <v>42.16</v>
      </c>
      <c r="Q1816" s="11" t="s">
        <v>8336</v>
      </c>
      <c r="R1816" t="s">
        <v>8337</v>
      </c>
      <c r="S1816" s="15">
        <f t="shared" si="114"/>
        <v>42033.314074074078</v>
      </c>
      <c r="T1816" s="15">
        <f t="shared" si="115"/>
        <v>42063.314074074078</v>
      </c>
    </row>
    <row r="1817" spans="1:20" ht="41.4" x14ac:dyDescent="0.4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12"/>
        <v>0</v>
      </c>
      <c r="P1817">
        <f t="shared" si="113"/>
        <v>0</v>
      </c>
      <c r="Q1817" s="11" t="s">
        <v>8336</v>
      </c>
      <c r="R1817" t="s">
        <v>8337</v>
      </c>
      <c r="S1817" s="15">
        <f t="shared" si="114"/>
        <v>42172.906678240746</v>
      </c>
      <c r="T1817" s="15">
        <f t="shared" si="115"/>
        <v>42186.906678240746</v>
      </c>
    </row>
    <row r="1818" spans="1:20" ht="41.4" x14ac:dyDescent="0.4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12"/>
        <v>2</v>
      </c>
      <c r="P1818">
        <f t="shared" si="113"/>
        <v>84.83</v>
      </c>
      <c r="Q1818" s="11" t="s">
        <v>8336</v>
      </c>
      <c r="R1818" t="s">
        <v>8337</v>
      </c>
      <c r="S1818" s="15">
        <f t="shared" si="114"/>
        <v>42548.876192129625</v>
      </c>
      <c r="T1818" s="15">
        <f t="shared" si="115"/>
        <v>42576.791666666672</v>
      </c>
    </row>
    <row r="1819" spans="1:20" ht="27.6" x14ac:dyDescent="0.4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12"/>
        <v>52</v>
      </c>
      <c r="P1819">
        <f t="shared" si="113"/>
        <v>94.19</v>
      </c>
      <c r="Q1819" s="11" t="s">
        <v>8336</v>
      </c>
      <c r="R1819" t="s">
        <v>8337</v>
      </c>
      <c r="S1819" s="15">
        <f t="shared" si="114"/>
        <v>42705.662118055552</v>
      </c>
      <c r="T1819" s="15">
        <f t="shared" si="115"/>
        <v>42765.290972222225</v>
      </c>
    </row>
    <row r="1820" spans="1:20" ht="27.6" x14ac:dyDescent="0.4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12"/>
        <v>0</v>
      </c>
      <c r="P1820">
        <f t="shared" si="113"/>
        <v>0</v>
      </c>
      <c r="Q1820" s="11" t="s">
        <v>8336</v>
      </c>
      <c r="R1820" t="s">
        <v>8337</v>
      </c>
      <c r="S1820" s="15">
        <f t="shared" si="114"/>
        <v>42067.234375</v>
      </c>
      <c r="T1820" s="15">
        <f t="shared" si="115"/>
        <v>42097.192708333328</v>
      </c>
    </row>
    <row r="1821" spans="1:20" ht="41.4" x14ac:dyDescent="0.4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12"/>
        <v>2</v>
      </c>
      <c r="P1821">
        <f t="shared" si="113"/>
        <v>6.25</v>
      </c>
      <c r="Q1821" s="11" t="s">
        <v>8336</v>
      </c>
      <c r="R1821" t="s">
        <v>8337</v>
      </c>
      <c r="S1821" s="15">
        <f t="shared" si="114"/>
        <v>41820.752268518518</v>
      </c>
      <c r="T1821" s="15">
        <f t="shared" si="115"/>
        <v>41850.752268518518</v>
      </c>
    </row>
    <row r="1822" spans="1:20" ht="41.4" x14ac:dyDescent="0.4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12"/>
        <v>7</v>
      </c>
      <c r="P1822">
        <f t="shared" si="113"/>
        <v>213.38</v>
      </c>
      <c r="Q1822" s="11" t="s">
        <v>8336</v>
      </c>
      <c r="R1822" t="s">
        <v>8337</v>
      </c>
      <c r="S1822" s="15">
        <f t="shared" si="114"/>
        <v>42065.084375000006</v>
      </c>
      <c r="T1822" s="15">
        <f t="shared" si="115"/>
        <v>42095.042708333334</v>
      </c>
    </row>
    <row r="1823" spans="1:20" ht="41.4" x14ac:dyDescent="0.4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12"/>
        <v>135</v>
      </c>
      <c r="P1823">
        <f t="shared" si="113"/>
        <v>59.16</v>
      </c>
      <c r="Q1823" s="11" t="s">
        <v>8323</v>
      </c>
      <c r="R1823" t="s">
        <v>8324</v>
      </c>
      <c r="S1823" s="15">
        <f t="shared" si="114"/>
        <v>40926.319062499999</v>
      </c>
      <c r="T1823" s="15">
        <f t="shared" si="115"/>
        <v>40971.319062499999</v>
      </c>
    </row>
    <row r="1824" spans="1:20" ht="27.6" x14ac:dyDescent="0.4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12"/>
        <v>100</v>
      </c>
      <c r="P1824">
        <f t="shared" si="113"/>
        <v>27.27</v>
      </c>
      <c r="Q1824" s="11" t="s">
        <v>8323</v>
      </c>
      <c r="R1824" t="s">
        <v>8324</v>
      </c>
      <c r="S1824" s="15">
        <f t="shared" si="114"/>
        <v>41634.797013888885</v>
      </c>
      <c r="T1824" s="15">
        <f t="shared" si="115"/>
        <v>41670.792361111111</v>
      </c>
    </row>
    <row r="1825" spans="1:20" ht="41.4" x14ac:dyDescent="0.4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12"/>
        <v>116</v>
      </c>
      <c r="P1825">
        <f t="shared" si="113"/>
        <v>24.58</v>
      </c>
      <c r="Q1825" s="11" t="s">
        <v>8323</v>
      </c>
      <c r="R1825" t="s">
        <v>8324</v>
      </c>
      <c r="S1825" s="15">
        <f t="shared" si="114"/>
        <v>41176.684907407405</v>
      </c>
      <c r="T1825" s="15">
        <f t="shared" si="115"/>
        <v>41206.684907407405</v>
      </c>
    </row>
    <row r="1826" spans="1:20" x14ac:dyDescent="0.4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12"/>
        <v>100</v>
      </c>
      <c r="P1826">
        <f t="shared" si="113"/>
        <v>75.05</v>
      </c>
      <c r="Q1826" s="11" t="s">
        <v>8323</v>
      </c>
      <c r="R1826" t="s">
        <v>8324</v>
      </c>
      <c r="S1826" s="15">
        <f t="shared" si="114"/>
        <v>41626.916284722225</v>
      </c>
      <c r="T1826" s="15">
        <f t="shared" si="115"/>
        <v>41647.088888888888</v>
      </c>
    </row>
    <row r="1827" spans="1:20" ht="41.4" x14ac:dyDescent="0.4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12"/>
        <v>105</v>
      </c>
      <c r="P1827">
        <f t="shared" si="113"/>
        <v>42.02</v>
      </c>
      <c r="Q1827" s="11" t="s">
        <v>8323</v>
      </c>
      <c r="R1827" t="s">
        <v>8324</v>
      </c>
      <c r="S1827" s="15">
        <f t="shared" si="114"/>
        <v>41443.83452546296</v>
      </c>
      <c r="T1827" s="15">
        <f t="shared" si="115"/>
        <v>41466.83452546296</v>
      </c>
    </row>
    <row r="1828" spans="1:20" x14ac:dyDescent="0.4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12"/>
        <v>101</v>
      </c>
      <c r="P1828">
        <f t="shared" si="113"/>
        <v>53.16</v>
      </c>
      <c r="Q1828" s="11" t="s">
        <v>8323</v>
      </c>
      <c r="R1828" t="s">
        <v>8324</v>
      </c>
      <c r="S1828" s="15">
        <f t="shared" si="114"/>
        <v>41657.923807870371</v>
      </c>
      <c r="T1828" s="15">
        <f t="shared" si="115"/>
        <v>41687.923807870371</v>
      </c>
    </row>
    <row r="1829" spans="1:20" ht="41.4" x14ac:dyDescent="0.4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12"/>
        <v>101</v>
      </c>
      <c r="P1829">
        <f t="shared" si="113"/>
        <v>83.89</v>
      </c>
      <c r="Q1829" s="11" t="s">
        <v>8323</v>
      </c>
      <c r="R1829" t="s">
        <v>8324</v>
      </c>
      <c r="S1829" s="15">
        <f t="shared" si="114"/>
        <v>40555.325937499998</v>
      </c>
      <c r="T1829" s="15">
        <f t="shared" si="115"/>
        <v>40605.325937499998</v>
      </c>
    </row>
    <row r="1830" spans="1:20" ht="41.4" x14ac:dyDescent="0.4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12"/>
        <v>100</v>
      </c>
      <c r="P1830">
        <f t="shared" si="113"/>
        <v>417.33</v>
      </c>
      <c r="Q1830" s="11" t="s">
        <v>8323</v>
      </c>
      <c r="R1830" t="s">
        <v>8324</v>
      </c>
      <c r="S1830" s="15">
        <f t="shared" si="114"/>
        <v>41736.899652777778</v>
      </c>
      <c r="T1830" s="15">
        <f t="shared" si="115"/>
        <v>41768.916666666664</v>
      </c>
    </row>
    <row r="1831" spans="1:20" ht="41.4" x14ac:dyDescent="0.4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12"/>
        <v>167</v>
      </c>
      <c r="P1831">
        <f t="shared" si="113"/>
        <v>75.77</v>
      </c>
      <c r="Q1831" s="11" t="s">
        <v>8323</v>
      </c>
      <c r="R1831" t="s">
        <v>8324</v>
      </c>
      <c r="S1831" s="15">
        <f t="shared" si="114"/>
        <v>40516.087627314817</v>
      </c>
      <c r="T1831" s="15">
        <f t="shared" si="115"/>
        <v>40564.916666666664</v>
      </c>
    </row>
    <row r="1832" spans="1:20" ht="41.4" x14ac:dyDescent="0.4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12"/>
        <v>102</v>
      </c>
      <c r="P1832">
        <f t="shared" si="113"/>
        <v>67.39</v>
      </c>
      <c r="Q1832" s="11" t="s">
        <v>8323</v>
      </c>
      <c r="R1832" t="s">
        <v>8324</v>
      </c>
      <c r="S1832" s="15">
        <f t="shared" si="114"/>
        <v>41664.684108796297</v>
      </c>
      <c r="T1832" s="15">
        <f t="shared" si="115"/>
        <v>41694.684108796297</v>
      </c>
    </row>
    <row r="1833" spans="1:20" ht="41.4" x14ac:dyDescent="0.4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12"/>
        <v>103</v>
      </c>
      <c r="P1833">
        <f t="shared" si="113"/>
        <v>73.569999999999993</v>
      </c>
      <c r="Q1833" s="11" t="s">
        <v>8323</v>
      </c>
      <c r="R1833" t="s">
        <v>8324</v>
      </c>
      <c r="S1833" s="15">
        <f t="shared" si="114"/>
        <v>41026.996099537035</v>
      </c>
      <c r="T1833" s="15">
        <f t="shared" si="115"/>
        <v>41041.996099537035</v>
      </c>
    </row>
    <row r="1834" spans="1:20" ht="41.4" x14ac:dyDescent="0.4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12"/>
        <v>143</v>
      </c>
      <c r="P1834">
        <f t="shared" si="113"/>
        <v>25</v>
      </c>
      <c r="Q1834" s="11" t="s">
        <v>8323</v>
      </c>
      <c r="R1834" t="s">
        <v>8324</v>
      </c>
      <c r="S1834" s="15">
        <f t="shared" si="114"/>
        <v>40576.539664351854</v>
      </c>
      <c r="T1834" s="15">
        <f t="shared" si="115"/>
        <v>40606.539664351854</v>
      </c>
    </row>
    <row r="1835" spans="1:20" ht="41.4" x14ac:dyDescent="0.4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12"/>
        <v>263</v>
      </c>
      <c r="P1835">
        <f t="shared" si="113"/>
        <v>42</v>
      </c>
      <c r="Q1835" s="11" t="s">
        <v>8323</v>
      </c>
      <c r="R1835" t="s">
        <v>8324</v>
      </c>
      <c r="S1835" s="15">
        <f t="shared" si="114"/>
        <v>41303.044016203705</v>
      </c>
      <c r="T1835" s="15">
        <f t="shared" si="115"/>
        <v>41335.332638888889</v>
      </c>
    </row>
    <row r="1836" spans="1:20" ht="27.6" x14ac:dyDescent="0.4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12"/>
        <v>118</v>
      </c>
      <c r="P1836">
        <f t="shared" si="113"/>
        <v>131.16999999999999</v>
      </c>
      <c r="Q1836" s="11" t="s">
        <v>8323</v>
      </c>
      <c r="R1836" t="s">
        <v>8324</v>
      </c>
      <c r="S1836" s="15">
        <f t="shared" si="114"/>
        <v>41988.964062500003</v>
      </c>
      <c r="T1836" s="15">
        <f t="shared" si="115"/>
        <v>42028.964062500003</v>
      </c>
    </row>
    <row r="1837" spans="1:20" ht="55.2" x14ac:dyDescent="0.4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12"/>
        <v>104</v>
      </c>
      <c r="P1837">
        <f t="shared" si="113"/>
        <v>47.27</v>
      </c>
      <c r="Q1837" s="11" t="s">
        <v>8323</v>
      </c>
      <c r="R1837" t="s">
        <v>8324</v>
      </c>
      <c r="S1837" s="15">
        <f t="shared" si="114"/>
        <v>42430.702210648145</v>
      </c>
      <c r="T1837" s="15">
        <f t="shared" si="115"/>
        <v>42460.660543981481</v>
      </c>
    </row>
    <row r="1838" spans="1:20" x14ac:dyDescent="0.4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12"/>
        <v>200</v>
      </c>
      <c r="P1838">
        <f t="shared" si="113"/>
        <v>182.13</v>
      </c>
      <c r="Q1838" s="11" t="s">
        <v>8323</v>
      </c>
      <c r="R1838" t="s">
        <v>8324</v>
      </c>
      <c r="S1838" s="15">
        <f t="shared" si="114"/>
        <v>41305.809363425928</v>
      </c>
      <c r="T1838" s="15">
        <f t="shared" si="115"/>
        <v>41322.809363425928</v>
      </c>
    </row>
    <row r="1839" spans="1:20" ht="41.4" x14ac:dyDescent="0.4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12"/>
        <v>307</v>
      </c>
      <c r="P1839">
        <f t="shared" si="113"/>
        <v>61.37</v>
      </c>
      <c r="Q1839" s="11" t="s">
        <v>8323</v>
      </c>
      <c r="R1839" t="s">
        <v>8324</v>
      </c>
      <c r="S1839" s="15">
        <f t="shared" si="114"/>
        <v>40926.047858796301</v>
      </c>
      <c r="T1839" s="15">
        <f t="shared" si="115"/>
        <v>40986.006192129629</v>
      </c>
    </row>
    <row r="1840" spans="1:20" ht="41.4" x14ac:dyDescent="0.4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12"/>
        <v>100</v>
      </c>
      <c r="P1840">
        <f t="shared" si="113"/>
        <v>35.770000000000003</v>
      </c>
      <c r="Q1840" s="11" t="s">
        <v>8323</v>
      </c>
      <c r="R1840" t="s">
        <v>8324</v>
      </c>
      <c r="S1840" s="15">
        <f t="shared" si="114"/>
        <v>40788.786539351851</v>
      </c>
      <c r="T1840" s="15">
        <f t="shared" si="115"/>
        <v>40817.125</v>
      </c>
    </row>
    <row r="1841" spans="1:20" ht="41.4" x14ac:dyDescent="0.4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12"/>
        <v>205</v>
      </c>
      <c r="P1841">
        <f t="shared" si="113"/>
        <v>45.62</v>
      </c>
      <c r="Q1841" s="11" t="s">
        <v>8323</v>
      </c>
      <c r="R1841" t="s">
        <v>8324</v>
      </c>
      <c r="S1841" s="15">
        <f t="shared" si="114"/>
        <v>42614.722013888888</v>
      </c>
      <c r="T1841" s="15">
        <f t="shared" si="115"/>
        <v>42644.722013888888</v>
      </c>
    </row>
    <row r="1842" spans="1:20" ht="41.4" x14ac:dyDescent="0.4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12"/>
        <v>109</v>
      </c>
      <c r="P1842">
        <f t="shared" si="113"/>
        <v>75.38</v>
      </c>
      <c r="Q1842" s="11" t="s">
        <v>8323</v>
      </c>
      <c r="R1842" t="s">
        <v>8324</v>
      </c>
      <c r="S1842" s="15">
        <f t="shared" si="114"/>
        <v>41382.096180555556</v>
      </c>
      <c r="T1842" s="15">
        <f t="shared" si="115"/>
        <v>41401.207638888889</v>
      </c>
    </row>
    <row r="1843" spans="1:20" ht="27.6" x14ac:dyDescent="0.4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12"/>
        <v>102</v>
      </c>
      <c r="P1843">
        <f t="shared" si="113"/>
        <v>50.88</v>
      </c>
      <c r="Q1843" s="11" t="s">
        <v>8323</v>
      </c>
      <c r="R1843" t="s">
        <v>8324</v>
      </c>
      <c r="S1843" s="15">
        <f t="shared" si="114"/>
        <v>41745.84542824074</v>
      </c>
      <c r="T1843" s="15">
        <f t="shared" si="115"/>
        <v>41779.207638888889</v>
      </c>
    </row>
    <row r="1844" spans="1:20" ht="41.4" x14ac:dyDescent="0.4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12"/>
        <v>125</v>
      </c>
      <c r="P1844">
        <f t="shared" si="113"/>
        <v>119.29</v>
      </c>
      <c r="Q1844" s="11" t="s">
        <v>8323</v>
      </c>
      <c r="R1844" t="s">
        <v>8324</v>
      </c>
      <c r="S1844" s="15">
        <f t="shared" si="114"/>
        <v>42031.631724537037</v>
      </c>
      <c r="T1844" s="15">
        <f t="shared" si="115"/>
        <v>42065.249305555553</v>
      </c>
    </row>
    <row r="1845" spans="1:20" ht="41.4" x14ac:dyDescent="0.4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12"/>
        <v>124</v>
      </c>
      <c r="P1845">
        <f t="shared" si="113"/>
        <v>92.54</v>
      </c>
      <c r="Q1845" s="11" t="s">
        <v>8323</v>
      </c>
      <c r="R1845" t="s">
        <v>8324</v>
      </c>
      <c r="S1845" s="15">
        <f t="shared" si="114"/>
        <v>40564.994837962964</v>
      </c>
      <c r="T1845" s="15">
        <f t="shared" si="115"/>
        <v>40594.994837962964</v>
      </c>
    </row>
    <row r="1846" spans="1:20" ht="41.4" x14ac:dyDescent="0.4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12"/>
        <v>101</v>
      </c>
      <c r="P1846">
        <f t="shared" si="113"/>
        <v>76.05</v>
      </c>
      <c r="Q1846" s="11" t="s">
        <v>8323</v>
      </c>
      <c r="R1846" t="s">
        <v>8324</v>
      </c>
      <c r="S1846" s="15">
        <f t="shared" si="114"/>
        <v>40666.973541666666</v>
      </c>
      <c r="T1846" s="15">
        <f t="shared" si="115"/>
        <v>40705.125</v>
      </c>
    </row>
    <row r="1847" spans="1:20" ht="82.8" x14ac:dyDescent="0.4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12"/>
        <v>100</v>
      </c>
      <c r="P1847">
        <f t="shared" si="113"/>
        <v>52.63</v>
      </c>
      <c r="Q1847" s="11" t="s">
        <v>8323</v>
      </c>
      <c r="R1847" t="s">
        <v>8324</v>
      </c>
      <c r="S1847" s="15">
        <f t="shared" si="114"/>
        <v>42523.333310185189</v>
      </c>
      <c r="T1847" s="15">
        <f t="shared" si="115"/>
        <v>42538.204861111109</v>
      </c>
    </row>
    <row r="1848" spans="1:20" ht="41.4" x14ac:dyDescent="0.4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12"/>
        <v>138</v>
      </c>
      <c r="P1848">
        <f t="shared" si="113"/>
        <v>98.99</v>
      </c>
      <c r="Q1848" s="11" t="s">
        <v>8323</v>
      </c>
      <c r="R1848" t="s">
        <v>8324</v>
      </c>
      <c r="S1848" s="15">
        <f t="shared" si="114"/>
        <v>41228.650196759263</v>
      </c>
      <c r="T1848" s="15">
        <f t="shared" si="115"/>
        <v>41258.650196759263</v>
      </c>
    </row>
    <row r="1849" spans="1:20" ht="41.4" x14ac:dyDescent="0.4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12"/>
        <v>121</v>
      </c>
      <c r="P1849">
        <f t="shared" si="113"/>
        <v>79.53</v>
      </c>
      <c r="Q1849" s="11" t="s">
        <v>8323</v>
      </c>
      <c r="R1849" t="s">
        <v>8324</v>
      </c>
      <c r="S1849" s="15">
        <f t="shared" si="114"/>
        <v>42094.236481481479</v>
      </c>
      <c r="T1849" s="15">
        <f t="shared" si="115"/>
        <v>42115.236481481479</v>
      </c>
    </row>
    <row r="1850" spans="1:20" ht="41.4" x14ac:dyDescent="0.4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12"/>
        <v>107</v>
      </c>
      <c r="P1850">
        <f t="shared" si="113"/>
        <v>134.21</v>
      </c>
      <c r="Q1850" s="11" t="s">
        <v>8323</v>
      </c>
      <c r="R1850" t="s">
        <v>8324</v>
      </c>
      <c r="S1850" s="15">
        <f t="shared" si="114"/>
        <v>40691.788055555553</v>
      </c>
      <c r="T1850" s="15">
        <f t="shared" si="115"/>
        <v>40755.290972222225</v>
      </c>
    </row>
    <row r="1851" spans="1:20" ht="27.6" x14ac:dyDescent="0.4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12"/>
        <v>100</v>
      </c>
      <c r="P1851">
        <f t="shared" si="113"/>
        <v>37.630000000000003</v>
      </c>
      <c r="Q1851" s="11" t="s">
        <v>8323</v>
      </c>
      <c r="R1851" t="s">
        <v>8324</v>
      </c>
      <c r="S1851" s="15">
        <f t="shared" si="114"/>
        <v>41169.845590277779</v>
      </c>
      <c r="T1851" s="15">
        <f t="shared" si="115"/>
        <v>41199.845590277779</v>
      </c>
    </row>
    <row r="1852" spans="1:20" ht="41.4" x14ac:dyDescent="0.4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12"/>
        <v>102</v>
      </c>
      <c r="P1852">
        <f t="shared" si="113"/>
        <v>51.04</v>
      </c>
      <c r="Q1852" s="11" t="s">
        <v>8323</v>
      </c>
      <c r="R1852" t="s">
        <v>8324</v>
      </c>
      <c r="S1852" s="15">
        <f t="shared" si="114"/>
        <v>41800.959490740745</v>
      </c>
      <c r="T1852" s="15">
        <f t="shared" si="115"/>
        <v>41830.959490740745</v>
      </c>
    </row>
    <row r="1853" spans="1:20" ht="41.4" x14ac:dyDescent="0.4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12"/>
        <v>100</v>
      </c>
      <c r="P1853">
        <f t="shared" si="113"/>
        <v>50.04</v>
      </c>
      <c r="Q1853" s="11" t="s">
        <v>8323</v>
      </c>
      <c r="R1853" t="s">
        <v>8324</v>
      </c>
      <c r="S1853" s="15">
        <f t="shared" si="114"/>
        <v>41827.906689814816</v>
      </c>
      <c r="T1853" s="15">
        <f t="shared" si="115"/>
        <v>41848.041666666664</v>
      </c>
    </row>
    <row r="1854" spans="1:20" ht="41.4" x14ac:dyDescent="0.4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12"/>
        <v>117</v>
      </c>
      <c r="P1854">
        <f t="shared" si="113"/>
        <v>133.93</v>
      </c>
      <c r="Q1854" s="11" t="s">
        <v>8323</v>
      </c>
      <c r="R1854" t="s">
        <v>8324</v>
      </c>
      <c r="S1854" s="15">
        <f t="shared" si="114"/>
        <v>42081.77143518519</v>
      </c>
      <c r="T1854" s="15">
        <f t="shared" si="115"/>
        <v>42119</v>
      </c>
    </row>
    <row r="1855" spans="1:20" ht="41.4" x14ac:dyDescent="0.4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12"/>
        <v>102</v>
      </c>
      <c r="P1855">
        <f t="shared" si="113"/>
        <v>58.21</v>
      </c>
      <c r="Q1855" s="11" t="s">
        <v>8323</v>
      </c>
      <c r="R1855" t="s">
        <v>8324</v>
      </c>
      <c r="S1855" s="15">
        <f t="shared" si="114"/>
        <v>41177.060381944444</v>
      </c>
      <c r="T1855" s="15">
        <f t="shared" si="115"/>
        <v>41227.102048611108</v>
      </c>
    </row>
    <row r="1856" spans="1:20" ht="41.4" x14ac:dyDescent="0.4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12"/>
        <v>102</v>
      </c>
      <c r="P1856">
        <f t="shared" si="113"/>
        <v>88.04</v>
      </c>
      <c r="Q1856" s="11" t="s">
        <v>8323</v>
      </c>
      <c r="R1856" t="s">
        <v>8324</v>
      </c>
      <c r="S1856" s="15">
        <f t="shared" si="114"/>
        <v>41388.021261574075</v>
      </c>
      <c r="T1856" s="15">
        <f t="shared" si="115"/>
        <v>41418.021261574075</v>
      </c>
    </row>
    <row r="1857" spans="1:20" ht="41.4" x14ac:dyDescent="0.4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12"/>
        <v>154</v>
      </c>
      <c r="P1857">
        <f t="shared" si="113"/>
        <v>70.58</v>
      </c>
      <c r="Q1857" s="11" t="s">
        <v>8323</v>
      </c>
      <c r="R1857" t="s">
        <v>8324</v>
      </c>
      <c r="S1857" s="15">
        <f t="shared" si="114"/>
        <v>41600.538657407407</v>
      </c>
      <c r="T1857" s="15">
        <f t="shared" si="115"/>
        <v>41645.538657407407</v>
      </c>
    </row>
    <row r="1858" spans="1:20" ht="41.4" x14ac:dyDescent="0.4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si="112"/>
        <v>101</v>
      </c>
      <c r="P1858">
        <f t="shared" si="113"/>
        <v>53.29</v>
      </c>
      <c r="Q1858" s="11" t="s">
        <v>8323</v>
      </c>
      <c r="R1858" t="s">
        <v>8324</v>
      </c>
      <c r="S1858" s="15">
        <f t="shared" si="114"/>
        <v>41817.854999999996</v>
      </c>
      <c r="T1858" s="15">
        <f t="shared" si="115"/>
        <v>41838.854999999996</v>
      </c>
    </row>
    <row r="1859" spans="1:20" ht="41.4" x14ac:dyDescent="0.4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ref="O1859:O1922" si="116">ROUND(E1859/D1859*100,0)</f>
        <v>100</v>
      </c>
      <c r="P1859">
        <f t="shared" ref="P1859:P1922" si="117">IFERROR(ROUND(E1859/L1859,2),0)</f>
        <v>136.36000000000001</v>
      </c>
      <c r="Q1859" s="11" t="s">
        <v>8323</v>
      </c>
      <c r="R1859" t="s">
        <v>8324</v>
      </c>
      <c r="S1859" s="15">
        <f t="shared" ref="S1859:S1922" si="118">(((J1859/60)/60)/24)+DATE(1970,1,1)</f>
        <v>41864.76866898148</v>
      </c>
      <c r="T1859" s="15">
        <f t="shared" ref="T1859:T1922" si="119">(((I1859/60)/60)/24)+DATE(1970,1,1)</f>
        <v>41894.76866898148</v>
      </c>
    </row>
    <row r="1860" spans="1:20" ht="41.4" x14ac:dyDescent="0.4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16"/>
        <v>109</v>
      </c>
      <c r="P1860">
        <f t="shared" si="117"/>
        <v>40.549999999999997</v>
      </c>
      <c r="Q1860" s="11" t="s">
        <v>8323</v>
      </c>
      <c r="R1860" t="s">
        <v>8324</v>
      </c>
      <c r="S1860" s="15">
        <f t="shared" si="118"/>
        <v>40833.200474537036</v>
      </c>
      <c r="T1860" s="15">
        <f t="shared" si="119"/>
        <v>40893.242141203707</v>
      </c>
    </row>
    <row r="1861" spans="1:20" ht="27.6" x14ac:dyDescent="0.4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16"/>
        <v>132</v>
      </c>
      <c r="P1861">
        <f t="shared" si="117"/>
        <v>70.63</v>
      </c>
      <c r="Q1861" s="11" t="s">
        <v>8323</v>
      </c>
      <c r="R1861" t="s">
        <v>8324</v>
      </c>
      <c r="S1861" s="15">
        <f t="shared" si="118"/>
        <v>40778.770011574074</v>
      </c>
      <c r="T1861" s="15">
        <f t="shared" si="119"/>
        <v>40808.770011574074</v>
      </c>
    </row>
    <row r="1862" spans="1:20" ht="41.4" x14ac:dyDescent="0.4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16"/>
        <v>133</v>
      </c>
      <c r="P1862">
        <f t="shared" si="117"/>
        <v>52.68</v>
      </c>
      <c r="Q1862" s="11" t="s">
        <v>8323</v>
      </c>
      <c r="R1862" t="s">
        <v>8324</v>
      </c>
      <c r="S1862" s="15">
        <f t="shared" si="118"/>
        <v>41655.709305555552</v>
      </c>
      <c r="T1862" s="15">
        <f t="shared" si="119"/>
        <v>41676.709305555552</v>
      </c>
    </row>
    <row r="1863" spans="1:20" ht="41.4" x14ac:dyDescent="0.4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16"/>
        <v>0</v>
      </c>
      <c r="P1863">
        <f t="shared" si="117"/>
        <v>0</v>
      </c>
      <c r="Q1863" s="11" t="s">
        <v>8331</v>
      </c>
      <c r="R1863" t="s">
        <v>8333</v>
      </c>
      <c r="S1863" s="15">
        <f t="shared" si="118"/>
        <v>42000.300243055557</v>
      </c>
      <c r="T1863" s="15">
        <f t="shared" si="119"/>
        <v>42030.300243055557</v>
      </c>
    </row>
    <row r="1864" spans="1:20" ht="41.4" x14ac:dyDescent="0.4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16"/>
        <v>8</v>
      </c>
      <c r="P1864">
        <f t="shared" si="117"/>
        <v>90.94</v>
      </c>
      <c r="Q1864" s="11" t="s">
        <v>8331</v>
      </c>
      <c r="R1864" t="s">
        <v>8333</v>
      </c>
      <c r="S1864" s="15">
        <f t="shared" si="118"/>
        <v>42755.492754629624</v>
      </c>
      <c r="T1864" s="15">
        <f t="shared" si="119"/>
        <v>42802.3125</v>
      </c>
    </row>
    <row r="1865" spans="1:20" ht="41.4" x14ac:dyDescent="0.4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16"/>
        <v>0</v>
      </c>
      <c r="P1865">
        <f t="shared" si="117"/>
        <v>5</v>
      </c>
      <c r="Q1865" s="11" t="s">
        <v>8331</v>
      </c>
      <c r="R1865" t="s">
        <v>8333</v>
      </c>
      <c r="S1865" s="15">
        <f t="shared" si="118"/>
        <v>41772.797280092593</v>
      </c>
      <c r="T1865" s="15">
        <f t="shared" si="119"/>
        <v>41802.797280092593</v>
      </c>
    </row>
    <row r="1866" spans="1:20" ht="55.2" x14ac:dyDescent="0.4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16"/>
        <v>43</v>
      </c>
      <c r="P1866">
        <f t="shared" si="117"/>
        <v>58.08</v>
      </c>
      <c r="Q1866" s="11" t="s">
        <v>8331</v>
      </c>
      <c r="R1866" t="s">
        <v>8333</v>
      </c>
      <c r="S1866" s="15">
        <f t="shared" si="118"/>
        <v>41733.716435185182</v>
      </c>
      <c r="T1866" s="15">
        <f t="shared" si="119"/>
        <v>41763.716435185182</v>
      </c>
    </row>
    <row r="1867" spans="1:20" ht="41.4" x14ac:dyDescent="0.4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16"/>
        <v>0</v>
      </c>
      <c r="P1867">
        <f t="shared" si="117"/>
        <v>2</v>
      </c>
      <c r="Q1867" s="11" t="s">
        <v>8331</v>
      </c>
      <c r="R1867" t="s">
        <v>8333</v>
      </c>
      <c r="S1867" s="15">
        <f t="shared" si="118"/>
        <v>42645.367442129631</v>
      </c>
      <c r="T1867" s="15">
        <f t="shared" si="119"/>
        <v>42680.409108796302</v>
      </c>
    </row>
    <row r="1868" spans="1:20" ht="41.4" x14ac:dyDescent="0.4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16"/>
        <v>1</v>
      </c>
      <c r="P1868">
        <f t="shared" si="117"/>
        <v>62.5</v>
      </c>
      <c r="Q1868" s="11" t="s">
        <v>8331</v>
      </c>
      <c r="R1868" t="s">
        <v>8333</v>
      </c>
      <c r="S1868" s="15">
        <f t="shared" si="118"/>
        <v>42742.246493055558</v>
      </c>
      <c r="T1868" s="15">
        <f t="shared" si="119"/>
        <v>42795.166666666672</v>
      </c>
    </row>
    <row r="1869" spans="1:20" ht="41.4" x14ac:dyDescent="0.4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16"/>
        <v>0</v>
      </c>
      <c r="P1869">
        <f t="shared" si="117"/>
        <v>10</v>
      </c>
      <c r="Q1869" s="11" t="s">
        <v>8331</v>
      </c>
      <c r="R1869" t="s">
        <v>8333</v>
      </c>
      <c r="S1869" s="15">
        <f t="shared" si="118"/>
        <v>42649.924907407403</v>
      </c>
      <c r="T1869" s="15">
        <f t="shared" si="119"/>
        <v>42679.924907407403</v>
      </c>
    </row>
    <row r="1870" spans="1:20" ht="41.4" x14ac:dyDescent="0.4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16"/>
        <v>5</v>
      </c>
      <c r="P1870">
        <f t="shared" si="117"/>
        <v>71.59</v>
      </c>
      <c r="Q1870" s="11" t="s">
        <v>8331</v>
      </c>
      <c r="R1870" t="s">
        <v>8333</v>
      </c>
      <c r="S1870" s="15">
        <f t="shared" si="118"/>
        <v>42328.779224537036</v>
      </c>
      <c r="T1870" s="15">
        <f t="shared" si="119"/>
        <v>42353.332638888889</v>
      </c>
    </row>
    <row r="1871" spans="1:20" ht="41.4" x14ac:dyDescent="0.4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16"/>
        <v>0</v>
      </c>
      <c r="P1871">
        <f t="shared" si="117"/>
        <v>0</v>
      </c>
      <c r="Q1871" s="11" t="s">
        <v>8331</v>
      </c>
      <c r="R1871" t="s">
        <v>8333</v>
      </c>
      <c r="S1871" s="15">
        <f t="shared" si="118"/>
        <v>42709.002881944441</v>
      </c>
      <c r="T1871" s="15">
        <f t="shared" si="119"/>
        <v>42739.002881944441</v>
      </c>
    </row>
    <row r="1872" spans="1:20" ht="41.4" x14ac:dyDescent="0.4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16"/>
        <v>10</v>
      </c>
      <c r="P1872">
        <f t="shared" si="117"/>
        <v>32.82</v>
      </c>
      <c r="Q1872" s="11" t="s">
        <v>8331</v>
      </c>
      <c r="R1872" t="s">
        <v>8333</v>
      </c>
      <c r="S1872" s="15">
        <f t="shared" si="118"/>
        <v>42371.355729166666</v>
      </c>
      <c r="T1872" s="15">
        <f t="shared" si="119"/>
        <v>42400.178472222222</v>
      </c>
    </row>
    <row r="1873" spans="1:20" ht="41.4" x14ac:dyDescent="0.4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16"/>
        <v>72</v>
      </c>
      <c r="P1873">
        <f t="shared" si="117"/>
        <v>49.12</v>
      </c>
      <c r="Q1873" s="11" t="s">
        <v>8331</v>
      </c>
      <c r="R1873" t="s">
        <v>8333</v>
      </c>
      <c r="S1873" s="15">
        <f t="shared" si="118"/>
        <v>41923.783576388887</v>
      </c>
      <c r="T1873" s="15">
        <f t="shared" si="119"/>
        <v>41963.825243055559</v>
      </c>
    </row>
    <row r="1874" spans="1:20" ht="41.4" x14ac:dyDescent="0.4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16"/>
        <v>1</v>
      </c>
      <c r="P1874">
        <f t="shared" si="117"/>
        <v>16.309999999999999</v>
      </c>
      <c r="Q1874" s="11" t="s">
        <v>8331</v>
      </c>
      <c r="R1874" t="s">
        <v>8333</v>
      </c>
      <c r="S1874" s="15">
        <f t="shared" si="118"/>
        <v>42155.129652777774</v>
      </c>
      <c r="T1874" s="15">
        <f t="shared" si="119"/>
        <v>42185.129652777774</v>
      </c>
    </row>
    <row r="1875" spans="1:20" ht="41.4" x14ac:dyDescent="0.4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16"/>
        <v>0</v>
      </c>
      <c r="P1875">
        <f t="shared" si="117"/>
        <v>18</v>
      </c>
      <c r="Q1875" s="11" t="s">
        <v>8331</v>
      </c>
      <c r="R1875" t="s">
        <v>8333</v>
      </c>
      <c r="S1875" s="15">
        <f t="shared" si="118"/>
        <v>42164.615856481483</v>
      </c>
      <c r="T1875" s="15">
        <f t="shared" si="119"/>
        <v>42193.697916666672</v>
      </c>
    </row>
    <row r="1876" spans="1:20" ht="41.4" x14ac:dyDescent="0.4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16"/>
        <v>0</v>
      </c>
      <c r="P1876">
        <f t="shared" si="117"/>
        <v>13</v>
      </c>
      <c r="Q1876" s="11" t="s">
        <v>8331</v>
      </c>
      <c r="R1876" t="s">
        <v>8333</v>
      </c>
      <c r="S1876" s="15">
        <f t="shared" si="118"/>
        <v>42529.969131944439</v>
      </c>
      <c r="T1876" s="15">
        <f t="shared" si="119"/>
        <v>42549.969131944439</v>
      </c>
    </row>
    <row r="1877" spans="1:20" ht="27.6" x14ac:dyDescent="0.4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16"/>
        <v>1</v>
      </c>
      <c r="P1877">
        <f t="shared" si="117"/>
        <v>17</v>
      </c>
      <c r="Q1877" s="11" t="s">
        <v>8331</v>
      </c>
      <c r="R1877" t="s">
        <v>8333</v>
      </c>
      <c r="S1877" s="15">
        <f t="shared" si="118"/>
        <v>42528.899398148147</v>
      </c>
      <c r="T1877" s="15">
        <f t="shared" si="119"/>
        <v>42588.899398148147</v>
      </c>
    </row>
    <row r="1878" spans="1:20" ht="41.4" x14ac:dyDescent="0.4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16"/>
        <v>0</v>
      </c>
      <c r="P1878">
        <f t="shared" si="117"/>
        <v>0</v>
      </c>
      <c r="Q1878" s="11" t="s">
        <v>8331</v>
      </c>
      <c r="R1878" t="s">
        <v>8333</v>
      </c>
      <c r="S1878" s="15">
        <f t="shared" si="118"/>
        <v>41776.284780092588</v>
      </c>
      <c r="T1878" s="15">
        <f t="shared" si="119"/>
        <v>41806.284780092588</v>
      </c>
    </row>
    <row r="1879" spans="1:20" ht="27.6" x14ac:dyDescent="0.4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16"/>
        <v>0</v>
      </c>
      <c r="P1879">
        <f t="shared" si="117"/>
        <v>0</v>
      </c>
      <c r="Q1879" s="11" t="s">
        <v>8331</v>
      </c>
      <c r="R1879" t="s">
        <v>8333</v>
      </c>
      <c r="S1879" s="15">
        <f t="shared" si="118"/>
        <v>42035.029224537036</v>
      </c>
      <c r="T1879" s="15">
        <f t="shared" si="119"/>
        <v>42064.029224537036</v>
      </c>
    </row>
    <row r="1880" spans="1:20" ht="41.4" x14ac:dyDescent="0.4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16"/>
        <v>0</v>
      </c>
      <c r="P1880">
        <f t="shared" si="117"/>
        <v>0</v>
      </c>
      <c r="Q1880" s="11" t="s">
        <v>8331</v>
      </c>
      <c r="R1880" t="s">
        <v>8333</v>
      </c>
      <c r="S1880" s="15">
        <f t="shared" si="118"/>
        <v>41773.008738425924</v>
      </c>
      <c r="T1880" s="15">
        <f t="shared" si="119"/>
        <v>41803.008738425924</v>
      </c>
    </row>
    <row r="1881" spans="1:20" ht="41.4" x14ac:dyDescent="0.4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16"/>
        <v>0</v>
      </c>
      <c r="P1881">
        <f t="shared" si="117"/>
        <v>3</v>
      </c>
      <c r="Q1881" s="11" t="s">
        <v>8331</v>
      </c>
      <c r="R1881" t="s">
        <v>8333</v>
      </c>
      <c r="S1881" s="15">
        <f t="shared" si="118"/>
        <v>42413.649641203709</v>
      </c>
      <c r="T1881" s="15">
        <f t="shared" si="119"/>
        <v>42443.607974537037</v>
      </c>
    </row>
    <row r="1882" spans="1:20" ht="27.6" x14ac:dyDescent="0.4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16"/>
        <v>20</v>
      </c>
      <c r="P1882">
        <f t="shared" si="117"/>
        <v>41.83</v>
      </c>
      <c r="Q1882" s="11" t="s">
        <v>8331</v>
      </c>
      <c r="R1882" t="s">
        <v>8333</v>
      </c>
      <c r="S1882" s="15">
        <f t="shared" si="118"/>
        <v>42430.566898148143</v>
      </c>
      <c r="T1882" s="15">
        <f t="shared" si="119"/>
        <v>42459.525231481486</v>
      </c>
    </row>
    <row r="1883" spans="1:20" ht="41.4" x14ac:dyDescent="0.4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16"/>
        <v>173</v>
      </c>
      <c r="P1883">
        <f t="shared" si="117"/>
        <v>49.34</v>
      </c>
      <c r="Q1883" s="11" t="s">
        <v>8323</v>
      </c>
      <c r="R1883" t="s">
        <v>8327</v>
      </c>
      <c r="S1883" s="15">
        <f t="shared" si="118"/>
        <v>42043.152650462958</v>
      </c>
      <c r="T1883" s="15">
        <f t="shared" si="119"/>
        <v>42073.110983796301</v>
      </c>
    </row>
    <row r="1884" spans="1:20" ht="41.4" x14ac:dyDescent="0.4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16"/>
        <v>101</v>
      </c>
      <c r="P1884">
        <f t="shared" si="117"/>
        <v>41.73</v>
      </c>
      <c r="Q1884" s="11" t="s">
        <v>8323</v>
      </c>
      <c r="R1884" t="s">
        <v>8327</v>
      </c>
      <c r="S1884" s="15">
        <f t="shared" si="118"/>
        <v>41067.949212962965</v>
      </c>
      <c r="T1884" s="15">
        <f t="shared" si="119"/>
        <v>41100.991666666669</v>
      </c>
    </row>
    <row r="1885" spans="1:20" ht="41.4" x14ac:dyDescent="0.4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16"/>
        <v>105</v>
      </c>
      <c r="P1885">
        <f t="shared" si="117"/>
        <v>32.72</v>
      </c>
      <c r="Q1885" s="11" t="s">
        <v>8323</v>
      </c>
      <c r="R1885" t="s">
        <v>8327</v>
      </c>
      <c r="S1885" s="15">
        <f t="shared" si="118"/>
        <v>40977.948009259257</v>
      </c>
      <c r="T1885" s="15">
        <f t="shared" si="119"/>
        <v>41007.906342592592</v>
      </c>
    </row>
    <row r="1886" spans="1:20" ht="41.4" x14ac:dyDescent="0.4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16"/>
        <v>135</v>
      </c>
      <c r="P1886">
        <f t="shared" si="117"/>
        <v>51.96</v>
      </c>
      <c r="Q1886" s="11" t="s">
        <v>8323</v>
      </c>
      <c r="R1886" t="s">
        <v>8327</v>
      </c>
      <c r="S1886" s="15">
        <f t="shared" si="118"/>
        <v>41205.198321759257</v>
      </c>
      <c r="T1886" s="15">
        <f t="shared" si="119"/>
        <v>41240.5</v>
      </c>
    </row>
    <row r="1887" spans="1:20" ht="41.4" x14ac:dyDescent="0.4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16"/>
        <v>116</v>
      </c>
      <c r="P1887">
        <f t="shared" si="117"/>
        <v>50.69</v>
      </c>
      <c r="Q1887" s="11" t="s">
        <v>8323</v>
      </c>
      <c r="R1887" t="s">
        <v>8327</v>
      </c>
      <c r="S1887" s="15">
        <f t="shared" si="118"/>
        <v>41099.093865740739</v>
      </c>
      <c r="T1887" s="15">
        <f t="shared" si="119"/>
        <v>41131.916666666664</v>
      </c>
    </row>
    <row r="1888" spans="1:20" ht="41.4" x14ac:dyDescent="0.4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16"/>
        <v>102</v>
      </c>
      <c r="P1888">
        <f t="shared" si="117"/>
        <v>42.24</v>
      </c>
      <c r="Q1888" s="11" t="s">
        <v>8323</v>
      </c>
      <c r="R1888" t="s">
        <v>8327</v>
      </c>
      <c r="S1888" s="15">
        <f t="shared" si="118"/>
        <v>41925.906689814816</v>
      </c>
      <c r="T1888" s="15">
        <f t="shared" si="119"/>
        <v>41955.94835648148</v>
      </c>
    </row>
    <row r="1889" spans="1:20" ht="41.4" x14ac:dyDescent="0.4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16"/>
        <v>111</v>
      </c>
      <c r="P1889">
        <f t="shared" si="117"/>
        <v>416.88</v>
      </c>
      <c r="Q1889" s="11" t="s">
        <v>8323</v>
      </c>
      <c r="R1889" t="s">
        <v>8327</v>
      </c>
      <c r="S1889" s="15">
        <f t="shared" si="118"/>
        <v>42323.800138888888</v>
      </c>
      <c r="T1889" s="15">
        <f t="shared" si="119"/>
        <v>42341.895833333328</v>
      </c>
    </row>
    <row r="1890" spans="1:20" ht="41.4" x14ac:dyDescent="0.4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16"/>
        <v>166</v>
      </c>
      <c r="P1890">
        <f t="shared" si="117"/>
        <v>46.65</v>
      </c>
      <c r="Q1890" s="11" t="s">
        <v>8323</v>
      </c>
      <c r="R1890" t="s">
        <v>8327</v>
      </c>
      <c r="S1890" s="15">
        <f t="shared" si="118"/>
        <v>40299.239953703705</v>
      </c>
      <c r="T1890" s="15">
        <f t="shared" si="119"/>
        <v>40330.207638888889</v>
      </c>
    </row>
    <row r="1891" spans="1:20" ht="41.4" x14ac:dyDescent="0.4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16"/>
        <v>107</v>
      </c>
      <c r="P1891">
        <f t="shared" si="117"/>
        <v>48.45</v>
      </c>
      <c r="Q1891" s="11" t="s">
        <v>8323</v>
      </c>
      <c r="R1891" t="s">
        <v>8327</v>
      </c>
      <c r="S1891" s="15">
        <f t="shared" si="118"/>
        <v>41299.793356481481</v>
      </c>
      <c r="T1891" s="15">
        <f t="shared" si="119"/>
        <v>41344.751689814817</v>
      </c>
    </row>
    <row r="1892" spans="1:20" ht="41.4" x14ac:dyDescent="0.4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16"/>
        <v>145</v>
      </c>
      <c r="P1892">
        <f t="shared" si="117"/>
        <v>70.53</v>
      </c>
      <c r="Q1892" s="11" t="s">
        <v>8323</v>
      </c>
      <c r="R1892" t="s">
        <v>8327</v>
      </c>
      <c r="S1892" s="15">
        <f t="shared" si="118"/>
        <v>41228.786203703705</v>
      </c>
      <c r="T1892" s="15">
        <f t="shared" si="119"/>
        <v>41258.786203703705</v>
      </c>
    </row>
    <row r="1893" spans="1:20" ht="55.2" x14ac:dyDescent="0.4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16"/>
        <v>106</v>
      </c>
      <c r="P1893">
        <f t="shared" si="117"/>
        <v>87.96</v>
      </c>
      <c r="Q1893" s="11" t="s">
        <v>8323</v>
      </c>
      <c r="R1893" t="s">
        <v>8327</v>
      </c>
      <c r="S1893" s="15">
        <f t="shared" si="118"/>
        <v>40335.798078703701</v>
      </c>
      <c r="T1893" s="15">
        <f t="shared" si="119"/>
        <v>40381.25</v>
      </c>
    </row>
    <row r="1894" spans="1:20" ht="41.4" x14ac:dyDescent="0.4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16"/>
        <v>137</v>
      </c>
      <c r="P1894">
        <f t="shared" si="117"/>
        <v>26.27</v>
      </c>
      <c r="Q1894" s="11" t="s">
        <v>8323</v>
      </c>
      <c r="R1894" t="s">
        <v>8327</v>
      </c>
      <c r="S1894" s="15">
        <f t="shared" si="118"/>
        <v>40671.637511574074</v>
      </c>
      <c r="T1894" s="15">
        <f t="shared" si="119"/>
        <v>40701.637511574074</v>
      </c>
    </row>
    <row r="1895" spans="1:20" ht="41.4" x14ac:dyDescent="0.4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16"/>
        <v>104</v>
      </c>
      <c r="P1895">
        <f t="shared" si="117"/>
        <v>57.78</v>
      </c>
      <c r="Q1895" s="11" t="s">
        <v>8323</v>
      </c>
      <c r="R1895" t="s">
        <v>8327</v>
      </c>
      <c r="S1895" s="15">
        <f t="shared" si="118"/>
        <v>40632.94195601852</v>
      </c>
      <c r="T1895" s="15">
        <f t="shared" si="119"/>
        <v>40649.165972222225</v>
      </c>
    </row>
    <row r="1896" spans="1:20" ht="27.6" x14ac:dyDescent="0.4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16"/>
        <v>115</v>
      </c>
      <c r="P1896">
        <f t="shared" si="117"/>
        <v>57.25</v>
      </c>
      <c r="Q1896" s="11" t="s">
        <v>8323</v>
      </c>
      <c r="R1896" t="s">
        <v>8327</v>
      </c>
      <c r="S1896" s="15">
        <f t="shared" si="118"/>
        <v>40920.904895833337</v>
      </c>
      <c r="T1896" s="15">
        <f t="shared" si="119"/>
        <v>40951.904895833337</v>
      </c>
    </row>
    <row r="1897" spans="1:20" ht="41.4" x14ac:dyDescent="0.4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16"/>
        <v>102</v>
      </c>
      <c r="P1897">
        <f t="shared" si="117"/>
        <v>196.34</v>
      </c>
      <c r="Q1897" s="11" t="s">
        <v>8323</v>
      </c>
      <c r="R1897" t="s">
        <v>8327</v>
      </c>
      <c r="S1897" s="15">
        <f t="shared" si="118"/>
        <v>42267.746782407412</v>
      </c>
      <c r="T1897" s="15">
        <f t="shared" si="119"/>
        <v>42297.746782407412</v>
      </c>
    </row>
    <row r="1898" spans="1:20" ht="41.4" x14ac:dyDescent="0.4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16"/>
        <v>124</v>
      </c>
      <c r="P1898">
        <f t="shared" si="117"/>
        <v>43</v>
      </c>
      <c r="Q1898" s="11" t="s">
        <v>8323</v>
      </c>
      <c r="R1898" t="s">
        <v>8327</v>
      </c>
      <c r="S1898" s="15">
        <f t="shared" si="118"/>
        <v>40981.710243055553</v>
      </c>
      <c r="T1898" s="15">
        <f t="shared" si="119"/>
        <v>41011.710243055553</v>
      </c>
    </row>
    <row r="1899" spans="1:20" ht="41.4" x14ac:dyDescent="0.4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16"/>
        <v>102</v>
      </c>
      <c r="P1899">
        <f t="shared" si="117"/>
        <v>35.549999999999997</v>
      </c>
      <c r="Q1899" s="11" t="s">
        <v>8323</v>
      </c>
      <c r="R1899" t="s">
        <v>8327</v>
      </c>
      <c r="S1899" s="15">
        <f t="shared" si="118"/>
        <v>41680.583402777782</v>
      </c>
      <c r="T1899" s="15">
        <f t="shared" si="119"/>
        <v>41702.875</v>
      </c>
    </row>
    <row r="1900" spans="1:20" ht="41.4" x14ac:dyDescent="0.4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16"/>
        <v>145</v>
      </c>
      <c r="P1900">
        <f t="shared" si="117"/>
        <v>68.81</v>
      </c>
      <c r="Q1900" s="11" t="s">
        <v>8323</v>
      </c>
      <c r="R1900" t="s">
        <v>8327</v>
      </c>
      <c r="S1900" s="15">
        <f t="shared" si="118"/>
        <v>42366.192974537036</v>
      </c>
      <c r="T1900" s="15">
        <f t="shared" si="119"/>
        <v>42401.75</v>
      </c>
    </row>
    <row r="1901" spans="1:20" ht="41.4" x14ac:dyDescent="0.4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16"/>
        <v>133</v>
      </c>
      <c r="P1901">
        <f t="shared" si="117"/>
        <v>28.57</v>
      </c>
      <c r="Q1901" s="11" t="s">
        <v>8323</v>
      </c>
      <c r="R1901" t="s">
        <v>8327</v>
      </c>
      <c r="S1901" s="15">
        <f t="shared" si="118"/>
        <v>42058.941736111112</v>
      </c>
      <c r="T1901" s="15">
        <f t="shared" si="119"/>
        <v>42088.90006944444</v>
      </c>
    </row>
    <row r="1902" spans="1:20" ht="41.4" x14ac:dyDescent="0.4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16"/>
        <v>109</v>
      </c>
      <c r="P1902">
        <f t="shared" si="117"/>
        <v>50.63</v>
      </c>
      <c r="Q1902" s="11" t="s">
        <v>8323</v>
      </c>
      <c r="R1902" t="s">
        <v>8327</v>
      </c>
      <c r="S1902" s="15">
        <f t="shared" si="118"/>
        <v>41160.871886574074</v>
      </c>
      <c r="T1902" s="15">
        <f t="shared" si="119"/>
        <v>41188.415972222225</v>
      </c>
    </row>
    <row r="1903" spans="1:20" ht="41.4" x14ac:dyDescent="0.4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16"/>
        <v>3</v>
      </c>
      <c r="P1903">
        <f t="shared" si="117"/>
        <v>106.8</v>
      </c>
      <c r="Q1903" s="11" t="s">
        <v>8317</v>
      </c>
      <c r="R1903" t="s">
        <v>8346</v>
      </c>
      <c r="S1903" s="15">
        <f t="shared" si="118"/>
        <v>42116.54315972222</v>
      </c>
      <c r="T1903" s="15">
        <f t="shared" si="119"/>
        <v>42146.541666666672</v>
      </c>
    </row>
    <row r="1904" spans="1:20" ht="41.4" x14ac:dyDescent="0.4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16"/>
        <v>1</v>
      </c>
      <c r="P1904">
        <f t="shared" si="117"/>
        <v>4</v>
      </c>
      <c r="Q1904" s="11" t="s">
        <v>8317</v>
      </c>
      <c r="R1904" t="s">
        <v>8346</v>
      </c>
      <c r="S1904" s="15">
        <f t="shared" si="118"/>
        <v>42037.789895833332</v>
      </c>
      <c r="T1904" s="15">
        <f t="shared" si="119"/>
        <v>42067.789895833332</v>
      </c>
    </row>
    <row r="1905" spans="1:20" ht="41.4" x14ac:dyDescent="0.4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16"/>
        <v>47</v>
      </c>
      <c r="P1905">
        <f t="shared" si="117"/>
        <v>34.1</v>
      </c>
      <c r="Q1905" s="11" t="s">
        <v>8317</v>
      </c>
      <c r="R1905" t="s">
        <v>8346</v>
      </c>
      <c r="S1905" s="15">
        <f t="shared" si="118"/>
        <v>42702.770729166667</v>
      </c>
      <c r="T1905" s="15">
        <f t="shared" si="119"/>
        <v>42762.770729166667</v>
      </c>
    </row>
    <row r="1906" spans="1:20" ht="41.4" x14ac:dyDescent="0.4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16"/>
        <v>0</v>
      </c>
      <c r="P1906">
        <f t="shared" si="117"/>
        <v>25</v>
      </c>
      <c r="Q1906" s="11" t="s">
        <v>8317</v>
      </c>
      <c r="R1906" t="s">
        <v>8346</v>
      </c>
      <c r="S1906" s="15">
        <f t="shared" si="118"/>
        <v>42326.685428240744</v>
      </c>
      <c r="T1906" s="15">
        <f t="shared" si="119"/>
        <v>42371.685428240744</v>
      </c>
    </row>
    <row r="1907" spans="1:20" ht="41.4" x14ac:dyDescent="0.4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16"/>
        <v>0</v>
      </c>
      <c r="P1907">
        <f t="shared" si="117"/>
        <v>10.5</v>
      </c>
      <c r="Q1907" s="11" t="s">
        <v>8317</v>
      </c>
      <c r="R1907" t="s">
        <v>8346</v>
      </c>
      <c r="S1907" s="15">
        <f t="shared" si="118"/>
        <v>41859.925856481481</v>
      </c>
      <c r="T1907" s="15">
        <f t="shared" si="119"/>
        <v>41889.925856481481</v>
      </c>
    </row>
    <row r="1908" spans="1:20" ht="41.4" x14ac:dyDescent="0.4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16"/>
        <v>43</v>
      </c>
      <c r="P1908">
        <f t="shared" si="117"/>
        <v>215.96</v>
      </c>
      <c r="Q1908" s="11" t="s">
        <v>8317</v>
      </c>
      <c r="R1908" t="s">
        <v>8346</v>
      </c>
      <c r="S1908" s="15">
        <f t="shared" si="118"/>
        <v>42514.671099537038</v>
      </c>
      <c r="T1908" s="15">
        <f t="shared" si="119"/>
        <v>42544.671099537038</v>
      </c>
    </row>
    <row r="1909" spans="1:20" ht="41.4" x14ac:dyDescent="0.4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16"/>
        <v>0</v>
      </c>
      <c r="P1909">
        <f t="shared" si="117"/>
        <v>21.25</v>
      </c>
      <c r="Q1909" s="11" t="s">
        <v>8317</v>
      </c>
      <c r="R1909" t="s">
        <v>8346</v>
      </c>
      <c r="S1909" s="15">
        <f t="shared" si="118"/>
        <v>41767.587094907409</v>
      </c>
      <c r="T1909" s="15">
        <f t="shared" si="119"/>
        <v>41782.587094907409</v>
      </c>
    </row>
    <row r="1910" spans="1:20" ht="41.4" x14ac:dyDescent="0.4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16"/>
        <v>2</v>
      </c>
      <c r="P1910">
        <f t="shared" si="117"/>
        <v>108.25</v>
      </c>
      <c r="Q1910" s="11" t="s">
        <v>8317</v>
      </c>
      <c r="R1910" t="s">
        <v>8346</v>
      </c>
      <c r="S1910" s="15">
        <f t="shared" si="118"/>
        <v>42703.917824074073</v>
      </c>
      <c r="T1910" s="15">
        <f t="shared" si="119"/>
        <v>42733.917824074073</v>
      </c>
    </row>
    <row r="1911" spans="1:20" ht="41.4" x14ac:dyDescent="0.4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16"/>
        <v>14</v>
      </c>
      <c r="P1911">
        <f t="shared" si="117"/>
        <v>129.97</v>
      </c>
      <c r="Q1911" s="11" t="s">
        <v>8317</v>
      </c>
      <c r="R1911" t="s">
        <v>8346</v>
      </c>
      <c r="S1911" s="15">
        <f t="shared" si="118"/>
        <v>41905.429155092592</v>
      </c>
      <c r="T1911" s="15">
        <f t="shared" si="119"/>
        <v>41935.429155092592</v>
      </c>
    </row>
    <row r="1912" spans="1:20" ht="41.4" x14ac:dyDescent="0.4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16"/>
        <v>39</v>
      </c>
      <c r="P1912">
        <f t="shared" si="117"/>
        <v>117.49</v>
      </c>
      <c r="Q1912" s="11" t="s">
        <v>8317</v>
      </c>
      <c r="R1912" t="s">
        <v>8346</v>
      </c>
      <c r="S1912" s="15">
        <f t="shared" si="118"/>
        <v>42264.963159722218</v>
      </c>
      <c r="T1912" s="15">
        <f t="shared" si="119"/>
        <v>42308.947916666672</v>
      </c>
    </row>
    <row r="1913" spans="1:20" ht="41.4" x14ac:dyDescent="0.4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16"/>
        <v>0</v>
      </c>
      <c r="P1913">
        <f t="shared" si="117"/>
        <v>10</v>
      </c>
      <c r="Q1913" s="11" t="s">
        <v>8317</v>
      </c>
      <c r="R1913" t="s">
        <v>8346</v>
      </c>
      <c r="S1913" s="15">
        <f t="shared" si="118"/>
        <v>41830.033958333333</v>
      </c>
      <c r="T1913" s="15">
        <f t="shared" si="119"/>
        <v>41860.033958333333</v>
      </c>
    </row>
    <row r="1914" spans="1:20" ht="41.4" x14ac:dyDescent="0.4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16"/>
        <v>59</v>
      </c>
      <c r="P1914">
        <f t="shared" si="117"/>
        <v>70.599999999999994</v>
      </c>
      <c r="Q1914" s="11" t="s">
        <v>8317</v>
      </c>
      <c r="R1914" t="s">
        <v>8346</v>
      </c>
      <c r="S1914" s="15">
        <f t="shared" si="118"/>
        <v>42129.226388888885</v>
      </c>
      <c r="T1914" s="15">
        <f t="shared" si="119"/>
        <v>42159.226388888885</v>
      </c>
    </row>
    <row r="1915" spans="1:20" ht="27.6" x14ac:dyDescent="0.4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16"/>
        <v>1</v>
      </c>
      <c r="P1915">
        <f t="shared" si="117"/>
        <v>24.5</v>
      </c>
      <c r="Q1915" s="11" t="s">
        <v>8317</v>
      </c>
      <c r="R1915" t="s">
        <v>8346</v>
      </c>
      <c r="S1915" s="15">
        <f t="shared" si="118"/>
        <v>41890.511319444442</v>
      </c>
      <c r="T1915" s="15">
        <f t="shared" si="119"/>
        <v>41920.511319444442</v>
      </c>
    </row>
    <row r="1916" spans="1:20" ht="41.4" x14ac:dyDescent="0.4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16"/>
        <v>9</v>
      </c>
      <c r="P1916">
        <f t="shared" si="117"/>
        <v>30</v>
      </c>
      <c r="Q1916" s="11" t="s">
        <v>8317</v>
      </c>
      <c r="R1916" t="s">
        <v>8346</v>
      </c>
      <c r="S1916" s="15">
        <f t="shared" si="118"/>
        <v>41929.174456018518</v>
      </c>
      <c r="T1916" s="15">
        <f t="shared" si="119"/>
        <v>41944.165972222225</v>
      </c>
    </row>
    <row r="1917" spans="1:20" ht="41.4" x14ac:dyDescent="0.4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16"/>
        <v>2</v>
      </c>
      <c r="P1917">
        <f t="shared" si="117"/>
        <v>2</v>
      </c>
      <c r="Q1917" s="11" t="s">
        <v>8317</v>
      </c>
      <c r="R1917" t="s">
        <v>8346</v>
      </c>
      <c r="S1917" s="15">
        <f t="shared" si="118"/>
        <v>41864.04886574074</v>
      </c>
      <c r="T1917" s="15">
        <f t="shared" si="119"/>
        <v>41884.04886574074</v>
      </c>
    </row>
    <row r="1918" spans="1:20" ht="27.6" x14ac:dyDescent="0.4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16"/>
        <v>1</v>
      </c>
      <c r="P1918">
        <f t="shared" si="117"/>
        <v>17</v>
      </c>
      <c r="Q1918" s="11" t="s">
        <v>8317</v>
      </c>
      <c r="R1918" t="s">
        <v>8346</v>
      </c>
      <c r="S1918" s="15">
        <f t="shared" si="118"/>
        <v>42656.717303240745</v>
      </c>
      <c r="T1918" s="15">
        <f t="shared" si="119"/>
        <v>42681.758969907409</v>
      </c>
    </row>
    <row r="1919" spans="1:20" ht="27.6" x14ac:dyDescent="0.4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16"/>
        <v>53</v>
      </c>
      <c r="P1919">
        <f t="shared" si="117"/>
        <v>2928.93</v>
      </c>
      <c r="Q1919" s="11" t="s">
        <v>8317</v>
      </c>
      <c r="R1919" t="s">
        <v>8346</v>
      </c>
      <c r="S1919" s="15">
        <f t="shared" si="118"/>
        <v>42746.270057870366</v>
      </c>
      <c r="T1919" s="15">
        <f t="shared" si="119"/>
        <v>42776.270057870366</v>
      </c>
    </row>
    <row r="1920" spans="1:20" ht="41.4" x14ac:dyDescent="0.4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16"/>
        <v>1</v>
      </c>
      <c r="P1920">
        <f t="shared" si="117"/>
        <v>28.89</v>
      </c>
      <c r="Q1920" s="11" t="s">
        <v>8317</v>
      </c>
      <c r="R1920" t="s">
        <v>8346</v>
      </c>
      <c r="S1920" s="15">
        <f t="shared" si="118"/>
        <v>41828.789942129632</v>
      </c>
      <c r="T1920" s="15">
        <f t="shared" si="119"/>
        <v>41863.789942129632</v>
      </c>
    </row>
    <row r="1921" spans="1:20" ht="41.4" x14ac:dyDescent="0.4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16"/>
        <v>47</v>
      </c>
      <c r="P1921">
        <f t="shared" si="117"/>
        <v>29.63</v>
      </c>
      <c r="Q1921" s="11" t="s">
        <v>8317</v>
      </c>
      <c r="R1921" t="s">
        <v>8346</v>
      </c>
      <c r="S1921" s="15">
        <f t="shared" si="118"/>
        <v>42113.875567129624</v>
      </c>
      <c r="T1921" s="15">
        <f t="shared" si="119"/>
        <v>42143.875567129624</v>
      </c>
    </row>
    <row r="1922" spans="1:20" ht="41.4" x14ac:dyDescent="0.4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si="116"/>
        <v>43</v>
      </c>
      <c r="P1922">
        <f t="shared" si="117"/>
        <v>40.98</v>
      </c>
      <c r="Q1922" s="11" t="s">
        <v>8317</v>
      </c>
      <c r="R1922" t="s">
        <v>8346</v>
      </c>
      <c r="S1922" s="15">
        <f t="shared" si="118"/>
        <v>42270.875706018516</v>
      </c>
      <c r="T1922" s="15">
        <f t="shared" si="119"/>
        <v>42298.958333333328</v>
      </c>
    </row>
    <row r="1923" spans="1:20" ht="27.6" x14ac:dyDescent="0.4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ref="O1923:O1986" si="120">ROUND(E1923/D1923*100,0)</f>
        <v>137</v>
      </c>
      <c r="P1923">
        <f t="shared" ref="P1923:P1986" si="121">IFERROR(ROUND(E1923/L1923,2),0)</f>
        <v>54</v>
      </c>
      <c r="Q1923" s="11" t="s">
        <v>8323</v>
      </c>
      <c r="R1923" t="s">
        <v>8327</v>
      </c>
      <c r="S1923" s="15">
        <f t="shared" ref="S1923:S1986" si="122">(((J1923/60)/60)/24)+DATE(1970,1,1)</f>
        <v>41074.221562500003</v>
      </c>
      <c r="T1923" s="15">
        <f t="shared" ref="T1923:T1986" si="123">(((I1923/60)/60)/24)+DATE(1970,1,1)</f>
        <v>41104.221562500003</v>
      </c>
    </row>
    <row r="1924" spans="1:20" ht="41.4" x14ac:dyDescent="0.4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20"/>
        <v>116</v>
      </c>
      <c r="P1924">
        <f t="shared" si="121"/>
        <v>36.11</v>
      </c>
      <c r="Q1924" s="11" t="s">
        <v>8323</v>
      </c>
      <c r="R1924" t="s">
        <v>8327</v>
      </c>
      <c r="S1924" s="15">
        <f t="shared" si="122"/>
        <v>41590.255868055552</v>
      </c>
      <c r="T1924" s="15">
        <f t="shared" si="123"/>
        <v>41620.255868055552</v>
      </c>
    </row>
    <row r="1925" spans="1:20" ht="27.6" x14ac:dyDescent="0.4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20"/>
        <v>241</v>
      </c>
      <c r="P1925">
        <f t="shared" si="121"/>
        <v>23.15</v>
      </c>
      <c r="Q1925" s="11" t="s">
        <v>8323</v>
      </c>
      <c r="R1925" t="s">
        <v>8327</v>
      </c>
      <c r="S1925" s="15">
        <f t="shared" si="122"/>
        <v>40772.848749999997</v>
      </c>
      <c r="T1925" s="15">
        <f t="shared" si="123"/>
        <v>40813.207638888889</v>
      </c>
    </row>
    <row r="1926" spans="1:20" ht="55.2" x14ac:dyDescent="0.4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20"/>
        <v>114</v>
      </c>
      <c r="P1926">
        <f t="shared" si="121"/>
        <v>104</v>
      </c>
      <c r="Q1926" s="11" t="s">
        <v>8323</v>
      </c>
      <c r="R1926" t="s">
        <v>8327</v>
      </c>
      <c r="S1926" s="15">
        <f t="shared" si="122"/>
        <v>41626.761053240742</v>
      </c>
      <c r="T1926" s="15">
        <f t="shared" si="123"/>
        <v>41654.814583333333</v>
      </c>
    </row>
    <row r="1927" spans="1:20" ht="27.6" x14ac:dyDescent="0.4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20"/>
        <v>110</v>
      </c>
      <c r="P1927">
        <f t="shared" si="121"/>
        <v>31.83</v>
      </c>
      <c r="Q1927" s="11" t="s">
        <v>8323</v>
      </c>
      <c r="R1927" t="s">
        <v>8327</v>
      </c>
      <c r="S1927" s="15">
        <f t="shared" si="122"/>
        <v>41535.90148148148</v>
      </c>
      <c r="T1927" s="15">
        <f t="shared" si="123"/>
        <v>41558</v>
      </c>
    </row>
    <row r="1928" spans="1:20" ht="55.2" x14ac:dyDescent="0.4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20"/>
        <v>195</v>
      </c>
      <c r="P1928">
        <f t="shared" si="121"/>
        <v>27.39</v>
      </c>
      <c r="Q1928" s="11" t="s">
        <v>8323</v>
      </c>
      <c r="R1928" t="s">
        <v>8327</v>
      </c>
      <c r="S1928" s="15">
        <f t="shared" si="122"/>
        <v>40456.954351851848</v>
      </c>
      <c r="T1928" s="15">
        <f t="shared" si="123"/>
        <v>40484.018055555556</v>
      </c>
    </row>
    <row r="1929" spans="1:20" x14ac:dyDescent="0.4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20"/>
        <v>103</v>
      </c>
      <c r="P1929">
        <f t="shared" si="121"/>
        <v>56.36</v>
      </c>
      <c r="Q1929" s="11" t="s">
        <v>8323</v>
      </c>
      <c r="R1929" t="s">
        <v>8327</v>
      </c>
      <c r="S1929" s="15">
        <f t="shared" si="122"/>
        <v>40960.861562500002</v>
      </c>
      <c r="T1929" s="15">
        <f t="shared" si="123"/>
        <v>40976.207638888889</v>
      </c>
    </row>
    <row r="1930" spans="1:20" ht="27.6" x14ac:dyDescent="0.4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20"/>
        <v>103</v>
      </c>
      <c r="P1930">
        <f t="shared" si="121"/>
        <v>77.349999999999994</v>
      </c>
      <c r="Q1930" s="11" t="s">
        <v>8323</v>
      </c>
      <c r="R1930" t="s">
        <v>8327</v>
      </c>
      <c r="S1930" s="15">
        <f t="shared" si="122"/>
        <v>41371.648078703707</v>
      </c>
      <c r="T1930" s="15">
        <f t="shared" si="123"/>
        <v>41401.648078703707</v>
      </c>
    </row>
    <row r="1931" spans="1:20" ht="41.4" x14ac:dyDescent="0.4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20"/>
        <v>100</v>
      </c>
      <c r="P1931">
        <f t="shared" si="121"/>
        <v>42.8</v>
      </c>
      <c r="Q1931" s="11" t="s">
        <v>8323</v>
      </c>
      <c r="R1931" t="s">
        <v>8327</v>
      </c>
      <c r="S1931" s="15">
        <f t="shared" si="122"/>
        <v>40687.021597222221</v>
      </c>
      <c r="T1931" s="15">
        <f t="shared" si="123"/>
        <v>40729.021597222221</v>
      </c>
    </row>
    <row r="1932" spans="1:20" ht="27.6" x14ac:dyDescent="0.4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20"/>
        <v>127</v>
      </c>
      <c r="P1932">
        <f t="shared" si="121"/>
        <v>48.85</v>
      </c>
      <c r="Q1932" s="11" t="s">
        <v>8323</v>
      </c>
      <c r="R1932" t="s">
        <v>8327</v>
      </c>
      <c r="S1932" s="15">
        <f t="shared" si="122"/>
        <v>41402.558819444443</v>
      </c>
      <c r="T1932" s="15">
        <f t="shared" si="123"/>
        <v>41462.558819444443</v>
      </c>
    </row>
    <row r="1933" spans="1:20" ht="27.6" x14ac:dyDescent="0.4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20"/>
        <v>121</v>
      </c>
      <c r="P1933">
        <f t="shared" si="121"/>
        <v>48.24</v>
      </c>
      <c r="Q1933" s="11" t="s">
        <v>8323</v>
      </c>
      <c r="R1933" t="s">
        <v>8327</v>
      </c>
      <c r="S1933" s="15">
        <f t="shared" si="122"/>
        <v>41037.892465277779</v>
      </c>
      <c r="T1933" s="15">
        <f t="shared" si="123"/>
        <v>41051.145833333336</v>
      </c>
    </row>
    <row r="1934" spans="1:20" ht="41.4" x14ac:dyDescent="0.4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20"/>
        <v>107</v>
      </c>
      <c r="P1934">
        <f t="shared" si="121"/>
        <v>70.209999999999994</v>
      </c>
      <c r="Q1934" s="11" t="s">
        <v>8323</v>
      </c>
      <c r="R1934" t="s">
        <v>8327</v>
      </c>
      <c r="S1934" s="15">
        <f t="shared" si="122"/>
        <v>40911.809872685182</v>
      </c>
      <c r="T1934" s="15">
        <f t="shared" si="123"/>
        <v>40932.809872685182</v>
      </c>
    </row>
    <row r="1935" spans="1:20" ht="41.4" x14ac:dyDescent="0.4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20"/>
        <v>172</v>
      </c>
      <c r="P1935">
        <f t="shared" si="121"/>
        <v>94.05</v>
      </c>
      <c r="Q1935" s="11" t="s">
        <v>8323</v>
      </c>
      <c r="R1935" t="s">
        <v>8327</v>
      </c>
      <c r="S1935" s="15">
        <f t="shared" si="122"/>
        <v>41879.130868055552</v>
      </c>
      <c r="T1935" s="15">
        <f t="shared" si="123"/>
        <v>41909.130868055552</v>
      </c>
    </row>
    <row r="1936" spans="1:20" ht="41.4" x14ac:dyDescent="0.4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20"/>
        <v>124</v>
      </c>
      <c r="P1936">
        <f t="shared" si="121"/>
        <v>80.27</v>
      </c>
      <c r="Q1936" s="11" t="s">
        <v>8323</v>
      </c>
      <c r="R1936" t="s">
        <v>8327</v>
      </c>
      <c r="S1936" s="15">
        <f t="shared" si="122"/>
        <v>40865.867141203707</v>
      </c>
      <c r="T1936" s="15">
        <f t="shared" si="123"/>
        <v>40902.208333333336</v>
      </c>
    </row>
    <row r="1937" spans="1:20" ht="41.4" x14ac:dyDescent="0.4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20"/>
        <v>108</v>
      </c>
      <c r="P1937">
        <f t="shared" si="121"/>
        <v>54.2</v>
      </c>
      <c r="Q1937" s="11" t="s">
        <v>8323</v>
      </c>
      <c r="R1937" t="s">
        <v>8327</v>
      </c>
      <c r="S1937" s="15">
        <f t="shared" si="122"/>
        <v>41773.932534722226</v>
      </c>
      <c r="T1937" s="15">
        <f t="shared" si="123"/>
        <v>41811.207638888889</v>
      </c>
    </row>
    <row r="1938" spans="1:20" ht="41.4" x14ac:dyDescent="0.4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20"/>
        <v>117</v>
      </c>
      <c r="P1938">
        <f t="shared" si="121"/>
        <v>60.27</v>
      </c>
      <c r="Q1938" s="11" t="s">
        <v>8323</v>
      </c>
      <c r="R1938" t="s">
        <v>8327</v>
      </c>
      <c r="S1938" s="15">
        <f t="shared" si="122"/>
        <v>40852.889699074076</v>
      </c>
      <c r="T1938" s="15">
        <f t="shared" si="123"/>
        <v>40883.249305555553</v>
      </c>
    </row>
    <row r="1939" spans="1:20" ht="41.4" x14ac:dyDescent="0.4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20"/>
        <v>187</v>
      </c>
      <c r="P1939">
        <f t="shared" si="121"/>
        <v>38.74</v>
      </c>
      <c r="Q1939" s="11" t="s">
        <v>8323</v>
      </c>
      <c r="R1939" t="s">
        <v>8327</v>
      </c>
      <c r="S1939" s="15">
        <f t="shared" si="122"/>
        <v>41059.118993055556</v>
      </c>
      <c r="T1939" s="15">
        <f t="shared" si="123"/>
        <v>41075.165972222225</v>
      </c>
    </row>
    <row r="1940" spans="1:20" ht="41.4" x14ac:dyDescent="0.4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20"/>
        <v>116</v>
      </c>
      <c r="P1940">
        <f t="shared" si="121"/>
        <v>152.54</v>
      </c>
      <c r="Q1940" s="11" t="s">
        <v>8323</v>
      </c>
      <c r="R1940" t="s">
        <v>8327</v>
      </c>
      <c r="S1940" s="15">
        <f t="shared" si="122"/>
        <v>41426.259618055556</v>
      </c>
      <c r="T1940" s="15">
        <f t="shared" si="123"/>
        <v>41457.208333333336</v>
      </c>
    </row>
    <row r="1941" spans="1:20" ht="41.4" x14ac:dyDescent="0.4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20"/>
        <v>111</v>
      </c>
      <c r="P1941">
        <f t="shared" si="121"/>
        <v>115.31</v>
      </c>
      <c r="Q1941" s="11" t="s">
        <v>8323</v>
      </c>
      <c r="R1941" t="s">
        <v>8327</v>
      </c>
      <c r="S1941" s="15">
        <f t="shared" si="122"/>
        <v>41313.985046296293</v>
      </c>
      <c r="T1941" s="15">
        <f t="shared" si="123"/>
        <v>41343.943379629629</v>
      </c>
    </row>
    <row r="1942" spans="1:20" ht="41.4" x14ac:dyDescent="0.4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20"/>
        <v>171</v>
      </c>
      <c r="P1942">
        <f t="shared" si="121"/>
        <v>35.840000000000003</v>
      </c>
      <c r="Q1942" s="11" t="s">
        <v>8323</v>
      </c>
      <c r="R1942" t="s">
        <v>8327</v>
      </c>
      <c r="S1942" s="15">
        <f t="shared" si="122"/>
        <v>40670.507326388892</v>
      </c>
      <c r="T1942" s="15">
        <f t="shared" si="123"/>
        <v>40709.165972222225</v>
      </c>
    </row>
    <row r="1943" spans="1:20" ht="41.4" x14ac:dyDescent="0.4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20"/>
        <v>126</v>
      </c>
      <c r="P1943">
        <f t="shared" si="121"/>
        <v>64.569999999999993</v>
      </c>
      <c r="Q1943" s="11" t="s">
        <v>8317</v>
      </c>
      <c r="R1943" t="s">
        <v>8347</v>
      </c>
      <c r="S1943" s="15">
        <f t="shared" si="122"/>
        <v>41744.290868055556</v>
      </c>
      <c r="T1943" s="15">
        <f t="shared" si="123"/>
        <v>41774.290868055556</v>
      </c>
    </row>
    <row r="1944" spans="1:20" ht="41.4" x14ac:dyDescent="0.4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20"/>
        <v>138</v>
      </c>
      <c r="P1944">
        <f t="shared" si="121"/>
        <v>87.44</v>
      </c>
      <c r="Q1944" s="11" t="s">
        <v>8317</v>
      </c>
      <c r="R1944" t="s">
        <v>8347</v>
      </c>
      <c r="S1944" s="15">
        <f t="shared" si="122"/>
        <v>40638.828009259261</v>
      </c>
      <c r="T1944" s="15">
        <f t="shared" si="123"/>
        <v>40728.828009259261</v>
      </c>
    </row>
    <row r="1945" spans="1:20" ht="41.4" x14ac:dyDescent="0.4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20"/>
        <v>1705</v>
      </c>
      <c r="P1945">
        <f t="shared" si="121"/>
        <v>68.819999999999993</v>
      </c>
      <c r="Q1945" s="11" t="s">
        <v>8317</v>
      </c>
      <c r="R1945" t="s">
        <v>8347</v>
      </c>
      <c r="S1945" s="15">
        <f t="shared" si="122"/>
        <v>42548.269861111112</v>
      </c>
      <c r="T1945" s="15">
        <f t="shared" si="123"/>
        <v>42593.269861111112</v>
      </c>
    </row>
    <row r="1946" spans="1:20" ht="41.4" x14ac:dyDescent="0.4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20"/>
        <v>788</v>
      </c>
      <c r="P1946">
        <f t="shared" si="121"/>
        <v>176.2</v>
      </c>
      <c r="Q1946" s="11" t="s">
        <v>8317</v>
      </c>
      <c r="R1946" t="s">
        <v>8347</v>
      </c>
      <c r="S1946" s="15">
        <f t="shared" si="122"/>
        <v>41730.584374999999</v>
      </c>
      <c r="T1946" s="15">
        <f t="shared" si="123"/>
        <v>41760.584374999999</v>
      </c>
    </row>
    <row r="1947" spans="1:20" ht="41.4" x14ac:dyDescent="0.4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20"/>
        <v>348</v>
      </c>
      <c r="P1947">
        <f t="shared" si="121"/>
        <v>511.79</v>
      </c>
      <c r="Q1947" s="11" t="s">
        <v>8317</v>
      </c>
      <c r="R1947" t="s">
        <v>8347</v>
      </c>
      <c r="S1947" s="15">
        <f t="shared" si="122"/>
        <v>42157.251828703709</v>
      </c>
      <c r="T1947" s="15">
        <f t="shared" si="123"/>
        <v>42197.251828703709</v>
      </c>
    </row>
    <row r="1948" spans="1:20" ht="41.4" x14ac:dyDescent="0.4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20"/>
        <v>150</v>
      </c>
      <c r="P1948">
        <f t="shared" si="121"/>
        <v>160.44</v>
      </c>
      <c r="Q1948" s="11" t="s">
        <v>8317</v>
      </c>
      <c r="R1948" t="s">
        <v>8347</v>
      </c>
      <c r="S1948" s="15">
        <f t="shared" si="122"/>
        <v>41689.150011574071</v>
      </c>
      <c r="T1948" s="15">
        <f t="shared" si="123"/>
        <v>41749.108344907407</v>
      </c>
    </row>
    <row r="1949" spans="1:20" ht="41.4" x14ac:dyDescent="0.4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20"/>
        <v>101</v>
      </c>
      <c r="P1949">
        <f t="shared" si="121"/>
        <v>35</v>
      </c>
      <c r="Q1949" s="11" t="s">
        <v>8317</v>
      </c>
      <c r="R1949" t="s">
        <v>8347</v>
      </c>
      <c r="S1949" s="15">
        <f t="shared" si="122"/>
        <v>40102.918055555558</v>
      </c>
      <c r="T1949" s="15">
        <f t="shared" si="123"/>
        <v>40140.249305555553</v>
      </c>
    </row>
    <row r="1950" spans="1:20" ht="27.6" x14ac:dyDescent="0.4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20"/>
        <v>800</v>
      </c>
      <c r="P1950">
        <f t="shared" si="121"/>
        <v>188.51</v>
      </c>
      <c r="Q1950" s="11" t="s">
        <v>8317</v>
      </c>
      <c r="R1950" t="s">
        <v>8347</v>
      </c>
      <c r="S1950" s="15">
        <f t="shared" si="122"/>
        <v>42473.604270833333</v>
      </c>
      <c r="T1950" s="15">
        <f t="shared" si="123"/>
        <v>42527.709722222222</v>
      </c>
    </row>
    <row r="1951" spans="1:20" ht="41.4" x14ac:dyDescent="0.4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20"/>
        <v>106</v>
      </c>
      <c r="P1951">
        <f t="shared" si="121"/>
        <v>56.2</v>
      </c>
      <c r="Q1951" s="11" t="s">
        <v>8317</v>
      </c>
      <c r="R1951" t="s">
        <v>8347</v>
      </c>
      <c r="S1951" s="15">
        <f t="shared" si="122"/>
        <v>41800.423043981478</v>
      </c>
      <c r="T1951" s="15">
        <f t="shared" si="123"/>
        <v>41830.423043981478</v>
      </c>
    </row>
    <row r="1952" spans="1:20" ht="41.4" x14ac:dyDescent="0.4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20"/>
        <v>201</v>
      </c>
      <c r="P1952">
        <f t="shared" si="121"/>
        <v>51.31</v>
      </c>
      <c r="Q1952" s="11" t="s">
        <v>8317</v>
      </c>
      <c r="R1952" t="s">
        <v>8347</v>
      </c>
      <c r="S1952" s="15">
        <f t="shared" si="122"/>
        <v>40624.181400462963</v>
      </c>
      <c r="T1952" s="15">
        <f t="shared" si="123"/>
        <v>40655.181400462963</v>
      </c>
    </row>
    <row r="1953" spans="1:20" ht="41.4" x14ac:dyDescent="0.4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20"/>
        <v>212</v>
      </c>
      <c r="P1953">
        <f t="shared" si="121"/>
        <v>127.36</v>
      </c>
      <c r="Q1953" s="11" t="s">
        <v>8317</v>
      </c>
      <c r="R1953" t="s">
        <v>8347</v>
      </c>
      <c r="S1953" s="15">
        <f t="shared" si="122"/>
        <v>42651.420567129629</v>
      </c>
      <c r="T1953" s="15">
        <f t="shared" si="123"/>
        <v>42681.462233796294</v>
      </c>
    </row>
    <row r="1954" spans="1:20" ht="41.4" x14ac:dyDescent="0.4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20"/>
        <v>198</v>
      </c>
      <c r="P1954">
        <f t="shared" si="121"/>
        <v>101.86</v>
      </c>
      <c r="Q1954" s="11" t="s">
        <v>8317</v>
      </c>
      <c r="R1954" t="s">
        <v>8347</v>
      </c>
      <c r="S1954" s="15">
        <f t="shared" si="122"/>
        <v>41526.60665509259</v>
      </c>
      <c r="T1954" s="15">
        <f t="shared" si="123"/>
        <v>41563.60665509259</v>
      </c>
    </row>
    <row r="1955" spans="1:20" ht="41.4" x14ac:dyDescent="0.4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20"/>
        <v>226</v>
      </c>
      <c r="P1955">
        <f t="shared" si="121"/>
        <v>230.56</v>
      </c>
      <c r="Q1955" s="11" t="s">
        <v>8317</v>
      </c>
      <c r="R1955" t="s">
        <v>8347</v>
      </c>
      <c r="S1955" s="15">
        <f t="shared" si="122"/>
        <v>40941.199826388889</v>
      </c>
      <c r="T1955" s="15">
        <f t="shared" si="123"/>
        <v>40970.125</v>
      </c>
    </row>
    <row r="1956" spans="1:20" ht="27.6" x14ac:dyDescent="0.4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20"/>
        <v>699</v>
      </c>
      <c r="P1956">
        <f t="shared" si="121"/>
        <v>842.11</v>
      </c>
      <c r="Q1956" s="11" t="s">
        <v>8317</v>
      </c>
      <c r="R1956" t="s">
        <v>8347</v>
      </c>
      <c r="S1956" s="15">
        <f t="shared" si="122"/>
        <v>42394.580740740741</v>
      </c>
      <c r="T1956" s="15">
        <f t="shared" si="123"/>
        <v>42441.208333333328</v>
      </c>
    </row>
    <row r="1957" spans="1:20" ht="41.4" x14ac:dyDescent="0.4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20"/>
        <v>399</v>
      </c>
      <c r="P1957">
        <f t="shared" si="121"/>
        <v>577.28</v>
      </c>
      <c r="Q1957" s="11" t="s">
        <v>8317</v>
      </c>
      <c r="R1957" t="s">
        <v>8347</v>
      </c>
      <c r="S1957" s="15">
        <f t="shared" si="122"/>
        <v>41020.271770833337</v>
      </c>
      <c r="T1957" s="15">
        <f t="shared" si="123"/>
        <v>41052.791666666664</v>
      </c>
    </row>
    <row r="1958" spans="1:20" ht="41.4" x14ac:dyDescent="0.4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20"/>
        <v>294</v>
      </c>
      <c r="P1958">
        <f t="shared" si="121"/>
        <v>483.34</v>
      </c>
      <c r="Q1958" s="11" t="s">
        <v>8317</v>
      </c>
      <c r="R1958" t="s">
        <v>8347</v>
      </c>
      <c r="S1958" s="15">
        <f t="shared" si="122"/>
        <v>42067.923668981486</v>
      </c>
      <c r="T1958" s="15">
        <f t="shared" si="123"/>
        <v>42112.882002314815</v>
      </c>
    </row>
    <row r="1959" spans="1:20" ht="27.6" x14ac:dyDescent="0.4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20"/>
        <v>168</v>
      </c>
      <c r="P1959">
        <f t="shared" si="121"/>
        <v>76.14</v>
      </c>
      <c r="Q1959" s="11" t="s">
        <v>8317</v>
      </c>
      <c r="R1959" t="s">
        <v>8347</v>
      </c>
      <c r="S1959" s="15">
        <f t="shared" si="122"/>
        <v>41179.098530092589</v>
      </c>
      <c r="T1959" s="15">
        <f t="shared" si="123"/>
        <v>41209.098530092589</v>
      </c>
    </row>
    <row r="1960" spans="1:20" ht="41.4" x14ac:dyDescent="0.4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20"/>
        <v>1436</v>
      </c>
      <c r="P1960">
        <f t="shared" si="121"/>
        <v>74.11</v>
      </c>
      <c r="Q1960" s="11" t="s">
        <v>8317</v>
      </c>
      <c r="R1960" t="s">
        <v>8347</v>
      </c>
      <c r="S1960" s="15">
        <f t="shared" si="122"/>
        <v>41326.987974537034</v>
      </c>
      <c r="T1960" s="15">
        <f t="shared" si="123"/>
        <v>41356.94630787037</v>
      </c>
    </row>
    <row r="1961" spans="1:20" ht="41.4" x14ac:dyDescent="0.4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20"/>
        <v>157</v>
      </c>
      <c r="P1961">
        <f t="shared" si="121"/>
        <v>36.97</v>
      </c>
      <c r="Q1961" s="11" t="s">
        <v>8317</v>
      </c>
      <c r="R1961" t="s">
        <v>8347</v>
      </c>
      <c r="S1961" s="15">
        <f t="shared" si="122"/>
        <v>41871.845601851855</v>
      </c>
      <c r="T1961" s="15">
        <f t="shared" si="123"/>
        <v>41913</v>
      </c>
    </row>
    <row r="1962" spans="1:20" ht="41.4" x14ac:dyDescent="0.4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20"/>
        <v>118</v>
      </c>
      <c r="P1962">
        <f t="shared" si="121"/>
        <v>2500.9699999999998</v>
      </c>
      <c r="Q1962" s="11" t="s">
        <v>8317</v>
      </c>
      <c r="R1962" t="s">
        <v>8347</v>
      </c>
      <c r="S1962" s="15">
        <f t="shared" si="122"/>
        <v>41964.362743055557</v>
      </c>
      <c r="T1962" s="15">
        <f t="shared" si="123"/>
        <v>41994.362743055557</v>
      </c>
    </row>
    <row r="1963" spans="1:20" ht="41.4" x14ac:dyDescent="0.4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20"/>
        <v>1105</v>
      </c>
      <c r="P1963">
        <f t="shared" si="121"/>
        <v>67.69</v>
      </c>
      <c r="Q1963" s="11" t="s">
        <v>8317</v>
      </c>
      <c r="R1963" t="s">
        <v>8347</v>
      </c>
      <c r="S1963" s="15">
        <f t="shared" si="122"/>
        <v>41148.194641203707</v>
      </c>
      <c r="T1963" s="15">
        <f t="shared" si="123"/>
        <v>41188.165972222225</v>
      </c>
    </row>
    <row r="1964" spans="1:20" ht="41.4" x14ac:dyDescent="0.4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20"/>
        <v>193</v>
      </c>
      <c r="P1964">
        <f t="shared" si="121"/>
        <v>63.05</v>
      </c>
      <c r="Q1964" s="11" t="s">
        <v>8317</v>
      </c>
      <c r="R1964" t="s">
        <v>8347</v>
      </c>
      <c r="S1964" s="15">
        <f t="shared" si="122"/>
        <v>41742.780509259261</v>
      </c>
      <c r="T1964" s="15">
        <f t="shared" si="123"/>
        <v>41772.780509259261</v>
      </c>
    </row>
    <row r="1965" spans="1:20" ht="41.4" x14ac:dyDescent="0.4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20"/>
        <v>127</v>
      </c>
      <c r="P1965">
        <f t="shared" si="121"/>
        <v>117.6</v>
      </c>
      <c r="Q1965" s="11" t="s">
        <v>8317</v>
      </c>
      <c r="R1965" t="s">
        <v>8347</v>
      </c>
      <c r="S1965" s="15">
        <f t="shared" si="122"/>
        <v>41863.429791666669</v>
      </c>
      <c r="T1965" s="15">
        <f t="shared" si="123"/>
        <v>41898.429791666669</v>
      </c>
    </row>
    <row r="1966" spans="1:20" ht="41.4" x14ac:dyDescent="0.4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20"/>
        <v>260</v>
      </c>
      <c r="P1966">
        <f t="shared" si="121"/>
        <v>180.75</v>
      </c>
      <c r="Q1966" s="11" t="s">
        <v>8317</v>
      </c>
      <c r="R1966" t="s">
        <v>8347</v>
      </c>
      <c r="S1966" s="15">
        <f t="shared" si="122"/>
        <v>42452.272824074069</v>
      </c>
      <c r="T1966" s="15">
        <f t="shared" si="123"/>
        <v>42482.272824074069</v>
      </c>
    </row>
    <row r="1967" spans="1:20" ht="41.4" x14ac:dyDescent="0.4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20"/>
        <v>262</v>
      </c>
      <c r="P1967">
        <f t="shared" si="121"/>
        <v>127.32</v>
      </c>
      <c r="Q1967" s="11" t="s">
        <v>8317</v>
      </c>
      <c r="R1967" t="s">
        <v>8347</v>
      </c>
      <c r="S1967" s="15">
        <f t="shared" si="122"/>
        <v>40898.089236111111</v>
      </c>
      <c r="T1967" s="15">
        <f t="shared" si="123"/>
        <v>40920.041666666664</v>
      </c>
    </row>
    <row r="1968" spans="1:20" ht="41.4" x14ac:dyDescent="0.4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20"/>
        <v>207</v>
      </c>
      <c r="P1968">
        <f t="shared" si="121"/>
        <v>136.63999999999999</v>
      </c>
      <c r="Q1968" s="11" t="s">
        <v>8317</v>
      </c>
      <c r="R1968" t="s">
        <v>8347</v>
      </c>
      <c r="S1968" s="15">
        <f t="shared" si="122"/>
        <v>41835.540486111109</v>
      </c>
      <c r="T1968" s="15">
        <f t="shared" si="123"/>
        <v>41865.540486111109</v>
      </c>
    </row>
    <row r="1969" spans="1:20" ht="41.4" x14ac:dyDescent="0.4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20"/>
        <v>370</v>
      </c>
      <c r="P1969">
        <f t="shared" si="121"/>
        <v>182.78</v>
      </c>
      <c r="Q1969" s="11" t="s">
        <v>8317</v>
      </c>
      <c r="R1969" t="s">
        <v>8347</v>
      </c>
      <c r="S1969" s="15">
        <f t="shared" si="122"/>
        <v>41730.663530092592</v>
      </c>
      <c r="T1969" s="15">
        <f t="shared" si="123"/>
        <v>41760.663530092592</v>
      </c>
    </row>
    <row r="1970" spans="1:20" ht="27.6" x14ac:dyDescent="0.4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20"/>
        <v>285</v>
      </c>
      <c r="P1970">
        <f t="shared" si="121"/>
        <v>279.38</v>
      </c>
      <c r="Q1970" s="11" t="s">
        <v>8317</v>
      </c>
      <c r="R1970" t="s">
        <v>8347</v>
      </c>
      <c r="S1970" s="15">
        <f t="shared" si="122"/>
        <v>42676.586979166663</v>
      </c>
      <c r="T1970" s="15">
        <f t="shared" si="123"/>
        <v>42707.628645833334</v>
      </c>
    </row>
    <row r="1971" spans="1:20" ht="41.4" x14ac:dyDescent="0.4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20"/>
        <v>579</v>
      </c>
      <c r="P1971">
        <f t="shared" si="121"/>
        <v>61.38</v>
      </c>
      <c r="Q1971" s="11" t="s">
        <v>8317</v>
      </c>
      <c r="R1971" t="s">
        <v>8347</v>
      </c>
      <c r="S1971" s="15">
        <f t="shared" si="122"/>
        <v>42557.792453703703</v>
      </c>
      <c r="T1971" s="15">
        <f t="shared" si="123"/>
        <v>42587.792453703703</v>
      </c>
    </row>
    <row r="1972" spans="1:20" ht="41.4" x14ac:dyDescent="0.4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20"/>
        <v>1132</v>
      </c>
      <c r="P1972">
        <f t="shared" si="121"/>
        <v>80.73</v>
      </c>
      <c r="Q1972" s="11" t="s">
        <v>8317</v>
      </c>
      <c r="R1972" t="s">
        <v>8347</v>
      </c>
      <c r="S1972" s="15">
        <f t="shared" si="122"/>
        <v>41324.193298611113</v>
      </c>
      <c r="T1972" s="15">
        <f t="shared" si="123"/>
        <v>41384.151631944449</v>
      </c>
    </row>
    <row r="1973" spans="1:20" ht="41.4" x14ac:dyDescent="0.4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20"/>
        <v>263</v>
      </c>
      <c r="P1973">
        <f t="shared" si="121"/>
        <v>272.36</v>
      </c>
      <c r="Q1973" s="11" t="s">
        <v>8317</v>
      </c>
      <c r="R1973" t="s">
        <v>8347</v>
      </c>
      <c r="S1973" s="15">
        <f t="shared" si="122"/>
        <v>41561.500706018516</v>
      </c>
      <c r="T1973" s="15">
        <f t="shared" si="123"/>
        <v>41593.166666666664</v>
      </c>
    </row>
    <row r="1974" spans="1:20" ht="41.4" x14ac:dyDescent="0.4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20"/>
        <v>674</v>
      </c>
      <c r="P1974">
        <f t="shared" si="121"/>
        <v>70.849999999999994</v>
      </c>
      <c r="Q1974" s="11" t="s">
        <v>8317</v>
      </c>
      <c r="R1974" t="s">
        <v>8347</v>
      </c>
      <c r="S1974" s="15">
        <f t="shared" si="122"/>
        <v>41201.012083333335</v>
      </c>
      <c r="T1974" s="15">
        <f t="shared" si="123"/>
        <v>41231.053749999999</v>
      </c>
    </row>
    <row r="1975" spans="1:20" ht="41.4" x14ac:dyDescent="0.4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20"/>
        <v>257</v>
      </c>
      <c r="P1975">
        <f t="shared" si="121"/>
        <v>247.94</v>
      </c>
      <c r="Q1975" s="11" t="s">
        <v>8317</v>
      </c>
      <c r="R1975" t="s">
        <v>8347</v>
      </c>
      <c r="S1975" s="15">
        <f t="shared" si="122"/>
        <v>42549.722962962958</v>
      </c>
      <c r="T1975" s="15">
        <f t="shared" si="123"/>
        <v>42588.291666666672</v>
      </c>
    </row>
    <row r="1976" spans="1:20" ht="41.4" x14ac:dyDescent="0.4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20"/>
        <v>375</v>
      </c>
      <c r="P1976">
        <f t="shared" si="121"/>
        <v>186.81</v>
      </c>
      <c r="Q1976" s="11" t="s">
        <v>8317</v>
      </c>
      <c r="R1976" t="s">
        <v>8347</v>
      </c>
      <c r="S1976" s="15">
        <f t="shared" si="122"/>
        <v>41445.334131944444</v>
      </c>
      <c r="T1976" s="15">
        <f t="shared" si="123"/>
        <v>41505.334131944444</v>
      </c>
    </row>
    <row r="1977" spans="1:20" ht="27.6" x14ac:dyDescent="0.4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20"/>
        <v>209</v>
      </c>
      <c r="P1977">
        <f t="shared" si="121"/>
        <v>131.99</v>
      </c>
      <c r="Q1977" s="11" t="s">
        <v>8317</v>
      </c>
      <c r="R1977" t="s">
        <v>8347</v>
      </c>
      <c r="S1977" s="15">
        <f t="shared" si="122"/>
        <v>41313.755219907405</v>
      </c>
      <c r="T1977" s="15">
        <f t="shared" si="123"/>
        <v>41343.755219907405</v>
      </c>
    </row>
    <row r="1978" spans="1:20" ht="27.6" x14ac:dyDescent="0.4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20"/>
        <v>347</v>
      </c>
      <c r="P1978">
        <f t="shared" si="121"/>
        <v>29.31</v>
      </c>
      <c r="Q1978" s="11" t="s">
        <v>8317</v>
      </c>
      <c r="R1978" t="s">
        <v>8347</v>
      </c>
      <c r="S1978" s="15">
        <f t="shared" si="122"/>
        <v>41438.899594907409</v>
      </c>
      <c r="T1978" s="15">
        <f t="shared" si="123"/>
        <v>41468.899594907409</v>
      </c>
    </row>
    <row r="1979" spans="1:20" ht="41.4" x14ac:dyDescent="0.4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20"/>
        <v>402</v>
      </c>
      <c r="P1979">
        <f t="shared" si="121"/>
        <v>245.02</v>
      </c>
      <c r="Q1979" s="11" t="s">
        <v>8317</v>
      </c>
      <c r="R1979" t="s">
        <v>8347</v>
      </c>
      <c r="S1979" s="15">
        <f t="shared" si="122"/>
        <v>42311.216898148152</v>
      </c>
      <c r="T1979" s="15">
        <f t="shared" si="123"/>
        <v>42357.332638888889</v>
      </c>
    </row>
    <row r="1980" spans="1:20" ht="41.4" x14ac:dyDescent="0.4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20"/>
        <v>1027</v>
      </c>
      <c r="P1980">
        <f t="shared" si="121"/>
        <v>1323.25</v>
      </c>
      <c r="Q1980" s="11" t="s">
        <v>8317</v>
      </c>
      <c r="R1980" t="s">
        <v>8347</v>
      </c>
      <c r="S1980" s="15">
        <f t="shared" si="122"/>
        <v>41039.225601851853</v>
      </c>
      <c r="T1980" s="15">
        <f t="shared" si="123"/>
        <v>41072.291666666664</v>
      </c>
    </row>
    <row r="1981" spans="1:20" ht="41.4" x14ac:dyDescent="0.4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20"/>
        <v>115</v>
      </c>
      <c r="P1981">
        <f t="shared" si="121"/>
        <v>282.66000000000003</v>
      </c>
      <c r="Q1981" s="11" t="s">
        <v>8317</v>
      </c>
      <c r="R1981" t="s">
        <v>8347</v>
      </c>
      <c r="S1981" s="15">
        <f t="shared" si="122"/>
        <v>42290.460023148145</v>
      </c>
      <c r="T1981" s="15">
        <f t="shared" si="123"/>
        <v>42327.207638888889</v>
      </c>
    </row>
    <row r="1982" spans="1:20" ht="27.6" x14ac:dyDescent="0.4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20"/>
        <v>355</v>
      </c>
      <c r="P1982">
        <f t="shared" si="121"/>
        <v>91.21</v>
      </c>
      <c r="Q1982" s="11" t="s">
        <v>8317</v>
      </c>
      <c r="R1982" t="s">
        <v>8347</v>
      </c>
      <c r="S1982" s="15">
        <f t="shared" si="122"/>
        <v>42423.542384259257</v>
      </c>
      <c r="T1982" s="15">
        <f t="shared" si="123"/>
        <v>42463.500717592593</v>
      </c>
    </row>
    <row r="1983" spans="1:20" ht="41.4" x14ac:dyDescent="0.4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20"/>
        <v>5</v>
      </c>
      <c r="P1983">
        <f t="shared" si="121"/>
        <v>31.75</v>
      </c>
      <c r="Q1983" s="11" t="s">
        <v>8336</v>
      </c>
      <c r="R1983" t="s">
        <v>8348</v>
      </c>
      <c r="S1983" s="15">
        <f t="shared" si="122"/>
        <v>41799.725289351853</v>
      </c>
      <c r="T1983" s="15">
        <f t="shared" si="123"/>
        <v>41829.725289351853</v>
      </c>
    </row>
    <row r="1984" spans="1:20" ht="41.4" x14ac:dyDescent="0.4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20"/>
        <v>0</v>
      </c>
      <c r="P1984">
        <f t="shared" si="121"/>
        <v>0</v>
      </c>
      <c r="Q1984" s="11" t="s">
        <v>8336</v>
      </c>
      <c r="R1984" t="s">
        <v>8348</v>
      </c>
      <c r="S1984" s="15">
        <f t="shared" si="122"/>
        <v>42678.586655092593</v>
      </c>
      <c r="T1984" s="15">
        <f t="shared" si="123"/>
        <v>42708.628321759257</v>
      </c>
    </row>
    <row r="1985" spans="1:20" ht="41.4" x14ac:dyDescent="0.4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20"/>
        <v>4</v>
      </c>
      <c r="P1985">
        <f t="shared" si="121"/>
        <v>88.69</v>
      </c>
      <c r="Q1985" s="11" t="s">
        <v>8336</v>
      </c>
      <c r="R1985" t="s">
        <v>8348</v>
      </c>
      <c r="S1985" s="15">
        <f t="shared" si="122"/>
        <v>42593.011782407411</v>
      </c>
      <c r="T1985" s="15">
        <f t="shared" si="123"/>
        <v>42615.291666666672</v>
      </c>
    </row>
    <row r="1986" spans="1:20" ht="55.2" x14ac:dyDescent="0.4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si="120"/>
        <v>21</v>
      </c>
      <c r="P1986">
        <f t="shared" si="121"/>
        <v>453.14</v>
      </c>
      <c r="Q1986" s="11" t="s">
        <v>8336</v>
      </c>
      <c r="R1986" t="s">
        <v>8348</v>
      </c>
      <c r="S1986" s="15">
        <f t="shared" si="122"/>
        <v>41913.790289351848</v>
      </c>
      <c r="T1986" s="15">
        <f t="shared" si="123"/>
        <v>41973.831956018519</v>
      </c>
    </row>
    <row r="1987" spans="1:20" ht="41.4" x14ac:dyDescent="0.4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ref="O1987:O2050" si="124">ROUND(E1987/D1987*100,0)</f>
        <v>3</v>
      </c>
      <c r="P1987">
        <f t="shared" ref="P1987:P2050" si="125">IFERROR(ROUND(E1987/L1987,2),0)</f>
        <v>12.75</v>
      </c>
      <c r="Q1987" s="11" t="s">
        <v>8336</v>
      </c>
      <c r="R1987" t="s">
        <v>8348</v>
      </c>
      <c r="S1987" s="15">
        <f t="shared" ref="S1987:S2050" si="126">(((J1987/60)/60)/24)+DATE(1970,1,1)</f>
        <v>42555.698738425926</v>
      </c>
      <c r="T1987" s="15">
        <f t="shared" ref="T1987:T2050" si="127">(((I1987/60)/60)/24)+DATE(1970,1,1)</f>
        <v>42584.958333333328</v>
      </c>
    </row>
    <row r="1988" spans="1:20" ht="41.4" x14ac:dyDescent="0.4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24"/>
        <v>0</v>
      </c>
      <c r="P1988">
        <f t="shared" si="125"/>
        <v>1</v>
      </c>
      <c r="Q1988" s="11" t="s">
        <v>8336</v>
      </c>
      <c r="R1988" t="s">
        <v>8348</v>
      </c>
      <c r="S1988" s="15">
        <f t="shared" si="126"/>
        <v>42413.433831018512</v>
      </c>
      <c r="T1988" s="15">
        <f t="shared" si="127"/>
        <v>42443.392164351855</v>
      </c>
    </row>
    <row r="1989" spans="1:20" ht="27.6" x14ac:dyDescent="0.4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24"/>
        <v>42</v>
      </c>
      <c r="P1989">
        <f t="shared" si="125"/>
        <v>83.43</v>
      </c>
      <c r="Q1989" s="11" t="s">
        <v>8336</v>
      </c>
      <c r="R1989" t="s">
        <v>8348</v>
      </c>
      <c r="S1989" s="15">
        <f t="shared" si="126"/>
        <v>42034.639768518522</v>
      </c>
      <c r="T1989" s="15">
        <f t="shared" si="127"/>
        <v>42064.639768518522</v>
      </c>
    </row>
    <row r="1990" spans="1:20" x14ac:dyDescent="0.4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24"/>
        <v>0</v>
      </c>
      <c r="P1990">
        <f t="shared" si="125"/>
        <v>25</v>
      </c>
      <c r="Q1990" s="11" t="s">
        <v>8336</v>
      </c>
      <c r="R1990" t="s">
        <v>8348</v>
      </c>
      <c r="S1990" s="15">
        <f t="shared" si="126"/>
        <v>42206.763217592597</v>
      </c>
      <c r="T1990" s="15">
        <f t="shared" si="127"/>
        <v>42236.763217592597</v>
      </c>
    </row>
    <row r="1991" spans="1:20" ht="41.4" x14ac:dyDescent="0.4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24"/>
        <v>1</v>
      </c>
      <c r="P1991">
        <f t="shared" si="125"/>
        <v>50</v>
      </c>
      <c r="Q1991" s="11" t="s">
        <v>8336</v>
      </c>
      <c r="R1991" t="s">
        <v>8348</v>
      </c>
      <c r="S1991" s="15">
        <f t="shared" si="126"/>
        <v>42685.680648148147</v>
      </c>
      <c r="T1991" s="15">
        <f t="shared" si="127"/>
        <v>42715.680648148147</v>
      </c>
    </row>
    <row r="1992" spans="1:20" ht="41.4" x14ac:dyDescent="0.4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24"/>
        <v>17</v>
      </c>
      <c r="P1992">
        <f t="shared" si="125"/>
        <v>101.8</v>
      </c>
      <c r="Q1992" s="11" t="s">
        <v>8336</v>
      </c>
      <c r="R1992" t="s">
        <v>8348</v>
      </c>
      <c r="S1992" s="15">
        <f t="shared" si="126"/>
        <v>42398.195972222224</v>
      </c>
      <c r="T1992" s="15">
        <f t="shared" si="127"/>
        <v>42413.195972222224</v>
      </c>
    </row>
    <row r="1993" spans="1:20" ht="27.6" x14ac:dyDescent="0.4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24"/>
        <v>7</v>
      </c>
      <c r="P1993">
        <f t="shared" si="125"/>
        <v>46.67</v>
      </c>
      <c r="Q1993" s="11" t="s">
        <v>8336</v>
      </c>
      <c r="R1993" t="s">
        <v>8348</v>
      </c>
      <c r="S1993" s="15">
        <f t="shared" si="126"/>
        <v>42167.89335648148</v>
      </c>
      <c r="T1993" s="15">
        <f t="shared" si="127"/>
        <v>42188.89335648148</v>
      </c>
    </row>
    <row r="1994" spans="1:20" ht="27.6" x14ac:dyDescent="0.4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24"/>
        <v>0</v>
      </c>
      <c r="P1994">
        <f t="shared" si="125"/>
        <v>1</v>
      </c>
      <c r="Q1994" s="11" t="s">
        <v>8336</v>
      </c>
      <c r="R1994" t="s">
        <v>8348</v>
      </c>
      <c r="S1994" s="15">
        <f t="shared" si="126"/>
        <v>42023.143414351856</v>
      </c>
      <c r="T1994" s="15">
        <f t="shared" si="127"/>
        <v>42053.143414351856</v>
      </c>
    </row>
    <row r="1995" spans="1:20" ht="41.4" x14ac:dyDescent="0.4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24"/>
        <v>0</v>
      </c>
      <c r="P1995">
        <f t="shared" si="125"/>
        <v>0</v>
      </c>
      <c r="Q1995" s="11" t="s">
        <v>8336</v>
      </c>
      <c r="R1995" t="s">
        <v>8348</v>
      </c>
      <c r="S1995" s="15">
        <f t="shared" si="126"/>
        <v>42329.58839120371</v>
      </c>
      <c r="T1995" s="15">
        <f t="shared" si="127"/>
        <v>42359.58839120371</v>
      </c>
    </row>
    <row r="1996" spans="1:20" ht="41.4" x14ac:dyDescent="0.4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24"/>
        <v>0</v>
      </c>
      <c r="P1996">
        <f t="shared" si="125"/>
        <v>0</v>
      </c>
      <c r="Q1996" s="11" t="s">
        <v>8336</v>
      </c>
      <c r="R1996" t="s">
        <v>8348</v>
      </c>
      <c r="S1996" s="15">
        <f t="shared" si="126"/>
        <v>42651.006273148145</v>
      </c>
      <c r="T1996" s="15">
        <f t="shared" si="127"/>
        <v>42711.047939814816</v>
      </c>
    </row>
    <row r="1997" spans="1:20" ht="41.4" x14ac:dyDescent="0.4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24"/>
        <v>8</v>
      </c>
      <c r="P1997">
        <f t="shared" si="125"/>
        <v>26</v>
      </c>
      <c r="Q1997" s="11" t="s">
        <v>8336</v>
      </c>
      <c r="R1997" t="s">
        <v>8348</v>
      </c>
      <c r="S1997" s="15">
        <f t="shared" si="126"/>
        <v>42181.902037037042</v>
      </c>
      <c r="T1997" s="15">
        <f t="shared" si="127"/>
        <v>42201.902037037042</v>
      </c>
    </row>
    <row r="1998" spans="1:20" ht="41.4" x14ac:dyDescent="0.4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24"/>
        <v>0</v>
      </c>
      <c r="P1998">
        <f t="shared" si="125"/>
        <v>0</v>
      </c>
      <c r="Q1998" s="11" t="s">
        <v>8336</v>
      </c>
      <c r="R1998" t="s">
        <v>8348</v>
      </c>
      <c r="S1998" s="15">
        <f t="shared" si="126"/>
        <v>41800.819571759261</v>
      </c>
      <c r="T1998" s="15">
        <f t="shared" si="127"/>
        <v>41830.819571759261</v>
      </c>
    </row>
    <row r="1999" spans="1:20" ht="41.4" x14ac:dyDescent="0.4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24"/>
        <v>0</v>
      </c>
      <c r="P1999">
        <f t="shared" si="125"/>
        <v>0</v>
      </c>
      <c r="Q1999" s="11" t="s">
        <v>8336</v>
      </c>
      <c r="R1999" t="s">
        <v>8348</v>
      </c>
      <c r="S1999" s="15">
        <f t="shared" si="126"/>
        <v>41847.930694444447</v>
      </c>
      <c r="T1999" s="15">
        <f t="shared" si="127"/>
        <v>41877.930694444447</v>
      </c>
    </row>
    <row r="2000" spans="1:20" ht="41.4" x14ac:dyDescent="0.4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24"/>
        <v>26</v>
      </c>
      <c r="P2000">
        <f t="shared" si="125"/>
        <v>218.33</v>
      </c>
      <c r="Q2000" s="11" t="s">
        <v>8336</v>
      </c>
      <c r="R2000" t="s">
        <v>8348</v>
      </c>
      <c r="S2000" s="15">
        <f t="shared" si="126"/>
        <v>41807.118495370371</v>
      </c>
      <c r="T2000" s="15">
        <f t="shared" si="127"/>
        <v>41852.118495370371</v>
      </c>
    </row>
    <row r="2001" spans="1:20" ht="41.4" x14ac:dyDescent="0.4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24"/>
        <v>1</v>
      </c>
      <c r="P2001">
        <f t="shared" si="125"/>
        <v>33.71</v>
      </c>
      <c r="Q2001" s="11" t="s">
        <v>8336</v>
      </c>
      <c r="R2001" t="s">
        <v>8348</v>
      </c>
      <c r="S2001" s="15">
        <f t="shared" si="126"/>
        <v>41926.482731481483</v>
      </c>
      <c r="T2001" s="15">
        <f t="shared" si="127"/>
        <v>41956.524398148147</v>
      </c>
    </row>
    <row r="2002" spans="1:20" ht="41.4" x14ac:dyDescent="0.4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24"/>
        <v>13</v>
      </c>
      <c r="P2002">
        <f t="shared" si="125"/>
        <v>25</v>
      </c>
      <c r="Q2002" s="11" t="s">
        <v>8336</v>
      </c>
      <c r="R2002" t="s">
        <v>8348</v>
      </c>
      <c r="S2002" s="15">
        <f t="shared" si="126"/>
        <v>42345.951539351852</v>
      </c>
      <c r="T2002" s="15">
        <f t="shared" si="127"/>
        <v>42375.951539351852</v>
      </c>
    </row>
    <row r="2003" spans="1:20" ht="27.6" x14ac:dyDescent="0.4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24"/>
        <v>382</v>
      </c>
      <c r="P2003">
        <f t="shared" si="125"/>
        <v>128.38999999999999</v>
      </c>
      <c r="Q2003" s="11" t="s">
        <v>8317</v>
      </c>
      <c r="R2003" t="s">
        <v>8347</v>
      </c>
      <c r="S2003" s="15">
        <f t="shared" si="126"/>
        <v>42136.209675925929</v>
      </c>
      <c r="T2003" s="15">
        <f t="shared" si="127"/>
        <v>42167.833333333328</v>
      </c>
    </row>
    <row r="2004" spans="1:20" ht="41.4" x14ac:dyDescent="0.4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24"/>
        <v>217</v>
      </c>
      <c r="P2004">
        <f t="shared" si="125"/>
        <v>78.83</v>
      </c>
      <c r="Q2004" s="11" t="s">
        <v>8317</v>
      </c>
      <c r="R2004" t="s">
        <v>8347</v>
      </c>
      <c r="S2004" s="15">
        <f t="shared" si="126"/>
        <v>42728.71230324074</v>
      </c>
      <c r="T2004" s="15">
        <f t="shared" si="127"/>
        <v>42758.71230324074</v>
      </c>
    </row>
    <row r="2005" spans="1:20" ht="55.2" x14ac:dyDescent="0.4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24"/>
        <v>312</v>
      </c>
      <c r="P2005">
        <f t="shared" si="125"/>
        <v>91.76</v>
      </c>
      <c r="Q2005" s="11" t="s">
        <v>8317</v>
      </c>
      <c r="R2005" t="s">
        <v>8347</v>
      </c>
      <c r="S2005" s="15">
        <f t="shared" si="126"/>
        <v>40347.125601851854</v>
      </c>
      <c r="T2005" s="15">
        <f t="shared" si="127"/>
        <v>40361.958333333336</v>
      </c>
    </row>
    <row r="2006" spans="1:20" ht="41.4" x14ac:dyDescent="0.4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24"/>
        <v>234</v>
      </c>
      <c r="P2006">
        <f t="shared" si="125"/>
        <v>331.1</v>
      </c>
      <c r="Q2006" s="11" t="s">
        <v>8317</v>
      </c>
      <c r="R2006" t="s">
        <v>8347</v>
      </c>
      <c r="S2006" s="15">
        <f t="shared" si="126"/>
        <v>41800.604895833334</v>
      </c>
      <c r="T2006" s="15">
        <f t="shared" si="127"/>
        <v>41830.604895833334</v>
      </c>
    </row>
    <row r="2007" spans="1:20" ht="41.4" x14ac:dyDescent="0.4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24"/>
        <v>124</v>
      </c>
      <c r="P2007">
        <f t="shared" si="125"/>
        <v>194.26</v>
      </c>
      <c r="Q2007" s="11" t="s">
        <v>8317</v>
      </c>
      <c r="R2007" t="s">
        <v>8347</v>
      </c>
      <c r="S2007" s="15">
        <f t="shared" si="126"/>
        <v>41535.812708333331</v>
      </c>
      <c r="T2007" s="15">
        <f t="shared" si="127"/>
        <v>41563.165972222225</v>
      </c>
    </row>
    <row r="2008" spans="1:20" ht="55.2" x14ac:dyDescent="0.4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24"/>
        <v>248</v>
      </c>
      <c r="P2008">
        <f t="shared" si="125"/>
        <v>408.98</v>
      </c>
      <c r="Q2008" s="11" t="s">
        <v>8317</v>
      </c>
      <c r="R2008" t="s">
        <v>8347</v>
      </c>
      <c r="S2008" s="15">
        <f t="shared" si="126"/>
        <v>41941.500520833331</v>
      </c>
      <c r="T2008" s="15">
        <f t="shared" si="127"/>
        <v>41976.542187500003</v>
      </c>
    </row>
    <row r="2009" spans="1:20" ht="41.4" x14ac:dyDescent="0.4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24"/>
        <v>116</v>
      </c>
      <c r="P2009">
        <f t="shared" si="125"/>
        <v>84.46</v>
      </c>
      <c r="Q2009" s="11" t="s">
        <v>8317</v>
      </c>
      <c r="R2009" t="s">
        <v>8347</v>
      </c>
      <c r="S2009" s="15">
        <f t="shared" si="126"/>
        <v>40347.837800925925</v>
      </c>
      <c r="T2009" s="15">
        <f t="shared" si="127"/>
        <v>40414.166666666664</v>
      </c>
    </row>
    <row r="2010" spans="1:20" ht="41.4" x14ac:dyDescent="0.4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24"/>
        <v>117</v>
      </c>
      <c r="P2010">
        <f t="shared" si="125"/>
        <v>44.85</v>
      </c>
      <c r="Q2010" s="11" t="s">
        <v>8317</v>
      </c>
      <c r="R2010" t="s">
        <v>8347</v>
      </c>
      <c r="S2010" s="15">
        <f t="shared" si="126"/>
        <v>40761.604421296295</v>
      </c>
      <c r="T2010" s="15">
        <f t="shared" si="127"/>
        <v>40805.604421296295</v>
      </c>
    </row>
    <row r="2011" spans="1:20" ht="41.4" x14ac:dyDescent="0.4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24"/>
        <v>305</v>
      </c>
      <c r="P2011">
        <f t="shared" si="125"/>
        <v>383.36</v>
      </c>
      <c r="Q2011" s="11" t="s">
        <v>8317</v>
      </c>
      <c r="R2011" t="s">
        <v>8347</v>
      </c>
      <c r="S2011" s="15">
        <f t="shared" si="126"/>
        <v>42661.323414351849</v>
      </c>
      <c r="T2011" s="15">
        <f t="shared" si="127"/>
        <v>42697.365081018521</v>
      </c>
    </row>
    <row r="2012" spans="1:20" ht="27.6" x14ac:dyDescent="0.4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24"/>
        <v>320</v>
      </c>
      <c r="P2012">
        <f t="shared" si="125"/>
        <v>55.28</v>
      </c>
      <c r="Q2012" s="11" t="s">
        <v>8317</v>
      </c>
      <c r="R2012" t="s">
        <v>8347</v>
      </c>
      <c r="S2012" s="15">
        <f t="shared" si="126"/>
        <v>42570.996423611112</v>
      </c>
      <c r="T2012" s="15">
        <f t="shared" si="127"/>
        <v>42600.996423611112</v>
      </c>
    </row>
    <row r="2013" spans="1:20" ht="41.4" x14ac:dyDescent="0.4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24"/>
        <v>820</v>
      </c>
      <c r="P2013">
        <f t="shared" si="125"/>
        <v>422.02</v>
      </c>
      <c r="Q2013" s="11" t="s">
        <v>8317</v>
      </c>
      <c r="R2013" t="s">
        <v>8347</v>
      </c>
      <c r="S2013" s="15">
        <f t="shared" si="126"/>
        <v>42347.358483796299</v>
      </c>
      <c r="T2013" s="15">
        <f t="shared" si="127"/>
        <v>42380.958333333328</v>
      </c>
    </row>
    <row r="2014" spans="1:20" ht="41.4" x14ac:dyDescent="0.4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24"/>
        <v>235</v>
      </c>
      <c r="P2014">
        <f t="shared" si="125"/>
        <v>64.180000000000007</v>
      </c>
      <c r="Q2014" s="11" t="s">
        <v>8317</v>
      </c>
      <c r="R2014" t="s">
        <v>8347</v>
      </c>
      <c r="S2014" s="15">
        <f t="shared" si="126"/>
        <v>42010.822233796294</v>
      </c>
      <c r="T2014" s="15">
        <f t="shared" si="127"/>
        <v>42040.822233796294</v>
      </c>
    </row>
    <row r="2015" spans="1:20" ht="41.4" x14ac:dyDescent="0.4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24"/>
        <v>495</v>
      </c>
      <c r="P2015">
        <f t="shared" si="125"/>
        <v>173.58</v>
      </c>
      <c r="Q2015" s="11" t="s">
        <v>8317</v>
      </c>
      <c r="R2015" t="s">
        <v>8347</v>
      </c>
      <c r="S2015" s="15">
        <f t="shared" si="126"/>
        <v>42499.960810185185</v>
      </c>
      <c r="T2015" s="15">
        <f t="shared" si="127"/>
        <v>42559.960810185185</v>
      </c>
    </row>
    <row r="2016" spans="1:20" ht="41.4" x14ac:dyDescent="0.4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24"/>
        <v>7814</v>
      </c>
      <c r="P2016">
        <f t="shared" si="125"/>
        <v>88.6</v>
      </c>
      <c r="Q2016" s="11" t="s">
        <v>8317</v>
      </c>
      <c r="R2016" t="s">
        <v>8347</v>
      </c>
      <c r="S2016" s="15">
        <f t="shared" si="126"/>
        <v>41324.214571759258</v>
      </c>
      <c r="T2016" s="15">
        <f t="shared" si="127"/>
        <v>41358.172905092593</v>
      </c>
    </row>
    <row r="2017" spans="1:20" ht="41.4" x14ac:dyDescent="0.4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24"/>
        <v>113</v>
      </c>
      <c r="P2017">
        <f t="shared" si="125"/>
        <v>50.22</v>
      </c>
      <c r="Q2017" s="11" t="s">
        <v>8317</v>
      </c>
      <c r="R2017" t="s">
        <v>8347</v>
      </c>
      <c r="S2017" s="15">
        <f t="shared" si="126"/>
        <v>40765.876886574071</v>
      </c>
      <c r="T2017" s="15">
        <f t="shared" si="127"/>
        <v>40795.876886574071</v>
      </c>
    </row>
    <row r="2018" spans="1:20" ht="27.6" x14ac:dyDescent="0.4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24"/>
        <v>922</v>
      </c>
      <c r="P2018">
        <f t="shared" si="125"/>
        <v>192.39</v>
      </c>
      <c r="Q2018" s="11" t="s">
        <v>8317</v>
      </c>
      <c r="R2018" t="s">
        <v>8347</v>
      </c>
      <c r="S2018" s="15">
        <f t="shared" si="126"/>
        <v>41312.88077546296</v>
      </c>
      <c r="T2018" s="15">
        <f t="shared" si="127"/>
        <v>41342.88077546296</v>
      </c>
    </row>
    <row r="2019" spans="1:20" ht="41.4" x14ac:dyDescent="0.4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24"/>
        <v>125</v>
      </c>
      <c r="P2019">
        <f t="shared" si="125"/>
        <v>73.42</v>
      </c>
      <c r="Q2019" s="11" t="s">
        <v>8317</v>
      </c>
      <c r="R2019" t="s">
        <v>8347</v>
      </c>
      <c r="S2019" s="15">
        <f t="shared" si="126"/>
        <v>40961.057349537034</v>
      </c>
      <c r="T2019" s="15">
        <f t="shared" si="127"/>
        <v>40992.166666666664</v>
      </c>
    </row>
    <row r="2020" spans="1:20" ht="41.4" x14ac:dyDescent="0.4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24"/>
        <v>102</v>
      </c>
      <c r="P2020">
        <f t="shared" si="125"/>
        <v>147.68</v>
      </c>
      <c r="Q2020" s="11" t="s">
        <v>8317</v>
      </c>
      <c r="R2020" t="s">
        <v>8347</v>
      </c>
      <c r="S2020" s="15">
        <f t="shared" si="126"/>
        <v>42199.365844907406</v>
      </c>
      <c r="T2020" s="15">
        <f t="shared" si="127"/>
        <v>42229.365844907406</v>
      </c>
    </row>
    <row r="2021" spans="1:20" ht="41.4" x14ac:dyDescent="0.4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24"/>
        <v>485</v>
      </c>
      <c r="P2021">
        <f t="shared" si="125"/>
        <v>108.97</v>
      </c>
      <c r="Q2021" s="11" t="s">
        <v>8317</v>
      </c>
      <c r="R2021" t="s">
        <v>8347</v>
      </c>
      <c r="S2021" s="15">
        <f t="shared" si="126"/>
        <v>42605.70857638889</v>
      </c>
      <c r="T2021" s="15">
        <f t="shared" si="127"/>
        <v>42635.70857638889</v>
      </c>
    </row>
    <row r="2022" spans="1:20" ht="41.4" x14ac:dyDescent="0.4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24"/>
        <v>192</v>
      </c>
      <c r="P2022">
        <f t="shared" si="125"/>
        <v>23.65</v>
      </c>
      <c r="Q2022" s="11" t="s">
        <v>8317</v>
      </c>
      <c r="R2022" t="s">
        <v>8347</v>
      </c>
      <c r="S2022" s="15">
        <f t="shared" si="126"/>
        <v>41737.097499999996</v>
      </c>
      <c r="T2022" s="15">
        <f t="shared" si="127"/>
        <v>41773.961111111108</v>
      </c>
    </row>
    <row r="2023" spans="1:20" ht="41.4" x14ac:dyDescent="0.4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24"/>
        <v>281</v>
      </c>
      <c r="P2023">
        <f t="shared" si="125"/>
        <v>147.94999999999999</v>
      </c>
      <c r="Q2023" s="11" t="s">
        <v>8317</v>
      </c>
      <c r="R2023" t="s">
        <v>8347</v>
      </c>
      <c r="S2023" s="15">
        <f t="shared" si="126"/>
        <v>41861.070567129631</v>
      </c>
      <c r="T2023" s="15">
        <f t="shared" si="127"/>
        <v>41906.070567129631</v>
      </c>
    </row>
    <row r="2024" spans="1:20" ht="41.4" x14ac:dyDescent="0.4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24"/>
        <v>125</v>
      </c>
      <c r="P2024">
        <f t="shared" si="125"/>
        <v>385.04</v>
      </c>
      <c r="Q2024" s="11" t="s">
        <v>8317</v>
      </c>
      <c r="R2024" t="s">
        <v>8347</v>
      </c>
      <c r="S2024" s="15">
        <f t="shared" si="126"/>
        <v>42502.569120370375</v>
      </c>
      <c r="T2024" s="15">
        <f t="shared" si="127"/>
        <v>42532.569120370375</v>
      </c>
    </row>
    <row r="2025" spans="1:20" ht="41.4" x14ac:dyDescent="0.4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24"/>
        <v>161</v>
      </c>
      <c r="P2025">
        <f t="shared" si="125"/>
        <v>457.39</v>
      </c>
      <c r="Q2025" s="11" t="s">
        <v>8317</v>
      </c>
      <c r="R2025" t="s">
        <v>8347</v>
      </c>
      <c r="S2025" s="15">
        <f t="shared" si="126"/>
        <v>42136.420752314814</v>
      </c>
      <c r="T2025" s="15">
        <f t="shared" si="127"/>
        <v>42166.420752314814</v>
      </c>
    </row>
    <row r="2026" spans="1:20" ht="41.4" x14ac:dyDescent="0.4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24"/>
        <v>585</v>
      </c>
      <c r="P2026">
        <f t="shared" si="125"/>
        <v>222.99</v>
      </c>
      <c r="Q2026" s="11" t="s">
        <v>8317</v>
      </c>
      <c r="R2026" t="s">
        <v>8347</v>
      </c>
      <c r="S2026" s="15">
        <f t="shared" si="126"/>
        <v>41099.966944444444</v>
      </c>
      <c r="T2026" s="15">
        <f t="shared" si="127"/>
        <v>41134.125</v>
      </c>
    </row>
    <row r="2027" spans="1:20" ht="41.4" x14ac:dyDescent="0.4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24"/>
        <v>201</v>
      </c>
      <c r="P2027">
        <f t="shared" si="125"/>
        <v>220.74</v>
      </c>
      <c r="Q2027" s="11" t="s">
        <v>8317</v>
      </c>
      <c r="R2027" t="s">
        <v>8347</v>
      </c>
      <c r="S2027" s="15">
        <f t="shared" si="126"/>
        <v>42136.184560185182</v>
      </c>
      <c r="T2027" s="15">
        <f t="shared" si="127"/>
        <v>42166.184560185182</v>
      </c>
    </row>
    <row r="2028" spans="1:20" ht="27.6" x14ac:dyDescent="0.4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24"/>
        <v>133</v>
      </c>
      <c r="P2028">
        <f t="shared" si="125"/>
        <v>73.5</v>
      </c>
      <c r="Q2028" s="11" t="s">
        <v>8317</v>
      </c>
      <c r="R2028" t="s">
        <v>8347</v>
      </c>
      <c r="S2028" s="15">
        <f t="shared" si="126"/>
        <v>41704.735937500001</v>
      </c>
      <c r="T2028" s="15">
        <f t="shared" si="127"/>
        <v>41750.165972222225</v>
      </c>
    </row>
    <row r="2029" spans="1:20" ht="41.4" x14ac:dyDescent="0.4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24"/>
        <v>120</v>
      </c>
      <c r="P2029">
        <f t="shared" si="125"/>
        <v>223.1</v>
      </c>
      <c r="Q2029" s="11" t="s">
        <v>8317</v>
      </c>
      <c r="R2029" t="s">
        <v>8347</v>
      </c>
      <c r="S2029" s="15">
        <f t="shared" si="126"/>
        <v>42048.813877314817</v>
      </c>
      <c r="T2029" s="15">
        <f t="shared" si="127"/>
        <v>42093.772210648152</v>
      </c>
    </row>
    <row r="2030" spans="1:20" ht="27.6" x14ac:dyDescent="0.4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24"/>
        <v>126</v>
      </c>
      <c r="P2030">
        <f t="shared" si="125"/>
        <v>47.91</v>
      </c>
      <c r="Q2030" s="11" t="s">
        <v>8317</v>
      </c>
      <c r="R2030" t="s">
        <v>8347</v>
      </c>
      <c r="S2030" s="15">
        <f t="shared" si="126"/>
        <v>40215.919050925928</v>
      </c>
      <c r="T2030" s="15">
        <f t="shared" si="127"/>
        <v>40252.913194444445</v>
      </c>
    </row>
    <row r="2031" spans="1:20" ht="27.6" x14ac:dyDescent="0.4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24"/>
        <v>361</v>
      </c>
      <c r="P2031">
        <f t="shared" si="125"/>
        <v>96.06</v>
      </c>
      <c r="Q2031" s="11" t="s">
        <v>8317</v>
      </c>
      <c r="R2031" t="s">
        <v>8347</v>
      </c>
      <c r="S2031" s="15">
        <f t="shared" si="126"/>
        <v>41848.021770833337</v>
      </c>
      <c r="T2031" s="15">
        <f t="shared" si="127"/>
        <v>41878.021770833337</v>
      </c>
    </row>
    <row r="2032" spans="1:20" ht="41.4" x14ac:dyDescent="0.4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24"/>
        <v>226</v>
      </c>
      <c r="P2032">
        <f t="shared" si="125"/>
        <v>118.61</v>
      </c>
      <c r="Q2032" s="11" t="s">
        <v>8317</v>
      </c>
      <c r="R2032" t="s">
        <v>8347</v>
      </c>
      <c r="S2032" s="15">
        <f t="shared" si="126"/>
        <v>41212.996481481481</v>
      </c>
      <c r="T2032" s="15">
        <f t="shared" si="127"/>
        <v>41242.996481481481</v>
      </c>
    </row>
    <row r="2033" spans="1:20" ht="27.6" x14ac:dyDescent="0.4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24"/>
        <v>120</v>
      </c>
      <c r="P2033">
        <f t="shared" si="125"/>
        <v>118.45</v>
      </c>
      <c r="Q2033" s="11" t="s">
        <v>8317</v>
      </c>
      <c r="R2033" t="s">
        <v>8347</v>
      </c>
      <c r="S2033" s="15">
        <f t="shared" si="126"/>
        <v>41975.329317129625</v>
      </c>
      <c r="T2033" s="15">
        <f t="shared" si="127"/>
        <v>42013.041666666672</v>
      </c>
    </row>
    <row r="2034" spans="1:20" ht="41.4" x14ac:dyDescent="0.4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24"/>
        <v>304</v>
      </c>
      <c r="P2034">
        <f t="shared" si="125"/>
        <v>143.21</v>
      </c>
      <c r="Q2034" s="11" t="s">
        <v>8317</v>
      </c>
      <c r="R2034" t="s">
        <v>8347</v>
      </c>
      <c r="S2034" s="15">
        <f t="shared" si="126"/>
        <v>42689.565671296295</v>
      </c>
      <c r="T2034" s="15">
        <f t="shared" si="127"/>
        <v>42719.208333333328</v>
      </c>
    </row>
    <row r="2035" spans="1:20" ht="41.4" x14ac:dyDescent="0.4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24"/>
        <v>179</v>
      </c>
      <c r="P2035">
        <f t="shared" si="125"/>
        <v>282.72000000000003</v>
      </c>
      <c r="Q2035" s="11" t="s">
        <v>8317</v>
      </c>
      <c r="R2035" t="s">
        <v>8347</v>
      </c>
      <c r="S2035" s="15">
        <f t="shared" si="126"/>
        <v>41725.082384259258</v>
      </c>
      <c r="T2035" s="15">
        <f t="shared" si="127"/>
        <v>41755.082384259258</v>
      </c>
    </row>
    <row r="2036" spans="1:20" ht="41.4" x14ac:dyDescent="0.4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24"/>
        <v>387</v>
      </c>
      <c r="P2036">
        <f t="shared" si="125"/>
        <v>593.94000000000005</v>
      </c>
      <c r="Q2036" s="11" t="s">
        <v>8317</v>
      </c>
      <c r="R2036" t="s">
        <v>8347</v>
      </c>
      <c r="S2036" s="15">
        <f t="shared" si="126"/>
        <v>42076.130011574074</v>
      </c>
      <c r="T2036" s="15">
        <f t="shared" si="127"/>
        <v>42131.290277777778</v>
      </c>
    </row>
    <row r="2037" spans="1:20" ht="41.4" x14ac:dyDescent="0.4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24"/>
        <v>211</v>
      </c>
      <c r="P2037">
        <f t="shared" si="125"/>
        <v>262.16000000000003</v>
      </c>
      <c r="Q2037" s="11" t="s">
        <v>8317</v>
      </c>
      <c r="R2037" t="s">
        <v>8347</v>
      </c>
      <c r="S2037" s="15">
        <f t="shared" si="126"/>
        <v>42311.625081018516</v>
      </c>
      <c r="T2037" s="15">
        <f t="shared" si="127"/>
        <v>42357.041666666672</v>
      </c>
    </row>
    <row r="2038" spans="1:20" ht="41.4" x14ac:dyDescent="0.4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24"/>
        <v>132</v>
      </c>
      <c r="P2038">
        <f t="shared" si="125"/>
        <v>46.58</v>
      </c>
      <c r="Q2038" s="11" t="s">
        <v>8317</v>
      </c>
      <c r="R2038" t="s">
        <v>8347</v>
      </c>
      <c r="S2038" s="15">
        <f t="shared" si="126"/>
        <v>41738.864803240744</v>
      </c>
      <c r="T2038" s="15">
        <f t="shared" si="127"/>
        <v>41768.864803240744</v>
      </c>
    </row>
    <row r="2039" spans="1:20" ht="41.4" x14ac:dyDescent="0.4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24"/>
        <v>300</v>
      </c>
      <c r="P2039">
        <f t="shared" si="125"/>
        <v>70.040000000000006</v>
      </c>
      <c r="Q2039" s="11" t="s">
        <v>8317</v>
      </c>
      <c r="R2039" t="s">
        <v>8347</v>
      </c>
      <c r="S2039" s="15">
        <f t="shared" si="126"/>
        <v>41578.210104166668</v>
      </c>
      <c r="T2039" s="15">
        <f t="shared" si="127"/>
        <v>41638.251770833333</v>
      </c>
    </row>
    <row r="2040" spans="1:20" ht="41.4" x14ac:dyDescent="0.4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24"/>
        <v>421</v>
      </c>
      <c r="P2040">
        <f t="shared" si="125"/>
        <v>164.91</v>
      </c>
      <c r="Q2040" s="11" t="s">
        <v>8317</v>
      </c>
      <c r="R2040" t="s">
        <v>8347</v>
      </c>
      <c r="S2040" s="15">
        <f t="shared" si="126"/>
        <v>41424.27107638889</v>
      </c>
      <c r="T2040" s="15">
        <f t="shared" si="127"/>
        <v>41456.75</v>
      </c>
    </row>
    <row r="2041" spans="1:20" ht="27.6" x14ac:dyDescent="0.4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24"/>
        <v>136</v>
      </c>
      <c r="P2041">
        <f t="shared" si="125"/>
        <v>449.26</v>
      </c>
      <c r="Q2041" s="11" t="s">
        <v>8317</v>
      </c>
      <c r="R2041" t="s">
        <v>8347</v>
      </c>
      <c r="S2041" s="15">
        <f t="shared" si="126"/>
        <v>42675.438946759255</v>
      </c>
      <c r="T2041" s="15">
        <f t="shared" si="127"/>
        <v>42705.207638888889</v>
      </c>
    </row>
    <row r="2042" spans="1:20" ht="27.6" x14ac:dyDescent="0.4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24"/>
        <v>248</v>
      </c>
      <c r="P2042">
        <f t="shared" si="125"/>
        <v>27.47</v>
      </c>
      <c r="Q2042" s="11" t="s">
        <v>8317</v>
      </c>
      <c r="R2042" t="s">
        <v>8347</v>
      </c>
      <c r="S2042" s="15">
        <f t="shared" si="126"/>
        <v>41578.927118055559</v>
      </c>
      <c r="T2042" s="15">
        <f t="shared" si="127"/>
        <v>41593.968784722223</v>
      </c>
    </row>
    <row r="2043" spans="1:20" ht="41.4" x14ac:dyDescent="0.4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24"/>
        <v>182</v>
      </c>
      <c r="P2043">
        <f t="shared" si="125"/>
        <v>143.97999999999999</v>
      </c>
      <c r="Q2043" s="11" t="s">
        <v>8317</v>
      </c>
      <c r="R2043" t="s">
        <v>8347</v>
      </c>
      <c r="S2043" s="15">
        <f t="shared" si="126"/>
        <v>42654.525775462964</v>
      </c>
      <c r="T2043" s="15">
        <f t="shared" si="127"/>
        <v>42684.567442129628</v>
      </c>
    </row>
    <row r="2044" spans="1:20" ht="41.4" x14ac:dyDescent="0.4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24"/>
        <v>124</v>
      </c>
      <c r="P2044">
        <f t="shared" si="125"/>
        <v>88.24</v>
      </c>
      <c r="Q2044" s="11" t="s">
        <v>8317</v>
      </c>
      <c r="R2044" t="s">
        <v>8347</v>
      </c>
      <c r="S2044" s="15">
        <f t="shared" si="126"/>
        <v>42331.708032407405</v>
      </c>
      <c r="T2044" s="15">
        <f t="shared" si="127"/>
        <v>42391.708032407405</v>
      </c>
    </row>
    <row r="2045" spans="1:20" ht="41.4" x14ac:dyDescent="0.4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24"/>
        <v>506</v>
      </c>
      <c r="P2045">
        <f t="shared" si="125"/>
        <v>36.33</v>
      </c>
      <c r="Q2045" s="11" t="s">
        <v>8317</v>
      </c>
      <c r="R2045" t="s">
        <v>8347</v>
      </c>
      <c r="S2045" s="15">
        <f t="shared" si="126"/>
        <v>42661.176817129628</v>
      </c>
      <c r="T2045" s="15">
        <f t="shared" si="127"/>
        <v>42715.207638888889</v>
      </c>
    </row>
    <row r="2046" spans="1:20" ht="41.4" x14ac:dyDescent="0.4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24"/>
        <v>108</v>
      </c>
      <c r="P2046">
        <f t="shared" si="125"/>
        <v>90.18</v>
      </c>
      <c r="Q2046" s="11" t="s">
        <v>8317</v>
      </c>
      <c r="R2046" t="s">
        <v>8347</v>
      </c>
      <c r="S2046" s="15">
        <f t="shared" si="126"/>
        <v>42138.684189814812</v>
      </c>
      <c r="T2046" s="15">
        <f t="shared" si="127"/>
        <v>42168.684189814812</v>
      </c>
    </row>
    <row r="2047" spans="1:20" ht="41.4" x14ac:dyDescent="0.4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24"/>
        <v>819</v>
      </c>
      <c r="P2047">
        <f t="shared" si="125"/>
        <v>152.62</v>
      </c>
      <c r="Q2047" s="11" t="s">
        <v>8317</v>
      </c>
      <c r="R2047" t="s">
        <v>8347</v>
      </c>
      <c r="S2047" s="15">
        <f t="shared" si="126"/>
        <v>41069.088506944441</v>
      </c>
      <c r="T2047" s="15">
        <f t="shared" si="127"/>
        <v>41099.088506944441</v>
      </c>
    </row>
    <row r="2048" spans="1:20" ht="41.4" x14ac:dyDescent="0.4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24"/>
        <v>121</v>
      </c>
      <c r="P2048">
        <f t="shared" si="125"/>
        <v>55.81</v>
      </c>
      <c r="Q2048" s="11" t="s">
        <v>8317</v>
      </c>
      <c r="R2048" t="s">
        <v>8347</v>
      </c>
      <c r="S2048" s="15">
        <f t="shared" si="126"/>
        <v>41387.171805555554</v>
      </c>
      <c r="T2048" s="15">
        <f t="shared" si="127"/>
        <v>41417.171805555554</v>
      </c>
    </row>
    <row r="2049" spans="1:20" ht="41.4" x14ac:dyDescent="0.4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24"/>
        <v>103</v>
      </c>
      <c r="P2049">
        <f t="shared" si="125"/>
        <v>227.85</v>
      </c>
      <c r="Q2049" s="11" t="s">
        <v>8317</v>
      </c>
      <c r="R2049" t="s">
        <v>8347</v>
      </c>
      <c r="S2049" s="15">
        <f t="shared" si="126"/>
        <v>42081.903587962966</v>
      </c>
      <c r="T2049" s="15">
        <f t="shared" si="127"/>
        <v>42111</v>
      </c>
    </row>
    <row r="2050" spans="1:20" ht="41.4" x14ac:dyDescent="0.4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si="124"/>
        <v>148</v>
      </c>
      <c r="P2050">
        <f t="shared" si="125"/>
        <v>91.83</v>
      </c>
      <c r="Q2050" s="11" t="s">
        <v>8317</v>
      </c>
      <c r="R2050" t="s">
        <v>8347</v>
      </c>
      <c r="S2050" s="15">
        <f t="shared" si="126"/>
        <v>41387.651516203703</v>
      </c>
      <c r="T2050" s="15">
        <f t="shared" si="127"/>
        <v>41417.651516203703</v>
      </c>
    </row>
    <row r="2051" spans="1:20" x14ac:dyDescent="0.4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ref="O2051:O2114" si="128">ROUND(E2051/D2051*100,0)</f>
        <v>120</v>
      </c>
      <c r="P2051">
        <f t="shared" ref="P2051:P2114" si="129">IFERROR(ROUND(E2051/L2051,2),0)</f>
        <v>80.989999999999995</v>
      </c>
      <c r="Q2051" s="11" t="s">
        <v>8317</v>
      </c>
      <c r="R2051" t="s">
        <v>8347</v>
      </c>
      <c r="S2051" s="15">
        <f t="shared" ref="S2051:S2114" si="130">(((J2051/60)/60)/24)+DATE(1970,1,1)</f>
        <v>41575.527349537035</v>
      </c>
      <c r="T2051" s="15">
        <f t="shared" ref="T2051:T2114" si="131">(((I2051/60)/60)/24)+DATE(1970,1,1)</f>
        <v>41610.957638888889</v>
      </c>
    </row>
    <row r="2052" spans="1:20" ht="41.4" x14ac:dyDescent="0.4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28"/>
        <v>473</v>
      </c>
      <c r="P2052">
        <f t="shared" si="129"/>
        <v>278.39</v>
      </c>
      <c r="Q2052" s="11" t="s">
        <v>8317</v>
      </c>
      <c r="R2052" t="s">
        <v>8347</v>
      </c>
      <c r="S2052" s="15">
        <f t="shared" si="130"/>
        <v>42115.071504629625</v>
      </c>
      <c r="T2052" s="15">
        <f t="shared" si="131"/>
        <v>42155.071504629625</v>
      </c>
    </row>
    <row r="2053" spans="1:20" ht="41.4" x14ac:dyDescent="0.4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28"/>
        <v>130</v>
      </c>
      <c r="P2053">
        <f t="shared" si="129"/>
        <v>43.1</v>
      </c>
      <c r="Q2053" s="11" t="s">
        <v>8317</v>
      </c>
      <c r="R2053" t="s">
        <v>8347</v>
      </c>
      <c r="S2053" s="15">
        <f t="shared" si="130"/>
        <v>41604.022418981483</v>
      </c>
      <c r="T2053" s="15">
        <f t="shared" si="131"/>
        <v>41634.022418981483</v>
      </c>
    </row>
    <row r="2054" spans="1:20" ht="41.4" x14ac:dyDescent="0.4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28"/>
        <v>353</v>
      </c>
      <c r="P2054">
        <f t="shared" si="129"/>
        <v>326.29000000000002</v>
      </c>
      <c r="Q2054" s="11" t="s">
        <v>8317</v>
      </c>
      <c r="R2054" t="s">
        <v>8347</v>
      </c>
      <c r="S2054" s="15">
        <f t="shared" si="130"/>
        <v>42375.08394675926</v>
      </c>
      <c r="T2054" s="15">
        <f t="shared" si="131"/>
        <v>42420.08394675926</v>
      </c>
    </row>
    <row r="2055" spans="1:20" ht="41.4" x14ac:dyDescent="0.4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28"/>
        <v>101</v>
      </c>
      <c r="P2055">
        <f t="shared" si="129"/>
        <v>41.74</v>
      </c>
      <c r="Q2055" s="11" t="s">
        <v>8317</v>
      </c>
      <c r="R2055" t="s">
        <v>8347</v>
      </c>
      <c r="S2055" s="15">
        <f t="shared" si="130"/>
        <v>42303.617488425924</v>
      </c>
      <c r="T2055" s="15">
        <f t="shared" si="131"/>
        <v>42333.659155092595</v>
      </c>
    </row>
    <row r="2056" spans="1:20" ht="41.4" x14ac:dyDescent="0.4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28"/>
        <v>114</v>
      </c>
      <c r="P2056">
        <f t="shared" si="129"/>
        <v>64.02</v>
      </c>
      <c r="Q2056" s="11" t="s">
        <v>8317</v>
      </c>
      <c r="R2056" t="s">
        <v>8347</v>
      </c>
      <c r="S2056" s="15">
        <f t="shared" si="130"/>
        <v>41731.520949074074</v>
      </c>
      <c r="T2056" s="15">
        <f t="shared" si="131"/>
        <v>41761.520949074074</v>
      </c>
    </row>
    <row r="2057" spans="1:20" ht="41.4" x14ac:dyDescent="0.4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28"/>
        <v>167</v>
      </c>
      <c r="P2057">
        <f t="shared" si="129"/>
        <v>99.46</v>
      </c>
      <c r="Q2057" s="11" t="s">
        <v>8317</v>
      </c>
      <c r="R2057" t="s">
        <v>8347</v>
      </c>
      <c r="S2057" s="15">
        <f t="shared" si="130"/>
        <v>41946.674108796295</v>
      </c>
      <c r="T2057" s="15">
        <f t="shared" si="131"/>
        <v>41976.166666666672</v>
      </c>
    </row>
    <row r="2058" spans="1:20" ht="41.4" x14ac:dyDescent="0.4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28"/>
        <v>153</v>
      </c>
      <c r="P2058">
        <f t="shared" si="129"/>
        <v>138.49</v>
      </c>
      <c r="Q2058" s="11" t="s">
        <v>8317</v>
      </c>
      <c r="R2058" t="s">
        <v>8347</v>
      </c>
      <c r="S2058" s="15">
        <f t="shared" si="130"/>
        <v>41351.76090277778</v>
      </c>
      <c r="T2058" s="15">
        <f t="shared" si="131"/>
        <v>41381.76090277778</v>
      </c>
    </row>
    <row r="2059" spans="1:20" ht="41.4" x14ac:dyDescent="0.4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28"/>
        <v>202</v>
      </c>
      <c r="P2059">
        <f t="shared" si="129"/>
        <v>45.55</v>
      </c>
      <c r="Q2059" s="11" t="s">
        <v>8317</v>
      </c>
      <c r="R2059" t="s">
        <v>8347</v>
      </c>
      <c r="S2059" s="15">
        <f t="shared" si="130"/>
        <v>42396.494583333333</v>
      </c>
      <c r="T2059" s="15">
        <f t="shared" si="131"/>
        <v>42426.494583333333</v>
      </c>
    </row>
    <row r="2060" spans="1:20" ht="27.6" x14ac:dyDescent="0.4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28"/>
        <v>168</v>
      </c>
      <c r="P2060">
        <f t="shared" si="129"/>
        <v>10.51</v>
      </c>
      <c r="Q2060" s="11" t="s">
        <v>8317</v>
      </c>
      <c r="R2060" t="s">
        <v>8347</v>
      </c>
      <c r="S2060" s="15">
        <f t="shared" si="130"/>
        <v>42026.370717592596</v>
      </c>
      <c r="T2060" s="15">
        <f t="shared" si="131"/>
        <v>42065.833333333328</v>
      </c>
    </row>
    <row r="2061" spans="1:20" ht="41.4" x14ac:dyDescent="0.4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28"/>
        <v>143</v>
      </c>
      <c r="P2061">
        <f t="shared" si="129"/>
        <v>114.77</v>
      </c>
      <c r="Q2061" s="11" t="s">
        <v>8317</v>
      </c>
      <c r="R2061" t="s">
        <v>8347</v>
      </c>
      <c r="S2061" s="15">
        <f t="shared" si="130"/>
        <v>42361.602476851855</v>
      </c>
      <c r="T2061" s="15">
        <f t="shared" si="131"/>
        <v>42400.915972222225</v>
      </c>
    </row>
    <row r="2062" spans="1:20" ht="41.4" x14ac:dyDescent="0.4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28"/>
        <v>196</v>
      </c>
      <c r="P2062">
        <f t="shared" si="129"/>
        <v>36</v>
      </c>
      <c r="Q2062" s="11" t="s">
        <v>8317</v>
      </c>
      <c r="R2062" t="s">
        <v>8347</v>
      </c>
      <c r="S2062" s="15">
        <f t="shared" si="130"/>
        <v>41783.642939814818</v>
      </c>
      <c r="T2062" s="15">
        <f t="shared" si="131"/>
        <v>41843.642939814818</v>
      </c>
    </row>
    <row r="2063" spans="1:20" ht="41.4" x14ac:dyDescent="0.4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28"/>
        <v>108</v>
      </c>
      <c r="P2063">
        <f t="shared" si="129"/>
        <v>154.16999999999999</v>
      </c>
      <c r="Q2063" s="11" t="s">
        <v>8317</v>
      </c>
      <c r="R2063" t="s">
        <v>8347</v>
      </c>
      <c r="S2063" s="15">
        <f t="shared" si="130"/>
        <v>42705.764513888891</v>
      </c>
      <c r="T2063" s="15">
        <f t="shared" si="131"/>
        <v>42735.764513888891</v>
      </c>
    </row>
    <row r="2064" spans="1:20" ht="41.4" x14ac:dyDescent="0.4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28"/>
        <v>115</v>
      </c>
      <c r="P2064">
        <f t="shared" si="129"/>
        <v>566.39</v>
      </c>
      <c r="Q2064" s="11" t="s">
        <v>8317</v>
      </c>
      <c r="R2064" t="s">
        <v>8347</v>
      </c>
      <c r="S2064" s="15">
        <f t="shared" si="130"/>
        <v>42423.3830787037</v>
      </c>
      <c r="T2064" s="15">
        <f t="shared" si="131"/>
        <v>42453.341412037036</v>
      </c>
    </row>
    <row r="2065" spans="1:20" ht="27.6" x14ac:dyDescent="0.4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28"/>
        <v>148</v>
      </c>
      <c r="P2065">
        <f t="shared" si="129"/>
        <v>120.86</v>
      </c>
      <c r="Q2065" s="11" t="s">
        <v>8317</v>
      </c>
      <c r="R2065" t="s">
        <v>8347</v>
      </c>
      <c r="S2065" s="15">
        <f t="shared" si="130"/>
        <v>42472.73265046296</v>
      </c>
      <c r="T2065" s="15">
        <f t="shared" si="131"/>
        <v>42505.73265046296</v>
      </c>
    </row>
    <row r="2066" spans="1:20" ht="41.4" x14ac:dyDescent="0.4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28"/>
        <v>191</v>
      </c>
      <c r="P2066">
        <f t="shared" si="129"/>
        <v>86.16</v>
      </c>
      <c r="Q2066" s="11" t="s">
        <v>8317</v>
      </c>
      <c r="R2066" t="s">
        <v>8347</v>
      </c>
      <c r="S2066" s="15">
        <f t="shared" si="130"/>
        <v>41389.364849537036</v>
      </c>
      <c r="T2066" s="15">
        <f t="shared" si="131"/>
        <v>41425.5</v>
      </c>
    </row>
    <row r="2067" spans="1:20" ht="41.4" x14ac:dyDescent="0.4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28"/>
        <v>199</v>
      </c>
      <c r="P2067">
        <f t="shared" si="129"/>
        <v>51.21</v>
      </c>
      <c r="Q2067" s="11" t="s">
        <v>8317</v>
      </c>
      <c r="R2067" t="s">
        <v>8347</v>
      </c>
      <c r="S2067" s="15">
        <f t="shared" si="130"/>
        <v>41603.333668981482</v>
      </c>
      <c r="T2067" s="15">
        <f t="shared" si="131"/>
        <v>41633.333668981482</v>
      </c>
    </row>
    <row r="2068" spans="1:20" ht="41.4" x14ac:dyDescent="0.4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28"/>
        <v>219</v>
      </c>
      <c r="P2068">
        <f t="shared" si="129"/>
        <v>67.260000000000005</v>
      </c>
      <c r="Q2068" s="11" t="s">
        <v>8317</v>
      </c>
      <c r="R2068" t="s">
        <v>8347</v>
      </c>
      <c r="S2068" s="15">
        <f t="shared" si="130"/>
        <v>41844.771793981483</v>
      </c>
      <c r="T2068" s="15">
        <f t="shared" si="131"/>
        <v>41874.771793981483</v>
      </c>
    </row>
    <row r="2069" spans="1:20" ht="41.4" x14ac:dyDescent="0.4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28"/>
        <v>127</v>
      </c>
      <c r="P2069">
        <f t="shared" si="129"/>
        <v>62.8</v>
      </c>
      <c r="Q2069" s="11" t="s">
        <v>8317</v>
      </c>
      <c r="R2069" t="s">
        <v>8347</v>
      </c>
      <c r="S2069" s="15">
        <f t="shared" si="130"/>
        <v>42115.853888888887</v>
      </c>
      <c r="T2069" s="15">
        <f t="shared" si="131"/>
        <v>42148.853888888887</v>
      </c>
    </row>
    <row r="2070" spans="1:20" ht="41.4" x14ac:dyDescent="0.4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28"/>
        <v>105</v>
      </c>
      <c r="P2070">
        <f t="shared" si="129"/>
        <v>346.13</v>
      </c>
      <c r="Q2070" s="11" t="s">
        <v>8317</v>
      </c>
      <c r="R2070" t="s">
        <v>8347</v>
      </c>
      <c r="S2070" s="15">
        <f t="shared" si="130"/>
        <v>42633.841608796298</v>
      </c>
      <c r="T2070" s="15">
        <f t="shared" si="131"/>
        <v>42663.841608796298</v>
      </c>
    </row>
    <row r="2071" spans="1:20" ht="41.4" x14ac:dyDescent="0.4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28"/>
        <v>128</v>
      </c>
      <c r="P2071">
        <f t="shared" si="129"/>
        <v>244.12</v>
      </c>
      <c r="Q2071" s="11" t="s">
        <v>8317</v>
      </c>
      <c r="R2071" t="s">
        <v>8347</v>
      </c>
      <c r="S2071" s="15">
        <f t="shared" si="130"/>
        <v>42340.972118055557</v>
      </c>
      <c r="T2071" s="15">
        <f t="shared" si="131"/>
        <v>42371.972118055557</v>
      </c>
    </row>
    <row r="2072" spans="1:20" ht="41.4" x14ac:dyDescent="0.4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28"/>
        <v>317</v>
      </c>
      <c r="P2072">
        <f t="shared" si="129"/>
        <v>259.25</v>
      </c>
      <c r="Q2072" s="11" t="s">
        <v>8317</v>
      </c>
      <c r="R2072" t="s">
        <v>8347</v>
      </c>
      <c r="S2072" s="15">
        <f t="shared" si="130"/>
        <v>42519.6565162037</v>
      </c>
      <c r="T2072" s="15">
        <f t="shared" si="131"/>
        <v>42549.6565162037</v>
      </c>
    </row>
    <row r="2073" spans="1:20" ht="41.4" x14ac:dyDescent="0.4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28"/>
        <v>281</v>
      </c>
      <c r="P2073">
        <f t="shared" si="129"/>
        <v>201.96</v>
      </c>
      <c r="Q2073" s="11" t="s">
        <v>8317</v>
      </c>
      <c r="R2073" t="s">
        <v>8347</v>
      </c>
      <c r="S2073" s="15">
        <f t="shared" si="130"/>
        <v>42600.278749999998</v>
      </c>
      <c r="T2073" s="15">
        <f t="shared" si="131"/>
        <v>42645.278749999998</v>
      </c>
    </row>
    <row r="2074" spans="1:20" ht="41.4" x14ac:dyDescent="0.4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28"/>
        <v>111</v>
      </c>
      <c r="P2074">
        <f t="shared" si="129"/>
        <v>226.21</v>
      </c>
      <c r="Q2074" s="11" t="s">
        <v>8317</v>
      </c>
      <c r="R2074" t="s">
        <v>8347</v>
      </c>
      <c r="S2074" s="15">
        <f t="shared" si="130"/>
        <v>42467.581388888888</v>
      </c>
      <c r="T2074" s="15">
        <f t="shared" si="131"/>
        <v>42497.581388888888</v>
      </c>
    </row>
    <row r="2075" spans="1:20" ht="41.4" x14ac:dyDescent="0.4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28"/>
        <v>153</v>
      </c>
      <c r="P2075">
        <f t="shared" si="129"/>
        <v>324.69</v>
      </c>
      <c r="Q2075" s="11" t="s">
        <v>8317</v>
      </c>
      <c r="R2075" t="s">
        <v>8347</v>
      </c>
      <c r="S2075" s="15">
        <f t="shared" si="130"/>
        <v>42087.668032407411</v>
      </c>
      <c r="T2075" s="15">
        <f t="shared" si="131"/>
        <v>42132.668032407411</v>
      </c>
    </row>
    <row r="2076" spans="1:20" ht="27.6" x14ac:dyDescent="0.4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28"/>
        <v>103</v>
      </c>
      <c r="P2076">
        <f t="shared" si="129"/>
        <v>205</v>
      </c>
      <c r="Q2076" s="11" t="s">
        <v>8317</v>
      </c>
      <c r="R2076" t="s">
        <v>8347</v>
      </c>
      <c r="S2076" s="15">
        <f t="shared" si="130"/>
        <v>42466.826180555552</v>
      </c>
      <c r="T2076" s="15">
        <f t="shared" si="131"/>
        <v>42496.826180555552</v>
      </c>
    </row>
    <row r="2077" spans="1:20" ht="41.4" x14ac:dyDescent="0.4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28"/>
        <v>1678</v>
      </c>
      <c r="P2077">
        <f t="shared" si="129"/>
        <v>20.47</v>
      </c>
      <c r="Q2077" s="11" t="s">
        <v>8317</v>
      </c>
      <c r="R2077" t="s">
        <v>8347</v>
      </c>
      <c r="S2077" s="15">
        <f t="shared" si="130"/>
        <v>41450.681574074071</v>
      </c>
      <c r="T2077" s="15">
        <f t="shared" si="131"/>
        <v>41480.681574074071</v>
      </c>
    </row>
    <row r="2078" spans="1:20" ht="27.6" x14ac:dyDescent="0.4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28"/>
        <v>543</v>
      </c>
      <c r="P2078">
        <f t="shared" si="129"/>
        <v>116.35</v>
      </c>
      <c r="Q2078" s="11" t="s">
        <v>8317</v>
      </c>
      <c r="R2078" t="s">
        <v>8347</v>
      </c>
      <c r="S2078" s="15">
        <f t="shared" si="130"/>
        <v>41803.880659722221</v>
      </c>
      <c r="T2078" s="15">
        <f t="shared" si="131"/>
        <v>41843.880659722221</v>
      </c>
    </row>
    <row r="2079" spans="1:20" ht="41.4" x14ac:dyDescent="0.4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28"/>
        <v>116</v>
      </c>
      <c r="P2079">
        <f t="shared" si="129"/>
        <v>307.2</v>
      </c>
      <c r="Q2079" s="11" t="s">
        <v>8317</v>
      </c>
      <c r="R2079" t="s">
        <v>8347</v>
      </c>
      <c r="S2079" s="15">
        <f t="shared" si="130"/>
        <v>42103.042546296296</v>
      </c>
      <c r="T2079" s="15">
        <f t="shared" si="131"/>
        <v>42160.875</v>
      </c>
    </row>
    <row r="2080" spans="1:20" ht="41.4" x14ac:dyDescent="0.4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28"/>
        <v>131</v>
      </c>
      <c r="P2080">
        <f t="shared" si="129"/>
        <v>546.69000000000005</v>
      </c>
      <c r="Q2080" s="11" t="s">
        <v>8317</v>
      </c>
      <c r="R2080" t="s">
        <v>8347</v>
      </c>
      <c r="S2080" s="15">
        <f t="shared" si="130"/>
        <v>42692.771493055552</v>
      </c>
      <c r="T2080" s="15">
        <f t="shared" si="131"/>
        <v>42722.771493055552</v>
      </c>
    </row>
    <row r="2081" spans="1:20" ht="41.4" x14ac:dyDescent="0.4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28"/>
        <v>288</v>
      </c>
      <c r="P2081">
        <f t="shared" si="129"/>
        <v>47.47</v>
      </c>
      <c r="Q2081" s="11" t="s">
        <v>8317</v>
      </c>
      <c r="R2081" t="s">
        <v>8347</v>
      </c>
      <c r="S2081" s="15">
        <f t="shared" si="130"/>
        <v>42150.71056712963</v>
      </c>
      <c r="T2081" s="15">
        <f t="shared" si="131"/>
        <v>42180.791666666672</v>
      </c>
    </row>
    <row r="2082" spans="1:20" ht="41.4" x14ac:dyDescent="0.4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28"/>
        <v>508</v>
      </c>
      <c r="P2082">
        <f t="shared" si="129"/>
        <v>101.56</v>
      </c>
      <c r="Q2082" s="11" t="s">
        <v>8317</v>
      </c>
      <c r="R2082" t="s">
        <v>8347</v>
      </c>
      <c r="S2082" s="15">
        <f t="shared" si="130"/>
        <v>42289.957175925927</v>
      </c>
      <c r="T2082" s="15">
        <f t="shared" si="131"/>
        <v>42319.998842592591</v>
      </c>
    </row>
    <row r="2083" spans="1:20" ht="41.4" x14ac:dyDescent="0.4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28"/>
        <v>115</v>
      </c>
      <c r="P2083">
        <f t="shared" si="129"/>
        <v>72.91</v>
      </c>
      <c r="Q2083" s="11" t="s">
        <v>8323</v>
      </c>
      <c r="R2083" t="s">
        <v>8327</v>
      </c>
      <c r="S2083" s="15">
        <f t="shared" si="130"/>
        <v>41004.156886574077</v>
      </c>
      <c r="T2083" s="15">
        <f t="shared" si="131"/>
        <v>41045.207638888889</v>
      </c>
    </row>
    <row r="2084" spans="1:20" ht="41.4" x14ac:dyDescent="0.4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28"/>
        <v>111</v>
      </c>
      <c r="P2084">
        <f t="shared" si="129"/>
        <v>43.71</v>
      </c>
      <c r="Q2084" s="11" t="s">
        <v>8323</v>
      </c>
      <c r="R2084" t="s">
        <v>8327</v>
      </c>
      <c r="S2084" s="15">
        <f t="shared" si="130"/>
        <v>40811.120324074072</v>
      </c>
      <c r="T2084" s="15">
        <f t="shared" si="131"/>
        <v>40871.161990740737</v>
      </c>
    </row>
    <row r="2085" spans="1:20" ht="41.4" x14ac:dyDescent="0.4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28"/>
        <v>113</v>
      </c>
      <c r="P2085">
        <f t="shared" si="129"/>
        <v>34</v>
      </c>
      <c r="Q2085" s="11" t="s">
        <v>8323</v>
      </c>
      <c r="R2085" t="s">
        <v>8327</v>
      </c>
      <c r="S2085" s="15">
        <f t="shared" si="130"/>
        <v>41034.72216435185</v>
      </c>
      <c r="T2085" s="15">
        <f t="shared" si="131"/>
        <v>41064.72216435185</v>
      </c>
    </row>
    <row r="2086" spans="1:20" ht="41.4" x14ac:dyDescent="0.4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28"/>
        <v>108</v>
      </c>
      <c r="P2086">
        <f t="shared" si="129"/>
        <v>70.650000000000006</v>
      </c>
      <c r="Q2086" s="11" t="s">
        <v>8323</v>
      </c>
      <c r="R2086" t="s">
        <v>8327</v>
      </c>
      <c r="S2086" s="15">
        <f t="shared" si="130"/>
        <v>41731.833124999997</v>
      </c>
      <c r="T2086" s="15">
        <f t="shared" si="131"/>
        <v>41763.290972222225</v>
      </c>
    </row>
    <row r="2087" spans="1:20" ht="41.4" x14ac:dyDescent="0.4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28"/>
        <v>124</v>
      </c>
      <c r="P2087">
        <f t="shared" si="129"/>
        <v>89.3</v>
      </c>
      <c r="Q2087" s="11" t="s">
        <v>8323</v>
      </c>
      <c r="R2087" t="s">
        <v>8327</v>
      </c>
      <c r="S2087" s="15">
        <f t="shared" si="130"/>
        <v>41075.835497685184</v>
      </c>
      <c r="T2087" s="15">
        <f t="shared" si="131"/>
        <v>41105.835497685184</v>
      </c>
    </row>
    <row r="2088" spans="1:20" ht="41.4" x14ac:dyDescent="0.4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28"/>
        <v>101</v>
      </c>
      <c r="P2088">
        <f t="shared" si="129"/>
        <v>115.09</v>
      </c>
      <c r="Q2088" s="11" t="s">
        <v>8323</v>
      </c>
      <c r="R2088" t="s">
        <v>8327</v>
      </c>
      <c r="S2088" s="15">
        <f t="shared" si="130"/>
        <v>40860.67050925926</v>
      </c>
      <c r="T2088" s="15">
        <f t="shared" si="131"/>
        <v>40891.207638888889</v>
      </c>
    </row>
    <row r="2089" spans="1:20" ht="41.4" x14ac:dyDescent="0.4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28"/>
        <v>104</v>
      </c>
      <c r="P2089">
        <f t="shared" si="129"/>
        <v>62.12</v>
      </c>
      <c r="Q2089" s="11" t="s">
        <v>8323</v>
      </c>
      <c r="R2089" t="s">
        <v>8327</v>
      </c>
      <c r="S2089" s="15">
        <f t="shared" si="130"/>
        <v>40764.204375000001</v>
      </c>
      <c r="T2089" s="15">
        <f t="shared" si="131"/>
        <v>40794.204375000001</v>
      </c>
    </row>
    <row r="2090" spans="1:20" ht="41.4" x14ac:dyDescent="0.4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28"/>
        <v>116</v>
      </c>
      <c r="P2090">
        <f t="shared" si="129"/>
        <v>46.2</v>
      </c>
      <c r="Q2090" s="11" t="s">
        <v>8323</v>
      </c>
      <c r="R2090" t="s">
        <v>8327</v>
      </c>
      <c r="S2090" s="15">
        <f t="shared" si="130"/>
        <v>40395.714722222219</v>
      </c>
      <c r="T2090" s="15">
        <f t="shared" si="131"/>
        <v>40432.165972222225</v>
      </c>
    </row>
    <row r="2091" spans="1:20" ht="27.6" x14ac:dyDescent="0.4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28"/>
        <v>120</v>
      </c>
      <c r="P2091">
        <f t="shared" si="129"/>
        <v>48.55</v>
      </c>
      <c r="Q2091" s="11" t="s">
        <v>8323</v>
      </c>
      <c r="R2091" t="s">
        <v>8327</v>
      </c>
      <c r="S2091" s="15">
        <f t="shared" si="130"/>
        <v>41453.076319444444</v>
      </c>
      <c r="T2091" s="15">
        <f t="shared" si="131"/>
        <v>41488.076319444444</v>
      </c>
    </row>
    <row r="2092" spans="1:20" ht="41.4" x14ac:dyDescent="0.4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28"/>
        <v>115</v>
      </c>
      <c r="P2092">
        <f t="shared" si="129"/>
        <v>57.52</v>
      </c>
      <c r="Q2092" s="11" t="s">
        <v>8323</v>
      </c>
      <c r="R2092" t="s">
        <v>8327</v>
      </c>
      <c r="S2092" s="15">
        <f t="shared" si="130"/>
        <v>41299.381423611114</v>
      </c>
      <c r="T2092" s="15">
        <f t="shared" si="131"/>
        <v>41329.381423611114</v>
      </c>
    </row>
    <row r="2093" spans="1:20" ht="41.4" x14ac:dyDescent="0.4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28"/>
        <v>120</v>
      </c>
      <c r="P2093">
        <f t="shared" si="129"/>
        <v>88.15</v>
      </c>
      <c r="Q2093" s="11" t="s">
        <v>8323</v>
      </c>
      <c r="R2093" t="s">
        <v>8327</v>
      </c>
      <c r="S2093" s="15">
        <f t="shared" si="130"/>
        <v>40555.322662037033</v>
      </c>
      <c r="T2093" s="15">
        <f t="shared" si="131"/>
        <v>40603.833333333336</v>
      </c>
    </row>
    <row r="2094" spans="1:20" ht="41.4" x14ac:dyDescent="0.4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28"/>
        <v>101</v>
      </c>
      <c r="P2094">
        <f t="shared" si="129"/>
        <v>110.49</v>
      </c>
      <c r="Q2094" s="11" t="s">
        <v>8323</v>
      </c>
      <c r="R2094" t="s">
        <v>8327</v>
      </c>
      <c r="S2094" s="15">
        <f t="shared" si="130"/>
        <v>40763.707546296297</v>
      </c>
      <c r="T2094" s="15">
        <f t="shared" si="131"/>
        <v>40823.707546296297</v>
      </c>
    </row>
    <row r="2095" spans="1:20" ht="41.4" x14ac:dyDescent="0.4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28"/>
        <v>102</v>
      </c>
      <c r="P2095">
        <f t="shared" si="129"/>
        <v>66.83</v>
      </c>
      <c r="Q2095" s="11" t="s">
        <v>8323</v>
      </c>
      <c r="R2095" t="s">
        <v>8327</v>
      </c>
      <c r="S2095" s="15">
        <f t="shared" si="130"/>
        <v>41205.854537037041</v>
      </c>
      <c r="T2095" s="15">
        <f t="shared" si="131"/>
        <v>41265.896203703705</v>
      </c>
    </row>
    <row r="2096" spans="1:20" ht="41.4" x14ac:dyDescent="0.4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28"/>
        <v>121</v>
      </c>
      <c r="P2096">
        <f t="shared" si="129"/>
        <v>58.6</v>
      </c>
      <c r="Q2096" s="11" t="s">
        <v>8323</v>
      </c>
      <c r="R2096" t="s">
        <v>8327</v>
      </c>
      <c r="S2096" s="15">
        <f t="shared" si="130"/>
        <v>40939.02002314815</v>
      </c>
      <c r="T2096" s="15">
        <f t="shared" si="131"/>
        <v>40973.125</v>
      </c>
    </row>
    <row r="2097" spans="1:20" ht="41.4" x14ac:dyDescent="0.4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28"/>
        <v>100</v>
      </c>
      <c r="P2097">
        <f t="shared" si="129"/>
        <v>113.64</v>
      </c>
      <c r="Q2097" s="11" t="s">
        <v>8323</v>
      </c>
      <c r="R2097" t="s">
        <v>8327</v>
      </c>
      <c r="S2097" s="15">
        <f t="shared" si="130"/>
        <v>40758.733483796292</v>
      </c>
      <c r="T2097" s="15">
        <f t="shared" si="131"/>
        <v>40818.733483796292</v>
      </c>
    </row>
    <row r="2098" spans="1:20" ht="41.4" x14ac:dyDescent="0.4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28"/>
        <v>102</v>
      </c>
      <c r="P2098">
        <f t="shared" si="129"/>
        <v>43.57</v>
      </c>
      <c r="Q2098" s="11" t="s">
        <v>8323</v>
      </c>
      <c r="R2098" t="s">
        <v>8327</v>
      </c>
      <c r="S2098" s="15">
        <f t="shared" si="130"/>
        <v>41192.758506944447</v>
      </c>
      <c r="T2098" s="15">
        <f t="shared" si="131"/>
        <v>41208.165972222225</v>
      </c>
    </row>
    <row r="2099" spans="1:20" ht="41.4" x14ac:dyDescent="0.4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28"/>
        <v>100</v>
      </c>
      <c r="P2099">
        <f t="shared" si="129"/>
        <v>78.95</v>
      </c>
      <c r="Q2099" s="11" t="s">
        <v>8323</v>
      </c>
      <c r="R2099" t="s">
        <v>8327</v>
      </c>
      <c r="S2099" s="15">
        <f t="shared" si="130"/>
        <v>40818.58489583333</v>
      </c>
      <c r="T2099" s="15">
        <f t="shared" si="131"/>
        <v>40878.626562500001</v>
      </c>
    </row>
    <row r="2100" spans="1:20" ht="41.4" x14ac:dyDescent="0.4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28"/>
        <v>100</v>
      </c>
      <c r="P2100">
        <f t="shared" si="129"/>
        <v>188.13</v>
      </c>
      <c r="Q2100" s="11" t="s">
        <v>8323</v>
      </c>
      <c r="R2100" t="s">
        <v>8327</v>
      </c>
      <c r="S2100" s="15">
        <f t="shared" si="130"/>
        <v>40946.11383101852</v>
      </c>
      <c r="T2100" s="15">
        <f t="shared" si="131"/>
        <v>40976.11383101852</v>
      </c>
    </row>
    <row r="2101" spans="1:20" x14ac:dyDescent="0.4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28"/>
        <v>132</v>
      </c>
      <c r="P2101">
        <f t="shared" si="129"/>
        <v>63.03</v>
      </c>
      <c r="Q2101" s="11" t="s">
        <v>8323</v>
      </c>
      <c r="R2101" t="s">
        <v>8327</v>
      </c>
      <c r="S2101" s="15">
        <f t="shared" si="130"/>
        <v>42173.746342592596</v>
      </c>
      <c r="T2101" s="15">
        <f t="shared" si="131"/>
        <v>42187.152777777781</v>
      </c>
    </row>
    <row r="2102" spans="1:20" ht="41.4" x14ac:dyDescent="0.4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28"/>
        <v>137</v>
      </c>
      <c r="P2102">
        <f t="shared" si="129"/>
        <v>30.37</v>
      </c>
      <c r="Q2102" s="11" t="s">
        <v>8323</v>
      </c>
      <c r="R2102" t="s">
        <v>8327</v>
      </c>
      <c r="S2102" s="15">
        <f t="shared" si="130"/>
        <v>41074.834965277776</v>
      </c>
      <c r="T2102" s="15">
        <f t="shared" si="131"/>
        <v>41090.165972222225</v>
      </c>
    </row>
    <row r="2103" spans="1:20" ht="41.4" x14ac:dyDescent="0.4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28"/>
        <v>113</v>
      </c>
      <c r="P2103">
        <f t="shared" si="129"/>
        <v>51.48</v>
      </c>
      <c r="Q2103" s="11" t="s">
        <v>8323</v>
      </c>
      <c r="R2103" t="s">
        <v>8327</v>
      </c>
      <c r="S2103" s="15">
        <f t="shared" si="130"/>
        <v>40892.149467592593</v>
      </c>
      <c r="T2103" s="15">
        <f t="shared" si="131"/>
        <v>40952.149467592593</v>
      </c>
    </row>
    <row r="2104" spans="1:20" ht="41.4" x14ac:dyDescent="0.4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28"/>
        <v>136</v>
      </c>
      <c r="P2104">
        <f t="shared" si="129"/>
        <v>35.79</v>
      </c>
      <c r="Q2104" s="11" t="s">
        <v>8323</v>
      </c>
      <c r="R2104" t="s">
        <v>8327</v>
      </c>
      <c r="S2104" s="15">
        <f t="shared" si="130"/>
        <v>40638.868611111109</v>
      </c>
      <c r="T2104" s="15">
        <f t="shared" si="131"/>
        <v>40668.868611111109</v>
      </c>
    </row>
    <row r="2105" spans="1:20" ht="27.6" x14ac:dyDescent="0.4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28"/>
        <v>146</v>
      </c>
      <c r="P2105">
        <f t="shared" si="129"/>
        <v>98.82</v>
      </c>
      <c r="Q2105" s="11" t="s">
        <v>8323</v>
      </c>
      <c r="R2105" t="s">
        <v>8327</v>
      </c>
      <c r="S2105" s="15">
        <f t="shared" si="130"/>
        <v>41192.754942129628</v>
      </c>
      <c r="T2105" s="15">
        <f t="shared" si="131"/>
        <v>41222.7966087963</v>
      </c>
    </row>
    <row r="2106" spans="1:20" ht="41.4" x14ac:dyDescent="0.4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28"/>
        <v>130</v>
      </c>
      <c r="P2106">
        <f t="shared" si="129"/>
        <v>28</v>
      </c>
      <c r="Q2106" s="11" t="s">
        <v>8323</v>
      </c>
      <c r="R2106" t="s">
        <v>8327</v>
      </c>
      <c r="S2106" s="15">
        <f t="shared" si="130"/>
        <v>41394.074467592596</v>
      </c>
      <c r="T2106" s="15">
        <f t="shared" si="131"/>
        <v>41425</v>
      </c>
    </row>
    <row r="2107" spans="1:20" ht="27.6" x14ac:dyDescent="0.4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28"/>
        <v>254</v>
      </c>
      <c r="P2107">
        <f t="shared" si="129"/>
        <v>51.31</v>
      </c>
      <c r="Q2107" s="11" t="s">
        <v>8323</v>
      </c>
      <c r="R2107" t="s">
        <v>8327</v>
      </c>
      <c r="S2107" s="15">
        <f t="shared" si="130"/>
        <v>41951.788807870369</v>
      </c>
      <c r="T2107" s="15">
        <f t="shared" si="131"/>
        <v>41964.166666666672</v>
      </c>
    </row>
    <row r="2108" spans="1:20" ht="41.4" x14ac:dyDescent="0.4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28"/>
        <v>107</v>
      </c>
      <c r="P2108">
        <f t="shared" si="129"/>
        <v>53.52</v>
      </c>
      <c r="Q2108" s="11" t="s">
        <v>8323</v>
      </c>
      <c r="R2108" t="s">
        <v>8327</v>
      </c>
      <c r="S2108" s="15">
        <f t="shared" si="130"/>
        <v>41270.21497685185</v>
      </c>
      <c r="T2108" s="15">
        <f t="shared" si="131"/>
        <v>41300.21497685185</v>
      </c>
    </row>
    <row r="2109" spans="1:20" ht="41.4" x14ac:dyDescent="0.4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28"/>
        <v>108</v>
      </c>
      <c r="P2109">
        <f t="shared" si="129"/>
        <v>37.15</v>
      </c>
      <c r="Q2109" s="11" t="s">
        <v>8323</v>
      </c>
      <c r="R2109" t="s">
        <v>8327</v>
      </c>
      <c r="S2109" s="15">
        <f t="shared" si="130"/>
        <v>41934.71056712963</v>
      </c>
      <c r="T2109" s="15">
        <f t="shared" si="131"/>
        <v>41955.752233796295</v>
      </c>
    </row>
    <row r="2110" spans="1:20" ht="41.4" x14ac:dyDescent="0.4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28"/>
        <v>107</v>
      </c>
      <c r="P2110">
        <f t="shared" si="129"/>
        <v>89.9</v>
      </c>
      <c r="Q2110" s="11" t="s">
        <v>8323</v>
      </c>
      <c r="R2110" t="s">
        <v>8327</v>
      </c>
      <c r="S2110" s="15">
        <f t="shared" si="130"/>
        <v>41135.175694444442</v>
      </c>
      <c r="T2110" s="15">
        <f t="shared" si="131"/>
        <v>41162.163194444445</v>
      </c>
    </row>
    <row r="2111" spans="1:20" ht="27.6" x14ac:dyDescent="0.4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28"/>
        <v>107</v>
      </c>
      <c r="P2111">
        <f t="shared" si="129"/>
        <v>106.53</v>
      </c>
      <c r="Q2111" s="11" t="s">
        <v>8323</v>
      </c>
      <c r="R2111" t="s">
        <v>8327</v>
      </c>
      <c r="S2111" s="15">
        <f t="shared" si="130"/>
        <v>42160.708530092597</v>
      </c>
      <c r="T2111" s="15">
        <f t="shared" si="131"/>
        <v>42190.708530092597</v>
      </c>
    </row>
    <row r="2112" spans="1:20" ht="27.6" x14ac:dyDescent="0.4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28"/>
        <v>100</v>
      </c>
      <c r="P2112">
        <f t="shared" si="129"/>
        <v>52.82</v>
      </c>
      <c r="Q2112" s="11" t="s">
        <v>8323</v>
      </c>
      <c r="R2112" t="s">
        <v>8327</v>
      </c>
      <c r="S2112" s="15">
        <f t="shared" si="130"/>
        <v>41759.670937499999</v>
      </c>
      <c r="T2112" s="15">
        <f t="shared" si="131"/>
        <v>41787.207638888889</v>
      </c>
    </row>
    <row r="2113" spans="1:20" ht="41.4" x14ac:dyDescent="0.4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28"/>
        <v>107</v>
      </c>
      <c r="P2113">
        <f t="shared" si="129"/>
        <v>54.62</v>
      </c>
      <c r="Q2113" s="11" t="s">
        <v>8323</v>
      </c>
      <c r="R2113" t="s">
        <v>8327</v>
      </c>
      <c r="S2113" s="15">
        <f t="shared" si="130"/>
        <v>40703.197048611109</v>
      </c>
      <c r="T2113" s="15">
        <f t="shared" si="131"/>
        <v>40770.041666666664</v>
      </c>
    </row>
    <row r="2114" spans="1:20" ht="41.4" x14ac:dyDescent="0.4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si="128"/>
        <v>100</v>
      </c>
      <c r="P2114">
        <f t="shared" si="129"/>
        <v>27.27</v>
      </c>
      <c r="Q2114" s="11" t="s">
        <v>8323</v>
      </c>
      <c r="R2114" t="s">
        <v>8327</v>
      </c>
      <c r="S2114" s="15">
        <f t="shared" si="130"/>
        <v>41365.928159722222</v>
      </c>
      <c r="T2114" s="15">
        <f t="shared" si="131"/>
        <v>41379.928159722222</v>
      </c>
    </row>
    <row r="2115" spans="1:20" ht="27.6" x14ac:dyDescent="0.4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ref="O2115:O2178" si="132">ROUND(E2115/D2115*100,0)</f>
        <v>105</v>
      </c>
      <c r="P2115">
        <f t="shared" ref="P2115:P2178" si="133">IFERROR(ROUND(E2115/L2115,2),0)</f>
        <v>68.599999999999994</v>
      </c>
      <c r="Q2115" s="11" t="s">
        <v>8323</v>
      </c>
      <c r="R2115" t="s">
        <v>8327</v>
      </c>
      <c r="S2115" s="15">
        <f t="shared" ref="S2115:S2178" si="134">(((J2115/60)/60)/24)+DATE(1970,1,1)</f>
        <v>41870.86546296296</v>
      </c>
      <c r="T2115" s="15">
        <f t="shared" ref="T2115:T2178" si="135">(((I2115/60)/60)/24)+DATE(1970,1,1)</f>
        <v>41905.86546296296</v>
      </c>
    </row>
    <row r="2116" spans="1:20" ht="41.4" x14ac:dyDescent="0.4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32"/>
        <v>105</v>
      </c>
      <c r="P2116">
        <f t="shared" si="133"/>
        <v>35.61</v>
      </c>
      <c r="Q2116" s="11" t="s">
        <v>8323</v>
      </c>
      <c r="R2116" t="s">
        <v>8327</v>
      </c>
      <c r="S2116" s="15">
        <f t="shared" si="134"/>
        <v>40458.815625000003</v>
      </c>
      <c r="T2116" s="15">
        <f t="shared" si="135"/>
        <v>40521.207638888889</v>
      </c>
    </row>
    <row r="2117" spans="1:20" ht="41.4" x14ac:dyDescent="0.4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32"/>
        <v>226</v>
      </c>
      <c r="P2117">
        <f t="shared" si="133"/>
        <v>94.03</v>
      </c>
      <c r="Q2117" s="11" t="s">
        <v>8323</v>
      </c>
      <c r="R2117" t="s">
        <v>8327</v>
      </c>
      <c r="S2117" s="15">
        <f t="shared" si="134"/>
        <v>40564.081030092595</v>
      </c>
      <c r="T2117" s="15">
        <f t="shared" si="135"/>
        <v>40594.081030092595</v>
      </c>
    </row>
    <row r="2118" spans="1:20" ht="41.4" x14ac:dyDescent="0.4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32"/>
        <v>101</v>
      </c>
      <c r="P2118">
        <f t="shared" si="133"/>
        <v>526.46</v>
      </c>
      <c r="Q2118" s="11" t="s">
        <v>8323</v>
      </c>
      <c r="R2118" t="s">
        <v>8327</v>
      </c>
      <c r="S2118" s="15">
        <f t="shared" si="134"/>
        <v>41136.777812500004</v>
      </c>
      <c r="T2118" s="15">
        <f t="shared" si="135"/>
        <v>41184.777812500004</v>
      </c>
    </row>
    <row r="2119" spans="1:20" ht="41.4" x14ac:dyDescent="0.4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32"/>
        <v>148</v>
      </c>
      <c r="P2119">
        <f t="shared" si="133"/>
        <v>50.66</v>
      </c>
      <c r="Q2119" s="11" t="s">
        <v>8323</v>
      </c>
      <c r="R2119" t="s">
        <v>8327</v>
      </c>
      <c r="S2119" s="15">
        <f t="shared" si="134"/>
        <v>42290.059594907405</v>
      </c>
      <c r="T2119" s="15">
        <f t="shared" si="135"/>
        <v>42304.207638888889</v>
      </c>
    </row>
    <row r="2120" spans="1:20" ht="27.6" x14ac:dyDescent="0.4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32"/>
        <v>135</v>
      </c>
      <c r="P2120">
        <f t="shared" si="133"/>
        <v>79.180000000000007</v>
      </c>
      <c r="Q2120" s="11" t="s">
        <v>8323</v>
      </c>
      <c r="R2120" t="s">
        <v>8327</v>
      </c>
      <c r="S2120" s="15">
        <f t="shared" si="134"/>
        <v>40718.839537037034</v>
      </c>
      <c r="T2120" s="15">
        <f t="shared" si="135"/>
        <v>40748.839537037034</v>
      </c>
    </row>
    <row r="2121" spans="1:20" ht="41.4" x14ac:dyDescent="0.4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32"/>
        <v>101</v>
      </c>
      <c r="P2121">
        <f t="shared" si="133"/>
        <v>91.59</v>
      </c>
      <c r="Q2121" s="11" t="s">
        <v>8323</v>
      </c>
      <c r="R2121" t="s">
        <v>8327</v>
      </c>
      <c r="S2121" s="15">
        <f t="shared" si="134"/>
        <v>41107.130150462966</v>
      </c>
      <c r="T2121" s="15">
        <f t="shared" si="135"/>
        <v>41137.130150462966</v>
      </c>
    </row>
    <row r="2122" spans="1:20" ht="41.4" x14ac:dyDescent="0.4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32"/>
        <v>101</v>
      </c>
      <c r="P2122">
        <f t="shared" si="133"/>
        <v>116.96</v>
      </c>
      <c r="Q2122" s="11" t="s">
        <v>8323</v>
      </c>
      <c r="R2122" t="s">
        <v>8327</v>
      </c>
      <c r="S2122" s="15">
        <f t="shared" si="134"/>
        <v>41591.964537037034</v>
      </c>
      <c r="T2122" s="15">
        <f t="shared" si="135"/>
        <v>41640.964537037034</v>
      </c>
    </row>
    <row r="2123" spans="1:20" ht="27.6" x14ac:dyDescent="0.4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32"/>
        <v>1</v>
      </c>
      <c r="P2123">
        <f t="shared" si="133"/>
        <v>28.4</v>
      </c>
      <c r="Q2123" s="11" t="s">
        <v>8331</v>
      </c>
      <c r="R2123" t="s">
        <v>8332</v>
      </c>
      <c r="S2123" s="15">
        <f t="shared" si="134"/>
        <v>42716.7424537037</v>
      </c>
      <c r="T2123" s="15">
        <f t="shared" si="135"/>
        <v>42746.7424537037</v>
      </c>
    </row>
    <row r="2124" spans="1:20" ht="27.6" x14ac:dyDescent="0.4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32"/>
        <v>0</v>
      </c>
      <c r="P2124">
        <f t="shared" si="133"/>
        <v>103.33</v>
      </c>
      <c r="Q2124" s="11" t="s">
        <v>8331</v>
      </c>
      <c r="R2124" t="s">
        <v>8332</v>
      </c>
      <c r="S2124" s="15">
        <f t="shared" si="134"/>
        <v>42712.300567129627</v>
      </c>
      <c r="T2124" s="15">
        <f t="shared" si="135"/>
        <v>42742.300567129627</v>
      </c>
    </row>
    <row r="2125" spans="1:20" ht="55.2" x14ac:dyDescent="0.4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32"/>
        <v>10</v>
      </c>
      <c r="P2125">
        <f t="shared" si="133"/>
        <v>10</v>
      </c>
      <c r="Q2125" s="11" t="s">
        <v>8331</v>
      </c>
      <c r="R2125" t="s">
        <v>8332</v>
      </c>
      <c r="S2125" s="15">
        <f t="shared" si="134"/>
        <v>40198.424849537041</v>
      </c>
      <c r="T2125" s="15">
        <f t="shared" si="135"/>
        <v>40252.290972222225</v>
      </c>
    </row>
    <row r="2126" spans="1:20" ht="55.2" x14ac:dyDescent="0.4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32"/>
        <v>10</v>
      </c>
      <c r="P2126">
        <f t="shared" si="133"/>
        <v>23</v>
      </c>
      <c r="Q2126" s="11" t="s">
        <v>8331</v>
      </c>
      <c r="R2126" t="s">
        <v>8332</v>
      </c>
      <c r="S2126" s="15">
        <f t="shared" si="134"/>
        <v>40464.028182870366</v>
      </c>
      <c r="T2126" s="15">
        <f t="shared" si="135"/>
        <v>40512.208333333336</v>
      </c>
    </row>
    <row r="2127" spans="1:20" ht="41.4" x14ac:dyDescent="0.4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32"/>
        <v>1</v>
      </c>
      <c r="P2127">
        <f t="shared" si="133"/>
        <v>31.56</v>
      </c>
      <c r="Q2127" s="11" t="s">
        <v>8331</v>
      </c>
      <c r="R2127" t="s">
        <v>8332</v>
      </c>
      <c r="S2127" s="15">
        <f t="shared" si="134"/>
        <v>42191.023530092592</v>
      </c>
      <c r="T2127" s="15">
        <f t="shared" si="135"/>
        <v>42221.023530092592</v>
      </c>
    </row>
    <row r="2128" spans="1:20" ht="41.4" x14ac:dyDescent="0.4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32"/>
        <v>0</v>
      </c>
      <c r="P2128">
        <f t="shared" si="133"/>
        <v>5</v>
      </c>
      <c r="Q2128" s="11" t="s">
        <v>8331</v>
      </c>
      <c r="R2128" t="s">
        <v>8332</v>
      </c>
      <c r="S2128" s="15">
        <f t="shared" si="134"/>
        <v>41951.973229166666</v>
      </c>
      <c r="T2128" s="15">
        <f t="shared" si="135"/>
        <v>41981.973229166666</v>
      </c>
    </row>
    <row r="2129" spans="1:20" ht="27.6" x14ac:dyDescent="0.4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32"/>
        <v>29</v>
      </c>
      <c r="P2129">
        <f t="shared" si="133"/>
        <v>34.22</v>
      </c>
      <c r="Q2129" s="11" t="s">
        <v>8331</v>
      </c>
      <c r="R2129" t="s">
        <v>8332</v>
      </c>
      <c r="S2129" s="15">
        <f t="shared" si="134"/>
        <v>42045.50535879629</v>
      </c>
      <c r="T2129" s="15">
        <f t="shared" si="135"/>
        <v>42075.463692129633</v>
      </c>
    </row>
    <row r="2130" spans="1:20" ht="41.4" x14ac:dyDescent="0.4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32"/>
        <v>0</v>
      </c>
      <c r="P2130">
        <f t="shared" si="133"/>
        <v>25</v>
      </c>
      <c r="Q2130" s="11" t="s">
        <v>8331</v>
      </c>
      <c r="R2130" t="s">
        <v>8332</v>
      </c>
      <c r="S2130" s="15">
        <f t="shared" si="134"/>
        <v>41843.772789351853</v>
      </c>
      <c r="T2130" s="15">
        <f t="shared" si="135"/>
        <v>41903.772789351853</v>
      </c>
    </row>
    <row r="2131" spans="1:20" ht="41.4" x14ac:dyDescent="0.4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32"/>
        <v>12</v>
      </c>
      <c r="P2131">
        <f t="shared" si="133"/>
        <v>19.670000000000002</v>
      </c>
      <c r="Q2131" s="11" t="s">
        <v>8331</v>
      </c>
      <c r="R2131" t="s">
        <v>8332</v>
      </c>
      <c r="S2131" s="15">
        <f t="shared" si="134"/>
        <v>42409.024305555555</v>
      </c>
      <c r="T2131" s="15">
        <f t="shared" si="135"/>
        <v>42439.024305555555</v>
      </c>
    </row>
    <row r="2132" spans="1:20" ht="27.6" x14ac:dyDescent="0.4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32"/>
        <v>0</v>
      </c>
      <c r="P2132">
        <f t="shared" si="133"/>
        <v>21.25</v>
      </c>
      <c r="Q2132" s="11" t="s">
        <v>8331</v>
      </c>
      <c r="R2132" t="s">
        <v>8332</v>
      </c>
      <c r="S2132" s="15">
        <f t="shared" si="134"/>
        <v>41832.086377314816</v>
      </c>
      <c r="T2132" s="15">
        <f t="shared" si="135"/>
        <v>41867.086377314816</v>
      </c>
    </row>
    <row r="2133" spans="1:20" ht="41.4" x14ac:dyDescent="0.4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32"/>
        <v>5</v>
      </c>
      <c r="P2133">
        <f t="shared" si="133"/>
        <v>8.33</v>
      </c>
      <c r="Q2133" s="11" t="s">
        <v>8331</v>
      </c>
      <c r="R2133" t="s">
        <v>8332</v>
      </c>
      <c r="S2133" s="15">
        <f t="shared" si="134"/>
        <v>42167.207071759258</v>
      </c>
      <c r="T2133" s="15">
        <f t="shared" si="135"/>
        <v>42197.207071759258</v>
      </c>
    </row>
    <row r="2134" spans="1:20" ht="41.4" x14ac:dyDescent="0.4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32"/>
        <v>2</v>
      </c>
      <c r="P2134">
        <f t="shared" si="133"/>
        <v>21.34</v>
      </c>
      <c r="Q2134" s="11" t="s">
        <v>8331</v>
      </c>
      <c r="R2134" t="s">
        <v>8332</v>
      </c>
      <c r="S2134" s="15">
        <f t="shared" si="134"/>
        <v>41643.487175925926</v>
      </c>
      <c r="T2134" s="15">
        <f t="shared" si="135"/>
        <v>41673.487175925926</v>
      </c>
    </row>
    <row r="2135" spans="1:20" ht="41.4" x14ac:dyDescent="0.4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32"/>
        <v>2</v>
      </c>
      <c r="P2135">
        <f t="shared" si="133"/>
        <v>5.33</v>
      </c>
      <c r="Q2135" s="11" t="s">
        <v>8331</v>
      </c>
      <c r="R2135" t="s">
        <v>8332</v>
      </c>
      <c r="S2135" s="15">
        <f t="shared" si="134"/>
        <v>40619.097210648149</v>
      </c>
      <c r="T2135" s="15">
        <f t="shared" si="135"/>
        <v>40657.290972222225</v>
      </c>
    </row>
    <row r="2136" spans="1:20" ht="41.4" x14ac:dyDescent="0.4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32"/>
        <v>2</v>
      </c>
      <c r="P2136">
        <f t="shared" si="133"/>
        <v>34.67</v>
      </c>
      <c r="Q2136" s="11" t="s">
        <v>8331</v>
      </c>
      <c r="R2136" t="s">
        <v>8332</v>
      </c>
      <c r="S2136" s="15">
        <f t="shared" si="134"/>
        <v>41361.886469907404</v>
      </c>
      <c r="T2136" s="15">
        <f t="shared" si="135"/>
        <v>41391.886469907404</v>
      </c>
    </row>
    <row r="2137" spans="1:20" ht="41.4" x14ac:dyDescent="0.4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32"/>
        <v>10</v>
      </c>
      <c r="P2137">
        <f t="shared" si="133"/>
        <v>21.73</v>
      </c>
      <c r="Q2137" s="11" t="s">
        <v>8331</v>
      </c>
      <c r="R2137" t="s">
        <v>8332</v>
      </c>
      <c r="S2137" s="15">
        <f t="shared" si="134"/>
        <v>41156.963344907403</v>
      </c>
      <c r="T2137" s="15">
        <f t="shared" si="135"/>
        <v>41186.963344907403</v>
      </c>
    </row>
    <row r="2138" spans="1:20" ht="41.4" x14ac:dyDescent="0.4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32"/>
        <v>0</v>
      </c>
      <c r="P2138">
        <f t="shared" si="133"/>
        <v>11.92</v>
      </c>
      <c r="Q2138" s="11" t="s">
        <v>8331</v>
      </c>
      <c r="R2138" t="s">
        <v>8332</v>
      </c>
      <c r="S2138" s="15">
        <f t="shared" si="134"/>
        <v>41536.509097222224</v>
      </c>
      <c r="T2138" s="15">
        <f t="shared" si="135"/>
        <v>41566.509097222224</v>
      </c>
    </row>
    <row r="2139" spans="1:20" ht="41.4" x14ac:dyDescent="0.4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32"/>
        <v>28</v>
      </c>
      <c r="P2139">
        <f t="shared" si="133"/>
        <v>26.6</v>
      </c>
      <c r="Q2139" s="11" t="s">
        <v>8331</v>
      </c>
      <c r="R2139" t="s">
        <v>8332</v>
      </c>
      <c r="S2139" s="15">
        <f t="shared" si="134"/>
        <v>41948.771168981482</v>
      </c>
      <c r="T2139" s="15">
        <f t="shared" si="135"/>
        <v>41978.771168981482</v>
      </c>
    </row>
    <row r="2140" spans="1:20" ht="27.6" x14ac:dyDescent="0.4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32"/>
        <v>13</v>
      </c>
      <c r="P2140">
        <f t="shared" si="133"/>
        <v>10.67</v>
      </c>
      <c r="Q2140" s="11" t="s">
        <v>8331</v>
      </c>
      <c r="R2140" t="s">
        <v>8332</v>
      </c>
      <c r="S2140" s="15">
        <f t="shared" si="134"/>
        <v>41557.013182870374</v>
      </c>
      <c r="T2140" s="15">
        <f t="shared" si="135"/>
        <v>41587.054849537039</v>
      </c>
    </row>
    <row r="2141" spans="1:20" ht="41.4" x14ac:dyDescent="0.4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32"/>
        <v>5</v>
      </c>
      <c r="P2141">
        <f t="shared" si="133"/>
        <v>29.04</v>
      </c>
      <c r="Q2141" s="11" t="s">
        <v>8331</v>
      </c>
      <c r="R2141" t="s">
        <v>8332</v>
      </c>
      <c r="S2141" s="15">
        <f t="shared" si="134"/>
        <v>42647.750092592592</v>
      </c>
      <c r="T2141" s="15">
        <f t="shared" si="135"/>
        <v>42677.750092592592</v>
      </c>
    </row>
    <row r="2142" spans="1:20" ht="41.4" x14ac:dyDescent="0.4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32"/>
        <v>0</v>
      </c>
      <c r="P2142">
        <f t="shared" si="133"/>
        <v>50.91</v>
      </c>
      <c r="Q2142" s="11" t="s">
        <v>8331</v>
      </c>
      <c r="R2142" t="s">
        <v>8332</v>
      </c>
      <c r="S2142" s="15">
        <f t="shared" si="134"/>
        <v>41255.833611111113</v>
      </c>
      <c r="T2142" s="15">
        <f t="shared" si="135"/>
        <v>41285.833611111113</v>
      </c>
    </row>
    <row r="2143" spans="1:20" ht="41.4" x14ac:dyDescent="0.4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32"/>
        <v>0</v>
      </c>
      <c r="P2143">
        <f t="shared" si="133"/>
        <v>0</v>
      </c>
      <c r="Q2143" s="11" t="s">
        <v>8331</v>
      </c>
      <c r="R2143" t="s">
        <v>8332</v>
      </c>
      <c r="S2143" s="15">
        <f t="shared" si="134"/>
        <v>41927.235636574071</v>
      </c>
      <c r="T2143" s="15">
        <f t="shared" si="135"/>
        <v>41957.277303240742</v>
      </c>
    </row>
    <row r="2144" spans="1:20" ht="41.4" x14ac:dyDescent="0.4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32"/>
        <v>6</v>
      </c>
      <c r="P2144">
        <f t="shared" si="133"/>
        <v>50.08</v>
      </c>
      <c r="Q2144" s="11" t="s">
        <v>8331</v>
      </c>
      <c r="R2144" t="s">
        <v>8332</v>
      </c>
      <c r="S2144" s="15">
        <f t="shared" si="134"/>
        <v>42340.701504629629</v>
      </c>
      <c r="T2144" s="15">
        <f t="shared" si="135"/>
        <v>42368.701504629629</v>
      </c>
    </row>
    <row r="2145" spans="1:20" ht="41.4" x14ac:dyDescent="0.4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32"/>
        <v>11</v>
      </c>
      <c r="P2145">
        <f t="shared" si="133"/>
        <v>45</v>
      </c>
      <c r="Q2145" s="11" t="s">
        <v>8331</v>
      </c>
      <c r="R2145" t="s">
        <v>8332</v>
      </c>
      <c r="S2145" s="15">
        <f t="shared" si="134"/>
        <v>40332.886712962965</v>
      </c>
      <c r="T2145" s="15">
        <f t="shared" si="135"/>
        <v>40380.791666666664</v>
      </c>
    </row>
    <row r="2146" spans="1:20" ht="27.6" x14ac:dyDescent="0.4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32"/>
        <v>2</v>
      </c>
      <c r="P2146">
        <f t="shared" si="133"/>
        <v>25.29</v>
      </c>
      <c r="Q2146" s="11" t="s">
        <v>8331</v>
      </c>
      <c r="R2146" t="s">
        <v>8332</v>
      </c>
      <c r="S2146" s="15">
        <f t="shared" si="134"/>
        <v>41499.546759259261</v>
      </c>
      <c r="T2146" s="15">
        <f t="shared" si="135"/>
        <v>41531.546759259261</v>
      </c>
    </row>
    <row r="2147" spans="1:20" ht="41.4" x14ac:dyDescent="0.4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32"/>
        <v>30</v>
      </c>
      <c r="P2147">
        <f t="shared" si="133"/>
        <v>51.29</v>
      </c>
      <c r="Q2147" s="11" t="s">
        <v>8331</v>
      </c>
      <c r="R2147" t="s">
        <v>8332</v>
      </c>
      <c r="S2147" s="15">
        <f t="shared" si="134"/>
        <v>41575.237430555557</v>
      </c>
      <c r="T2147" s="15">
        <f t="shared" si="135"/>
        <v>41605.279097222221</v>
      </c>
    </row>
    <row r="2148" spans="1:20" ht="41.4" x14ac:dyDescent="0.4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32"/>
        <v>0</v>
      </c>
      <c r="P2148">
        <f t="shared" si="133"/>
        <v>1</v>
      </c>
      <c r="Q2148" s="11" t="s">
        <v>8331</v>
      </c>
      <c r="R2148" t="s">
        <v>8332</v>
      </c>
      <c r="S2148" s="15">
        <f t="shared" si="134"/>
        <v>42397.679513888885</v>
      </c>
      <c r="T2148" s="15">
        <f t="shared" si="135"/>
        <v>42411.679513888885</v>
      </c>
    </row>
    <row r="2149" spans="1:20" x14ac:dyDescent="0.4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32"/>
        <v>1</v>
      </c>
      <c r="P2149">
        <f t="shared" si="133"/>
        <v>49.38</v>
      </c>
      <c r="Q2149" s="11" t="s">
        <v>8331</v>
      </c>
      <c r="R2149" t="s">
        <v>8332</v>
      </c>
      <c r="S2149" s="15">
        <f t="shared" si="134"/>
        <v>41927.295694444445</v>
      </c>
      <c r="T2149" s="15">
        <f t="shared" si="135"/>
        <v>41959.337361111116</v>
      </c>
    </row>
    <row r="2150" spans="1:20" ht="41.4" x14ac:dyDescent="0.4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32"/>
        <v>2</v>
      </c>
      <c r="P2150">
        <f t="shared" si="133"/>
        <v>1</v>
      </c>
      <c r="Q2150" s="11" t="s">
        <v>8331</v>
      </c>
      <c r="R2150" t="s">
        <v>8332</v>
      </c>
      <c r="S2150" s="15">
        <f t="shared" si="134"/>
        <v>42066.733587962968</v>
      </c>
      <c r="T2150" s="15">
        <f t="shared" si="135"/>
        <v>42096.691921296297</v>
      </c>
    </row>
    <row r="2151" spans="1:20" ht="41.4" x14ac:dyDescent="0.4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32"/>
        <v>0</v>
      </c>
      <c r="P2151">
        <f t="shared" si="133"/>
        <v>0</v>
      </c>
      <c r="Q2151" s="11" t="s">
        <v>8331</v>
      </c>
      <c r="R2151" t="s">
        <v>8332</v>
      </c>
      <c r="S2151" s="15">
        <f t="shared" si="134"/>
        <v>40355.024953703702</v>
      </c>
      <c r="T2151" s="15">
        <f t="shared" si="135"/>
        <v>40390</v>
      </c>
    </row>
    <row r="2152" spans="1:20" x14ac:dyDescent="0.4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32"/>
        <v>1</v>
      </c>
      <c r="P2152">
        <f t="shared" si="133"/>
        <v>101.25</v>
      </c>
      <c r="Q2152" s="11" t="s">
        <v>8331</v>
      </c>
      <c r="R2152" t="s">
        <v>8332</v>
      </c>
      <c r="S2152" s="15">
        <f t="shared" si="134"/>
        <v>42534.284710648149</v>
      </c>
      <c r="T2152" s="15">
        <f t="shared" si="135"/>
        <v>42564.284710648149</v>
      </c>
    </row>
    <row r="2153" spans="1:20" ht="41.4" x14ac:dyDescent="0.4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32"/>
        <v>0</v>
      </c>
      <c r="P2153">
        <f t="shared" si="133"/>
        <v>19.670000000000002</v>
      </c>
      <c r="Q2153" s="11" t="s">
        <v>8331</v>
      </c>
      <c r="R2153" t="s">
        <v>8332</v>
      </c>
      <c r="S2153" s="15">
        <f t="shared" si="134"/>
        <v>42520.847384259265</v>
      </c>
      <c r="T2153" s="15">
        <f t="shared" si="135"/>
        <v>42550.847384259265</v>
      </c>
    </row>
    <row r="2154" spans="1:20" ht="41.4" x14ac:dyDescent="0.4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32"/>
        <v>0</v>
      </c>
      <c r="P2154">
        <f t="shared" si="133"/>
        <v>12.5</v>
      </c>
      <c r="Q2154" s="11" t="s">
        <v>8331</v>
      </c>
      <c r="R2154" t="s">
        <v>8332</v>
      </c>
      <c r="S2154" s="15">
        <f t="shared" si="134"/>
        <v>41683.832280092596</v>
      </c>
      <c r="T2154" s="15">
        <f t="shared" si="135"/>
        <v>41713.790613425925</v>
      </c>
    </row>
    <row r="2155" spans="1:20" ht="41.4" x14ac:dyDescent="0.4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32"/>
        <v>0</v>
      </c>
      <c r="P2155">
        <f t="shared" si="133"/>
        <v>8.5</v>
      </c>
      <c r="Q2155" s="11" t="s">
        <v>8331</v>
      </c>
      <c r="R2155" t="s">
        <v>8332</v>
      </c>
      <c r="S2155" s="15">
        <f t="shared" si="134"/>
        <v>41974.911087962959</v>
      </c>
      <c r="T2155" s="15">
        <f t="shared" si="135"/>
        <v>42014.332638888889</v>
      </c>
    </row>
    <row r="2156" spans="1:20" ht="27.6" x14ac:dyDescent="0.4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32"/>
        <v>1</v>
      </c>
      <c r="P2156">
        <f t="shared" si="133"/>
        <v>1</v>
      </c>
      <c r="Q2156" s="11" t="s">
        <v>8331</v>
      </c>
      <c r="R2156" t="s">
        <v>8332</v>
      </c>
      <c r="S2156" s="15">
        <f t="shared" si="134"/>
        <v>41647.632256944446</v>
      </c>
      <c r="T2156" s="15">
        <f t="shared" si="135"/>
        <v>41667.632256944446</v>
      </c>
    </row>
    <row r="2157" spans="1:20" ht="41.4" x14ac:dyDescent="0.4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32"/>
        <v>2</v>
      </c>
      <c r="P2157">
        <f t="shared" si="133"/>
        <v>23</v>
      </c>
      <c r="Q2157" s="11" t="s">
        <v>8331</v>
      </c>
      <c r="R2157" t="s">
        <v>8332</v>
      </c>
      <c r="S2157" s="15">
        <f t="shared" si="134"/>
        <v>42430.747511574074</v>
      </c>
      <c r="T2157" s="15">
        <f t="shared" si="135"/>
        <v>42460.70584490741</v>
      </c>
    </row>
    <row r="2158" spans="1:20" ht="41.4" x14ac:dyDescent="0.4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32"/>
        <v>3</v>
      </c>
      <c r="P2158">
        <f t="shared" si="133"/>
        <v>17.989999999999998</v>
      </c>
      <c r="Q2158" s="11" t="s">
        <v>8331</v>
      </c>
      <c r="R2158" t="s">
        <v>8332</v>
      </c>
      <c r="S2158" s="15">
        <f t="shared" si="134"/>
        <v>41488.85423611111</v>
      </c>
      <c r="T2158" s="15">
        <f t="shared" si="135"/>
        <v>41533.85423611111</v>
      </c>
    </row>
    <row r="2159" spans="1:20" ht="27.6" x14ac:dyDescent="0.4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32"/>
        <v>28</v>
      </c>
      <c r="P2159">
        <f t="shared" si="133"/>
        <v>370.95</v>
      </c>
      <c r="Q2159" s="11" t="s">
        <v>8331</v>
      </c>
      <c r="R2159" t="s">
        <v>8332</v>
      </c>
      <c r="S2159" s="15">
        <f t="shared" si="134"/>
        <v>42694.98128472222</v>
      </c>
      <c r="T2159" s="15">
        <f t="shared" si="135"/>
        <v>42727.332638888889</v>
      </c>
    </row>
    <row r="2160" spans="1:20" ht="41.4" x14ac:dyDescent="0.4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32"/>
        <v>7</v>
      </c>
      <c r="P2160">
        <f t="shared" si="133"/>
        <v>63.57</v>
      </c>
      <c r="Q2160" s="11" t="s">
        <v>8331</v>
      </c>
      <c r="R2160" t="s">
        <v>8332</v>
      </c>
      <c r="S2160" s="15">
        <f t="shared" si="134"/>
        <v>41264.853865740741</v>
      </c>
      <c r="T2160" s="15">
        <f t="shared" si="135"/>
        <v>41309.853865740741</v>
      </c>
    </row>
    <row r="2161" spans="1:20" ht="55.2" x14ac:dyDescent="0.4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32"/>
        <v>1</v>
      </c>
      <c r="P2161">
        <f t="shared" si="133"/>
        <v>13</v>
      </c>
      <c r="Q2161" s="11" t="s">
        <v>8331</v>
      </c>
      <c r="R2161" t="s">
        <v>8332</v>
      </c>
      <c r="S2161" s="15">
        <f t="shared" si="134"/>
        <v>40710.731180555551</v>
      </c>
      <c r="T2161" s="15">
        <f t="shared" si="135"/>
        <v>40740.731180555551</v>
      </c>
    </row>
    <row r="2162" spans="1:20" ht="41.4" x14ac:dyDescent="0.4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32"/>
        <v>1</v>
      </c>
      <c r="P2162">
        <f t="shared" si="133"/>
        <v>5.31</v>
      </c>
      <c r="Q2162" s="11" t="s">
        <v>8331</v>
      </c>
      <c r="R2162" t="s">
        <v>8332</v>
      </c>
      <c r="S2162" s="15">
        <f t="shared" si="134"/>
        <v>41018.711863425924</v>
      </c>
      <c r="T2162" s="15">
        <f t="shared" si="135"/>
        <v>41048.711863425924</v>
      </c>
    </row>
    <row r="2163" spans="1:20" ht="27.6" x14ac:dyDescent="0.4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32"/>
        <v>116</v>
      </c>
      <c r="P2163">
        <f t="shared" si="133"/>
        <v>35.619999999999997</v>
      </c>
      <c r="Q2163" s="11" t="s">
        <v>8323</v>
      </c>
      <c r="R2163" t="s">
        <v>8324</v>
      </c>
      <c r="S2163" s="15">
        <f t="shared" si="134"/>
        <v>42240.852534722217</v>
      </c>
      <c r="T2163" s="15">
        <f t="shared" si="135"/>
        <v>42270.852534722217</v>
      </c>
    </row>
    <row r="2164" spans="1:20" ht="41.4" x14ac:dyDescent="0.4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32"/>
        <v>112</v>
      </c>
      <c r="P2164">
        <f t="shared" si="133"/>
        <v>87.1</v>
      </c>
      <c r="Q2164" s="11" t="s">
        <v>8323</v>
      </c>
      <c r="R2164" t="s">
        <v>8324</v>
      </c>
      <c r="S2164" s="15">
        <f t="shared" si="134"/>
        <v>41813.766099537039</v>
      </c>
      <c r="T2164" s="15">
        <f t="shared" si="135"/>
        <v>41844.766099537039</v>
      </c>
    </row>
    <row r="2165" spans="1:20" ht="41.4" x14ac:dyDescent="0.4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32"/>
        <v>132</v>
      </c>
      <c r="P2165">
        <f t="shared" si="133"/>
        <v>75.11</v>
      </c>
      <c r="Q2165" s="11" t="s">
        <v>8323</v>
      </c>
      <c r="R2165" t="s">
        <v>8324</v>
      </c>
      <c r="S2165" s="15">
        <f t="shared" si="134"/>
        <v>42111.899537037039</v>
      </c>
      <c r="T2165" s="15">
        <f t="shared" si="135"/>
        <v>42163.159722222219</v>
      </c>
    </row>
    <row r="2166" spans="1:20" ht="27.6" x14ac:dyDescent="0.4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32"/>
        <v>103</v>
      </c>
      <c r="P2166">
        <f t="shared" si="133"/>
        <v>68.010000000000005</v>
      </c>
      <c r="Q2166" s="11" t="s">
        <v>8323</v>
      </c>
      <c r="R2166" t="s">
        <v>8324</v>
      </c>
      <c r="S2166" s="15">
        <f t="shared" si="134"/>
        <v>42515.71775462963</v>
      </c>
      <c r="T2166" s="15">
        <f t="shared" si="135"/>
        <v>42546.165972222225</v>
      </c>
    </row>
    <row r="2167" spans="1:20" ht="41.4" x14ac:dyDescent="0.4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32"/>
        <v>139</v>
      </c>
      <c r="P2167">
        <f t="shared" si="133"/>
        <v>29.62</v>
      </c>
      <c r="Q2167" s="11" t="s">
        <v>8323</v>
      </c>
      <c r="R2167" t="s">
        <v>8324</v>
      </c>
      <c r="S2167" s="15">
        <f t="shared" si="134"/>
        <v>42438.667071759264</v>
      </c>
      <c r="T2167" s="15">
        <f t="shared" si="135"/>
        <v>42468.625405092593</v>
      </c>
    </row>
    <row r="2168" spans="1:20" ht="55.2" x14ac:dyDescent="0.4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32"/>
        <v>147</v>
      </c>
      <c r="P2168">
        <f t="shared" si="133"/>
        <v>91.63</v>
      </c>
      <c r="Q2168" s="11" t="s">
        <v>8323</v>
      </c>
      <c r="R2168" t="s">
        <v>8324</v>
      </c>
      <c r="S2168" s="15">
        <f t="shared" si="134"/>
        <v>41933.838171296295</v>
      </c>
      <c r="T2168" s="15">
        <f t="shared" si="135"/>
        <v>41978.879837962959</v>
      </c>
    </row>
    <row r="2169" spans="1:20" ht="27.6" x14ac:dyDescent="0.4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32"/>
        <v>120</v>
      </c>
      <c r="P2169">
        <f t="shared" si="133"/>
        <v>22.5</v>
      </c>
      <c r="Q2169" s="11" t="s">
        <v>8323</v>
      </c>
      <c r="R2169" t="s">
        <v>8324</v>
      </c>
      <c r="S2169" s="15">
        <f t="shared" si="134"/>
        <v>41153.066400462965</v>
      </c>
      <c r="T2169" s="15">
        <f t="shared" si="135"/>
        <v>41167.066400462965</v>
      </c>
    </row>
    <row r="2170" spans="1:20" ht="27.6" x14ac:dyDescent="0.4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32"/>
        <v>122</v>
      </c>
      <c r="P2170">
        <f t="shared" si="133"/>
        <v>64.37</v>
      </c>
      <c r="Q2170" s="11" t="s">
        <v>8323</v>
      </c>
      <c r="R2170" t="s">
        <v>8324</v>
      </c>
      <c r="S2170" s="15">
        <f t="shared" si="134"/>
        <v>42745.600243055553</v>
      </c>
      <c r="T2170" s="15">
        <f t="shared" si="135"/>
        <v>42776.208333333328</v>
      </c>
    </row>
    <row r="2171" spans="1:20" ht="41.4" x14ac:dyDescent="0.4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32"/>
        <v>100</v>
      </c>
      <c r="P2171">
        <f t="shared" si="133"/>
        <v>21.86</v>
      </c>
      <c r="Q2171" s="11" t="s">
        <v>8323</v>
      </c>
      <c r="R2171" t="s">
        <v>8324</v>
      </c>
      <c r="S2171" s="15">
        <f t="shared" si="134"/>
        <v>42793.700821759259</v>
      </c>
      <c r="T2171" s="15">
        <f t="shared" si="135"/>
        <v>42796.700821759259</v>
      </c>
    </row>
    <row r="2172" spans="1:20" ht="41.4" x14ac:dyDescent="0.4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32"/>
        <v>181</v>
      </c>
      <c r="P2172">
        <f t="shared" si="133"/>
        <v>33.32</v>
      </c>
      <c r="Q2172" s="11" t="s">
        <v>8323</v>
      </c>
      <c r="R2172" t="s">
        <v>8324</v>
      </c>
      <c r="S2172" s="15">
        <f t="shared" si="134"/>
        <v>42198.750254629631</v>
      </c>
      <c r="T2172" s="15">
        <f t="shared" si="135"/>
        <v>42238.750254629631</v>
      </c>
    </row>
    <row r="2173" spans="1:20" ht="41.4" x14ac:dyDescent="0.4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32"/>
        <v>106</v>
      </c>
      <c r="P2173">
        <f t="shared" si="133"/>
        <v>90.28</v>
      </c>
      <c r="Q2173" s="11" t="s">
        <v>8323</v>
      </c>
      <c r="R2173" t="s">
        <v>8324</v>
      </c>
      <c r="S2173" s="15">
        <f t="shared" si="134"/>
        <v>42141.95711805555</v>
      </c>
      <c r="T2173" s="15">
        <f t="shared" si="135"/>
        <v>42177.208333333328</v>
      </c>
    </row>
    <row r="2174" spans="1:20" ht="41.4" x14ac:dyDescent="0.4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32"/>
        <v>100</v>
      </c>
      <c r="P2174">
        <f t="shared" si="133"/>
        <v>76.92</v>
      </c>
      <c r="Q2174" s="11" t="s">
        <v>8323</v>
      </c>
      <c r="R2174" t="s">
        <v>8324</v>
      </c>
      <c r="S2174" s="15">
        <f t="shared" si="134"/>
        <v>42082.580092592587</v>
      </c>
      <c r="T2174" s="15">
        <f t="shared" si="135"/>
        <v>42112.580092592587</v>
      </c>
    </row>
    <row r="2175" spans="1:20" ht="41.4" x14ac:dyDescent="0.4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32"/>
        <v>127</v>
      </c>
      <c r="P2175">
        <f t="shared" si="133"/>
        <v>59.23</v>
      </c>
      <c r="Q2175" s="11" t="s">
        <v>8323</v>
      </c>
      <c r="R2175" t="s">
        <v>8324</v>
      </c>
      <c r="S2175" s="15">
        <f t="shared" si="134"/>
        <v>41495.692627314813</v>
      </c>
      <c r="T2175" s="15">
        <f t="shared" si="135"/>
        <v>41527.165972222225</v>
      </c>
    </row>
    <row r="2176" spans="1:20" ht="41.4" x14ac:dyDescent="0.4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32"/>
        <v>103</v>
      </c>
      <c r="P2176">
        <f t="shared" si="133"/>
        <v>65.38</v>
      </c>
      <c r="Q2176" s="11" t="s">
        <v>8323</v>
      </c>
      <c r="R2176" t="s">
        <v>8324</v>
      </c>
      <c r="S2176" s="15">
        <f t="shared" si="134"/>
        <v>42465.542905092589</v>
      </c>
      <c r="T2176" s="15">
        <f t="shared" si="135"/>
        <v>42495.542905092589</v>
      </c>
    </row>
    <row r="2177" spans="1:20" ht="41.4" x14ac:dyDescent="0.4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32"/>
        <v>250</v>
      </c>
      <c r="P2177">
        <f t="shared" si="133"/>
        <v>67.31</v>
      </c>
      <c r="Q2177" s="11" t="s">
        <v>8323</v>
      </c>
      <c r="R2177" t="s">
        <v>8324</v>
      </c>
      <c r="S2177" s="15">
        <f t="shared" si="134"/>
        <v>42565.009097222224</v>
      </c>
      <c r="T2177" s="15">
        <f t="shared" si="135"/>
        <v>42572.009097222224</v>
      </c>
    </row>
    <row r="2178" spans="1:20" ht="41.4" x14ac:dyDescent="0.4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si="132"/>
        <v>126</v>
      </c>
      <c r="P2178">
        <f t="shared" si="133"/>
        <v>88.75</v>
      </c>
      <c r="Q2178" s="11" t="s">
        <v>8323</v>
      </c>
      <c r="R2178" t="s">
        <v>8324</v>
      </c>
      <c r="S2178" s="15">
        <f t="shared" si="134"/>
        <v>42096.633206018523</v>
      </c>
      <c r="T2178" s="15">
        <f t="shared" si="135"/>
        <v>42126.633206018523</v>
      </c>
    </row>
    <row r="2179" spans="1:20" ht="55.2" x14ac:dyDescent="0.4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ref="O2179:O2242" si="136">ROUND(E2179/D2179*100,0)</f>
        <v>100</v>
      </c>
      <c r="P2179">
        <f t="shared" ref="P2179:P2242" si="137">IFERROR(ROUND(E2179/L2179,2),0)</f>
        <v>65.87</v>
      </c>
      <c r="Q2179" s="11" t="s">
        <v>8323</v>
      </c>
      <c r="R2179" t="s">
        <v>8324</v>
      </c>
      <c r="S2179" s="15">
        <f t="shared" ref="S2179:S2242" si="138">(((J2179/60)/60)/24)+DATE(1970,1,1)</f>
        <v>42502.250775462962</v>
      </c>
      <c r="T2179" s="15">
        <f t="shared" ref="T2179:T2242" si="139">(((I2179/60)/60)/24)+DATE(1970,1,1)</f>
        <v>42527.250775462962</v>
      </c>
    </row>
    <row r="2180" spans="1:20" ht="41.4" x14ac:dyDescent="0.4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36"/>
        <v>139</v>
      </c>
      <c r="P2180">
        <f t="shared" si="137"/>
        <v>40.35</v>
      </c>
      <c r="Q2180" s="11" t="s">
        <v>8323</v>
      </c>
      <c r="R2180" t="s">
        <v>8324</v>
      </c>
      <c r="S2180" s="15">
        <f t="shared" si="138"/>
        <v>42723.63653935185</v>
      </c>
      <c r="T2180" s="15">
        <f t="shared" si="139"/>
        <v>42753.63653935185</v>
      </c>
    </row>
    <row r="2181" spans="1:20" ht="27.6" x14ac:dyDescent="0.4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36"/>
        <v>161</v>
      </c>
      <c r="P2181">
        <f t="shared" si="137"/>
        <v>76.86</v>
      </c>
      <c r="Q2181" s="11" t="s">
        <v>8323</v>
      </c>
      <c r="R2181" t="s">
        <v>8324</v>
      </c>
      <c r="S2181" s="15">
        <f t="shared" si="138"/>
        <v>42075.171203703707</v>
      </c>
      <c r="T2181" s="15">
        <f t="shared" si="139"/>
        <v>42105.171203703707</v>
      </c>
    </row>
    <row r="2182" spans="1:20" ht="27.6" x14ac:dyDescent="0.4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36"/>
        <v>107</v>
      </c>
      <c r="P2182">
        <f t="shared" si="137"/>
        <v>68.709999999999994</v>
      </c>
      <c r="Q2182" s="11" t="s">
        <v>8323</v>
      </c>
      <c r="R2182" t="s">
        <v>8324</v>
      </c>
      <c r="S2182" s="15">
        <f t="shared" si="138"/>
        <v>42279.669768518521</v>
      </c>
      <c r="T2182" s="15">
        <f t="shared" si="139"/>
        <v>42321.711435185185</v>
      </c>
    </row>
    <row r="2183" spans="1:20" ht="41.4" x14ac:dyDescent="0.4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36"/>
        <v>153</v>
      </c>
      <c r="P2183">
        <f t="shared" si="137"/>
        <v>57.77</v>
      </c>
      <c r="Q2183" s="11" t="s">
        <v>8331</v>
      </c>
      <c r="R2183" t="s">
        <v>8349</v>
      </c>
      <c r="S2183" s="15">
        <f t="shared" si="138"/>
        <v>42773.005243055552</v>
      </c>
      <c r="T2183" s="15">
        <f t="shared" si="139"/>
        <v>42787.005243055552</v>
      </c>
    </row>
    <row r="2184" spans="1:20" ht="27.6" x14ac:dyDescent="0.4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36"/>
        <v>524</v>
      </c>
      <c r="P2184">
        <f t="shared" si="137"/>
        <v>44.17</v>
      </c>
      <c r="Q2184" s="11" t="s">
        <v>8331</v>
      </c>
      <c r="R2184" t="s">
        <v>8349</v>
      </c>
      <c r="S2184" s="15">
        <f t="shared" si="138"/>
        <v>41879.900752314818</v>
      </c>
      <c r="T2184" s="15">
        <f t="shared" si="139"/>
        <v>41914.900752314818</v>
      </c>
    </row>
    <row r="2185" spans="1:20" ht="41.4" x14ac:dyDescent="0.4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36"/>
        <v>489</v>
      </c>
      <c r="P2185">
        <f t="shared" si="137"/>
        <v>31.57</v>
      </c>
      <c r="Q2185" s="11" t="s">
        <v>8331</v>
      </c>
      <c r="R2185" t="s">
        <v>8349</v>
      </c>
      <c r="S2185" s="15">
        <f t="shared" si="138"/>
        <v>42745.365474537044</v>
      </c>
      <c r="T2185" s="15">
        <f t="shared" si="139"/>
        <v>42775.208333333328</v>
      </c>
    </row>
    <row r="2186" spans="1:20" ht="41.4" x14ac:dyDescent="0.4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36"/>
        <v>285</v>
      </c>
      <c r="P2186">
        <f t="shared" si="137"/>
        <v>107.05</v>
      </c>
      <c r="Q2186" s="11" t="s">
        <v>8331</v>
      </c>
      <c r="R2186" t="s">
        <v>8349</v>
      </c>
      <c r="S2186" s="15">
        <f t="shared" si="138"/>
        <v>42380.690289351856</v>
      </c>
      <c r="T2186" s="15">
        <f t="shared" si="139"/>
        <v>42394.666666666672</v>
      </c>
    </row>
    <row r="2187" spans="1:20" ht="41.4" x14ac:dyDescent="0.4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36"/>
        <v>1857</v>
      </c>
      <c r="P2187">
        <f t="shared" si="137"/>
        <v>149.03</v>
      </c>
      <c r="Q2187" s="11" t="s">
        <v>8331</v>
      </c>
      <c r="R2187" t="s">
        <v>8349</v>
      </c>
      <c r="S2187" s="15">
        <f t="shared" si="138"/>
        <v>41319.349988425929</v>
      </c>
      <c r="T2187" s="15">
        <f t="shared" si="139"/>
        <v>41359.349988425929</v>
      </c>
    </row>
    <row r="2188" spans="1:20" ht="27.6" x14ac:dyDescent="0.4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36"/>
        <v>110</v>
      </c>
      <c r="P2188">
        <f t="shared" si="137"/>
        <v>55.96</v>
      </c>
      <c r="Q2188" s="11" t="s">
        <v>8331</v>
      </c>
      <c r="R2188" t="s">
        <v>8349</v>
      </c>
      <c r="S2188" s="15">
        <f t="shared" si="138"/>
        <v>42583.615081018521</v>
      </c>
      <c r="T2188" s="15">
        <f t="shared" si="139"/>
        <v>42620.083333333328</v>
      </c>
    </row>
    <row r="2189" spans="1:20" ht="41.4" x14ac:dyDescent="0.4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36"/>
        <v>1015</v>
      </c>
      <c r="P2189">
        <f t="shared" si="137"/>
        <v>56.97</v>
      </c>
      <c r="Q2189" s="11" t="s">
        <v>8331</v>
      </c>
      <c r="R2189" t="s">
        <v>8349</v>
      </c>
      <c r="S2189" s="15">
        <f t="shared" si="138"/>
        <v>42068.209097222221</v>
      </c>
      <c r="T2189" s="15">
        <f t="shared" si="139"/>
        <v>42097.165972222225</v>
      </c>
    </row>
    <row r="2190" spans="1:20" ht="41.4" x14ac:dyDescent="0.4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36"/>
        <v>412</v>
      </c>
      <c r="P2190">
        <f t="shared" si="137"/>
        <v>44.06</v>
      </c>
      <c r="Q2190" s="11" t="s">
        <v>8331</v>
      </c>
      <c r="R2190" t="s">
        <v>8349</v>
      </c>
      <c r="S2190" s="15">
        <f t="shared" si="138"/>
        <v>42633.586122685185</v>
      </c>
      <c r="T2190" s="15">
        <f t="shared" si="139"/>
        <v>42668.708333333328</v>
      </c>
    </row>
    <row r="2191" spans="1:20" ht="41.4" x14ac:dyDescent="0.4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36"/>
        <v>503</v>
      </c>
      <c r="P2191">
        <f t="shared" si="137"/>
        <v>68.63</v>
      </c>
      <c r="Q2191" s="11" t="s">
        <v>8331</v>
      </c>
      <c r="R2191" t="s">
        <v>8349</v>
      </c>
      <c r="S2191" s="15">
        <f t="shared" si="138"/>
        <v>42467.788194444445</v>
      </c>
      <c r="T2191" s="15">
        <f t="shared" si="139"/>
        <v>42481.916666666672</v>
      </c>
    </row>
    <row r="2192" spans="1:20" ht="41.4" x14ac:dyDescent="0.4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36"/>
        <v>185</v>
      </c>
      <c r="P2192">
        <f t="shared" si="137"/>
        <v>65.319999999999993</v>
      </c>
      <c r="Q2192" s="11" t="s">
        <v>8331</v>
      </c>
      <c r="R2192" t="s">
        <v>8349</v>
      </c>
      <c r="S2192" s="15">
        <f t="shared" si="138"/>
        <v>42417.625046296293</v>
      </c>
      <c r="T2192" s="15">
        <f t="shared" si="139"/>
        <v>42452.290972222225</v>
      </c>
    </row>
    <row r="2193" spans="1:20" ht="41.4" x14ac:dyDescent="0.4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36"/>
        <v>120</v>
      </c>
      <c r="P2193">
        <f t="shared" si="137"/>
        <v>35.92</v>
      </c>
      <c r="Q2193" s="11" t="s">
        <v>8331</v>
      </c>
      <c r="R2193" t="s">
        <v>8349</v>
      </c>
      <c r="S2193" s="15">
        <f t="shared" si="138"/>
        <v>42768.833645833336</v>
      </c>
      <c r="T2193" s="15">
        <f t="shared" si="139"/>
        <v>42780.833645833336</v>
      </c>
    </row>
    <row r="2194" spans="1:20" ht="41.4" x14ac:dyDescent="0.4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36"/>
        <v>1081</v>
      </c>
      <c r="P2194">
        <f t="shared" si="137"/>
        <v>40.07</v>
      </c>
      <c r="Q2194" s="11" t="s">
        <v>8331</v>
      </c>
      <c r="R2194" t="s">
        <v>8349</v>
      </c>
      <c r="S2194" s="15">
        <f t="shared" si="138"/>
        <v>42691.8512037037</v>
      </c>
      <c r="T2194" s="15">
        <f t="shared" si="139"/>
        <v>42719.958333333328</v>
      </c>
    </row>
    <row r="2195" spans="1:20" ht="41.4" x14ac:dyDescent="0.4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36"/>
        <v>452</v>
      </c>
      <c r="P2195">
        <f t="shared" si="137"/>
        <v>75.650000000000006</v>
      </c>
      <c r="Q2195" s="11" t="s">
        <v>8331</v>
      </c>
      <c r="R2195" t="s">
        <v>8349</v>
      </c>
      <c r="S2195" s="15">
        <f t="shared" si="138"/>
        <v>42664.405925925923</v>
      </c>
      <c r="T2195" s="15">
        <f t="shared" si="139"/>
        <v>42695.207638888889</v>
      </c>
    </row>
    <row r="2196" spans="1:20" ht="55.2" x14ac:dyDescent="0.4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36"/>
        <v>537</v>
      </c>
      <c r="P2196">
        <f t="shared" si="137"/>
        <v>61.2</v>
      </c>
      <c r="Q2196" s="11" t="s">
        <v>8331</v>
      </c>
      <c r="R2196" t="s">
        <v>8349</v>
      </c>
      <c r="S2196" s="15">
        <f t="shared" si="138"/>
        <v>42425.757986111115</v>
      </c>
      <c r="T2196" s="15">
        <f t="shared" si="139"/>
        <v>42455.716319444444</v>
      </c>
    </row>
    <row r="2197" spans="1:20" ht="27.6" x14ac:dyDescent="0.4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36"/>
        <v>120</v>
      </c>
      <c r="P2197">
        <f t="shared" si="137"/>
        <v>48.13</v>
      </c>
      <c r="Q2197" s="11" t="s">
        <v>8331</v>
      </c>
      <c r="R2197" t="s">
        <v>8349</v>
      </c>
      <c r="S2197" s="15">
        <f t="shared" si="138"/>
        <v>42197.771990740745</v>
      </c>
      <c r="T2197" s="15">
        <f t="shared" si="139"/>
        <v>42227.771990740745</v>
      </c>
    </row>
    <row r="2198" spans="1:20" ht="27.6" x14ac:dyDescent="0.4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36"/>
        <v>114</v>
      </c>
      <c r="P2198">
        <f t="shared" si="137"/>
        <v>68.11</v>
      </c>
      <c r="Q2198" s="11" t="s">
        <v>8331</v>
      </c>
      <c r="R2198" t="s">
        <v>8349</v>
      </c>
      <c r="S2198" s="15">
        <f t="shared" si="138"/>
        <v>42675.487291666665</v>
      </c>
      <c r="T2198" s="15">
        <f t="shared" si="139"/>
        <v>42706.291666666672</v>
      </c>
    </row>
    <row r="2199" spans="1:20" ht="41.4" x14ac:dyDescent="0.4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36"/>
        <v>951</v>
      </c>
      <c r="P2199">
        <f t="shared" si="137"/>
        <v>65.89</v>
      </c>
      <c r="Q2199" s="11" t="s">
        <v>8331</v>
      </c>
      <c r="R2199" t="s">
        <v>8349</v>
      </c>
      <c r="S2199" s="15">
        <f t="shared" si="138"/>
        <v>42033.584016203706</v>
      </c>
      <c r="T2199" s="15">
        <f t="shared" si="139"/>
        <v>42063.584016203706</v>
      </c>
    </row>
    <row r="2200" spans="1:20" ht="41.4" x14ac:dyDescent="0.4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36"/>
        <v>133</v>
      </c>
      <c r="P2200">
        <f t="shared" si="137"/>
        <v>81.650000000000006</v>
      </c>
      <c r="Q2200" s="11" t="s">
        <v>8331</v>
      </c>
      <c r="R2200" t="s">
        <v>8349</v>
      </c>
      <c r="S2200" s="15">
        <f t="shared" si="138"/>
        <v>42292.513888888891</v>
      </c>
      <c r="T2200" s="15">
        <f t="shared" si="139"/>
        <v>42322.555555555555</v>
      </c>
    </row>
    <row r="2201" spans="1:20" ht="27.6" x14ac:dyDescent="0.4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36"/>
        <v>147</v>
      </c>
      <c r="P2201">
        <f t="shared" si="137"/>
        <v>52.7</v>
      </c>
      <c r="Q2201" s="11" t="s">
        <v>8331</v>
      </c>
      <c r="R2201" t="s">
        <v>8349</v>
      </c>
      <c r="S2201" s="15">
        <f t="shared" si="138"/>
        <v>42262.416643518518</v>
      </c>
      <c r="T2201" s="15">
        <f t="shared" si="139"/>
        <v>42292.416643518518</v>
      </c>
    </row>
    <row r="2202" spans="1:20" ht="41.4" x14ac:dyDescent="0.4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36"/>
        <v>542</v>
      </c>
      <c r="P2202">
        <f t="shared" si="137"/>
        <v>41.23</v>
      </c>
      <c r="Q2202" s="11" t="s">
        <v>8331</v>
      </c>
      <c r="R2202" t="s">
        <v>8349</v>
      </c>
      <c r="S2202" s="15">
        <f t="shared" si="138"/>
        <v>42163.625787037032</v>
      </c>
      <c r="T2202" s="15">
        <f t="shared" si="139"/>
        <v>42191.125</v>
      </c>
    </row>
    <row r="2203" spans="1:20" ht="41.4" x14ac:dyDescent="0.4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36"/>
        <v>383</v>
      </c>
      <c r="P2203">
        <f t="shared" si="137"/>
        <v>15.04</v>
      </c>
      <c r="Q2203" s="11" t="s">
        <v>8323</v>
      </c>
      <c r="R2203" t="s">
        <v>8328</v>
      </c>
      <c r="S2203" s="15">
        <f t="shared" si="138"/>
        <v>41276.846817129634</v>
      </c>
      <c r="T2203" s="15">
        <f t="shared" si="139"/>
        <v>41290.846817129634</v>
      </c>
    </row>
    <row r="2204" spans="1:20" ht="27.6" x14ac:dyDescent="0.4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36"/>
        <v>704</v>
      </c>
      <c r="P2204">
        <f t="shared" si="137"/>
        <v>39.07</v>
      </c>
      <c r="Q2204" s="11" t="s">
        <v>8323</v>
      </c>
      <c r="R2204" t="s">
        <v>8328</v>
      </c>
      <c r="S2204" s="15">
        <f t="shared" si="138"/>
        <v>41184.849166666667</v>
      </c>
      <c r="T2204" s="15">
        <f t="shared" si="139"/>
        <v>41214.849166666667</v>
      </c>
    </row>
    <row r="2205" spans="1:20" ht="41.4" x14ac:dyDescent="0.4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36"/>
        <v>110</v>
      </c>
      <c r="P2205">
        <f t="shared" si="137"/>
        <v>43.82</v>
      </c>
      <c r="Q2205" s="11" t="s">
        <v>8323</v>
      </c>
      <c r="R2205" t="s">
        <v>8328</v>
      </c>
      <c r="S2205" s="15">
        <f t="shared" si="138"/>
        <v>42241.85974537037</v>
      </c>
      <c r="T2205" s="15">
        <f t="shared" si="139"/>
        <v>42271.85974537037</v>
      </c>
    </row>
    <row r="2206" spans="1:20" ht="41.4" x14ac:dyDescent="0.4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36"/>
        <v>133</v>
      </c>
      <c r="P2206">
        <f t="shared" si="137"/>
        <v>27.3</v>
      </c>
      <c r="Q2206" s="11" t="s">
        <v>8323</v>
      </c>
      <c r="R2206" t="s">
        <v>8328</v>
      </c>
      <c r="S2206" s="15">
        <f t="shared" si="138"/>
        <v>41312.311562499999</v>
      </c>
      <c r="T2206" s="15">
        <f t="shared" si="139"/>
        <v>41342.311562499999</v>
      </c>
    </row>
    <row r="2207" spans="1:20" ht="41.4" x14ac:dyDescent="0.4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36"/>
        <v>152</v>
      </c>
      <c r="P2207">
        <f t="shared" si="137"/>
        <v>42.22</v>
      </c>
      <c r="Q2207" s="11" t="s">
        <v>8323</v>
      </c>
      <c r="R2207" t="s">
        <v>8328</v>
      </c>
      <c r="S2207" s="15">
        <f t="shared" si="138"/>
        <v>41031.82163194444</v>
      </c>
      <c r="T2207" s="15">
        <f t="shared" si="139"/>
        <v>41061.82163194444</v>
      </c>
    </row>
    <row r="2208" spans="1:20" ht="41.4" x14ac:dyDescent="0.4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36"/>
        <v>103</v>
      </c>
      <c r="P2208">
        <f t="shared" si="137"/>
        <v>33.24</v>
      </c>
      <c r="Q2208" s="11" t="s">
        <v>8323</v>
      </c>
      <c r="R2208" t="s">
        <v>8328</v>
      </c>
      <c r="S2208" s="15">
        <f t="shared" si="138"/>
        <v>40997.257222222222</v>
      </c>
      <c r="T2208" s="15">
        <f t="shared" si="139"/>
        <v>41015.257222222222</v>
      </c>
    </row>
    <row r="2209" spans="1:20" ht="41.4" x14ac:dyDescent="0.4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36"/>
        <v>100</v>
      </c>
      <c r="P2209">
        <f t="shared" si="137"/>
        <v>285.70999999999998</v>
      </c>
      <c r="Q2209" s="11" t="s">
        <v>8323</v>
      </c>
      <c r="R2209" t="s">
        <v>8328</v>
      </c>
      <c r="S2209" s="15">
        <f t="shared" si="138"/>
        <v>41564.194131944445</v>
      </c>
      <c r="T2209" s="15">
        <f t="shared" si="139"/>
        <v>41594.235798611109</v>
      </c>
    </row>
    <row r="2210" spans="1:20" ht="41.4" x14ac:dyDescent="0.4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36"/>
        <v>102</v>
      </c>
      <c r="P2210">
        <f t="shared" si="137"/>
        <v>42.33</v>
      </c>
      <c r="Q2210" s="11" t="s">
        <v>8323</v>
      </c>
      <c r="R2210" t="s">
        <v>8328</v>
      </c>
      <c r="S2210" s="15">
        <f t="shared" si="138"/>
        <v>40946.882245370369</v>
      </c>
      <c r="T2210" s="15">
        <f t="shared" si="139"/>
        <v>41006.166666666664</v>
      </c>
    </row>
    <row r="2211" spans="1:20" ht="27.6" x14ac:dyDescent="0.4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36"/>
        <v>151</v>
      </c>
      <c r="P2211">
        <f t="shared" si="137"/>
        <v>50.27</v>
      </c>
      <c r="Q2211" s="11" t="s">
        <v>8323</v>
      </c>
      <c r="R2211" t="s">
        <v>8328</v>
      </c>
      <c r="S2211" s="15">
        <f t="shared" si="138"/>
        <v>41732.479675925926</v>
      </c>
      <c r="T2211" s="15">
        <f t="shared" si="139"/>
        <v>41743.958333333336</v>
      </c>
    </row>
    <row r="2212" spans="1:20" ht="41.4" x14ac:dyDescent="0.4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36"/>
        <v>111</v>
      </c>
      <c r="P2212">
        <f t="shared" si="137"/>
        <v>61.9</v>
      </c>
      <c r="Q2212" s="11" t="s">
        <v>8323</v>
      </c>
      <c r="R2212" t="s">
        <v>8328</v>
      </c>
      <c r="S2212" s="15">
        <f t="shared" si="138"/>
        <v>40956.066087962965</v>
      </c>
      <c r="T2212" s="15">
        <f t="shared" si="139"/>
        <v>41013.73333333333</v>
      </c>
    </row>
    <row r="2213" spans="1:20" ht="41.4" x14ac:dyDescent="0.4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36"/>
        <v>196</v>
      </c>
      <c r="P2213">
        <f t="shared" si="137"/>
        <v>40.75</v>
      </c>
      <c r="Q2213" s="11" t="s">
        <v>8323</v>
      </c>
      <c r="R2213" t="s">
        <v>8328</v>
      </c>
      <c r="S2213" s="15">
        <f t="shared" si="138"/>
        <v>41716.785011574073</v>
      </c>
      <c r="T2213" s="15">
        <f t="shared" si="139"/>
        <v>41739.290972222225</v>
      </c>
    </row>
    <row r="2214" spans="1:20" ht="41.4" x14ac:dyDescent="0.4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36"/>
        <v>114</v>
      </c>
      <c r="P2214">
        <f t="shared" si="137"/>
        <v>55.8</v>
      </c>
      <c r="Q2214" s="11" t="s">
        <v>8323</v>
      </c>
      <c r="R2214" t="s">
        <v>8328</v>
      </c>
      <c r="S2214" s="15">
        <f t="shared" si="138"/>
        <v>41548.747418981482</v>
      </c>
      <c r="T2214" s="15">
        <f t="shared" si="139"/>
        <v>41582.041666666664</v>
      </c>
    </row>
    <row r="2215" spans="1:20" ht="55.2" x14ac:dyDescent="0.4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36"/>
        <v>200</v>
      </c>
      <c r="P2215">
        <f t="shared" si="137"/>
        <v>10</v>
      </c>
      <c r="Q2215" s="11" t="s">
        <v>8323</v>
      </c>
      <c r="R2215" t="s">
        <v>8328</v>
      </c>
      <c r="S2215" s="15">
        <f t="shared" si="138"/>
        <v>42109.826145833329</v>
      </c>
      <c r="T2215" s="15">
        <f t="shared" si="139"/>
        <v>42139.826145833329</v>
      </c>
    </row>
    <row r="2216" spans="1:20" ht="41.4" x14ac:dyDescent="0.4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36"/>
        <v>293</v>
      </c>
      <c r="P2216">
        <f t="shared" si="137"/>
        <v>73.13</v>
      </c>
      <c r="Q2216" s="11" t="s">
        <v>8323</v>
      </c>
      <c r="R2216" t="s">
        <v>8328</v>
      </c>
      <c r="S2216" s="15">
        <f t="shared" si="138"/>
        <v>41646.792222222226</v>
      </c>
      <c r="T2216" s="15">
        <f t="shared" si="139"/>
        <v>41676.792222222226</v>
      </c>
    </row>
    <row r="2217" spans="1:20" ht="27.6" x14ac:dyDescent="0.4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36"/>
        <v>156</v>
      </c>
      <c r="P2217">
        <f t="shared" si="137"/>
        <v>26.06</v>
      </c>
      <c r="Q2217" s="11" t="s">
        <v>8323</v>
      </c>
      <c r="R2217" t="s">
        <v>8328</v>
      </c>
      <c r="S2217" s="15">
        <f t="shared" si="138"/>
        <v>40958.717268518521</v>
      </c>
      <c r="T2217" s="15">
        <f t="shared" si="139"/>
        <v>40981.290972222225</v>
      </c>
    </row>
    <row r="2218" spans="1:20" ht="41.4" x14ac:dyDescent="0.4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36"/>
        <v>106</v>
      </c>
      <c r="P2218">
        <f t="shared" si="137"/>
        <v>22.64</v>
      </c>
      <c r="Q2218" s="11" t="s">
        <v>8323</v>
      </c>
      <c r="R2218" t="s">
        <v>8328</v>
      </c>
      <c r="S2218" s="15">
        <f t="shared" si="138"/>
        <v>42194.751678240747</v>
      </c>
      <c r="T2218" s="15">
        <f t="shared" si="139"/>
        <v>42208.751678240747</v>
      </c>
    </row>
    <row r="2219" spans="1:20" ht="41.4" x14ac:dyDescent="0.4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36"/>
        <v>101</v>
      </c>
      <c r="P2219">
        <f t="shared" si="137"/>
        <v>47.22</v>
      </c>
      <c r="Q2219" s="11" t="s">
        <v>8323</v>
      </c>
      <c r="R2219" t="s">
        <v>8328</v>
      </c>
      <c r="S2219" s="15">
        <f t="shared" si="138"/>
        <v>42299.776770833334</v>
      </c>
      <c r="T2219" s="15">
        <f t="shared" si="139"/>
        <v>42310.333333333328</v>
      </c>
    </row>
    <row r="2220" spans="1:20" ht="41.4" x14ac:dyDescent="0.4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36"/>
        <v>123</v>
      </c>
      <c r="P2220">
        <f t="shared" si="137"/>
        <v>32.32</v>
      </c>
      <c r="Q2220" s="11" t="s">
        <v>8323</v>
      </c>
      <c r="R2220" t="s">
        <v>8328</v>
      </c>
      <c r="S2220" s="15">
        <f t="shared" si="138"/>
        <v>41127.812303240738</v>
      </c>
      <c r="T2220" s="15">
        <f t="shared" si="139"/>
        <v>41150</v>
      </c>
    </row>
    <row r="2221" spans="1:20" ht="41.4" x14ac:dyDescent="0.4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36"/>
        <v>102</v>
      </c>
      <c r="P2221">
        <f t="shared" si="137"/>
        <v>53.42</v>
      </c>
      <c r="Q2221" s="11" t="s">
        <v>8323</v>
      </c>
      <c r="R2221" t="s">
        <v>8328</v>
      </c>
      <c r="S2221" s="15">
        <f t="shared" si="138"/>
        <v>42205.718888888892</v>
      </c>
      <c r="T2221" s="15">
        <f t="shared" si="139"/>
        <v>42235.718888888892</v>
      </c>
    </row>
    <row r="2222" spans="1:20" ht="41.4" x14ac:dyDescent="0.4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36"/>
        <v>101</v>
      </c>
      <c r="P2222">
        <f t="shared" si="137"/>
        <v>51.3</v>
      </c>
      <c r="Q2222" s="11" t="s">
        <v>8323</v>
      </c>
      <c r="R2222" t="s">
        <v>8328</v>
      </c>
      <c r="S2222" s="15">
        <f t="shared" si="138"/>
        <v>41452.060601851852</v>
      </c>
      <c r="T2222" s="15">
        <f t="shared" si="139"/>
        <v>41482.060601851852</v>
      </c>
    </row>
    <row r="2223" spans="1:20" ht="41.4" x14ac:dyDescent="0.4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36"/>
        <v>108</v>
      </c>
      <c r="P2223">
        <f t="shared" si="137"/>
        <v>37.200000000000003</v>
      </c>
      <c r="Q2223" s="11" t="s">
        <v>8331</v>
      </c>
      <c r="R2223" t="s">
        <v>8349</v>
      </c>
      <c r="S2223" s="15">
        <f t="shared" si="138"/>
        <v>42452.666770833333</v>
      </c>
      <c r="T2223" s="15">
        <f t="shared" si="139"/>
        <v>42483</v>
      </c>
    </row>
    <row r="2224" spans="1:20" ht="41.4" x14ac:dyDescent="0.4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36"/>
        <v>163</v>
      </c>
      <c r="P2224">
        <f t="shared" si="137"/>
        <v>27.1</v>
      </c>
      <c r="Q2224" s="11" t="s">
        <v>8331</v>
      </c>
      <c r="R2224" t="s">
        <v>8349</v>
      </c>
      <c r="S2224" s="15">
        <f t="shared" si="138"/>
        <v>40906.787581018521</v>
      </c>
      <c r="T2224" s="15">
        <f t="shared" si="139"/>
        <v>40936.787581018521</v>
      </c>
    </row>
    <row r="2225" spans="1:20" ht="41.4" x14ac:dyDescent="0.4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36"/>
        <v>106</v>
      </c>
      <c r="P2225">
        <f t="shared" si="137"/>
        <v>206.31</v>
      </c>
      <c r="Q2225" s="11" t="s">
        <v>8331</v>
      </c>
      <c r="R2225" t="s">
        <v>8349</v>
      </c>
      <c r="S2225" s="15">
        <f t="shared" si="138"/>
        <v>42152.640833333338</v>
      </c>
      <c r="T2225" s="15">
        <f t="shared" si="139"/>
        <v>42182.640833333338</v>
      </c>
    </row>
    <row r="2226" spans="1:20" ht="41.4" x14ac:dyDescent="0.4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36"/>
        <v>243</v>
      </c>
      <c r="P2226">
        <f t="shared" si="137"/>
        <v>82.15</v>
      </c>
      <c r="Q2226" s="11" t="s">
        <v>8331</v>
      </c>
      <c r="R2226" t="s">
        <v>8349</v>
      </c>
      <c r="S2226" s="15">
        <f t="shared" si="138"/>
        <v>42644.667534722219</v>
      </c>
      <c r="T2226" s="15">
        <f t="shared" si="139"/>
        <v>42672.791666666672</v>
      </c>
    </row>
    <row r="2227" spans="1:20" ht="41.4" x14ac:dyDescent="0.4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36"/>
        <v>945</v>
      </c>
      <c r="P2227">
        <f t="shared" si="137"/>
        <v>164.8</v>
      </c>
      <c r="Q2227" s="11" t="s">
        <v>8331</v>
      </c>
      <c r="R2227" t="s">
        <v>8349</v>
      </c>
      <c r="S2227" s="15">
        <f t="shared" si="138"/>
        <v>41873.79184027778</v>
      </c>
      <c r="T2227" s="15">
        <f t="shared" si="139"/>
        <v>41903.79184027778</v>
      </c>
    </row>
    <row r="2228" spans="1:20" ht="41.4" x14ac:dyDescent="0.4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36"/>
        <v>108</v>
      </c>
      <c r="P2228">
        <f t="shared" si="137"/>
        <v>60.82</v>
      </c>
      <c r="Q2228" s="11" t="s">
        <v>8331</v>
      </c>
      <c r="R2228" t="s">
        <v>8349</v>
      </c>
      <c r="S2228" s="15">
        <f t="shared" si="138"/>
        <v>42381.79886574074</v>
      </c>
      <c r="T2228" s="15">
        <f t="shared" si="139"/>
        <v>42412.207638888889</v>
      </c>
    </row>
    <row r="2229" spans="1:20" ht="41.4" x14ac:dyDescent="0.4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36"/>
        <v>157</v>
      </c>
      <c r="P2229">
        <f t="shared" si="137"/>
        <v>67.97</v>
      </c>
      <c r="Q2229" s="11" t="s">
        <v>8331</v>
      </c>
      <c r="R2229" t="s">
        <v>8349</v>
      </c>
      <c r="S2229" s="15">
        <f t="shared" si="138"/>
        <v>41561.807349537034</v>
      </c>
      <c r="T2229" s="15">
        <f t="shared" si="139"/>
        <v>41591.849016203705</v>
      </c>
    </row>
    <row r="2230" spans="1:20" ht="41.4" x14ac:dyDescent="0.4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36"/>
        <v>1174</v>
      </c>
      <c r="P2230">
        <f t="shared" si="137"/>
        <v>81.56</v>
      </c>
      <c r="Q2230" s="11" t="s">
        <v>8331</v>
      </c>
      <c r="R2230" t="s">
        <v>8349</v>
      </c>
      <c r="S2230" s="15">
        <f t="shared" si="138"/>
        <v>42202.278194444443</v>
      </c>
      <c r="T2230" s="15">
        <f t="shared" si="139"/>
        <v>42232.278194444443</v>
      </c>
    </row>
    <row r="2231" spans="1:20" ht="41.4" x14ac:dyDescent="0.4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36"/>
        <v>171</v>
      </c>
      <c r="P2231">
        <f t="shared" si="137"/>
        <v>25.43</v>
      </c>
      <c r="Q2231" s="11" t="s">
        <v>8331</v>
      </c>
      <c r="R2231" t="s">
        <v>8349</v>
      </c>
      <c r="S2231" s="15">
        <f t="shared" si="138"/>
        <v>41484.664247685185</v>
      </c>
      <c r="T2231" s="15">
        <f t="shared" si="139"/>
        <v>41520.166666666664</v>
      </c>
    </row>
    <row r="2232" spans="1:20" ht="41.4" x14ac:dyDescent="0.4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36"/>
        <v>126</v>
      </c>
      <c r="P2232">
        <f t="shared" si="137"/>
        <v>21.5</v>
      </c>
      <c r="Q2232" s="11" t="s">
        <v>8331</v>
      </c>
      <c r="R2232" t="s">
        <v>8349</v>
      </c>
      <c r="S2232" s="15">
        <f t="shared" si="138"/>
        <v>41724.881099537037</v>
      </c>
      <c r="T2232" s="15">
        <f t="shared" si="139"/>
        <v>41754.881099537037</v>
      </c>
    </row>
    <row r="2233" spans="1:20" ht="41.4" x14ac:dyDescent="0.4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36"/>
        <v>1212</v>
      </c>
      <c r="P2233">
        <f t="shared" si="137"/>
        <v>27.23</v>
      </c>
      <c r="Q2233" s="11" t="s">
        <v>8331</v>
      </c>
      <c r="R2233" t="s">
        <v>8349</v>
      </c>
      <c r="S2233" s="15">
        <f t="shared" si="138"/>
        <v>41423.910891203705</v>
      </c>
      <c r="T2233" s="15">
        <f t="shared" si="139"/>
        <v>41450.208333333336</v>
      </c>
    </row>
    <row r="2234" spans="1:20" ht="41.4" x14ac:dyDescent="0.4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36"/>
        <v>496</v>
      </c>
      <c r="P2234">
        <f t="shared" si="137"/>
        <v>25.09</v>
      </c>
      <c r="Q2234" s="11" t="s">
        <v>8331</v>
      </c>
      <c r="R2234" t="s">
        <v>8349</v>
      </c>
      <c r="S2234" s="15">
        <f t="shared" si="138"/>
        <v>41806.794074074074</v>
      </c>
      <c r="T2234" s="15">
        <f t="shared" si="139"/>
        <v>41839.125</v>
      </c>
    </row>
    <row r="2235" spans="1:20" ht="41.4" x14ac:dyDescent="0.4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36"/>
        <v>332</v>
      </c>
      <c r="P2235">
        <f t="shared" si="137"/>
        <v>21.23</v>
      </c>
      <c r="Q2235" s="11" t="s">
        <v>8331</v>
      </c>
      <c r="R2235" t="s">
        <v>8349</v>
      </c>
      <c r="S2235" s="15">
        <f t="shared" si="138"/>
        <v>42331.378923611104</v>
      </c>
      <c r="T2235" s="15">
        <f t="shared" si="139"/>
        <v>42352</v>
      </c>
    </row>
    <row r="2236" spans="1:20" ht="41.4" x14ac:dyDescent="0.4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36"/>
        <v>1165</v>
      </c>
      <c r="P2236">
        <f t="shared" si="137"/>
        <v>41.61</v>
      </c>
      <c r="Q2236" s="11" t="s">
        <v>8331</v>
      </c>
      <c r="R2236" t="s">
        <v>8349</v>
      </c>
      <c r="S2236" s="15">
        <f t="shared" si="138"/>
        <v>42710.824618055558</v>
      </c>
      <c r="T2236" s="15">
        <f t="shared" si="139"/>
        <v>42740.824618055558</v>
      </c>
    </row>
    <row r="2237" spans="1:20" ht="27.6" x14ac:dyDescent="0.4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36"/>
        <v>153</v>
      </c>
      <c r="P2237">
        <f t="shared" si="137"/>
        <v>135.59</v>
      </c>
      <c r="Q2237" s="11" t="s">
        <v>8331</v>
      </c>
      <c r="R2237" t="s">
        <v>8349</v>
      </c>
      <c r="S2237" s="15">
        <f t="shared" si="138"/>
        <v>42062.022118055553</v>
      </c>
      <c r="T2237" s="15">
        <f t="shared" si="139"/>
        <v>42091.980451388896</v>
      </c>
    </row>
    <row r="2238" spans="1:20" ht="41.4" x14ac:dyDescent="0.4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36"/>
        <v>537</v>
      </c>
      <c r="P2238">
        <f t="shared" si="137"/>
        <v>22.12</v>
      </c>
      <c r="Q2238" s="11" t="s">
        <v>8331</v>
      </c>
      <c r="R2238" t="s">
        <v>8349</v>
      </c>
      <c r="S2238" s="15">
        <f t="shared" si="138"/>
        <v>42371.617164351846</v>
      </c>
      <c r="T2238" s="15">
        <f t="shared" si="139"/>
        <v>42401.617164351846</v>
      </c>
    </row>
    <row r="2239" spans="1:20" ht="41.4" x14ac:dyDescent="0.4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36"/>
        <v>353</v>
      </c>
      <c r="P2239">
        <f t="shared" si="137"/>
        <v>64.63</v>
      </c>
      <c r="Q2239" s="11" t="s">
        <v>8331</v>
      </c>
      <c r="R2239" t="s">
        <v>8349</v>
      </c>
      <c r="S2239" s="15">
        <f t="shared" si="138"/>
        <v>41915.003275462965</v>
      </c>
      <c r="T2239" s="15">
        <f t="shared" si="139"/>
        <v>41955.332638888889</v>
      </c>
    </row>
    <row r="2240" spans="1:20" ht="27.6" x14ac:dyDescent="0.4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36"/>
        <v>137</v>
      </c>
      <c r="P2240">
        <f t="shared" si="137"/>
        <v>69.569999999999993</v>
      </c>
      <c r="Q2240" s="11" t="s">
        <v>8331</v>
      </c>
      <c r="R2240" t="s">
        <v>8349</v>
      </c>
      <c r="S2240" s="15">
        <f t="shared" si="138"/>
        <v>42774.621712962966</v>
      </c>
      <c r="T2240" s="15">
        <f t="shared" si="139"/>
        <v>42804.621712962966</v>
      </c>
    </row>
    <row r="2241" spans="1:20" ht="27.6" x14ac:dyDescent="0.4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36"/>
        <v>128</v>
      </c>
      <c r="P2241">
        <f t="shared" si="137"/>
        <v>75.13</v>
      </c>
      <c r="Q2241" s="11" t="s">
        <v>8331</v>
      </c>
      <c r="R2241" t="s">
        <v>8349</v>
      </c>
      <c r="S2241" s="15">
        <f t="shared" si="138"/>
        <v>41572.958495370374</v>
      </c>
      <c r="T2241" s="15">
        <f t="shared" si="139"/>
        <v>41609.168055555558</v>
      </c>
    </row>
    <row r="2242" spans="1:20" ht="41.4" x14ac:dyDescent="0.4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si="136"/>
        <v>271</v>
      </c>
      <c r="P2242">
        <f t="shared" si="137"/>
        <v>140.97999999999999</v>
      </c>
      <c r="Q2242" s="11" t="s">
        <v>8331</v>
      </c>
      <c r="R2242" t="s">
        <v>8349</v>
      </c>
      <c r="S2242" s="15">
        <f t="shared" si="138"/>
        <v>42452.825740740736</v>
      </c>
      <c r="T2242" s="15">
        <f t="shared" si="139"/>
        <v>42482.825740740736</v>
      </c>
    </row>
    <row r="2243" spans="1:20" ht="41.4" x14ac:dyDescent="0.4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ref="O2243:O2306" si="140">ROUND(E2243/D2243*100,0)</f>
        <v>806</v>
      </c>
      <c r="P2243">
        <f t="shared" ref="P2243:P2306" si="141">IFERROR(ROUND(E2243/L2243,2),0)</f>
        <v>49.47</v>
      </c>
      <c r="Q2243" s="11" t="s">
        <v>8331</v>
      </c>
      <c r="R2243" t="s">
        <v>8349</v>
      </c>
      <c r="S2243" s="15">
        <f t="shared" ref="S2243:S2306" si="142">(((J2243/60)/60)/24)+DATE(1970,1,1)</f>
        <v>42766.827546296292</v>
      </c>
      <c r="T2243" s="15">
        <f t="shared" ref="T2243:T2306" si="143">(((I2243/60)/60)/24)+DATE(1970,1,1)</f>
        <v>42796.827546296292</v>
      </c>
    </row>
    <row r="2244" spans="1:20" ht="27.6" x14ac:dyDescent="0.4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40"/>
        <v>1360</v>
      </c>
      <c r="P2244">
        <f t="shared" si="141"/>
        <v>53.87</v>
      </c>
      <c r="Q2244" s="11" t="s">
        <v>8331</v>
      </c>
      <c r="R2244" t="s">
        <v>8349</v>
      </c>
      <c r="S2244" s="15">
        <f t="shared" si="142"/>
        <v>41569.575613425928</v>
      </c>
      <c r="T2244" s="15">
        <f t="shared" si="143"/>
        <v>41605.126388888886</v>
      </c>
    </row>
    <row r="2245" spans="1:20" ht="41.4" x14ac:dyDescent="0.4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40"/>
        <v>930250</v>
      </c>
      <c r="P2245">
        <f t="shared" si="141"/>
        <v>4.57</v>
      </c>
      <c r="Q2245" s="11" t="s">
        <v>8331</v>
      </c>
      <c r="R2245" t="s">
        <v>8349</v>
      </c>
      <c r="S2245" s="15">
        <f t="shared" si="142"/>
        <v>42800.751041666663</v>
      </c>
      <c r="T2245" s="15">
        <f t="shared" si="143"/>
        <v>42807.125</v>
      </c>
    </row>
    <row r="2246" spans="1:20" ht="41.4" x14ac:dyDescent="0.4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40"/>
        <v>377</v>
      </c>
      <c r="P2246">
        <f t="shared" si="141"/>
        <v>65</v>
      </c>
      <c r="Q2246" s="11" t="s">
        <v>8331</v>
      </c>
      <c r="R2246" t="s">
        <v>8349</v>
      </c>
      <c r="S2246" s="15">
        <f t="shared" si="142"/>
        <v>42647.818819444445</v>
      </c>
      <c r="T2246" s="15">
        <f t="shared" si="143"/>
        <v>42659.854166666672</v>
      </c>
    </row>
    <row r="2247" spans="1:20" ht="41.4" x14ac:dyDescent="0.4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40"/>
        <v>2647</v>
      </c>
      <c r="P2247">
        <f t="shared" si="141"/>
        <v>53.48</v>
      </c>
      <c r="Q2247" s="11" t="s">
        <v>8331</v>
      </c>
      <c r="R2247" t="s">
        <v>8349</v>
      </c>
      <c r="S2247" s="15">
        <f t="shared" si="142"/>
        <v>41660.708530092597</v>
      </c>
      <c r="T2247" s="15">
        <f t="shared" si="143"/>
        <v>41691.75</v>
      </c>
    </row>
    <row r="2248" spans="1:20" ht="41.4" x14ac:dyDescent="0.4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40"/>
        <v>100</v>
      </c>
      <c r="P2248">
        <f t="shared" si="141"/>
        <v>43.91</v>
      </c>
      <c r="Q2248" s="11" t="s">
        <v>8331</v>
      </c>
      <c r="R2248" t="s">
        <v>8349</v>
      </c>
      <c r="S2248" s="15">
        <f t="shared" si="142"/>
        <v>42221.79178240741</v>
      </c>
      <c r="T2248" s="15">
        <f t="shared" si="143"/>
        <v>42251.79178240741</v>
      </c>
    </row>
    <row r="2249" spans="1:20" ht="27.6" x14ac:dyDescent="0.4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40"/>
        <v>104</v>
      </c>
      <c r="P2249">
        <f t="shared" si="141"/>
        <v>50.85</v>
      </c>
      <c r="Q2249" s="11" t="s">
        <v>8331</v>
      </c>
      <c r="R2249" t="s">
        <v>8349</v>
      </c>
      <c r="S2249" s="15">
        <f t="shared" si="142"/>
        <v>42200.666261574079</v>
      </c>
      <c r="T2249" s="15">
        <f t="shared" si="143"/>
        <v>42214.666261574079</v>
      </c>
    </row>
    <row r="2250" spans="1:20" ht="41.4" x14ac:dyDescent="0.4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40"/>
        <v>107</v>
      </c>
      <c r="P2250">
        <f t="shared" si="141"/>
        <v>58.63</v>
      </c>
      <c r="Q2250" s="11" t="s">
        <v>8331</v>
      </c>
      <c r="R2250" t="s">
        <v>8349</v>
      </c>
      <c r="S2250" s="15">
        <f t="shared" si="142"/>
        <v>42688.875902777778</v>
      </c>
      <c r="T2250" s="15">
        <f t="shared" si="143"/>
        <v>42718.875902777778</v>
      </c>
    </row>
    <row r="2251" spans="1:20" ht="41.4" x14ac:dyDescent="0.4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40"/>
        <v>169</v>
      </c>
      <c r="P2251">
        <f t="shared" si="141"/>
        <v>32.82</v>
      </c>
      <c r="Q2251" s="11" t="s">
        <v>8331</v>
      </c>
      <c r="R2251" t="s">
        <v>8349</v>
      </c>
      <c r="S2251" s="15">
        <f t="shared" si="142"/>
        <v>41336.703298611108</v>
      </c>
      <c r="T2251" s="15">
        <f t="shared" si="143"/>
        <v>41366.661631944444</v>
      </c>
    </row>
    <row r="2252" spans="1:20" ht="41.4" x14ac:dyDescent="0.4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40"/>
        <v>975</v>
      </c>
      <c r="P2252">
        <f t="shared" si="141"/>
        <v>426.93</v>
      </c>
      <c r="Q2252" s="11" t="s">
        <v>8331</v>
      </c>
      <c r="R2252" t="s">
        <v>8349</v>
      </c>
      <c r="S2252" s="15">
        <f t="shared" si="142"/>
        <v>42677.005474537036</v>
      </c>
      <c r="T2252" s="15">
        <f t="shared" si="143"/>
        <v>42707.0471412037</v>
      </c>
    </row>
    <row r="2253" spans="1:20" ht="41.4" x14ac:dyDescent="0.4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40"/>
        <v>134</v>
      </c>
      <c r="P2253">
        <f t="shared" si="141"/>
        <v>23.81</v>
      </c>
      <c r="Q2253" s="11" t="s">
        <v>8331</v>
      </c>
      <c r="R2253" t="s">
        <v>8349</v>
      </c>
      <c r="S2253" s="15">
        <f t="shared" si="142"/>
        <v>41846.34579861111</v>
      </c>
      <c r="T2253" s="15">
        <f t="shared" si="143"/>
        <v>41867.34579861111</v>
      </c>
    </row>
    <row r="2254" spans="1:20" ht="41.4" x14ac:dyDescent="0.4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40"/>
        <v>272</v>
      </c>
      <c r="P2254">
        <f t="shared" si="141"/>
        <v>98.41</v>
      </c>
      <c r="Q2254" s="11" t="s">
        <v>8331</v>
      </c>
      <c r="R2254" t="s">
        <v>8349</v>
      </c>
      <c r="S2254" s="15">
        <f t="shared" si="142"/>
        <v>42573.327986111108</v>
      </c>
      <c r="T2254" s="15">
        <f t="shared" si="143"/>
        <v>42588.327986111108</v>
      </c>
    </row>
    <row r="2255" spans="1:20" ht="41.4" x14ac:dyDescent="0.4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40"/>
        <v>113</v>
      </c>
      <c r="P2255">
        <f t="shared" si="141"/>
        <v>107.32</v>
      </c>
      <c r="Q2255" s="11" t="s">
        <v>8331</v>
      </c>
      <c r="R2255" t="s">
        <v>8349</v>
      </c>
      <c r="S2255" s="15">
        <f t="shared" si="142"/>
        <v>42296.631331018521</v>
      </c>
      <c r="T2255" s="15">
        <f t="shared" si="143"/>
        <v>42326.672997685186</v>
      </c>
    </row>
    <row r="2256" spans="1:20" ht="27.6" x14ac:dyDescent="0.4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40"/>
        <v>460</v>
      </c>
      <c r="P2256">
        <f t="shared" si="141"/>
        <v>11.67</v>
      </c>
      <c r="Q2256" s="11" t="s">
        <v>8331</v>
      </c>
      <c r="R2256" t="s">
        <v>8349</v>
      </c>
      <c r="S2256" s="15">
        <f t="shared" si="142"/>
        <v>42752.647777777776</v>
      </c>
      <c r="T2256" s="15">
        <f t="shared" si="143"/>
        <v>42759.647777777776</v>
      </c>
    </row>
    <row r="2257" spans="1:20" ht="27.6" x14ac:dyDescent="0.4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40"/>
        <v>287</v>
      </c>
      <c r="P2257">
        <f t="shared" si="141"/>
        <v>41.78</v>
      </c>
      <c r="Q2257" s="11" t="s">
        <v>8331</v>
      </c>
      <c r="R2257" t="s">
        <v>8349</v>
      </c>
      <c r="S2257" s="15">
        <f t="shared" si="142"/>
        <v>42467.951979166668</v>
      </c>
      <c r="T2257" s="15">
        <f t="shared" si="143"/>
        <v>42497.951979166668</v>
      </c>
    </row>
    <row r="2258" spans="1:20" ht="41.4" x14ac:dyDescent="0.4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40"/>
        <v>223</v>
      </c>
      <c r="P2258">
        <f t="shared" si="141"/>
        <v>21.38</v>
      </c>
      <c r="Q2258" s="11" t="s">
        <v>8331</v>
      </c>
      <c r="R2258" t="s">
        <v>8349</v>
      </c>
      <c r="S2258" s="15">
        <f t="shared" si="142"/>
        <v>42682.451921296291</v>
      </c>
      <c r="T2258" s="15">
        <f t="shared" si="143"/>
        <v>42696.451921296291</v>
      </c>
    </row>
    <row r="2259" spans="1:20" ht="41.4" x14ac:dyDescent="0.4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40"/>
        <v>636</v>
      </c>
      <c r="P2259">
        <f t="shared" si="141"/>
        <v>94.1</v>
      </c>
      <c r="Q2259" s="11" t="s">
        <v>8331</v>
      </c>
      <c r="R2259" t="s">
        <v>8349</v>
      </c>
      <c r="S2259" s="15">
        <f t="shared" si="142"/>
        <v>42505.936678240745</v>
      </c>
      <c r="T2259" s="15">
        <f t="shared" si="143"/>
        <v>42540.958333333328</v>
      </c>
    </row>
    <row r="2260" spans="1:20" ht="27.6" x14ac:dyDescent="0.4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40"/>
        <v>147</v>
      </c>
      <c r="P2260">
        <f t="shared" si="141"/>
        <v>15.72</v>
      </c>
      <c r="Q2260" s="11" t="s">
        <v>8331</v>
      </c>
      <c r="R2260" t="s">
        <v>8349</v>
      </c>
      <c r="S2260" s="15">
        <f t="shared" si="142"/>
        <v>42136.75100694444</v>
      </c>
      <c r="T2260" s="15">
        <f t="shared" si="143"/>
        <v>42166.75100694444</v>
      </c>
    </row>
    <row r="2261" spans="1:20" ht="41.4" x14ac:dyDescent="0.4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40"/>
        <v>1867</v>
      </c>
      <c r="P2261">
        <f t="shared" si="141"/>
        <v>90.64</v>
      </c>
      <c r="Q2261" s="11" t="s">
        <v>8331</v>
      </c>
      <c r="R2261" t="s">
        <v>8349</v>
      </c>
      <c r="S2261" s="15">
        <f t="shared" si="142"/>
        <v>42702.804814814815</v>
      </c>
      <c r="T2261" s="15">
        <f t="shared" si="143"/>
        <v>42712.804814814815</v>
      </c>
    </row>
    <row r="2262" spans="1:20" ht="41.4" x14ac:dyDescent="0.4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40"/>
        <v>327</v>
      </c>
      <c r="P2262">
        <f t="shared" si="141"/>
        <v>97.3</v>
      </c>
      <c r="Q2262" s="11" t="s">
        <v>8331</v>
      </c>
      <c r="R2262" t="s">
        <v>8349</v>
      </c>
      <c r="S2262" s="15">
        <f t="shared" si="142"/>
        <v>41695.016782407409</v>
      </c>
      <c r="T2262" s="15">
        <f t="shared" si="143"/>
        <v>41724.975115740745</v>
      </c>
    </row>
    <row r="2263" spans="1:20" ht="41.4" x14ac:dyDescent="0.4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40"/>
        <v>780</v>
      </c>
      <c r="P2263">
        <f t="shared" si="141"/>
        <v>37.119999999999997</v>
      </c>
      <c r="Q2263" s="11" t="s">
        <v>8331</v>
      </c>
      <c r="R2263" t="s">
        <v>8349</v>
      </c>
      <c r="S2263" s="15">
        <f t="shared" si="142"/>
        <v>42759.724768518514</v>
      </c>
      <c r="T2263" s="15">
        <f t="shared" si="143"/>
        <v>42780.724768518514</v>
      </c>
    </row>
    <row r="2264" spans="1:20" ht="27.6" x14ac:dyDescent="0.4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40"/>
        <v>154</v>
      </c>
      <c r="P2264">
        <f t="shared" si="141"/>
        <v>28.1</v>
      </c>
      <c r="Q2264" s="11" t="s">
        <v>8331</v>
      </c>
      <c r="R2264" t="s">
        <v>8349</v>
      </c>
      <c r="S2264" s="15">
        <f t="shared" si="142"/>
        <v>41926.585162037038</v>
      </c>
      <c r="T2264" s="15">
        <f t="shared" si="143"/>
        <v>41961</v>
      </c>
    </row>
    <row r="2265" spans="1:20" ht="41.4" x14ac:dyDescent="0.4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40"/>
        <v>116</v>
      </c>
      <c r="P2265">
        <f t="shared" si="141"/>
        <v>144.43</v>
      </c>
      <c r="Q2265" s="11" t="s">
        <v>8331</v>
      </c>
      <c r="R2265" t="s">
        <v>8349</v>
      </c>
      <c r="S2265" s="15">
        <f t="shared" si="142"/>
        <v>42014.832326388889</v>
      </c>
      <c r="T2265" s="15">
        <f t="shared" si="143"/>
        <v>42035.832326388889</v>
      </c>
    </row>
    <row r="2266" spans="1:20" ht="41.4" x14ac:dyDescent="0.4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40"/>
        <v>180</v>
      </c>
      <c r="P2266">
        <f t="shared" si="141"/>
        <v>24.27</v>
      </c>
      <c r="Q2266" s="11" t="s">
        <v>8331</v>
      </c>
      <c r="R2266" t="s">
        <v>8349</v>
      </c>
      <c r="S2266" s="15">
        <f t="shared" si="142"/>
        <v>42496.582337962958</v>
      </c>
      <c r="T2266" s="15">
        <f t="shared" si="143"/>
        <v>42513.125</v>
      </c>
    </row>
    <row r="2267" spans="1:20" ht="41.4" x14ac:dyDescent="0.4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40"/>
        <v>299</v>
      </c>
      <c r="P2267">
        <f t="shared" si="141"/>
        <v>35.119999999999997</v>
      </c>
      <c r="Q2267" s="11" t="s">
        <v>8331</v>
      </c>
      <c r="R2267" t="s">
        <v>8349</v>
      </c>
      <c r="S2267" s="15">
        <f t="shared" si="142"/>
        <v>42689.853090277778</v>
      </c>
      <c r="T2267" s="15">
        <f t="shared" si="143"/>
        <v>42696.853090277778</v>
      </c>
    </row>
    <row r="2268" spans="1:20" ht="41.4" x14ac:dyDescent="0.4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40"/>
        <v>320</v>
      </c>
      <c r="P2268">
        <f t="shared" si="141"/>
        <v>24.76</v>
      </c>
      <c r="Q2268" s="11" t="s">
        <v>8331</v>
      </c>
      <c r="R2268" t="s">
        <v>8349</v>
      </c>
      <c r="S2268" s="15">
        <f t="shared" si="142"/>
        <v>42469.874907407408</v>
      </c>
      <c r="T2268" s="15">
        <f t="shared" si="143"/>
        <v>42487.083333333328</v>
      </c>
    </row>
    <row r="2269" spans="1:20" ht="41.4" x14ac:dyDescent="0.4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40"/>
        <v>381</v>
      </c>
      <c r="P2269">
        <f t="shared" si="141"/>
        <v>188.38</v>
      </c>
      <c r="Q2269" s="11" t="s">
        <v>8331</v>
      </c>
      <c r="R2269" t="s">
        <v>8349</v>
      </c>
      <c r="S2269" s="15">
        <f t="shared" si="142"/>
        <v>41968.829826388886</v>
      </c>
      <c r="T2269" s="15">
        <f t="shared" si="143"/>
        <v>41994.041666666672</v>
      </c>
    </row>
    <row r="2270" spans="1:20" ht="41.4" x14ac:dyDescent="0.4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40"/>
        <v>103</v>
      </c>
      <c r="P2270">
        <f t="shared" si="141"/>
        <v>148.08000000000001</v>
      </c>
      <c r="Q2270" s="11" t="s">
        <v>8331</v>
      </c>
      <c r="R2270" t="s">
        <v>8349</v>
      </c>
      <c r="S2270" s="15">
        <f t="shared" si="142"/>
        <v>42776.082349537035</v>
      </c>
      <c r="T2270" s="15">
        <f t="shared" si="143"/>
        <v>42806.082349537035</v>
      </c>
    </row>
    <row r="2271" spans="1:20" ht="41.4" x14ac:dyDescent="0.4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40"/>
        <v>1802</v>
      </c>
      <c r="P2271">
        <f t="shared" si="141"/>
        <v>49.93</v>
      </c>
      <c r="Q2271" s="11" t="s">
        <v>8331</v>
      </c>
      <c r="R2271" t="s">
        <v>8349</v>
      </c>
      <c r="S2271" s="15">
        <f t="shared" si="142"/>
        <v>42776.704432870371</v>
      </c>
      <c r="T2271" s="15">
        <f t="shared" si="143"/>
        <v>42801.208333333328</v>
      </c>
    </row>
    <row r="2272" spans="1:20" ht="41.4" x14ac:dyDescent="0.4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40"/>
        <v>720</v>
      </c>
      <c r="P2272">
        <f t="shared" si="141"/>
        <v>107.82</v>
      </c>
      <c r="Q2272" s="11" t="s">
        <v>8331</v>
      </c>
      <c r="R2272" t="s">
        <v>8349</v>
      </c>
      <c r="S2272" s="15">
        <f t="shared" si="142"/>
        <v>42725.869363425925</v>
      </c>
      <c r="T2272" s="15">
        <f t="shared" si="143"/>
        <v>42745.915972222225</v>
      </c>
    </row>
    <row r="2273" spans="1:20" ht="41.4" x14ac:dyDescent="0.4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40"/>
        <v>283</v>
      </c>
      <c r="P2273">
        <f t="shared" si="141"/>
        <v>42.63</v>
      </c>
      <c r="Q2273" s="11" t="s">
        <v>8331</v>
      </c>
      <c r="R2273" t="s">
        <v>8349</v>
      </c>
      <c r="S2273" s="15">
        <f t="shared" si="142"/>
        <v>42684.000046296293</v>
      </c>
      <c r="T2273" s="15">
        <f t="shared" si="143"/>
        <v>42714.000046296293</v>
      </c>
    </row>
    <row r="2274" spans="1:20" ht="41.4" x14ac:dyDescent="0.4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40"/>
        <v>1357</v>
      </c>
      <c r="P2274">
        <f t="shared" si="141"/>
        <v>14.37</v>
      </c>
      <c r="Q2274" s="11" t="s">
        <v>8331</v>
      </c>
      <c r="R2274" t="s">
        <v>8349</v>
      </c>
      <c r="S2274" s="15">
        <f t="shared" si="142"/>
        <v>42315.699490740735</v>
      </c>
      <c r="T2274" s="15">
        <f t="shared" si="143"/>
        <v>42345.699490740735</v>
      </c>
    </row>
    <row r="2275" spans="1:20" ht="41.4" x14ac:dyDescent="0.4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40"/>
        <v>220</v>
      </c>
      <c r="P2275">
        <f t="shared" si="141"/>
        <v>37.479999999999997</v>
      </c>
      <c r="Q2275" s="11" t="s">
        <v>8331</v>
      </c>
      <c r="R2275" t="s">
        <v>8349</v>
      </c>
      <c r="S2275" s="15">
        <f t="shared" si="142"/>
        <v>42781.549097222218</v>
      </c>
      <c r="T2275" s="15">
        <f t="shared" si="143"/>
        <v>42806.507430555561</v>
      </c>
    </row>
    <row r="2276" spans="1:20" ht="55.2" x14ac:dyDescent="0.4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40"/>
        <v>120</v>
      </c>
      <c r="P2276">
        <f t="shared" si="141"/>
        <v>30.2</v>
      </c>
      <c r="Q2276" s="11" t="s">
        <v>8331</v>
      </c>
      <c r="R2276" t="s">
        <v>8349</v>
      </c>
      <c r="S2276" s="15">
        <f t="shared" si="142"/>
        <v>41663.500659722224</v>
      </c>
      <c r="T2276" s="15">
        <f t="shared" si="143"/>
        <v>41693.500659722224</v>
      </c>
    </row>
    <row r="2277" spans="1:20" ht="41.4" x14ac:dyDescent="0.4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40"/>
        <v>408</v>
      </c>
      <c r="P2277">
        <f t="shared" si="141"/>
        <v>33.549999999999997</v>
      </c>
      <c r="Q2277" s="11" t="s">
        <v>8331</v>
      </c>
      <c r="R2277" t="s">
        <v>8349</v>
      </c>
      <c r="S2277" s="15">
        <f t="shared" si="142"/>
        <v>41965.616655092599</v>
      </c>
      <c r="T2277" s="15">
        <f t="shared" si="143"/>
        <v>41995.616655092599</v>
      </c>
    </row>
    <row r="2278" spans="1:20" ht="41.4" x14ac:dyDescent="0.4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40"/>
        <v>106</v>
      </c>
      <c r="P2278">
        <f t="shared" si="141"/>
        <v>64.75</v>
      </c>
      <c r="Q2278" s="11" t="s">
        <v>8331</v>
      </c>
      <c r="R2278" t="s">
        <v>8349</v>
      </c>
      <c r="S2278" s="15">
        <f t="shared" si="142"/>
        <v>41614.651493055557</v>
      </c>
      <c r="T2278" s="15">
        <f t="shared" si="143"/>
        <v>41644.651493055557</v>
      </c>
    </row>
    <row r="2279" spans="1:20" ht="41.4" x14ac:dyDescent="0.4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40"/>
        <v>141</v>
      </c>
      <c r="P2279">
        <f t="shared" si="141"/>
        <v>57.93</v>
      </c>
      <c r="Q2279" s="11" t="s">
        <v>8331</v>
      </c>
      <c r="R2279" t="s">
        <v>8349</v>
      </c>
      <c r="S2279" s="15">
        <f t="shared" si="142"/>
        <v>40936.678506944445</v>
      </c>
      <c r="T2279" s="15">
        <f t="shared" si="143"/>
        <v>40966.678506944445</v>
      </c>
    </row>
    <row r="2280" spans="1:20" ht="27.6" x14ac:dyDescent="0.4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40"/>
        <v>271</v>
      </c>
      <c r="P2280">
        <f t="shared" si="141"/>
        <v>53.08</v>
      </c>
      <c r="Q2280" s="11" t="s">
        <v>8331</v>
      </c>
      <c r="R2280" t="s">
        <v>8349</v>
      </c>
      <c r="S2280" s="15">
        <f t="shared" si="142"/>
        <v>42338.709108796291</v>
      </c>
      <c r="T2280" s="15">
        <f t="shared" si="143"/>
        <v>42372.957638888889</v>
      </c>
    </row>
    <row r="2281" spans="1:20" ht="41.4" x14ac:dyDescent="0.4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40"/>
        <v>154</v>
      </c>
      <c r="P2281">
        <f t="shared" si="141"/>
        <v>48.06</v>
      </c>
      <c r="Q2281" s="11" t="s">
        <v>8331</v>
      </c>
      <c r="R2281" t="s">
        <v>8349</v>
      </c>
      <c r="S2281" s="15">
        <f t="shared" si="142"/>
        <v>42020.806701388887</v>
      </c>
      <c r="T2281" s="15">
        <f t="shared" si="143"/>
        <v>42039.166666666672</v>
      </c>
    </row>
    <row r="2282" spans="1:20" ht="41.4" x14ac:dyDescent="0.4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40"/>
        <v>404</v>
      </c>
      <c r="P2282">
        <f t="shared" si="141"/>
        <v>82.4</v>
      </c>
      <c r="Q2282" s="11" t="s">
        <v>8331</v>
      </c>
      <c r="R2282" t="s">
        <v>8349</v>
      </c>
      <c r="S2282" s="15">
        <f t="shared" si="142"/>
        <v>42234.624895833331</v>
      </c>
      <c r="T2282" s="15">
        <f t="shared" si="143"/>
        <v>42264.624895833331</v>
      </c>
    </row>
    <row r="2283" spans="1:20" ht="41.4" x14ac:dyDescent="0.4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40"/>
        <v>185</v>
      </c>
      <c r="P2283">
        <f t="shared" si="141"/>
        <v>50.45</v>
      </c>
      <c r="Q2283" s="11" t="s">
        <v>8323</v>
      </c>
      <c r="R2283" t="s">
        <v>8324</v>
      </c>
      <c r="S2283" s="15">
        <f t="shared" si="142"/>
        <v>40687.285844907405</v>
      </c>
      <c r="T2283" s="15">
        <f t="shared" si="143"/>
        <v>40749.284722222219</v>
      </c>
    </row>
    <row r="2284" spans="1:20" ht="27.6" x14ac:dyDescent="0.4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40"/>
        <v>185</v>
      </c>
      <c r="P2284">
        <f t="shared" si="141"/>
        <v>115.83</v>
      </c>
      <c r="Q2284" s="11" t="s">
        <v>8323</v>
      </c>
      <c r="R2284" t="s">
        <v>8324</v>
      </c>
      <c r="S2284" s="15">
        <f t="shared" si="142"/>
        <v>42323.17460648148</v>
      </c>
      <c r="T2284" s="15">
        <f t="shared" si="143"/>
        <v>42383.17460648148</v>
      </c>
    </row>
    <row r="2285" spans="1:20" ht="41.4" x14ac:dyDescent="0.4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40"/>
        <v>101</v>
      </c>
      <c r="P2285">
        <f t="shared" si="141"/>
        <v>63.03</v>
      </c>
      <c r="Q2285" s="11" t="s">
        <v>8323</v>
      </c>
      <c r="R2285" t="s">
        <v>8324</v>
      </c>
      <c r="S2285" s="15">
        <f t="shared" si="142"/>
        <v>40978.125046296293</v>
      </c>
      <c r="T2285" s="15">
        <f t="shared" si="143"/>
        <v>41038.083379629628</v>
      </c>
    </row>
    <row r="2286" spans="1:20" ht="27.6" x14ac:dyDescent="0.4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40"/>
        <v>106</v>
      </c>
      <c r="P2286">
        <f t="shared" si="141"/>
        <v>108.02</v>
      </c>
      <c r="Q2286" s="11" t="s">
        <v>8323</v>
      </c>
      <c r="R2286" t="s">
        <v>8324</v>
      </c>
      <c r="S2286" s="15">
        <f t="shared" si="142"/>
        <v>40585.796817129631</v>
      </c>
      <c r="T2286" s="15">
        <f t="shared" si="143"/>
        <v>40614.166666666664</v>
      </c>
    </row>
    <row r="2287" spans="1:20" ht="41.4" x14ac:dyDescent="0.4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40"/>
        <v>121</v>
      </c>
      <c r="P2287">
        <f t="shared" si="141"/>
        <v>46.09</v>
      </c>
      <c r="Q2287" s="11" t="s">
        <v>8323</v>
      </c>
      <c r="R2287" t="s">
        <v>8324</v>
      </c>
      <c r="S2287" s="15">
        <f t="shared" si="142"/>
        <v>41059.185682870368</v>
      </c>
      <c r="T2287" s="15">
        <f t="shared" si="143"/>
        <v>41089.185682870368</v>
      </c>
    </row>
    <row r="2288" spans="1:20" ht="41.4" x14ac:dyDescent="0.4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40"/>
        <v>100</v>
      </c>
      <c r="P2288">
        <f t="shared" si="141"/>
        <v>107.21</v>
      </c>
      <c r="Q2288" s="11" t="s">
        <v>8323</v>
      </c>
      <c r="R2288" t="s">
        <v>8324</v>
      </c>
      <c r="S2288" s="15">
        <f t="shared" si="142"/>
        <v>41494.963587962964</v>
      </c>
      <c r="T2288" s="15">
        <f t="shared" si="143"/>
        <v>41523.165972222225</v>
      </c>
    </row>
    <row r="2289" spans="1:20" ht="41.4" x14ac:dyDescent="0.4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40"/>
        <v>120</v>
      </c>
      <c r="P2289">
        <f t="shared" si="141"/>
        <v>50.93</v>
      </c>
      <c r="Q2289" s="11" t="s">
        <v>8323</v>
      </c>
      <c r="R2289" t="s">
        <v>8324</v>
      </c>
      <c r="S2289" s="15">
        <f t="shared" si="142"/>
        <v>41792.667361111111</v>
      </c>
      <c r="T2289" s="15">
        <f t="shared" si="143"/>
        <v>41813.667361111111</v>
      </c>
    </row>
    <row r="2290" spans="1:20" ht="41.4" x14ac:dyDescent="0.4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40"/>
        <v>100</v>
      </c>
      <c r="P2290">
        <f t="shared" si="141"/>
        <v>40.04</v>
      </c>
      <c r="Q2290" s="11" t="s">
        <v>8323</v>
      </c>
      <c r="R2290" t="s">
        <v>8324</v>
      </c>
      <c r="S2290" s="15">
        <f t="shared" si="142"/>
        <v>41067.827418981484</v>
      </c>
      <c r="T2290" s="15">
        <f t="shared" si="143"/>
        <v>41086.75</v>
      </c>
    </row>
    <row r="2291" spans="1:20" ht="41.4" x14ac:dyDescent="0.4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40"/>
        <v>107</v>
      </c>
      <c r="P2291">
        <f t="shared" si="141"/>
        <v>64.44</v>
      </c>
      <c r="Q2291" s="11" t="s">
        <v>8323</v>
      </c>
      <c r="R2291" t="s">
        <v>8324</v>
      </c>
      <c r="S2291" s="15">
        <f t="shared" si="142"/>
        <v>41571.998379629629</v>
      </c>
      <c r="T2291" s="15">
        <f t="shared" si="143"/>
        <v>41614.973611111112</v>
      </c>
    </row>
    <row r="2292" spans="1:20" ht="41.4" x14ac:dyDescent="0.4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40"/>
        <v>104</v>
      </c>
      <c r="P2292">
        <f t="shared" si="141"/>
        <v>53.83</v>
      </c>
      <c r="Q2292" s="11" t="s">
        <v>8323</v>
      </c>
      <c r="R2292" t="s">
        <v>8324</v>
      </c>
      <c r="S2292" s="15">
        <f t="shared" si="142"/>
        <v>40070.253819444442</v>
      </c>
      <c r="T2292" s="15">
        <f t="shared" si="143"/>
        <v>40148.708333333336</v>
      </c>
    </row>
    <row r="2293" spans="1:20" ht="41.4" x14ac:dyDescent="0.4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40"/>
        <v>173</v>
      </c>
      <c r="P2293">
        <f t="shared" si="141"/>
        <v>100.47</v>
      </c>
      <c r="Q2293" s="11" t="s">
        <v>8323</v>
      </c>
      <c r="R2293" t="s">
        <v>8324</v>
      </c>
      <c r="S2293" s="15">
        <f t="shared" si="142"/>
        <v>40987.977060185185</v>
      </c>
      <c r="T2293" s="15">
        <f t="shared" si="143"/>
        <v>41022.166666666664</v>
      </c>
    </row>
    <row r="2294" spans="1:20" ht="41.4" x14ac:dyDescent="0.4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40"/>
        <v>107</v>
      </c>
      <c r="P2294">
        <f t="shared" si="141"/>
        <v>46.63</v>
      </c>
      <c r="Q2294" s="11" t="s">
        <v>8323</v>
      </c>
      <c r="R2294" t="s">
        <v>8324</v>
      </c>
      <c r="S2294" s="15">
        <f t="shared" si="142"/>
        <v>40987.697638888887</v>
      </c>
      <c r="T2294" s="15">
        <f t="shared" si="143"/>
        <v>41017.697638888887</v>
      </c>
    </row>
    <row r="2295" spans="1:20" ht="27.6" x14ac:dyDescent="0.4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40"/>
        <v>108</v>
      </c>
      <c r="P2295">
        <f t="shared" si="141"/>
        <v>34.07</v>
      </c>
      <c r="Q2295" s="11" t="s">
        <v>8323</v>
      </c>
      <c r="R2295" t="s">
        <v>8324</v>
      </c>
      <c r="S2295" s="15">
        <f t="shared" si="142"/>
        <v>41151.708321759259</v>
      </c>
      <c r="T2295" s="15">
        <f t="shared" si="143"/>
        <v>41177.165972222225</v>
      </c>
    </row>
    <row r="2296" spans="1:20" ht="41.4" x14ac:dyDescent="0.4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40"/>
        <v>146</v>
      </c>
      <c r="P2296">
        <f t="shared" si="141"/>
        <v>65.209999999999994</v>
      </c>
      <c r="Q2296" s="11" t="s">
        <v>8323</v>
      </c>
      <c r="R2296" t="s">
        <v>8324</v>
      </c>
      <c r="S2296" s="15">
        <f t="shared" si="142"/>
        <v>41264.72314814815</v>
      </c>
      <c r="T2296" s="15">
        <f t="shared" si="143"/>
        <v>41294.72314814815</v>
      </c>
    </row>
    <row r="2297" spans="1:20" ht="41.4" x14ac:dyDescent="0.4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40"/>
        <v>125</v>
      </c>
      <c r="P2297">
        <f t="shared" si="141"/>
        <v>44.21</v>
      </c>
      <c r="Q2297" s="11" t="s">
        <v>8323</v>
      </c>
      <c r="R2297" t="s">
        <v>8324</v>
      </c>
      <c r="S2297" s="15">
        <f t="shared" si="142"/>
        <v>41270.954351851848</v>
      </c>
      <c r="T2297" s="15">
        <f t="shared" si="143"/>
        <v>41300.954351851848</v>
      </c>
    </row>
    <row r="2298" spans="1:20" ht="41.4" x14ac:dyDescent="0.4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40"/>
        <v>149</v>
      </c>
      <c r="P2298">
        <f t="shared" si="141"/>
        <v>71.97</v>
      </c>
      <c r="Q2298" s="11" t="s">
        <v>8323</v>
      </c>
      <c r="R2298" t="s">
        <v>8324</v>
      </c>
      <c r="S2298" s="15">
        <f t="shared" si="142"/>
        <v>40927.731782407405</v>
      </c>
      <c r="T2298" s="15">
        <f t="shared" si="143"/>
        <v>40962.731782407405</v>
      </c>
    </row>
    <row r="2299" spans="1:20" ht="27.6" x14ac:dyDescent="0.4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40"/>
        <v>101</v>
      </c>
      <c r="P2299">
        <f t="shared" si="141"/>
        <v>52.95</v>
      </c>
      <c r="Q2299" s="11" t="s">
        <v>8323</v>
      </c>
      <c r="R2299" t="s">
        <v>8324</v>
      </c>
      <c r="S2299" s="15">
        <f t="shared" si="142"/>
        <v>40948.042233796295</v>
      </c>
      <c r="T2299" s="15">
        <f t="shared" si="143"/>
        <v>40982.165972222225</v>
      </c>
    </row>
    <row r="2300" spans="1:20" ht="27.6" x14ac:dyDescent="0.4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40"/>
        <v>105</v>
      </c>
      <c r="P2300">
        <f t="shared" si="141"/>
        <v>109.45</v>
      </c>
      <c r="Q2300" s="11" t="s">
        <v>8323</v>
      </c>
      <c r="R2300" t="s">
        <v>8324</v>
      </c>
      <c r="S2300" s="15">
        <f t="shared" si="142"/>
        <v>41694.84065972222</v>
      </c>
      <c r="T2300" s="15">
        <f t="shared" si="143"/>
        <v>41724.798993055556</v>
      </c>
    </row>
    <row r="2301" spans="1:20" ht="27.6" x14ac:dyDescent="0.4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40"/>
        <v>350</v>
      </c>
      <c r="P2301">
        <f t="shared" si="141"/>
        <v>75.040000000000006</v>
      </c>
      <c r="Q2301" s="11" t="s">
        <v>8323</v>
      </c>
      <c r="R2301" t="s">
        <v>8324</v>
      </c>
      <c r="S2301" s="15">
        <f t="shared" si="142"/>
        <v>40565.032511574071</v>
      </c>
      <c r="T2301" s="15">
        <f t="shared" si="143"/>
        <v>40580.032511574071</v>
      </c>
    </row>
    <row r="2302" spans="1:20" ht="41.4" x14ac:dyDescent="0.4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40"/>
        <v>101</v>
      </c>
      <c r="P2302">
        <f t="shared" si="141"/>
        <v>115.71</v>
      </c>
      <c r="Q2302" s="11" t="s">
        <v>8323</v>
      </c>
      <c r="R2302" t="s">
        <v>8324</v>
      </c>
      <c r="S2302" s="15">
        <f t="shared" si="142"/>
        <v>41074.727037037039</v>
      </c>
      <c r="T2302" s="15">
        <f t="shared" si="143"/>
        <v>41088.727037037039</v>
      </c>
    </row>
    <row r="2303" spans="1:20" ht="27.6" x14ac:dyDescent="0.4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40"/>
        <v>134</v>
      </c>
      <c r="P2303">
        <f t="shared" si="141"/>
        <v>31.66</v>
      </c>
      <c r="Q2303" s="11" t="s">
        <v>8323</v>
      </c>
      <c r="R2303" t="s">
        <v>8327</v>
      </c>
      <c r="S2303" s="15">
        <f t="shared" si="142"/>
        <v>41416.146944444445</v>
      </c>
      <c r="T2303" s="15">
        <f t="shared" si="143"/>
        <v>41446.146944444445</v>
      </c>
    </row>
    <row r="2304" spans="1:20" ht="41.4" x14ac:dyDescent="0.4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40"/>
        <v>171</v>
      </c>
      <c r="P2304">
        <f t="shared" si="141"/>
        <v>46.18</v>
      </c>
      <c r="Q2304" s="11" t="s">
        <v>8323</v>
      </c>
      <c r="R2304" t="s">
        <v>8327</v>
      </c>
      <c r="S2304" s="15">
        <f t="shared" si="142"/>
        <v>41605.868449074071</v>
      </c>
      <c r="T2304" s="15">
        <f t="shared" si="143"/>
        <v>41639.291666666664</v>
      </c>
    </row>
    <row r="2305" spans="1:20" ht="41.4" x14ac:dyDescent="0.4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40"/>
        <v>109</v>
      </c>
      <c r="P2305">
        <f t="shared" si="141"/>
        <v>68.48</v>
      </c>
      <c r="Q2305" s="11" t="s">
        <v>8323</v>
      </c>
      <c r="R2305" t="s">
        <v>8327</v>
      </c>
      <c r="S2305" s="15">
        <f t="shared" si="142"/>
        <v>40850.111064814817</v>
      </c>
      <c r="T2305" s="15">
        <f t="shared" si="143"/>
        <v>40890.152731481481</v>
      </c>
    </row>
    <row r="2306" spans="1:20" ht="41.4" x14ac:dyDescent="0.4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si="140"/>
        <v>101</v>
      </c>
      <c r="P2306">
        <f t="shared" si="141"/>
        <v>53.47</v>
      </c>
      <c r="Q2306" s="11" t="s">
        <v>8323</v>
      </c>
      <c r="R2306" t="s">
        <v>8327</v>
      </c>
      <c r="S2306" s="15">
        <f t="shared" si="142"/>
        <v>40502.815868055557</v>
      </c>
      <c r="T2306" s="15">
        <f t="shared" si="143"/>
        <v>40544.207638888889</v>
      </c>
    </row>
    <row r="2307" spans="1:20" ht="41.4" x14ac:dyDescent="0.4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ref="O2307:O2370" si="144">ROUND(E2307/D2307*100,0)</f>
        <v>101</v>
      </c>
      <c r="P2307">
        <f t="shared" ref="P2307:P2370" si="145">IFERROR(ROUND(E2307/L2307,2),0)</f>
        <v>109.11</v>
      </c>
      <c r="Q2307" s="11" t="s">
        <v>8323</v>
      </c>
      <c r="R2307" t="s">
        <v>8327</v>
      </c>
      <c r="S2307" s="15">
        <f t="shared" ref="S2307:S2370" si="146">(((J2307/60)/60)/24)+DATE(1970,1,1)</f>
        <v>41834.695277777777</v>
      </c>
      <c r="T2307" s="15">
        <f t="shared" ref="T2307:T2370" si="147">(((I2307/60)/60)/24)+DATE(1970,1,1)</f>
        <v>41859.75</v>
      </c>
    </row>
    <row r="2308" spans="1:20" ht="41.4" x14ac:dyDescent="0.4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44"/>
        <v>107</v>
      </c>
      <c r="P2308">
        <f t="shared" si="145"/>
        <v>51.19</v>
      </c>
      <c r="Q2308" s="11" t="s">
        <v>8323</v>
      </c>
      <c r="R2308" t="s">
        <v>8327</v>
      </c>
      <c r="S2308" s="15">
        <f t="shared" si="146"/>
        <v>40948.16815972222</v>
      </c>
      <c r="T2308" s="15">
        <f t="shared" si="147"/>
        <v>40978.16815972222</v>
      </c>
    </row>
    <row r="2309" spans="1:20" ht="41.4" x14ac:dyDescent="0.4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44"/>
        <v>107</v>
      </c>
      <c r="P2309">
        <f t="shared" si="145"/>
        <v>27.94</v>
      </c>
      <c r="Q2309" s="11" t="s">
        <v>8323</v>
      </c>
      <c r="R2309" t="s">
        <v>8327</v>
      </c>
      <c r="S2309" s="15">
        <f t="shared" si="146"/>
        <v>41004.802465277775</v>
      </c>
      <c r="T2309" s="15">
        <f t="shared" si="147"/>
        <v>41034.802407407406</v>
      </c>
    </row>
    <row r="2310" spans="1:20" ht="41.4" x14ac:dyDescent="0.4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44"/>
        <v>101</v>
      </c>
      <c r="P2310">
        <f t="shared" si="145"/>
        <v>82.5</v>
      </c>
      <c r="Q2310" s="11" t="s">
        <v>8323</v>
      </c>
      <c r="R2310" t="s">
        <v>8327</v>
      </c>
      <c r="S2310" s="15">
        <f t="shared" si="146"/>
        <v>41851.962916666671</v>
      </c>
      <c r="T2310" s="15">
        <f t="shared" si="147"/>
        <v>41880.041666666664</v>
      </c>
    </row>
    <row r="2311" spans="1:20" ht="41.4" x14ac:dyDescent="0.4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44"/>
        <v>107</v>
      </c>
      <c r="P2311">
        <f t="shared" si="145"/>
        <v>59.82</v>
      </c>
      <c r="Q2311" s="11" t="s">
        <v>8323</v>
      </c>
      <c r="R2311" t="s">
        <v>8327</v>
      </c>
      <c r="S2311" s="15">
        <f t="shared" si="146"/>
        <v>41307.987696759257</v>
      </c>
      <c r="T2311" s="15">
        <f t="shared" si="147"/>
        <v>41342.987696759257</v>
      </c>
    </row>
    <row r="2312" spans="1:20" ht="41.4" x14ac:dyDescent="0.4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44"/>
        <v>429</v>
      </c>
      <c r="P2312">
        <f t="shared" si="145"/>
        <v>64.819999999999993</v>
      </c>
      <c r="Q2312" s="11" t="s">
        <v>8323</v>
      </c>
      <c r="R2312" t="s">
        <v>8327</v>
      </c>
      <c r="S2312" s="15">
        <f t="shared" si="146"/>
        <v>41324.79415509259</v>
      </c>
      <c r="T2312" s="15">
        <f t="shared" si="147"/>
        <v>41354.752488425926</v>
      </c>
    </row>
    <row r="2313" spans="1:20" ht="41.4" x14ac:dyDescent="0.4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44"/>
        <v>104</v>
      </c>
      <c r="P2313">
        <f t="shared" si="145"/>
        <v>90.1</v>
      </c>
      <c r="Q2313" s="11" t="s">
        <v>8323</v>
      </c>
      <c r="R2313" t="s">
        <v>8327</v>
      </c>
      <c r="S2313" s="15">
        <f t="shared" si="146"/>
        <v>41736.004502314812</v>
      </c>
      <c r="T2313" s="15">
        <f t="shared" si="147"/>
        <v>41766.004502314812</v>
      </c>
    </row>
    <row r="2314" spans="1:20" ht="41.4" x14ac:dyDescent="0.4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44"/>
        <v>108</v>
      </c>
      <c r="P2314">
        <f t="shared" si="145"/>
        <v>40.96</v>
      </c>
      <c r="Q2314" s="11" t="s">
        <v>8323</v>
      </c>
      <c r="R2314" t="s">
        <v>8327</v>
      </c>
      <c r="S2314" s="15">
        <f t="shared" si="146"/>
        <v>41716.632847222223</v>
      </c>
      <c r="T2314" s="15">
        <f t="shared" si="147"/>
        <v>41747.958333333336</v>
      </c>
    </row>
    <row r="2315" spans="1:20" ht="27.6" x14ac:dyDescent="0.4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44"/>
        <v>176</v>
      </c>
      <c r="P2315">
        <f t="shared" si="145"/>
        <v>56</v>
      </c>
      <c r="Q2315" s="11" t="s">
        <v>8323</v>
      </c>
      <c r="R2315" t="s">
        <v>8327</v>
      </c>
      <c r="S2315" s="15">
        <f t="shared" si="146"/>
        <v>41002.958634259259</v>
      </c>
      <c r="T2315" s="15">
        <f t="shared" si="147"/>
        <v>41032.958634259259</v>
      </c>
    </row>
    <row r="2316" spans="1:20" ht="41.4" x14ac:dyDescent="0.4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44"/>
        <v>157</v>
      </c>
      <c r="P2316">
        <f t="shared" si="145"/>
        <v>37.67</v>
      </c>
      <c r="Q2316" s="11" t="s">
        <v>8323</v>
      </c>
      <c r="R2316" t="s">
        <v>8327</v>
      </c>
      <c r="S2316" s="15">
        <f t="shared" si="146"/>
        <v>41037.551585648151</v>
      </c>
      <c r="T2316" s="15">
        <f t="shared" si="147"/>
        <v>41067.551585648151</v>
      </c>
    </row>
    <row r="2317" spans="1:20" ht="27.6" x14ac:dyDescent="0.4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44"/>
        <v>103</v>
      </c>
      <c r="P2317">
        <f t="shared" si="145"/>
        <v>40.08</v>
      </c>
      <c r="Q2317" s="11" t="s">
        <v>8323</v>
      </c>
      <c r="R2317" t="s">
        <v>8327</v>
      </c>
      <c r="S2317" s="15">
        <f t="shared" si="146"/>
        <v>41004.72619212963</v>
      </c>
      <c r="T2317" s="15">
        <f t="shared" si="147"/>
        <v>41034.72619212963</v>
      </c>
    </row>
    <row r="2318" spans="1:20" ht="55.2" x14ac:dyDescent="0.4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44"/>
        <v>104</v>
      </c>
      <c r="P2318">
        <f t="shared" si="145"/>
        <v>78.03</v>
      </c>
      <c r="Q2318" s="11" t="s">
        <v>8323</v>
      </c>
      <c r="R2318" t="s">
        <v>8327</v>
      </c>
      <c r="S2318" s="15">
        <f t="shared" si="146"/>
        <v>40079.725115740745</v>
      </c>
      <c r="T2318" s="15">
        <f t="shared" si="147"/>
        <v>40156.76666666667</v>
      </c>
    </row>
    <row r="2319" spans="1:20" ht="41.4" x14ac:dyDescent="0.4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44"/>
        <v>104</v>
      </c>
      <c r="P2319">
        <f t="shared" si="145"/>
        <v>18.91</v>
      </c>
      <c r="Q2319" s="11" t="s">
        <v>8323</v>
      </c>
      <c r="R2319" t="s">
        <v>8327</v>
      </c>
      <c r="S2319" s="15">
        <f t="shared" si="146"/>
        <v>40192.542233796295</v>
      </c>
      <c r="T2319" s="15">
        <f t="shared" si="147"/>
        <v>40224.208333333336</v>
      </c>
    </row>
    <row r="2320" spans="1:20" ht="55.2" x14ac:dyDescent="0.4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44"/>
        <v>121</v>
      </c>
      <c r="P2320">
        <f t="shared" si="145"/>
        <v>37.130000000000003</v>
      </c>
      <c r="Q2320" s="11" t="s">
        <v>8323</v>
      </c>
      <c r="R2320" t="s">
        <v>8327</v>
      </c>
      <c r="S2320" s="15">
        <f t="shared" si="146"/>
        <v>40050.643680555557</v>
      </c>
      <c r="T2320" s="15">
        <f t="shared" si="147"/>
        <v>40082.165972222225</v>
      </c>
    </row>
    <row r="2321" spans="1:20" ht="41.4" x14ac:dyDescent="0.4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44"/>
        <v>108</v>
      </c>
      <c r="P2321">
        <f t="shared" si="145"/>
        <v>41.96</v>
      </c>
      <c r="Q2321" s="11" t="s">
        <v>8323</v>
      </c>
      <c r="R2321" t="s">
        <v>8327</v>
      </c>
      <c r="S2321" s="15">
        <f t="shared" si="146"/>
        <v>41593.082002314812</v>
      </c>
      <c r="T2321" s="15">
        <f t="shared" si="147"/>
        <v>41623.082002314812</v>
      </c>
    </row>
    <row r="2322" spans="1:20" ht="41.4" x14ac:dyDescent="0.4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44"/>
        <v>109</v>
      </c>
      <c r="P2322">
        <f t="shared" si="145"/>
        <v>61.04</v>
      </c>
      <c r="Q2322" s="11" t="s">
        <v>8323</v>
      </c>
      <c r="R2322" t="s">
        <v>8327</v>
      </c>
      <c r="S2322" s="15">
        <f t="shared" si="146"/>
        <v>41696.817129629628</v>
      </c>
      <c r="T2322" s="15">
        <f t="shared" si="147"/>
        <v>41731.775462962964</v>
      </c>
    </row>
    <row r="2323" spans="1:20" ht="41.4" x14ac:dyDescent="0.4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44"/>
        <v>39</v>
      </c>
      <c r="P2323">
        <f t="shared" si="145"/>
        <v>64.53</v>
      </c>
      <c r="Q2323" s="11" t="s">
        <v>8334</v>
      </c>
      <c r="R2323" t="s">
        <v>8350</v>
      </c>
      <c r="S2323" s="15">
        <f t="shared" si="146"/>
        <v>42799.260428240741</v>
      </c>
      <c r="T2323" s="15">
        <f t="shared" si="147"/>
        <v>42829.21876157407</v>
      </c>
    </row>
    <row r="2324" spans="1:20" ht="41.4" x14ac:dyDescent="0.4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44"/>
        <v>3</v>
      </c>
      <c r="P2324">
        <f t="shared" si="145"/>
        <v>21.25</v>
      </c>
      <c r="Q2324" s="11" t="s">
        <v>8334</v>
      </c>
      <c r="R2324" t="s">
        <v>8350</v>
      </c>
      <c r="S2324" s="15">
        <f t="shared" si="146"/>
        <v>42804.895474537043</v>
      </c>
      <c r="T2324" s="15">
        <f t="shared" si="147"/>
        <v>42834.853807870371</v>
      </c>
    </row>
    <row r="2325" spans="1:20" ht="41.4" x14ac:dyDescent="0.4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44"/>
        <v>48</v>
      </c>
      <c r="P2325">
        <f t="shared" si="145"/>
        <v>30</v>
      </c>
      <c r="Q2325" s="11" t="s">
        <v>8334</v>
      </c>
      <c r="R2325" t="s">
        <v>8350</v>
      </c>
      <c r="S2325" s="15">
        <f t="shared" si="146"/>
        <v>42807.755173611105</v>
      </c>
      <c r="T2325" s="15">
        <f t="shared" si="147"/>
        <v>42814.755173611105</v>
      </c>
    </row>
    <row r="2326" spans="1:20" ht="27.6" x14ac:dyDescent="0.4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44"/>
        <v>21</v>
      </c>
      <c r="P2326">
        <f t="shared" si="145"/>
        <v>25.49</v>
      </c>
      <c r="Q2326" s="11" t="s">
        <v>8334</v>
      </c>
      <c r="R2326" t="s">
        <v>8350</v>
      </c>
      <c r="S2326" s="15">
        <f t="shared" si="146"/>
        <v>42790.885243055556</v>
      </c>
      <c r="T2326" s="15">
        <f t="shared" si="147"/>
        <v>42820.843576388885</v>
      </c>
    </row>
    <row r="2327" spans="1:20" ht="41.4" x14ac:dyDescent="0.4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44"/>
        <v>8</v>
      </c>
      <c r="P2327">
        <f t="shared" si="145"/>
        <v>11.43</v>
      </c>
      <c r="Q2327" s="11" t="s">
        <v>8334</v>
      </c>
      <c r="R2327" t="s">
        <v>8350</v>
      </c>
      <c r="S2327" s="15">
        <f t="shared" si="146"/>
        <v>42794.022349537037</v>
      </c>
      <c r="T2327" s="15">
        <f t="shared" si="147"/>
        <v>42823.980682870373</v>
      </c>
    </row>
    <row r="2328" spans="1:20" ht="41.4" x14ac:dyDescent="0.4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44"/>
        <v>1</v>
      </c>
      <c r="P2328">
        <f t="shared" si="145"/>
        <v>108</v>
      </c>
      <c r="Q2328" s="11" t="s">
        <v>8334</v>
      </c>
      <c r="R2328" t="s">
        <v>8350</v>
      </c>
      <c r="S2328" s="15">
        <f t="shared" si="146"/>
        <v>42804.034120370372</v>
      </c>
      <c r="T2328" s="15">
        <f t="shared" si="147"/>
        <v>42855.708333333328</v>
      </c>
    </row>
    <row r="2329" spans="1:20" ht="27.6" x14ac:dyDescent="0.4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44"/>
        <v>526</v>
      </c>
      <c r="P2329">
        <f t="shared" si="145"/>
        <v>54.88</v>
      </c>
      <c r="Q2329" s="11" t="s">
        <v>8334</v>
      </c>
      <c r="R2329" t="s">
        <v>8350</v>
      </c>
      <c r="S2329" s="15">
        <f t="shared" si="146"/>
        <v>41842.917129629634</v>
      </c>
      <c r="T2329" s="15">
        <f t="shared" si="147"/>
        <v>41877.917129629634</v>
      </c>
    </row>
    <row r="2330" spans="1:20" ht="55.2" x14ac:dyDescent="0.4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44"/>
        <v>254</v>
      </c>
      <c r="P2330">
        <f t="shared" si="145"/>
        <v>47.38</v>
      </c>
      <c r="Q2330" s="11" t="s">
        <v>8334</v>
      </c>
      <c r="R2330" t="s">
        <v>8350</v>
      </c>
      <c r="S2330" s="15">
        <f t="shared" si="146"/>
        <v>42139.781678240746</v>
      </c>
      <c r="T2330" s="15">
        <f t="shared" si="147"/>
        <v>42169.781678240746</v>
      </c>
    </row>
    <row r="2331" spans="1:20" ht="41.4" x14ac:dyDescent="0.4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44"/>
        <v>106</v>
      </c>
      <c r="P2331">
        <f t="shared" si="145"/>
        <v>211.84</v>
      </c>
      <c r="Q2331" s="11" t="s">
        <v>8334</v>
      </c>
      <c r="R2331" t="s">
        <v>8350</v>
      </c>
      <c r="S2331" s="15">
        <f t="shared" si="146"/>
        <v>41807.624374999999</v>
      </c>
      <c r="T2331" s="15">
        <f t="shared" si="147"/>
        <v>41837.624374999999</v>
      </c>
    </row>
    <row r="2332" spans="1:20" ht="41.4" x14ac:dyDescent="0.4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44"/>
        <v>102</v>
      </c>
      <c r="P2332">
        <f t="shared" si="145"/>
        <v>219.93</v>
      </c>
      <c r="Q2332" s="11" t="s">
        <v>8334</v>
      </c>
      <c r="R2332" t="s">
        <v>8350</v>
      </c>
      <c r="S2332" s="15">
        <f t="shared" si="146"/>
        <v>42332.89980324074</v>
      </c>
      <c r="T2332" s="15">
        <f t="shared" si="147"/>
        <v>42363</v>
      </c>
    </row>
    <row r="2333" spans="1:20" ht="41.4" x14ac:dyDescent="0.4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44"/>
        <v>144</v>
      </c>
      <c r="P2333">
        <f t="shared" si="145"/>
        <v>40.799999999999997</v>
      </c>
      <c r="Q2333" s="11" t="s">
        <v>8334</v>
      </c>
      <c r="R2333" t="s">
        <v>8350</v>
      </c>
      <c r="S2333" s="15">
        <f t="shared" si="146"/>
        <v>41839.005671296298</v>
      </c>
      <c r="T2333" s="15">
        <f t="shared" si="147"/>
        <v>41869.005671296298</v>
      </c>
    </row>
    <row r="2334" spans="1:20" ht="41.4" x14ac:dyDescent="0.4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44"/>
        <v>106</v>
      </c>
      <c r="P2334">
        <f t="shared" si="145"/>
        <v>75.5</v>
      </c>
      <c r="Q2334" s="11" t="s">
        <v>8334</v>
      </c>
      <c r="R2334" t="s">
        <v>8350</v>
      </c>
      <c r="S2334" s="15">
        <f t="shared" si="146"/>
        <v>42011.628136574072</v>
      </c>
      <c r="T2334" s="15">
        <f t="shared" si="147"/>
        <v>42041.628136574072</v>
      </c>
    </row>
    <row r="2335" spans="1:20" ht="41.4" x14ac:dyDescent="0.4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44"/>
        <v>212</v>
      </c>
      <c r="P2335">
        <f t="shared" si="145"/>
        <v>13.54</v>
      </c>
      <c r="Q2335" s="11" t="s">
        <v>8334</v>
      </c>
      <c r="R2335" t="s">
        <v>8350</v>
      </c>
      <c r="S2335" s="15">
        <f t="shared" si="146"/>
        <v>41767.650347222225</v>
      </c>
      <c r="T2335" s="15">
        <f t="shared" si="147"/>
        <v>41788.743055555555</v>
      </c>
    </row>
    <row r="2336" spans="1:20" ht="41.4" x14ac:dyDescent="0.4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44"/>
        <v>102</v>
      </c>
      <c r="P2336">
        <f t="shared" si="145"/>
        <v>60.87</v>
      </c>
      <c r="Q2336" s="11" t="s">
        <v>8334</v>
      </c>
      <c r="R2336" t="s">
        <v>8350</v>
      </c>
      <c r="S2336" s="15">
        <f t="shared" si="146"/>
        <v>41918.670115740737</v>
      </c>
      <c r="T2336" s="15">
        <f t="shared" si="147"/>
        <v>41948.731944444444</v>
      </c>
    </row>
    <row r="2337" spans="1:20" ht="41.4" x14ac:dyDescent="0.4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44"/>
        <v>102</v>
      </c>
      <c r="P2337">
        <f t="shared" si="145"/>
        <v>115.69</v>
      </c>
      <c r="Q2337" s="11" t="s">
        <v>8334</v>
      </c>
      <c r="R2337" t="s">
        <v>8350</v>
      </c>
      <c r="S2337" s="15">
        <f t="shared" si="146"/>
        <v>41771.572256944448</v>
      </c>
      <c r="T2337" s="15">
        <f t="shared" si="147"/>
        <v>41801.572256944448</v>
      </c>
    </row>
    <row r="2338" spans="1:20" ht="41.4" x14ac:dyDescent="0.4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44"/>
        <v>521</v>
      </c>
      <c r="P2338">
        <f t="shared" si="145"/>
        <v>48.1</v>
      </c>
      <c r="Q2338" s="11" t="s">
        <v>8334</v>
      </c>
      <c r="R2338" t="s">
        <v>8350</v>
      </c>
      <c r="S2338" s="15">
        <f t="shared" si="146"/>
        <v>41666.924710648149</v>
      </c>
      <c r="T2338" s="15">
        <f t="shared" si="147"/>
        <v>41706.924710648149</v>
      </c>
    </row>
    <row r="2339" spans="1:20" ht="27.6" x14ac:dyDescent="0.4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44"/>
        <v>111</v>
      </c>
      <c r="P2339">
        <f t="shared" si="145"/>
        <v>74.180000000000007</v>
      </c>
      <c r="Q2339" s="11" t="s">
        <v>8334</v>
      </c>
      <c r="R2339" t="s">
        <v>8350</v>
      </c>
      <c r="S2339" s="15">
        <f t="shared" si="146"/>
        <v>41786.640543981484</v>
      </c>
      <c r="T2339" s="15">
        <f t="shared" si="147"/>
        <v>41816.640543981484</v>
      </c>
    </row>
    <row r="2340" spans="1:20" ht="41.4" x14ac:dyDescent="0.4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44"/>
        <v>101</v>
      </c>
      <c r="P2340">
        <f t="shared" si="145"/>
        <v>123.35</v>
      </c>
      <c r="Q2340" s="11" t="s">
        <v>8334</v>
      </c>
      <c r="R2340" t="s">
        <v>8350</v>
      </c>
      <c r="S2340" s="15">
        <f t="shared" si="146"/>
        <v>41789.896805555552</v>
      </c>
      <c r="T2340" s="15">
        <f t="shared" si="147"/>
        <v>41819.896805555552</v>
      </c>
    </row>
    <row r="2341" spans="1:20" ht="41.4" x14ac:dyDescent="0.4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44"/>
        <v>294</v>
      </c>
      <c r="P2341">
        <f t="shared" si="145"/>
        <v>66.62</v>
      </c>
      <c r="Q2341" s="11" t="s">
        <v>8334</v>
      </c>
      <c r="R2341" t="s">
        <v>8350</v>
      </c>
      <c r="S2341" s="15">
        <f t="shared" si="146"/>
        <v>42692.79987268518</v>
      </c>
      <c r="T2341" s="15">
        <f t="shared" si="147"/>
        <v>42723.332638888889</v>
      </c>
    </row>
    <row r="2342" spans="1:20" ht="41.4" x14ac:dyDescent="0.4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44"/>
        <v>106</v>
      </c>
      <c r="P2342">
        <f t="shared" si="145"/>
        <v>104.99</v>
      </c>
      <c r="Q2342" s="11" t="s">
        <v>8334</v>
      </c>
      <c r="R2342" t="s">
        <v>8350</v>
      </c>
      <c r="S2342" s="15">
        <f t="shared" si="146"/>
        <v>42643.642800925925</v>
      </c>
      <c r="T2342" s="15">
        <f t="shared" si="147"/>
        <v>42673.642800925925</v>
      </c>
    </row>
    <row r="2343" spans="1:20" ht="41.4" x14ac:dyDescent="0.4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44"/>
        <v>0</v>
      </c>
      <c r="P2343">
        <f t="shared" si="145"/>
        <v>0</v>
      </c>
      <c r="Q2343" s="11" t="s">
        <v>8317</v>
      </c>
      <c r="R2343" t="s">
        <v>8318</v>
      </c>
      <c r="S2343" s="15">
        <f t="shared" si="146"/>
        <v>42167.813703703709</v>
      </c>
      <c r="T2343" s="15">
        <f t="shared" si="147"/>
        <v>42197.813703703709</v>
      </c>
    </row>
    <row r="2344" spans="1:20" ht="41.4" x14ac:dyDescent="0.4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44"/>
        <v>0</v>
      </c>
      <c r="P2344">
        <f t="shared" si="145"/>
        <v>0</v>
      </c>
      <c r="Q2344" s="11" t="s">
        <v>8317</v>
      </c>
      <c r="R2344" t="s">
        <v>8318</v>
      </c>
      <c r="S2344" s="15">
        <f t="shared" si="146"/>
        <v>41897.702199074076</v>
      </c>
      <c r="T2344" s="15">
        <f t="shared" si="147"/>
        <v>41918.208333333336</v>
      </c>
    </row>
    <row r="2345" spans="1:20" ht="41.4" x14ac:dyDescent="0.4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44"/>
        <v>3</v>
      </c>
      <c r="P2345">
        <f t="shared" si="145"/>
        <v>300</v>
      </c>
      <c r="Q2345" s="11" t="s">
        <v>8317</v>
      </c>
      <c r="R2345" t="s">
        <v>8318</v>
      </c>
      <c r="S2345" s="15">
        <f t="shared" si="146"/>
        <v>42327.825289351851</v>
      </c>
      <c r="T2345" s="15">
        <f t="shared" si="147"/>
        <v>42377.82430555555</v>
      </c>
    </row>
    <row r="2346" spans="1:20" ht="41.4" x14ac:dyDescent="0.4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44"/>
        <v>0</v>
      </c>
      <c r="P2346">
        <f t="shared" si="145"/>
        <v>1</v>
      </c>
      <c r="Q2346" s="11" t="s">
        <v>8317</v>
      </c>
      <c r="R2346" t="s">
        <v>8318</v>
      </c>
      <c r="S2346" s="15">
        <f t="shared" si="146"/>
        <v>42515.727650462963</v>
      </c>
      <c r="T2346" s="15">
        <f t="shared" si="147"/>
        <v>42545.727650462963</v>
      </c>
    </row>
    <row r="2347" spans="1:20" ht="41.4" x14ac:dyDescent="0.4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44"/>
        <v>0</v>
      </c>
      <c r="P2347">
        <f t="shared" si="145"/>
        <v>0</v>
      </c>
      <c r="Q2347" s="11" t="s">
        <v>8317</v>
      </c>
      <c r="R2347" t="s">
        <v>8318</v>
      </c>
      <c r="S2347" s="15">
        <f t="shared" si="146"/>
        <v>42060.001805555556</v>
      </c>
      <c r="T2347" s="15">
        <f t="shared" si="147"/>
        <v>42094.985416666663</v>
      </c>
    </row>
    <row r="2348" spans="1:20" ht="41.4" x14ac:dyDescent="0.4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44"/>
        <v>0</v>
      </c>
      <c r="P2348">
        <f t="shared" si="145"/>
        <v>13</v>
      </c>
      <c r="Q2348" s="11" t="s">
        <v>8317</v>
      </c>
      <c r="R2348" t="s">
        <v>8318</v>
      </c>
      <c r="S2348" s="15">
        <f t="shared" si="146"/>
        <v>42615.79896990741</v>
      </c>
      <c r="T2348" s="15">
        <f t="shared" si="147"/>
        <v>42660.79896990741</v>
      </c>
    </row>
    <row r="2349" spans="1:20" ht="41.4" x14ac:dyDescent="0.4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44"/>
        <v>2</v>
      </c>
      <c r="P2349">
        <f t="shared" si="145"/>
        <v>15</v>
      </c>
      <c r="Q2349" s="11" t="s">
        <v>8317</v>
      </c>
      <c r="R2349" t="s">
        <v>8318</v>
      </c>
      <c r="S2349" s="15">
        <f t="shared" si="146"/>
        <v>42577.607361111113</v>
      </c>
      <c r="T2349" s="15">
        <f t="shared" si="147"/>
        <v>42607.607361111113</v>
      </c>
    </row>
    <row r="2350" spans="1:20" ht="41.4" x14ac:dyDescent="0.4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44"/>
        <v>0</v>
      </c>
      <c r="P2350">
        <f t="shared" si="145"/>
        <v>54</v>
      </c>
      <c r="Q2350" s="11" t="s">
        <v>8317</v>
      </c>
      <c r="R2350" t="s">
        <v>8318</v>
      </c>
      <c r="S2350" s="15">
        <f t="shared" si="146"/>
        <v>42360.932152777779</v>
      </c>
      <c r="T2350" s="15">
        <f t="shared" si="147"/>
        <v>42420.932152777779</v>
      </c>
    </row>
    <row r="2351" spans="1:20" ht="41.4" x14ac:dyDescent="0.4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44"/>
        <v>0</v>
      </c>
      <c r="P2351">
        <f t="shared" si="145"/>
        <v>0</v>
      </c>
      <c r="Q2351" s="11" t="s">
        <v>8317</v>
      </c>
      <c r="R2351" t="s">
        <v>8318</v>
      </c>
      <c r="S2351" s="15">
        <f t="shared" si="146"/>
        <v>42198.775787037041</v>
      </c>
      <c r="T2351" s="15">
        <f t="shared" si="147"/>
        <v>42227.775787037041</v>
      </c>
    </row>
    <row r="2352" spans="1:20" ht="27.6" x14ac:dyDescent="0.4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44"/>
        <v>0</v>
      </c>
      <c r="P2352">
        <f t="shared" si="145"/>
        <v>0</v>
      </c>
      <c r="Q2352" s="11" t="s">
        <v>8317</v>
      </c>
      <c r="R2352" t="s">
        <v>8318</v>
      </c>
      <c r="S2352" s="15">
        <f t="shared" si="146"/>
        <v>42708.842245370368</v>
      </c>
      <c r="T2352" s="15">
        <f t="shared" si="147"/>
        <v>42738.842245370368</v>
      </c>
    </row>
    <row r="2353" spans="1:20" ht="27.6" x14ac:dyDescent="0.4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44"/>
        <v>1</v>
      </c>
      <c r="P2353">
        <f t="shared" si="145"/>
        <v>15.43</v>
      </c>
      <c r="Q2353" s="11" t="s">
        <v>8317</v>
      </c>
      <c r="R2353" t="s">
        <v>8318</v>
      </c>
      <c r="S2353" s="15">
        <f t="shared" si="146"/>
        <v>42094.101145833338</v>
      </c>
      <c r="T2353" s="15">
        <f t="shared" si="147"/>
        <v>42124.101145833338</v>
      </c>
    </row>
    <row r="2354" spans="1:20" ht="41.4" x14ac:dyDescent="0.4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44"/>
        <v>0</v>
      </c>
      <c r="P2354">
        <f t="shared" si="145"/>
        <v>0</v>
      </c>
      <c r="Q2354" s="11" t="s">
        <v>8317</v>
      </c>
      <c r="R2354" t="s">
        <v>8318</v>
      </c>
      <c r="S2354" s="15">
        <f t="shared" si="146"/>
        <v>42101.633703703701</v>
      </c>
      <c r="T2354" s="15">
        <f t="shared" si="147"/>
        <v>42161.633703703701</v>
      </c>
    </row>
    <row r="2355" spans="1:20" ht="41.4" x14ac:dyDescent="0.4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44"/>
        <v>0</v>
      </c>
      <c r="P2355">
        <f t="shared" si="145"/>
        <v>0</v>
      </c>
      <c r="Q2355" s="11" t="s">
        <v>8317</v>
      </c>
      <c r="R2355" t="s">
        <v>8318</v>
      </c>
      <c r="S2355" s="15">
        <f t="shared" si="146"/>
        <v>42103.676180555558</v>
      </c>
      <c r="T2355" s="15">
        <f t="shared" si="147"/>
        <v>42115.676180555558</v>
      </c>
    </row>
    <row r="2356" spans="1:20" ht="41.4" x14ac:dyDescent="0.4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44"/>
        <v>0</v>
      </c>
      <c r="P2356">
        <f t="shared" si="145"/>
        <v>25</v>
      </c>
      <c r="Q2356" s="11" t="s">
        <v>8317</v>
      </c>
      <c r="R2356" t="s">
        <v>8318</v>
      </c>
      <c r="S2356" s="15">
        <f t="shared" si="146"/>
        <v>41954.722916666666</v>
      </c>
      <c r="T2356" s="15">
        <f t="shared" si="147"/>
        <v>42014.722916666666</v>
      </c>
    </row>
    <row r="2357" spans="1:20" ht="41.4" x14ac:dyDescent="0.4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44"/>
        <v>1</v>
      </c>
      <c r="P2357">
        <f t="shared" si="145"/>
        <v>27.5</v>
      </c>
      <c r="Q2357" s="11" t="s">
        <v>8317</v>
      </c>
      <c r="R2357" t="s">
        <v>8318</v>
      </c>
      <c r="S2357" s="15">
        <f t="shared" si="146"/>
        <v>42096.918240740735</v>
      </c>
      <c r="T2357" s="15">
        <f t="shared" si="147"/>
        <v>42126.918240740735</v>
      </c>
    </row>
    <row r="2358" spans="1:20" ht="27.6" x14ac:dyDescent="0.4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44"/>
        <v>0</v>
      </c>
      <c r="P2358">
        <f t="shared" si="145"/>
        <v>0</v>
      </c>
      <c r="Q2358" s="11" t="s">
        <v>8317</v>
      </c>
      <c r="R2358" t="s">
        <v>8318</v>
      </c>
      <c r="S2358" s="15">
        <f t="shared" si="146"/>
        <v>42130.78361111111</v>
      </c>
      <c r="T2358" s="15">
        <f t="shared" si="147"/>
        <v>42160.78361111111</v>
      </c>
    </row>
    <row r="2359" spans="1:20" ht="27.6" x14ac:dyDescent="0.4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44"/>
        <v>0</v>
      </c>
      <c r="P2359">
        <f t="shared" si="145"/>
        <v>0</v>
      </c>
      <c r="Q2359" s="11" t="s">
        <v>8317</v>
      </c>
      <c r="R2359" t="s">
        <v>8318</v>
      </c>
      <c r="S2359" s="15">
        <f t="shared" si="146"/>
        <v>42264.620115740734</v>
      </c>
      <c r="T2359" s="15">
        <f t="shared" si="147"/>
        <v>42294.620115740734</v>
      </c>
    </row>
    <row r="2360" spans="1:20" ht="41.4" x14ac:dyDescent="0.4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44"/>
        <v>0</v>
      </c>
      <c r="P2360">
        <f t="shared" si="145"/>
        <v>0</v>
      </c>
      <c r="Q2360" s="11" t="s">
        <v>8317</v>
      </c>
      <c r="R2360" t="s">
        <v>8318</v>
      </c>
      <c r="S2360" s="15">
        <f t="shared" si="146"/>
        <v>41978.930972222224</v>
      </c>
      <c r="T2360" s="15">
        <f t="shared" si="147"/>
        <v>42035.027083333334</v>
      </c>
    </row>
    <row r="2361" spans="1:20" ht="41.4" x14ac:dyDescent="0.4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44"/>
        <v>15</v>
      </c>
      <c r="P2361">
        <f t="shared" si="145"/>
        <v>367</v>
      </c>
      <c r="Q2361" s="11" t="s">
        <v>8317</v>
      </c>
      <c r="R2361" t="s">
        <v>8318</v>
      </c>
      <c r="S2361" s="15">
        <f t="shared" si="146"/>
        <v>42159.649583333332</v>
      </c>
      <c r="T2361" s="15">
        <f t="shared" si="147"/>
        <v>42219.649583333332</v>
      </c>
    </row>
    <row r="2362" spans="1:20" ht="41.4" x14ac:dyDescent="0.4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44"/>
        <v>0</v>
      </c>
      <c r="P2362">
        <f t="shared" si="145"/>
        <v>2</v>
      </c>
      <c r="Q2362" s="11" t="s">
        <v>8317</v>
      </c>
      <c r="R2362" t="s">
        <v>8318</v>
      </c>
      <c r="S2362" s="15">
        <f t="shared" si="146"/>
        <v>42377.70694444445</v>
      </c>
      <c r="T2362" s="15">
        <f t="shared" si="147"/>
        <v>42407.70694444445</v>
      </c>
    </row>
    <row r="2363" spans="1:20" ht="41.4" x14ac:dyDescent="0.4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44"/>
        <v>0</v>
      </c>
      <c r="P2363">
        <f t="shared" si="145"/>
        <v>0</v>
      </c>
      <c r="Q2363" s="11" t="s">
        <v>8317</v>
      </c>
      <c r="R2363" t="s">
        <v>8318</v>
      </c>
      <c r="S2363" s="15">
        <f t="shared" si="146"/>
        <v>42466.858888888892</v>
      </c>
      <c r="T2363" s="15">
        <f t="shared" si="147"/>
        <v>42490.916666666672</v>
      </c>
    </row>
    <row r="2364" spans="1:20" ht="27.6" x14ac:dyDescent="0.4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44"/>
        <v>29</v>
      </c>
      <c r="P2364">
        <f t="shared" si="145"/>
        <v>60</v>
      </c>
      <c r="Q2364" s="11" t="s">
        <v>8317</v>
      </c>
      <c r="R2364" t="s">
        <v>8318</v>
      </c>
      <c r="S2364" s="15">
        <f t="shared" si="146"/>
        <v>41954.688310185185</v>
      </c>
      <c r="T2364" s="15">
        <f t="shared" si="147"/>
        <v>41984.688310185185</v>
      </c>
    </row>
    <row r="2365" spans="1:20" ht="41.4" x14ac:dyDescent="0.4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44"/>
        <v>0</v>
      </c>
      <c r="P2365">
        <f t="shared" si="145"/>
        <v>0</v>
      </c>
      <c r="Q2365" s="11" t="s">
        <v>8317</v>
      </c>
      <c r="R2365" t="s">
        <v>8318</v>
      </c>
      <c r="S2365" s="15">
        <f t="shared" si="146"/>
        <v>42322.011574074073</v>
      </c>
      <c r="T2365" s="15">
        <f t="shared" si="147"/>
        <v>42367.011574074073</v>
      </c>
    </row>
    <row r="2366" spans="1:20" ht="27.6" x14ac:dyDescent="0.4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44"/>
        <v>0</v>
      </c>
      <c r="P2366">
        <f t="shared" si="145"/>
        <v>0</v>
      </c>
      <c r="Q2366" s="11" t="s">
        <v>8317</v>
      </c>
      <c r="R2366" t="s">
        <v>8318</v>
      </c>
      <c r="S2366" s="15">
        <f t="shared" si="146"/>
        <v>42248.934675925921</v>
      </c>
      <c r="T2366" s="15">
        <f t="shared" si="147"/>
        <v>42303.934675925921</v>
      </c>
    </row>
    <row r="2367" spans="1:20" ht="41.4" x14ac:dyDescent="0.4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44"/>
        <v>0</v>
      </c>
      <c r="P2367">
        <f t="shared" si="145"/>
        <v>0</v>
      </c>
      <c r="Q2367" s="11" t="s">
        <v>8317</v>
      </c>
      <c r="R2367" t="s">
        <v>8318</v>
      </c>
      <c r="S2367" s="15">
        <f t="shared" si="146"/>
        <v>42346.736400462964</v>
      </c>
      <c r="T2367" s="15">
        <f t="shared" si="147"/>
        <v>42386.958333333328</v>
      </c>
    </row>
    <row r="2368" spans="1:20" ht="41.4" x14ac:dyDescent="0.4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44"/>
        <v>11</v>
      </c>
      <c r="P2368">
        <f t="shared" si="145"/>
        <v>97.41</v>
      </c>
      <c r="Q2368" s="11" t="s">
        <v>8317</v>
      </c>
      <c r="R2368" t="s">
        <v>8318</v>
      </c>
      <c r="S2368" s="15">
        <f t="shared" si="146"/>
        <v>42268.531631944439</v>
      </c>
      <c r="T2368" s="15">
        <f t="shared" si="147"/>
        <v>42298.531631944439</v>
      </c>
    </row>
    <row r="2369" spans="1:20" ht="41.4" x14ac:dyDescent="0.4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44"/>
        <v>1</v>
      </c>
      <c r="P2369">
        <f t="shared" si="145"/>
        <v>47.86</v>
      </c>
      <c r="Q2369" s="11" t="s">
        <v>8317</v>
      </c>
      <c r="R2369" t="s">
        <v>8318</v>
      </c>
      <c r="S2369" s="15">
        <f t="shared" si="146"/>
        <v>42425.970092592594</v>
      </c>
      <c r="T2369" s="15">
        <f t="shared" si="147"/>
        <v>42485.928425925929</v>
      </c>
    </row>
    <row r="2370" spans="1:20" ht="41.4" x14ac:dyDescent="0.4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si="144"/>
        <v>0</v>
      </c>
      <c r="P2370">
        <f t="shared" si="145"/>
        <v>50</v>
      </c>
      <c r="Q2370" s="11" t="s">
        <v>8317</v>
      </c>
      <c r="R2370" t="s">
        <v>8318</v>
      </c>
      <c r="S2370" s="15">
        <f t="shared" si="146"/>
        <v>42063.721817129626</v>
      </c>
      <c r="T2370" s="15">
        <f t="shared" si="147"/>
        <v>42108.680150462969</v>
      </c>
    </row>
    <row r="2371" spans="1:20" ht="41.4" x14ac:dyDescent="0.4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ref="O2371:O2434" si="148">ROUND(E2371/D2371*100,0)</f>
        <v>0</v>
      </c>
      <c r="P2371">
        <f t="shared" ref="P2371:P2434" si="149">IFERROR(ROUND(E2371/L2371,2),0)</f>
        <v>0</v>
      </c>
      <c r="Q2371" s="11" t="s">
        <v>8317</v>
      </c>
      <c r="R2371" t="s">
        <v>8318</v>
      </c>
      <c r="S2371" s="15">
        <f t="shared" ref="S2371:S2434" si="150">(((J2371/60)/60)/24)+DATE(1970,1,1)</f>
        <v>42380.812627314815</v>
      </c>
      <c r="T2371" s="15">
        <f t="shared" ref="T2371:T2434" si="151">(((I2371/60)/60)/24)+DATE(1970,1,1)</f>
        <v>42410.812627314815</v>
      </c>
    </row>
    <row r="2372" spans="1:20" ht="41.4" x14ac:dyDescent="0.4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48"/>
        <v>0</v>
      </c>
      <c r="P2372">
        <f t="shared" si="149"/>
        <v>20.5</v>
      </c>
      <c r="Q2372" s="11" t="s">
        <v>8317</v>
      </c>
      <c r="R2372" t="s">
        <v>8318</v>
      </c>
      <c r="S2372" s="15">
        <f t="shared" si="150"/>
        <v>41961.18913194444</v>
      </c>
      <c r="T2372" s="15">
        <f t="shared" si="151"/>
        <v>41991.18913194444</v>
      </c>
    </row>
    <row r="2373" spans="1:20" ht="41.4" x14ac:dyDescent="0.4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48"/>
        <v>0</v>
      </c>
      <c r="P2373">
        <f t="shared" si="149"/>
        <v>0</v>
      </c>
      <c r="Q2373" s="11" t="s">
        <v>8317</v>
      </c>
      <c r="R2373" t="s">
        <v>8318</v>
      </c>
      <c r="S2373" s="15">
        <f t="shared" si="150"/>
        <v>42150.777731481481</v>
      </c>
      <c r="T2373" s="15">
        <f t="shared" si="151"/>
        <v>42180.777731481481</v>
      </c>
    </row>
    <row r="2374" spans="1:20" ht="41.4" x14ac:dyDescent="0.4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48"/>
        <v>3</v>
      </c>
      <c r="P2374">
        <f t="shared" si="149"/>
        <v>30</v>
      </c>
      <c r="Q2374" s="11" t="s">
        <v>8317</v>
      </c>
      <c r="R2374" t="s">
        <v>8318</v>
      </c>
      <c r="S2374" s="15">
        <f t="shared" si="150"/>
        <v>42088.069108796291</v>
      </c>
      <c r="T2374" s="15">
        <f t="shared" si="151"/>
        <v>42118.069108796291</v>
      </c>
    </row>
    <row r="2375" spans="1:20" ht="27.6" x14ac:dyDescent="0.4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48"/>
        <v>0</v>
      </c>
      <c r="P2375">
        <f t="shared" si="149"/>
        <v>50</v>
      </c>
      <c r="Q2375" s="11" t="s">
        <v>8317</v>
      </c>
      <c r="R2375" t="s">
        <v>8318</v>
      </c>
      <c r="S2375" s="15">
        <f t="shared" si="150"/>
        <v>42215.662314814821</v>
      </c>
      <c r="T2375" s="15">
        <f t="shared" si="151"/>
        <v>42245.662314814821</v>
      </c>
    </row>
    <row r="2376" spans="1:20" ht="41.4" x14ac:dyDescent="0.4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48"/>
        <v>0</v>
      </c>
      <c r="P2376">
        <f t="shared" si="149"/>
        <v>10</v>
      </c>
      <c r="Q2376" s="11" t="s">
        <v>8317</v>
      </c>
      <c r="R2376" t="s">
        <v>8318</v>
      </c>
      <c r="S2376" s="15">
        <f t="shared" si="150"/>
        <v>42017.843287037031</v>
      </c>
      <c r="T2376" s="15">
        <f t="shared" si="151"/>
        <v>42047.843287037031</v>
      </c>
    </row>
    <row r="2377" spans="1:20" ht="41.4" x14ac:dyDescent="0.4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48"/>
        <v>0</v>
      </c>
      <c r="P2377">
        <f t="shared" si="149"/>
        <v>0</v>
      </c>
      <c r="Q2377" s="11" t="s">
        <v>8317</v>
      </c>
      <c r="R2377" t="s">
        <v>8318</v>
      </c>
      <c r="S2377" s="15">
        <f t="shared" si="150"/>
        <v>42592.836076388892</v>
      </c>
      <c r="T2377" s="15">
        <f t="shared" si="151"/>
        <v>42622.836076388892</v>
      </c>
    </row>
    <row r="2378" spans="1:20" ht="41.4" x14ac:dyDescent="0.4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48"/>
        <v>11</v>
      </c>
      <c r="P2378">
        <f t="shared" si="149"/>
        <v>81.58</v>
      </c>
      <c r="Q2378" s="11" t="s">
        <v>8317</v>
      </c>
      <c r="R2378" t="s">
        <v>8318</v>
      </c>
      <c r="S2378" s="15">
        <f t="shared" si="150"/>
        <v>42318.925532407404</v>
      </c>
      <c r="T2378" s="15">
        <f t="shared" si="151"/>
        <v>42348.925532407404</v>
      </c>
    </row>
    <row r="2379" spans="1:20" ht="41.4" x14ac:dyDescent="0.4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48"/>
        <v>0</v>
      </c>
      <c r="P2379">
        <f t="shared" si="149"/>
        <v>0</v>
      </c>
      <c r="Q2379" s="11" t="s">
        <v>8317</v>
      </c>
      <c r="R2379" t="s">
        <v>8318</v>
      </c>
      <c r="S2379" s="15">
        <f t="shared" si="150"/>
        <v>42669.870173611111</v>
      </c>
      <c r="T2379" s="15">
        <f t="shared" si="151"/>
        <v>42699.911840277782</v>
      </c>
    </row>
    <row r="2380" spans="1:20" ht="27.6" x14ac:dyDescent="0.4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48"/>
        <v>0</v>
      </c>
      <c r="P2380">
        <f t="shared" si="149"/>
        <v>0</v>
      </c>
      <c r="Q2380" s="11" t="s">
        <v>8317</v>
      </c>
      <c r="R2380" t="s">
        <v>8318</v>
      </c>
      <c r="S2380" s="15">
        <f t="shared" si="150"/>
        <v>42213.013078703705</v>
      </c>
      <c r="T2380" s="15">
        <f t="shared" si="151"/>
        <v>42242.013078703705</v>
      </c>
    </row>
    <row r="2381" spans="1:20" ht="27.6" x14ac:dyDescent="0.4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48"/>
        <v>0</v>
      </c>
      <c r="P2381">
        <f t="shared" si="149"/>
        <v>0</v>
      </c>
      <c r="Q2381" s="11" t="s">
        <v>8317</v>
      </c>
      <c r="R2381" t="s">
        <v>8318</v>
      </c>
      <c r="S2381" s="15">
        <f t="shared" si="150"/>
        <v>42237.016388888893</v>
      </c>
      <c r="T2381" s="15">
        <f t="shared" si="151"/>
        <v>42282.016388888893</v>
      </c>
    </row>
    <row r="2382" spans="1:20" ht="41.4" x14ac:dyDescent="0.4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48"/>
        <v>0</v>
      </c>
      <c r="P2382">
        <f t="shared" si="149"/>
        <v>18.329999999999998</v>
      </c>
      <c r="Q2382" s="11" t="s">
        <v>8317</v>
      </c>
      <c r="R2382" t="s">
        <v>8318</v>
      </c>
      <c r="S2382" s="15">
        <f t="shared" si="150"/>
        <v>42248.793310185181</v>
      </c>
      <c r="T2382" s="15">
        <f t="shared" si="151"/>
        <v>42278.793310185181</v>
      </c>
    </row>
    <row r="2383" spans="1:20" ht="27.6" x14ac:dyDescent="0.4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48"/>
        <v>2</v>
      </c>
      <c r="P2383">
        <f t="shared" si="149"/>
        <v>224.43</v>
      </c>
      <c r="Q2383" s="11" t="s">
        <v>8317</v>
      </c>
      <c r="R2383" t="s">
        <v>8318</v>
      </c>
      <c r="S2383" s="15">
        <f t="shared" si="150"/>
        <v>42074.935740740737</v>
      </c>
      <c r="T2383" s="15">
        <f t="shared" si="151"/>
        <v>42104.935740740737</v>
      </c>
    </row>
    <row r="2384" spans="1:20" ht="41.4" x14ac:dyDescent="0.4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48"/>
        <v>3</v>
      </c>
      <c r="P2384">
        <f t="shared" si="149"/>
        <v>37.5</v>
      </c>
      <c r="Q2384" s="11" t="s">
        <v>8317</v>
      </c>
      <c r="R2384" t="s">
        <v>8318</v>
      </c>
      <c r="S2384" s="15">
        <f t="shared" si="150"/>
        <v>42195.187534722223</v>
      </c>
      <c r="T2384" s="15">
        <f t="shared" si="151"/>
        <v>42220.187534722223</v>
      </c>
    </row>
    <row r="2385" spans="1:20" ht="41.4" x14ac:dyDescent="0.4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48"/>
        <v>4</v>
      </c>
      <c r="P2385">
        <f t="shared" si="149"/>
        <v>145</v>
      </c>
      <c r="Q2385" s="11" t="s">
        <v>8317</v>
      </c>
      <c r="R2385" t="s">
        <v>8318</v>
      </c>
      <c r="S2385" s="15">
        <f t="shared" si="150"/>
        <v>42027.056793981479</v>
      </c>
      <c r="T2385" s="15">
        <f t="shared" si="151"/>
        <v>42057.056793981479</v>
      </c>
    </row>
    <row r="2386" spans="1:20" ht="41.4" x14ac:dyDescent="0.4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48"/>
        <v>1</v>
      </c>
      <c r="P2386">
        <f t="shared" si="149"/>
        <v>1</v>
      </c>
      <c r="Q2386" s="11" t="s">
        <v>8317</v>
      </c>
      <c r="R2386" t="s">
        <v>8318</v>
      </c>
      <c r="S2386" s="15">
        <f t="shared" si="150"/>
        <v>41927.067627314813</v>
      </c>
      <c r="T2386" s="15">
        <f t="shared" si="151"/>
        <v>41957.109293981484</v>
      </c>
    </row>
    <row r="2387" spans="1:20" ht="41.4" x14ac:dyDescent="0.4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48"/>
        <v>1</v>
      </c>
      <c r="P2387">
        <f t="shared" si="149"/>
        <v>112.57</v>
      </c>
      <c r="Q2387" s="11" t="s">
        <v>8317</v>
      </c>
      <c r="R2387" t="s">
        <v>8318</v>
      </c>
      <c r="S2387" s="15">
        <f t="shared" si="150"/>
        <v>42191.70175925926</v>
      </c>
      <c r="T2387" s="15">
        <f t="shared" si="151"/>
        <v>42221.70175925926</v>
      </c>
    </row>
    <row r="2388" spans="1:20" ht="41.4" x14ac:dyDescent="0.4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48"/>
        <v>0</v>
      </c>
      <c r="P2388">
        <f t="shared" si="149"/>
        <v>0</v>
      </c>
      <c r="Q2388" s="11" t="s">
        <v>8317</v>
      </c>
      <c r="R2388" t="s">
        <v>8318</v>
      </c>
      <c r="S2388" s="15">
        <f t="shared" si="150"/>
        <v>41954.838240740741</v>
      </c>
      <c r="T2388" s="15">
        <f t="shared" si="151"/>
        <v>42014.838240740741</v>
      </c>
    </row>
    <row r="2389" spans="1:20" ht="41.4" x14ac:dyDescent="0.4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48"/>
        <v>1</v>
      </c>
      <c r="P2389">
        <f t="shared" si="149"/>
        <v>342</v>
      </c>
      <c r="Q2389" s="11" t="s">
        <v>8317</v>
      </c>
      <c r="R2389" t="s">
        <v>8318</v>
      </c>
      <c r="S2389" s="15">
        <f t="shared" si="150"/>
        <v>42528.626620370371</v>
      </c>
      <c r="T2389" s="15">
        <f t="shared" si="151"/>
        <v>42573.626620370371</v>
      </c>
    </row>
    <row r="2390" spans="1:20" ht="41.4" x14ac:dyDescent="0.4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48"/>
        <v>1</v>
      </c>
      <c r="P2390">
        <f t="shared" si="149"/>
        <v>57.88</v>
      </c>
      <c r="Q2390" s="11" t="s">
        <v>8317</v>
      </c>
      <c r="R2390" t="s">
        <v>8318</v>
      </c>
      <c r="S2390" s="15">
        <f t="shared" si="150"/>
        <v>41989.853692129633</v>
      </c>
      <c r="T2390" s="15">
        <f t="shared" si="151"/>
        <v>42019.811805555553</v>
      </c>
    </row>
    <row r="2391" spans="1:20" ht="41.4" x14ac:dyDescent="0.4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48"/>
        <v>0</v>
      </c>
      <c r="P2391">
        <f t="shared" si="149"/>
        <v>30</v>
      </c>
      <c r="Q2391" s="11" t="s">
        <v>8317</v>
      </c>
      <c r="R2391" t="s">
        <v>8318</v>
      </c>
      <c r="S2391" s="15">
        <f t="shared" si="150"/>
        <v>42179.653379629628</v>
      </c>
      <c r="T2391" s="15">
        <f t="shared" si="151"/>
        <v>42210.915972222225</v>
      </c>
    </row>
    <row r="2392" spans="1:20" ht="41.4" x14ac:dyDescent="0.4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48"/>
        <v>0</v>
      </c>
      <c r="P2392">
        <f t="shared" si="149"/>
        <v>0</v>
      </c>
      <c r="Q2392" s="11" t="s">
        <v>8317</v>
      </c>
      <c r="R2392" t="s">
        <v>8318</v>
      </c>
      <c r="S2392" s="15">
        <f t="shared" si="150"/>
        <v>41968.262314814812</v>
      </c>
      <c r="T2392" s="15">
        <f t="shared" si="151"/>
        <v>42008.262314814812</v>
      </c>
    </row>
    <row r="2393" spans="1:20" ht="27.6" x14ac:dyDescent="0.4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48"/>
        <v>0</v>
      </c>
      <c r="P2393">
        <f t="shared" si="149"/>
        <v>25</v>
      </c>
      <c r="Q2393" s="11" t="s">
        <v>8317</v>
      </c>
      <c r="R2393" t="s">
        <v>8318</v>
      </c>
      <c r="S2393" s="15">
        <f t="shared" si="150"/>
        <v>42064.794490740736</v>
      </c>
      <c r="T2393" s="15">
        <f t="shared" si="151"/>
        <v>42094.752824074079</v>
      </c>
    </row>
    <row r="2394" spans="1:20" ht="41.4" x14ac:dyDescent="0.4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48"/>
        <v>0</v>
      </c>
      <c r="P2394">
        <f t="shared" si="149"/>
        <v>0</v>
      </c>
      <c r="Q2394" s="11" t="s">
        <v>8317</v>
      </c>
      <c r="R2394" t="s">
        <v>8318</v>
      </c>
      <c r="S2394" s="15">
        <f t="shared" si="150"/>
        <v>42276.120636574073</v>
      </c>
      <c r="T2394" s="15">
        <f t="shared" si="151"/>
        <v>42306.120636574073</v>
      </c>
    </row>
    <row r="2395" spans="1:20" ht="41.4" x14ac:dyDescent="0.4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48"/>
        <v>0</v>
      </c>
      <c r="P2395">
        <f t="shared" si="149"/>
        <v>50</v>
      </c>
      <c r="Q2395" s="11" t="s">
        <v>8317</v>
      </c>
      <c r="R2395" t="s">
        <v>8318</v>
      </c>
      <c r="S2395" s="15">
        <f t="shared" si="150"/>
        <v>42194.648344907408</v>
      </c>
      <c r="T2395" s="15">
        <f t="shared" si="151"/>
        <v>42224.648344907408</v>
      </c>
    </row>
    <row r="2396" spans="1:20" ht="41.4" x14ac:dyDescent="0.4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48"/>
        <v>0</v>
      </c>
      <c r="P2396">
        <f t="shared" si="149"/>
        <v>1.5</v>
      </c>
      <c r="Q2396" s="11" t="s">
        <v>8317</v>
      </c>
      <c r="R2396" t="s">
        <v>8318</v>
      </c>
      <c r="S2396" s="15">
        <f t="shared" si="150"/>
        <v>42031.362187499995</v>
      </c>
      <c r="T2396" s="15">
        <f t="shared" si="151"/>
        <v>42061.362187499995</v>
      </c>
    </row>
    <row r="2397" spans="1:20" ht="41.4" x14ac:dyDescent="0.4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48"/>
        <v>0</v>
      </c>
      <c r="P2397">
        <f t="shared" si="149"/>
        <v>0</v>
      </c>
      <c r="Q2397" s="11" t="s">
        <v>8317</v>
      </c>
      <c r="R2397" t="s">
        <v>8318</v>
      </c>
      <c r="S2397" s="15">
        <f t="shared" si="150"/>
        <v>42717.121377314819</v>
      </c>
      <c r="T2397" s="15">
        <f t="shared" si="151"/>
        <v>42745.372916666667</v>
      </c>
    </row>
    <row r="2398" spans="1:20" ht="41.4" x14ac:dyDescent="0.4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48"/>
        <v>0</v>
      </c>
      <c r="P2398">
        <f t="shared" si="149"/>
        <v>10</v>
      </c>
      <c r="Q2398" s="11" t="s">
        <v>8317</v>
      </c>
      <c r="R2398" t="s">
        <v>8318</v>
      </c>
      <c r="S2398" s="15">
        <f t="shared" si="150"/>
        <v>42262.849050925928</v>
      </c>
      <c r="T2398" s="15">
        <f t="shared" si="151"/>
        <v>42292.849050925928</v>
      </c>
    </row>
    <row r="2399" spans="1:20" ht="41.4" x14ac:dyDescent="0.4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48"/>
        <v>0</v>
      </c>
      <c r="P2399">
        <f t="shared" si="149"/>
        <v>0</v>
      </c>
      <c r="Q2399" s="11" t="s">
        <v>8317</v>
      </c>
      <c r="R2399" t="s">
        <v>8318</v>
      </c>
      <c r="S2399" s="15">
        <f t="shared" si="150"/>
        <v>41976.88490740741</v>
      </c>
      <c r="T2399" s="15">
        <f t="shared" si="151"/>
        <v>42006.88490740741</v>
      </c>
    </row>
    <row r="2400" spans="1:20" ht="41.4" x14ac:dyDescent="0.4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48"/>
        <v>0</v>
      </c>
      <c r="P2400">
        <f t="shared" si="149"/>
        <v>0</v>
      </c>
      <c r="Q2400" s="11" t="s">
        <v>8317</v>
      </c>
      <c r="R2400" t="s">
        <v>8318</v>
      </c>
      <c r="S2400" s="15">
        <f t="shared" si="150"/>
        <v>42157.916481481487</v>
      </c>
      <c r="T2400" s="15">
        <f t="shared" si="151"/>
        <v>42187.916481481487</v>
      </c>
    </row>
    <row r="2401" spans="1:20" ht="41.4" x14ac:dyDescent="0.4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48"/>
        <v>0</v>
      </c>
      <c r="P2401">
        <f t="shared" si="149"/>
        <v>0</v>
      </c>
      <c r="Q2401" s="11" t="s">
        <v>8317</v>
      </c>
      <c r="R2401" t="s">
        <v>8318</v>
      </c>
      <c r="S2401" s="15">
        <f t="shared" si="150"/>
        <v>41956.853078703702</v>
      </c>
      <c r="T2401" s="15">
        <f t="shared" si="151"/>
        <v>41991.853078703702</v>
      </c>
    </row>
    <row r="2402" spans="1:20" ht="41.4" x14ac:dyDescent="0.4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48"/>
        <v>0</v>
      </c>
      <c r="P2402">
        <f t="shared" si="149"/>
        <v>0</v>
      </c>
      <c r="Q2402" s="11" t="s">
        <v>8317</v>
      </c>
      <c r="R2402" t="s">
        <v>8318</v>
      </c>
      <c r="S2402" s="15">
        <f t="shared" si="150"/>
        <v>42444.268101851849</v>
      </c>
      <c r="T2402" s="15">
        <f t="shared" si="151"/>
        <v>42474.268101851849</v>
      </c>
    </row>
    <row r="2403" spans="1:20" ht="41.4" x14ac:dyDescent="0.4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48"/>
        <v>1</v>
      </c>
      <c r="P2403">
        <f t="shared" si="149"/>
        <v>22.33</v>
      </c>
      <c r="Q2403" s="11" t="s">
        <v>8334</v>
      </c>
      <c r="R2403" t="s">
        <v>8335</v>
      </c>
      <c r="S2403" s="15">
        <f t="shared" si="150"/>
        <v>42374.822870370372</v>
      </c>
      <c r="T2403" s="15">
        <f t="shared" si="151"/>
        <v>42434.822870370372</v>
      </c>
    </row>
    <row r="2404" spans="1:20" x14ac:dyDescent="0.4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48"/>
        <v>0</v>
      </c>
      <c r="P2404">
        <f t="shared" si="149"/>
        <v>52</v>
      </c>
      <c r="Q2404" s="11" t="s">
        <v>8334</v>
      </c>
      <c r="R2404" t="s">
        <v>8335</v>
      </c>
      <c r="S2404" s="15">
        <f t="shared" si="150"/>
        <v>42107.679756944446</v>
      </c>
      <c r="T2404" s="15">
        <f t="shared" si="151"/>
        <v>42137.679756944446</v>
      </c>
    </row>
    <row r="2405" spans="1:20" ht="41.4" x14ac:dyDescent="0.4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48"/>
        <v>17</v>
      </c>
      <c r="P2405">
        <f t="shared" si="149"/>
        <v>16.829999999999998</v>
      </c>
      <c r="Q2405" s="11" t="s">
        <v>8334</v>
      </c>
      <c r="R2405" t="s">
        <v>8335</v>
      </c>
      <c r="S2405" s="15">
        <f t="shared" si="150"/>
        <v>42399.882615740738</v>
      </c>
      <c r="T2405" s="15">
        <f t="shared" si="151"/>
        <v>42459.840949074074</v>
      </c>
    </row>
    <row r="2406" spans="1:20" ht="41.4" x14ac:dyDescent="0.4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48"/>
        <v>0</v>
      </c>
      <c r="P2406">
        <f t="shared" si="149"/>
        <v>0</v>
      </c>
      <c r="Q2406" s="11" t="s">
        <v>8334</v>
      </c>
      <c r="R2406" t="s">
        <v>8335</v>
      </c>
      <c r="S2406" s="15">
        <f t="shared" si="150"/>
        <v>42342.03943287037</v>
      </c>
      <c r="T2406" s="15">
        <f t="shared" si="151"/>
        <v>42372.03943287037</v>
      </c>
    </row>
    <row r="2407" spans="1:20" ht="27.6" x14ac:dyDescent="0.4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48"/>
        <v>23</v>
      </c>
      <c r="P2407">
        <f t="shared" si="149"/>
        <v>56.3</v>
      </c>
      <c r="Q2407" s="11" t="s">
        <v>8334</v>
      </c>
      <c r="R2407" t="s">
        <v>8335</v>
      </c>
      <c r="S2407" s="15">
        <f t="shared" si="150"/>
        <v>42595.585358796292</v>
      </c>
      <c r="T2407" s="15">
        <f t="shared" si="151"/>
        <v>42616.585358796292</v>
      </c>
    </row>
    <row r="2408" spans="1:20" ht="41.4" x14ac:dyDescent="0.4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48"/>
        <v>41</v>
      </c>
      <c r="P2408">
        <f t="shared" si="149"/>
        <v>84.06</v>
      </c>
      <c r="Q2408" s="11" t="s">
        <v>8334</v>
      </c>
      <c r="R2408" t="s">
        <v>8335</v>
      </c>
      <c r="S2408" s="15">
        <f t="shared" si="150"/>
        <v>41983.110995370371</v>
      </c>
      <c r="T2408" s="15">
        <f t="shared" si="151"/>
        <v>42023.110995370371</v>
      </c>
    </row>
    <row r="2409" spans="1:20" ht="55.2" x14ac:dyDescent="0.4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48"/>
        <v>25</v>
      </c>
      <c r="P2409">
        <f t="shared" si="149"/>
        <v>168.39</v>
      </c>
      <c r="Q2409" s="11" t="s">
        <v>8334</v>
      </c>
      <c r="R2409" t="s">
        <v>8335</v>
      </c>
      <c r="S2409" s="15">
        <f t="shared" si="150"/>
        <v>42082.575555555552</v>
      </c>
      <c r="T2409" s="15">
        <f t="shared" si="151"/>
        <v>42105.25</v>
      </c>
    </row>
    <row r="2410" spans="1:20" ht="27.6" x14ac:dyDescent="0.4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48"/>
        <v>0</v>
      </c>
      <c r="P2410">
        <f t="shared" si="149"/>
        <v>15</v>
      </c>
      <c r="Q2410" s="11" t="s">
        <v>8334</v>
      </c>
      <c r="R2410" t="s">
        <v>8335</v>
      </c>
      <c r="S2410" s="15">
        <f t="shared" si="150"/>
        <v>41919.140706018516</v>
      </c>
      <c r="T2410" s="15">
        <f t="shared" si="151"/>
        <v>41949.182372685187</v>
      </c>
    </row>
    <row r="2411" spans="1:20" ht="27.6" x14ac:dyDescent="0.4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48"/>
        <v>2</v>
      </c>
      <c r="P2411">
        <f t="shared" si="149"/>
        <v>76.67</v>
      </c>
      <c r="Q2411" s="11" t="s">
        <v>8334</v>
      </c>
      <c r="R2411" t="s">
        <v>8335</v>
      </c>
      <c r="S2411" s="15">
        <f t="shared" si="150"/>
        <v>42204.875868055555</v>
      </c>
      <c r="T2411" s="15">
        <f t="shared" si="151"/>
        <v>42234.875868055555</v>
      </c>
    </row>
    <row r="2412" spans="1:20" ht="55.2" x14ac:dyDescent="0.4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48"/>
        <v>0</v>
      </c>
      <c r="P2412">
        <f t="shared" si="149"/>
        <v>0</v>
      </c>
      <c r="Q2412" s="11" t="s">
        <v>8334</v>
      </c>
      <c r="R2412" t="s">
        <v>8335</v>
      </c>
      <c r="S2412" s="15">
        <f t="shared" si="150"/>
        <v>42224.408275462964</v>
      </c>
      <c r="T2412" s="15">
        <f t="shared" si="151"/>
        <v>42254.408275462964</v>
      </c>
    </row>
    <row r="2413" spans="1:20" ht="41.4" x14ac:dyDescent="0.4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48"/>
        <v>1</v>
      </c>
      <c r="P2413">
        <f t="shared" si="149"/>
        <v>50.33</v>
      </c>
      <c r="Q2413" s="11" t="s">
        <v>8334</v>
      </c>
      <c r="R2413" t="s">
        <v>8335</v>
      </c>
      <c r="S2413" s="15">
        <f t="shared" si="150"/>
        <v>42211.732430555552</v>
      </c>
      <c r="T2413" s="15">
        <f t="shared" si="151"/>
        <v>42241.732430555552</v>
      </c>
    </row>
    <row r="2414" spans="1:20" ht="41.4" x14ac:dyDescent="0.4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48"/>
        <v>0</v>
      </c>
      <c r="P2414">
        <f t="shared" si="149"/>
        <v>0</v>
      </c>
      <c r="Q2414" s="11" t="s">
        <v>8334</v>
      </c>
      <c r="R2414" t="s">
        <v>8335</v>
      </c>
      <c r="S2414" s="15">
        <f t="shared" si="150"/>
        <v>42655.736956018518</v>
      </c>
      <c r="T2414" s="15">
        <f t="shared" si="151"/>
        <v>42700.778622685189</v>
      </c>
    </row>
    <row r="2415" spans="1:20" ht="41.4" x14ac:dyDescent="0.4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48"/>
        <v>1</v>
      </c>
      <c r="P2415">
        <f t="shared" si="149"/>
        <v>8.33</v>
      </c>
      <c r="Q2415" s="11" t="s">
        <v>8334</v>
      </c>
      <c r="R2415" t="s">
        <v>8335</v>
      </c>
      <c r="S2415" s="15">
        <f t="shared" si="150"/>
        <v>41760.10974537037</v>
      </c>
      <c r="T2415" s="15">
        <f t="shared" si="151"/>
        <v>41790.979166666664</v>
      </c>
    </row>
    <row r="2416" spans="1:20" ht="41.4" x14ac:dyDescent="0.4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48"/>
        <v>3</v>
      </c>
      <c r="P2416">
        <f t="shared" si="149"/>
        <v>35.380000000000003</v>
      </c>
      <c r="Q2416" s="11" t="s">
        <v>8334</v>
      </c>
      <c r="R2416" t="s">
        <v>8335</v>
      </c>
      <c r="S2416" s="15">
        <f t="shared" si="150"/>
        <v>42198.695138888885</v>
      </c>
      <c r="T2416" s="15">
        <f t="shared" si="151"/>
        <v>42238.165972222225</v>
      </c>
    </row>
    <row r="2417" spans="1:20" ht="41.4" x14ac:dyDescent="0.4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48"/>
        <v>1</v>
      </c>
      <c r="P2417">
        <f t="shared" si="149"/>
        <v>55.83</v>
      </c>
      <c r="Q2417" s="11" t="s">
        <v>8334</v>
      </c>
      <c r="R2417" t="s">
        <v>8335</v>
      </c>
      <c r="S2417" s="15">
        <f t="shared" si="150"/>
        <v>42536.862800925926</v>
      </c>
      <c r="T2417" s="15">
        <f t="shared" si="151"/>
        <v>42566.862800925926</v>
      </c>
    </row>
    <row r="2418" spans="1:20" ht="41.4" x14ac:dyDescent="0.4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48"/>
        <v>0</v>
      </c>
      <c r="P2418">
        <f t="shared" si="149"/>
        <v>5</v>
      </c>
      <c r="Q2418" s="11" t="s">
        <v>8334</v>
      </c>
      <c r="R2418" t="s">
        <v>8335</v>
      </c>
      <c r="S2418" s="15">
        <f t="shared" si="150"/>
        <v>42019.737766203703</v>
      </c>
      <c r="T2418" s="15">
        <f t="shared" si="151"/>
        <v>42077.625</v>
      </c>
    </row>
    <row r="2419" spans="1:20" ht="41.4" x14ac:dyDescent="0.4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48"/>
        <v>0</v>
      </c>
      <c r="P2419">
        <f t="shared" si="149"/>
        <v>0</v>
      </c>
      <c r="Q2419" s="11" t="s">
        <v>8334</v>
      </c>
      <c r="R2419" t="s">
        <v>8335</v>
      </c>
      <c r="S2419" s="15">
        <f t="shared" si="150"/>
        <v>41831.884108796294</v>
      </c>
      <c r="T2419" s="15">
        <f t="shared" si="151"/>
        <v>41861.884108796294</v>
      </c>
    </row>
    <row r="2420" spans="1:20" x14ac:dyDescent="0.4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48"/>
        <v>0</v>
      </c>
      <c r="P2420">
        <f t="shared" si="149"/>
        <v>1</v>
      </c>
      <c r="Q2420" s="11" t="s">
        <v>8334</v>
      </c>
      <c r="R2420" t="s">
        <v>8335</v>
      </c>
      <c r="S2420" s="15">
        <f t="shared" si="150"/>
        <v>42027.856990740736</v>
      </c>
      <c r="T2420" s="15">
        <f t="shared" si="151"/>
        <v>42087.815324074079</v>
      </c>
    </row>
    <row r="2421" spans="1:20" ht="41.4" x14ac:dyDescent="0.4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48"/>
        <v>0</v>
      </c>
      <c r="P2421">
        <f t="shared" si="149"/>
        <v>0</v>
      </c>
      <c r="Q2421" s="11" t="s">
        <v>8334</v>
      </c>
      <c r="R2421" t="s">
        <v>8335</v>
      </c>
      <c r="S2421" s="15">
        <f t="shared" si="150"/>
        <v>41993.738298611104</v>
      </c>
      <c r="T2421" s="15">
        <f t="shared" si="151"/>
        <v>42053.738298611104</v>
      </c>
    </row>
    <row r="2422" spans="1:20" ht="41.4" x14ac:dyDescent="0.4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48"/>
        <v>15</v>
      </c>
      <c r="P2422">
        <f t="shared" si="149"/>
        <v>69.47</v>
      </c>
      <c r="Q2422" s="11" t="s">
        <v>8334</v>
      </c>
      <c r="R2422" t="s">
        <v>8335</v>
      </c>
      <c r="S2422" s="15">
        <f t="shared" si="150"/>
        <v>41893.028877314813</v>
      </c>
      <c r="T2422" s="15">
        <f t="shared" si="151"/>
        <v>41953.070543981477</v>
      </c>
    </row>
    <row r="2423" spans="1:20" ht="27.6" x14ac:dyDescent="0.4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48"/>
        <v>0</v>
      </c>
      <c r="P2423">
        <f t="shared" si="149"/>
        <v>1</v>
      </c>
      <c r="Q2423" s="11" t="s">
        <v>8334</v>
      </c>
      <c r="R2423" t="s">
        <v>8335</v>
      </c>
      <c r="S2423" s="15">
        <f t="shared" si="150"/>
        <v>42026.687453703707</v>
      </c>
      <c r="T2423" s="15">
        <f t="shared" si="151"/>
        <v>42056.687453703707</v>
      </c>
    </row>
    <row r="2424" spans="1:20" ht="27.6" x14ac:dyDescent="0.4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48"/>
        <v>0</v>
      </c>
      <c r="P2424">
        <f t="shared" si="149"/>
        <v>1</v>
      </c>
      <c r="Q2424" s="11" t="s">
        <v>8334</v>
      </c>
      <c r="R2424" t="s">
        <v>8335</v>
      </c>
      <c r="S2424" s="15">
        <f t="shared" si="150"/>
        <v>42044.724953703699</v>
      </c>
      <c r="T2424" s="15">
        <f t="shared" si="151"/>
        <v>42074.683287037042</v>
      </c>
    </row>
    <row r="2425" spans="1:20" ht="41.4" x14ac:dyDescent="0.4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48"/>
        <v>0</v>
      </c>
      <c r="P2425">
        <f t="shared" si="149"/>
        <v>8</v>
      </c>
      <c r="Q2425" s="11" t="s">
        <v>8334</v>
      </c>
      <c r="R2425" t="s">
        <v>8335</v>
      </c>
      <c r="S2425" s="15">
        <f t="shared" si="150"/>
        <v>41974.704745370371</v>
      </c>
      <c r="T2425" s="15">
        <f t="shared" si="151"/>
        <v>42004.704745370371</v>
      </c>
    </row>
    <row r="2426" spans="1:20" ht="27.6" x14ac:dyDescent="0.4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48"/>
        <v>1</v>
      </c>
      <c r="P2426">
        <f t="shared" si="149"/>
        <v>34.44</v>
      </c>
      <c r="Q2426" s="11" t="s">
        <v>8334</v>
      </c>
      <c r="R2426" t="s">
        <v>8335</v>
      </c>
      <c r="S2426" s="15">
        <f t="shared" si="150"/>
        <v>41909.892453703702</v>
      </c>
      <c r="T2426" s="15">
        <f t="shared" si="151"/>
        <v>41939.892453703702</v>
      </c>
    </row>
    <row r="2427" spans="1:20" ht="41.4" x14ac:dyDescent="0.4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48"/>
        <v>0</v>
      </c>
      <c r="P2427">
        <f t="shared" si="149"/>
        <v>1</v>
      </c>
      <c r="Q2427" s="11" t="s">
        <v>8334</v>
      </c>
      <c r="R2427" t="s">
        <v>8335</v>
      </c>
      <c r="S2427" s="15">
        <f t="shared" si="150"/>
        <v>42502.913761574076</v>
      </c>
      <c r="T2427" s="15">
        <f t="shared" si="151"/>
        <v>42517.919444444444</v>
      </c>
    </row>
    <row r="2428" spans="1:20" ht="41.4" x14ac:dyDescent="0.4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48"/>
        <v>0</v>
      </c>
      <c r="P2428">
        <f t="shared" si="149"/>
        <v>0</v>
      </c>
      <c r="Q2428" s="11" t="s">
        <v>8334</v>
      </c>
      <c r="R2428" t="s">
        <v>8335</v>
      </c>
      <c r="S2428" s="15">
        <f t="shared" si="150"/>
        <v>42164.170046296291</v>
      </c>
      <c r="T2428" s="15">
        <f t="shared" si="151"/>
        <v>42224.170046296291</v>
      </c>
    </row>
    <row r="2429" spans="1:20" ht="27.6" x14ac:dyDescent="0.4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48"/>
        <v>0</v>
      </c>
      <c r="P2429">
        <f t="shared" si="149"/>
        <v>1</v>
      </c>
      <c r="Q2429" s="11" t="s">
        <v>8334</v>
      </c>
      <c r="R2429" t="s">
        <v>8335</v>
      </c>
      <c r="S2429" s="15">
        <f t="shared" si="150"/>
        <v>42412.318668981476</v>
      </c>
      <c r="T2429" s="15">
        <f t="shared" si="151"/>
        <v>42452.277002314819</v>
      </c>
    </row>
    <row r="2430" spans="1:20" ht="27.6" x14ac:dyDescent="0.4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48"/>
        <v>0</v>
      </c>
      <c r="P2430">
        <f t="shared" si="149"/>
        <v>1</v>
      </c>
      <c r="Q2430" s="11" t="s">
        <v>8334</v>
      </c>
      <c r="R2430" t="s">
        <v>8335</v>
      </c>
      <c r="S2430" s="15">
        <f t="shared" si="150"/>
        <v>42045.784155092595</v>
      </c>
      <c r="T2430" s="15">
        <f t="shared" si="151"/>
        <v>42075.742488425924</v>
      </c>
    </row>
    <row r="2431" spans="1:20" ht="41.4" x14ac:dyDescent="0.4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48"/>
        <v>1</v>
      </c>
      <c r="P2431">
        <f t="shared" si="149"/>
        <v>501.25</v>
      </c>
      <c r="Q2431" s="11" t="s">
        <v>8334</v>
      </c>
      <c r="R2431" t="s">
        <v>8335</v>
      </c>
      <c r="S2431" s="15">
        <f t="shared" si="150"/>
        <v>42734.879236111112</v>
      </c>
      <c r="T2431" s="15">
        <f t="shared" si="151"/>
        <v>42771.697222222225</v>
      </c>
    </row>
    <row r="2432" spans="1:20" ht="41.4" x14ac:dyDescent="0.4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48"/>
        <v>1</v>
      </c>
      <c r="P2432">
        <f t="shared" si="149"/>
        <v>10.5</v>
      </c>
      <c r="Q2432" s="11" t="s">
        <v>8334</v>
      </c>
      <c r="R2432" t="s">
        <v>8335</v>
      </c>
      <c r="S2432" s="15">
        <f t="shared" si="150"/>
        <v>42382.130833333329</v>
      </c>
      <c r="T2432" s="15">
        <f t="shared" si="151"/>
        <v>42412.130833333329</v>
      </c>
    </row>
    <row r="2433" spans="1:20" ht="27.6" x14ac:dyDescent="0.4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48"/>
        <v>0</v>
      </c>
      <c r="P2433">
        <f t="shared" si="149"/>
        <v>1</v>
      </c>
      <c r="Q2433" s="11" t="s">
        <v>8334</v>
      </c>
      <c r="R2433" t="s">
        <v>8335</v>
      </c>
      <c r="S2433" s="15">
        <f t="shared" si="150"/>
        <v>42489.099687499998</v>
      </c>
      <c r="T2433" s="15">
        <f t="shared" si="151"/>
        <v>42549.099687499998</v>
      </c>
    </row>
    <row r="2434" spans="1:20" ht="41.4" x14ac:dyDescent="0.4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si="148"/>
        <v>0</v>
      </c>
      <c r="P2434">
        <f t="shared" si="149"/>
        <v>1</v>
      </c>
      <c r="Q2434" s="11" t="s">
        <v>8334</v>
      </c>
      <c r="R2434" t="s">
        <v>8335</v>
      </c>
      <c r="S2434" s="15">
        <f t="shared" si="150"/>
        <v>42041.218715277777</v>
      </c>
      <c r="T2434" s="15">
        <f t="shared" si="151"/>
        <v>42071.218715277777</v>
      </c>
    </row>
    <row r="2435" spans="1:20" ht="41.4" x14ac:dyDescent="0.4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ref="O2435:O2498" si="152">ROUND(E2435/D2435*100,0)</f>
        <v>0</v>
      </c>
      <c r="P2435">
        <f t="shared" ref="P2435:P2498" si="153">IFERROR(ROUND(E2435/L2435,2),0)</f>
        <v>0</v>
      </c>
      <c r="Q2435" s="11" t="s">
        <v>8334</v>
      </c>
      <c r="R2435" t="s">
        <v>8335</v>
      </c>
      <c r="S2435" s="15">
        <f t="shared" ref="S2435:S2498" si="154">(((J2435/60)/60)/24)+DATE(1970,1,1)</f>
        <v>42397.89980324074</v>
      </c>
      <c r="T2435" s="15">
        <f t="shared" ref="T2435:T2498" si="155">(((I2435/60)/60)/24)+DATE(1970,1,1)</f>
        <v>42427.89980324074</v>
      </c>
    </row>
    <row r="2436" spans="1:20" ht="41.4" x14ac:dyDescent="0.4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52"/>
        <v>0</v>
      </c>
      <c r="P2436">
        <f t="shared" si="153"/>
        <v>13</v>
      </c>
      <c r="Q2436" s="11" t="s">
        <v>8334</v>
      </c>
      <c r="R2436" t="s">
        <v>8335</v>
      </c>
      <c r="S2436" s="15">
        <f t="shared" si="154"/>
        <v>42180.18604166666</v>
      </c>
      <c r="T2436" s="15">
        <f t="shared" si="155"/>
        <v>42220.18604166666</v>
      </c>
    </row>
    <row r="2437" spans="1:20" ht="41.4" x14ac:dyDescent="0.4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52"/>
        <v>0</v>
      </c>
      <c r="P2437">
        <f t="shared" si="153"/>
        <v>306</v>
      </c>
      <c r="Q2437" s="11" t="s">
        <v>8334</v>
      </c>
      <c r="R2437" t="s">
        <v>8335</v>
      </c>
      <c r="S2437" s="15">
        <f t="shared" si="154"/>
        <v>42252.277615740735</v>
      </c>
      <c r="T2437" s="15">
        <f t="shared" si="155"/>
        <v>42282.277615740735</v>
      </c>
    </row>
    <row r="2438" spans="1:20" ht="41.4" x14ac:dyDescent="0.4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52"/>
        <v>0</v>
      </c>
      <c r="P2438">
        <f t="shared" si="153"/>
        <v>22.5</v>
      </c>
      <c r="Q2438" s="11" t="s">
        <v>8334</v>
      </c>
      <c r="R2438" t="s">
        <v>8335</v>
      </c>
      <c r="S2438" s="15">
        <f t="shared" si="154"/>
        <v>42338.615393518514</v>
      </c>
      <c r="T2438" s="15">
        <f t="shared" si="155"/>
        <v>42398.615393518514</v>
      </c>
    </row>
    <row r="2439" spans="1:20" ht="41.4" x14ac:dyDescent="0.4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52"/>
        <v>0</v>
      </c>
      <c r="P2439">
        <f t="shared" si="153"/>
        <v>0</v>
      </c>
      <c r="Q2439" s="11" t="s">
        <v>8334</v>
      </c>
      <c r="R2439" t="s">
        <v>8335</v>
      </c>
      <c r="S2439" s="15">
        <f t="shared" si="154"/>
        <v>42031.965138888889</v>
      </c>
      <c r="T2439" s="15">
        <f t="shared" si="155"/>
        <v>42080.75</v>
      </c>
    </row>
    <row r="2440" spans="1:20" ht="41.4" x14ac:dyDescent="0.4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52"/>
        <v>0</v>
      </c>
      <c r="P2440">
        <f t="shared" si="153"/>
        <v>50</v>
      </c>
      <c r="Q2440" s="11" t="s">
        <v>8334</v>
      </c>
      <c r="R2440" t="s">
        <v>8335</v>
      </c>
      <c r="S2440" s="15">
        <f t="shared" si="154"/>
        <v>42285.91506944444</v>
      </c>
      <c r="T2440" s="15">
        <f t="shared" si="155"/>
        <v>42345.956736111111</v>
      </c>
    </row>
    <row r="2441" spans="1:20" ht="41.4" x14ac:dyDescent="0.4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52"/>
        <v>0</v>
      </c>
      <c r="P2441">
        <f t="shared" si="153"/>
        <v>0</v>
      </c>
      <c r="Q2441" s="11" t="s">
        <v>8334</v>
      </c>
      <c r="R2441" t="s">
        <v>8335</v>
      </c>
      <c r="S2441" s="15">
        <f t="shared" si="154"/>
        <v>42265.818622685183</v>
      </c>
      <c r="T2441" s="15">
        <f t="shared" si="155"/>
        <v>42295.818622685183</v>
      </c>
    </row>
    <row r="2442" spans="1:20" ht="27.6" x14ac:dyDescent="0.4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52"/>
        <v>0</v>
      </c>
      <c r="P2442">
        <f t="shared" si="153"/>
        <v>5</v>
      </c>
      <c r="Q2442" s="11" t="s">
        <v>8334</v>
      </c>
      <c r="R2442" t="s">
        <v>8335</v>
      </c>
      <c r="S2442" s="15">
        <f t="shared" si="154"/>
        <v>42383.899456018517</v>
      </c>
      <c r="T2442" s="15">
        <f t="shared" si="155"/>
        <v>42413.899456018517</v>
      </c>
    </row>
    <row r="2443" spans="1:20" ht="27.6" x14ac:dyDescent="0.4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52"/>
        <v>108</v>
      </c>
      <c r="P2443">
        <f t="shared" si="153"/>
        <v>74.23</v>
      </c>
      <c r="Q2443" s="11" t="s">
        <v>8334</v>
      </c>
      <c r="R2443" t="s">
        <v>8350</v>
      </c>
      <c r="S2443" s="15">
        <f t="shared" si="154"/>
        <v>42187.125625000001</v>
      </c>
      <c r="T2443" s="15">
        <f t="shared" si="155"/>
        <v>42208.207638888889</v>
      </c>
    </row>
    <row r="2444" spans="1:20" ht="27.6" x14ac:dyDescent="0.4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52"/>
        <v>126</v>
      </c>
      <c r="P2444">
        <f t="shared" si="153"/>
        <v>81.25</v>
      </c>
      <c r="Q2444" s="11" t="s">
        <v>8334</v>
      </c>
      <c r="R2444" t="s">
        <v>8350</v>
      </c>
      <c r="S2444" s="15">
        <f t="shared" si="154"/>
        <v>42052.666990740734</v>
      </c>
      <c r="T2444" s="15">
        <f t="shared" si="155"/>
        <v>42082.625324074077</v>
      </c>
    </row>
    <row r="2445" spans="1:20" ht="41.4" x14ac:dyDescent="0.4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52"/>
        <v>203</v>
      </c>
      <c r="P2445">
        <f t="shared" si="153"/>
        <v>130.22999999999999</v>
      </c>
      <c r="Q2445" s="11" t="s">
        <v>8334</v>
      </c>
      <c r="R2445" t="s">
        <v>8350</v>
      </c>
      <c r="S2445" s="15">
        <f t="shared" si="154"/>
        <v>41836.625254629631</v>
      </c>
      <c r="T2445" s="15">
        <f t="shared" si="155"/>
        <v>41866.625254629631</v>
      </c>
    </row>
    <row r="2446" spans="1:20" ht="41.4" x14ac:dyDescent="0.4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52"/>
        <v>109</v>
      </c>
      <c r="P2446">
        <f t="shared" si="153"/>
        <v>53.41</v>
      </c>
      <c r="Q2446" s="11" t="s">
        <v>8334</v>
      </c>
      <c r="R2446" t="s">
        <v>8350</v>
      </c>
      <c r="S2446" s="15">
        <f t="shared" si="154"/>
        <v>42485.754525462966</v>
      </c>
      <c r="T2446" s="15">
        <f t="shared" si="155"/>
        <v>42515.754525462966</v>
      </c>
    </row>
    <row r="2447" spans="1:20" ht="55.2" x14ac:dyDescent="0.4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52"/>
        <v>173</v>
      </c>
      <c r="P2447">
        <f t="shared" si="153"/>
        <v>75.13</v>
      </c>
      <c r="Q2447" s="11" t="s">
        <v>8334</v>
      </c>
      <c r="R2447" t="s">
        <v>8350</v>
      </c>
      <c r="S2447" s="15">
        <f t="shared" si="154"/>
        <v>42243.190057870372</v>
      </c>
      <c r="T2447" s="15">
        <f t="shared" si="155"/>
        <v>42273.190057870372</v>
      </c>
    </row>
    <row r="2448" spans="1:20" ht="41.4" x14ac:dyDescent="0.4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52"/>
        <v>168</v>
      </c>
      <c r="P2448">
        <f t="shared" si="153"/>
        <v>75.67</v>
      </c>
      <c r="Q2448" s="11" t="s">
        <v>8334</v>
      </c>
      <c r="R2448" t="s">
        <v>8350</v>
      </c>
      <c r="S2448" s="15">
        <f t="shared" si="154"/>
        <v>42670.602673611109</v>
      </c>
      <c r="T2448" s="15">
        <f t="shared" si="155"/>
        <v>42700.64434027778</v>
      </c>
    </row>
    <row r="2449" spans="1:20" ht="41.4" x14ac:dyDescent="0.4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52"/>
        <v>427</v>
      </c>
      <c r="P2449">
        <f t="shared" si="153"/>
        <v>31.69</v>
      </c>
      <c r="Q2449" s="11" t="s">
        <v>8334</v>
      </c>
      <c r="R2449" t="s">
        <v>8350</v>
      </c>
      <c r="S2449" s="15">
        <f t="shared" si="154"/>
        <v>42654.469826388886</v>
      </c>
      <c r="T2449" s="15">
        <f t="shared" si="155"/>
        <v>42686.166666666672</v>
      </c>
    </row>
    <row r="2450" spans="1:20" ht="41.4" x14ac:dyDescent="0.4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52"/>
        <v>108</v>
      </c>
      <c r="P2450">
        <f t="shared" si="153"/>
        <v>47.78</v>
      </c>
      <c r="Q2450" s="11" t="s">
        <v>8334</v>
      </c>
      <c r="R2450" t="s">
        <v>8350</v>
      </c>
      <c r="S2450" s="15">
        <f t="shared" si="154"/>
        <v>42607.316122685181</v>
      </c>
      <c r="T2450" s="15">
        <f t="shared" si="155"/>
        <v>42613.233333333337</v>
      </c>
    </row>
    <row r="2451" spans="1:20" ht="41.4" x14ac:dyDescent="0.4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52"/>
        <v>108</v>
      </c>
      <c r="P2451">
        <f t="shared" si="153"/>
        <v>90</v>
      </c>
      <c r="Q2451" s="11" t="s">
        <v>8334</v>
      </c>
      <c r="R2451" t="s">
        <v>8350</v>
      </c>
      <c r="S2451" s="15">
        <f t="shared" si="154"/>
        <v>41943.142534722225</v>
      </c>
      <c r="T2451" s="15">
        <f t="shared" si="155"/>
        <v>41973.184201388889</v>
      </c>
    </row>
    <row r="2452" spans="1:20" ht="41.4" x14ac:dyDescent="0.4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52"/>
        <v>102</v>
      </c>
      <c r="P2452">
        <f t="shared" si="153"/>
        <v>149.31</v>
      </c>
      <c r="Q2452" s="11" t="s">
        <v>8334</v>
      </c>
      <c r="R2452" t="s">
        <v>8350</v>
      </c>
      <c r="S2452" s="15">
        <f t="shared" si="154"/>
        <v>41902.07240740741</v>
      </c>
      <c r="T2452" s="15">
        <f t="shared" si="155"/>
        <v>41940.132638888892</v>
      </c>
    </row>
    <row r="2453" spans="1:20" ht="41.4" x14ac:dyDescent="0.4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52"/>
        <v>115</v>
      </c>
      <c r="P2453">
        <f t="shared" si="153"/>
        <v>62.07</v>
      </c>
      <c r="Q2453" s="11" t="s">
        <v>8334</v>
      </c>
      <c r="R2453" t="s">
        <v>8350</v>
      </c>
      <c r="S2453" s="15">
        <f t="shared" si="154"/>
        <v>42779.908449074079</v>
      </c>
      <c r="T2453" s="15">
        <f t="shared" si="155"/>
        <v>42799.908449074079</v>
      </c>
    </row>
    <row r="2454" spans="1:20" ht="41.4" x14ac:dyDescent="0.4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52"/>
        <v>134</v>
      </c>
      <c r="P2454">
        <f t="shared" si="153"/>
        <v>53.4</v>
      </c>
      <c r="Q2454" s="11" t="s">
        <v>8334</v>
      </c>
      <c r="R2454" t="s">
        <v>8350</v>
      </c>
      <c r="S2454" s="15">
        <f t="shared" si="154"/>
        <v>42338.84375</v>
      </c>
      <c r="T2454" s="15">
        <f t="shared" si="155"/>
        <v>42367.958333333328</v>
      </c>
    </row>
    <row r="2455" spans="1:20" ht="41.4" x14ac:dyDescent="0.4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52"/>
        <v>155</v>
      </c>
      <c r="P2455">
        <f t="shared" si="153"/>
        <v>69.27</v>
      </c>
      <c r="Q2455" s="11" t="s">
        <v>8334</v>
      </c>
      <c r="R2455" t="s">
        <v>8350</v>
      </c>
      <c r="S2455" s="15">
        <f t="shared" si="154"/>
        <v>42738.692233796297</v>
      </c>
      <c r="T2455" s="15">
        <f t="shared" si="155"/>
        <v>42768.692233796297</v>
      </c>
    </row>
    <row r="2456" spans="1:20" ht="41.4" x14ac:dyDescent="0.4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52"/>
        <v>101</v>
      </c>
      <c r="P2456">
        <f t="shared" si="153"/>
        <v>271.51</v>
      </c>
      <c r="Q2456" s="11" t="s">
        <v>8334</v>
      </c>
      <c r="R2456" t="s">
        <v>8350</v>
      </c>
      <c r="S2456" s="15">
        <f t="shared" si="154"/>
        <v>42770.201481481476</v>
      </c>
      <c r="T2456" s="15">
        <f t="shared" si="155"/>
        <v>42805.201481481476</v>
      </c>
    </row>
    <row r="2457" spans="1:20" ht="41.4" x14ac:dyDescent="0.4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52"/>
        <v>182</v>
      </c>
      <c r="P2457">
        <f t="shared" si="153"/>
        <v>34.130000000000003</v>
      </c>
      <c r="Q2457" s="11" t="s">
        <v>8334</v>
      </c>
      <c r="R2457" t="s">
        <v>8350</v>
      </c>
      <c r="S2457" s="15">
        <f t="shared" si="154"/>
        <v>42452.781828703708</v>
      </c>
      <c r="T2457" s="15">
        <f t="shared" si="155"/>
        <v>42480.781828703708</v>
      </c>
    </row>
    <row r="2458" spans="1:20" ht="41.4" x14ac:dyDescent="0.4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52"/>
        <v>181</v>
      </c>
      <c r="P2458">
        <f t="shared" si="153"/>
        <v>40.49</v>
      </c>
      <c r="Q2458" s="11" t="s">
        <v>8334</v>
      </c>
      <c r="R2458" t="s">
        <v>8350</v>
      </c>
      <c r="S2458" s="15">
        <f t="shared" si="154"/>
        <v>42761.961099537039</v>
      </c>
      <c r="T2458" s="15">
        <f t="shared" si="155"/>
        <v>42791.961099537039</v>
      </c>
    </row>
    <row r="2459" spans="1:20" ht="41.4" x14ac:dyDescent="0.4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52"/>
        <v>102</v>
      </c>
      <c r="P2459">
        <f t="shared" si="153"/>
        <v>189.76</v>
      </c>
      <c r="Q2459" s="11" t="s">
        <v>8334</v>
      </c>
      <c r="R2459" t="s">
        <v>8350</v>
      </c>
      <c r="S2459" s="15">
        <f t="shared" si="154"/>
        <v>42423.602500000001</v>
      </c>
      <c r="T2459" s="15">
        <f t="shared" si="155"/>
        <v>42453.560833333337</v>
      </c>
    </row>
    <row r="2460" spans="1:20" ht="41.4" x14ac:dyDescent="0.4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52"/>
        <v>110</v>
      </c>
      <c r="P2460">
        <f t="shared" si="153"/>
        <v>68.86</v>
      </c>
      <c r="Q2460" s="11" t="s">
        <v>8334</v>
      </c>
      <c r="R2460" t="s">
        <v>8350</v>
      </c>
      <c r="S2460" s="15">
        <f t="shared" si="154"/>
        <v>42495.871736111112</v>
      </c>
      <c r="T2460" s="15">
        <f t="shared" si="155"/>
        <v>42530.791666666672</v>
      </c>
    </row>
    <row r="2461" spans="1:20" ht="41.4" x14ac:dyDescent="0.4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52"/>
        <v>102</v>
      </c>
      <c r="P2461">
        <f t="shared" si="153"/>
        <v>108.78</v>
      </c>
      <c r="Q2461" s="11" t="s">
        <v>8334</v>
      </c>
      <c r="R2461" t="s">
        <v>8350</v>
      </c>
      <c r="S2461" s="15">
        <f t="shared" si="154"/>
        <v>42407.637557870374</v>
      </c>
      <c r="T2461" s="15">
        <f t="shared" si="155"/>
        <v>42452.595891203702</v>
      </c>
    </row>
    <row r="2462" spans="1:20" ht="41.4" x14ac:dyDescent="0.4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52"/>
        <v>101</v>
      </c>
      <c r="P2462">
        <f t="shared" si="153"/>
        <v>125.99</v>
      </c>
      <c r="Q2462" s="11" t="s">
        <v>8334</v>
      </c>
      <c r="R2462" t="s">
        <v>8350</v>
      </c>
      <c r="S2462" s="15">
        <f t="shared" si="154"/>
        <v>42704.187118055561</v>
      </c>
      <c r="T2462" s="15">
        <f t="shared" si="155"/>
        <v>42738.178472222222</v>
      </c>
    </row>
    <row r="2463" spans="1:20" ht="41.4" x14ac:dyDescent="0.4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52"/>
        <v>104</v>
      </c>
      <c r="P2463">
        <f t="shared" si="153"/>
        <v>90.52</v>
      </c>
      <c r="Q2463" s="11" t="s">
        <v>8323</v>
      </c>
      <c r="R2463" t="s">
        <v>8327</v>
      </c>
      <c r="S2463" s="15">
        <f t="shared" si="154"/>
        <v>40784.012696759259</v>
      </c>
      <c r="T2463" s="15">
        <f t="shared" si="155"/>
        <v>40817.125</v>
      </c>
    </row>
    <row r="2464" spans="1:20" ht="41.4" x14ac:dyDescent="0.4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52"/>
        <v>111</v>
      </c>
      <c r="P2464">
        <f t="shared" si="153"/>
        <v>28.88</v>
      </c>
      <c r="Q2464" s="11" t="s">
        <v>8323</v>
      </c>
      <c r="R2464" t="s">
        <v>8327</v>
      </c>
      <c r="S2464" s="15">
        <f t="shared" si="154"/>
        <v>41089.186296296299</v>
      </c>
      <c r="T2464" s="15">
        <f t="shared" si="155"/>
        <v>41109.186296296299</v>
      </c>
    </row>
    <row r="2465" spans="1:20" x14ac:dyDescent="0.4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52"/>
        <v>116</v>
      </c>
      <c r="P2465">
        <f t="shared" si="153"/>
        <v>31</v>
      </c>
      <c r="Q2465" s="11" t="s">
        <v>8323</v>
      </c>
      <c r="R2465" t="s">
        <v>8327</v>
      </c>
      <c r="S2465" s="15">
        <f t="shared" si="154"/>
        <v>41341.111400462964</v>
      </c>
      <c r="T2465" s="15">
        <f t="shared" si="155"/>
        <v>41380.791666666664</v>
      </c>
    </row>
    <row r="2466" spans="1:20" ht="41.4" x14ac:dyDescent="0.4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52"/>
        <v>111</v>
      </c>
      <c r="P2466">
        <f t="shared" si="153"/>
        <v>51.67</v>
      </c>
      <c r="Q2466" s="11" t="s">
        <v>8323</v>
      </c>
      <c r="R2466" t="s">
        <v>8327</v>
      </c>
      <c r="S2466" s="15">
        <f t="shared" si="154"/>
        <v>42248.90042824074</v>
      </c>
      <c r="T2466" s="15">
        <f t="shared" si="155"/>
        <v>42277.811805555553</v>
      </c>
    </row>
    <row r="2467" spans="1:20" ht="27.6" x14ac:dyDescent="0.4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52"/>
        <v>180</v>
      </c>
      <c r="P2467">
        <f t="shared" si="153"/>
        <v>26.27</v>
      </c>
      <c r="Q2467" s="11" t="s">
        <v>8323</v>
      </c>
      <c r="R2467" t="s">
        <v>8327</v>
      </c>
      <c r="S2467" s="15">
        <f t="shared" si="154"/>
        <v>41145.719305555554</v>
      </c>
      <c r="T2467" s="15">
        <f t="shared" si="155"/>
        <v>41175.719305555554</v>
      </c>
    </row>
    <row r="2468" spans="1:20" ht="41.4" x14ac:dyDescent="0.4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52"/>
        <v>100</v>
      </c>
      <c r="P2468">
        <f t="shared" si="153"/>
        <v>48.08</v>
      </c>
      <c r="Q2468" s="11" t="s">
        <v>8323</v>
      </c>
      <c r="R2468" t="s">
        <v>8327</v>
      </c>
      <c r="S2468" s="15">
        <f t="shared" si="154"/>
        <v>41373.102465277778</v>
      </c>
      <c r="T2468" s="15">
        <f t="shared" si="155"/>
        <v>41403.102465277778</v>
      </c>
    </row>
    <row r="2469" spans="1:20" ht="41.4" x14ac:dyDescent="0.4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52"/>
        <v>119</v>
      </c>
      <c r="P2469">
        <f t="shared" si="153"/>
        <v>27.56</v>
      </c>
      <c r="Q2469" s="11" t="s">
        <v>8323</v>
      </c>
      <c r="R2469" t="s">
        <v>8327</v>
      </c>
      <c r="S2469" s="15">
        <f t="shared" si="154"/>
        <v>41025.874201388891</v>
      </c>
      <c r="T2469" s="15">
        <f t="shared" si="155"/>
        <v>41039.708333333336</v>
      </c>
    </row>
    <row r="2470" spans="1:20" ht="27.6" x14ac:dyDescent="0.4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52"/>
        <v>107</v>
      </c>
      <c r="P2470">
        <f t="shared" si="153"/>
        <v>36.97</v>
      </c>
      <c r="Q2470" s="11" t="s">
        <v>8323</v>
      </c>
      <c r="R2470" t="s">
        <v>8327</v>
      </c>
      <c r="S2470" s="15">
        <f t="shared" si="154"/>
        <v>41174.154178240737</v>
      </c>
      <c r="T2470" s="15">
        <f t="shared" si="155"/>
        <v>41210.208333333336</v>
      </c>
    </row>
    <row r="2471" spans="1:20" ht="41.4" x14ac:dyDescent="0.4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52"/>
        <v>114</v>
      </c>
      <c r="P2471">
        <f t="shared" si="153"/>
        <v>29.02</v>
      </c>
      <c r="Q2471" s="11" t="s">
        <v>8323</v>
      </c>
      <c r="R2471" t="s">
        <v>8327</v>
      </c>
      <c r="S2471" s="15">
        <f t="shared" si="154"/>
        <v>40557.429733796293</v>
      </c>
      <c r="T2471" s="15">
        <f t="shared" si="155"/>
        <v>40582.429733796293</v>
      </c>
    </row>
    <row r="2472" spans="1:20" ht="41.4" x14ac:dyDescent="0.4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52"/>
        <v>103</v>
      </c>
      <c r="P2472">
        <f t="shared" si="153"/>
        <v>28.66</v>
      </c>
      <c r="Q2472" s="11" t="s">
        <v>8323</v>
      </c>
      <c r="R2472" t="s">
        <v>8327</v>
      </c>
      <c r="S2472" s="15">
        <f t="shared" si="154"/>
        <v>41023.07471064815</v>
      </c>
      <c r="T2472" s="15">
        <f t="shared" si="155"/>
        <v>41053.07471064815</v>
      </c>
    </row>
    <row r="2473" spans="1:20" ht="41.4" x14ac:dyDescent="0.4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52"/>
        <v>128</v>
      </c>
      <c r="P2473">
        <f t="shared" si="153"/>
        <v>37.65</v>
      </c>
      <c r="Q2473" s="11" t="s">
        <v>8323</v>
      </c>
      <c r="R2473" t="s">
        <v>8327</v>
      </c>
      <c r="S2473" s="15">
        <f t="shared" si="154"/>
        <v>40893.992962962962</v>
      </c>
      <c r="T2473" s="15">
        <f t="shared" si="155"/>
        <v>40933.992962962962</v>
      </c>
    </row>
    <row r="2474" spans="1:20" ht="55.2" x14ac:dyDescent="0.4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52"/>
        <v>136</v>
      </c>
      <c r="P2474">
        <f t="shared" si="153"/>
        <v>97.9</v>
      </c>
      <c r="Q2474" s="11" t="s">
        <v>8323</v>
      </c>
      <c r="R2474" t="s">
        <v>8327</v>
      </c>
      <c r="S2474" s="15">
        <f t="shared" si="154"/>
        <v>40354.11550925926</v>
      </c>
      <c r="T2474" s="15">
        <f t="shared" si="155"/>
        <v>40425.043749999997</v>
      </c>
    </row>
    <row r="2475" spans="1:20" ht="41.4" x14ac:dyDescent="0.4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52"/>
        <v>100</v>
      </c>
      <c r="P2475">
        <f t="shared" si="153"/>
        <v>42.55</v>
      </c>
      <c r="Q2475" s="11" t="s">
        <v>8323</v>
      </c>
      <c r="R2475" t="s">
        <v>8327</v>
      </c>
      <c r="S2475" s="15">
        <f t="shared" si="154"/>
        <v>41193.748483796298</v>
      </c>
      <c r="T2475" s="15">
        <f t="shared" si="155"/>
        <v>41223.790150462963</v>
      </c>
    </row>
    <row r="2476" spans="1:20" ht="41.4" x14ac:dyDescent="0.4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52"/>
        <v>100</v>
      </c>
      <c r="P2476">
        <f t="shared" si="153"/>
        <v>131.58000000000001</v>
      </c>
      <c r="Q2476" s="11" t="s">
        <v>8323</v>
      </c>
      <c r="R2476" t="s">
        <v>8327</v>
      </c>
      <c r="S2476" s="15">
        <f t="shared" si="154"/>
        <v>40417.011296296296</v>
      </c>
      <c r="T2476" s="15">
        <f t="shared" si="155"/>
        <v>40462.011296296296</v>
      </c>
    </row>
    <row r="2477" spans="1:20" ht="27.6" x14ac:dyDescent="0.4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52"/>
        <v>105</v>
      </c>
      <c r="P2477">
        <f t="shared" si="153"/>
        <v>32.32</v>
      </c>
      <c r="Q2477" s="11" t="s">
        <v>8323</v>
      </c>
      <c r="R2477" t="s">
        <v>8327</v>
      </c>
      <c r="S2477" s="15">
        <f t="shared" si="154"/>
        <v>40310.287673611114</v>
      </c>
      <c r="T2477" s="15">
        <f t="shared" si="155"/>
        <v>40369.916666666664</v>
      </c>
    </row>
    <row r="2478" spans="1:20" ht="41.4" x14ac:dyDescent="0.4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52"/>
        <v>105</v>
      </c>
      <c r="P2478">
        <f t="shared" si="153"/>
        <v>61.1</v>
      </c>
      <c r="Q2478" s="11" t="s">
        <v>8323</v>
      </c>
      <c r="R2478" t="s">
        <v>8327</v>
      </c>
      <c r="S2478" s="15">
        <f t="shared" si="154"/>
        <v>41913.328356481477</v>
      </c>
      <c r="T2478" s="15">
        <f t="shared" si="155"/>
        <v>41946.370023148149</v>
      </c>
    </row>
    <row r="2479" spans="1:20" ht="27.6" x14ac:dyDescent="0.4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52"/>
        <v>171</v>
      </c>
      <c r="P2479">
        <f t="shared" si="153"/>
        <v>31.34</v>
      </c>
      <c r="Q2479" s="11" t="s">
        <v>8323</v>
      </c>
      <c r="R2479" t="s">
        <v>8327</v>
      </c>
      <c r="S2479" s="15">
        <f t="shared" si="154"/>
        <v>41088.691493055558</v>
      </c>
      <c r="T2479" s="15">
        <f t="shared" si="155"/>
        <v>41133.691493055558</v>
      </c>
    </row>
    <row r="2480" spans="1:20" ht="41.4" x14ac:dyDescent="0.4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52"/>
        <v>128</v>
      </c>
      <c r="P2480">
        <f t="shared" si="153"/>
        <v>129.11000000000001</v>
      </c>
      <c r="Q2480" s="11" t="s">
        <v>8323</v>
      </c>
      <c r="R2480" t="s">
        <v>8327</v>
      </c>
      <c r="S2480" s="15">
        <f t="shared" si="154"/>
        <v>41257.950381944444</v>
      </c>
      <c r="T2480" s="15">
        <f t="shared" si="155"/>
        <v>41287.950381944444</v>
      </c>
    </row>
    <row r="2481" spans="1:20" ht="27.6" x14ac:dyDescent="0.4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52"/>
        <v>133</v>
      </c>
      <c r="P2481">
        <f t="shared" si="153"/>
        <v>25.02</v>
      </c>
      <c r="Q2481" s="11" t="s">
        <v>8323</v>
      </c>
      <c r="R2481" t="s">
        <v>8327</v>
      </c>
      <c r="S2481" s="15">
        <f t="shared" si="154"/>
        <v>41107.726782407408</v>
      </c>
      <c r="T2481" s="15">
        <f t="shared" si="155"/>
        <v>41118.083333333336</v>
      </c>
    </row>
    <row r="2482" spans="1:20" ht="41.4" x14ac:dyDescent="0.4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52"/>
        <v>100</v>
      </c>
      <c r="P2482">
        <f t="shared" si="153"/>
        <v>250</v>
      </c>
      <c r="Q2482" s="11" t="s">
        <v>8323</v>
      </c>
      <c r="R2482" t="s">
        <v>8327</v>
      </c>
      <c r="S2482" s="15">
        <f t="shared" si="154"/>
        <v>42227.936157407406</v>
      </c>
      <c r="T2482" s="15">
        <f t="shared" si="155"/>
        <v>42287.936157407406</v>
      </c>
    </row>
    <row r="2483" spans="1:20" ht="41.4" x14ac:dyDescent="0.4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52"/>
        <v>113</v>
      </c>
      <c r="P2483">
        <f t="shared" si="153"/>
        <v>47.54</v>
      </c>
      <c r="Q2483" s="11" t="s">
        <v>8323</v>
      </c>
      <c r="R2483" t="s">
        <v>8327</v>
      </c>
      <c r="S2483" s="15">
        <f t="shared" si="154"/>
        <v>40999.645925925928</v>
      </c>
      <c r="T2483" s="15">
        <f t="shared" si="155"/>
        <v>41029.645925925928</v>
      </c>
    </row>
    <row r="2484" spans="1:20" ht="41.4" x14ac:dyDescent="0.4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52"/>
        <v>100</v>
      </c>
      <c r="P2484">
        <f t="shared" si="153"/>
        <v>40.04</v>
      </c>
      <c r="Q2484" s="11" t="s">
        <v>8323</v>
      </c>
      <c r="R2484" t="s">
        <v>8327</v>
      </c>
      <c r="S2484" s="15">
        <f t="shared" si="154"/>
        <v>40711.782210648147</v>
      </c>
      <c r="T2484" s="15">
        <f t="shared" si="155"/>
        <v>40756.782210648147</v>
      </c>
    </row>
    <row r="2485" spans="1:20" ht="27.6" x14ac:dyDescent="0.4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52"/>
        <v>114</v>
      </c>
      <c r="P2485">
        <f t="shared" si="153"/>
        <v>65.84</v>
      </c>
      <c r="Q2485" s="11" t="s">
        <v>8323</v>
      </c>
      <c r="R2485" t="s">
        <v>8327</v>
      </c>
      <c r="S2485" s="15">
        <f t="shared" si="154"/>
        <v>40970.750034722223</v>
      </c>
      <c r="T2485" s="15">
        <f t="shared" si="155"/>
        <v>41030.708368055559</v>
      </c>
    </row>
    <row r="2486" spans="1:20" ht="41.4" x14ac:dyDescent="0.4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52"/>
        <v>119</v>
      </c>
      <c r="P2486">
        <f t="shared" si="153"/>
        <v>46.4</v>
      </c>
      <c r="Q2486" s="11" t="s">
        <v>8323</v>
      </c>
      <c r="R2486" t="s">
        <v>8327</v>
      </c>
      <c r="S2486" s="15">
        <f t="shared" si="154"/>
        <v>40771.916701388887</v>
      </c>
      <c r="T2486" s="15">
        <f t="shared" si="155"/>
        <v>40801.916701388887</v>
      </c>
    </row>
    <row r="2487" spans="1:20" ht="41.4" x14ac:dyDescent="0.4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52"/>
        <v>103</v>
      </c>
      <c r="P2487">
        <f t="shared" si="153"/>
        <v>50.37</v>
      </c>
      <c r="Q2487" s="11" t="s">
        <v>8323</v>
      </c>
      <c r="R2487" t="s">
        <v>8327</v>
      </c>
      <c r="S2487" s="15">
        <f t="shared" si="154"/>
        <v>40793.998599537037</v>
      </c>
      <c r="T2487" s="15">
        <f t="shared" si="155"/>
        <v>40828.998599537037</v>
      </c>
    </row>
    <row r="2488" spans="1:20" ht="41.4" x14ac:dyDescent="0.4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52"/>
        <v>266</v>
      </c>
      <c r="P2488">
        <f t="shared" si="153"/>
        <v>26.57</v>
      </c>
      <c r="Q2488" s="11" t="s">
        <v>8323</v>
      </c>
      <c r="R2488" t="s">
        <v>8327</v>
      </c>
      <c r="S2488" s="15">
        <f t="shared" si="154"/>
        <v>40991.708055555559</v>
      </c>
      <c r="T2488" s="15">
        <f t="shared" si="155"/>
        <v>41021.708055555559</v>
      </c>
    </row>
    <row r="2489" spans="1:20" ht="41.4" x14ac:dyDescent="0.4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52"/>
        <v>100</v>
      </c>
      <c r="P2489">
        <f t="shared" si="153"/>
        <v>39.49</v>
      </c>
      <c r="Q2489" s="11" t="s">
        <v>8323</v>
      </c>
      <c r="R2489" t="s">
        <v>8327</v>
      </c>
      <c r="S2489" s="15">
        <f t="shared" si="154"/>
        <v>41026.083298611113</v>
      </c>
      <c r="T2489" s="15">
        <f t="shared" si="155"/>
        <v>41056.083298611113</v>
      </c>
    </row>
    <row r="2490" spans="1:20" ht="41.4" x14ac:dyDescent="0.4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52"/>
        <v>107</v>
      </c>
      <c r="P2490">
        <f t="shared" si="153"/>
        <v>49.25</v>
      </c>
      <c r="Q2490" s="11" t="s">
        <v>8323</v>
      </c>
      <c r="R2490" t="s">
        <v>8327</v>
      </c>
      <c r="S2490" s="15">
        <f t="shared" si="154"/>
        <v>40833.633194444446</v>
      </c>
      <c r="T2490" s="15">
        <f t="shared" si="155"/>
        <v>40863.674861111111</v>
      </c>
    </row>
    <row r="2491" spans="1:20" ht="41.4" x14ac:dyDescent="0.4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52"/>
        <v>134</v>
      </c>
      <c r="P2491">
        <f t="shared" si="153"/>
        <v>62.38</v>
      </c>
      <c r="Q2491" s="11" t="s">
        <v>8323</v>
      </c>
      <c r="R2491" t="s">
        <v>8327</v>
      </c>
      <c r="S2491" s="15">
        <f t="shared" si="154"/>
        <v>41373.690266203703</v>
      </c>
      <c r="T2491" s="15">
        <f t="shared" si="155"/>
        <v>41403.690266203703</v>
      </c>
    </row>
    <row r="2492" spans="1:20" ht="41.4" x14ac:dyDescent="0.4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52"/>
        <v>121</v>
      </c>
      <c r="P2492">
        <f t="shared" si="153"/>
        <v>37.94</v>
      </c>
      <c r="Q2492" s="11" t="s">
        <v>8323</v>
      </c>
      <c r="R2492" t="s">
        <v>8327</v>
      </c>
      <c r="S2492" s="15">
        <f t="shared" si="154"/>
        <v>41023.227731481478</v>
      </c>
      <c r="T2492" s="15">
        <f t="shared" si="155"/>
        <v>41083.227731481478</v>
      </c>
    </row>
    <row r="2493" spans="1:20" ht="41.4" x14ac:dyDescent="0.4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52"/>
        <v>103</v>
      </c>
      <c r="P2493">
        <f t="shared" si="153"/>
        <v>51.6</v>
      </c>
      <c r="Q2493" s="11" t="s">
        <v>8323</v>
      </c>
      <c r="R2493" t="s">
        <v>8327</v>
      </c>
      <c r="S2493" s="15">
        <f t="shared" si="154"/>
        <v>40542.839282407411</v>
      </c>
      <c r="T2493" s="15">
        <f t="shared" si="155"/>
        <v>40559.07708333333</v>
      </c>
    </row>
    <row r="2494" spans="1:20" ht="27.6" x14ac:dyDescent="0.4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52"/>
        <v>125</v>
      </c>
      <c r="P2494">
        <f t="shared" si="153"/>
        <v>27.78</v>
      </c>
      <c r="Q2494" s="11" t="s">
        <v>8323</v>
      </c>
      <c r="R2494" t="s">
        <v>8327</v>
      </c>
      <c r="S2494" s="15">
        <f t="shared" si="154"/>
        <v>41024.985972222225</v>
      </c>
      <c r="T2494" s="15">
        <f t="shared" si="155"/>
        <v>41076.415972222225</v>
      </c>
    </row>
    <row r="2495" spans="1:20" ht="41.4" x14ac:dyDescent="0.4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52"/>
        <v>129</v>
      </c>
      <c r="P2495">
        <f t="shared" si="153"/>
        <v>99.38</v>
      </c>
      <c r="Q2495" s="11" t="s">
        <v>8323</v>
      </c>
      <c r="R2495" t="s">
        <v>8327</v>
      </c>
      <c r="S2495" s="15">
        <f t="shared" si="154"/>
        <v>41348.168287037035</v>
      </c>
      <c r="T2495" s="15">
        <f t="shared" si="155"/>
        <v>41393.168287037035</v>
      </c>
    </row>
    <row r="2496" spans="1:20" ht="41.4" x14ac:dyDescent="0.4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52"/>
        <v>101</v>
      </c>
      <c r="P2496">
        <f t="shared" si="153"/>
        <v>38.85</v>
      </c>
      <c r="Q2496" s="11" t="s">
        <v>8323</v>
      </c>
      <c r="R2496" t="s">
        <v>8327</v>
      </c>
      <c r="S2496" s="15">
        <f t="shared" si="154"/>
        <v>41022.645185185182</v>
      </c>
      <c r="T2496" s="15">
        <f t="shared" si="155"/>
        <v>41052.645185185182</v>
      </c>
    </row>
    <row r="2497" spans="1:20" ht="41.4" x14ac:dyDescent="0.4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52"/>
        <v>128</v>
      </c>
      <c r="P2497">
        <f t="shared" si="153"/>
        <v>45.55</v>
      </c>
      <c r="Q2497" s="11" t="s">
        <v>8323</v>
      </c>
      <c r="R2497" t="s">
        <v>8327</v>
      </c>
      <c r="S2497" s="15">
        <f t="shared" si="154"/>
        <v>41036.946469907409</v>
      </c>
      <c r="T2497" s="15">
        <f t="shared" si="155"/>
        <v>41066.946469907409</v>
      </c>
    </row>
    <row r="2498" spans="1:20" ht="27.6" x14ac:dyDescent="0.4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si="152"/>
        <v>100</v>
      </c>
      <c r="P2498">
        <f t="shared" si="153"/>
        <v>600</v>
      </c>
      <c r="Q2498" s="11" t="s">
        <v>8323</v>
      </c>
      <c r="R2498" t="s">
        <v>8327</v>
      </c>
      <c r="S2498" s="15">
        <f t="shared" si="154"/>
        <v>41327.996435185189</v>
      </c>
      <c r="T2498" s="15">
        <f t="shared" si="155"/>
        <v>41362.954768518517</v>
      </c>
    </row>
    <row r="2499" spans="1:20" ht="41.4" x14ac:dyDescent="0.4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ref="O2499:O2562" si="156">ROUND(E2499/D2499*100,0)</f>
        <v>113</v>
      </c>
      <c r="P2499">
        <f t="shared" ref="P2499:P2562" si="157">IFERROR(ROUND(E2499/L2499,2),0)</f>
        <v>80.55</v>
      </c>
      <c r="Q2499" s="11" t="s">
        <v>8323</v>
      </c>
      <c r="R2499" t="s">
        <v>8327</v>
      </c>
      <c r="S2499" s="15">
        <f t="shared" ref="S2499:S2562" si="158">(((J2499/60)/60)/24)+DATE(1970,1,1)</f>
        <v>40730.878912037035</v>
      </c>
      <c r="T2499" s="15">
        <f t="shared" ref="T2499:T2562" si="159">(((I2499/60)/60)/24)+DATE(1970,1,1)</f>
        <v>40760.878912037035</v>
      </c>
    </row>
    <row r="2500" spans="1:20" ht="41.4" x14ac:dyDescent="0.4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56"/>
        <v>106</v>
      </c>
      <c r="P2500">
        <f t="shared" si="157"/>
        <v>52.8</v>
      </c>
      <c r="Q2500" s="11" t="s">
        <v>8323</v>
      </c>
      <c r="R2500" t="s">
        <v>8327</v>
      </c>
      <c r="S2500" s="15">
        <f t="shared" si="158"/>
        <v>42017.967442129629</v>
      </c>
      <c r="T2500" s="15">
        <f t="shared" si="159"/>
        <v>42031.967442129629</v>
      </c>
    </row>
    <row r="2501" spans="1:20" ht="41.4" x14ac:dyDescent="0.4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56"/>
        <v>203</v>
      </c>
      <c r="P2501">
        <f t="shared" si="157"/>
        <v>47.68</v>
      </c>
      <c r="Q2501" s="11" t="s">
        <v>8323</v>
      </c>
      <c r="R2501" t="s">
        <v>8327</v>
      </c>
      <c r="S2501" s="15">
        <f t="shared" si="158"/>
        <v>41226.648576388885</v>
      </c>
      <c r="T2501" s="15">
        <f t="shared" si="159"/>
        <v>41274.75</v>
      </c>
    </row>
    <row r="2502" spans="1:20" ht="41.4" x14ac:dyDescent="0.4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56"/>
        <v>113</v>
      </c>
      <c r="P2502">
        <f t="shared" si="157"/>
        <v>23.45</v>
      </c>
      <c r="Q2502" s="11" t="s">
        <v>8323</v>
      </c>
      <c r="R2502" t="s">
        <v>8327</v>
      </c>
      <c r="S2502" s="15">
        <f t="shared" si="158"/>
        <v>41053.772858796299</v>
      </c>
      <c r="T2502" s="15">
        <f t="shared" si="159"/>
        <v>41083.772858796299</v>
      </c>
    </row>
    <row r="2503" spans="1:20" ht="41.4" x14ac:dyDescent="0.4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56"/>
        <v>3</v>
      </c>
      <c r="P2503">
        <f t="shared" si="157"/>
        <v>40.14</v>
      </c>
      <c r="Q2503" s="11" t="s">
        <v>8334</v>
      </c>
      <c r="R2503" t="s">
        <v>8351</v>
      </c>
      <c r="S2503" s="15">
        <f t="shared" si="158"/>
        <v>42244.776666666665</v>
      </c>
      <c r="T2503" s="15">
        <f t="shared" si="159"/>
        <v>42274.776666666665</v>
      </c>
    </row>
    <row r="2504" spans="1:20" ht="41.4" x14ac:dyDescent="0.4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56"/>
        <v>0</v>
      </c>
      <c r="P2504">
        <f t="shared" si="157"/>
        <v>17.2</v>
      </c>
      <c r="Q2504" s="11" t="s">
        <v>8334</v>
      </c>
      <c r="R2504" t="s">
        <v>8351</v>
      </c>
      <c r="S2504" s="15">
        <f t="shared" si="158"/>
        <v>41858.825439814813</v>
      </c>
      <c r="T2504" s="15">
        <f t="shared" si="159"/>
        <v>41903.825439814813</v>
      </c>
    </row>
    <row r="2505" spans="1:20" ht="41.4" x14ac:dyDescent="0.4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56"/>
        <v>0</v>
      </c>
      <c r="P2505">
        <f t="shared" si="157"/>
        <v>0</v>
      </c>
      <c r="Q2505" s="11" t="s">
        <v>8334</v>
      </c>
      <c r="R2505" t="s">
        <v>8351</v>
      </c>
      <c r="S2505" s="15">
        <f t="shared" si="158"/>
        <v>42498.899398148147</v>
      </c>
      <c r="T2505" s="15">
        <f t="shared" si="159"/>
        <v>42528.879166666666</v>
      </c>
    </row>
    <row r="2506" spans="1:20" ht="27.6" x14ac:dyDescent="0.4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56"/>
        <v>0</v>
      </c>
      <c r="P2506">
        <f t="shared" si="157"/>
        <v>0</v>
      </c>
      <c r="Q2506" s="11" t="s">
        <v>8334</v>
      </c>
      <c r="R2506" t="s">
        <v>8351</v>
      </c>
      <c r="S2506" s="15">
        <f t="shared" si="158"/>
        <v>41928.015439814815</v>
      </c>
      <c r="T2506" s="15">
        <f t="shared" si="159"/>
        <v>41958.057106481487</v>
      </c>
    </row>
    <row r="2507" spans="1:20" ht="55.2" x14ac:dyDescent="0.4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56"/>
        <v>0</v>
      </c>
      <c r="P2507">
        <f t="shared" si="157"/>
        <v>0</v>
      </c>
      <c r="Q2507" s="11" t="s">
        <v>8334</v>
      </c>
      <c r="R2507" t="s">
        <v>8351</v>
      </c>
      <c r="S2507" s="15">
        <f t="shared" si="158"/>
        <v>42047.05574074074</v>
      </c>
      <c r="T2507" s="15">
        <f t="shared" si="159"/>
        <v>42077.014074074075</v>
      </c>
    </row>
    <row r="2508" spans="1:20" ht="41.4" x14ac:dyDescent="0.4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56"/>
        <v>1</v>
      </c>
      <c r="P2508">
        <f t="shared" si="157"/>
        <v>15</v>
      </c>
      <c r="Q2508" s="11" t="s">
        <v>8334</v>
      </c>
      <c r="R2508" t="s">
        <v>8351</v>
      </c>
      <c r="S2508" s="15">
        <f t="shared" si="158"/>
        <v>42258.297094907408</v>
      </c>
      <c r="T2508" s="15">
        <f t="shared" si="159"/>
        <v>42280.875</v>
      </c>
    </row>
    <row r="2509" spans="1:20" x14ac:dyDescent="0.4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56"/>
        <v>0</v>
      </c>
      <c r="P2509">
        <f t="shared" si="157"/>
        <v>0</v>
      </c>
      <c r="Q2509" s="11" t="s">
        <v>8334</v>
      </c>
      <c r="R2509" t="s">
        <v>8351</v>
      </c>
      <c r="S2509" s="15">
        <f t="shared" si="158"/>
        <v>42105.072962962964</v>
      </c>
      <c r="T2509" s="15">
        <f t="shared" si="159"/>
        <v>42135.072962962964</v>
      </c>
    </row>
    <row r="2510" spans="1:20" ht="41.4" x14ac:dyDescent="0.4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56"/>
        <v>0</v>
      </c>
      <c r="P2510">
        <f t="shared" si="157"/>
        <v>0</v>
      </c>
      <c r="Q2510" s="11" t="s">
        <v>8334</v>
      </c>
      <c r="R2510" t="s">
        <v>8351</v>
      </c>
      <c r="S2510" s="15">
        <f t="shared" si="158"/>
        <v>41835.951782407406</v>
      </c>
      <c r="T2510" s="15">
        <f t="shared" si="159"/>
        <v>41865.951782407406</v>
      </c>
    </row>
    <row r="2511" spans="1:20" ht="41.4" x14ac:dyDescent="0.4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56"/>
        <v>1</v>
      </c>
      <c r="P2511">
        <f t="shared" si="157"/>
        <v>35.71</v>
      </c>
      <c r="Q2511" s="11" t="s">
        <v>8334</v>
      </c>
      <c r="R2511" t="s">
        <v>8351</v>
      </c>
      <c r="S2511" s="15">
        <f t="shared" si="158"/>
        <v>42058.809594907405</v>
      </c>
      <c r="T2511" s="15">
        <f t="shared" si="159"/>
        <v>42114.767928240741</v>
      </c>
    </row>
    <row r="2512" spans="1:20" ht="41.4" x14ac:dyDescent="0.4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56"/>
        <v>0</v>
      </c>
      <c r="P2512">
        <f t="shared" si="157"/>
        <v>37.5</v>
      </c>
      <c r="Q2512" s="11" t="s">
        <v>8334</v>
      </c>
      <c r="R2512" t="s">
        <v>8351</v>
      </c>
      <c r="S2512" s="15">
        <f t="shared" si="158"/>
        <v>42078.997361111105</v>
      </c>
      <c r="T2512" s="15">
        <f t="shared" si="159"/>
        <v>42138.997361111105</v>
      </c>
    </row>
    <row r="2513" spans="1:20" ht="41.4" x14ac:dyDescent="0.4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56"/>
        <v>0</v>
      </c>
      <c r="P2513">
        <f t="shared" si="157"/>
        <v>0</v>
      </c>
      <c r="Q2513" s="11" t="s">
        <v>8334</v>
      </c>
      <c r="R2513" t="s">
        <v>8351</v>
      </c>
      <c r="S2513" s="15">
        <f t="shared" si="158"/>
        <v>42371.446909722217</v>
      </c>
      <c r="T2513" s="15">
        <f t="shared" si="159"/>
        <v>42401.446909722217</v>
      </c>
    </row>
    <row r="2514" spans="1:20" ht="41.4" x14ac:dyDescent="0.4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56"/>
        <v>0</v>
      </c>
      <c r="P2514">
        <f t="shared" si="157"/>
        <v>0</v>
      </c>
      <c r="Q2514" s="11" t="s">
        <v>8334</v>
      </c>
      <c r="R2514" t="s">
        <v>8351</v>
      </c>
      <c r="S2514" s="15">
        <f t="shared" si="158"/>
        <v>41971.876863425925</v>
      </c>
      <c r="T2514" s="15">
        <f t="shared" si="159"/>
        <v>41986.876863425925</v>
      </c>
    </row>
    <row r="2515" spans="1:20" ht="41.4" x14ac:dyDescent="0.4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56"/>
        <v>0</v>
      </c>
      <c r="P2515">
        <f t="shared" si="157"/>
        <v>0</v>
      </c>
      <c r="Q2515" s="11" t="s">
        <v>8334</v>
      </c>
      <c r="R2515" t="s">
        <v>8351</v>
      </c>
      <c r="S2515" s="15">
        <f t="shared" si="158"/>
        <v>42732.00681712963</v>
      </c>
      <c r="T2515" s="15">
        <f t="shared" si="159"/>
        <v>42792.00681712963</v>
      </c>
    </row>
    <row r="2516" spans="1:20" ht="41.4" x14ac:dyDescent="0.4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56"/>
        <v>2</v>
      </c>
      <c r="P2516">
        <f t="shared" si="157"/>
        <v>52.5</v>
      </c>
      <c r="Q2516" s="11" t="s">
        <v>8334</v>
      </c>
      <c r="R2516" t="s">
        <v>8351</v>
      </c>
      <c r="S2516" s="15">
        <f t="shared" si="158"/>
        <v>41854.389780092592</v>
      </c>
      <c r="T2516" s="15">
        <f t="shared" si="159"/>
        <v>41871.389780092592</v>
      </c>
    </row>
    <row r="2517" spans="1:20" ht="41.4" x14ac:dyDescent="0.4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56"/>
        <v>19</v>
      </c>
      <c r="P2517">
        <f t="shared" si="157"/>
        <v>77.5</v>
      </c>
      <c r="Q2517" s="11" t="s">
        <v>8334</v>
      </c>
      <c r="R2517" t="s">
        <v>8351</v>
      </c>
      <c r="S2517" s="15">
        <f t="shared" si="158"/>
        <v>42027.839733796296</v>
      </c>
      <c r="T2517" s="15">
        <f t="shared" si="159"/>
        <v>42057.839733796296</v>
      </c>
    </row>
    <row r="2518" spans="1:20" ht="41.4" x14ac:dyDescent="0.4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56"/>
        <v>0</v>
      </c>
      <c r="P2518">
        <f t="shared" si="157"/>
        <v>0</v>
      </c>
      <c r="Q2518" s="11" t="s">
        <v>8334</v>
      </c>
      <c r="R2518" t="s">
        <v>8351</v>
      </c>
      <c r="S2518" s="15">
        <f t="shared" si="158"/>
        <v>41942.653379629628</v>
      </c>
      <c r="T2518" s="15">
        <f t="shared" si="159"/>
        <v>41972.6950462963</v>
      </c>
    </row>
    <row r="2519" spans="1:20" ht="41.4" x14ac:dyDescent="0.4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56"/>
        <v>10</v>
      </c>
      <c r="P2519">
        <f t="shared" si="157"/>
        <v>53.55</v>
      </c>
      <c r="Q2519" s="11" t="s">
        <v>8334</v>
      </c>
      <c r="R2519" t="s">
        <v>8351</v>
      </c>
      <c r="S2519" s="15">
        <f t="shared" si="158"/>
        <v>42052.802430555559</v>
      </c>
      <c r="T2519" s="15">
        <f t="shared" si="159"/>
        <v>42082.760763888888</v>
      </c>
    </row>
    <row r="2520" spans="1:20" ht="41.4" x14ac:dyDescent="0.4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56"/>
        <v>0</v>
      </c>
      <c r="P2520">
        <f t="shared" si="157"/>
        <v>0</v>
      </c>
      <c r="Q2520" s="11" t="s">
        <v>8334</v>
      </c>
      <c r="R2520" t="s">
        <v>8351</v>
      </c>
      <c r="S2520" s="15">
        <f t="shared" si="158"/>
        <v>41926.680879629632</v>
      </c>
      <c r="T2520" s="15">
        <f t="shared" si="159"/>
        <v>41956.722546296296</v>
      </c>
    </row>
    <row r="2521" spans="1:20" ht="27.6" x14ac:dyDescent="0.4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56"/>
        <v>0</v>
      </c>
      <c r="P2521">
        <f t="shared" si="157"/>
        <v>16.25</v>
      </c>
      <c r="Q2521" s="11" t="s">
        <v>8334</v>
      </c>
      <c r="R2521" t="s">
        <v>8351</v>
      </c>
      <c r="S2521" s="15">
        <f t="shared" si="158"/>
        <v>41809.155138888891</v>
      </c>
      <c r="T2521" s="15">
        <f t="shared" si="159"/>
        <v>41839.155138888891</v>
      </c>
    </row>
    <row r="2522" spans="1:20" ht="41.4" x14ac:dyDescent="0.4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56"/>
        <v>0</v>
      </c>
      <c r="P2522">
        <f t="shared" si="157"/>
        <v>0</v>
      </c>
      <c r="Q2522" s="11" t="s">
        <v>8334</v>
      </c>
      <c r="R2522" t="s">
        <v>8351</v>
      </c>
      <c r="S2522" s="15">
        <f t="shared" si="158"/>
        <v>42612.600520833337</v>
      </c>
      <c r="T2522" s="15">
        <f t="shared" si="159"/>
        <v>42658.806249999994</v>
      </c>
    </row>
    <row r="2523" spans="1:20" ht="41.4" x14ac:dyDescent="0.4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56"/>
        <v>109</v>
      </c>
      <c r="P2523">
        <f t="shared" si="157"/>
        <v>103.68</v>
      </c>
      <c r="Q2523" s="11" t="s">
        <v>8323</v>
      </c>
      <c r="R2523" t="s">
        <v>8352</v>
      </c>
      <c r="S2523" s="15">
        <f t="shared" si="158"/>
        <v>42269.967835648145</v>
      </c>
      <c r="T2523" s="15">
        <f t="shared" si="159"/>
        <v>42290.967835648145</v>
      </c>
    </row>
    <row r="2524" spans="1:20" ht="41.4" x14ac:dyDescent="0.4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56"/>
        <v>100</v>
      </c>
      <c r="P2524">
        <f t="shared" si="157"/>
        <v>185.19</v>
      </c>
      <c r="Q2524" s="11" t="s">
        <v>8323</v>
      </c>
      <c r="R2524" t="s">
        <v>8352</v>
      </c>
      <c r="S2524" s="15">
        <f t="shared" si="158"/>
        <v>42460.573611111111</v>
      </c>
      <c r="T2524" s="15">
        <f t="shared" si="159"/>
        <v>42482.619444444441</v>
      </c>
    </row>
    <row r="2525" spans="1:20" ht="41.4" x14ac:dyDescent="0.4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56"/>
        <v>156</v>
      </c>
      <c r="P2525">
        <f t="shared" si="157"/>
        <v>54.15</v>
      </c>
      <c r="Q2525" s="11" t="s">
        <v>8323</v>
      </c>
      <c r="R2525" t="s">
        <v>8352</v>
      </c>
      <c r="S2525" s="15">
        <f t="shared" si="158"/>
        <v>41930.975601851853</v>
      </c>
      <c r="T2525" s="15">
        <f t="shared" si="159"/>
        <v>41961.017268518524</v>
      </c>
    </row>
    <row r="2526" spans="1:20" ht="27.6" x14ac:dyDescent="0.4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56"/>
        <v>102</v>
      </c>
      <c r="P2526">
        <f t="shared" si="157"/>
        <v>177.21</v>
      </c>
      <c r="Q2526" s="11" t="s">
        <v>8323</v>
      </c>
      <c r="R2526" t="s">
        <v>8352</v>
      </c>
      <c r="S2526" s="15">
        <f t="shared" si="158"/>
        <v>41961.807372685187</v>
      </c>
      <c r="T2526" s="15">
        <f t="shared" si="159"/>
        <v>41994.1875</v>
      </c>
    </row>
    <row r="2527" spans="1:20" ht="41.4" x14ac:dyDescent="0.4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56"/>
        <v>100</v>
      </c>
      <c r="P2527">
        <f t="shared" si="157"/>
        <v>100.33</v>
      </c>
      <c r="Q2527" s="11" t="s">
        <v>8323</v>
      </c>
      <c r="R2527" t="s">
        <v>8352</v>
      </c>
      <c r="S2527" s="15">
        <f t="shared" si="158"/>
        <v>41058.844571759262</v>
      </c>
      <c r="T2527" s="15">
        <f t="shared" si="159"/>
        <v>41088.844571759262</v>
      </c>
    </row>
    <row r="2528" spans="1:20" ht="41.4" x14ac:dyDescent="0.4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56"/>
        <v>113</v>
      </c>
      <c r="P2528">
        <f t="shared" si="157"/>
        <v>136.91</v>
      </c>
      <c r="Q2528" s="11" t="s">
        <v>8323</v>
      </c>
      <c r="R2528" t="s">
        <v>8352</v>
      </c>
      <c r="S2528" s="15">
        <f t="shared" si="158"/>
        <v>41953.091134259259</v>
      </c>
      <c r="T2528" s="15">
        <f t="shared" si="159"/>
        <v>41981.207638888889</v>
      </c>
    </row>
    <row r="2529" spans="1:20" ht="41.4" x14ac:dyDescent="0.4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56"/>
        <v>102</v>
      </c>
      <c r="P2529">
        <f t="shared" si="157"/>
        <v>57.54</v>
      </c>
      <c r="Q2529" s="11" t="s">
        <v>8323</v>
      </c>
      <c r="R2529" t="s">
        <v>8352</v>
      </c>
      <c r="S2529" s="15">
        <f t="shared" si="158"/>
        <v>41546.75105324074</v>
      </c>
      <c r="T2529" s="15">
        <f t="shared" si="159"/>
        <v>41565.165972222225</v>
      </c>
    </row>
    <row r="2530" spans="1:20" ht="41.4" x14ac:dyDescent="0.4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56"/>
        <v>107</v>
      </c>
      <c r="P2530">
        <f t="shared" si="157"/>
        <v>52.96</v>
      </c>
      <c r="Q2530" s="11" t="s">
        <v>8323</v>
      </c>
      <c r="R2530" t="s">
        <v>8352</v>
      </c>
      <c r="S2530" s="15">
        <f t="shared" si="158"/>
        <v>42217.834525462968</v>
      </c>
      <c r="T2530" s="15">
        <f t="shared" si="159"/>
        <v>42236.458333333328</v>
      </c>
    </row>
    <row r="2531" spans="1:20" ht="27.6" x14ac:dyDescent="0.4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56"/>
        <v>104</v>
      </c>
      <c r="P2531">
        <f t="shared" si="157"/>
        <v>82.33</v>
      </c>
      <c r="Q2531" s="11" t="s">
        <v>8323</v>
      </c>
      <c r="R2531" t="s">
        <v>8352</v>
      </c>
      <c r="S2531" s="15">
        <f t="shared" si="158"/>
        <v>40948.080729166664</v>
      </c>
      <c r="T2531" s="15">
        <f t="shared" si="159"/>
        <v>40993.0390625</v>
      </c>
    </row>
    <row r="2532" spans="1:20" ht="41.4" x14ac:dyDescent="0.4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56"/>
        <v>100</v>
      </c>
      <c r="P2532">
        <f t="shared" si="157"/>
        <v>135.41999999999999</v>
      </c>
      <c r="Q2532" s="11" t="s">
        <v>8323</v>
      </c>
      <c r="R2532" t="s">
        <v>8352</v>
      </c>
      <c r="S2532" s="15">
        <f t="shared" si="158"/>
        <v>42081.864641203705</v>
      </c>
      <c r="T2532" s="15">
        <f t="shared" si="159"/>
        <v>42114.201388888891</v>
      </c>
    </row>
    <row r="2533" spans="1:20" ht="41.4" x14ac:dyDescent="0.4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56"/>
        <v>100</v>
      </c>
      <c r="P2533">
        <f t="shared" si="157"/>
        <v>74.069999999999993</v>
      </c>
      <c r="Q2533" s="11" t="s">
        <v>8323</v>
      </c>
      <c r="R2533" t="s">
        <v>8352</v>
      </c>
      <c r="S2533" s="15">
        <f t="shared" si="158"/>
        <v>42208.680023148147</v>
      </c>
      <c r="T2533" s="15">
        <f t="shared" si="159"/>
        <v>42231.165972222225</v>
      </c>
    </row>
    <row r="2534" spans="1:20" ht="41.4" x14ac:dyDescent="0.4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56"/>
        <v>126</v>
      </c>
      <c r="P2534">
        <f t="shared" si="157"/>
        <v>84.08</v>
      </c>
      <c r="Q2534" s="11" t="s">
        <v>8323</v>
      </c>
      <c r="R2534" t="s">
        <v>8352</v>
      </c>
      <c r="S2534" s="15">
        <f t="shared" si="158"/>
        <v>41107.849143518521</v>
      </c>
      <c r="T2534" s="15">
        <f t="shared" si="159"/>
        <v>41137.849143518521</v>
      </c>
    </row>
    <row r="2535" spans="1:20" ht="41.4" x14ac:dyDescent="0.4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56"/>
        <v>111</v>
      </c>
      <c r="P2535">
        <f t="shared" si="157"/>
        <v>61.03</v>
      </c>
      <c r="Q2535" s="11" t="s">
        <v>8323</v>
      </c>
      <c r="R2535" t="s">
        <v>8352</v>
      </c>
      <c r="S2535" s="15">
        <f t="shared" si="158"/>
        <v>41304.751284722224</v>
      </c>
      <c r="T2535" s="15">
        <f t="shared" si="159"/>
        <v>41334.750787037039</v>
      </c>
    </row>
    <row r="2536" spans="1:20" ht="55.2" x14ac:dyDescent="0.4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56"/>
        <v>105</v>
      </c>
      <c r="P2536">
        <f t="shared" si="157"/>
        <v>150</v>
      </c>
      <c r="Q2536" s="11" t="s">
        <v>8323</v>
      </c>
      <c r="R2536" t="s">
        <v>8352</v>
      </c>
      <c r="S2536" s="15">
        <f t="shared" si="158"/>
        <v>40127.700370370374</v>
      </c>
      <c r="T2536" s="15">
        <f t="shared" si="159"/>
        <v>40179.25</v>
      </c>
    </row>
    <row r="2537" spans="1:20" x14ac:dyDescent="0.4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56"/>
        <v>104</v>
      </c>
      <c r="P2537">
        <f t="shared" si="157"/>
        <v>266.08999999999997</v>
      </c>
      <c r="Q2537" s="11" t="s">
        <v>8323</v>
      </c>
      <c r="R2537" t="s">
        <v>8352</v>
      </c>
      <c r="S2537" s="15">
        <f t="shared" si="158"/>
        <v>41943.791030092594</v>
      </c>
      <c r="T2537" s="15">
        <f t="shared" si="159"/>
        <v>41974.832696759258</v>
      </c>
    </row>
    <row r="2538" spans="1:20" ht="41.4" x14ac:dyDescent="0.4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56"/>
        <v>116</v>
      </c>
      <c r="P2538">
        <f t="shared" si="157"/>
        <v>7.25</v>
      </c>
      <c r="Q2538" s="11" t="s">
        <v>8323</v>
      </c>
      <c r="R2538" t="s">
        <v>8352</v>
      </c>
      <c r="S2538" s="15">
        <f t="shared" si="158"/>
        <v>41464.106087962966</v>
      </c>
      <c r="T2538" s="15">
        <f t="shared" si="159"/>
        <v>41485.106087962966</v>
      </c>
    </row>
    <row r="2539" spans="1:20" ht="41.4" x14ac:dyDescent="0.4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56"/>
        <v>110</v>
      </c>
      <c r="P2539">
        <f t="shared" si="157"/>
        <v>100</v>
      </c>
      <c r="Q2539" s="11" t="s">
        <v>8323</v>
      </c>
      <c r="R2539" t="s">
        <v>8352</v>
      </c>
      <c r="S2539" s="15">
        <f t="shared" si="158"/>
        <v>40696.648784722223</v>
      </c>
      <c r="T2539" s="15">
        <f t="shared" si="159"/>
        <v>40756.648784722223</v>
      </c>
    </row>
    <row r="2540" spans="1:20" ht="27.6" x14ac:dyDescent="0.4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56"/>
        <v>113</v>
      </c>
      <c r="P2540">
        <f t="shared" si="157"/>
        <v>109.96</v>
      </c>
      <c r="Q2540" s="11" t="s">
        <v>8323</v>
      </c>
      <c r="R2540" t="s">
        <v>8352</v>
      </c>
      <c r="S2540" s="15">
        <f t="shared" si="158"/>
        <v>41298.509965277779</v>
      </c>
      <c r="T2540" s="15">
        <f t="shared" si="159"/>
        <v>41329.207638888889</v>
      </c>
    </row>
    <row r="2541" spans="1:20" ht="41.4" x14ac:dyDescent="0.4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56"/>
        <v>100</v>
      </c>
      <c r="P2541">
        <f t="shared" si="157"/>
        <v>169.92</v>
      </c>
      <c r="Q2541" s="11" t="s">
        <v>8323</v>
      </c>
      <c r="R2541" t="s">
        <v>8352</v>
      </c>
      <c r="S2541" s="15">
        <f t="shared" si="158"/>
        <v>41977.902222222227</v>
      </c>
      <c r="T2541" s="15">
        <f t="shared" si="159"/>
        <v>42037.902222222227</v>
      </c>
    </row>
    <row r="2542" spans="1:20" ht="41.4" x14ac:dyDescent="0.4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56"/>
        <v>103</v>
      </c>
      <c r="P2542">
        <f t="shared" si="157"/>
        <v>95.74</v>
      </c>
      <c r="Q2542" s="11" t="s">
        <v>8323</v>
      </c>
      <c r="R2542" t="s">
        <v>8352</v>
      </c>
      <c r="S2542" s="15">
        <f t="shared" si="158"/>
        <v>40785.675011574072</v>
      </c>
      <c r="T2542" s="15">
        <f t="shared" si="159"/>
        <v>40845.675011574072</v>
      </c>
    </row>
    <row r="2543" spans="1:20" ht="55.2" x14ac:dyDescent="0.4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56"/>
        <v>107</v>
      </c>
      <c r="P2543">
        <f t="shared" si="157"/>
        <v>59.46</v>
      </c>
      <c r="Q2543" s="11" t="s">
        <v>8323</v>
      </c>
      <c r="R2543" t="s">
        <v>8352</v>
      </c>
      <c r="S2543" s="15">
        <f t="shared" si="158"/>
        <v>41483.449282407404</v>
      </c>
      <c r="T2543" s="15">
        <f t="shared" si="159"/>
        <v>41543.449282407404</v>
      </c>
    </row>
    <row r="2544" spans="1:20" ht="41.4" x14ac:dyDescent="0.4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56"/>
        <v>104</v>
      </c>
      <c r="P2544">
        <f t="shared" si="157"/>
        <v>55.77</v>
      </c>
      <c r="Q2544" s="11" t="s">
        <v>8323</v>
      </c>
      <c r="R2544" t="s">
        <v>8352</v>
      </c>
      <c r="S2544" s="15">
        <f t="shared" si="158"/>
        <v>41509.426585648151</v>
      </c>
      <c r="T2544" s="15">
        <f t="shared" si="159"/>
        <v>41548.165972222225</v>
      </c>
    </row>
    <row r="2545" spans="1:20" ht="41.4" x14ac:dyDescent="0.4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56"/>
        <v>156</v>
      </c>
      <c r="P2545">
        <f t="shared" si="157"/>
        <v>30.08</v>
      </c>
      <c r="Q2545" s="11" t="s">
        <v>8323</v>
      </c>
      <c r="R2545" t="s">
        <v>8352</v>
      </c>
      <c r="S2545" s="15">
        <f t="shared" si="158"/>
        <v>40514.107615740737</v>
      </c>
      <c r="T2545" s="15">
        <f t="shared" si="159"/>
        <v>40545.125</v>
      </c>
    </row>
    <row r="2546" spans="1:20" ht="41.4" x14ac:dyDescent="0.4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56"/>
        <v>101</v>
      </c>
      <c r="P2546">
        <f t="shared" si="157"/>
        <v>88.44</v>
      </c>
      <c r="Q2546" s="11" t="s">
        <v>8323</v>
      </c>
      <c r="R2546" t="s">
        <v>8352</v>
      </c>
      <c r="S2546" s="15">
        <f t="shared" si="158"/>
        <v>41068.520474537036</v>
      </c>
      <c r="T2546" s="15">
        <f t="shared" si="159"/>
        <v>41098.520474537036</v>
      </c>
    </row>
    <row r="2547" spans="1:20" ht="41.4" x14ac:dyDescent="0.4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56"/>
        <v>195</v>
      </c>
      <c r="P2547">
        <f t="shared" si="157"/>
        <v>64.03</v>
      </c>
      <c r="Q2547" s="11" t="s">
        <v>8323</v>
      </c>
      <c r="R2547" t="s">
        <v>8352</v>
      </c>
      <c r="S2547" s="15">
        <f t="shared" si="158"/>
        <v>42027.13817129629</v>
      </c>
      <c r="T2547" s="15">
        <f t="shared" si="159"/>
        <v>42062.020833333328</v>
      </c>
    </row>
    <row r="2548" spans="1:20" ht="41.4" x14ac:dyDescent="0.4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56"/>
        <v>112</v>
      </c>
      <c r="P2548">
        <f t="shared" si="157"/>
        <v>60.15</v>
      </c>
      <c r="Q2548" s="11" t="s">
        <v>8323</v>
      </c>
      <c r="R2548" t="s">
        <v>8352</v>
      </c>
      <c r="S2548" s="15">
        <f t="shared" si="158"/>
        <v>41524.858553240738</v>
      </c>
      <c r="T2548" s="15">
        <f t="shared" si="159"/>
        <v>41552.208333333336</v>
      </c>
    </row>
    <row r="2549" spans="1:20" ht="41.4" x14ac:dyDescent="0.4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56"/>
        <v>120</v>
      </c>
      <c r="P2549">
        <f t="shared" si="157"/>
        <v>49.19</v>
      </c>
      <c r="Q2549" s="11" t="s">
        <v>8323</v>
      </c>
      <c r="R2549" t="s">
        <v>8352</v>
      </c>
      <c r="S2549" s="15">
        <f t="shared" si="158"/>
        <v>40973.773182870369</v>
      </c>
      <c r="T2549" s="15">
        <f t="shared" si="159"/>
        <v>41003.731516203705</v>
      </c>
    </row>
    <row r="2550" spans="1:20" ht="41.4" x14ac:dyDescent="0.4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56"/>
        <v>102</v>
      </c>
      <c r="P2550">
        <f t="shared" si="157"/>
        <v>165.16</v>
      </c>
      <c r="Q2550" s="11" t="s">
        <v>8323</v>
      </c>
      <c r="R2550" t="s">
        <v>8352</v>
      </c>
      <c r="S2550" s="15">
        <f t="shared" si="158"/>
        <v>42618.625428240746</v>
      </c>
      <c r="T2550" s="15">
        <f t="shared" si="159"/>
        <v>42643.185416666667</v>
      </c>
    </row>
    <row r="2551" spans="1:20" ht="41.4" x14ac:dyDescent="0.4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56"/>
        <v>103</v>
      </c>
      <c r="P2551">
        <f t="shared" si="157"/>
        <v>43.62</v>
      </c>
      <c r="Q2551" s="11" t="s">
        <v>8323</v>
      </c>
      <c r="R2551" t="s">
        <v>8352</v>
      </c>
      <c r="S2551" s="15">
        <f t="shared" si="158"/>
        <v>41390.757754629631</v>
      </c>
      <c r="T2551" s="15">
        <f t="shared" si="159"/>
        <v>41425.708333333336</v>
      </c>
    </row>
    <row r="2552" spans="1:20" ht="41.4" x14ac:dyDescent="0.4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56"/>
        <v>101</v>
      </c>
      <c r="P2552">
        <f t="shared" si="157"/>
        <v>43.7</v>
      </c>
      <c r="Q2552" s="11" t="s">
        <v>8323</v>
      </c>
      <c r="R2552" t="s">
        <v>8352</v>
      </c>
      <c r="S2552" s="15">
        <f t="shared" si="158"/>
        <v>42228.634328703702</v>
      </c>
      <c r="T2552" s="15">
        <f t="shared" si="159"/>
        <v>42285.165972222225</v>
      </c>
    </row>
    <row r="2553" spans="1:20" ht="41.4" x14ac:dyDescent="0.4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56"/>
        <v>103</v>
      </c>
      <c r="P2553">
        <f t="shared" si="157"/>
        <v>67.42</v>
      </c>
      <c r="Q2553" s="11" t="s">
        <v>8323</v>
      </c>
      <c r="R2553" t="s">
        <v>8352</v>
      </c>
      <c r="S2553" s="15">
        <f t="shared" si="158"/>
        <v>40961.252141203702</v>
      </c>
      <c r="T2553" s="15">
        <f t="shared" si="159"/>
        <v>40989.866666666669</v>
      </c>
    </row>
    <row r="2554" spans="1:20" ht="41.4" x14ac:dyDescent="0.4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56"/>
        <v>107</v>
      </c>
      <c r="P2554">
        <f t="shared" si="157"/>
        <v>177.5</v>
      </c>
      <c r="Q2554" s="11" t="s">
        <v>8323</v>
      </c>
      <c r="R2554" t="s">
        <v>8352</v>
      </c>
      <c r="S2554" s="15">
        <f t="shared" si="158"/>
        <v>42769.809965277775</v>
      </c>
      <c r="T2554" s="15">
        <f t="shared" si="159"/>
        <v>42799.809965277775</v>
      </c>
    </row>
    <row r="2555" spans="1:20" ht="41.4" x14ac:dyDescent="0.4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56"/>
        <v>156</v>
      </c>
      <c r="P2555">
        <f t="shared" si="157"/>
        <v>38.880000000000003</v>
      </c>
      <c r="Q2555" s="11" t="s">
        <v>8323</v>
      </c>
      <c r="R2555" t="s">
        <v>8352</v>
      </c>
      <c r="S2555" s="15">
        <f t="shared" si="158"/>
        <v>41113.199155092596</v>
      </c>
      <c r="T2555" s="15">
        <f t="shared" si="159"/>
        <v>41173.199155092596</v>
      </c>
    </row>
    <row r="2556" spans="1:20" ht="41.4" x14ac:dyDescent="0.4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56"/>
        <v>123</v>
      </c>
      <c r="P2556">
        <f t="shared" si="157"/>
        <v>54.99</v>
      </c>
      <c r="Q2556" s="11" t="s">
        <v>8323</v>
      </c>
      <c r="R2556" t="s">
        <v>8352</v>
      </c>
      <c r="S2556" s="15">
        <f t="shared" si="158"/>
        <v>42125.078275462962</v>
      </c>
      <c r="T2556" s="15">
        <f t="shared" si="159"/>
        <v>42156.165972222225</v>
      </c>
    </row>
    <row r="2557" spans="1:20" ht="41.4" x14ac:dyDescent="0.4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56"/>
        <v>107</v>
      </c>
      <c r="P2557">
        <f t="shared" si="157"/>
        <v>61.34</v>
      </c>
      <c r="Q2557" s="11" t="s">
        <v>8323</v>
      </c>
      <c r="R2557" t="s">
        <v>8352</v>
      </c>
      <c r="S2557" s="15">
        <f t="shared" si="158"/>
        <v>41026.655011574076</v>
      </c>
      <c r="T2557" s="15">
        <f t="shared" si="159"/>
        <v>41057.655011574076</v>
      </c>
    </row>
    <row r="2558" spans="1:20" ht="41.4" x14ac:dyDescent="0.4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56"/>
        <v>106</v>
      </c>
      <c r="P2558">
        <f t="shared" si="157"/>
        <v>23.12</v>
      </c>
      <c r="Q2558" s="11" t="s">
        <v>8323</v>
      </c>
      <c r="R2558" t="s">
        <v>8352</v>
      </c>
      <c r="S2558" s="15">
        <f t="shared" si="158"/>
        <v>41222.991400462961</v>
      </c>
      <c r="T2558" s="15">
        <f t="shared" si="159"/>
        <v>41267.991400462961</v>
      </c>
    </row>
    <row r="2559" spans="1:20" ht="27.6" x14ac:dyDescent="0.4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56"/>
        <v>118</v>
      </c>
      <c r="P2559">
        <f t="shared" si="157"/>
        <v>29.61</v>
      </c>
      <c r="Q2559" s="11" t="s">
        <v>8323</v>
      </c>
      <c r="R2559" t="s">
        <v>8352</v>
      </c>
      <c r="S2559" s="15">
        <f t="shared" si="158"/>
        <v>41744.745208333334</v>
      </c>
      <c r="T2559" s="15">
        <f t="shared" si="159"/>
        <v>41774.745208333334</v>
      </c>
    </row>
    <row r="2560" spans="1:20" ht="27.6" x14ac:dyDescent="0.4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56"/>
        <v>109</v>
      </c>
      <c r="P2560">
        <f t="shared" si="157"/>
        <v>75.61</v>
      </c>
      <c r="Q2560" s="11" t="s">
        <v>8323</v>
      </c>
      <c r="R2560" t="s">
        <v>8352</v>
      </c>
      <c r="S2560" s="15">
        <f t="shared" si="158"/>
        <v>42093.860023148154</v>
      </c>
      <c r="T2560" s="15">
        <f t="shared" si="159"/>
        <v>42125.582638888889</v>
      </c>
    </row>
    <row r="2561" spans="1:20" ht="41.4" x14ac:dyDescent="0.4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56"/>
        <v>111</v>
      </c>
      <c r="P2561">
        <f t="shared" si="157"/>
        <v>35.6</v>
      </c>
      <c r="Q2561" s="11" t="s">
        <v>8323</v>
      </c>
      <c r="R2561" t="s">
        <v>8352</v>
      </c>
      <c r="S2561" s="15">
        <f t="shared" si="158"/>
        <v>40829.873657407406</v>
      </c>
      <c r="T2561" s="15">
        <f t="shared" si="159"/>
        <v>40862.817361111112</v>
      </c>
    </row>
    <row r="2562" spans="1:20" ht="41.4" x14ac:dyDescent="0.4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si="156"/>
        <v>100</v>
      </c>
      <c r="P2562">
        <f t="shared" si="157"/>
        <v>143</v>
      </c>
      <c r="Q2562" s="11" t="s">
        <v>8323</v>
      </c>
      <c r="R2562" t="s">
        <v>8352</v>
      </c>
      <c r="S2562" s="15">
        <f t="shared" si="158"/>
        <v>42039.951087962967</v>
      </c>
      <c r="T2562" s="15">
        <f t="shared" si="159"/>
        <v>42069.951087962967</v>
      </c>
    </row>
    <row r="2563" spans="1:20" ht="41.4" x14ac:dyDescent="0.4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ref="O2563:O2626" si="160">ROUND(E2563/D2563*100,0)</f>
        <v>0</v>
      </c>
      <c r="P2563">
        <f t="shared" ref="P2563:P2626" si="161">IFERROR(ROUND(E2563/L2563,2),0)</f>
        <v>0</v>
      </c>
      <c r="Q2563" s="11" t="s">
        <v>8334</v>
      </c>
      <c r="R2563" t="s">
        <v>8335</v>
      </c>
      <c r="S2563" s="15">
        <f t="shared" ref="S2563:S2626" si="162">(((J2563/60)/60)/24)+DATE(1970,1,1)</f>
        <v>42260.528807870374</v>
      </c>
      <c r="T2563" s="15">
        <f t="shared" ref="T2563:T2626" si="163">(((I2563/60)/60)/24)+DATE(1970,1,1)</f>
        <v>42290.528807870374</v>
      </c>
    </row>
    <row r="2564" spans="1:20" ht="41.4" x14ac:dyDescent="0.4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160"/>
        <v>1</v>
      </c>
      <c r="P2564">
        <f t="shared" si="161"/>
        <v>25</v>
      </c>
      <c r="Q2564" s="11" t="s">
        <v>8334</v>
      </c>
      <c r="R2564" t="s">
        <v>8335</v>
      </c>
      <c r="S2564" s="15">
        <f t="shared" si="162"/>
        <v>42594.524756944447</v>
      </c>
      <c r="T2564" s="15">
        <f t="shared" si="163"/>
        <v>42654.524756944447</v>
      </c>
    </row>
    <row r="2565" spans="1:20" ht="27.6" x14ac:dyDescent="0.4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160"/>
        <v>0</v>
      </c>
      <c r="P2565">
        <f t="shared" si="161"/>
        <v>0</v>
      </c>
      <c r="Q2565" s="11" t="s">
        <v>8334</v>
      </c>
      <c r="R2565" t="s">
        <v>8335</v>
      </c>
      <c r="S2565" s="15">
        <f t="shared" si="162"/>
        <v>42155.139479166668</v>
      </c>
      <c r="T2565" s="15">
        <f t="shared" si="163"/>
        <v>42215.139479166668</v>
      </c>
    </row>
    <row r="2566" spans="1:20" ht="41.4" x14ac:dyDescent="0.4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160"/>
        <v>0</v>
      </c>
      <c r="P2566">
        <f t="shared" si="161"/>
        <v>0</v>
      </c>
      <c r="Q2566" s="11" t="s">
        <v>8334</v>
      </c>
      <c r="R2566" t="s">
        <v>8335</v>
      </c>
      <c r="S2566" s="15">
        <f t="shared" si="162"/>
        <v>41822.040497685186</v>
      </c>
      <c r="T2566" s="15">
        <f t="shared" si="163"/>
        <v>41852.040497685186</v>
      </c>
    </row>
    <row r="2567" spans="1:20" ht="41.4" x14ac:dyDescent="0.4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160"/>
        <v>1</v>
      </c>
      <c r="P2567">
        <f t="shared" si="161"/>
        <v>100</v>
      </c>
      <c r="Q2567" s="11" t="s">
        <v>8334</v>
      </c>
      <c r="R2567" t="s">
        <v>8335</v>
      </c>
      <c r="S2567" s="15">
        <f t="shared" si="162"/>
        <v>42440.650335648148</v>
      </c>
      <c r="T2567" s="15">
        <f t="shared" si="163"/>
        <v>42499.868055555555</v>
      </c>
    </row>
    <row r="2568" spans="1:20" ht="41.4" x14ac:dyDescent="0.4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160"/>
        <v>0</v>
      </c>
      <c r="P2568">
        <f t="shared" si="161"/>
        <v>0</v>
      </c>
      <c r="Q2568" s="11" t="s">
        <v>8334</v>
      </c>
      <c r="R2568" t="s">
        <v>8335</v>
      </c>
      <c r="S2568" s="15">
        <f t="shared" si="162"/>
        <v>41842.980879629627</v>
      </c>
      <c r="T2568" s="15">
        <f t="shared" si="163"/>
        <v>41872.980879629627</v>
      </c>
    </row>
    <row r="2569" spans="1:20" ht="41.4" x14ac:dyDescent="0.4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160"/>
        <v>0</v>
      </c>
      <c r="P2569">
        <f t="shared" si="161"/>
        <v>60</v>
      </c>
      <c r="Q2569" s="11" t="s">
        <v>8334</v>
      </c>
      <c r="R2569" t="s">
        <v>8335</v>
      </c>
      <c r="S2569" s="15">
        <f t="shared" si="162"/>
        <v>42087.878912037035</v>
      </c>
      <c r="T2569" s="15">
        <f t="shared" si="163"/>
        <v>42117.878912037035</v>
      </c>
    </row>
    <row r="2570" spans="1:20" ht="41.4" x14ac:dyDescent="0.4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160"/>
        <v>1</v>
      </c>
      <c r="P2570">
        <f t="shared" si="161"/>
        <v>50</v>
      </c>
      <c r="Q2570" s="11" t="s">
        <v>8334</v>
      </c>
      <c r="R2570" t="s">
        <v>8335</v>
      </c>
      <c r="S2570" s="15">
        <f t="shared" si="162"/>
        <v>42584.666597222225</v>
      </c>
      <c r="T2570" s="15">
        <f t="shared" si="163"/>
        <v>42614.666597222225</v>
      </c>
    </row>
    <row r="2571" spans="1:20" ht="41.4" x14ac:dyDescent="0.4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160"/>
        <v>2</v>
      </c>
      <c r="P2571">
        <f t="shared" si="161"/>
        <v>72.5</v>
      </c>
      <c r="Q2571" s="11" t="s">
        <v>8334</v>
      </c>
      <c r="R2571" t="s">
        <v>8335</v>
      </c>
      <c r="S2571" s="15">
        <f t="shared" si="162"/>
        <v>42234.105462962965</v>
      </c>
      <c r="T2571" s="15">
        <f t="shared" si="163"/>
        <v>42264.105462962965</v>
      </c>
    </row>
    <row r="2572" spans="1:20" ht="41.4" x14ac:dyDescent="0.4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160"/>
        <v>1</v>
      </c>
      <c r="P2572">
        <f t="shared" si="161"/>
        <v>29.5</v>
      </c>
      <c r="Q2572" s="11" t="s">
        <v>8334</v>
      </c>
      <c r="R2572" t="s">
        <v>8335</v>
      </c>
      <c r="S2572" s="15">
        <f t="shared" si="162"/>
        <v>42744.903182870374</v>
      </c>
      <c r="T2572" s="15">
        <f t="shared" si="163"/>
        <v>42774.903182870374</v>
      </c>
    </row>
    <row r="2573" spans="1:20" ht="41.4" x14ac:dyDescent="0.4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160"/>
        <v>0</v>
      </c>
      <c r="P2573">
        <f t="shared" si="161"/>
        <v>62.5</v>
      </c>
      <c r="Q2573" s="11" t="s">
        <v>8334</v>
      </c>
      <c r="R2573" t="s">
        <v>8335</v>
      </c>
      <c r="S2573" s="15">
        <f t="shared" si="162"/>
        <v>42449.341678240744</v>
      </c>
      <c r="T2573" s="15">
        <f t="shared" si="163"/>
        <v>42509.341678240744</v>
      </c>
    </row>
    <row r="2574" spans="1:20" ht="41.4" x14ac:dyDescent="0.4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160"/>
        <v>0</v>
      </c>
      <c r="P2574">
        <f t="shared" si="161"/>
        <v>0</v>
      </c>
      <c r="Q2574" s="11" t="s">
        <v>8334</v>
      </c>
      <c r="R2574" t="s">
        <v>8335</v>
      </c>
      <c r="S2574" s="15">
        <f t="shared" si="162"/>
        <v>42077.119409722218</v>
      </c>
      <c r="T2574" s="15">
        <f t="shared" si="163"/>
        <v>42107.119409722218</v>
      </c>
    </row>
    <row r="2575" spans="1:20" ht="41.4" x14ac:dyDescent="0.4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160"/>
        <v>0</v>
      </c>
      <c r="P2575">
        <f t="shared" si="161"/>
        <v>0</v>
      </c>
      <c r="Q2575" s="11" t="s">
        <v>8334</v>
      </c>
      <c r="R2575" t="s">
        <v>8335</v>
      </c>
      <c r="S2575" s="15">
        <f t="shared" si="162"/>
        <v>41829.592002314814</v>
      </c>
      <c r="T2575" s="15">
        <f t="shared" si="163"/>
        <v>41874.592002314814</v>
      </c>
    </row>
    <row r="2576" spans="1:20" ht="41.4" x14ac:dyDescent="0.4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160"/>
        <v>0</v>
      </c>
      <c r="P2576">
        <f t="shared" si="161"/>
        <v>0</v>
      </c>
      <c r="Q2576" s="11" t="s">
        <v>8334</v>
      </c>
      <c r="R2576" t="s">
        <v>8335</v>
      </c>
      <c r="S2576" s="15">
        <f t="shared" si="162"/>
        <v>42487.825752314813</v>
      </c>
      <c r="T2576" s="15">
        <f t="shared" si="163"/>
        <v>42508.825752314813</v>
      </c>
    </row>
    <row r="2577" spans="1:20" ht="41.4" x14ac:dyDescent="0.4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160"/>
        <v>0</v>
      </c>
      <c r="P2577">
        <f t="shared" si="161"/>
        <v>0</v>
      </c>
      <c r="Q2577" s="11" t="s">
        <v>8334</v>
      </c>
      <c r="R2577" t="s">
        <v>8335</v>
      </c>
      <c r="S2577" s="15">
        <f t="shared" si="162"/>
        <v>41986.108726851846</v>
      </c>
      <c r="T2577" s="15">
        <f t="shared" si="163"/>
        <v>42016.108726851846</v>
      </c>
    </row>
    <row r="2578" spans="1:20" ht="27.6" x14ac:dyDescent="0.4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160"/>
        <v>0</v>
      </c>
      <c r="P2578">
        <f t="shared" si="161"/>
        <v>0</v>
      </c>
      <c r="Q2578" s="11" t="s">
        <v>8334</v>
      </c>
      <c r="R2578" t="s">
        <v>8335</v>
      </c>
      <c r="S2578" s="15">
        <f t="shared" si="162"/>
        <v>42060.00980324074</v>
      </c>
      <c r="T2578" s="15">
        <f t="shared" si="163"/>
        <v>42104.968136574069</v>
      </c>
    </row>
    <row r="2579" spans="1:20" ht="41.4" x14ac:dyDescent="0.4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160"/>
        <v>0</v>
      </c>
      <c r="P2579">
        <f t="shared" si="161"/>
        <v>0</v>
      </c>
      <c r="Q2579" s="11" t="s">
        <v>8334</v>
      </c>
      <c r="R2579" t="s">
        <v>8335</v>
      </c>
      <c r="S2579" s="15">
        <f t="shared" si="162"/>
        <v>41830.820567129631</v>
      </c>
      <c r="T2579" s="15">
        <f t="shared" si="163"/>
        <v>41855.820567129631</v>
      </c>
    </row>
    <row r="2580" spans="1:20" ht="41.4" x14ac:dyDescent="0.4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160"/>
        <v>0</v>
      </c>
      <c r="P2580">
        <f t="shared" si="161"/>
        <v>0</v>
      </c>
      <c r="Q2580" s="11" t="s">
        <v>8334</v>
      </c>
      <c r="R2580" t="s">
        <v>8335</v>
      </c>
      <c r="S2580" s="15">
        <f t="shared" si="162"/>
        <v>42238.022905092599</v>
      </c>
      <c r="T2580" s="15">
        <f t="shared" si="163"/>
        <v>42286.708333333328</v>
      </c>
    </row>
    <row r="2581" spans="1:20" ht="41.4" x14ac:dyDescent="0.4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160"/>
        <v>0</v>
      </c>
      <c r="P2581">
        <f t="shared" si="161"/>
        <v>23.08</v>
      </c>
      <c r="Q2581" s="11" t="s">
        <v>8334</v>
      </c>
      <c r="R2581" t="s">
        <v>8335</v>
      </c>
      <c r="S2581" s="15">
        <f t="shared" si="162"/>
        <v>41837.829895833333</v>
      </c>
      <c r="T2581" s="15">
        <f t="shared" si="163"/>
        <v>41897.829895833333</v>
      </c>
    </row>
    <row r="2582" spans="1:20" ht="41.4" x14ac:dyDescent="0.4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160"/>
        <v>1</v>
      </c>
      <c r="P2582">
        <f t="shared" si="161"/>
        <v>25.5</v>
      </c>
      <c r="Q2582" s="11" t="s">
        <v>8334</v>
      </c>
      <c r="R2582" t="s">
        <v>8335</v>
      </c>
      <c r="S2582" s="15">
        <f t="shared" si="162"/>
        <v>42110.326423611114</v>
      </c>
      <c r="T2582" s="15">
        <f t="shared" si="163"/>
        <v>42140.125</v>
      </c>
    </row>
    <row r="2583" spans="1:20" ht="41.4" x14ac:dyDescent="0.4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160"/>
        <v>11</v>
      </c>
      <c r="P2583">
        <f t="shared" si="161"/>
        <v>48.18</v>
      </c>
      <c r="Q2583" s="11" t="s">
        <v>8334</v>
      </c>
      <c r="R2583" t="s">
        <v>8335</v>
      </c>
      <c r="S2583" s="15">
        <f t="shared" si="162"/>
        <v>42294.628449074073</v>
      </c>
      <c r="T2583" s="15">
        <f t="shared" si="163"/>
        <v>42324.670115740737</v>
      </c>
    </row>
    <row r="2584" spans="1:20" ht="27.6" x14ac:dyDescent="0.4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160"/>
        <v>0</v>
      </c>
      <c r="P2584">
        <f t="shared" si="161"/>
        <v>1</v>
      </c>
      <c r="Q2584" s="11" t="s">
        <v>8334</v>
      </c>
      <c r="R2584" t="s">
        <v>8335</v>
      </c>
      <c r="S2584" s="15">
        <f t="shared" si="162"/>
        <v>42642.988819444443</v>
      </c>
      <c r="T2584" s="15">
        <f t="shared" si="163"/>
        <v>42672.988819444443</v>
      </c>
    </row>
    <row r="2585" spans="1:20" ht="27.6" x14ac:dyDescent="0.4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160"/>
        <v>1</v>
      </c>
      <c r="P2585">
        <f t="shared" si="161"/>
        <v>1</v>
      </c>
      <c r="Q2585" s="11" t="s">
        <v>8334</v>
      </c>
      <c r="R2585" t="s">
        <v>8335</v>
      </c>
      <c r="S2585" s="15">
        <f t="shared" si="162"/>
        <v>42019.76944444445</v>
      </c>
      <c r="T2585" s="15">
        <f t="shared" si="163"/>
        <v>42079.727777777778</v>
      </c>
    </row>
    <row r="2586" spans="1:20" ht="27.6" x14ac:dyDescent="0.4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160"/>
        <v>0</v>
      </c>
      <c r="P2586">
        <f t="shared" si="161"/>
        <v>0</v>
      </c>
      <c r="Q2586" s="11" t="s">
        <v>8334</v>
      </c>
      <c r="R2586" t="s">
        <v>8335</v>
      </c>
      <c r="S2586" s="15">
        <f t="shared" si="162"/>
        <v>42140.173252314817</v>
      </c>
      <c r="T2586" s="15">
        <f t="shared" si="163"/>
        <v>42170.173252314817</v>
      </c>
    </row>
    <row r="2587" spans="1:20" ht="41.4" x14ac:dyDescent="0.4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160"/>
        <v>0</v>
      </c>
      <c r="P2587">
        <f t="shared" si="161"/>
        <v>50</v>
      </c>
      <c r="Q2587" s="11" t="s">
        <v>8334</v>
      </c>
      <c r="R2587" t="s">
        <v>8335</v>
      </c>
      <c r="S2587" s="15">
        <f t="shared" si="162"/>
        <v>41795.963333333333</v>
      </c>
      <c r="T2587" s="15">
        <f t="shared" si="163"/>
        <v>41825.963333333333</v>
      </c>
    </row>
    <row r="2588" spans="1:20" ht="27.6" x14ac:dyDescent="0.4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160"/>
        <v>0</v>
      </c>
      <c r="P2588">
        <f t="shared" si="161"/>
        <v>5</v>
      </c>
      <c r="Q2588" s="11" t="s">
        <v>8334</v>
      </c>
      <c r="R2588" t="s">
        <v>8335</v>
      </c>
      <c r="S2588" s="15">
        <f t="shared" si="162"/>
        <v>42333.330277777779</v>
      </c>
      <c r="T2588" s="15">
        <f t="shared" si="163"/>
        <v>42363.330277777779</v>
      </c>
    </row>
    <row r="2589" spans="1:20" ht="41.4" x14ac:dyDescent="0.4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160"/>
        <v>2</v>
      </c>
      <c r="P2589">
        <f t="shared" si="161"/>
        <v>202.83</v>
      </c>
      <c r="Q2589" s="11" t="s">
        <v>8334</v>
      </c>
      <c r="R2589" t="s">
        <v>8335</v>
      </c>
      <c r="S2589" s="15">
        <f t="shared" si="162"/>
        <v>42338.675381944442</v>
      </c>
      <c r="T2589" s="15">
        <f t="shared" si="163"/>
        <v>42368.675381944442</v>
      </c>
    </row>
    <row r="2590" spans="1:20" ht="41.4" x14ac:dyDescent="0.4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160"/>
        <v>4</v>
      </c>
      <c r="P2590">
        <f t="shared" si="161"/>
        <v>29.13</v>
      </c>
      <c r="Q2590" s="11" t="s">
        <v>8334</v>
      </c>
      <c r="R2590" t="s">
        <v>8335</v>
      </c>
      <c r="S2590" s="15">
        <f t="shared" si="162"/>
        <v>42042.676226851851</v>
      </c>
      <c r="T2590" s="15">
        <f t="shared" si="163"/>
        <v>42094.551388888889</v>
      </c>
    </row>
    <row r="2591" spans="1:20" ht="41.4" x14ac:dyDescent="0.4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160"/>
        <v>0</v>
      </c>
      <c r="P2591">
        <f t="shared" si="161"/>
        <v>5</v>
      </c>
      <c r="Q2591" s="11" t="s">
        <v>8334</v>
      </c>
      <c r="R2591" t="s">
        <v>8335</v>
      </c>
      <c r="S2591" s="15">
        <f t="shared" si="162"/>
        <v>42422.536192129628</v>
      </c>
      <c r="T2591" s="15">
        <f t="shared" si="163"/>
        <v>42452.494525462964</v>
      </c>
    </row>
    <row r="2592" spans="1:20" ht="41.4" x14ac:dyDescent="0.4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160"/>
        <v>0</v>
      </c>
      <c r="P2592">
        <f t="shared" si="161"/>
        <v>0</v>
      </c>
      <c r="Q2592" s="11" t="s">
        <v>8334</v>
      </c>
      <c r="R2592" t="s">
        <v>8335</v>
      </c>
      <c r="S2592" s="15">
        <f t="shared" si="162"/>
        <v>42388.589085648149</v>
      </c>
      <c r="T2592" s="15">
        <f t="shared" si="163"/>
        <v>42395.589085648149</v>
      </c>
    </row>
    <row r="2593" spans="1:20" ht="41.4" x14ac:dyDescent="0.4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160"/>
        <v>2</v>
      </c>
      <c r="P2593">
        <f t="shared" si="161"/>
        <v>13</v>
      </c>
      <c r="Q2593" s="11" t="s">
        <v>8334</v>
      </c>
      <c r="R2593" t="s">
        <v>8335</v>
      </c>
      <c r="S2593" s="15">
        <f t="shared" si="162"/>
        <v>42382.906527777777</v>
      </c>
      <c r="T2593" s="15">
        <f t="shared" si="163"/>
        <v>42442.864861111113</v>
      </c>
    </row>
    <row r="2594" spans="1:20" ht="41.4" x14ac:dyDescent="0.4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160"/>
        <v>0</v>
      </c>
      <c r="P2594">
        <f t="shared" si="161"/>
        <v>50</v>
      </c>
      <c r="Q2594" s="11" t="s">
        <v>8334</v>
      </c>
      <c r="R2594" t="s">
        <v>8335</v>
      </c>
      <c r="S2594" s="15">
        <f t="shared" si="162"/>
        <v>41887.801168981481</v>
      </c>
      <c r="T2594" s="15">
        <f t="shared" si="163"/>
        <v>41917.801168981481</v>
      </c>
    </row>
    <row r="2595" spans="1:20" ht="41.4" x14ac:dyDescent="0.4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160"/>
        <v>0</v>
      </c>
      <c r="P2595">
        <f t="shared" si="161"/>
        <v>0</v>
      </c>
      <c r="Q2595" s="11" t="s">
        <v>8334</v>
      </c>
      <c r="R2595" t="s">
        <v>8335</v>
      </c>
      <c r="S2595" s="15">
        <f t="shared" si="162"/>
        <v>42089.84520833334</v>
      </c>
      <c r="T2595" s="15">
        <f t="shared" si="163"/>
        <v>42119.84520833334</v>
      </c>
    </row>
    <row r="2596" spans="1:20" ht="41.4" x14ac:dyDescent="0.4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160"/>
        <v>0</v>
      </c>
      <c r="P2596">
        <f t="shared" si="161"/>
        <v>1</v>
      </c>
      <c r="Q2596" s="11" t="s">
        <v>8334</v>
      </c>
      <c r="R2596" t="s">
        <v>8335</v>
      </c>
      <c r="S2596" s="15">
        <f t="shared" si="162"/>
        <v>41828.967916666668</v>
      </c>
      <c r="T2596" s="15">
        <f t="shared" si="163"/>
        <v>41858.967916666668</v>
      </c>
    </row>
    <row r="2597" spans="1:20" ht="27.6" x14ac:dyDescent="0.4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160"/>
        <v>12</v>
      </c>
      <c r="P2597">
        <f t="shared" si="161"/>
        <v>96.05</v>
      </c>
      <c r="Q2597" s="11" t="s">
        <v>8334</v>
      </c>
      <c r="R2597" t="s">
        <v>8335</v>
      </c>
      <c r="S2597" s="15">
        <f t="shared" si="162"/>
        <v>42760.244212962964</v>
      </c>
      <c r="T2597" s="15">
        <f t="shared" si="163"/>
        <v>42790.244212962964</v>
      </c>
    </row>
    <row r="2598" spans="1:20" ht="41.4" x14ac:dyDescent="0.4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160"/>
        <v>24</v>
      </c>
      <c r="P2598">
        <f t="shared" si="161"/>
        <v>305.77999999999997</v>
      </c>
      <c r="Q2598" s="11" t="s">
        <v>8334</v>
      </c>
      <c r="R2598" t="s">
        <v>8335</v>
      </c>
      <c r="S2598" s="15">
        <f t="shared" si="162"/>
        <v>41828.664456018516</v>
      </c>
      <c r="T2598" s="15">
        <f t="shared" si="163"/>
        <v>41858.664456018516</v>
      </c>
    </row>
    <row r="2599" spans="1:20" ht="41.4" x14ac:dyDescent="0.4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160"/>
        <v>6</v>
      </c>
      <c r="P2599">
        <f t="shared" si="161"/>
        <v>12.14</v>
      </c>
      <c r="Q2599" s="11" t="s">
        <v>8334</v>
      </c>
      <c r="R2599" t="s">
        <v>8335</v>
      </c>
      <c r="S2599" s="15">
        <f t="shared" si="162"/>
        <v>42510.341631944444</v>
      </c>
      <c r="T2599" s="15">
        <f t="shared" si="163"/>
        <v>42540.341631944444</v>
      </c>
    </row>
    <row r="2600" spans="1:20" ht="27.6" x14ac:dyDescent="0.4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160"/>
        <v>39</v>
      </c>
      <c r="P2600">
        <f t="shared" si="161"/>
        <v>83.57</v>
      </c>
      <c r="Q2600" s="11" t="s">
        <v>8334</v>
      </c>
      <c r="R2600" t="s">
        <v>8335</v>
      </c>
      <c r="S2600" s="15">
        <f t="shared" si="162"/>
        <v>42240.840289351851</v>
      </c>
      <c r="T2600" s="15">
        <f t="shared" si="163"/>
        <v>42270.840289351851</v>
      </c>
    </row>
    <row r="2601" spans="1:20" ht="27.6" x14ac:dyDescent="0.4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160"/>
        <v>1</v>
      </c>
      <c r="P2601">
        <f t="shared" si="161"/>
        <v>18</v>
      </c>
      <c r="Q2601" s="11" t="s">
        <v>8334</v>
      </c>
      <c r="R2601" t="s">
        <v>8335</v>
      </c>
      <c r="S2601" s="15">
        <f t="shared" si="162"/>
        <v>41809.754016203704</v>
      </c>
      <c r="T2601" s="15">
        <f t="shared" si="163"/>
        <v>41854.754016203704</v>
      </c>
    </row>
    <row r="2602" spans="1:20" ht="27.6" x14ac:dyDescent="0.4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160"/>
        <v>7</v>
      </c>
      <c r="P2602">
        <f t="shared" si="161"/>
        <v>115.53</v>
      </c>
      <c r="Q2602" s="11" t="s">
        <v>8334</v>
      </c>
      <c r="R2602" t="s">
        <v>8335</v>
      </c>
      <c r="S2602" s="15">
        <f t="shared" si="162"/>
        <v>42394.900462962964</v>
      </c>
      <c r="T2602" s="15">
        <f t="shared" si="163"/>
        <v>42454.858796296292</v>
      </c>
    </row>
    <row r="2603" spans="1:20" ht="41.4" x14ac:dyDescent="0.4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160"/>
        <v>661</v>
      </c>
      <c r="P2603">
        <f t="shared" si="161"/>
        <v>21.9</v>
      </c>
      <c r="Q2603" s="11" t="s">
        <v>8317</v>
      </c>
      <c r="R2603" t="s">
        <v>8353</v>
      </c>
      <c r="S2603" s="15">
        <f t="shared" si="162"/>
        <v>41150.902187499996</v>
      </c>
      <c r="T2603" s="15">
        <f t="shared" si="163"/>
        <v>41165.165972222225</v>
      </c>
    </row>
    <row r="2604" spans="1:20" ht="41.4" x14ac:dyDescent="0.4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160"/>
        <v>326</v>
      </c>
      <c r="P2604">
        <f t="shared" si="161"/>
        <v>80.02</v>
      </c>
      <c r="Q2604" s="11" t="s">
        <v>8317</v>
      </c>
      <c r="R2604" t="s">
        <v>8353</v>
      </c>
      <c r="S2604" s="15">
        <f t="shared" si="162"/>
        <v>41915.747314814813</v>
      </c>
      <c r="T2604" s="15">
        <f t="shared" si="163"/>
        <v>41955.888888888891</v>
      </c>
    </row>
    <row r="2605" spans="1:20" ht="27.6" x14ac:dyDescent="0.4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160"/>
        <v>101</v>
      </c>
      <c r="P2605">
        <f t="shared" si="161"/>
        <v>35.520000000000003</v>
      </c>
      <c r="Q2605" s="11" t="s">
        <v>8317</v>
      </c>
      <c r="R2605" t="s">
        <v>8353</v>
      </c>
      <c r="S2605" s="15">
        <f t="shared" si="162"/>
        <v>41617.912662037037</v>
      </c>
      <c r="T2605" s="15">
        <f t="shared" si="163"/>
        <v>41631.912662037037</v>
      </c>
    </row>
    <row r="2606" spans="1:20" ht="41.4" x14ac:dyDescent="0.4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160"/>
        <v>104</v>
      </c>
      <c r="P2606">
        <f t="shared" si="161"/>
        <v>64.930000000000007</v>
      </c>
      <c r="Q2606" s="11" t="s">
        <v>8317</v>
      </c>
      <c r="R2606" t="s">
        <v>8353</v>
      </c>
      <c r="S2606" s="15">
        <f t="shared" si="162"/>
        <v>40998.051192129627</v>
      </c>
      <c r="T2606" s="15">
        <f t="shared" si="163"/>
        <v>41028.051192129627</v>
      </c>
    </row>
    <row r="2607" spans="1:20" ht="41.4" x14ac:dyDescent="0.4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160"/>
        <v>107</v>
      </c>
      <c r="P2607">
        <f t="shared" si="161"/>
        <v>60.97</v>
      </c>
      <c r="Q2607" s="11" t="s">
        <v>8317</v>
      </c>
      <c r="R2607" t="s">
        <v>8353</v>
      </c>
      <c r="S2607" s="15">
        <f t="shared" si="162"/>
        <v>42508.541550925926</v>
      </c>
      <c r="T2607" s="15">
        <f t="shared" si="163"/>
        <v>42538.541550925926</v>
      </c>
    </row>
    <row r="2608" spans="1:20" ht="55.2" x14ac:dyDescent="0.4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160"/>
        <v>110</v>
      </c>
      <c r="P2608">
        <f t="shared" si="161"/>
        <v>31.44</v>
      </c>
      <c r="Q2608" s="11" t="s">
        <v>8317</v>
      </c>
      <c r="R2608" t="s">
        <v>8353</v>
      </c>
      <c r="S2608" s="15">
        <f t="shared" si="162"/>
        <v>41726.712754629632</v>
      </c>
      <c r="T2608" s="15">
        <f t="shared" si="163"/>
        <v>41758.712754629632</v>
      </c>
    </row>
    <row r="2609" spans="1:20" ht="41.4" x14ac:dyDescent="0.4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160"/>
        <v>408</v>
      </c>
      <c r="P2609">
        <f t="shared" si="161"/>
        <v>81.95</v>
      </c>
      <c r="Q2609" s="11" t="s">
        <v>8317</v>
      </c>
      <c r="R2609" t="s">
        <v>8353</v>
      </c>
      <c r="S2609" s="15">
        <f t="shared" si="162"/>
        <v>42184.874675925923</v>
      </c>
      <c r="T2609" s="15">
        <f t="shared" si="163"/>
        <v>42228.083333333328</v>
      </c>
    </row>
    <row r="2610" spans="1:20" ht="41.4" x14ac:dyDescent="0.4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160"/>
        <v>224</v>
      </c>
      <c r="P2610">
        <f t="shared" si="161"/>
        <v>58.93</v>
      </c>
      <c r="Q2610" s="11" t="s">
        <v>8317</v>
      </c>
      <c r="R2610" t="s">
        <v>8353</v>
      </c>
      <c r="S2610" s="15">
        <f t="shared" si="162"/>
        <v>42767.801712962959</v>
      </c>
      <c r="T2610" s="15">
        <f t="shared" si="163"/>
        <v>42809</v>
      </c>
    </row>
    <row r="2611" spans="1:20" ht="41.4" x14ac:dyDescent="0.4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160"/>
        <v>304</v>
      </c>
      <c r="P2611">
        <f t="shared" si="161"/>
        <v>157.29</v>
      </c>
      <c r="Q2611" s="11" t="s">
        <v>8317</v>
      </c>
      <c r="R2611" t="s">
        <v>8353</v>
      </c>
      <c r="S2611" s="15">
        <f t="shared" si="162"/>
        <v>41075.237858796296</v>
      </c>
      <c r="T2611" s="15">
        <f t="shared" si="163"/>
        <v>41105.237858796296</v>
      </c>
    </row>
    <row r="2612" spans="1:20" ht="27.6" x14ac:dyDescent="0.4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160"/>
        <v>141</v>
      </c>
      <c r="P2612">
        <f t="shared" si="161"/>
        <v>55.76</v>
      </c>
      <c r="Q2612" s="11" t="s">
        <v>8317</v>
      </c>
      <c r="R2612" t="s">
        <v>8353</v>
      </c>
      <c r="S2612" s="15">
        <f t="shared" si="162"/>
        <v>42564.881076388891</v>
      </c>
      <c r="T2612" s="15">
        <f t="shared" si="163"/>
        <v>42604.290972222225</v>
      </c>
    </row>
    <row r="2613" spans="1:20" ht="41.4" x14ac:dyDescent="0.4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160"/>
        <v>2791</v>
      </c>
      <c r="P2613">
        <f t="shared" si="161"/>
        <v>83.8</v>
      </c>
      <c r="Q2613" s="11" t="s">
        <v>8317</v>
      </c>
      <c r="R2613" t="s">
        <v>8353</v>
      </c>
      <c r="S2613" s="15">
        <f t="shared" si="162"/>
        <v>42704.335810185185</v>
      </c>
      <c r="T2613" s="15">
        <f t="shared" si="163"/>
        <v>42737.957638888889</v>
      </c>
    </row>
    <row r="2614" spans="1:20" ht="41.4" x14ac:dyDescent="0.4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160"/>
        <v>172</v>
      </c>
      <c r="P2614">
        <f t="shared" si="161"/>
        <v>58.42</v>
      </c>
      <c r="Q2614" s="11" t="s">
        <v>8317</v>
      </c>
      <c r="R2614" t="s">
        <v>8353</v>
      </c>
      <c r="S2614" s="15">
        <f t="shared" si="162"/>
        <v>41982.143171296295</v>
      </c>
      <c r="T2614" s="15">
        <f t="shared" si="163"/>
        <v>42013.143171296295</v>
      </c>
    </row>
    <row r="2615" spans="1:20" ht="41.4" x14ac:dyDescent="0.4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160"/>
        <v>101</v>
      </c>
      <c r="P2615">
        <f t="shared" si="161"/>
        <v>270.57</v>
      </c>
      <c r="Q2615" s="11" t="s">
        <v>8317</v>
      </c>
      <c r="R2615" t="s">
        <v>8353</v>
      </c>
      <c r="S2615" s="15">
        <f t="shared" si="162"/>
        <v>41143.81821759259</v>
      </c>
      <c r="T2615" s="15">
        <f t="shared" si="163"/>
        <v>41173.81821759259</v>
      </c>
    </row>
    <row r="2616" spans="1:20" ht="41.4" x14ac:dyDescent="0.4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160"/>
        <v>102</v>
      </c>
      <c r="P2616">
        <f t="shared" si="161"/>
        <v>107.1</v>
      </c>
      <c r="Q2616" s="11" t="s">
        <v>8317</v>
      </c>
      <c r="R2616" t="s">
        <v>8353</v>
      </c>
      <c r="S2616" s="15">
        <f t="shared" si="162"/>
        <v>41730.708472222221</v>
      </c>
      <c r="T2616" s="15">
        <f t="shared" si="163"/>
        <v>41759.208333333336</v>
      </c>
    </row>
    <row r="2617" spans="1:20" ht="41.4" x14ac:dyDescent="0.4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160"/>
        <v>170</v>
      </c>
      <c r="P2617">
        <f t="shared" si="161"/>
        <v>47.18</v>
      </c>
      <c r="Q2617" s="11" t="s">
        <v>8317</v>
      </c>
      <c r="R2617" t="s">
        <v>8353</v>
      </c>
      <c r="S2617" s="15">
        <f t="shared" si="162"/>
        <v>42453.49726851852</v>
      </c>
      <c r="T2617" s="15">
        <f t="shared" si="163"/>
        <v>42490.5</v>
      </c>
    </row>
    <row r="2618" spans="1:20" ht="41.4" x14ac:dyDescent="0.4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160"/>
        <v>115</v>
      </c>
      <c r="P2618">
        <f t="shared" si="161"/>
        <v>120.31</v>
      </c>
      <c r="Q2618" s="11" t="s">
        <v>8317</v>
      </c>
      <c r="R2618" t="s">
        <v>8353</v>
      </c>
      <c r="S2618" s="15">
        <f t="shared" si="162"/>
        <v>42211.99454861111</v>
      </c>
      <c r="T2618" s="15">
        <f t="shared" si="163"/>
        <v>42241.99454861111</v>
      </c>
    </row>
    <row r="2619" spans="1:20" ht="41.4" x14ac:dyDescent="0.4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160"/>
        <v>878</v>
      </c>
      <c r="P2619">
        <f t="shared" si="161"/>
        <v>27.6</v>
      </c>
      <c r="Q2619" s="11" t="s">
        <v>8317</v>
      </c>
      <c r="R2619" t="s">
        <v>8353</v>
      </c>
      <c r="S2619" s="15">
        <f t="shared" si="162"/>
        <v>41902.874432870369</v>
      </c>
      <c r="T2619" s="15">
        <f t="shared" si="163"/>
        <v>41932.874432870369</v>
      </c>
    </row>
    <row r="2620" spans="1:20" ht="27.6" x14ac:dyDescent="0.4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160"/>
        <v>105</v>
      </c>
      <c r="P2620">
        <f t="shared" si="161"/>
        <v>205.3</v>
      </c>
      <c r="Q2620" s="11" t="s">
        <v>8317</v>
      </c>
      <c r="R2620" t="s">
        <v>8353</v>
      </c>
      <c r="S2620" s="15">
        <f t="shared" si="162"/>
        <v>42279.792372685188</v>
      </c>
      <c r="T2620" s="15">
        <f t="shared" si="163"/>
        <v>42339.834039351852</v>
      </c>
    </row>
    <row r="2621" spans="1:20" ht="41.4" x14ac:dyDescent="0.4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160"/>
        <v>188</v>
      </c>
      <c r="P2621">
        <f t="shared" si="161"/>
        <v>35.549999999999997</v>
      </c>
      <c r="Q2621" s="11" t="s">
        <v>8317</v>
      </c>
      <c r="R2621" t="s">
        <v>8353</v>
      </c>
      <c r="S2621" s="15">
        <f t="shared" si="162"/>
        <v>42273.884305555555</v>
      </c>
      <c r="T2621" s="15">
        <f t="shared" si="163"/>
        <v>42300.458333333328</v>
      </c>
    </row>
    <row r="2622" spans="1:20" ht="41.4" x14ac:dyDescent="0.4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160"/>
        <v>144</v>
      </c>
      <c r="P2622">
        <f t="shared" si="161"/>
        <v>74.64</v>
      </c>
      <c r="Q2622" s="11" t="s">
        <v>8317</v>
      </c>
      <c r="R2622" t="s">
        <v>8353</v>
      </c>
      <c r="S2622" s="15">
        <f t="shared" si="162"/>
        <v>42251.16715277778</v>
      </c>
      <c r="T2622" s="15">
        <f t="shared" si="163"/>
        <v>42288.041666666672</v>
      </c>
    </row>
    <row r="2623" spans="1:20" ht="41.4" x14ac:dyDescent="0.4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160"/>
        <v>146</v>
      </c>
      <c r="P2623">
        <f t="shared" si="161"/>
        <v>47.06</v>
      </c>
      <c r="Q2623" s="11" t="s">
        <v>8317</v>
      </c>
      <c r="R2623" t="s">
        <v>8353</v>
      </c>
      <c r="S2623" s="15">
        <f t="shared" si="162"/>
        <v>42115.74754629629</v>
      </c>
      <c r="T2623" s="15">
        <f t="shared" si="163"/>
        <v>42145.74754629629</v>
      </c>
    </row>
    <row r="2624" spans="1:20" ht="41.4" x14ac:dyDescent="0.4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160"/>
        <v>131</v>
      </c>
      <c r="P2624">
        <f t="shared" si="161"/>
        <v>26.59</v>
      </c>
      <c r="Q2624" s="11" t="s">
        <v>8317</v>
      </c>
      <c r="R2624" t="s">
        <v>8353</v>
      </c>
      <c r="S2624" s="15">
        <f t="shared" si="162"/>
        <v>42689.74324074074</v>
      </c>
      <c r="T2624" s="15">
        <f t="shared" si="163"/>
        <v>42734.74324074074</v>
      </c>
    </row>
    <row r="2625" spans="1:20" ht="41.4" x14ac:dyDescent="0.4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160"/>
        <v>114</v>
      </c>
      <c r="P2625">
        <f t="shared" si="161"/>
        <v>36.770000000000003</v>
      </c>
      <c r="Q2625" s="11" t="s">
        <v>8317</v>
      </c>
      <c r="R2625" t="s">
        <v>8353</v>
      </c>
      <c r="S2625" s="15">
        <f t="shared" si="162"/>
        <v>42692.256550925929</v>
      </c>
      <c r="T2625" s="15">
        <f t="shared" si="163"/>
        <v>42706.256550925929</v>
      </c>
    </row>
    <row r="2626" spans="1:20" ht="41.4" x14ac:dyDescent="0.4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si="160"/>
        <v>1379</v>
      </c>
      <c r="P2626">
        <f t="shared" si="161"/>
        <v>31.82</v>
      </c>
      <c r="Q2626" s="11" t="s">
        <v>8317</v>
      </c>
      <c r="R2626" t="s">
        <v>8353</v>
      </c>
      <c r="S2626" s="15">
        <f t="shared" si="162"/>
        <v>41144.42155092593</v>
      </c>
      <c r="T2626" s="15">
        <f t="shared" si="163"/>
        <v>41165.42155092593</v>
      </c>
    </row>
    <row r="2627" spans="1:20" ht="41.4" x14ac:dyDescent="0.4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ref="O2627:O2690" si="164">ROUND(E2627/D2627*100,0)</f>
        <v>956</v>
      </c>
      <c r="P2627">
        <f t="shared" ref="P2627:P2690" si="165">IFERROR(ROUND(E2627/L2627,2),0)</f>
        <v>27.58</v>
      </c>
      <c r="Q2627" s="11" t="s">
        <v>8317</v>
      </c>
      <c r="R2627" t="s">
        <v>8353</v>
      </c>
      <c r="S2627" s="15">
        <f t="shared" ref="S2627:S2690" si="166">(((J2627/60)/60)/24)+DATE(1970,1,1)</f>
        <v>42658.810277777782</v>
      </c>
      <c r="T2627" s="15">
        <f t="shared" ref="T2627:T2690" si="167">(((I2627/60)/60)/24)+DATE(1970,1,1)</f>
        <v>42683.851944444439</v>
      </c>
    </row>
    <row r="2628" spans="1:20" ht="41.4" x14ac:dyDescent="0.4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164"/>
        <v>112</v>
      </c>
      <c r="P2628">
        <f t="shared" si="165"/>
        <v>56</v>
      </c>
      <c r="Q2628" s="11" t="s">
        <v>8317</v>
      </c>
      <c r="R2628" t="s">
        <v>8353</v>
      </c>
      <c r="S2628" s="15">
        <f t="shared" si="166"/>
        <v>42128.628113425926</v>
      </c>
      <c r="T2628" s="15">
        <f t="shared" si="167"/>
        <v>42158.628113425926</v>
      </c>
    </row>
    <row r="2629" spans="1:20" ht="41.4" x14ac:dyDescent="0.4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164"/>
        <v>647</v>
      </c>
      <c r="P2629">
        <f t="shared" si="165"/>
        <v>21.56</v>
      </c>
      <c r="Q2629" s="11" t="s">
        <v>8317</v>
      </c>
      <c r="R2629" t="s">
        <v>8353</v>
      </c>
      <c r="S2629" s="15">
        <f t="shared" si="166"/>
        <v>42304.829409722224</v>
      </c>
      <c r="T2629" s="15">
        <f t="shared" si="167"/>
        <v>42334.871076388896</v>
      </c>
    </row>
    <row r="2630" spans="1:20" ht="27.6" x14ac:dyDescent="0.4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164"/>
        <v>110</v>
      </c>
      <c r="P2630">
        <f t="shared" si="165"/>
        <v>44.1</v>
      </c>
      <c r="Q2630" s="11" t="s">
        <v>8317</v>
      </c>
      <c r="R2630" t="s">
        <v>8353</v>
      </c>
      <c r="S2630" s="15">
        <f t="shared" si="166"/>
        <v>41953.966053240743</v>
      </c>
      <c r="T2630" s="15">
        <f t="shared" si="167"/>
        <v>41973.966053240743</v>
      </c>
    </row>
    <row r="2631" spans="1:20" ht="27.6" x14ac:dyDescent="0.4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164"/>
        <v>128</v>
      </c>
      <c r="P2631">
        <f t="shared" si="165"/>
        <v>63.87</v>
      </c>
      <c r="Q2631" s="11" t="s">
        <v>8317</v>
      </c>
      <c r="R2631" t="s">
        <v>8353</v>
      </c>
      <c r="S2631" s="15">
        <f t="shared" si="166"/>
        <v>42108.538449074069</v>
      </c>
      <c r="T2631" s="15">
        <f t="shared" si="167"/>
        <v>42138.538449074069</v>
      </c>
    </row>
    <row r="2632" spans="1:20" ht="41.4" x14ac:dyDescent="0.4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164"/>
        <v>158</v>
      </c>
      <c r="P2632">
        <f t="shared" si="165"/>
        <v>38.99</v>
      </c>
      <c r="Q2632" s="11" t="s">
        <v>8317</v>
      </c>
      <c r="R2632" t="s">
        <v>8353</v>
      </c>
      <c r="S2632" s="15">
        <f t="shared" si="166"/>
        <v>42524.105462962965</v>
      </c>
      <c r="T2632" s="15">
        <f t="shared" si="167"/>
        <v>42551.416666666672</v>
      </c>
    </row>
    <row r="2633" spans="1:20" ht="41.4" x14ac:dyDescent="0.4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164"/>
        <v>115</v>
      </c>
      <c r="P2633">
        <f t="shared" si="165"/>
        <v>80.19</v>
      </c>
      <c r="Q2633" s="11" t="s">
        <v>8317</v>
      </c>
      <c r="R2633" t="s">
        <v>8353</v>
      </c>
      <c r="S2633" s="15">
        <f t="shared" si="166"/>
        <v>42218.169293981482</v>
      </c>
      <c r="T2633" s="15">
        <f t="shared" si="167"/>
        <v>42246.169293981482</v>
      </c>
    </row>
    <row r="2634" spans="1:20" ht="41.4" x14ac:dyDescent="0.4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164"/>
        <v>137</v>
      </c>
      <c r="P2634">
        <f t="shared" si="165"/>
        <v>34.9</v>
      </c>
      <c r="Q2634" s="11" t="s">
        <v>8317</v>
      </c>
      <c r="R2634" t="s">
        <v>8353</v>
      </c>
      <c r="S2634" s="15">
        <f t="shared" si="166"/>
        <v>42494.061793981484</v>
      </c>
      <c r="T2634" s="15">
        <f t="shared" si="167"/>
        <v>42519.061793981484</v>
      </c>
    </row>
    <row r="2635" spans="1:20" ht="41.4" x14ac:dyDescent="0.4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164"/>
        <v>355</v>
      </c>
      <c r="P2635">
        <f t="shared" si="165"/>
        <v>89.1</v>
      </c>
      <c r="Q2635" s="11" t="s">
        <v>8317</v>
      </c>
      <c r="R2635" t="s">
        <v>8353</v>
      </c>
      <c r="S2635" s="15">
        <f t="shared" si="166"/>
        <v>41667.823287037041</v>
      </c>
      <c r="T2635" s="15">
        <f t="shared" si="167"/>
        <v>41697.958333333336</v>
      </c>
    </row>
    <row r="2636" spans="1:20" ht="41.4" x14ac:dyDescent="0.4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164"/>
        <v>106</v>
      </c>
      <c r="P2636">
        <f t="shared" si="165"/>
        <v>39.44</v>
      </c>
      <c r="Q2636" s="11" t="s">
        <v>8317</v>
      </c>
      <c r="R2636" t="s">
        <v>8353</v>
      </c>
      <c r="S2636" s="15">
        <f t="shared" si="166"/>
        <v>42612.656493055561</v>
      </c>
      <c r="T2636" s="15">
        <f t="shared" si="167"/>
        <v>42642.656493055561</v>
      </c>
    </row>
    <row r="2637" spans="1:20" ht="41.4" x14ac:dyDescent="0.4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164"/>
        <v>100</v>
      </c>
      <c r="P2637">
        <f t="shared" si="165"/>
        <v>136.9</v>
      </c>
      <c r="Q2637" s="11" t="s">
        <v>8317</v>
      </c>
      <c r="R2637" t="s">
        <v>8353</v>
      </c>
      <c r="S2637" s="15">
        <f t="shared" si="166"/>
        <v>42037.950937500005</v>
      </c>
      <c r="T2637" s="15">
        <f t="shared" si="167"/>
        <v>42072.909270833334</v>
      </c>
    </row>
    <row r="2638" spans="1:20" ht="41.4" x14ac:dyDescent="0.4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164"/>
        <v>187</v>
      </c>
      <c r="P2638">
        <f t="shared" si="165"/>
        <v>37.46</v>
      </c>
      <c r="Q2638" s="11" t="s">
        <v>8317</v>
      </c>
      <c r="R2638" t="s">
        <v>8353</v>
      </c>
      <c r="S2638" s="15">
        <f t="shared" si="166"/>
        <v>42636.614745370374</v>
      </c>
      <c r="T2638" s="15">
        <f t="shared" si="167"/>
        <v>42659.041666666672</v>
      </c>
    </row>
    <row r="2639" spans="1:20" ht="27.6" x14ac:dyDescent="0.4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164"/>
        <v>166</v>
      </c>
      <c r="P2639">
        <f t="shared" si="165"/>
        <v>31.96</v>
      </c>
      <c r="Q2639" s="11" t="s">
        <v>8317</v>
      </c>
      <c r="R2639" t="s">
        <v>8353</v>
      </c>
      <c r="S2639" s="15">
        <f t="shared" si="166"/>
        <v>42639.549479166672</v>
      </c>
      <c r="T2639" s="15">
        <f t="shared" si="167"/>
        <v>42655.549479166672</v>
      </c>
    </row>
    <row r="2640" spans="1:20" ht="41.4" x14ac:dyDescent="0.4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164"/>
        <v>102</v>
      </c>
      <c r="P2640">
        <f t="shared" si="165"/>
        <v>25.21</v>
      </c>
      <c r="Q2640" s="11" t="s">
        <v>8317</v>
      </c>
      <c r="R2640" t="s">
        <v>8353</v>
      </c>
      <c r="S2640" s="15">
        <f t="shared" si="166"/>
        <v>41989.913136574076</v>
      </c>
      <c r="T2640" s="15">
        <f t="shared" si="167"/>
        <v>42019.913136574076</v>
      </c>
    </row>
    <row r="2641" spans="1:20" ht="41.4" x14ac:dyDescent="0.4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164"/>
        <v>164</v>
      </c>
      <c r="P2641">
        <f t="shared" si="165"/>
        <v>10.039999999999999</v>
      </c>
      <c r="Q2641" s="11" t="s">
        <v>8317</v>
      </c>
      <c r="R2641" t="s">
        <v>8353</v>
      </c>
      <c r="S2641" s="15">
        <f t="shared" si="166"/>
        <v>42024.86513888889</v>
      </c>
      <c r="T2641" s="15">
        <f t="shared" si="167"/>
        <v>42054.86513888889</v>
      </c>
    </row>
    <row r="2642" spans="1:20" ht="55.2" x14ac:dyDescent="0.4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164"/>
        <v>106</v>
      </c>
      <c r="P2642">
        <f t="shared" si="165"/>
        <v>45.94</v>
      </c>
      <c r="Q2642" s="11" t="s">
        <v>8317</v>
      </c>
      <c r="R2642" t="s">
        <v>8353</v>
      </c>
      <c r="S2642" s="15">
        <f t="shared" si="166"/>
        <v>42103.160578703704</v>
      </c>
      <c r="T2642" s="15">
        <f t="shared" si="167"/>
        <v>42163.160578703704</v>
      </c>
    </row>
    <row r="2643" spans="1:20" ht="27.6" x14ac:dyDescent="0.4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164"/>
        <v>1</v>
      </c>
      <c r="P2643">
        <f t="shared" si="165"/>
        <v>15</v>
      </c>
      <c r="Q2643" s="11" t="s">
        <v>8317</v>
      </c>
      <c r="R2643" t="s">
        <v>8353</v>
      </c>
      <c r="S2643" s="15">
        <f t="shared" si="166"/>
        <v>41880.827118055553</v>
      </c>
      <c r="T2643" s="15">
        <f t="shared" si="167"/>
        <v>41897.839583333334</v>
      </c>
    </row>
    <row r="2644" spans="1:20" ht="55.2" x14ac:dyDescent="0.4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164"/>
        <v>0</v>
      </c>
      <c r="P2644">
        <f t="shared" si="165"/>
        <v>0</v>
      </c>
      <c r="Q2644" s="11" t="s">
        <v>8317</v>
      </c>
      <c r="R2644" t="s">
        <v>8353</v>
      </c>
      <c r="S2644" s="15">
        <f t="shared" si="166"/>
        <v>42536.246620370366</v>
      </c>
      <c r="T2644" s="15">
        <f t="shared" si="167"/>
        <v>42566.289583333331</v>
      </c>
    </row>
    <row r="2645" spans="1:20" ht="41.4" x14ac:dyDescent="0.4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164"/>
        <v>34</v>
      </c>
      <c r="P2645">
        <f t="shared" si="165"/>
        <v>223.58</v>
      </c>
      <c r="Q2645" s="11" t="s">
        <v>8317</v>
      </c>
      <c r="R2645" t="s">
        <v>8353</v>
      </c>
      <c r="S2645" s="15">
        <f t="shared" si="166"/>
        <v>42689.582349537035</v>
      </c>
      <c r="T2645" s="15">
        <f t="shared" si="167"/>
        <v>42725.332638888889</v>
      </c>
    </row>
    <row r="2646" spans="1:20" ht="41.4" x14ac:dyDescent="0.4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164"/>
        <v>2</v>
      </c>
      <c r="P2646">
        <f t="shared" si="165"/>
        <v>39.479999999999997</v>
      </c>
      <c r="Q2646" s="11" t="s">
        <v>8317</v>
      </c>
      <c r="R2646" t="s">
        <v>8353</v>
      </c>
      <c r="S2646" s="15">
        <f t="shared" si="166"/>
        <v>42774.792071759264</v>
      </c>
      <c r="T2646" s="15">
        <f t="shared" si="167"/>
        <v>42804.792071759264</v>
      </c>
    </row>
    <row r="2647" spans="1:20" ht="41.4" x14ac:dyDescent="0.4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164"/>
        <v>11</v>
      </c>
      <c r="P2647">
        <f t="shared" si="165"/>
        <v>91.3</v>
      </c>
      <c r="Q2647" s="11" t="s">
        <v>8317</v>
      </c>
      <c r="R2647" t="s">
        <v>8353</v>
      </c>
      <c r="S2647" s="15">
        <f t="shared" si="166"/>
        <v>41921.842627314814</v>
      </c>
      <c r="T2647" s="15">
        <f t="shared" si="167"/>
        <v>41951.884293981479</v>
      </c>
    </row>
    <row r="2648" spans="1:20" ht="41.4" x14ac:dyDescent="0.4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164"/>
        <v>8</v>
      </c>
      <c r="P2648">
        <f t="shared" si="165"/>
        <v>78.67</v>
      </c>
      <c r="Q2648" s="11" t="s">
        <v>8317</v>
      </c>
      <c r="R2648" t="s">
        <v>8353</v>
      </c>
      <c r="S2648" s="15">
        <f t="shared" si="166"/>
        <v>42226.313298611116</v>
      </c>
      <c r="T2648" s="15">
        <f t="shared" si="167"/>
        <v>42256.313298611116</v>
      </c>
    </row>
    <row r="2649" spans="1:20" ht="41.4" x14ac:dyDescent="0.4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164"/>
        <v>1</v>
      </c>
      <c r="P2649">
        <f t="shared" si="165"/>
        <v>12</v>
      </c>
      <c r="Q2649" s="11" t="s">
        <v>8317</v>
      </c>
      <c r="R2649" t="s">
        <v>8353</v>
      </c>
      <c r="S2649" s="15">
        <f t="shared" si="166"/>
        <v>42200.261793981481</v>
      </c>
      <c r="T2649" s="15">
        <f t="shared" si="167"/>
        <v>42230.261793981481</v>
      </c>
    </row>
    <row r="2650" spans="1:20" ht="41.4" x14ac:dyDescent="0.4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164"/>
        <v>1</v>
      </c>
      <c r="P2650">
        <f t="shared" si="165"/>
        <v>17.670000000000002</v>
      </c>
      <c r="Q2650" s="11" t="s">
        <v>8317</v>
      </c>
      <c r="R2650" t="s">
        <v>8353</v>
      </c>
      <c r="S2650" s="15">
        <f t="shared" si="166"/>
        <v>42408.714814814812</v>
      </c>
      <c r="T2650" s="15">
        <f t="shared" si="167"/>
        <v>42438.714814814812</v>
      </c>
    </row>
    <row r="2651" spans="1:20" ht="27.6" x14ac:dyDescent="0.4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164"/>
        <v>0</v>
      </c>
      <c r="P2651">
        <f t="shared" si="165"/>
        <v>41.33</v>
      </c>
      <c r="Q2651" s="11" t="s">
        <v>8317</v>
      </c>
      <c r="R2651" t="s">
        <v>8353</v>
      </c>
      <c r="S2651" s="15">
        <f t="shared" si="166"/>
        <v>42341.99700231482</v>
      </c>
      <c r="T2651" s="15">
        <f t="shared" si="167"/>
        <v>42401.99700231482</v>
      </c>
    </row>
    <row r="2652" spans="1:20" ht="41.4" x14ac:dyDescent="0.4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164"/>
        <v>1</v>
      </c>
      <c r="P2652">
        <f t="shared" si="165"/>
        <v>71.599999999999994</v>
      </c>
      <c r="Q2652" s="11" t="s">
        <v>8317</v>
      </c>
      <c r="R2652" t="s">
        <v>8353</v>
      </c>
      <c r="S2652" s="15">
        <f t="shared" si="166"/>
        <v>42695.624340277776</v>
      </c>
      <c r="T2652" s="15">
        <f t="shared" si="167"/>
        <v>42725.624340277776</v>
      </c>
    </row>
    <row r="2653" spans="1:20" ht="41.4" x14ac:dyDescent="0.4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164"/>
        <v>2</v>
      </c>
      <c r="P2653">
        <f t="shared" si="165"/>
        <v>307.82</v>
      </c>
      <c r="Q2653" s="11" t="s">
        <v>8317</v>
      </c>
      <c r="R2653" t="s">
        <v>8353</v>
      </c>
      <c r="S2653" s="15">
        <f t="shared" si="166"/>
        <v>42327.805659722217</v>
      </c>
      <c r="T2653" s="15">
        <f t="shared" si="167"/>
        <v>42355.805659722217</v>
      </c>
    </row>
    <row r="2654" spans="1:20" ht="41.4" x14ac:dyDescent="0.4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164"/>
        <v>1</v>
      </c>
      <c r="P2654">
        <f t="shared" si="165"/>
        <v>80.45</v>
      </c>
      <c r="Q2654" s="11" t="s">
        <v>8317</v>
      </c>
      <c r="R2654" t="s">
        <v>8353</v>
      </c>
      <c r="S2654" s="15">
        <f t="shared" si="166"/>
        <v>41953.158854166672</v>
      </c>
      <c r="T2654" s="15">
        <f t="shared" si="167"/>
        <v>41983.158854166672</v>
      </c>
    </row>
    <row r="2655" spans="1:20" ht="41.4" x14ac:dyDescent="0.4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164"/>
        <v>12</v>
      </c>
      <c r="P2655">
        <f t="shared" si="165"/>
        <v>83.94</v>
      </c>
      <c r="Q2655" s="11" t="s">
        <v>8317</v>
      </c>
      <c r="R2655" t="s">
        <v>8353</v>
      </c>
      <c r="S2655" s="15">
        <f t="shared" si="166"/>
        <v>41771.651932870373</v>
      </c>
      <c r="T2655" s="15">
        <f t="shared" si="167"/>
        <v>41803.166666666664</v>
      </c>
    </row>
    <row r="2656" spans="1:20" ht="41.4" x14ac:dyDescent="0.4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164"/>
        <v>0</v>
      </c>
      <c r="P2656">
        <f t="shared" si="165"/>
        <v>8.5</v>
      </c>
      <c r="Q2656" s="11" t="s">
        <v>8317</v>
      </c>
      <c r="R2656" t="s">
        <v>8353</v>
      </c>
      <c r="S2656" s="15">
        <f t="shared" si="166"/>
        <v>42055.600995370376</v>
      </c>
      <c r="T2656" s="15">
        <f t="shared" si="167"/>
        <v>42115.559328703705</v>
      </c>
    </row>
    <row r="2657" spans="1:20" x14ac:dyDescent="0.4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164"/>
        <v>21</v>
      </c>
      <c r="P2657">
        <f t="shared" si="165"/>
        <v>73.37</v>
      </c>
      <c r="Q2657" s="11" t="s">
        <v>8317</v>
      </c>
      <c r="R2657" t="s">
        <v>8353</v>
      </c>
      <c r="S2657" s="15">
        <f t="shared" si="166"/>
        <v>42381.866284722222</v>
      </c>
      <c r="T2657" s="15">
        <f t="shared" si="167"/>
        <v>42409.833333333328</v>
      </c>
    </row>
    <row r="2658" spans="1:20" ht="27.6" x14ac:dyDescent="0.4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164"/>
        <v>11</v>
      </c>
      <c r="P2658">
        <f t="shared" si="165"/>
        <v>112.86</v>
      </c>
      <c r="Q2658" s="11" t="s">
        <v>8317</v>
      </c>
      <c r="R2658" t="s">
        <v>8353</v>
      </c>
      <c r="S2658" s="15">
        <f t="shared" si="166"/>
        <v>42767.688518518517</v>
      </c>
      <c r="T2658" s="15">
        <f t="shared" si="167"/>
        <v>42806.791666666672</v>
      </c>
    </row>
    <row r="2659" spans="1:20" ht="41.4" x14ac:dyDescent="0.4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164"/>
        <v>19</v>
      </c>
      <c r="P2659">
        <f t="shared" si="165"/>
        <v>95.28</v>
      </c>
      <c r="Q2659" s="11" t="s">
        <v>8317</v>
      </c>
      <c r="R2659" t="s">
        <v>8353</v>
      </c>
      <c r="S2659" s="15">
        <f t="shared" si="166"/>
        <v>42551.928854166668</v>
      </c>
      <c r="T2659" s="15">
        <f t="shared" si="167"/>
        <v>42585.0625</v>
      </c>
    </row>
    <row r="2660" spans="1:20" ht="41.4" x14ac:dyDescent="0.4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164"/>
        <v>0</v>
      </c>
      <c r="P2660">
        <f t="shared" si="165"/>
        <v>22.75</v>
      </c>
      <c r="Q2660" s="11" t="s">
        <v>8317</v>
      </c>
      <c r="R2660" t="s">
        <v>8353</v>
      </c>
      <c r="S2660" s="15">
        <f t="shared" si="166"/>
        <v>42551.884189814817</v>
      </c>
      <c r="T2660" s="15">
        <f t="shared" si="167"/>
        <v>42581.884189814817</v>
      </c>
    </row>
    <row r="2661" spans="1:20" x14ac:dyDescent="0.4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164"/>
        <v>3</v>
      </c>
      <c r="P2661">
        <f t="shared" si="165"/>
        <v>133.30000000000001</v>
      </c>
      <c r="Q2661" s="11" t="s">
        <v>8317</v>
      </c>
      <c r="R2661" t="s">
        <v>8353</v>
      </c>
      <c r="S2661" s="15">
        <f t="shared" si="166"/>
        <v>42082.069560185191</v>
      </c>
      <c r="T2661" s="15">
        <f t="shared" si="167"/>
        <v>42112.069560185191</v>
      </c>
    </row>
    <row r="2662" spans="1:20" ht="41.4" x14ac:dyDescent="0.4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164"/>
        <v>0</v>
      </c>
      <c r="P2662">
        <f t="shared" si="165"/>
        <v>3.8</v>
      </c>
      <c r="Q2662" s="11" t="s">
        <v>8317</v>
      </c>
      <c r="R2662" t="s">
        <v>8353</v>
      </c>
      <c r="S2662" s="15">
        <f t="shared" si="166"/>
        <v>42272.713171296295</v>
      </c>
      <c r="T2662" s="15">
        <f t="shared" si="167"/>
        <v>42332.754837962959</v>
      </c>
    </row>
    <row r="2663" spans="1:20" ht="41.4" x14ac:dyDescent="0.4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164"/>
        <v>103</v>
      </c>
      <c r="P2663">
        <f t="shared" si="165"/>
        <v>85.75</v>
      </c>
      <c r="Q2663" s="11" t="s">
        <v>8317</v>
      </c>
      <c r="R2663" t="s">
        <v>8354</v>
      </c>
      <c r="S2663" s="15">
        <f t="shared" si="166"/>
        <v>41542.958449074074</v>
      </c>
      <c r="T2663" s="15">
        <f t="shared" si="167"/>
        <v>41572.958449074074</v>
      </c>
    </row>
    <row r="2664" spans="1:20" ht="41.4" x14ac:dyDescent="0.4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164"/>
        <v>107</v>
      </c>
      <c r="P2664">
        <f t="shared" si="165"/>
        <v>267</v>
      </c>
      <c r="Q2664" s="11" t="s">
        <v>8317</v>
      </c>
      <c r="R2664" t="s">
        <v>8354</v>
      </c>
      <c r="S2664" s="15">
        <f t="shared" si="166"/>
        <v>42207.746678240743</v>
      </c>
      <c r="T2664" s="15">
        <f t="shared" si="167"/>
        <v>42237.746678240743</v>
      </c>
    </row>
    <row r="2665" spans="1:20" ht="41.4" x14ac:dyDescent="0.4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164"/>
        <v>105</v>
      </c>
      <c r="P2665">
        <f t="shared" si="165"/>
        <v>373.56</v>
      </c>
      <c r="Q2665" s="11" t="s">
        <v>8317</v>
      </c>
      <c r="R2665" t="s">
        <v>8354</v>
      </c>
      <c r="S2665" s="15">
        <f t="shared" si="166"/>
        <v>42222.622766203705</v>
      </c>
      <c r="T2665" s="15">
        <f t="shared" si="167"/>
        <v>42251.625</v>
      </c>
    </row>
    <row r="2666" spans="1:20" ht="41.4" x14ac:dyDescent="0.4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164"/>
        <v>103</v>
      </c>
      <c r="P2666">
        <f t="shared" si="165"/>
        <v>174.04</v>
      </c>
      <c r="Q2666" s="11" t="s">
        <v>8317</v>
      </c>
      <c r="R2666" t="s">
        <v>8354</v>
      </c>
      <c r="S2666" s="15">
        <f t="shared" si="166"/>
        <v>42313.02542824074</v>
      </c>
      <c r="T2666" s="15">
        <f t="shared" si="167"/>
        <v>42347.290972222225</v>
      </c>
    </row>
    <row r="2667" spans="1:20" ht="41.4" x14ac:dyDescent="0.4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164"/>
        <v>123</v>
      </c>
      <c r="P2667">
        <f t="shared" si="165"/>
        <v>93.7</v>
      </c>
      <c r="Q2667" s="11" t="s">
        <v>8317</v>
      </c>
      <c r="R2667" t="s">
        <v>8354</v>
      </c>
      <c r="S2667" s="15">
        <f t="shared" si="166"/>
        <v>42083.895532407405</v>
      </c>
      <c r="T2667" s="15">
        <f t="shared" si="167"/>
        <v>42128.895532407405</v>
      </c>
    </row>
    <row r="2668" spans="1:20" ht="41.4" x14ac:dyDescent="0.4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164"/>
        <v>159</v>
      </c>
      <c r="P2668">
        <f t="shared" si="165"/>
        <v>77.33</v>
      </c>
      <c r="Q2668" s="11" t="s">
        <v>8317</v>
      </c>
      <c r="R2668" t="s">
        <v>8354</v>
      </c>
      <c r="S2668" s="15">
        <f t="shared" si="166"/>
        <v>42235.764340277776</v>
      </c>
      <c r="T2668" s="15">
        <f t="shared" si="167"/>
        <v>42272.875</v>
      </c>
    </row>
    <row r="2669" spans="1:20" ht="41.4" x14ac:dyDescent="0.4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164"/>
        <v>111</v>
      </c>
      <c r="P2669">
        <f t="shared" si="165"/>
        <v>92.22</v>
      </c>
      <c r="Q2669" s="11" t="s">
        <v>8317</v>
      </c>
      <c r="R2669" t="s">
        <v>8354</v>
      </c>
      <c r="S2669" s="15">
        <f t="shared" si="166"/>
        <v>42380.926111111112</v>
      </c>
      <c r="T2669" s="15">
        <f t="shared" si="167"/>
        <v>42410.926111111112</v>
      </c>
    </row>
    <row r="2670" spans="1:20" ht="27.6" x14ac:dyDescent="0.4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164"/>
        <v>171</v>
      </c>
      <c r="P2670">
        <f t="shared" si="165"/>
        <v>60.96</v>
      </c>
      <c r="Q2670" s="11" t="s">
        <v>8317</v>
      </c>
      <c r="R2670" t="s">
        <v>8354</v>
      </c>
      <c r="S2670" s="15">
        <f t="shared" si="166"/>
        <v>42275.588715277772</v>
      </c>
      <c r="T2670" s="15">
        <f t="shared" si="167"/>
        <v>42317.60555555555</v>
      </c>
    </row>
    <row r="2671" spans="1:20" ht="41.4" x14ac:dyDescent="0.4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164"/>
        <v>125</v>
      </c>
      <c r="P2671">
        <f t="shared" si="165"/>
        <v>91</v>
      </c>
      <c r="Q2671" s="11" t="s">
        <v>8317</v>
      </c>
      <c r="R2671" t="s">
        <v>8354</v>
      </c>
      <c r="S2671" s="15">
        <f t="shared" si="166"/>
        <v>42319.035833333335</v>
      </c>
      <c r="T2671" s="15">
        <f t="shared" si="167"/>
        <v>42379.035833333335</v>
      </c>
    </row>
    <row r="2672" spans="1:20" ht="41.4" x14ac:dyDescent="0.4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164"/>
        <v>6</v>
      </c>
      <c r="P2672">
        <f t="shared" si="165"/>
        <v>41.58</v>
      </c>
      <c r="Q2672" s="11" t="s">
        <v>8317</v>
      </c>
      <c r="R2672" t="s">
        <v>8354</v>
      </c>
      <c r="S2672" s="15">
        <f t="shared" si="166"/>
        <v>41821.020601851851</v>
      </c>
      <c r="T2672" s="15">
        <f t="shared" si="167"/>
        <v>41849.020601851851</v>
      </c>
    </row>
    <row r="2673" spans="1:20" ht="41.4" x14ac:dyDescent="0.4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164"/>
        <v>11</v>
      </c>
      <c r="P2673">
        <f t="shared" si="165"/>
        <v>33.76</v>
      </c>
      <c r="Q2673" s="11" t="s">
        <v>8317</v>
      </c>
      <c r="R2673" t="s">
        <v>8354</v>
      </c>
      <c r="S2673" s="15">
        <f t="shared" si="166"/>
        <v>41962.749027777783</v>
      </c>
      <c r="T2673" s="15">
        <f t="shared" si="167"/>
        <v>41992.818055555559</v>
      </c>
    </row>
    <row r="2674" spans="1:20" ht="41.4" x14ac:dyDescent="0.4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164"/>
        <v>33</v>
      </c>
      <c r="P2674">
        <f t="shared" si="165"/>
        <v>70.62</v>
      </c>
      <c r="Q2674" s="11" t="s">
        <v>8317</v>
      </c>
      <c r="R2674" t="s">
        <v>8354</v>
      </c>
      <c r="S2674" s="15">
        <f t="shared" si="166"/>
        <v>42344.884143518517</v>
      </c>
      <c r="T2674" s="15">
        <f t="shared" si="167"/>
        <v>42366.25</v>
      </c>
    </row>
    <row r="2675" spans="1:20" ht="41.4" x14ac:dyDescent="0.4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164"/>
        <v>28</v>
      </c>
      <c r="P2675">
        <f t="shared" si="165"/>
        <v>167.15</v>
      </c>
      <c r="Q2675" s="11" t="s">
        <v>8317</v>
      </c>
      <c r="R2675" t="s">
        <v>8354</v>
      </c>
      <c r="S2675" s="15">
        <f t="shared" si="166"/>
        <v>41912.541655092595</v>
      </c>
      <c r="T2675" s="15">
        <f t="shared" si="167"/>
        <v>41941.947916666664</v>
      </c>
    </row>
    <row r="2676" spans="1:20" ht="55.2" x14ac:dyDescent="0.4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164"/>
        <v>63</v>
      </c>
      <c r="P2676">
        <f t="shared" si="165"/>
        <v>128.62</v>
      </c>
      <c r="Q2676" s="11" t="s">
        <v>8317</v>
      </c>
      <c r="R2676" t="s">
        <v>8354</v>
      </c>
      <c r="S2676" s="15">
        <f t="shared" si="166"/>
        <v>42529.632754629631</v>
      </c>
      <c r="T2676" s="15">
        <f t="shared" si="167"/>
        <v>42556.207638888889</v>
      </c>
    </row>
    <row r="2677" spans="1:20" ht="41.4" x14ac:dyDescent="0.4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164"/>
        <v>8</v>
      </c>
      <c r="P2677">
        <f t="shared" si="165"/>
        <v>65.41</v>
      </c>
      <c r="Q2677" s="11" t="s">
        <v>8317</v>
      </c>
      <c r="R2677" t="s">
        <v>8354</v>
      </c>
      <c r="S2677" s="15">
        <f t="shared" si="166"/>
        <v>41923.857511574075</v>
      </c>
      <c r="T2677" s="15">
        <f t="shared" si="167"/>
        <v>41953.899178240739</v>
      </c>
    </row>
    <row r="2678" spans="1:20" ht="41.4" x14ac:dyDescent="0.4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164"/>
        <v>50</v>
      </c>
      <c r="P2678">
        <f t="shared" si="165"/>
        <v>117.56</v>
      </c>
      <c r="Q2678" s="11" t="s">
        <v>8317</v>
      </c>
      <c r="R2678" t="s">
        <v>8354</v>
      </c>
      <c r="S2678" s="15">
        <f t="shared" si="166"/>
        <v>42482.624699074076</v>
      </c>
      <c r="T2678" s="15">
        <f t="shared" si="167"/>
        <v>42512.624699074076</v>
      </c>
    </row>
    <row r="2679" spans="1:20" ht="41.4" x14ac:dyDescent="0.4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164"/>
        <v>18</v>
      </c>
      <c r="P2679">
        <f t="shared" si="165"/>
        <v>126.48</v>
      </c>
      <c r="Q2679" s="11" t="s">
        <v>8317</v>
      </c>
      <c r="R2679" t="s">
        <v>8354</v>
      </c>
      <c r="S2679" s="15">
        <f t="shared" si="166"/>
        <v>41793.029432870368</v>
      </c>
      <c r="T2679" s="15">
        <f t="shared" si="167"/>
        <v>41823.029432870368</v>
      </c>
    </row>
    <row r="2680" spans="1:20" ht="41.4" x14ac:dyDescent="0.4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164"/>
        <v>0</v>
      </c>
      <c r="P2680">
        <f t="shared" si="165"/>
        <v>550</v>
      </c>
      <c r="Q2680" s="11" t="s">
        <v>8317</v>
      </c>
      <c r="R2680" t="s">
        <v>8354</v>
      </c>
      <c r="S2680" s="15">
        <f t="shared" si="166"/>
        <v>42241.798206018517</v>
      </c>
      <c r="T2680" s="15">
        <f t="shared" si="167"/>
        <v>42271.798206018517</v>
      </c>
    </row>
    <row r="2681" spans="1:20" ht="41.4" x14ac:dyDescent="0.4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164"/>
        <v>0</v>
      </c>
      <c r="P2681">
        <f t="shared" si="165"/>
        <v>44</v>
      </c>
      <c r="Q2681" s="11" t="s">
        <v>8317</v>
      </c>
      <c r="R2681" t="s">
        <v>8354</v>
      </c>
      <c r="S2681" s="15">
        <f t="shared" si="166"/>
        <v>42033.001087962963</v>
      </c>
      <c r="T2681" s="15">
        <f t="shared" si="167"/>
        <v>42063.001087962963</v>
      </c>
    </row>
    <row r="2682" spans="1:20" x14ac:dyDescent="0.4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164"/>
        <v>1</v>
      </c>
      <c r="P2682">
        <f t="shared" si="165"/>
        <v>69</v>
      </c>
      <c r="Q2682" s="11" t="s">
        <v>8317</v>
      </c>
      <c r="R2682" t="s">
        <v>8354</v>
      </c>
      <c r="S2682" s="15">
        <f t="shared" si="166"/>
        <v>42436.211701388893</v>
      </c>
      <c r="T2682" s="15">
        <f t="shared" si="167"/>
        <v>42466.170034722221</v>
      </c>
    </row>
    <row r="2683" spans="1:20" ht="41.4" x14ac:dyDescent="0.4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164"/>
        <v>1</v>
      </c>
      <c r="P2683">
        <f t="shared" si="165"/>
        <v>27.5</v>
      </c>
      <c r="Q2683" s="11" t="s">
        <v>8334</v>
      </c>
      <c r="R2683" t="s">
        <v>8335</v>
      </c>
      <c r="S2683" s="15">
        <f t="shared" si="166"/>
        <v>41805.895254629628</v>
      </c>
      <c r="T2683" s="15">
        <f t="shared" si="167"/>
        <v>41830.895254629628</v>
      </c>
    </row>
    <row r="2684" spans="1:20" ht="41.4" x14ac:dyDescent="0.4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164"/>
        <v>28</v>
      </c>
      <c r="P2684">
        <f t="shared" si="165"/>
        <v>84.9</v>
      </c>
      <c r="Q2684" s="11" t="s">
        <v>8334</v>
      </c>
      <c r="R2684" t="s">
        <v>8335</v>
      </c>
      <c r="S2684" s="15">
        <f t="shared" si="166"/>
        <v>41932.871990740743</v>
      </c>
      <c r="T2684" s="15">
        <f t="shared" si="167"/>
        <v>41965.249305555553</v>
      </c>
    </row>
    <row r="2685" spans="1:20" ht="41.4" x14ac:dyDescent="0.4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164"/>
        <v>0</v>
      </c>
      <c r="P2685">
        <f t="shared" si="165"/>
        <v>12</v>
      </c>
      <c r="Q2685" s="11" t="s">
        <v>8334</v>
      </c>
      <c r="R2685" t="s">
        <v>8335</v>
      </c>
      <c r="S2685" s="15">
        <f t="shared" si="166"/>
        <v>42034.75509259259</v>
      </c>
      <c r="T2685" s="15">
        <f t="shared" si="167"/>
        <v>42064.75509259259</v>
      </c>
    </row>
    <row r="2686" spans="1:20" ht="41.4" x14ac:dyDescent="0.4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164"/>
        <v>1</v>
      </c>
      <c r="P2686">
        <f t="shared" si="165"/>
        <v>200</v>
      </c>
      <c r="Q2686" s="11" t="s">
        <v>8334</v>
      </c>
      <c r="R2686" t="s">
        <v>8335</v>
      </c>
      <c r="S2686" s="15">
        <f t="shared" si="166"/>
        <v>41820.914641203701</v>
      </c>
      <c r="T2686" s="15">
        <f t="shared" si="167"/>
        <v>41860.914641203701</v>
      </c>
    </row>
    <row r="2687" spans="1:20" ht="41.4" x14ac:dyDescent="0.4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164"/>
        <v>0</v>
      </c>
      <c r="P2687">
        <f t="shared" si="165"/>
        <v>10</v>
      </c>
      <c r="Q2687" s="11" t="s">
        <v>8334</v>
      </c>
      <c r="R2687" t="s">
        <v>8335</v>
      </c>
      <c r="S2687" s="15">
        <f t="shared" si="166"/>
        <v>42061.69594907407</v>
      </c>
      <c r="T2687" s="15">
        <f t="shared" si="167"/>
        <v>42121.654282407413</v>
      </c>
    </row>
    <row r="2688" spans="1:20" ht="41.4" x14ac:dyDescent="0.4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164"/>
        <v>0</v>
      </c>
      <c r="P2688">
        <f t="shared" si="165"/>
        <v>0</v>
      </c>
      <c r="Q2688" s="11" t="s">
        <v>8334</v>
      </c>
      <c r="R2688" t="s">
        <v>8335</v>
      </c>
      <c r="S2688" s="15">
        <f t="shared" si="166"/>
        <v>41892.974803240737</v>
      </c>
      <c r="T2688" s="15">
        <f t="shared" si="167"/>
        <v>41912.974803240737</v>
      </c>
    </row>
    <row r="2689" spans="1:20" ht="41.4" x14ac:dyDescent="0.4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164"/>
        <v>0</v>
      </c>
      <c r="P2689">
        <f t="shared" si="165"/>
        <v>0</v>
      </c>
      <c r="Q2689" s="11" t="s">
        <v>8334</v>
      </c>
      <c r="R2689" t="s">
        <v>8335</v>
      </c>
      <c r="S2689" s="15">
        <f t="shared" si="166"/>
        <v>42154.64025462963</v>
      </c>
      <c r="T2689" s="15">
        <f t="shared" si="167"/>
        <v>42184.64025462963</v>
      </c>
    </row>
    <row r="2690" spans="1:20" ht="27.6" x14ac:dyDescent="0.4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si="164"/>
        <v>0</v>
      </c>
      <c r="P2690">
        <f t="shared" si="165"/>
        <v>5.29</v>
      </c>
      <c r="Q2690" s="11" t="s">
        <v>8334</v>
      </c>
      <c r="R2690" t="s">
        <v>8335</v>
      </c>
      <c r="S2690" s="15">
        <f t="shared" si="166"/>
        <v>42028.118865740747</v>
      </c>
      <c r="T2690" s="15">
        <f t="shared" si="167"/>
        <v>42059.125</v>
      </c>
    </row>
    <row r="2691" spans="1:20" ht="41.4" x14ac:dyDescent="0.4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ref="O2691:O2754" si="168">ROUND(E2691/D2691*100,0)</f>
        <v>0</v>
      </c>
      <c r="P2691">
        <f t="shared" ref="P2691:P2754" si="169">IFERROR(ROUND(E2691/L2691,2),0)</f>
        <v>1</v>
      </c>
      <c r="Q2691" s="11" t="s">
        <v>8334</v>
      </c>
      <c r="R2691" t="s">
        <v>8335</v>
      </c>
      <c r="S2691" s="15">
        <f t="shared" ref="S2691:S2754" si="170">(((J2691/60)/60)/24)+DATE(1970,1,1)</f>
        <v>42551.961689814809</v>
      </c>
      <c r="T2691" s="15">
        <f t="shared" ref="T2691:T2754" si="171">(((I2691/60)/60)/24)+DATE(1970,1,1)</f>
        <v>42581.961689814809</v>
      </c>
    </row>
    <row r="2692" spans="1:20" ht="41.4" x14ac:dyDescent="0.4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168"/>
        <v>11</v>
      </c>
      <c r="P2692">
        <f t="shared" si="169"/>
        <v>72.760000000000005</v>
      </c>
      <c r="Q2692" s="11" t="s">
        <v>8334</v>
      </c>
      <c r="R2692" t="s">
        <v>8335</v>
      </c>
      <c r="S2692" s="15">
        <f t="shared" si="170"/>
        <v>42113.105046296296</v>
      </c>
      <c r="T2692" s="15">
        <f t="shared" si="171"/>
        <v>42158.105046296296</v>
      </c>
    </row>
    <row r="2693" spans="1:20" ht="27.6" x14ac:dyDescent="0.4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168"/>
        <v>0</v>
      </c>
      <c r="P2693">
        <f t="shared" si="169"/>
        <v>17.5</v>
      </c>
      <c r="Q2693" s="11" t="s">
        <v>8334</v>
      </c>
      <c r="R2693" t="s">
        <v>8335</v>
      </c>
      <c r="S2693" s="15">
        <f t="shared" si="170"/>
        <v>42089.724039351851</v>
      </c>
      <c r="T2693" s="15">
        <f t="shared" si="171"/>
        <v>42134.724039351851</v>
      </c>
    </row>
    <row r="2694" spans="1:20" ht="41.4" x14ac:dyDescent="0.4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168"/>
        <v>1</v>
      </c>
      <c r="P2694">
        <f t="shared" si="169"/>
        <v>25</v>
      </c>
      <c r="Q2694" s="11" t="s">
        <v>8334</v>
      </c>
      <c r="R2694" t="s">
        <v>8335</v>
      </c>
      <c r="S2694" s="15">
        <f t="shared" si="170"/>
        <v>42058.334027777775</v>
      </c>
      <c r="T2694" s="15">
        <f t="shared" si="171"/>
        <v>42088.292361111111</v>
      </c>
    </row>
    <row r="2695" spans="1:20" ht="41.4" x14ac:dyDescent="0.4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168"/>
        <v>1</v>
      </c>
      <c r="P2695">
        <f t="shared" si="169"/>
        <v>13.33</v>
      </c>
      <c r="Q2695" s="11" t="s">
        <v>8334</v>
      </c>
      <c r="R2695" t="s">
        <v>8335</v>
      </c>
      <c r="S2695" s="15">
        <f t="shared" si="170"/>
        <v>41834.138495370367</v>
      </c>
      <c r="T2695" s="15">
        <f t="shared" si="171"/>
        <v>41864.138495370367</v>
      </c>
    </row>
    <row r="2696" spans="1:20" ht="41.4" x14ac:dyDescent="0.4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168"/>
        <v>0</v>
      </c>
      <c r="P2696">
        <f t="shared" si="169"/>
        <v>1</v>
      </c>
      <c r="Q2696" s="11" t="s">
        <v>8334</v>
      </c>
      <c r="R2696" t="s">
        <v>8335</v>
      </c>
      <c r="S2696" s="15">
        <f t="shared" si="170"/>
        <v>41878.140497685185</v>
      </c>
      <c r="T2696" s="15">
        <f t="shared" si="171"/>
        <v>41908.140497685185</v>
      </c>
    </row>
    <row r="2697" spans="1:20" ht="27.6" x14ac:dyDescent="0.4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168"/>
        <v>0</v>
      </c>
      <c r="P2697">
        <f t="shared" si="169"/>
        <v>23.67</v>
      </c>
      <c r="Q2697" s="11" t="s">
        <v>8334</v>
      </c>
      <c r="R2697" t="s">
        <v>8335</v>
      </c>
      <c r="S2697" s="15">
        <f t="shared" si="170"/>
        <v>42048.181921296295</v>
      </c>
      <c r="T2697" s="15">
        <f t="shared" si="171"/>
        <v>42108.14025462963</v>
      </c>
    </row>
    <row r="2698" spans="1:20" ht="41.4" x14ac:dyDescent="0.4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168"/>
        <v>6</v>
      </c>
      <c r="P2698">
        <f t="shared" si="169"/>
        <v>89.21</v>
      </c>
      <c r="Q2698" s="11" t="s">
        <v>8334</v>
      </c>
      <c r="R2698" t="s">
        <v>8335</v>
      </c>
      <c r="S2698" s="15">
        <f t="shared" si="170"/>
        <v>41964.844444444447</v>
      </c>
      <c r="T2698" s="15">
        <f t="shared" si="171"/>
        <v>41998.844444444447</v>
      </c>
    </row>
    <row r="2699" spans="1:20" ht="41.4" x14ac:dyDescent="0.4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168"/>
        <v>26</v>
      </c>
      <c r="P2699">
        <f t="shared" si="169"/>
        <v>116.56</v>
      </c>
      <c r="Q2699" s="11" t="s">
        <v>8334</v>
      </c>
      <c r="R2699" t="s">
        <v>8335</v>
      </c>
      <c r="S2699" s="15">
        <f t="shared" si="170"/>
        <v>42187.940081018518</v>
      </c>
      <c r="T2699" s="15">
        <f t="shared" si="171"/>
        <v>42218.916666666672</v>
      </c>
    </row>
    <row r="2700" spans="1:20" ht="41.4" x14ac:dyDescent="0.4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168"/>
        <v>0</v>
      </c>
      <c r="P2700">
        <f t="shared" si="169"/>
        <v>13.01</v>
      </c>
      <c r="Q2700" s="11" t="s">
        <v>8334</v>
      </c>
      <c r="R2700" t="s">
        <v>8335</v>
      </c>
      <c r="S2700" s="15">
        <f t="shared" si="170"/>
        <v>41787.898240740738</v>
      </c>
      <c r="T2700" s="15">
        <f t="shared" si="171"/>
        <v>41817.898240740738</v>
      </c>
    </row>
    <row r="2701" spans="1:20" ht="41.4" x14ac:dyDescent="0.4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168"/>
        <v>0</v>
      </c>
      <c r="P2701">
        <f t="shared" si="169"/>
        <v>0</v>
      </c>
      <c r="Q2701" s="11" t="s">
        <v>8334</v>
      </c>
      <c r="R2701" t="s">
        <v>8335</v>
      </c>
      <c r="S2701" s="15">
        <f t="shared" si="170"/>
        <v>41829.896562499998</v>
      </c>
      <c r="T2701" s="15">
        <f t="shared" si="171"/>
        <v>41859.896562499998</v>
      </c>
    </row>
    <row r="2702" spans="1:20" ht="41.4" x14ac:dyDescent="0.4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168"/>
        <v>1</v>
      </c>
      <c r="P2702">
        <f t="shared" si="169"/>
        <v>17.5</v>
      </c>
      <c r="Q2702" s="11" t="s">
        <v>8334</v>
      </c>
      <c r="R2702" t="s">
        <v>8335</v>
      </c>
      <c r="S2702" s="15">
        <f t="shared" si="170"/>
        <v>41870.87467592593</v>
      </c>
      <c r="T2702" s="15">
        <f t="shared" si="171"/>
        <v>41900.87467592593</v>
      </c>
    </row>
    <row r="2703" spans="1:20" ht="41.4" x14ac:dyDescent="0.4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168"/>
        <v>46</v>
      </c>
      <c r="P2703">
        <f t="shared" si="169"/>
        <v>34.130000000000003</v>
      </c>
      <c r="Q2703" s="11" t="s">
        <v>8315</v>
      </c>
      <c r="R2703" t="s">
        <v>8355</v>
      </c>
      <c r="S2703" s="15">
        <f t="shared" si="170"/>
        <v>42801.774699074071</v>
      </c>
      <c r="T2703" s="15">
        <f t="shared" si="171"/>
        <v>42832.733032407406</v>
      </c>
    </row>
    <row r="2704" spans="1:20" ht="41.4" x14ac:dyDescent="0.4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168"/>
        <v>34</v>
      </c>
      <c r="P2704">
        <f t="shared" si="169"/>
        <v>132.35</v>
      </c>
      <c r="Q2704" s="11" t="s">
        <v>8315</v>
      </c>
      <c r="R2704" t="s">
        <v>8355</v>
      </c>
      <c r="S2704" s="15">
        <f t="shared" si="170"/>
        <v>42800.801817129628</v>
      </c>
      <c r="T2704" s="15">
        <f t="shared" si="171"/>
        <v>42830.760150462964</v>
      </c>
    </row>
    <row r="2705" spans="1:20" ht="27.6" x14ac:dyDescent="0.4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168"/>
        <v>104</v>
      </c>
      <c r="P2705">
        <f t="shared" si="169"/>
        <v>922.22</v>
      </c>
      <c r="Q2705" s="11" t="s">
        <v>8315</v>
      </c>
      <c r="R2705" t="s">
        <v>8355</v>
      </c>
      <c r="S2705" s="15">
        <f t="shared" si="170"/>
        <v>42756.690162037034</v>
      </c>
      <c r="T2705" s="15">
        <f t="shared" si="171"/>
        <v>42816.648495370369</v>
      </c>
    </row>
    <row r="2706" spans="1:20" ht="41.4" x14ac:dyDescent="0.4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168"/>
        <v>6</v>
      </c>
      <c r="P2706">
        <f t="shared" si="169"/>
        <v>163.57</v>
      </c>
      <c r="Q2706" s="11" t="s">
        <v>8315</v>
      </c>
      <c r="R2706" t="s">
        <v>8355</v>
      </c>
      <c r="S2706" s="15">
        <f t="shared" si="170"/>
        <v>42787.862430555557</v>
      </c>
      <c r="T2706" s="15">
        <f t="shared" si="171"/>
        <v>42830.820763888885</v>
      </c>
    </row>
    <row r="2707" spans="1:20" ht="27.6" x14ac:dyDescent="0.4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168"/>
        <v>11</v>
      </c>
      <c r="P2707">
        <f t="shared" si="169"/>
        <v>217.38</v>
      </c>
      <c r="Q2707" s="11" t="s">
        <v>8315</v>
      </c>
      <c r="R2707" t="s">
        <v>8355</v>
      </c>
      <c r="S2707" s="15">
        <f t="shared" si="170"/>
        <v>42773.916180555556</v>
      </c>
      <c r="T2707" s="15">
        <f t="shared" si="171"/>
        <v>42818.874513888892</v>
      </c>
    </row>
    <row r="2708" spans="1:20" ht="41.4" x14ac:dyDescent="0.4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168"/>
        <v>112</v>
      </c>
      <c r="P2708">
        <f t="shared" si="169"/>
        <v>149.44</v>
      </c>
      <c r="Q2708" s="11" t="s">
        <v>8315</v>
      </c>
      <c r="R2708" t="s">
        <v>8355</v>
      </c>
      <c r="S2708" s="15">
        <f t="shared" si="170"/>
        <v>41899.294942129629</v>
      </c>
      <c r="T2708" s="15">
        <f t="shared" si="171"/>
        <v>41928.290972222225</v>
      </c>
    </row>
    <row r="2709" spans="1:20" ht="41.4" x14ac:dyDescent="0.4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168"/>
        <v>351</v>
      </c>
      <c r="P2709">
        <f t="shared" si="169"/>
        <v>71.239999999999995</v>
      </c>
      <c r="Q2709" s="11" t="s">
        <v>8315</v>
      </c>
      <c r="R2709" t="s">
        <v>8355</v>
      </c>
      <c r="S2709" s="15">
        <f t="shared" si="170"/>
        <v>41391.782905092594</v>
      </c>
      <c r="T2709" s="15">
        <f t="shared" si="171"/>
        <v>41421.290972222225</v>
      </c>
    </row>
    <row r="2710" spans="1:20" ht="41.4" x14ac:dyDescent="0.4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168"/>
        <v>233</v>
      </c>
      <c r="P2710">
        <f t="shared" si="169"/>
        <v>44.46</v>
      </c>
      <c r="Q2710" s="11" t="s">
        <v>8315</v>
      </c>
      <c r="R2710" t="s">
        <v>8355</v>
      </c>
      <c r="S2710" s="15">
        <f t="shared" si="170"/>
        <v>42512.698217592595</v>
      </c>
      <c r="T2710" s="15">
        <f t="shared" si="171"/>
        <v>42572.698217592595</v>
      </c>
    </row>
    <row r="2711" spans="1:20" ht="41.4" x14ac:dyDescent="0.4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168"/>
        <v>102</v>
      </c>
      <c r="P2711">
        <f t="shared" si="169"/>
        <v>164.94</v>
      </c>
      <c r="Q2711" s="11" t="s">
        <v>8315</v>
      </c>
      <c r="R2711" t="s">
        <v>8355</v>
      </c>
      <c r="S2711" s="15">
        <f t="shared" si="170"/>
        <v>42612.149780092594</v>
      </c>
      <c r="T2711" s="15">
        <f t="shared" si="171"/>
        <v>42647.165972222225</v>
      </c>
    </row>
    <row r="2712" spans="1:20" ht="27.6" x14ac:dyDescent="0.4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168"/>
        <v>154</v>
      </c>
      <c r="P2712">
        <f t="shared" si="169"/>
        <v>84.87</v>
      </c>
      <c r="Q2712" s="11" t="s">
        <v>8315</v>
      </c>
      <c r="R2712" t="s">
        <v>8355</v>
      </c>
      <c r="S2712" s="15">
        <f t="shared" si="170"/>
        <v>41828.229490740741</v>
      </c>
      <c r="T2712" s="15">
        <f t="shared" si="171"/>
        <v>41860.083333333336</v>
      </c>
    </row>
    <row r="2713" spans="1:20" ht="41.4" x14ac:dyDescent="0.4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168"/>
        <v>101</v>
      </c>
      <c r="P2713">
        <f t="shared" si="169"/>
        <v>53.95</v>
      </c>
      <c r="Q2713" s="11" t="s">
        <v>8315</v>
      </c>
      <c r="R2713" t="s">
        <v>8355</v>
      </c>
      <c r="S2713" s="15">
        <f t="shared" si="170"/>
        <v>41780.745254629634</v>
      </c>
      <c r="T2713" s="15">
        <f t="shared" si="171"/>
        <v>41810.917361111111</v>
      </c>
    </row>
    <row r="2714" spans="1:20" ht="41.4" x14ac:dyDescent="0.4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168"/>
        <v>131</v>
      </c>
      <c r="P2714">
        <f t="shared" si="169"/>
        <v>50.53</v>
      </c>
      <c r="Q2714" s="11" t="s">
        <v>8315</v>
      </c>
      <c r="R2714" t="s">
        <v>8355</v>
      </c>
      <c r="S2714" s="15">
        <f t="shared" si="170"/>
        <v>41432.062037037038</v>
      </c>
      <c r="T2714" s="15">
        <f t="shared" si="171"/>
        <v>41468.75</v>
      </c>
    </row>
    <row r="2715" spans="1:20" ht="41.4" x14ac:dyDescent="0.4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168"/>
        <v>102</v>
      </c>
      <c r="P2715">
        <f t="shared" si="169"/>
        <v>108</v>
      </c>
      <c r="Q2715" s="11" t="s">
        <v>8315</v>
      </c>
      <c r="R2715" t="s">
        <v>8355</v>
      </c>
      <c r="S2715" s="15">
        <f t="shared" si="170"/>
        <v>42322.653749999998</v>
      </c>
      <c r="T2715" s="15">
        <f t="shared" si="171"/>
        <v>42362.653749999998</v>
      </c>
    </row>
    <row r="2716" spans="1:20" ht="27.6" x14ac:dyDescent="0.4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168"/>
        <v>116</v>
      </c>
      <c r="P2716">
        <f t="shared" si="169"/>
        <v>95.37</v>
      </c>
      <c r="Q2716" s="11" t="s">
        <v>8315</v>
      </c>
      <c r="R2716" t="s">
        <v>8355</v>
      </c>
      <c r="S2716" s="15">
        <f t="shared" si="170"/>
        <v>42629.655046296291</v>
      </c>
      <c r="T2716" s="15">
        <f t="shared" si="171"/>
        <v>42657.958333333328</v>
      </c>
    </row>
    <row r="2717" spans="1:20" ht="41.4" x14ac:dyDescent="0.4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168"/>
        <v>265</v>
      </c>
      <c r="P2717">
        <f t="shared" si="169"/>
        <v>57.63</v>
      </c>
      <c r="Q2717" s="11" t="s">
        <v>8315</v>
      </c>
      <c r="R2717" t="s">
        <v>8355</v>
      </c>
      <c r="S2717" s="15">
        <f t="shared" si="170"/>
        <v>42387.398472222223</v>
      </c>
      <c r="T2717" s="15">
        <f t="shared" si="171"/>
        <v>42421.398472222223</v>
      </c>
    </row>
    <row r="2718" spans="1:20" ht="55.2" x14ac:dyDescent="0.4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168"/>
        <v>120</v>
      </c>
      <c r="P2718">
        <f t="shared" si="169"/>
        <v>64.16</v>
      </c>
      <c r="Q2718" s="11" t="s">
        <v>8315</v>
      </c>
      <c r="R2718" t="s">
        <v>8355</v>
      </c>
      <c r="S2718" s="15">
        <f t="shared" si="170"/>
        <v>42255.333252314813</v>
      </c>
      <c r="T2718" s="15">
        <f t="shared" si="171"/>
        <v>42285.333252314813</v>
      </c>
    </row>
    <row r="2719" spans="1:20" ht="41.4" x14ac:dyDescent="0.4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168"/>
        <v>120</v>
      </c>
      <c r="P2719">
        <f t="shared" si="169"/>
        <v>92.39</v>
      </c>
      <c r="Q2719" s="11" t="s">
        <v>8315</v>
      </c>
      <c r="R2719" t="s">
        <v>8355</v>
      </c>
      <c r="S2719" s="15">
        <f t="shared" si="170"/>
        <v>41934.914918981485</v>
      </c>
      <c r="T2719" s="15">
        <f t="shared" si="171"/>
        <v>41979.956585648149</v>
      </c>
    </row>
    <row r="2720" spans="1:20" ht="41.4" x14ac:dyDescent="0.4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168"/>
        <v>104</v>
      </c>
      <c r="P2720">
        <f t="shared" si="169"/>
        <v>125.98</v>
      </c>
      <c r="Q2720" s="11" t="s">
        <v>8315</v>
      </c>
      <c r="R2720" t="s">
        <v>8355</v>
      </c>
      <c r="S2720" s="15">
        <f t="shared" si="170"/>
        <v>42465.596585648149</v>
      </c>
      <c r="T2720" s="15">
        <f t="shared" si="171"/>
        <v>42493.958333333328</v>
      </c>
    </row>
    <row r="2721" spans="1:20" ht="41.4" x14ac:dyDescent="0.4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168"/>
        <v>109</v>
      </c>
      <c r="P2721">
        <f t="shared" si="169"/>
        <v>94.64</v>
      </c>
      <c r="Q2721" s="11" t="s">
        <v>8315</v>
      </c>
      <c r="R2721" t="s">
        <v>8355</v>
      </c>
      <c r="S2721" s="15">
        <f t="shared" si="170"/>
        <v>42418.031180555554</v>
      </c>
      <c r="T2721" s="15">
        <f t="shared" si="171"/>
        <v>42477.989513888882</v>
      </c>
    </row>
    <row r="2722" spans="1:20" ht="41.4" x14ac:dyDescent="0.4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168"/>
        <v>118</v>
      </c>
      <c r="P2722">
        <f t="shared" si="169"/>
        <v>170.7</v>
      </c>
      <c r="Q2722" s="11" t="s">
        <v>8315</v>
      </c>
      <c r="R2722" t="s">
        <v>8355</v>
      </c>
      <c r="S2722" s="15">
        <f t="shared" si="170"/>
        <v>42655.465891203698</v>
      </c>
      <c r="T2722" s="15">
        <f t="shared" si="171"/>
        <v>42685.507557870369</v>
      </c>
    </row>
    <row r="2723" spans="1:20" ht="41.4" x14ac:dyDescent="0.4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168"/>
        <v>1462</v>
      </c>
      <c r="P2723">
        <f t="shared" si="169"/>
        <v>40.76</v>
      </c>
      <c r="Q2723" s="11" t="s">
        <v>8317</v>
      </c>
      <c r="R2723" t="s">
        <v>8347</v>
      </c>
      <c r="S2723" s="15">
        <f t="shared" si="170"/>
        <v>41493.543958333335</v>
      </c>
      <c r="T2723" s="15">
        <f t="shared" si="171"/>
        <v>41523.791666666664</v>
      </c>
    </row>
    <row r="2724" spans="1:20" ht="41.4" x14ac:dyDescent="0.4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168"/>
        <v>253</v>
      </c>
      <c r="P2724">
        <f t="shared" si="169"/>
        <v>68.25</v>
      </c>
      <c r="Q2724" s="11" t="s">
        <v>8317</v>
      </c>
      <c r="R2724" t="s">
        <v>8347</v>
      </c>
      <c r="S2724" s="15">
        <f t="shared" si="170"/>
        <v>42704.857094907406</v>
      </c>
      <c r="T2724" s="15">
        <f t="shared" si="171"/>
        <v>42764.857094907406</v>
      </c>
    </row>
    <row r="2725" spans="1:20" ht="41.4" x14ac:dyDescent="0.4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168"/>
        <v>140</v>
      </c>
      <c r="P2725">
        <f t="shared" si="169"/>
        <v>95.49</v>
      </c>
      <c r="Q2725" s="11" t="s">
        <v>8317</v>
      </c>
      <c r="R2725" t="s">
        <v>8347</v>
      </c>
      <c r="S2725" s="15">
        <f t="shared" si="170"/>
        <v>41944.83898148148</v>
      </c>
      <c r="T2725" s="15">
        <f t="shared" si="171"/>
        <v>42004.880648148144</v>
      </c>
    </row>
    <row r="2726" spans="1:20" ht="41.4" x14ac:dyDescent="0.4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168"/>
        <v>297</v>
      </c>
      <c r="P2726">
        <f t="shared" si="169"/>
        <v>7.19</v>
      </c>
      <c r="Q2726" s="11" t="s">
        <v>8317</v>
      </c>
      <c r="R2726" t="s">
        <v>8347</v>
      </c>
      <c r="S2726" s="15">
        <f t="shared" si="170"/>
        <v>42199.32707175926</v>
      </c>
      <c r="T2726" s="15">
        <f t="shared" si="171"/>
        <v>42231.32707175926</v>
      </c>
    </row>
    <row r="2727" spans="1:20" ht="27.6" x14ac:dyDescent="0.4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168"/>
        <v>145</v>
      </c>
      <c r="P2727">
        <f t="shared" si="169"/>
        <v>511.65</v>
      </c>
      <c r="Q2727" s="11" t="s">
        <v>8317</v>
      </c>
      <c r="R2727" t="s">
        <v>8347</v>
      </c>
      <c r="S2727" s="15">
        <f t="shared" si="170"/>
        <v>42745.744618055556</v>
      </c>
      <c r="T2727" s="15">
        <f t="shared" si="171"/>
        <v>42795.744618055556</v>
      </c>
    </row>
    <row r="2728" spans="1:20" x14ac:dyDescent="0.4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168"/>
        <v>106</v>
      </c>
      <c r="P2728">
        <f t="shared" si="169"/>
        <v>261.75</v>
      </c>
      <c r="Q2728" s="11" t="s">
        <v>8317</v>
      </c>
      <c r="R2728" t="s">
        <v>8347</v>
      </c>
      <c r="S2728" s="15">
        <f t="shared" si="170"/>
        <v>42452.579988425925</v>
      </c>
      <c r="T2728" s="15">
        <f t="shared" si="171"/>
        <v>42482.579988425925</v>
      </c>
    </row>
    <row r="2729" spans="1:20" ht="41.4" x14ac:dyDescent="0.4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168"/>
        <v>493</v>
      </c>
      <c r="P2729">
        <f t="shared" si="169"/>
        <v>69.760000000000005</v>
      </c>
      <c r="Q2729" s="11" t="s">
        <v>8317</v>
      </c>
      <c r="R2729" t="s">
        <v>8347</v>
      </c>
      <c r="S2729" s="15">
        <f t="shared" si="170"/>
        <v>42198.676655092597</v>
      </c>
      <c r="T2729" s="15">
        <f t="shared" si="171"/>
        <v>42223.676655092597</v>
      </c>
    </row>
    <row r="2730" spans="1:20" ht="27.6" x14ac:dyDescent="0.4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168"/>
        <v>202</v>
      </c>
      <c r="P2730">
        <f t="shared" si="169"/>
        <v>77.23</v>
      </c>
      <c r="Q2730" s="11" t="s">
        <v>8317</v>
      </c>
      <c r="R2730" t="s">
        <v>8347</v>
      </c>
      <c r="S2730" s="15">
        <f t="shared" si="170"/>
        <v>42333.59993055556</v>
      </c>
      <c r="T2730" s="15">
        <f t="shared" si="171"/>
        <v>42368.59993055556</v>
      </c>
    </row>
    <row r="2731" spans="1:20" ht="27.6" x14ac:dyDescent="0.4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168"/>
        <v>104</v>
      </c>
      <c r="P2731">
        <f t="shared" si="169"/>
        <v>340.57</v>
      </c>
      <c r="Q2731" s="11" t="s">
        <v>8317</v>
      </c>
      <c r="R2731" t="s">
        <v>8347</v>
      </c>
      <c r="S2731" s="15">
        <f t="shared" si="170"/>
        <v>42095.240706018521</v>
      </c>
      <c r="T2731" s="15">
        <f t="shared" si="171"/>
        <v>42125.240706018521</v>
      </c>
    </row>
    <row r="2732" spans="1:20" ht="27.6" x14ac:dyDescent="0.4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168"/>
        <v>170</v>
      </c>
      <c r="P2732">
        <f t="shared" si="169"/>
        <v>67.42</v>
      </c>
      <c r="Q2732" s="11" t="s">
        <v>8317</v>
      </c>
      <c r="R2732" t="s">
        <v>8347</v>
      </c>
      <c r="S2732" s="15">
        <f t="shared" si="170"/>
        <v>41351.541377314818</v>
      </c>
      <c r="T2732" s="15">
        <f t="shared" si="171"/>
        <v>41386.541377314818</v>
      </c>
    </row>
    <row r="2733" spans="1:20" ht="41.4" x14ac:dyDescent="0.4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168"/>
        <v>104</v>
      </c>
      <c r="P2733">
        <f t="shared" si="169"/>
        <v>845.7</v>
      </c>
      <c r="Q2733" s="11" t="s">
        <v>8317</v>
      </c>
      <c r="R2733" t="s">
        <v>8347</v>
      </c>
      <c r="S2733" s="15">
        <f t="shared" si="170"/>
        <v>41872.525717592594</v>
      </c>
      <c r="T2733" s="15">
        <f t="shared" si="171"/>
        <v>41930.166666666664</v>
      </c>
    </row>
    <row r="2734" spans="1:20" ht="41.4" x14ac:dyDescent="0.4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168"/>
        <v>118</v>
      </c>
      <c r="P2734">
        <f t="shared" si="169"/>
        <v>97.19</v>
      </c>
      <c r="Q2734" s="11" t="s">
        <v>8317</v>
      </c>
      <c r="R2734" t="s">
        <v>8347</v>
      </c>
      <c r="S2734" s="15">
        <f t="shared" si="170"/>
        <v>41389.808194444442</v>
      </c>
      <c r="T2734" s="15">
        <f t="shared" si="171"/>
        <v>41422</v>
      </c>
    </row>
    <row r="2735" spans="1:20" ht="41.4" x14ac:dyDescent="0.4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168"/>
        <v>108</v>
      </c>
      <c r="P2735">
        <f t="shared" si="169"/>
        <v>451.84</v>
      </c>
      <c r="Q2735" s="11" t="s">
        <v>8317</v>
      </c>
      <c r="R2735" t="s">
        <v>8347</v>
      </c>
      <c r="S2735" s="15">
        <f t="shared" si="170"/>
        <v>42044.272847222222</v>
      </c>
      <c r="T2735" s="15">
        <f t="shared" si="171"/>
        <v>42104.231180555551</v>
      </c>
    </row>
    <row r="2736" spans="1:20" ht="41.4" x14ac:dyDescent="0.4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168"/>
        <v>2260300</v>
      </c>
      <c r="P2736">
        <f t="shared" si="169"/>
        <v>138.66999999999999</v>
      </c>
      <c r="Q2736" s="11" t="s">
        <v>8317</v>
      </c>
      <c r="R2736" t="s">
        <v>8347</v>
      </c>
      <c r="S2736" s="15">
        <f t="shared" si="170"/>
        <v>42626.668888888889</v>
      </c>
      <c r="T2736" s="15">
        <f t="shared" si="171"/>
        <v>42656.915972222225</v>
      </c>
    </row>
    <row r="2737" spans="1:20" ht="41.4" x14ac:dyDescent="0.4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168"/>
        <v>978</v>
      </c>
      <c r="P2737">
        <f t="shared" si="169"/>
        <v>21.64</v>
      </c>
      <c r="Q2737" s="11" t="s">
        <v>8317</v>
      </c>
      <c r="R2737" t="s">
        <v>8347</v>
      </c>
      <c r="S2737" s="15">
        <f t="shared" si="170"/>
        <v>41316.120949074073</v>
      </c>
      <c r="T2737" s="15">
        <f t="shared" si="171"/>
        <v>41346.833333333336</v>
      </c>
    </row>
    <row r="2738" spans="1:20" ht="55.2" x14ac:dyDescent="0.4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168"/>
        <v>123</v>
      </c>
      <c r="P2738">
        <f t="shared" si="169"/>
        <v>169.52</v>
      </c>
      <c r="Q2738" s="11" t="s">
        <v>8317</v>
      </c>
      <c r="R2738" t="s">
        <v>8347</v>
      </c>
      <c r="S2738" s="15">
        <f t="shared" si="170"/>
        <v>41722.666354166664</v>
      </c>
      <c r="T2738" s="15">
        <f t="shared" si="171"/>
        <v>41752.666354166664</v>
      </c>
    </row>
    <row r="2739" spans="1:20" ht="41.4" x14ac:dyDescent="0.4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168"/>
        <v>246</v>
      </c>
      <c r="P2739">
        <f t="shared" si="169"/>
        <v>161.88</v>
      </c>
      <c r="Q2739" s="11" t="s">
        <v>8317</v>
      </c>
      <c r="R2739" t="s">
        <v>8347</v>
      </c>
      <c r="S2739" s="15">
        <f t="shared" si="170"/>
        <v>41611.917673611111</v>
      </c>
      <c r="T2739" s="15">
        <f t="shared" si="171"/>
        <v>41654.791666666664</v>
      </c>
    </row>
    <row r="2740" spans="1:20" ht="41.4" x14ac:dyDescent="0.4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168"/>
        <v>148</v>
      </c>
      <c r="P2740">
        <f t="shared" si="169"/>
        <v>493.13</v>
      </c>
      <c r="Q2740" s="11" t="s">
        <v>8317</v>
      </c>
      <c r="R2740" t="s">
        <v>8347</v>
      </c>
      <c r="S2740" s="15">
        <f t="shared" si="170"/>
        <v>42620.143564814818</v>
      </c>
      <c r="T2740" s="15">
        <f t="shared" si="171"/>
        <v>42680.143564814818</v>
      </c>
    </row>
    <row r="2741" spans="1:20" ht="41.4" x14ac:dyDescent="0.4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168"/>
        <v>384</v>
      </c>
      <c r="P2741">
        <f t="shared" si="169"/>
        <v>22.12</v>
      </c>
      <c r="Q2741" s="11" t="s">
        <v>8317</v>
      </c>
      <c r="R2741" t="s">
        <v>8347</v>
      </c>
      <c r="S2741" s="15">
        <f t="shared" si="170"/>
        <v>41719.887928240743</v>
      </c>
      <c r="T2741" s="15">
        <f t="shared" si="171"/>
        <v>41764.887928240743</v>
      </c>
    </row>
    <row r="2742" spans="1:20" ht="27.6" x14ac:dyDescent="0.4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168"/>
        <v>103</v>
      </c>
      <c r="P2742">
        <f t="shared" si="169"/>
        <v>18.239999999999998</v>
      </c>
      <c r="Q2742" s="11" t="s">
        <v>8317</v>
      </c>
      <c r="R2742" t="s">
        <v>8347</v>
      </c>
      <c r="S2742" s="15">
        <f t="shared" si="170"/>
        <v>42045.031851851847</v>
      </c>
      <c r="T2742" s="15">
        <f t="shared" si="171"/>
        <v>42074.99018518519</v>
      </c>
    </row>
    <row r="2743" spans="1:20" ht="27.6" x14ac:dyDescent="0.4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168"/>
        <v>0</v>
      </c>
      <c r="P2743">
        <f t="shared" si="169"/>
        <v>8.75</v>
      </c>
      <c r="Q2743" s="11" t="s">
        <v>8320</v>
      </c>
      <c r="R2743" t="s">
        <v>8356</v>
      </c>
      <c r="S2743" s="15">
        <f t="shared" si="170"/>
        <v>41911.657430555555</v>
      </c>
      <c r="T2743" s="15">
        <f t="shared" si="171"/>
        <v>41932.088194444441</v>
      </c>
    </row>
    <row r="2744" spans="1:20" ht="41.4" x14ac:dyDescent="0.4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168"/>
        <v>29</v>
      </c>
      <c r="P2744">
        <f t="shared" si="169"/>
        <v>40.61</v>
      </c>
      <c r="Q2744" s="11" t="s">
        <v>8320</v>
      </c>
      <c r="R2744" t="s">
        <v>8356</v>
      </c>
      <c r="S2744" s="15">
        <f t="shared" si="170"/>
        <v>41030.719756944447</v>
      </c>
      <c r="T2744" s="15">
        <f t="shared" si="171"/>
        <v>41044.719756944447</v>
      </c>
    </row>
    <row r="2745" spans="1:20" ht="55.2" x14ac:dyDescent="0.4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168"/>
        <v>0</v>
      </c>
      <c r="P2745">
        <f t="shared" si="169"/>
        <v>0</v>
      </c>
      <c r="Q2745" s="11" t="s">
        <v>8320</v>
      </c>
      <c r="R2745" t="s">
        <v>8356</v>
      </c>
      <c r="S2745" s="15">
        <f t="shared" si="170"/>
        <v>42632.328784722224</v>
      </c>
      <c r="T2745" s="15">
        <f t="shared" si="171"/>
        <v>42662.328784722224</v>
      </c>
    </row>
    <row r="2746" spans="1:20" ht="41.4" x14ac:dyDescent="0.4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168"/>
        <v>5</v>
      </c>
      <c r="P2746">
        <f t="shared" si="169"/>
        <v>37.950000000000003</v>
      </c>
      <c r="Q2746" s="11" t="s">
        <v>8320</v>
      </c>
      <c r="R2746" t="s">
        <v>8356</v>
      </c>
      <c r="S2746" s="15">
        <f t="shared" si="170"/>
        <v>40938.062476851854</v>
      </c>
      <c r="T2746" s="15">
        <f t="shared" si="171"/>
        <v>40968.062476851854</v>
      </c>
    </row>
    <row r="2747" spans="1:20" ht="41.4" x14ac:dyDescent="0.4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168"/>
        <v>22</v>
      </c>
      <c r="P2747">
        <f t="shared" si="169"/>
        <v>35.729999999999997</v>
      </c>
      <c r="Q2747" s="11" t="s">
        <v>8320</v>
      </c>
      <c r="R2747" t="s">
        <v>8356</v>
      </c>
      <c r="S2747" s="15">
        <f t="shared" si="170"/>
        <v>41044.988055555557</v>
      </c>
      <c r="T2747" s="15">
        <f t="shared" si="171"/>
        <v>41104.988055555557</v>
      </c>
    </row>
    <row r="2748" spans="1:20" ht="41.4" x14ac:dyDescent="0.4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168"/>
        <v>27</v>
      </c>
      <c r="P2748">
        <f t="shared" si="169"/>
        <v>42.16</v>
      </c>
      <c r="Q2748" s="11" t="s">
        <v>8320</v>
      </c>
      <c r="R2748" t="s">
        <v>8356</v>
      </c>
      <c r="S2748" s="15">
        <f t="shared" si="170"/>
        <v>41850.781377314815</v>
      </c>
      <c r="T2748" s="15">
        <f t="shared" si="171"/>
        <v>41880.781377314815</v>
      </c>
    </row>
    <row r="2749" spans="1:20" ht="41.4" x14ac:dyDescent="0.4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168"/>
        <v>28</v>
      </c>
      <c r="P2749">
        <f t="shared" si="169"/>
        <v>35</v>
      </c>
      <c r="Q2749" s="11" t="s">
        <v>8320</v>
      </c>
      <c r="R2749" t="s">
        <v>8356</v>
      </c>
      <c r="S2749" s="15">
        <f t="shared" si="170"/>
        <v>41044.64811342593</v>
      </c>
      <c r="T2749" s="15">
        <f t="shared" si="171"/>
        <v>41076.131944444445</v>
      </c>
    </row>
    <row r="2750" spans="1:20" ht="41.4" x14ac:dyDescent="0.4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168"/>
        <v>1</v>
      </c>
      <c r="P2750">
        <f t="shared" si="169"/>
        <v>13.25</v>
      </c>
      <c r="Q2750" s="11" t="s">
        <v>8320</v>
      </c>
      <c r="R2750" t="s">
        <v>8356</v>
      </c>
      <c r="S2750" s="15">
        <f t="shared" si="170"/>
        <v>42585.7106712963</v>
      </c>
      <c r="T2750" s="15">
        <f t="shared" si="171"/>
        <v>42615.7106712963</v>
      </c>
    </row>
    <row r="2751" spans="1:20" ht="27.6" x14ac:dyDescent="0.4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168"/>
        <v>1</v>
      </c>
      <c r="P2751">
        <f t="shared" si="169"/>
        <v>55</v>
      </c>
      <c r="Q2751" s="11" t="s">
        <v>8320</v>
      </c>
      <c r="R2751" t="s">
        <v>8356</v>
      </c>
      <c r="S2751" s="15">
        <f t="shared" si="170"/>
        <v>42068.799039351856</v>
      </c>
      <c r="T2751" s="15">
        <f t="shared" si="171"/>
        <v>42098.757372685184</v>
      </c>
    </row>
    <row r="2752" spans="1:20" ht="41.4" x14ac:dyDescent="0.4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168"/>
        <v>0</v>
      </c>
      <c r="P2752">
        <f t="shared" si="169"/>
        <v>0</v>
      </c>
      <c r="Q2752" s="11" t="s">
        <v>8320</v>
      </c>
      <c r="R2752" t="s">
        <v>8356</v>
      </c>
      <c r="S2752" s="15">
        <f t="shared" si="170"/>
        <v>41078.899826388886</v>
      </c>
      <c r="T2752" s="15">
        <f t="shared" si="171"/>
        <v>41090.833333333336</v>
      </c>
    </row>
    <row r="2753" spans="1:20" ht="41.4" x14ac:dyDescent="0.4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168"/>
        <v>0</v>
      </c>
      <c r="P2753">
        <f t="shared" si="169"/>
        <v>0</v>
      </c>
      <c r="Q2753" s="11" t="s">
        <v>8320</v>
      </c>
      <c r="R2753" t="s">
        <v>8356</v>
      </c>
      <c r="S2753" s="15">
        <f t="shared" si="170"/>
        <v>41747.887060185189</v>
      </c>
      <c r="T2753" s="15">
        <f t="shared" si="171"/>
        <v>41807.887060185189</v>
      </c>
    </row>
    <row r="2754" spans="1:20" ht="41.4" x14ac:dyDescent="0.4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si="168"/>
        <v>11</v>
      </c>
      <c r="P2754">
        <f t="shared" si="169"/>
        <v>39.29</v>
      </c>
      <c r="Q2754" s="11" t="s">
        <v>8320</v>
      </c>
      <c r="R2754" t="s">
        <v>8356</v>
      </c>
      <c r="S2754" s="15">
        <f t="shared" si="170"/>
        <v>40855.765092592592</v>
      </c>
      <c r="T2754" s="15">
        <f t="shared" si="171"/>
        <v>40895.765092592592</v>
      </c>
    </row>
    <row r="2755" spans="1:20" ht="41.4" x14ac:dyDescent="0.4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ref="O2755:O2818" si="172">ROUND(E2755/D2755*100,0)</f>
        <v>19</v>
      </c>
      <c r="P2755">
        <f t="shared" ref="P2755:P2818" si="173">IFERROR(ROUND(E2755/L2755,2),0)</f>
        <v>47.5</v>
      </c>
      <c r="Q2755" s="11" t="s">
        <v>8320</v>
      </c>
      <c r="R2755" t="s">
        <v>8356</v>
      </c>
      <c r="S2755" s="15">
        <f t="shared" ref="S2755:S2818" si="174">(((J2755/60)/60)/24)+DATE(1970,1,1)</f>
        <v>41117.900729166664</v>
      </c>
      <c r="T2755" s="15">
        <f t="shared" ref="T2755:T2818" si="175">(((I2755/60)/60)/24)+DATE(1970,1,1)</f>
        <v>41147.900729166664</v>
      </c>
    </row>
    <row r="2756" spans="1:20" ht="41.4" x14ac:dyDescent="0.4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172"/>
        <v>0</v>
      </c>
      <c r="P2756">
        <f t="shared" si="173"/>
        <v>0</v>
      </c>
      <c r="Q2756" s="11" t="s">
        <v>8320</v>
      </c>
      <c r="R2756" t="s">
        <v>8356</v>
      </c>
      <c r="S2756" s="15">
        <f t="shared" si="174"/>
        <v>41863.636006944449</v>
      </c>
      <c r="T2756" s="15">
        <f t="shared" si="175"/>
        <v>41893.636006944449</v>
      </c>
    </row>
    <row r="2757" spans="1:20" ht="27.6" x14ac:dyDescent="0.4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172"/>
        <v>52</v>
      </c>
      <c r="P2757">
        <f t="shared" si="173"/>
        <v>17.329999999999998</v>
      </c>
      <c r="Q2757" s="11" t="s">
        <v>8320</v>
      </c>
      <c r="R2757" t="s">
        <v>8356</v>
      </c>
      <c r="S2757" s="15">
        <f t="shared" si="174"/>
        <v>42072.790821759263</v>
      </c>
      <c r="T2757" s="15">
        <f t="shared" si="175"/>
        <v>42102.790821759263</v>
      </c>
    </row>
    <row r="2758" spans="1:20" ht="41.4" x14ac:dyDescent="0.4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172"/>
        <v>10</v>
      </c>
      <c r="P2758">
        <f t="shared" si="173"/>
        <v>31.76</v>
      </c>
      <c r="Q2758" s="11" t="s">
        <v>8320</v>
      </c>
      <c r="R2758" t="s">
        <v>8356</v>
      </c>
      <c r="S2758" s="15">
        <f t="shared" si="174"/>
        <v>41620.90047453704</v>
      </c>
      <c r="T2758" s="15">
        <f t="shared" si="175"/>
        <v>41650.90047453704</v>
      </c>
    </row>
    <row r="2759" spans="1:20" ht="27.6" x14ac:dyDescent="0.4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172"/>
        <v>1</v>
      </c>
      <c r="P2759">
        <f t="shared" si="173"/>
        <v>5</v>
      </c>
      <c r="Q2759" s="11" t="s">
        <v>8320</v>
      </c>
      <c r="R2759" t="s">
        <v>8356</v>
      </c>
      <c r="S2759" s="15">
        <f t="shared" si="174"/>
        <v>42573.65662037037</v>
      </c>
      <c r="T2759" s="15">
        <f t="shared" si="175"/>
        <v>42588.65662037037</v>
      </c>
    </row>
    <row r="2760" spans="1:20" ht="41.4" x14ac:dyDescent="0.4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172"/>
        <v>12</v>
      </c>
      <c r="P2760">
        <f t="shared" si="173"/>
        <v>39</v>
      </c>
      <c r="Q2760" s="11" t="s">
        <v>8320</v>
      </c>
      <c r="R2760" t="s">
        <v>8356</v>
      </c>
      <c r="S2760" s="15">
        <f t="shared" si="174"/>
        <v>42639.441932870366</v>
      </c>
      <c r="T2760" s="15">
        <f t="shared" si="175"/>
        <v>42653.441932870366</v>
      </c>
    </row>
    <row r="2761" spans="1:20" ht="41.4" x14ac:dyDescent="0.4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172"/>
        <v>11</v>
      </c>
      <c r="P2761">
        <f t="shared" si="173"/>
        <v>52.5</v>
      </c>
      <c r="Q2761" s="11" t="s">
        <v>8320</v>
      </c>
      <c r="R2761" t="s">
        <v>8356</v>
      </c>
      <c r="S2761" s="15">
        <f t="shared" si="174"/>
        <v>42524.36650462963</v>
      </c>
      <c r="T2761" s="15">
        <f t="shared" si="175"/>
        <v>42567.36650462963</v>
      </c>
    </row>
    <row r="2762" spans="1:20" ht="41.4" x14ac:dyDescent="0.4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172"/>
        <v>0</v>
      </c>
      <c r="P2762">
        <f t="shared" si="173"/>
        <v>0</v>
      </c>
      <c r="Q2762" s="11" t="s">
        <v>8320</v>
      </c>
      <c r="R2762" t="s">
        <v>8356</v>
      </c>
      <c r="S2762" s="15">
        <f t="shared" si="174"/>
        <v>41415.461319444446</v>
      </c>
      <c r="T2762" s="15">
        <f t="shared" si="175"/>
        <v>41445.461319444446</v>
      </c>
    </row>
    <row r="2763" spans="1:20" ht="27.6" x14ac:dyDescent="0.4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172"/>
        <v>1</v>
      </c>
      <c r="P2763">
        <f t="shared" si="173"/>
        <v>9</v>
      </c>
      <c r="Q2763" s="11" t="s">
        <v>8320</v>
      </c>
      <c r="R2763" t="s">
        <v>8356</v>
      </c>
      <c r="S2763" s="15">
        <f t="shared" si="174"/>
        <v>41247.063576388886</v>
      </c>
      <c r="T2763" s="15">
        <f t="shared" si="175"/>
        <v>41277.063576388886</v>
      </c>
    </row>
    <row r="2764" spans="1:20" ht="41.4" x14ac:dyDescent="0.4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172"/>
        <v>1</v>
      </c>
      <c r="P2764">
        <f t="shared" si="173"/>
        <v>25</v>
      </c>
      <c r="Q2764" s="11" t="s">
        <v>8320</v>
      </c>
      <c r="R2764" t="s">
        <v>8356</v>
      </c>
      <c r="S2764" s="15">
        <f t="shared" si="174"/>
        <v>40927.036979166667</v>
      </c>
      <c r="T2764" s="15">
        <f t="shared" si="175"/>
        <v>40986.995312500003</v>
      </c>
    </row>
    <row r="2765" spans="1:20" ht="27.6" x14ac:dyDescent="0.4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172"/>
        <v>0</v>
      </c>
      <c r="P2765">
        <f t="shared" si="173"/>
        <v>30</v>
      </c>
      <c r="Q2765" s="11" t="s">
        <v>8320</v>
      </c>
      <c r="R2765" t="s">
        <v>8356</v>
      </c>
      <c r="S2765" s="15">
        <f t="shared" si="174"/>
        <v>41373.579675925925</v>
      </c>
      <c r="T2765" s="15">
        <f t="shared" si="175"/>
        <v>41418.579675925925</v>
      </c>
    </row>
    <row r="2766" spans="1:20" ht="41.4" x14ac:dyDescent="0.4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172"/>
        <v>1</v>
      </c>
      <c r="P2766">
        <f t="shared" si="173"/>
        <v>11.25</v>
      </c>
      <c r="Q2766" s="11" t="s">
        <v>8320</v>
      </c>
      <c r="R2766" t="s">
        <v>8356</v>
      </c>
      <c r="S2766" s="15">
        <f t="shared" si="174"/>
        <v>41030.292025462964</v>
      </c>
      <c r="T2766" s="15">
        <f t="shared" si="175"/>
        <v>41059.791666666664</v>
      </c>
    </row>
    <row r="2767" spans="1:20" ht="41.4" x14ac:dyDescent="0.4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172"/>
        <v>0</v>
      </c>
      <c r="P2767">
        <f t="shared" si="173"/>
        <v>0</v>
      </c>
      <c r="Q2767" s="11" t="s">
        <v>8320</v>
      </c>
      <c r="R2767" t="s">
        <v>8356</v>
      </c>
      <c r="S2767" s="15">
        <f t="shared" si="174"/>
        <v>41194.579027777778</v>
      </c>
      <c r="T2767" s="15">
        <f t="shared" si="175"/>
        <v>41210.579027777778</v>
      </c>
    </row>
    <row r="2768" spans="1:20" ht="41.4" x14ac:dyDescent="0.4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172"/>
        <v>2</v>
      </c>
      <c r="P2768">
        <f t="shared" si="173"/>
        <v>25</v>
      </c>
      <c r="Q2768" s="11" t="s">
        <v>8320</v>
      </c>
      <c r="R2768" t="s">
        <v>8356</v>
      </c>
      <c r="S2768" s="15">
        <f t="shared" si="174"/>
        <v>40736.668032407404</v>
      </c>
      <c r="T2768" s="15">
        <f t="shared" si="175"/>
        <v>40766.668032407404</v>
      </c>
    </row>
    <row r="2769" spans="1:20" ht="41.4" x14ac:dyDescent="0.4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172"/>
        <v>1</v>
      </c>
      <c r="P2769">
        <f t="shared" si="173"/>
        <v>11.33</v>
      </c>
      <c r="Q2769" s="11" t="s">
        <v>8320</v>
      </c>
      <c r="R2769" t="s">
        <v>8356</v>
      </c>
      <c r="S2769" s="15">
        <f t="shared" si="174"/>
        <v>42172.958912037036</v>
      </c>
      <c r="T2769" s="15">
        <f t="shared" si="175"/>
        <v>42232.958912037036</v>
      </c>
    </row>
    <row r="2770" spans="1:20" ht="41.4" x14ac:dyDescent="0.4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172"/>
        <v>14</v>
      </c>
      <c r="P2770">
        <f t="shared" si="173"/>
        <v>29.47</v>
      </c>
      <c r="Q2770" s="11" t="s">
        <v>8320</v>
      </c>
      <c r="R2770" t="s">
        <v>8356</v>
      </c>
      <c r="S2770" s="15">
        <f t="shared" si="174"/>
        <v>40967.614849537036</v>
      </c>
      <c r="T2770" s="15">
        <f t="shared" si="175"/>
        <v>40997.573182870372</v>
      </c>
    </row>
    <row r="2771" spans="1:20" ht="41.4" x14ac:dyDescent="0.4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172"/>
        <v>0</v>
      </c>
      <c r="P2771">
        <f t="shared" si="173"/>
        <v>1</v>
      </c>
      <c r="Q2771" s="11" t="s">
        <v>8320</v>
      </c>
      <c r="R2771" t="s">
        <v>8356</v>
      </c>
      <c r="S2771" s="15">
        <f t="shared" si="174"/>
        <v>41745.826273148145</v>
      </c>
      <c r="T2771" s="15">
        <f t="shared" si="175"/>
        <v>41795.826273148145</v>
      </c>
    </row>
    <row r="2772" spans="1:20" ht="41.4" x14ac:dyDescent="0.4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172"/>
        <v>10</v>
      </c>
      <c r="P2772">
        <f t="shared" si="173"/>
        <v>63.1</v>
      </c>
      <c r="Q2772" s="11" t="s">
        <v>8320</v>
      </c>
      <c r="R2772" t="s">
        <v>8356</v>
      </c>
      <c r="S2772" s="15">
        <f t="shared" si="174"/>
        <v>41686.705208333333</v>
      </c>
      <c r="T2772" s="15">
        <f t="shared" si="175"/>
        <v>41716.663541666669</v>
      </c>
    </row>
    <row r="2773" spans="1:20" ht="41.4" x14ac:dyDescent="0.4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172"/>
        <v>0</v>
      </c>
      <c r="P2773">
        <f t="shared" si="173"/>
        <v>0</v>
      </c>
      <c r="Q2773" s="11" t="s">
        <v>8320</v>
      </c>
      <c r="R2773" t="s">
        <v>8356</v>
      </c>
      <c r="S2773" s="15">
        <f t="shared" si="174"/>
        <v>41257.531712962962</v>
      </c>
      <c r="T2773" s="15">
        <f t="shared" si="175"/>
        <v>41306.708333333336</v>
      </c>
    </row>
    <row r="2774" spans="1:20" ht="41.4" x14ac:dyDescent="0.4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172"/>
        <v>0</v>
      </c>
      <c r="P2774">
        <f t="shared" si="173"/>
        <v>0</v>
      </c>
      <c r="Q2774" s="11" t="s">
        <v>8320</v>
      </c>
      <c r="R2774" t="s">
        <v>8356</v>
      </c>
      <c r="S2774" s="15">
        <f t="shared" si="174"/>
        <v>41537.869143518517</v>
      </c>
      <c r="T2774" s="15">
        <f t="shared" si="175"/>
        <v>41552.869143518517</v>
      </c>
    </row>
    <row r="2775" spans="1:20" ht="27.6" x14ac:dyDescent="0.4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172"/>
        <v>0</v>
      </c>
      <c r="P2775">
        <f t="shared" si="173"/>
        <v>1</v>
      </c>
      <c r="Q2775" s="11" t="s">
        <v>8320</v>
      </c>
      <c r="R2775" t="s">
        <v>8356</v>
      </c>
      <c r="S2775" s="15">
        <f t="shared" si="174"/>
        <v>42474.86482638889</v>
      </c>
      <c r="T2775" s="15">
        <f t="shared" si="175"/>
        <v>42484.86482638889</v>
      </c>
    </row>
    <row r="2776" spans="1:20" ht="41.4" x14ac:dyDescent="0.4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172"/>
        <v>14</v>
      </c>
      <c r="P2776">
        <f t="shared" si="173"/>
        <v>43.85</v>
      </c>
      <c r="Q2776" s="11" t="s">
        <v>8320</v>
      </c>
      <c r="R2776" t="s">
        <v>8356</v>
      </c>
      <c r="S2776" s="15">
        <f t="shared" si="174"/>
        <v>41311.126481481479</v>
      </c>
      <c r="T2776" s="15">
        <f t="shared" si="175"/>
        <v>41341.126481481479</v>
      </c>
    </row>
    <row r="2777" spans="1:20" ht="41.4" x14ac:dyDescent="0.4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172"/>
        <v>3</v>
      </c>
      <c r="P2777">
        <f t="shared" si="173"/>
        <v>75</v>
      </c>
      <c r="Q2777" s="11" t="s">
        <v>8320</v>
      </c>
      <c r="R2777" t="s">
        <v>8356</v>
      </c>
      <c r="S2777" s="15">
        <f t="shared" si="174"/>
        <v>40863.013356481482</v>
      </c>
      <c r="T2777" s="15">
        <f t="shared" si="175"/>
        <v>40893.013356481482</v>
      </c>
    </row>
    <row r="2778" spans="1:20" ht="41.4" x14ac:dyDescent="0.4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172"/>
        <v>8</v>
      </c>
      <c r="P2778">
        <f t="shared" si="173"/>
        <v>45.97</v>
      </c>
      <c r="Q2778" s="11" t="s">
        <v>8320</v>
      </c>
      <c r="R2778" t="s">
        <v>8356</v>
      </c>
      <c r="S2778" s="15">
        <f t="shared" si="174"/>
        <v>42136.297175925924</v>
      </c>
      <c r="T2778" s="15">
        <f t="shared" si="175"/>
        <v>42167.297175925924</v>
      </c>
    </row>
    <row r="2779" spans="1:20" ht="41.4" x14ac:dyDescent="0.4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172"/>
        <v>0</v>
      </c>
      <c r="P2779">
        <f t="shared" si="173"/>
        <v>10</v>
      </c>
      <c r="Q2779" s="11" t="s">
        <v>8320</v>
      </c>
      <c r="R2779" t="s">
        <v>8356</v>
      </c>
      <c r="S2779" s="15">
        <f t="shared" si="174"/>
        <v>42172.669027777782</v>
      </c>
      <c r="T2779" s="15">
        <f t="shared" si="175"/>
        <v>42202.669027777782</v>
      </c>
    </row>
    <row r="2780" spans="1:20" ht="55.2" x14ac:dyDescent="0.4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172"/>
        <v>26</v>
      </c>
      <c r="P2780">
        <f t="shared" si="173"/>
        <v>93.67</v>
      </c>
      <c r="Q2780" s="11" t="s">
        <v>8320</v>
      </c>
      <c r="R2780" t="s">
        <v>8356</v>
      </c>
      <c r="S2780" s="15">
        <f t="shared" si="174"/>
        <v>41846.978078703702</v>
      </c>
      <c r="T2780" s="15">
        <f t="shared" si="175"/>
        <v>41876.978078703702</v>
      </c>
    </row>
    <row r="2781" spans="1:20" ht="41.4" x14ac:dyDescent="0.4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172"/>
        <v>2</v>
      </c>
      <c r="P2781">
        <f t="shared" si="173"/>
        <v>53</v>
      </c>
      <c r="Q2781" s="11" t="s">
        <v>8320</v>
      </c>
      <c r="R2781" t="s">
        <v>8356</v>
      </c>
      <c r="S2781" s="15">
        <f t="shared" si="174"/>
        <v>42300.585891203707</v>
      </c>
      <c r="T2781" s="15">
        <f t="shared" si="175"/>
        <v>42330.627557870372</v>
      </c>
    </row>
    <row r="2782" spans="1:20" ht="27.6" x14ac:dyDescent="0.4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172"/>
        <v>0</v>
      </c>
      <c r="P2782">
        <f t="shared" si="173"/>
        <v>0</v>
      </c>
      <c r="Q2782" s="11" t="s">
        <v>8320</v>
      </c>
      <c r="R2782" t="s">
        <v>8356</v>
      </c>
      <c r="S2782" s="15">
        <f t="shared" si="174"/>
        <v>42774.447777777779</v>
      </c>
      <c r="T2782" s="15">
        <f t="shared" si="175"/>
        <v>42804.447777777779</v>
      </c>
    </row>
    <row r="2783" spans="1:20" ht="41.4" x14ac:dyDescent="0.4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172"/>
        <v>105</v>
      </c>
      <c r="P2783">
        <f t="shared" si="173"/>
        <v>47</v>
      </c>
      <c r="Q2783" s="11" t="s">
        <v>8315</v>
      </c>
      <c r="R2783" t="s">
        <v>8316</v>
      </c>
      <c r="S2783" s="15">
        <f t="shared" si="174"/>
        <v>42018.94159722222</v>
      </c>
      <c r="T2783" s="15">
        <f t="shared" si="175"/>
        <v>42047.291666666672</v>
      </c>
    </row>
    <row r="2784" spans="1:20" ht="27.6" x14ac:dyDescent="0.4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172"/>
        <v>120</v>
      </c>
      <c r="P2784">
        <f t="shared" si="173"/>
        <v>66.67</v>
      </c>
      <c r="Q2784" s="11" t="s">
        <v>8315</v>
      </c>
      <c r="R2784" t="s">
        <v>8316</v>
      </c>
      <c r="S2784" s="15">
        <f t="shared" si="174"/>
        <v>42026.924976851849</v>
      </c>
      <c r="T2784" s="15">
        <f t="shared" si="175"/>
        <v>42052.207638888889</v>
      </c>
    </row>
    <row r="2785" spans="1:20" ht="41.4" x14ac:dyDescent="0.4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172"/>
        <v>115</v>
      </c>
      <c r="P2785">
        <f t="shared" si="173"/>
        <v>18.77</v>
      </c>
      <c r="Q2785" s="11" t="s">
        <v>8315</v>
      </c>
      <c r="R2785" t="s">
        <v>8316</v>
      </c>
      <c r="S2785" s="15">
        <f t="shared" si="174"/>
        <v>42103.535254629634</v>
      </c>
      <c r="T2785" s="15">
        <f t="shared" si="175"/>
        <v>42117.535254629634</v>
      </c>
    </row>
    <row r="2786" spans="1:20" ht="41.4" x14ac:dyDescent="0.4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172"/>
        <v>119</v>
      </c>
      <c r="P2786">
        <f t="shared" si="173"/>
        <v>66.11</v>
      </c>
      <c r="Q2786" s="11" t="s">
        <v>8315</v>
      </c>
      <c r="R2786" t="s">
        <v>8316</v>
      </c>
      <c r="S2786" s="15">
        <f t="shared" si="174"/>
        <v>41920.787534722222</v>
      </c>
      <c r="T2786" s="15">
        <f t="shared" si="175"/>
        <v>41941.787534722222</v>
      </c>
    </row>
    <row r="2787" spans="1:20" ht="41.4" x14ac:dyDescent="0.4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172"/>
        <v>105</v>
      </c>
      <c r="P2787">
        <f t="shared" si="173"/>
        <v>36.86</v>
      </c>
      <c r="Q2787" s="11" t="s">
        <v>8315</v>
      </c>
      <c r="R2787" t="s">
        <v>8316</v>
      </c>
      <c r="S2787" s="15">
        <f t="shared" si="174"/>
        <v>42558.189432870371</v>
      </c>
      <c r="T2787" s="15">
        <f t="shared" si="175"/>
        <v>42587.875</v>
      </c>
    </row>
    <row r="2788" spans="1:20" ht="27.6" x14ac:dyDescent="0.4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172"/>
        <v>118</v>
      </c>
      <c r="P2788">
        <f t="shared" si="173"/>
        <v>39.81</v>
      </c>
      <c r="Q2788" s="11" t="s">
        <v>8315</v>
      </c>
      <c r="R2788" t="s">
        <v>8316</v>
      </c>
      <c r="S2788" s="15">
        <f t="shared" si="174"/>
        <v>41815.569212962961</v>
      </c>
      <c r="T2788" s="15">
        <f t="shared" si="175"/>
        <v>41829.569212962961</v>
      </c>
    </row>
    <row r="2789" spans="1:20" ht="41.4" x14ac:dyDescent="0.4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172"/>
        <v>120</v>
      </c>
      <c r="P2789">
        <f t="shared" si="173"/>
        <v>31.5</v>
      </c>
      <c r="Q2789" s="11" t="s">
        <v>8315</v>
      </c>
      <c r="R2789" t="s">
        <v>8316</v>
      </c>
      <c r="S2789" s="15">
        <f t="shared" si="174"/>
        <v>41808.198518518519</v>
      </c>
      <c r="T2789" s="15">
        <f t="shared" si="175"/>
        <v>41838.198518518519</v>
      </c>
    </row>
    <row r="2790" spans="1:20" ht="41.4" x14ac:dyDescent="0.4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172"/>
        <v>103</v>
      </c>
      <c r="P2790">
        <f t="shared" si="173"/>
        <v>102.5</v>
      </c>
      <c r="Q2790" s="11" t="s">
        <v>8315</v>
      </c>
      <c r="R2790" t="s">
        <v>8316</v>
      </c>
      <c r="S2790" s="15">
        <f t="shared" si="174"/>
        <v>42550.701886574068</v>
      </c>
      <c r="T2790" s="15">
        <f t="shared" si="175"/>
        <v>42580.701886574068</v>
      </c>
    </row>
    <row r="2791" spans="1:20" ht="27.6" x14ac:dyDescent="0.4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172"/>
        <v>101</v>
      </c>
      <c r="P2791">
        <f t="shared" si="173"/>
        <v>126.46</v>
      </c>
      <c r="Q2791" s="11" t="s">
        <v>8315</v>
      </c>
      <c r="R2791" t="s">
        <v>8316</v>
      </c>
      <c r="S2791" s="15">
        <f t="shared" si="174"/>
        <v>42056.013124999998</v>
      </c>
      <c r="T2791" s="15">
        <f t="shared" si="175"/>
        <v>42075.166666666672</v>
      </c>
    </row>
    <row r="2792" spans="1:20" ht="41.4" x14ac:dyDescent="0.4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172"/>
        <v>105</v>
      </c>
      <c r="P2792">
        <f t="shared" si="173"/>
        <v>47.88</v>
      </c>
      <c r="Q2792" s="11" t="s">
        <v>8315</v>
      </c>
      <c r="R2792" t="s">
        <v>8316</v>
      </c>
      <c r="S2792" s="15">
        <f t="shared" si="174"/>
        <v>42016.938692129625</v>
      </c>
      <c r="T2792" s="15">
        <f t="shared" si="175"/>
        <v>42046.938692129625</v>
      </c>
    </row>
    <row r="2793" spans="1:20" ht="41.4" x14ac:dyDescent="0.4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172"/>
        <v>103</v>
      </c>
      <c r="P2793">
        <f t="shared" si="173"/>
        <v>73.209999999999994</v>
      </c>
      <c r="Q2793" s="11" t="s">
        <v>8315</v>
      </c>
      <c r="R2793" t="s">
        <v>8316</v>
      </c>
      <c r="S2793" s="15">
        <f t="shared" si="174"/>
        <v>42591.899988425925</v>
      </c>
      <c r="T2793" s="15">
        <f t="shared" si="175"/>
        <v>42622.166666666672</v>
      </c>
    </row>
    <row r="2794" spans="1:20" ht="41.4" x14ac:dyDescent="0.4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172"/>
        <v>108</v>
      </c>
      <c r="P2794">
        <f t="shared" si="173"/>
        <v>89.67</v>
      </c>
      <c r="Q2794" s="11" t="s">
        <v>8315</v>
      </c>
      <c r="R2794" t="s">
        <v>8316</v>
      </c>
      <c r="S2794" s="15">
        <f t="shared" si="174"/>
        <v>42183.231006944443</v>
      </c>
      <c r="T2794" s="15">
        <f t="shared" si="175"/>
        <v>42228.231006944443</v>
      </c>
    </row>
    <row r="2795" spans="1:20" ht="55.2" x14ac:dyDescent="0.4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172"/>
        <v>111</v>
      </c>
      <c r="P2795">
        <f t="shared" si="173"/>
        <v>151.46</v>
      </c>
      <c r="Q2795" s="11" t="s">
        <v>8315</v>
      </c>
      <c r="R2795" t="s">
        <v>8316</v>
      </c>
      <c r="S2795" s="15">
        <f t="shared" si="174"/>
        <v>42176.419039351851</v>
      </c>
      <c r="T2795" s="15">
        <f t="shared" si="175"/>
        <v>42206.419039351851</v>
      </c>
    </row>
    <row r="2796" spans="1:20" ht="55.2" x14ac:dyDescent="0.4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172"/>
        <v>150</v>
      </c>
      <c r="P2796">
        <f t="shared" si="173"/>
        <v>25</v>
      </c>
      <c r="Q2796" s="11" t="s">
        <v>8315</v>
      </c>
      <c r="R2796" t="s">
        <v>8316</v>
      </c>
      <c r="S2796" s="15">
        <f t="shared" si="174"/>
        <v>42416.691655092596</v>
      </c>
      <c r="T2796" s="15">
        <f t="shared" si="175"/>
        <v>42432.791666666672</v>
      </c>
    </row>
    <row r="2797" spans="1:20" ht="41.4" x14ac:dyDescent="0.4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172"/>
        <v>104</v>
      </c>
      <c r="P2797">
        <f t="shared" si="173"/>
        <v>36.5</v>
      </c>
      <c r="Q2797" s="11" t="s">
        <v>8315</v>
      </c>
      <c r="R2797" t="s">
        <v>8316</v>
      </c>
      <c r="S2797" s="15">
        <f t="shared" si="174"/>
        <v>41780.525937500002</v>
      </c>
      <c r="T2797" s="15">
        <f t="shared" si="175"/>
        <v>41796.958333333336</v>
      </c>
    </row>
    <row r="2798" spans="1:20" ht="41.4" x14ac:dyDescent="0.4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172"/>
        <v>116</v>
      </c>
      <c r="P2798">
        <f t="shared" si="173"/>
        <v>44</v>
      </c>
      <c r="Q2798" s="11" t="s">
        <v>8315</v>
      </c>
      <c r="R2798" t="s">
        <v>8316</v>
      </c>
      <c r="S2798" s="15">
        <f t="shared" si="174"/>
        <v>41795.528101851851</v>
      </c>
      <c r="T2798" s="15">
        <f t="shared" si="175"/>
        <v>41825.528101851851</v>
      </c>
    </row>
    <row r="2799" spans="1:20" ht="41.4" x14ac:dyDescent="0.4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172"/>
        <v>103</v>
      </c>
      <c r="P2799">
        <f t="shared" si="173"/>
        <v>87.36</v>
      </c>
      <c r="Q2799" s="11" t="s">
        <v>8315</v>
      </c>
      <c r="R2799" t="s">
        <v>8316</v>
      </c>
      <c r="S2799" s="15">
        <f t="shared" si="174"/>
        <v>41798.94027777778</v>
      </c>
      <c r="T2799" s="15">
        <f t="shared" si="175"/>
        <v>41828.94027777778</v>
      </c>
    </row>
    <row r="2800" spans="1:20" ht="41.4" x14ac:dyDescent="0.4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172"/>
        <v>101</v>
      </c>
      <c r="P2800">
        <f t="shared" si="173"/>
        <v>36.47</v>
      </c>
      <c r="Q2800" s="11" t="s">
        <v>8315</v>
      </c>
      <c r="R2800" t="s">
        <v>8316</v>
      </c>
      <c r="S2800" s="15">
        <f t="shared" si="174"/>
        <v>42201.675011574072</v>
      </c>
      <c r="T2800" s="15">
        <f t="shared" si="175"/>
        <v>42216.666666666672</v>
      </c>
    </row>
    <row r="2801" spans="1:20" ht="41.4" x14ac:dyDescent="0.4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172"/>
        <v>117</v>
      </c>
      <c r="P2801">
        <f t="shared" si="173"/>
        <v>44.86</v>
      </c>
      <c r="Q2801" s="11" t="s">
        <v>8315</v>
      </c>
      <c r="R2801" t="s">
        <v>8316</v>
      </c>
      <c r="S2801" s="15">
        <f t="shared" si="174"/>
        <v>42507.264699074076</v>
      </c>
      <c r="T2801" s="15">
        <f t="shared" si="175"/>
        <v>42538.666666666672</v>
      </c>
    </row>
    <row r="2802" spans="1:20" ht="41.4" x14ac:dyDescent="0.4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172"/>
        <v>133</v>
      </c>
      <c r="P2802">
        <f t="shared" si="173"/>
        <v>42.9</v>
      </c>
      <c r="Q2802" s="11" t="s">
        <v>8315</v>
      </c>
      <c r="R2802" t="s">
        <v>8316</v>
      </c>
      <c r="S2802" s="15">
        <f t="shared" si="174"/>
        <v>41948.552847222221</v>
      </c>
      <c r="T2802" s="15">
        <f t="shared" si="175"/>
        <v>42008.552847222221</v>
      </c>
    </row>
    <row r="2803" spans="1:20" ht="41.4" x14ac:dyDescent="0.4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172"/>
        <v>133</v>
      </c>
      <c r="P2803">
        <f t="shared" si="173"/>
        <v>51.23</v>
      </c>
      <c r="Q2803" s="11" t="s">
        <v>8315</v>
      </c>
      <c r="R2803" t="s">
        <v>8316</v>
      </c>
      <c r="S2803" s="15">
        <f t="shared" si="174"/>
        <v>41900.243159722224</v>
      </c>
      <c r="T2803" s="15">
        <f t="shared" si="175"/>
        <v>41922.458333333336</v>
      </c>
    </row>
    <row r="2804" spans="1:20" ht="41.4" x14ac:dyDescent="0.4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172"/>
        <v>102</v>
      </c>
      <c r="P2804">
        <f t="shared" si="173"/>
        <v>33.94</v>
      </c>
      <c r="Q2804" s="11" t="s">
        <v>8315</v>
      </c>
      <c r="R2804" t="s">
        <v>8316</v>
      </c>
      <c r="S2804" s="15">
        <f t="shared" si="174"/>
        <v>42192.64707175926</v>
      </c>
      <c r="T2804" s="15">
        <f t="shared" si="175"/>
        <v>42222.64707175926</v>
      </c>
    </row>
    <row r="2805" spans="1:20" ht="41.4" x14ac:dyDescent="0.4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172"/>
        <v>128</v>
      </c>
      <c r="P2805">
        <f t="shared" si="173"/>
        <v>90.74</v>
      </c>
      <c r="Q2805" s="11" t="s">
        <v>8315</v>
      </c>
      <c r="R2805" t="s">
        <v>8316</v>
      </c>
      <c r="S2805" s="15">
        <f t="shared" si="174"/>
        <v>42158.065694444449</v>
      </c>
      <c r="T2805" s="15">
        <f t="shared" si="175"/>
        <v>42201</v>
      </c>
    </row>
    <row r="2806" spans="1:20" ht="41.4" x14ac:dyDescent="0.4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172"/>
        <v>115</v>
      </c>
      <c r="P2806">
        <f t="shared" si="173"/>
        <v>50</v>
      </c>
      <c r="Q2806" s="11" t="s">
        <v>8315</v>
      </c>
      <c r="R2806" t="s">
        <v>8316</v>
      </c>
      <c r="S2806" s="15">
        <f t="shared" si="174"/>
        <v>41881.453587962962</v>
      </c>
      <c r="T2806" s="15">
        <f t="shared" si="175"/>
        <v>41911.453587962962</v>
      </c>
    </row>
    <row r="2807" spans="1:20" ht="55.2" x14ac:dyDescent="0.4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172"/>
        <v>110</v>
      </c>
      <c r="P2807">
        <f t="shared" si="173"/>
        <v>24.44</v>
      </c>
      <c r="Q2807" s="11" t="s">
        <v>8315</v>
      </c>
      <c r="R2807" t="s">
        <v>8316</v>
      </c>
      <c r="S2807" s="15">
        <f t="shared" si="174"/>
        <v>42213.505474537036</v>
      </c>
      <c r="T2807" s="15">
        <f t="shared" si="175"/>
        <v>42238.505474537036</v>
      </c>
    </row>
    <row r="2808" spans="1:20" ht="41.4" x14ac:dyDescent="0.4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172"/>
        <v>112</v>
      </c>
      <c r="P2808">
        <f t="shared" si="173"/>
        <v>44.25</v>
      </c>
      <c r="Q2808" s="11" t="s">
        <v>8315</v>
      </c>
      <c r="R2808" t="s">
        <v>8316</v>
      </c>
      <c r="S2808" s="15">
        <f t="shared" si="174"/>
        <v>42185.267245370371</v>
      </c>
      <c r="T2808" s="15">
        <f t="shared" si="175"/>
        <v>42221.458333333328</v>
      </c>
    </row>
    <row r="2809" spans="1:20" x14ac:dyDescent="0.4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172"/>
        <v>126</v>
      </c>
      <c r="P2809">
        <f t="shared" si="173"/>
        <v>67.739999999999995</v>
      </c>
      <c r="Q2809" s="11" t="s">
        <v>8315</v>
      </c>
      <c r="R2809" t="s">
        <v>8316</v>
      </c>
      <c r="S2809" s="15">
        <f t="shared" si="174"/>
        <v>42154.873124999998</v>
      </c>
      <c r="T2809" s="15">
        <f t="shared" si="175"/>
        <v>42184.873124999998</v>
      </c>
    </row>
    <row r="2810" spans="1:20" ht="41.4" x14ac:dyDescent="0.4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172"/>
        <v>100</v>
      </c>
      <c r="P2810">
        <f t="shared" si="173"/>
        <v>65.38</v>
      </c>
      <c r="Q2810" s="11" t="s">
        <v>8315</v>
      </c>
      <c r="R2810" t="s">
        <v>8316</v>
      </c>
      <c r="S2810" s="15">
        <f t="shared" si="174"/>
        <v>42208.84646990741</v>
      </c>
      <c r="T2810" s="15">
        <f t="shared" si="175"/>
        <v>42238.84646990741</v>
      </c>
    </row>
    <row r="2811" spans="1:20" ht="41.4" x14ac:dyDescent="0.4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172"/>
        <v>102</v>
      </c>
      <c r="P2811">
        <f t="shared" si="173"/>
        <v>121.9</v>
      </c>
      <c r="Q2811" s="11" t="s">
        <v>8315</v>
      </c>
      <c r="R2811" t="s">
        <v>8316</v>
      </c>
      <c r="S2811" s="15">
        <f t="shared" si="174"/>
        <v>42451.496817129635</v>
      </c>
      <c r="T2811" s="15">
        <f t="shared" si="175"/>
        <v>42459.610416666663</v>
      </c>
    </row>
    <row r="2812" spans="1:20" ht="41.4" x14ac:dyDescent="0.4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172"/>
        <v>108</v>
      </c>
      <c r="P2812">
        <f t="shared" si="173"/>
        <v>47.46</v>
      </c>
      <c r="Q2812" s="11" t="s">
        <v>8315</v>
      </c>
      <c r="R2812" t="s">
        <v>8316</v>
      </c>
      <c r="S2812" s="15">
        <f t="shared" si="174"/>
        <v>41759.13962962963</v>
      </c>
      <c r="T2812" s="15">
        <f t="shared" si="175"/>
        <v>41791.165972222225</v>
      </c>
    </row>
    <row r="2813" spans="1:20" ht="41.4" x14ac:dyDescent="0.4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172"/>
        <v>100</v>
      </c>
      <c r="P2813">
        <f t="shared" si="173"/>
        <v>92.84</v>
      </c>
      <c r="Q2813" s="11" t="s">
        <v>8315</v>
      </c>
      <c r="R2813" t="s">
        <v>8316</v>
      </c>
      <c r="S2813" s="15">
        <f t="shared" si="174"/>
        <v>42028.496562500004</v>
      </c>
      <c r="T2813" s="15">
        <f t="shared" si="175"/>
        <v>42058.496562500004</v>
      </c>
    </row>
    <row r="2814" spans="1:20" ht="41.4" x14ac:dyDescent="0.4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172"/>
        <v>113</v>
      </c>
      <c r="P2814">
        <f t="shared" si="173"/>
        <v>68.25</v>
      </c>
      <c r="Q2814" s="11" t="s">
        <v>8315</v>
      </c>
      <c r="R2814" t="s">
        <v>8316</v>
      </c>
      <c r="S2814" s="15">
        <f t="shared" si="174"/>
        <v>42054.74418981481</v>
      </c>
      <c r="T2814" s="15">
        <f t="shared" si="175"/>
        <v>42100.166666666672</v>
      </c>
    </row>
    <row r="2815" spans="1:20" ht="41.4" x14ac:dyDescent="0.4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172"/>
        <v>128</v>
      </c>
      <c r="P2815">
        <f t="shared" si="173"/>
        <v>37.21</v>
      </c>
      <c r="Q2815" s="11" t="s">
        <v>8315</v>
      </c>
      <c r="R2815" t="s">
        <v>8316</v>
      </c>
      <c r="S2815" s="15">
        <f t="shared" si="174"/>
        <v>42693.742604166662</v>
      </c>
      <c r="T2815" s="15">
        <f t="shared" si="175"/>
        <v>42718.742604166662</v>
      </c>
    </row>
    <row r="2816" spans="1:20" ht="41.4" x14ac:dyDescent="0.4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172"/>
        <v>108</v>
      </c>
      <c r="P2816">
        <f t="shared" si="173"/>
        <v>25.25</v>
      </c>
      <c r="Q2816" s="11" t="s">
        <v>8315</v>
      </c>
      <c r="R2816" t="s">
        <v>8316</v>
      </c>
      <c r="S2816" s="15">
        <f t="shared" si="174"/>
        <v>42103.399479166663</v>
      </c>
      <c r="T2816" s="15">
        <f t="shared" si="175"/>
        <v>42133.399479166663</v>
      </c>
    </row>
    <row r="2817" spans="1:20" ht="41.4" x14ac:dyDescent="0.4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172"/>
        <v>242</v>
      </c>
      <c r="P2817">
        <f t="shared" si="173"/>
        <v>43.21</v>
      </c>
      <c r="Q2817" s="11" t="s">
        <v>8315</v>
      </c>
      <c r="R2817" t="s">
        <v>8316</v>
      </c>
      <c r="S2817" s="15">
        <f t="shared" si="174"/>
        <v>42559.776724537034</v>
      </c>
      <c r="T2817" s="15">
        <f t="shared" si="175"/>
        <v>42589.776724537034</v>
      </c>
    </row>
    <row r="2818" spans="1:20" ht="41.4" x14ac:dyDescent="0.4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si="172"/>
        <v>142</v>
      </c>
      <c r="P2818">
        <f t="shared" si="173"/>
        <v>25.13</v>
      </c>
      <c r="Q2818" s="11" t="s">
        <v>8315</v>
      </c>
      <c r="R2818" t="s">
        <v>8316</v>
      </c>
      <c r="S2818" s="15">
        <f t="shared" si="174"/>
        <v>42188.467499999999</v>
      </c>
      <c r="T2818" s="15">
        <f t="shared" si="175"/>
        <v>42218.666666666672</v>
      </c>
    </row>
    <row r="2819" spans="1:20" ht="41.4" x14ac:dyDescent="0.4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ref="O2819:O2882" si="176">ROUND(E2819/D2819*100,0)</f>
        <v>130</v>
      </c>
      <c r="P2819">
        <f t="shared" ref="P2819:P2882" si="177">IFERROR(ROUND(E2819/L2819,2),0)</f>
        <v>23.64</v>
      </c>
      <c r="Q2819" s="11" t="s">
        <v>8315</v>
      </c>
      <c r="R2819" t="s">
        <v>8316</v>
      </c>
      <c r="S2819" s="15">
        <f t="shared" ref="S2819:S2882" si="178">(((J2819/60)/60)/24)+DATE(1970,1,1)</f>
        <v>42023.634976851856</v>
      </c>
      <c r="T2819" s="15">
        <f t="shared" ref="T2819:T2882" si="179">(((I2819/60)/60)/24)+DATE(1970,1,1)</f>
        <v>42063.634976851856</v>
      </c>
    </row>
    <row r="2820" spans="1:20" ht="41.4" x14ac:dyDescent="0.4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176"/>
        <v>106</v>
      </c>
      <c r="P2820">
        <f t="shared" si="177"/>
        <v>103.95</v>
      </c>
      <c r="Q2820" s="11" t="s">
        <v>8315</v>
      </c>
      <c r="R2820" t="s">
        <v>8316</v>
      </c>
      <c r="S2820" s="15">
        <f t="shared" si="178"/>
        <v>42250.598217592589</v>
      </c>
      <c r="T2820" s="15">
        <f t="shared" si="179"/>
        <v>42270.598217592589</v>
      </c>
    </row>
    <row r="2821" spans="1:20" ht="41.4" x14ac:dyDescent="0.4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176"/>
        <v>105</v>
      </c>
      <c r="P2821">
        <f t="shared" si="177"/>
        <v>50.38</v>
      </c>
      <c r="Q2821" s="11" t="s">
        <v>8315</v>
      </c>
      <c r="R2821" t="s">
        <v>8316</v>
      </c>
      <c r="S2821" s="15">
        <f t="shared" si="178"/>
        <v>42139.525567129633</v>
      </c>
      <c r="T2821" s="15">
        <f t="shared" si="179"/>
        <v>42169.525567129633</v>
      </c>
    </row>
    <row r="2822" spans="1:20" ht="41.4" x14ac:dyDescent="0.4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176"/>
        <v>136</v>
      </c>
      <c r="P2822">
        <f t="shared" si="177"/>
        <v>13.6</v>
      </c>
      <c r="Q2822" s="11" t="s">
        <v>8315</v>
      </c>
      <c r="R2822" t="s">
        <v>8316</v>
      </c>
      <c r="S2822" s="15">
        <f t="shared" si="178"/>
        <v>42401.610983796301</v>
      </c>
      <c r="T2822" s="15">
        <f t="shared" si="179"/>
        <v>42426</v>
      </c>
    </row>
    <row r="2823" spans="1:20" ht="41.4" x14ac:dyDescent="0.4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176"/>
        <v>100</v>
      </c>
      <c r="P2823">
        <f t="shared" si="177"/>
        <v>28.57</v>
      </c>
      <c r="Q2823" s="11" t="s">
        <v>8315</v>
      </c>
      <c r="R2823" t="s">
        <v>8316</v>
      </c>
      <c r="S2823" s="15">
        <f t="shared" si="178"/>
        <v>41875.922858796301</v>
      </c>
      <c r="T2823" s="15">
        <f t="shared" si="179"/>
        <v>41905.922858796301</v>
      </c>
    </row>
    <row r="2824" spans="1:20" ht="41.4" x14ac:dyDescent="0.4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176"/>
        <v>100</v>
      </c>
      <c r="P2824">
        <f t="shared" si="177"/>
        <v>63.83</v>
      </c>
      <c r="Q2824" s="11" t="s">
        <v>8315</v>
      </c>
      <c r="R2824" t="s">
        <v>8316</v>
      </c>
      <c r="S2824" s="15">
        <f t="shared" si="178"/>
        <v>42060.683935185181</v>
      </c>
      <c r="T2824" s="15">
        <f t="shared" si="179"/>
        <v>42090.642268518524</v>
      </c>
    </row>
    <row r="2825" spans="1:20" ht="41.4" x14ac:dyDescent="0.4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176"/>
        <v>124</v>
      </c>
      <c r="P2825">
        <f t="shared" si="177"/>
        <v>8.86</v>
      </c>
      <c r="Q2825" s="11" t="s">
        <v>8315</v>
      </c>
      <c r="R2825" t="s">
        <v>8316</v>
      </c>
      <c r="S2825" s="15">
        <f t="shared" si="178"/>
        <v>42067.011643518519</v>
      </c>
      <c r="T2825" s="15">
        <f t="shared" si="179"/>
        <v>42094.957638888889</v>
      </c>
    </row>
    <row r="2826" spans="1:20" ht="27.6" x14ac:dyDescent="0.4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176"/>
        <v>117</v>
      </c>
      <c r="P2826">
        <f t="shared" si="177"/>
        <v>50.67</v>
      </c>
      <c r="Q2826" s="11" t="s">
        <v>8315</v>
      </c>
      <c r="R2826" t="s">
        <v>8316</v>
      </c>
      <c r="S2826" s="15">
        <f t="shared" si="178"/>
        <v>42136.270787037036</v>
      </c>
      <c r="T2826" s="15">
        <f t="shared" si="179"/>
        <v>42168.071527777778</v>
      </c>
    </row>
    <row r="2827" spans="1:20" ht="41.4" x14ac:dyDescent="0.4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176"/>
        <v>103</v>
      </c>
      <c r="P2827">
        <f t="shared" si="177"/>
        <v>60.78</v>
      </c>
      <c r="Q2827" s="11" t="s">
        <v>8315</v>
      </c>
      <c r="R2827" t="s">
        <v>8316</v>
      </c>
      <c r="S2827" s="15">
        <f t="shared" si="178"/>
        <v>42312.792662037042</v>
      </c>
      <c r="T2827" s="15">
        <f t="shared" si="179"/>
        <v>42342.792662037042</v>
      </c>
    </row>
    <row r="2828" spans="1:20" ht="41.4" x14ac:dyDescent="0.4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176"/>
        <v>108</v>
      </c>
      <c r="P2828">
        <f t="shared" si="177"/>
        <v>113.42</v>
      </c>
      <c r="Q2828" s="11" t="s">
        <v>8315</v>
      </c>
      <c r="R2828" t="s">
        <v>8316</v>
      </c>
      <c r="S2828" s="15">
        <f t="shared" si="178"/>
        <v>42171.034861111111</v>
      </c>
      <c r="T2828" s="15">
        <f t="shared" si="179"/>
        <v>42195.291666666672</v>
      </c>
    </row>
    <row r="2829" spans="1:20" ht="41.4" x14ac:dyDescent="0.4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176"/>
        <v>120</v>
      </c>
      <c r="P2829">
        <f t="shared" si="177"/>
        <v>104.57</v>
      </c>
      <c r="Q2829" s="11" t="s">
        <v>8315</v>
      </c>
      <c r="R2829" t="s">
        <v>8316</v>
      </c>
      <c r="S2829" s="15">
        <f t="shared" si="178"/>
        <v>42494.683634259258</v>
      </c>
      <c r="T2829" s="15">
        <f t="shared" si="179"/>
        <v>42524.6875</v>
      </c>
    </row>
    <row r="2830" spans="1:20" ht="41.4" x14ac:dyDescent="0.4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176"/>
        <v>100</v>
      </c>
      <c r="P2830">
        <f t="shared" si="177"/>
        <v>98.31</v>
      </c>
      <c r="Q2830" s="11" t="s">
        <v>8315</v>
      </c>
      <c r="R2830" t="s">
        <v>8316</v>
      </c>
      <c r="S2830" s="15">
        <f t="shared" si="178"/>
        <v>42254.264687499999</v>
      </c>
      <c r="T2830" s="15">
        <f t="shared" si="179"/>
        <v>42279.958333333328</v>
      </c>
    </row>
    <row r="2831" spans="1:20" ht="41.4" x14ac:dyDescent="0.4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176"/>
        <v>107</v>
      </c>
      <c r="P2831">
        <f t="shared" si="177"/>
        <v>35.04</v>
      </c>
      <c r="Q2831" s="11" t="s">
        <v>8315</v>
      </c>
      <c r="R2831" t="s">
        <v>8316</v>
      </c>
      <c r="S2831" s="15">
        <f t="shared" si="178"/>
        <v>42495.434236111112</v>
      </c>
      <c r="T2831" s="15">
        <f t="shared" si="179"/>
        <v>42523.434236111112</v>
      </c>
    </row>
    <row r="2832" spans="1:20" ht="27.6" x14ac:dyDescent="0.4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176"/>
        <v>100</v>
      </c>
      <c r="P2832">
        <f t="shared" si="177"/>
        <v>272.73</v>
      </c>
      <c r="Q2832" s="11" t="s">
        <v>8315</v>
      </c>
      <c r="R2832" t="s">
        <v>8316</v>
      </c>
      <c r="S2832" s="15">
        <f t="shared" si="178"/>
        <v>41758.839675925927</v>
      </c>
      <c r="T2832" s="15">
        <f t="shared" si="179"/>
        <v>41771.165972222225</v>
      </c>
    </row>
    <row r="2833" spans="1:20" ht="27.6" x14ac:dyDescent="0.4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176"/>
        <v>111</v>
      </c>
      <c r="P2833">
        <f t="shared" si="177"/>
        <v>63.85</v>
      </c>
      <c r="Q2833" s="11" t="s">
        <v>8315</v>
      </c>
      <c r="R2833" t="s">
        <v>8316</v>
      </c>
      <c r="S2833" s="15">
        <f t="shared" si="178"/>
        <v>42171.824884259258</v>
      </c>
      <c r="T2833" s="15">
        <f t="shared" si="179"/>
        <v>42201.824884259258</v>
      </c>
    </row>
    <row r="2834" spans="1:20" ht="41.4" x14ac:dyDescent="0.4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176"/>
        <v>115</v>
      </c>
      <c r="P2834">
        <f t="shared" si="177"/>
        <v>30.19</v>
      </c>
      <c r="Q2834" s="11" t="s">
        <v>8315</v>
      </c>
      <c r="R2834" t="s">
        <v>8316</v>
      </c>
      <c r="S2834" s="15">
        <f t="shared" si="178"/>
        <v>41938.709421296298</v>
      </c>
      <c r="T2834" s="15">
        <f t="shared" si="179"/>
        <v>41966.916666666672</v>
      </c>
    </row>
    <row r="2835" spans="1:20" x14ac:dyDescent="0.4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176"/>
        <v>108</v>
      </c>
      <c r="P2835">
        <f t="shared" si="177"/>
        <v>83.51</v>
      </c>
      <c r="Q2835" s="11" t="s">
        <v>8315</v>
      </c>
      <c r="R2835" t="s">
        <v>8316</v>
      </c>
      <c r="S2835" s="15">
        <f t="shared" si="178"/>
        <v>42268.127696759257</v>
      </c>
      <c r="T2835" s="15">
        <f t="shared" si="179"/>
        <v>42288.083333333328</v>
      </c>
    </row>
    <row r="2836" spans="1:20" ht="41.4" x14ac:dyDescent="0.4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176"/>
        <v>170</v>
      </c>
      <c r="P2836">
        <f t="shared" si="177"/>
        <v>64.760000000000005</v>
      </c>
      <c r="Q2836" s="11" t="s">
        <v>8315</v>
      </c>
      <c r="R2836" t="s">
        <v>8316</v>
      </c>
      <c r="S2836" s="15">
        <f t="shared" si="178"/>
        <v>42019.959837962961</v>
      </c>
      <c r="T2836" s="15">
        <f t="shared" si="179"/>
        <v>42034.959837962961</v>
      </c>
    </row>
    <row r="2837" spans="1:20" ht="41.4" x14ac:dyDescent="0.4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176"/>
        <v>187</v>
      </c>
      <c r="P2837">
        <f t="shared" si="177"/>
        <v>20.12</v>
      </c>
      <c r="Q2837" s="11" t="s">
        <v>8315</v>
      </c>
      <c r="R2837" t="s">
        <v>8316</v>
      </c>
      <c r="S2837" s="15">
        <f t="shared" si="178"/>
        <v>42313.703900462962</v>
      </c>
      <c r="T2837" s="15">
        <f t="shared" si="179"/>
        <v>42343</v>
      </c>
    </row>
    <row r="2838" spans="1:20" ht="41.4" x14ac:dyDescent="0.4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176"/>
        <v>108</v>
      </c>
      <c r="P2838">
        <f t="shared" si="177"/>
        <v>44.09</v>
      </c>
      <c r="Q2838" s="11" t="s">
        <v>8315</v>
      </c>
      <c r="R2838" t="s">
        <v>8316</v>
      </c>
      <c r="S2838" s="15">
        <f t="shared" si="178"/>
        <v>42746.261782407411</v>
      </c>
      <c r="T2838" s="15">
        <f t="shared" si="179"/>
        <v>42784.207638888889</v>
      </c>
    </row>
    <row r="2839" spans="1:20" ht="55.2" x14ac:dyDescent="0.4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176"/>
        <v>100</v>
      </c>
      <c r="P2839">
        <f t="shared" si="177"/>
        <v>40.479999999999997</v>
      </c>
      <c r="Q2839" s="11" t="s">
        <v>8315</v>
      </c>
      <c r="R2839" t="s">
        <v>8316</v>
      </c>
      <c r="S2839" s="15">
        <f t="shared" si="178"/>
        <v>42307.908379629633</v>
      </c>
      <c r="T2839" s="15">
        <f t="shared" si="179"/>
        <v>42347.950046296297</v>
      </c>
    </row>
    <row r="2840" spans="1:20" ht="41.4" x14ac:dyDescent="0.4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176"/>
        <v>120</v>
      </c>
      <c r="P2840">
        <f t="shared" si="177"/>
        <v>44.54</v>
      </c>
      <c r="Q2840" s="11" t="s">
        <v>8315</v>
      </c>
      <c r="R2840" t="s">
        <v>8316</v>
      </c>
      <c r="S2840" s="15">
        <f t="shared" si="178"/>
        <v>41842.607592592591</v>
      </c>
      <c r="T2840" s="15">
        <f t="shared" si="179"/>
        <v>41864.916666666664</v>
      </c>
    </row>
    <row r="2841" spans="1:20" ht="41.4" x14ac:dyDescent="0.4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176"/>
        <v>111</v>
      </c>
      <c r="P2841">
        <f t="shared" si="177"/>
        <v>125.81</v>
      </c>
      <c r="Q2841" s="11" t="s">
        <v>8315</v>
      </c>
      <c r="R2841" t="s">
        <v>8316</v>
      </c>
      <c r="S2841" s="15">
        <f t="shared" si="178"/>
        <v>41853.240208333329</v>
      </c>
      <c r="T2841" s="15">
        <f t="shared" si="179"/>
        <v>41876.207638888889</v>
      </c>
    </row>
    <row r="2842" spans="1:20" ht="55.2" x14ac:dyDescent="0.4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176"/>
        <v>104</v>
      </c>
      <c r="P2842">
        <f t="shared" si="177"/>
        <v>19.7</v>
      </c>
      <c r="Q2842" s="11" t="s">
        <v>8315</v>
      </c>
      <c r="R2842" t="s">
        <v>8316</v>
      </c>
      <c r="S2842" s="15">
        <f t="shared" si="178"/>
        <v>42060.035636574074</v>
      </c>
      <c r="T2842" s="15">
        <f t="shared" si="179"/>
        <v>42081.708333333328</v>
      </c>
    </row>
    <row r="2843" spans="1:20" ht="41.4" x14ac:dyDescent="0.4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176"/>
        <v>1</v>
      </c>
      <c r="P2843">
        <f t="shared" si="177"/>
        <v>10</v>
      </c>
      <c r="Q2843" s="11" t="s">
        <v>8315</v>
      </c>
      <c r="R2843" t="s">
        <v>8316</v>
      </c>
      <c r="S2843" s="15">
        <f t="shared" si="178"/>
        <v>42291.739548611105</v>
      </c>
      <c r="T2843" s="15">
        <f t="shared" si="179"/>
        <v>42351.781215277777</v>
      </c>
    </row>
    <row r="2844" spans="1:20" ht="41.4" x14ac:dyDescent="0.4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176"/>
        <v>0</v>
      </c>
      <c r="P2844">
        <f t="shared" si="177"/>
        <v>0</v>
      </c>
      <c r="Q2844" s="11" t="s">
        <v>8315</v>
      </c>
      <c r="R2844" t="s">
        <v>8316</v>
      </c>
      <c r="S2844" s="15">
        <f t="shared" si="178"/>
        <v>41784.952488425923</v>
      </c>
      <c r="T2844" s="15">
        <f t="shared" si="179"/>
        <v>41811.458333333336</v>
      </c>
    </row>
    <row r="2845" spans="1:20" ht="41.4" x14ac:dyDescent="0.4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176"/>
        <v>0</v>
      </c>
      <c r="P2845">
        <f t="shared" si="177"/>
        <v>0</v>
      </c>
      <c r="Q2845" s="11" t="s">
        <v>8315</v>
      </c>
      <c r="R2845" t="s">
        <v>8316</v>
      </c>
      <c r="S2845" s="15">
        <f t="shared" si="178"/>
        <v>42492.737847222219</v>
      </c>
      <c r="T2845" s="15">
        <f t="shared" si="179"/>
        <v>42534.166666666672</v>
      </c>
    </row>
    <row r="2846" spans="1:20" ht="41.4" x14ac:dyDescent="0.4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176"/>
        <v>5</v>
      </c>
      <c r="P2846">
        <f t="shared" si="177"/>
        <v>30</v>
      </c>
      <c r="Q2846" s="11" t="s">
        <v>8315</v>
      </c>
      <c r="R2846" t="s">
        <v>8316</v>
      </c>
      <c r="S2846" s="15">
        <f t="shared" si="178"/>
        <v>42709.546064814815</v>
      </c>
      <c r="T2846" s="15">
        <f t="shared" si="179"/>
        <v>42739.546064814815</v>
      </c>
    </row>
    <row r="2847" spans="1:20" ht="41.4" x14ac:dyDescent="0.4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176"/>
        <v>32</v>
      </c>
      <c r="P2847">
        <f t="shared" si="177"/>
        <v>60.67</v>
      </c>
      <c r="Q2847" s="11" t="s">
        <v>8315</v>
      </c>
      <c r="R2847" t="s">
        <v>8316</v>
      </c>
      <c r="S2847" s="15">
        <f t="shared" si="178"/>
        <v>42103.016585648147</v>
      </c>
      <c r="T2847" s="15">
        <f t="shared" si="179"/>
        <v>42163.016585648147</v>
      </c>
    </row>
    <row r="2848" spans="1:20" ht="41.4" x14ac:dyDescent="0.4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176"/>
        <v>0</v>
      </c>
      <c r="P2848">
        <f t="shared" si="177"/>
        <v>0</v>
      </c>
      <c r="Q2848" s="11" t="s">
        <v>8315</v>
      </c>
      <c r="R2848" t="s">
        <v>8316</v>
      </c>
      <c r="S2848" s="15">
        <f t="shared" si="178"/>
        <v>42108.692060185189</v>
      </c>
      <c r="T2848" s="15">
        <f t="shared" si="179"/>
        <v>42153.692060185189</v>
      </c>
    </row>
    <row r="2849" spans="1:20" ht="41.4" x14ac:dyDescent="0.4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176"/>
        <v>0</v>
      </c>
      <c r="P2849">
        <f t="shared" si="177"/>
        <v>0</v>
      </c>
      <c r="Q2849" s="11" t="s">
        <v>8315</v>
      </c>
      <c r="R2849" t="s">
        <v>8316</v>
      </c>
      <c r="S2849" s="15">
        <f t="shared" si="178"/>
        <v>42453.806307870371</v>
      </c>
      <c r="T2849" s="15">
        <f t="shared" si="179"/>
        <v>42513.806307870371</v>
      </c>
    </row>
    <row r="2850" spans="1:20" ht="55.2" x14ac:dyDescent="0.4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176"/>
        <v>0</v>
      </c>
      <c r="P2850">
        <f t="shared" si="177"/>
        <v>23.33</v>
      </c>
      <c r="Q2850" s="11" t="s">
        <v>8315</v>
      </c>
      <c r="R2850" t="s">
        <v>8316</v>
      </c>
      <c r="S2850" s="15">
        <f t="shared" si="178"/>
        <v>42123.648831018523</v>
      </c>
      <c r="T2850" s="15">
        <f t="shared" si="179"/>
        <v>42153.648831018523</v>
      </c>
    </row>
    <row r="2851" spans="1:20" ht="41.4" x14ac:dyDescent="0.4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176"/>
        <v>1</v>
      </c>
      <c r="P2851">
        <f t="shared" si="177"/>
        <v>5</v>
      </c>
      <c r="Q2851" s="11" t="s">
        <v>8315</v>
      </c>
      <c r="R2851" t="s">
        <v>8316</v>
      </c>
      <c r="S2851" s="15">
        <f t="shared" si="178"/>
        <v>42453.428240740745</v>
      </c>
      <c r="T2851" s="15">
        <f t="shared" si="179"/>
        <v>42483.428240740745</v>
      </c>
    </row>
    <row r="2852" spans="1:20" ht="41.4" x14ac:dyDescent="0.4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176"/>
        <v>4</v>
      </c>
      <c r="P2852">
        <f t="shared" si="177"/>
        <v>23.92</v>
      </c>
      <c r="Q2852" s="11" t="s">
        <v>8315</v>
      </c>
      <c r="R2852" t="s">
        <v>8316</v>
      </c>
      <c r="S2852" s="15">
        <f t="shared" si="178"/>
        <v>41858.007071759261</v>
      </c>
      <c r="T2852" s="15">
        <f t="shared" si="179"/>
        <v>41888.007071759261</v>
      </c>
    </row>
    <row r="2853" spans="1:20" ht="41.4" x14ac:dyDescent="0.4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176"/>
        <v>0</v>
      </c>
      <c r="P2853">
        <f t="shared" si="177"/>
        <v>0</v>
      </c>
      <c r="Q2853" s="11" t="s">
        <v>8315</v>
      </c>
      <c r="R2853" t="s">
        <v>8316</v>
      </c>
      <c r="S2853" s="15">
        <f t="shared" si="178"/>
        <v>42390.002650462964</v>
      </c>
      <c r="T2853" s="15">
        <f t="shared" si="179"/>
        <v>42398.970138888893</v>
      </c>
    </row>
    <row r="2854" spans="1:20" ht="41.4" x14ac:dyDescent="0.4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176"/>
        <v>2</v>
      </c>
      <c r="P2854">
        <f t="shared" si="177"/>
        <v>15.83</v>
      </c>
      <c r="Q2854" s="11" t="s">
        <v>8315</v>
      </c>
      <c r="R2854" t="s">
        <v>8316</v>
      </c>
      <c r="S2854" s="15">
        <f t="shared" si="178"/>
        <v>41781.045173611114</v>
      </c>
      <c r="T2854" s="15">
        <f t="shared" si="179"/>
        <v>41811.045173611114</v>
      </c>
    </row>
    <row r="2855" spans="1:20" ht="41.4" x14ac:dyDescent="0.4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176"/>
        <v>0</v>
      </c>
      <c r="P2855">
        <f t="shared" si="177"/>
        <v>0</v>
      </c>
      <c r="Q2855" s="11" t="s">
        <v>8315</v>
      </c>
      <c r="R2855" t="s">
        <v>8316</v>
      </c>
      <c r="S2855" s="15">
        <f t="shared" si="178"/>
        <v>41836.190937499996</v>
      </c>
      <c r="T2855" s="15">
        <f t="shared" si="179"/>
        <v>41896.190937499996</v>
      </c>
    </row>
    <row r="2856" spans="1:20" ht="41.4" x14ac:dyDescent="0.4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176"/>
        <v>42</v>
      </c>
      <c r="P2856">
        <f t="shared" si="177"/>
        <v>29.79</v>
      </c>
      <c r="Q2856" s="11" t="s">
        <v>8315</v>
      </c>
      <c r="R2856" t="s">
        <v>8316</v>
      </c>
      <c r="S2856" s="15">
        <f t="shared" si="178"/>
        <v>42111.71665509259</v>
      </c>
      <c r="T2856" s="15">
        <f t="shared" si="179"/>
        <v>42131.71665509259</v>
      </c>
    </row>
    <row r="2857" spans="1:20" ht="55.2" x14ac:dyDescent="0.4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176"/>
        <v>50</v>
      </c>
      <c r="P2857">
        <f t="shared" si="177"/>
        <v>60</v>
      </c>
      <c r="Q2857" s="11" t="s">
        <v>8315</v>
      </c>
      <c r="R2857" t="s">
        <v>8316</v>
      </c>
      <c r="S2857" s="15">
        <f t="shared" si="178"/>
        <v>42370.007766203707</v>
      </c>
      <c r="T2857" s="15">
        <f t="shared" si="179"/>
        <v>42398.981944444444</v>
      </c>
    </row>
    <row r="2858" spans="1:20" ht="41.4" x14ac:dyDescent="0.4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176"/>
        <v>5</v>
      </c>
      <c r="P2858">
        <f t="shared" si="177"/>
        <v>24.33</v>
      </c>
      <c r="Q2858" s="11" t="s">
        <v>8315</v>
      </c>
      <c r="R2858" t="s">
        <v>8316</v>
      </c>
      <c r="S2858" s="15">
        <f t="shared" si="178"/>
        <v>42165.037581018521</v>
      </c>
      <c r="T2858" s="15">
        <f t="shared" si="179"/>
        <v>42224.898611111115</v>
      </c>
    </row>
    <row r="2859" spans="1:20" ht="55.2" x14ac:dyDescent="0.4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176"/>
        <v>20</v>
      </c>
      <c r="P2859">
        <f t="shared" si="177"/>
        <v>500</v>
      </c>
      <c r="Q2859" s="11" t="s">
        <v>8315</v>
      </c>
      <c r="R2859" t="s">
        <v>8316</v>
      </c>
      <c r="S2859" s="15">
        <f t="shared" si="178"/>
        <v>42726.920081018514</v>
      </c>
      <c r="T2859" s="15">
        <f t="shared" si="179"/>
        <v>42786.75</v>
      </c>
    </row>
    <row r="2860" spans="1:20" ht="41.4" x14ac:dyDescent="0.4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176"/>
        <v>0</v>
      </c>
      <c r="P2860">
        <f t="shared" si="177"/>
        <v>0</v>
      </c>
      <c r="Q2860" s="11" t="s">
        <v>8315</v>
      </c>
      <c r="R2860" t="s">
        <v>8316</v>
      </c>
      <c r="S2860" s="15">
        <f t="shared" si="178"/>
        <v>41954.545081018514</v>
      </c>
      <c r="T2860" s="15">
        <f t="shared" si="179"/>
        <v>41978.477777777778</v>
      </c>
    </row>
    <row r="2861" spans="1:20" ht="27.6" x14ac:dyDescent="0.4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176"/>
        <v>2</v>
      </c>
      <c r="P2861">
        <f t="shared" si="177"/>
        <v>35</v>
      </c>
      <c r="Q2861" s="11" t="s">
        <v>8315</v>
      </c>
      <c r="R2861" t="s">
        <v>8316</v>
      </c>
      <c r="S2861" s="15">
        <f t="shared" si="178"/>
        <v>42233.362314814818</v>
      </c>
      <c r="T2861" s="15">
        <f t="shared" si="179"/>
        <v>42293.362314814818</v>
      </c>
    </row>
    <row r="2862" spans="1:20" ht="41.4" x14ac:dyDescent="0.4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176"/>
        <v>7</v>
      </c>
      <c r="P2862">
        <f t="shared" si="177"/>
        <v>29.56</v>
      </c>
      <c r="Q2862" s="11" t="s">
        <v>8315</v>
      </c>
      <c r="R2862" t="s">
        <v>8316</v>
      </c>
      <c r="S2862" s="15">
        <f t="shared" si="178"/>
        <v>42480.800648148142</v>
      </c>
      <c r="T2862" s="15">
        <f t="shared" si="179"/>
        <v>42540.800648148142</v>
      </c>
    </row>
    <row r="2863" spans="1:20" ht="41.4" x14ac:dyDescent="0.4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176"/>
        <v>32</v>
      </c>
      <c r="P2863">
        <f t="shared" si="177"/>
        <v>26.67</v>
      </c>
      <c r="Q2863" s="11" t="s">
        <v>8315</v>
      </c>
      <c r="R2863" t="s">
        <v>8316</v>
      </c>
      <c r="S2863" s="15">
        <f t="shared" si="178"/>
        <v>42257.590833333335</v>
      </c>
      <c r="T2863" s="15">
        <f t="shared" si="179"/>
        <v>42271.590833333335</v>
      </c>
    </row>
    <row r="2864" spans="1:20" ht="41.4" x14ac:dyDescent="0.4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176"/>
        <v>0</v>
      </c>
      <c r="P2864">
        <f t="shared" si="177"/>
        <v>18.329999999999998</v>
      </c>
      <c r="Q2864" s="11" t="s">
        <v>8315</v>
      </c>
      <c r="R2864" t="s">
        <v>8316</v>
      </c>
      <c r="S2864" s="15">
        <f t="shared" si="178"/>
        <v>41784.789687500001</v>
      </c>
      <c r="T2864" s="15">
        <f t="shared" si="179"/>
        <v>41814.789687500001</v>
      </c>
    </row>
    <row r="2865" spans="1:20" ht="41.4" x14ac:dyDescent="0.4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176"/>
        <v>0</v>
      </c>
      <c r="P2865">
        <f t="shared" si="177"/>
        <v>20</v>
      </c>
      <c r="Q2865" s="11" t="s">
        <v>8315</v>
      </c>
      <c r="R2865" t="s">
        <v>8316</v>
      </c>
      <c r="S2865" s="15">
        <f t="shared" si="178"/>
        <v>41831.675034722226</v>
      </c>
      <c r="T2865" s="15">
        <f t="shared" si="179"/>
        <v>41891.675034722226</v>
      </c>
    </row>
    <row r="2866" spans="1:20" x14ac:dyDescent="0.4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176"/>
        <v>2</v>
      </c>
      <c r="P2866">
        <f t="shared" si="177"/>
        <v>13.33</v>
      </c>
      <c r="Q2866" s="11" t="s">
        <v>8315</v>
      </c>
      <c r="R2866" t="s">
        <v>8316</v>
      </c>
      <c r="S2866" s="15">
        <f t="shared" si="178"/>
        <v>42172.613506944443</v>
      </c>
      <c r="T2866" s="15">
        <f t="shared" si="179"/>
        <v>42202.554166666669</v>
      </c>
    </row>
    <row r="2867" spans="1:20" ht="41.4" x14ac:dyDescent="0.4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176"/>
        <v>0</v>
      </c>
      <c r="P2867">
        <f t="shared" si="177"/>
        <v>0</v>
      </c>
      <c r="Q2867" s="11" t="s">
        <v>8315</v>
      </c>
      <c r="R2867" t="s">
        <v>8316</v>
      </c>
      <c r="S2867" s="15">
        <f t="shared" si="178"/>
        <v>41950.114108796297</v>
      </c>
      <c r="T2867" s="15">
        <f t="shared" si="179"/>
        <v>42010.114108796297</v>
      </c>
    </row>
    <row r="2868" spans="1:20" ht="41.4" x14ac:dyDescent="0.4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176"/>
        <v>1</v>
      </c>
      <c r="P2868">
        <f t="shared" si="177"/>
        <v>22.5</v>
      </c>
      <c r="Q2868" s="11" t="s">
        <v>8315</v>
      </c>
      <c r="R2868" t="s">
        <v>8316</v>
      </c>
      <c r="S2868" s="15">
        <f t="shared" si="178"/>
        <v>42627.955104166671</v>
      </c>
      <c r="T2868" s="15">
        <f t="shared" si="179"/>
        <v>42657.916666666672</v>
      </c>
    </row>
    <row r="2869" spans="1:20" ht="41.4" x14ac:dyDescent="0.4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176"/>
        <v>20</v>
      </c>
      <c r="P2869">
        <f t="shared" si="177"/>
        <v>50.4</v>
      </c>
      <c r="Q2869" s="11" t="s">
        <v>8315</v>
      </c>
      <c r="R2869" t="s">
        <v>8316</v>
      </c>
      <c r="S2869" s="15">
        <f t="shared" si="178"/>
        <v>42531.195277777777</v>
      </c>
      <c r="T2869" s="15">
        <f t="shared" si="179"/>
        <v>42555.166666666672</v>
      </c>
    </row>
    <row r="2870" spans="1:20" ht="41.4" x14ac:dyDescent="0.4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176"/>
        <v>42</v>
      </c>
      <c r="P2870">
        <f t="shared" si="177"/>
        <v>105.03</v>
      </c>
      <c r="Q2870" s="11" t="s">
        <v>8315</v>
      </c>
      <c r="R2870" t="s">
        <v>8316</v>
      </c>
      <c r="S2870" s="15">
        <f t="shared" si="178"/>
        <v>42618.827013888891</v>
      </c>
      <c r="T2870" s="15">
        <f t="shared" si="179"/>
        <v>42648.827013888891</v>
      </c>
    </row>
    <row r="2871" spans="1:20" ht="41.4" x14ac:dyDescent="0.4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176"/>
        <v>1</v>
      </c>
      <c r="P2871">
        <f t="shared" si="177"/>
        <v>35.4</v>
      </c>
      <c r="Q2871" s="11" t="s">
        <v>8315</v>
      </c>
      <c r="R2871" t="s">
        <v>8316</v>
      </c>
      <c r="S2871" s="15">
        <f t="shared" si="178"/>
        <v>42540.593530092592</v>
      </c>
      <c r="T2871" s="15">
        <f t="shared" si="179"/>
        <v>42570.593530092592</v>
      </c>
    </row>
    <row r="2872" spans="1:20" ht="41.4" x14ac:dyDescent="0.4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176"/>
        <v>15</v>
      </c>
      <c r="P2872">
        <f t="shared" si="177"/>
        <v>83.33</v>
      </c>
      <c r="Q2872" s="11" t="s">
        <v>8315</v>
      </c>
      <c r="R2872" t="s">
        <v>8316</v>
      </c>
      <c r="S2872" s="15">
        <f t="shared" si="178"/>
        <v>41746.189409722225</v>
      </c>
      <c r="T2872" s="15">
        <f t="shared" si="179"/>
        <v>41776.189409722225</v>
      </c>
    </row>
    <row r="2873" spans="1:20" ht="41.4" x14ac:dyDescent="0.4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176"/>
        <v>5</v>
      </c>
      <c r="P2873">
        <f t="shared" si="177"/>
        <v>35.92</v>
      </c>
      <c r="Q2873" s="11" t="s">
        <v>8315</v>
      </c>
      <c r="R2873" t="s">
        <v>8316</v>
      </c>
      <c r="S2873" s="15">
        <f t="shared" si="178"/>
        <v>41974.738576388889</v>
      </c>
      <c r="T2873" s="15">
        <f t="shared" si="179"/>
        <v>41994.738576388889</v>
      </c>
    </row>
    <row r="2874" spans="1:20" ht="27.6" x14ac:dyDescent="0.4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176"/>
        <v>0</v>
      </c>
      <c r="P2874">
        <f t="shared" si="177"/>
        <v>0</v>
      </c>
      <c r="Q2874" s="11" t="s">
        <v>8315</v>
      </c>
      <c r="R2874" t="s">
        <v>8316</v>
      </c>
      <c r="S2874" s="15">
        <f t="shared" si="178"/>
        <v>42115.11618055556</v>
      </c>
      <c r="T2874" s="15">
        <f t="shared" si="179"/>
        <v>42175.11618055556</v>
      </c>
    </row>
    <row r="2875" spans="1:20" ht="41.4" x14ac:dyDescent="0.4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176"/>
        <v>38</v>
      </c>
      <c r="P2875">
        <f t="shared" si="177"/>
        <v>119.13</v>
      </c>
      <c r="Q2875" s="11" t="s">
        <v>8315</v>
      </c>
      <c r="R2875" t="s">
        <v>8316</v>
      </c>
      <c r="S2875" s="15">
        <f t="shared" si="178"/>
        <v>42002.817488425921</v>
      </c>
      <c r="T2875" s="15">
        <f t="shared" si="179"/>
        <v>42032.817488425921</v>
      </c>
    </row>
    <row r="2876" spans="1:20" ht="41.4" x14ac:dyDescent="0.4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176"/>
        <v>5</v>
      </c>
      <c r="P2876">
        <f t="shared" si="177"/>
        <v>90.33</v>
      </c>
      <c r="Q2876" s="11" t="s">
        <v>8315</v>
      </c>
      <c r="R2876" t="s">
        <v>8316</v>
      </c>
      <c r="S2876" s="15">
        <f t="shared" si="178"/>
        <v>42722.84474537037</v>
      </c>
      <c r="T2876" s="15">
        <f t="shared" si="179"/>
        <v>42752.84474537037</v>
      </c>
    </row>
    <row r="2877" spans="1:20" ht="41.4" x14ac:dyDescent="0.4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176"/>
        <v>0</v>
      </c>
      <c r="P2877">
        <f t="shared" si="177"/>
        <v>2.33</v>
      </c>
      <c r="Q2877" s="11" t="s">
        <v>8315</v>
      </c>
      <c r="R2877" t="s">
        <v>8316</v>
      </c>
      <c r="S2877" s="15">
        <f t="shared" si="178"/>
        <v>42465.128391203703</v>
      </c>
      <c r="T2877" s="15">
        <f t="shared" si="179"/>
        <v>42495.128391203703</v>
      </c>
    </row>
    <row r="2878" spans="1:20" ht="41.4" x14ac:dyDescent="0.4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176"/>
        <v>0</v>
      </c>
      <c r="P2878">
        <f t="shared" si="177"/>
        <v>0</v>
      </c>
      <c r="Q2878" s="11" t="s">
        <v>8315</v>
      </c>
      <c r="R2878" t="s">
        <v>8316</v>
      </c>
      <c r="S2878" s="15">
        <f t="shared" si="178"/>
        <v>42171.743969907402</v>
      </c>
      <c r="T2878" s="15">
        <f t="shared" si="179"/>
        <v>42201.743969907402</v>
      </c>
    </row>
    <row r="2879" spans="1:20" ht="41.4" x14ac:dyDescent="0.4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176"/>
        <v>11</v>
      </c>
      <c r="P2879">
        <f t="shared" si="177"/>
        <v>108.33</v>
      </c>
      <c r="Q2879" s="11" t="s">
        <v>8315</v>
      </c>
      <c r="R2879" t="s">
        <v>8316</v>
      </c>
      <c r="S2879" s="15">
        <f t="shared" si="178"/>
        <v>42672.955138888887</v>
      </c>
      <c r="T2879" s="15">
        <f t="shared" si="179"/>
        <v>42704.708333333328</v>
      </c>
    </row>
    <row r="2880" spans="1:20" ht="41.4" x14ac:dyDescent="0.4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176"/>
        <v>2</v>
      </c>
      <c r="P2880">
        <f t="shared" si="177"/>
        <v>15.75</v>
      </c>
      <c r="Q2880" s="11" t="s">
        <v>8315</v>
      </c>
      <c r="R2880" t="s">
        <v>8316</v>
      </c>
      <c r="S2880" s="15">
        <f t="shared" si="178"/>
        <v>42128.615682870368</v>
      </c>
      <c r="T2880" s="15">
        <f t="shared" si="179"/>
        <v>42188.615682870368</v>
      </c>
    </row>
    <row r="2881" spans="1:20" ht="41.4" x14ac:dyDescent="0.4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176"/>
        <v>0</v>
      </c>
      <c r="P2881">
        <f t="shared" si="177"/>
        <v>29</v>
      </c>
      <c r="Q2881" s="11" t="s">
        <v>8315</v>
      </c>
      <c r="R2881" t="s">
        <v>8316</v>
      </c>
      <c r="S2881" s="15">
        <f t="shared" si="178"/>
        <v>42359.725243055553</v>
      </c>
      <c r="T2881" s="15">
        <f t="shared" si="179"/>
        <v>42389.725243055553</v>
      </c>
    </row>
    <row r="2882" spans="1:20" ht="41.4" x14ac:dyDescent="0.4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si="176"/>
        <v>23</v>
      </c>
      <c r="P2882">
        <f t="shared" si="177"/>
        <v>96.55</v>
      </c>
      <c r="Q2882" s="11" t="s">
        <v>8315</v>
      </c>
      <c r="R2882" t="s">
        <v>8316</v>
      </c>
      <c r="S2882" s="15">
        <f t="shared" si="178"/>
        <v>42192.905694444446</v>
      </c>
      <c r="T2882" s="15">
        <f t="shared" si="179"/>
        <v>42236.711805555555</v>
      </c>
    </row>
    <row r="2883" spans="1:20" ht="41.4" x14ac:dyDescent="0.4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ref="O2883:O2946" si="180">ROUND(E2883/D2883*100,0)</f>
        <v>0</v>
      </c>
      <c r="P2883">
        <f t="shared" ref="P2883:P2946" si="181">IFERROR(ROUND(E2883/L2883,2),0)</f>
        <v>0</v>
      </c>
      <c r="Q2883" s="11" t="s">
        <v>8315</v>
      </c>
      <c r="R2883" t="s">
        <v>8316</v>
      </c>
      <c r="S2883" s="15">
        <f t="shared" ref="S2883:S2946" si="182">(((J2883/60)/60)/24)+DATE(1970,1,1)</f>
        <v>41916.597638888888</v>
      </c>
      <c r="T2883" s="15">
        <f t="shared" ref="T2883:T2946" si="183">(((I2883/60)/60)/24)+DATE(1970,1,1)</f>
        <v>41976.639305555553</v>
      </c>
    </row>
    <row r="2884" spans="1:20" ht="41.4" x14ac:dyDescent="0.4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180"/>
        <v>34</v>
      </c>
      <c r="P2884">
        <f t="shared" si="181"/>
        <v>63</v>
      </c>
      <c r="Q2884" s="11" t="s">
        <v>8315</v>
      </c>
      <c r="R2884" t="s">
        <v>8316</v>
      </c>
      <c r="S2884" s="15">
        <f t="shared" si="182"/>
        <v>42461.596273148149</v>
      </c>
      <c r="T2884" s="15">
        <f t="shared" si="183"/>
        <v>42491.596273148149</v>
      </c>
    </row>
    <row r="2885" spans="1:20" ht="41.4" x14ac:dyDescent="0.4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180"/>
        <v>19</v>
      </c>
      <c r="P2885">
        <f t="shared" si="181"/>
        <v>381.6</v>
      </c>
      <c r="Q2885" s="11" t="s">
        <v>8315</v>
      </c>
      <c r="R2885" t="s">
        <v>8316</v>
      </c>
      <c r="S2885" s="15">
        <f t="shared" si="182"/>
        <v>42370.90320601852</v>
      </c>
      <c r="T2885" s="15">
        <f t="shared" si="183"/>
        <v>42406.207638888889</v>
      </c>
    </row>
    <row r="2886" spans="1:20" ht="27.6" x14ac:dyDescent="0.4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180"/>
        <v>0</v>
      </c>
      <c r="P2886">
        <f t="shared" si="181"/>
        <v>46.25</v>
      </c>
      <c r="Q2886" s="11" t="s">
        <v>8315</v>
      </c>
      <c r="R2886" t="s">
        <v>8316</v>
      </c>
      <c r="S2886" s="15">
        <f t="shared" si="182"/>
        <v>41948.727256944447</v>
      </c>
      <c r="T2886" s="15">
        <f t="shared" si="183"/>
        <v>41978.727256944447</v>
      </c>
    </row>
    <row r="2887" spans="1:20" ht="27.6" x14ac:dyDescent="0.4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180"/>
        <v>33</v>
      </c>
      <c r="P2887">
        <f t="shared" si="181"/>
        <v>26</v>
      </c>
      <c r="Q2887" s="11" t="s">
        <v>8315</v>
      </c>
      <c r="R2887" t="s">
        <v>8316</v>
      </c>
      <c r="S2887" s="15">
        <f t="shared" si="182"/>
        <v>42047.07640046296</v>
      </c>
      <c r="T2887" s="15">
        <f t="shared" si="183"/>
        <v>42077.034733796296</v>
      </c>
    </row>
    <row r="2888" spans="1:20" ht="41.4" x14ac:dyDescent="0.4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180"/>
        <v>5</v>
      </c>
      <c r="P2888">
        <f t="shared" si="181"/>
        <v>10</v>
      </c>
      <c r="Q2888" s="11" t="s">
        <v>8315</v>
      </c>
      <c r="R2888" t="s">
        <v>8316</v>
      </c>
      <c r="S2888" s="15">
        <f t="shared" si="182"/>
        <v>42261.632916666669</v>
      </c>
      <c r="T2888" s="15">
        <f t="shared" si="183"/>
        <v>42266.165972222225</v>
      </c>
    </row>
    <row r="2889" spans="1:20" ht="41.4" x14ac:dyDescent="0.4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180"/>
        <v>0</v>
      </c>
      <c r="P2889">
        <f t="shared" si="181"/>
        <v>5</v>
      </c>
      <c r="Q2889" s="11" t="s">
        <v>8315</v>
      </c>
      <c r="R2889" t="s">
        <v>8316</v>
      </c>
      <c r="S2889" s="15">
        <f t="shared" si="182"/>
        <v>41985.427361111113</v>
      </c>
      <c r="T2889" s="15">
        <f t="shared" si="183"/>
        <v>42015.427361111113</v>
      </c>
    </row>
    <row r="2890" spans="1:20" ht="41.4" x14ac:dyDescent="0.4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180"/>
        <v>0</v>
      </c>
      <c r="P2890">
        <f t="shared" si="181"/>
        <v>0</v>
      </c>
      <c r="Q2890" s="11" t="s">
        <v>8315</v>
      </c>
      <c r="R2890" t="s">
        <v>8316</v>
      </c>
      <c r="S2890" s="15">
        <f t="shared" si="182"/>
        <v>41922.535185185188</v>
      </c>
      <c r="T2890" s="15">
        <f t="shared" si="183"/>
        <v>41930.207638888889</v>
      </c>
    </row>
    <row r="2891" spans="1:20" ht="41.4" x14ac:dyDescent="0.4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180"/>
        <v>38</v>
      </c>
      <c r="P2891">
        <f t="shared" si="181"/>
        <v>81.569999999999993</v>
      </c>
      <c r="Q2891" s="11" t="s">
        <v>8315</v>
      </c>
      <c r="R2891" t="s">
        <v>8316</v>
      </c>
      <c r="S2891" s="15">
        <f t="shared" si="182"/>
        <v>41850.863252314812</v>
      </c>
      <c r="T2891" s="15">
        <f t="shared" si="183"/>
        <v>41880.863252314812</v>
      </c>
    </row>
    <row r="2892" spans="1:20" ht="41.4" x14ac:dyDescent="0.4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180"/>
        <v>1</v>
      </c>
      <c r="P2892">
        <f t="shared" si="181"/>
        <v>7</v>
      </c>
      <c r="Q2892" s="11" t="s">
        <v>8315</v>
      </c>
      <c r="R2892" t="s">
        <v>8316</v>
      </c>
      <c r="S2892" s="15">
        <f t="shared" si="182"/>
        <v>41831.742962962962</v>
      </c>
      <c r="T2892" s="15">
        <f t="shared" si="183"/>
        <v>41860.125</v>
      </c>
    </row>
    <row r="2893" spans="1:20" ht="41.4" x14ac:dyDescent="0.4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180"/>
        <v>3</v>
      </c>
      <c r="P2893">
        <f t="shared" si="181"/>
        <v>27.3</v>
      </c>
      <c r="Q2893" s="11" t="s">
        <v>8315</v>
      </c>
      <c r="R2893" t="s">
        <v>8316</v>
      </c>
      <c r="S2893" s="15">
        <f t="shared" si="182"/>
        <v>42415.883425925931</v>
      </c>
      <c r="T2893" s="15">
        <f t="shared" si="183"/>
        <v>42475.84175925926</v>
      </c>
    </row>
    <row r="2894" spans="1:20" ht="41.4" x14ac:dyDescent="0.4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180"/>
        <v>9</v>
      </c>
      <c r="P2894">
        <f t="shared" si="181"/>
        <v>29.41</v>
      </c>
      <c r="Q2894" s="11" t="s">
        <v>8315</v>
      </c>
      <c r="R2894" t="s">
        <v>8316</v>
      </c>
      <c r="S2894" s="15">
        <f t="shared" si="182"/>
        <v>41869.714166666665</v>
      </c>
      <c r="T2894" s="15">
        <f t="shared" si="183"/>
        <v>41876.875</v>
      </c>
    </row>
    <row r="2895" spans="1:20" x14ac:dyDescent="0.4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180"/>
        <v>1</v>
      </c>
      <c r="P2895">
        <f t="shared" si="181"/>
        <v>12.5</v>
      </c>
      <c r="Q2895" s="11" t="s">
        <v>8315</v>
      </c>
      <c r="R2895" t="s">
        <v>8316</v>
      </c>
      <c r="S2895" s="15">
        <f t="shared" si="182"/>
        <v>41953.773090277777</v>
      </c>
      <c r="T2895" s="15">
        <f t="shared" si="183"/>
        <v>42013.083333333328</v>
      </c>
    </row>
    <row r="2896" spans="1:20" ht="27.6" x14ac:dyDescent="0.4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180"/>
        <v>0</v>
      </c>
      <c r="P2896">
        <f t="shared" si="181"/>
        <v>0</v>
      </c>
      <c r="Q2896" s="11" t="s">
        <v>8315</v>
      </c>
      <c r="R2896" t="s">
        <v>8316</v>
      </c>
      <c r="S2896" s="15">
        <f t="shared" si="182"/>
        <v>42037.986284722225</v>
      </c>
      <c r="T2896" s="15">
        <f t="shared" si="183"/>
        <v>42097.944618055553</v>
      </c>
    </row>
    <row r="2897" spans="1:20" ht="41.4" x14ac:dyDescent="0.4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180"/>
        <v>5</v>
      </c>
      <c r="P2897">
        <f t="shared" si="181"/>
        <v>5.75</v>
      </c>
      <c r="Q2897" s="11" t="s">
        <v>8315</v>
      </c>
      <c r="R2897" t="s">
        <v>8316</v>
      </c>
      <c r="S2897" s="15">
        <f t="shared" si="182"/>
        <v>41811.555462962962</v>
      </c>
      <c r="T2897" s="15">
        <f t="shared" si="183"/>
        <v>41812.875</v>
      </c>
    </row>
    <row r="2898" spans="1:20" ht="41.4" x14ac:dyDescent="0.4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180"/>
        <v>21</v>
      </c>
      <c r="P2898">
        <f t="shared" si="181"/>
        <v>52.08</v>
      </c>
      <c r="Q2898" s="11" t="s">
        <v>8315</v>
      </c>
      <c r="R2898" t="s">
        <v>8316</v>
      </c>
      <c r="S2898" s="15">
        <f t="shared" si="182"/>
        <v>42701.908807870372</v>
      </c>
      <c r="T2898" s="15">
        <f t="shared" si="183"/>
        <v>42716.25</v>
      </c>
    </row>
    <row r="2899" spans="1:20" ht="41.4" x14ac:dyDescent="0.4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180"/>
        <v>5</v>
      </c>
      <c r="P2899">
        <f t="shared" si="181"/>
        <v>183.33</v>
      </c>
      <c r="Q2899" s="11" t="s">
        <v>8315</v>
      </c>
      <c r="R2899" t="s">
        <v>8316</v>
      </c>
      <c r="S2899" s="15">
        <f t="shared" si="182"/>
        <v>42258.646504629629</v>
      </c>
      <c r="T2899" s="15">
        <f t="shared" si="183"/>
        <v>42288.645196759258</v>
      </c>
    </row>
    <row r="2900" spans="1:20" ht="41.4" x14ac:dyDescent="0.4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180"/>
        <v>4</v>
      </c>
      <c r="P2900">
        <f t="shared" si="181"/>
        <v>26.33</v>
      </c>
      <c r="Q2900" s="11" t="s">
        <v>8315</v>
      </c>
      <c r="R2900" t="s">
        <v>8316</v>
      </c>
      <c r="S2900" s="15">
        <f t="shared" si="182"/>
        <v>42278.664965277778</v>
      </c>
      <c r="T2900" s="15">
        <f t="shared" si="183"/>
        <v>42308.664965277778</v>
      </c>
    </row>
    <row r="2901" spans="1:20" ht="41.4" x14ac:dyDescent="0.4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180"/>
        <v>0</v>
      </c>
      <c r="P2901">
        <f t="shared" si="181"/>
        <v>0</v>
      </c>
      <c r="Q2901" s="11" t="s">
        <v>8315</v>
      </c>
      <c r="R2901" t="s">
        <v>8316</v>
      </c>
      <c r="S2901" s="15">
        <f t="shared" si="182"/>
        <v>42515.078217592592</v>
      </c>
      <c r="T2901" s="15">
        <f t="shared" si="183"/>
        <v>42575.078217592592</v>
      </c>
    </row>
    <row r="2902" spans="1:20" ht="55.2" x14ac:dyDescent="0.4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180"/>
        <v>62</v>
      </c>
      <c r="P2902">
        <f t="shared" si="181"/>
        <v>486.43</v>
      </c>
      <c r="Q2902" s="11" t="s">
        <v>8315</v>
      </c>
      <c r="R2902" t="s">
        <v>8316</v>
      </c>
      <c r="S2902" s="15">
        <f t="shared" si="182"/>
        <v>41830.234166666669</v>
      </c>
      <c r="T2902" s="15">
        <f t="shared" si="183"/>
        <v>41860.234166666669</v>
      </c>
    </row>
    <row r="2903" spans="1:20" ht="41.4" x14ac:dyDescent="0.4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180"/>
        <v>1</v>
      </c>
      <c r="P2903">
        <f t="shared" si="181"/>
        <v>3</v>
      </c>
      <c r="Q2903" s="11" t="s">
        <v>8315</v>
      </c>
      <c r="R2903" t="s">
        <v>8316</v>
      </c>
      <c r="S2903" s="15">
        <f t="shared" si="182"/>
        <v>41982.904386574075</v>
      </c>
      <c r="T2903" s="15">
        <f t="shared" si="183"/>
        <v>42042.904386574075</v>
      </c>
    </row>
    <row r="2904" spans="1:20" ht="27.6" x14ac:dyDescent="0.4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180"/>
        <v>0</v>
      </c>
      <c r="P2904">
        <f t="shared" si="181"/>
        <v>25</v>
      </c>
      <c r="Q2904" s="11" t="s">
        <v>8315</v>
      </c>
      <c r="R2904" t="s">
        <v>8316</v>
      </c>
      <c r="S2904" s="15">
        <f t="shared" si="182"/>
        <v>42210.439768518518</v>
      </c>
      <c r="T2904" s="15">
        <f t="shared" si="183"/>
        <v>42240.439768518518</v>
      </c>
    </row>
    <row r="2905" spans="1:20" ht="41.4" x14ac:dyDescent="0.4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180"/>
        <v>1</v>
      </c>
      <c r="P2905">
        <f t="shared" si="181"/>
        <v>9.75</v>
      </c>
      <c r="Q2905" s="11" t="s">
        <v>8315</v>
      </c>
      <c r="R2905" t="s">
        <v>8316</v>
      </c>
      <c r="S2905" s="15">
        <f t="shared" si="182"/>
        <v>42196.166874999995</v>
      </c>
      <c r="T2905" s="15">
        <f t="shared" si="183"/>
        <v>42256.166874999995</v>
      </c>
    </row>
    <row r="2906" spans="1:20" ht="41.4" x14ac:dyDescent="0.4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180"/>
        <v>5</v>
      </c>
      <c r="P2906">
        <f t="shared" si="181"/>
        <v>18.75</v>
      </c>
      <c r="Q2906" s="11" t="s">
        <v>8315</v>
      </c>
      <c r="R2906" t="s">
        <v>8316</v>
      </c>
      <c r="S2906" s="15">
        <f t="shared" si="182"/>
        <v>41940.967951388891</v>
      </c>
      <c r="T2906" s="15">
        <f t="shared" si="183"/>
        <v>41952.5</v>
      </c>
    </row>
    <row r="2907" spans="1:20" ht="41.4" x14ac:dyDescent="0.4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180"/>
        <v>18</v>
      </c>
      <c r="P2907">
        <f t="shared" si="181"/>
        <v>36.590000000000003</v>
      </c>
      <c r="Q2907" s="11" t="s">
        <v>8315</v>
      </c>
      <c r="R2907" t="s">
        <v>8316</v>
      </c>
      <c r="S2907" s="15">
        <f t="shared" si="182"/>
        <v>42606.056863425925</v>
      </c>
      <c r="T2907" s="15">
        <f t="shared" si="183"/>
        <v>42620.056863425925</v>
      </c>
    </row>
    <row r="2908" spans="1:20" ht="41.4" x14ac:dyDescent="0.4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180"/>
        <v>9</v>
      </c>
      <c r="P2908">
        <f t="shared" si="181"/>
        <v>80.709999999999994</v>
      </c>
      <c r="Q2908" s="11" t="s">
        <v>8315</v>
      </c>
      <c r="R2908" t="s">
        <v>8316</v>
      </c>
      <c r="S2908" s="15">
        <f t="shared" si="182"/>
        <v>42199.648912037039</v>
      </c>
      <c r="T2908" s="15">
        <f t="shared" si="183"/>
        <v>42217.041666666672</v>
      </c>
    </row>
    <row r="2909" spans="1:20" ht="41.4" x14ac:dyDescent="0.4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180"/>
        <v>0</v>
      </c>
      <c r="P2909">
        <f t="shared" si="181"/>
        <v>1</v>
      </c>
      <c r="Q2909" s="11" t="s">
        <v>8315</v>
      </c>
      <c r="R2909" t="s">
        <v>8316</v>
      </c>
      <c r="S2909" s="15">
        <f t="shared" si="182"/>
        <v>42444.877743055549</v>
      </c>
      <c r="T2909" s="15">
        <f t="shared" si="183"/>
        <v>42504.877743055549</v>
      </c>
    </row>
    <row r="2910" spans="1:20" ht="55.2" x14ac:dyDescent="0.4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180"/>
        <v>3</v>
      </c>
      <c r="P2910">
        <f t="shared" si="181"/>
        <v>52.8</v>
      </c>
      <c r="Q2910" s="11" t="s">
        <v>8315</v>
      </c>
      <c r="R2910" t="s">
        <v>8316</v>
      </c>
      <c r="S2910" s="15">
        <f t="shared" si="182"/>
        <v>42499.731701388882</v>
      </c>
      <c r="T2910" s="15">
        <f t="shared" si="183"/>
        <v>42529.731701388882</v>
      </c>
    </row>
    <row r="2911" spans="1:20" ht="41.4" x14ac:dyDescent="0.4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180"/>
        <v>0</v>
      </c>
      <c r="P2911">
        <f t="shared" si="181"/>
        <v>20</v>
      </c>
      <c r="Q2911" s="11" t="s">
        <v>8315</v>
      </c>
      <c r="R2911" t="s">
        <v>8316</v>
      </c>
      <c r="S2911" s="15">
        <f t="shared" si="182"/>
        <v>41929.266215277778</v>
      </c>
      <c r="T2911" s="15">
        <f t="shared" si="183"/>
        <v>41968.823611111111</v>
      </c>
    </row>
    <row r="2912" spans="1:20" ht="41.4" x14ac:dyDescent="0.4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180"/>
        <v>0</v>
      </c>
      <c r="P2912">
        <f t="shared" si="181"/>
        <v>1</v>
      </c>
      <c r="Q2912" s="11" t="s">
        <v>8315</v>
      </c>
      <c r="R2912" t="s">
        <v>8316</v>
      </c>
      <c r="S2912" s="15">
        <f t="shared" si="182"/>
        <v>42107.841284722221</v>
      </c>
      <c r="T2912" s="15">
        <f t="shared" si="183"/>
        <v>42167.841284722221</v>
      </c>
    </row>
    <row r="2913" spans="1:20" ht="41.4" x14ac:dyDescent="0.4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180"/>
        <v>37</v>
      </c>
      <c r="P2913">
        <f t="shared" si="181"/>
        <v>46.93</v>
      </c>
      <c r="Q2913" s="11" t="s">
        <v>8315</v>
      </c>
      <c r="R2913" t="s">
        <v>8316</v>
      </c>
      <c r="S2913" s="15">
        <f t="shared" si="182"/>
        <v>42142.768819444449</v>
      </c>
      <c r="T2913" s="15">
        <f t="shared" si="183"/>
        <v>42182.768819444449</v>
      </c>
    </row>
    <row r="2914" spans="1:20" ht="41.4" x14ac:dyDescent="0.4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180"/>
        <v>14</v>
      </c>
      <c r="P2914">
        <f t="shared" si="181"/>
        <v>78.08</v>
      </c>
      <c r="Q2914" s="11" t="s">
        <v>8315</v>
      </c>
      <c r="R2914" t="s">
        <v>8316</v>
      </c>
      <c r="S2914" s="15">
        <f t="shared" si="182"/>
        <v>42354.131643518514</v>
      </c>
      <c r="T2914" s="15">
        <f t="shared" si="183"/>
        <v>42384.131643518514</v>
      </c>
    </row>
    <row r="2915" spans="1:20" ht="41.4" x14ac:dyDescent="0.4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180"/>
        <v>0</v>
      </c>
      <c r="P2915">
        <f t="shared" si="181"/>
        <v>1</v>
      </c>
      <c r="Q2915" s="11" t="s">
        <v>8315</v>
      </c>
      <c r="R2915" t="s">
        <v>8316</v>
      </c>
      <c r="S2915" s="15">
        <f t="shared" si="182"/>
        <v>41828.922905092593</v>
      </c>
      <c r="T2915" s="15">
        <f t="shared" si="183"/>
        <v>41888.922905092593</v>
      </c>
    </row>
    <row r="2916" spans="1:20" ht="27.6" x14ac:dyDescent="0.4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180"/>
        <v>0</v>
      </c>
      <c r="P2916">
        <f t="shared" si="181"/>
        <v>1</v>
      </c>
      <c r="Q2916" s="11" t="s">
        <v>8315</v>
      </c>
      <c r="R2916" t="s">
        <v>8316</v>
      </c>
      <c r="S2916" s="15">
        <f t="shared" si="182"/>
        <v>42017.907337962963</v>
      </c>
      <c r="T2916" s="15">
        <f t="shared" si="183"/>
        <v>42077.865671296298</v>
      </c>
    </row>
    <row r="2917" spans="1:20" ht="41.4" x14ac:dyDescent="0.4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180"/>
        <v>61</v>
      </c>
      <c r="P2917">
        <f t="shared" si="181"/>
        <v>203.67</v>
      </c>
      <c r="Q2917" s="11" t="s">
        <v>8315</v>
      </c>
      <c r="R2917" t="s">
        <v>8316</v>
      </c>
      <c r="S2917" s="15">
        <f t="shared" si="182"/>
        <v>42415.398032407407</v>
      </c>
      <c r="T2917" s="15">
        <f t="shared" si="183"/>
        <v>42445.356365740736</v>
      </c>
    </row>
    <row r="2918" spans="1:20" ht="27.6" x14ac:dyDescent="0.4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180"/>
        <v>8</v>
      </c>
      <c r="P2918">
        <f t="shared" si="181"/>
        <v>20.71</v>
      </c>
      <c r="Q2918" s="11" t="s">
        <v>8315</v>
      </c>
      <c r="R2918" t="s">
        <v>8316</v>
      </c>
      <c r="S2918" s="15">
        <f t="shared" si="182"/>
        <v>41755.476724537039</v>
      </c>
      <c r="T2918" s="15">
        <f t="shared" si="183"/>
        <v>41778.476724537039</v>
      </c>
    </row>
    <row r="2919" spans="1:20" ht="41.4" x14ac:dyDescent="0.4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180"/>
        <v>22</v>
      </c>
      <c r="P2919">
        <f t="shared" si="181"/>
        <v>48.56</v>
      </c>
      <c r="Q2919" s="11" t="s">
        <v>8315</v>
      </c>
      <c r="R2919" t="s">
        <v>8316</v>
      </c>
      <c r="S2919" s="15">
        <f t="shared" si="182"/>
        <v>42245.234340277777</v>
      </c>
      <c r="T2919" s="15">
        <f t="shared" si="183"/>
        <v>42263.234340277777</v>
      </c>
    </row>
    <row r="2920" spans="1:20" ht="41.4" x14ac:dyDescent="0.4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180"/>
        <v>27</v>
      </c>
      <c r="P2920">
        <f t="shared" si="181"/>
        <v>68.099999999999994</v>
      </c>
      <c r="Q2920" s="11" t="s">
        <v>8315</v>
      </c>
      <c r="R2920" t="s">
        <v>8316</v>
      </c>
      <c r="S2920" s="15">
        <f t="shared" si="182"/>
        <v>42278.629710648151</v>
      </c>
      <c r="T2920" s="15">
        <f t="shared" si="183"/>
        <v>42306.629710648151</v>
      </c>
    </row>
    <row r="2921" spans="1:20" ht="41.4" x14ac:dyDescent="0.4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180"/>
        <v>9</v>
      </c>
      <c r="P2921">
        <f t="shared" si="181"/>
        <v>8.5</v>
      </c>
      <c r="Q2921" s="11" t="s">
        <v>8315</v>
      </c>
      <c r="R2921" t="s">
        <v>8316</v>
      </c>
      <c r="S2921" s="15">
        <f t="shared" si="182"/>
        <v>41826.61954861111</v>
      </c>
      <c r="T2921" s="15">
        <f t="shared" si="183"/>
        <v>41856.61954861111</v>
      </c>
    </row>
    <row r="2922" spans="1:20" ht="41.4" x14ac:dyDescent="0.4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180"/>
        <v>27</v>
      </c>
      <c r="P2922">
        <f t="shared" si="181"/>
        <v>51.62</v>
      </c>
      <c r="Q2922" s="11" t="s">
        <v>8315</v>
      </c>
      <c r="R2922" t="s">
        <v>8316</v>
      </c>
      <c r="S2922" s="15">
        <f t="shared" si="182"/>
        <v>42058.792476851857</v>
      </c>
      <c r="T2922" s="15">
        <f t="shared" si="183"/>
        <v>42088.750810185185</v>
      </c>
    </row>
    <row r="2923" spans="1:20" ht="27.6" x14ac:dyDescent="0.4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180"/>
        <v>129</v>
      </c>
      <c r="P2923">
        <f t="shared" si="181"/>
        <v>43</v>
      </c>
      <c r="Q2923" s="11" t="s">
        <v>8315</v>
      </c>
      <c r="R2923" t="s">
        <v>8357</v>
      </c>
      <c r="S2923" s="15">
        <f t="shared" si="182"/>
        <v>41877.886620370373</v>
      </c>
      <c r="T2923" s="15">
        <f t="shared" si="183"/>
        <v>41907.886620370373</v>
      </c>
    </row>
    <row r="2924" spans="1:20" ht="41.4" x14ac:dyDescent="0.4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180"/>
        <v>100</v>
      </c>
      <c r="P2924">
        <f t="shared" si="181"/>
        <v>83.33</v>
      </c>
      <c r="Q2924" s="11" t="s">
        <v>8315</v>
      </c>
      <c r="R2924" t="s">
        <v>8357</v>
      </c>
      <c r="S2924" s="15">
        <f t="shared" si="182"/>
        <v>42097.874155092592</v>
      </c>
      <c r="T2924" s="15">
        <f t="shared" si="183"/>
        <v>42142.874155092592</v>
      </c>
    </row>
    <row r="2925" spans="1:20" ht="41.4" x14ac:dyDescent="0.4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180"/>
        <v>100</v>
      </c>
      <c r="P2925">
        <f t="shared" si="181"/>
        <v>30</v>
      </c>
      <c r="Q2925" s="11" t="s">
        <v>8315</v>
      </c>
      <c r="R2925" t="s">
        <v>8357</v>
      </c>
      <c r="S2925" s="15">
        <f t="shared" si="182"/>
        <v>42013.15253472222</v>
      </c>
      <c r="T2925" s="15">
        <f t="shared" si="183"/>
        <v>42028.125</v>
      </c>
    </row>
    <row r="2926" spans="1:20" ht="41.4" x14ac:dyDescent="0.4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180"/>
        <v>103</v>
      </c>
      <c r="P2926">
        <f t="shared" si="181"/>
        <v>175.51</v>
      </c>
      <c r="Q2926" s="11" t="s">
        <v>8315</v>
      </c>
      <c r="R2926" t="s">
        <v>8357</v>
      </c>
      <c r="S2926" s="15">
        <f t="shared" si="182"/>
        <v>42103.556828703702</v>
      </c>
      <c r="T2926" s="15">
        <f t="shared" si="183"/>
        <v>42133.165972222225</v>
      </c>
    </row>
    <row r="2927" spans="1:20" ht="41.4" x14ac:dyDescent="0.4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180"/>
        <v>102</v>
      </c>
      <c r="P2927">
        <f t="shared" si="181"/>
        <v>231.66</v>
      </c>
      <c r="Q2927" s="11" t="s">
        <v>8315</v>
      </c>
      <c r="R2927" t="s">
        <v>8357</v>
      </c>
      <c r="S2927" s="15">
        <f t="shared" si="182"/>
        <v>41863.584120370368</v>
      </c>
      <c r="T2927" s="15">
        <f t="shared" si="183"/>
        <v>41893.584120370368</v>
      </c>
    </row>
    <row r="2928" spans="1:20" ht="41.4" x14ac:dyDescent="0.4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180"/>
        <v>125</v>
      </c>
      <c r="P2928">
        <f t="shared" si="181"/>
        <v>75</v>
      </c>
      <c r="Q2928" s="11" t="s">
        <v>8315</v>
      </c>
      <c r="R2928" t="s">
        <v>8357</v>
      </c>
      <c r="S2928" s="15">
        <f t="shared" si="182"/>
        <v>42044.765960648147</v>
      </c>
      <c r="T2928" s="15">
        <f t="shared" si="183"/>
        <v>42058.765960648147</v>
      </c>
    </row>
    <row r="2929" spans="1:20" ht="41.4" x14ac:dyDescent="0.4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180"/>
        <v>131</v>
      </c>
      <c r="P2929">
        <f t="shared" si="181"/>
        <v>112.14</v>
      </c>
      <c r="Q2929" s="11" t="s">
        <v>8315</v>
      </c>
      <c r="R2929" t="s">
        <v>8357</v>
      </c>
      <c r="S2929" s="15">
        <f t="shared" si="182"/>
        <v>41806.669317129628</v>
      </c>
      <c r="T2929" s="15">
        <f t="shared" si="183"/>
        <v>41835.208333333336</v>
      </c>
    </row>
    <row r="2930" spans="1:20" ht="27.6" x14ac:dyDescent="0.4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180"/>
        <v>100</v>
      </c>
      <c r="P2930">
        <f t="shared" si="181"/>
        <v>41.67</v>
      </c>
      <c r="Q2930" s="11" t="s">
        <v>8315</v>
      </c>
      <c r="R2930" t="s">
        <v>8357</v>
      </c>
      <c r="S2930" s="15">
        <f t="shared" si="182"/>
        <v>42403.998217592598</v>
      </c>
      <c r="T2930" s="15">
        <f t="shared" si="183"/>
        <v>42433.998217592598</v>
      </c>
    </row>
    <row r="2931" spans="1:20" ht="41.4" x14ac:dyDescent="0.4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180"/>
        <v>102</v>
      </c>
      <c r="P2931">
        <f t="shared" si="181"/>
        <v>255.17</v>
      </c>
      <c r="Q2931" s="11" t="s">
        <v>8315</v>
      </c>
      <c r="R2931" t="s">
        <v>8357</v>
      </c>
      <c r="S2931" s="15">
        <f t="shared" si="182"/>
        <v>41754.564328703702</v>
      </c>
      <c r="T2931" s="15">
        <f t="shared" si="183"/>
        <v>41784.564328703702</v>
      </c>
    </row>
    <row r="2932" spans="1:20" ht="41.4" x14ac:dyDescent="0.4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180"/>
        <v>101</v>
      </c>
      <c r="P2932">
        <f t="shared" si="181"/>
        <v>162.77000000000001</v>
      </c>
      <c r="Q2932" s="11" t="s">
        <v>8315</v>
      </c>
      <c r="R2932" t="s">
        <v>8357</v>
      </c>
      <c r="S2932" s="15">
        <f t="shared" si="182"/>
        <v>42101.584074074075</v>
      </c>
      <c r="T2932" s="15">
        <f t="shared" si="183"/>
        <v>42131.584074074075</v>
      </c>
    </row>
    <row r="2933" spans="1:20" ht="41.4" x14ac:dyDescent="0.4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180"/>
        <v>106</v>
      </c>
      <c r="P2933">
        <f t="shared" si="181"/>
        <v>88.33</v>
      </c>
      <c r="Q2933" s="11" t="s">
        <v>8315</v>
      </c>
      <c r="R2933" t="s">
        <v>8357</v>
      </c>
      <c r="S2933" s="15">
        <f t="shared" si="182"/>
        <v>41872.291238425925</v>
      </c>
      <c r="T2933" s="15">
        <f t="shared" si="183"/>
        <v>41897.255555555559</v>
      </c>
    </row>
    <row r="2934" spans="1:20" ht="41.4" x14ac:dyDescent="0.4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180"/>
        <v>105</v>
      </c>
      <c r="P2934">
        <f t="shared" si="181"/>
        <v>85.74</v>
      </c>
      <c r="Q2934" s="11" t="s">
        <v>8315</v>
      </c>
      <c r="R2934" t="s">
        <v>8357</v>
      </c>
      <c r="S2934" s="15">
        <f t="shared" si="182"/>
        <v>42025.164780092593</v>
      </c>
      <c r="T2934" s="15">
        <f t="shared" si="183"/>
        <v>42056.458333333328</v>
      </c>
    </row>
    <row r="2935" spans="1:20" ht="41.4" x14ac:dyDescent="0.4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180"/>
        <v>103</v>
      </c>
      <c r="P2935">
        <f t="shared" si="181"/>
        <v>47.57</v>
      </c>
      <c r="Q2935" s="11" t="s">
        <v>8315</v>
      </c>
      <c r="R2935" t="s">
        <v>8357</v>
      </c>
      <c r="S2935" s="15">
        <f t="shared" si="182"/>
        <v>42495.956631944442</v>
      </c>
      <c r="T2935" s="15">
        <f t="shared" si="183"/>
        <v>42525.956631944442</v>
      </c>
    </row>
    <row r="2936" spans="1:20" ht="41.4" x14ac:dyDescent="0.4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180"/>
        <v>108</v>
      </c>
      <c r="P2936">
        <f t="shared" si="181"/>
        <v>72.97</v>
      </c>
      <c r="Q2936" s="11" t="s">
        <v>8315</v>
      </c>
      <c r="R2936" t="s">
        <v>8357</v>
      </c>
      <c r="S2936" s="15">
        <f t="shared" si="182"/>
        <v>41775.636157407411</v>
      </c>
      <c r="T2936" s="15">
        <f t="shared" si="183"/>
        <v>41805.636157407411</v>
      </c>
    </row>
    <row r="2937" spans="1:20" ht="41.4" x14ac:dyDescent="0.4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180"/>
        <v>101</v>
      </c>
      <c r="P2937">
        <f t="shared" si="181"/>
        <v>90.54</v>
      </c>
      <c r="Q2937" s="11" t="s">
        <v>8315</v>
      </c>
      <c r="R2937" t="s">
        <v>8357</v>
      </c>
      <c r="S2937" s="15">
        <f t="shared" si="182"/>
        <v>42553.583425925928</v>
      </c>
      <c r="T2937" s="15">
        <f t="shared" si="183"/>
        <v>42611.708333333328</v>
      </c>
    </row>
    <row r="2938" spans="1:20" ht="41.4" x14ac:dyDescent="0.4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180"/>
        <v>128</v>
      </c>
      <c r="P2938">
        <f t="shared" si="181"/>
        <v>37.65</v>
      </c>
      <c r="Q2938" s="11" t="s">
        <v>8315</v>
      </c>
      <c r="R2938" t="s">
        <v>8357</v>
      </c>
      <c r="S2938" s="15">
        <f t="shared" si="182"/>
        <v>41912.650729166664</v>
      </c>
      <c r="T2938" s="15">
        <f t="shared" si="183"/>
        <v>41925.207638888889</v>
      </c>
    </row>
    <row r="2939" spans="1:20" ht="27.6" x14ac:dyDescent="0.4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180"/>
        <v>133</v>
      </c>
      <c r="P2939">
        <f t="shared" si="181"/>
        <v>36.36</v>
      </c>
      <c r="Q2939" s="11" t="s">
        <v>8315</v>
      </c>
      <c r="R2939" t="s">
        <v>8357</v>
      </c>
      <c r="S2939" s="15">
        <f t="shared" si="182"/>
        <v>41803.457326388889</v>
      </c>
      <c r="T2939" s="15">
        <f t="shared" si="183"/>
        <v>41833.457326388889</v>
      </c>
    </row>
    <row r="2940" spans="1:20" ht="41.4" x14ac:dyDescent="0.4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180"/>
        <v>101</v>
      </c>
      <c r="P2940">
        <f t="shared" si="181"/>
        <v>126.72</v>
      </c>
      <c r="Q2940" s="11" t="s">
        <v>8315</v>
      </c>
      <c r="R2940" t="s">
        <v>8357</v>
      </c>
      <c r="S2940" s="15">
        <f t="shared" si="182"/>
        <v>42004.703865740739</v>
      </c>
      <c r="T2940" s="15">
        <f t="shared" si="183"/>
        <v>42034.703865740739</v>
      </c>
    </row>
    <row r="2941" spans="1:20" ht="41.4" x14ac:dyDescent="0.4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180"/>
        <v>103</v>
      </c>
      <c r="P2941">
        <f t="shared" si="181"/>
        <v>329.2</v>
      </c>
      <c r="Q2941" s="11" t="s">
        <v>8315</v>
      </c>
      <c r="R2941" t="s">
        <v>8357</v>
      </c>
      <c r="S2941" s="15">
        <f t="shared" si="182"/>
        <v>41845.809166666666</v>
      </c>
      <c r="T2941" s="15">
        <f t="shared" si="183"/>
        <v>41879.041666666664</v>
      </c>
    </row>
    <row r="2942" spans="1:20" ht="41.4" x14ac:dyDescent="0.4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180"/>
        <v>107</v>
      </c>
      <c r="P2942">
        <f t="shared" si="181"/>
        <v>81.239999999999995</v>
      </c>
      <c r="Q2942" s="11" t="s">
        <v>8315</v>
      </c>
      <c r="R2942" t="s">
        <v>8357</v>
      </c>
      <c r="S2942" s="15">
        <f t="shared" si="182"/>
        <v>41982.773356481484</v>
      </c>
      <c r="T2942" s="15">
        <f t="shared" si="183"/>
        <v>42022.773356481484</v>
      </c>
    </row>
    <row r="2943" spans="1:20" ht="41.4" x14ac:dyDescent="0.4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180"/>
        <v>0</v>
      </c>
      <c r="P2943">
        <f t="shared" si="181"/>
        <v>1</v>
      </c>
      <c r="Q2943" s="11" t="s">
        <v>8315</v>
      </c>
      <c r="R2943" t="s">
        <v>8355</v>
      </c>
      <c r="S2943" s="15">
        <f t="shared" si="182"/>
        <v>42034.960127314815</v>
      </c>
      <c r="T2943" s="15">
        <f t="shared" si="183"/>
        <v>42064.960127314815</v>
      </c>
    </row>
    <row r="2944" spans="1:20" ht="41.4" x14ac:dyDescent="0.4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180"/>
        <v>20</v>
      </c>
      <c r="P2944">
        <f t="shared" si="181"/>
        <v>202.23</v>
      </c>
      <c r="Q2944" s="11" t="s">
        <v>8315</v>
      </c>
      <c r="R2944" t="s">
        <v>8355</v>
      </c>
      <c r="S2944" s="15">
        <f t="shared" si="182"/>
        <v>42334.803923611107</v>
      </c>
      <c r="T2944" s="15">
        <f t="shared" si="183"/>
        <v>42354.845833333333</v>
      </c>
    </row>
    <row r="2945" spans="1:20" ht="41.4" x14ac:dyDescent="0.4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180"/>
        <v>0</v>
      </c>
      <c r="P2945">
        <f t="shared" si="181"/>
        <v>0</v>
      </c>
      <c r="Q2945" s="11" t="s">
        <v>8315</v>
      </c>
      <c r="R2945" t="s">
        <v>8355</v>
      </c>
      <c r="S2945" s="15">
        <f t="shared" si="182"/>
        <v>42077.129398148143</v>
      </c>
      <c r="T2945" s="15">
        <f t="shared" si="183"/>
        <v>42107.129398148143</v>
      </c>
    </row>
    <row r="2946" spans="1:20" ht="41.4" x14ac:dyDescent="0.4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si="180"/>
        <v>1</v>
      </c>
      <c r="P2946">
        <f t="shared" si="181"/>
        <v>100</v>
      </c>
      <c r="Q2946" s="11" t="s">
        <v>8315</v>
      </c>
      <c r="R2946" t="s">
        <v>8355</v>
      </c>
      <c r="S2946" s="15">
        <f t="shared" si="182"/>
        <v>42132.9143287037</v>
      </c>
      <c r="T2946" s="15">
        <f t="shared" si="183"/>
        <v>42162.9143287037</v>
      </c>
    </row>
    <row r="2947" spans="1:20" ht="41.4" x14ac:dyDescent="0.4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ref="O2947:O3010" si="184">ROUND(E2947/D2947*100,0)</f>
        <v>0</v>
      </c>
      <c r="P2947">
        <f t="shared" ref="P2947:P3010" si="185">IFERROR(ROUND(E2947/L2947,2),0)</f>
        <v>0</v>
      </c>
      <c r="Q2947" s="11" t="s">
        <v>8315</v>
      </c>
      <c r="R2947" t="s">
        <v>8355</v>
      </c>
      <c r="S2947" s="15">
        <f t="shared" ref="S2947:S3010" si="186">(((J2947/60)/60)/24)+DATE(1970,1,1)</f>
        <v>42118.139583333337</v>
      </c>
      <c r="T2947" s="15">
        <f t="shared" ref="T2947:T3010" si="187">(((I2947/60)/60)/24)+DATE(1970,1,1)</f>
        <v>42148.139583333337</v>
      </c>
    </row>
    <row r="2948" spans="1:20" ht="41.4" x14ac:dyDescent="0.4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184"/>
        <v>0</v>
      </c>
      <c r="P2948">
        <f t="shared" si="185"/>
        <v>1</v>
      </c>
      <c r="Q2948" s="11" t="s">
        <v>8315</v>
      </c>
      <c r="R2948" t="s">
        <v>8355</v>
      </c>
      <c r="S2948" s="15">
        <f t="shared" si="186"/>
        <v>42567.531157407408</v>
      </c>
      <c r="T2948" s="15">
        <f t="shared" si="187"/>
        <v>42597.531157407408</v>
      </c>
    </row>
    <row r="2949" spans="1:20" ht="41.4" x14ac:dyDescent="0.4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184"/>
        <v>4</v>
      </c>
      <c r="P2949">
        <f t="shared" si="185"/>
        <v>82.46</v>
      </c>
      <c r="Q2949" s="11" t="s">
        <v>8315</v>
      </c>
      <c r="R2949" t="s">
        <v>8355</v>
      </c>
      <c r="S2949" s="15">
        <f t="shared" si="186"/>
        <v>42649.562118055561</v>
      </c>
      <c r="T2949" s="15">
        <f t="shared" si="187"/>
        <v>42698.715972222228</v>
      </c>
    </row>
    <row r="2950" spans="1:20" ht="55.2" x14ac:dyDescent="0.4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184"/>
        <v>0</v>
      </c>
      <c r="P2950">
        <f t="shared" si="185"/>
        <v>2.67</v>
      </c>
      <c r="Q2950" s="11" t="s">
        <v>8315</v>
      </c>
      <c r="R2950" t="s">
        <v>8355</v>
      </c>
      <c r="S2950" s="15">
        <f t="shared" si="186"/>
        <v>42097.649224537032</v>
      </c>
      <c r="T2950" s="15">
        <f t="shared" si="187"/>
        <v>42157.649224537032</v>
      </c>
    </row>
    <row r="2951" spans="1:20" ht="41.4" x14ac:dyDescent="0.4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184"/>
        <v>3</v>
      </c>
      <c r="P2951">
        <f t="shared" si="185"/>
        <v>12.5</v>
      </c>
      <c r="Q2951" s="11" t="s">
        <v>8315</v>
      </c>
      <c r="R2951" t="s">
        <v>8355</v>
      </c>
      <c r="S2951" s="15">
        <f t="shared" si="186"/>
        <v>42297.823113425926</v>
      </c>
      <c r="T2951" s="15">
        <f t="shared" si="187"/>
        <v>42327.864780092597</v>
      </c>
    </row>
    <row r="2952" spans="1:20" ht="41.4" x14ac:dyDescent="0.4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184"/>
        <v>0</v>
      </c>
      <c r="P2952">
        <f t="shared" si="185"/>
        <v>0</v>
      </c>
      <c r="Q2952" s="11" t="s">
        <v>8315</v>
      </c>
      <c r="R2952" t="s">
        <v>8355</v>
      </c>
      <c r="S2952" s="15">
        <f t="shared" si="186"/>
        <v>42362.36518518519</v>
      </c>
      <c r="T2952" s="15">
        <f t="shared" si="187"/>
        <v>42392.36518518519</v>
      </c>
    </row>
    <row r="2953" spans="1:20" ht="55.2" x14ac:dyDescent="0.4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184"/>
        <v>2</v>
      </c>
      <c r="P2953">
        <f t="shared" si="185"/>
        <v>18.899999999999999</v>
      </c>
      <c r="Q2953" s="11" t="s">
        <v>8315</v>
      </c>
      <c r="R2953" t="s">
        <v>8355</v>
      </c>
      <c r="S2953" s="15">
        <f t="shared" si="186"/>
        <v>41872.802928240737</v>
      </c>
      <c r="T2953" s="15">
        <f t="shared" si="187"/>
        <v>41917.802928240737</v>
      </c>
    </row>
    <row r="2954" spans="1:20" ht="41.4" x14ac:dyDescent="0.4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184"/>
        <v>8</v>
      </c>
      <c r="P2954">
        <f t="shared" si="185"/>
        <v>200.63</v>
      </c>
      <c r="Q2954" s="11" t="s">
        <v>8315</v>
      </c>
      <c r="R2954" t="s">
        <v>8355</v>
      </c>
      <c r="S2954" s="15">
        <f t="shared" si="186"/>
        <v>42628.690266203703</v>
      </c>
      <c r="T2954" s="15">
        <f t="shared" si="187"/>
        <v>42660.166666666672</v>
      </c>
    </row>
    <row r="2955" spans="1:20" ht="41.4" x14ac:dyDescent="0.4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184"/>
        <v>0</v>
      </c>
      <c r="P2955">
        <f t="shared" si="185"/>
        <v>201.67</v>
      </c>
      <c r="Q2955" s="11" t="s">
        <v>8315</v>
      </c>
      <c r="R2955" t="s">
        <v>8355</v>
      </c>
      <c r="S2955" s="15">
        <f t="shared" si="186"/>
        <v>42255.791909722218</v>
      </c>
      <c r="T2955" s="15">
        <f t="shared" si="187"/>
        <v>42285.791909722218</v>
      </c>
    </row>
    <row r="2956" spans="1:20" ht="41.4" x14ac:dyDescent="0.4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184"/>
        <v>0</v>
      </c>
      <c r="P2956">
        <f t="shared" si="185"/>
        <v>0</v>
      </c>
      <c r="Q2956" s="11" t="s">
        <v>8315</v>
      </c>
      <c r="R2956" t="s">
        <v>8355</v>
      </c>
      <c r="S2956" s="15">
        <f t="shared" si="186"/>
        <v>42790.583368055552</v>
      </c>
      <c r="T2956" s="15">
        <f t="shared" si="187"/>
        <v>42810.541701388895</v>
      </c>
    </row>
    <row r="2957" spans="1:20" ht="27.6" x14ac:dyDescent="0.4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184"/>
        <v>60</v>
      </c>
      <c r="P2957">
        <f t="shared" si="185"/>
        <v>65</v>
      </c>
      <c r="Q2957" s="11" t="s">
        <v>8315</v>
      </c>
      <c r="R2957" t="s">
        <v>8355</v>
      </c>
      <c r="S2957" s="15">
        <f t="shared" si="186"/>
        <v>42141.741307870368</v>
      </c>
      <c r="T2957" s="15">
        <f t="shared" si="187"/>
        <v>42171.741307870368</v>
      </c>
    </row>
    <row r="2958" spans="1:20" ht="41.4" x14ac:dyDescent="0.4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184"/>
        <v>17</v>
      </c>
      <c r="P2958">
        <f t="shared" si="185"/>
        <v>66.099999999999994</v>
      </c>
      <c r="Q2958" s="11" t="s">
        <v>8315</v>
      </c>
      <c r="R2958" t="s">
        <v>8355</v>
      </c>
      <c r="S2958" s="15">
        <f t="shared" si="186"/>
        <v>42464.958912037036</v>
      </c>
      <c r="T2958" s="15">
        <f t="shared" si="187"/>
        <v>42494.958912037036</v>
      </c>
    </row>
    <row r="2959" spans="1:20" ht="41.4" x14ac:dyDescent="0.4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184"/>
        <v>2</v>
      </c>
      <c r="P2959">
        <f t="shared" si="185"/>
        <v>93.33</v>
      </c>
      <c r="Q2959" s="11" t="s">
        <v>8315</v>
      </c>
      <c r="R2959" t="s">
        <v>8355</v>
      </c>
      <c r="S2959" s="15">
        <f t="shared" si="186"/>
        <v>42031.011249999996</v>
      </c>
      <c r="T2959" s="15">
        <f t="shared" si="187"/>
        <v>42090.969583333332</v>
      </c>
    </row>
    <row r="2960" spans="1:20" ht="41.4" x14ac:dyDescent="0.4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184"/>
        <v>0</v>
      </c>
      <c r="P2960">
        <f t="shared" si="185"/>
        <v>0</v>
      </c>
      <c r="Q2960" s="11" t="s">
        <v>8315</v>
      </c>
      <c r="R2960" t="s">
        <v>8355</v>
      </c>
      <c r="S2960" s="15">
        <f t="shared" si="186"/>
        <v>42438.779131944444</v>
      </c>
      <c r="T2960" s="15">
        <f t="shared" si="187"/>
        <v>42498.73746527778</v>
      </c>
    </row>
    <row r="2961" spans="1:20" ht="41.4" x14ac:dyDescent="0.4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184"/>
        <v>0</v>
      </c>
      <c r="P2961">
        <f t="shared" si="185"/>
        <v>0</v>
      </c>
      <c r="Q2961" s="11" t="s">
        <v>8315</v>
      </c>
      <c r="R2961" t="s">
        <v>8355</v>
      </c>
      <c r="S2961" s="15">
        <f t="shared" si="186"/>
        <v>42498.008391203708</v>
      </c>
      <c r="T2961" s="15">
        <f t="shared" si="187"/>
        <v>42528.008391203708</v>
      </c>
    </row>
    <row r="2962" spans="1:20" ht="41.4" x14ac:dyDescent="0.4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184"/>
        <v>0</v>
      </c>
      <c r="P2962">
        <f t="shared" si="185"/>
        <v>0</v>
      </c>
      <c r="Q2962" s="11" t="s">
        <v>8315</v>
      </c>
      <c r="R2962" t="s">
        <v>8355</v>
      </c>
      <c r="S2962" s="15">
        <f t="shared" si="186"/>
        <v>41863.757210648146</v>
      </c>
      <c r="T2962" s="15">
        <f t="shared" si="187"/>
        <v>41893.757210648146</v>
      </c>
    </row>
    <row r="2963" spans="1:20" ht="41.4" x14ac:dyDescent="0.4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184"/>
        <v>110</v>
      </c>
      <c r="P2963">
        <f t="shared" si="185"/>
        <v>50.75</v>
      </c>
      <c r="Q2963" s="11" t="s">
        <v>8315</v>
      </c>
      <c r="R2963" t="s">
        <v>8316</v>
      </c>
      <c r="S2963" s="15">
        <f t="shared" si="186"/>
        <v>42061.212488425925</v>
      </c>
      <c r="T2963" s="15">
        <f t="shared" si="187"/>
        <v>42089.166666666672</v>
      </c>
    </row>
    <row r="2964" spans="1:20" ht="41.4" x14ac:dyDescent="0.4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184"/>
        <v>122</v>
      </c>
      <c r="P2964">
        <f t="shared" si="185"/>
        <v>60.9</v>
      </c>
      <c r="Q2964" s="11" t="s">
        <v>8315</v>
      </c>
      <c r="R2964" t="s">
        <v>8316</v>
      </c>
      <c r="S2964" s="15">
        <f t="shared" si="186"/>
        <v>42036.24428240741</v>
      </c>
      <c r="T2964" s="15">
        <f t="shared" si="187"/>
        <v>42064.290972222225</v>
      </c>
    </row>
    <row r="2965" spans="1:20" ht="55.2" x14ac:dyDescent="0.4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184"/>
        <v>107</v>
      </c>
      <c r="P2965">
        <f t="shared" si="185"/>
        <v>109.03</v>
      </c>
      <c r="Q2965" s="11" t="s">
        <v>8315</v>
      </c>
      <c r="R2965" t="s">
        <v>8316</v>
      </c>
      <c r="S2965" s="15">
        <f t="shared" si="186"/>
        <v>42157.470185185186</v>
      </c>
      <c r="T2965" s="15">
        <f t="shared" si="187"/>
        <v>42187.470185185186</v>
      </c>
    </row>
    <row r="2966" spans="1:20" ht="41.4" x14ac:dyDescent="0.4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184"/>
        <v>101</v>
      </c>
      <c r="P2966">
        <f t="shared" si="185"/>
        <v>25.69</v>
      </c>
      <c r="Q2966" s="11" t="s">
        <v>8315</v>
      </c>
      <c r="R2966" t="s">
        <v>8316</v>
      </c>
      <c r="S2966" s="15">
        <f t="shared" si="186"/>
        <v>41827.909942129627</v>
      </c>
      <c r="T2966" s="15">
        <f t="shared" si="187"/>
        <v>41857.897222222222</v>
      </c>
    </row>
    <row r="2967" spans="1:20" ht="41.4" x14ac:dyDescent="0.4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184"/>
        <v>109</v>
      </c>
      <c r="P2967">
        <f t="shared" si="185"/>
        <v>41.92</v>
      </c>
      <c r="Q2967" s="11" t="s">
        <v>8315</v>
      </c>
      <c r="R2967" t="s">
        <v>8316</v>
      </c>
      <c r="S2967" s="15">
        <f t="shared" si="186"/>
        <v>42162.729548611111</v>
      </c>
      <c r="T2967" s="15">
        <f t="shared" si="187"/>
        <v>42192.729548611111</v>
      </c>
    </row>
    <row r="2968" spans="1:20" ht="41.4" x14ac:dyDescent="0.4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184"/>
        <v>114</v>
      </c>
      <c r="P2968">
        <f t="shared" si="185"/>
        <v>88.77</v>
      </c>
      <c r="Q2968" s="11" t="s">
        <v>8315</v>
      </c>
      <c r="R2968" t="s">
        <v>8316</v>
      </c>
      <c r="S2968" s="15">
        <f t="shared" si="186"/>
        <v>42233.738564814819</v>
      </c>
      <c r="T2968" s="15">
        <f t="shared" si="187"/>
        <v>42263.738564814819</v>
      </c>
    </row>
    <row r="2969" spans="1:20" ht="41.4" x14ac:dyDescent="0.4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184"/>
        <v>114</v>
      </c>
      <c r="P2969">
        <f t="shared" si="185"/>
        <v>80.23</v>
      </c>
      <c r="Q2969" s="11" t="s">
        <v>8315</v>
      </c>
      <c r="R2969" t="s">
        <v>8316</v>
      </c>
      <c r="S2969" s="15">
        <f t="shared" si="186"/>
        <v>42042.197824074072</v>
      </c>
      <c r="T2969" s="15">
        <f t="shared" si="187"/>
        <v>42072.156157407408</v>
      </c>
    </row>
    <row r="2970" spans="1:20" ht="27.6" x14ac:dyDescent="0.4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184"/>
        <v>106</v>
      </c>
      <c r="P2970">
        <f t="shared" si="185"/>
        <v>78.94</v>
      </c>
      <c r="Q2970" s="11" t="s">
        <v>8315</v>
      </c>
      <c r="R2970" t="s">
        <v>8316</v>
      </c>
      <c r="S2970" s="15">
        <f t="shared" si="186"/>
        <v>42585.523842592593</v>
      </c>
      <c r="T2970" s="15">
        <f t="shared" si="187"/>
        <v>42599.165972222225</v>
      </c>
    </row>
    <row r="2971" spans="1:20" ht="41.4" x14ac:dyDescent="0.4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184"/>
        <v>163</v>
      </c>
      <c r="P2971">
        <f t="shared" si="185"/>
        <v>95.59</v>
      </c>
      <c r="Q2971" s="11" t="s">
        <v>8315</v>
      </c>
      <c r="R2971" t="s">
        <v>8316</v>
      </c>
      <c r="S2971" s="15">
        <f t="shared" si="186"/>
        <v>42097.786493055552</v>
      </c>
      <c r="T2971" s="15">
        <f t="shared" si="187"/>
        <v>42127.952083333337</v>
      </c>
    </row>
    <row r="2972" spans="1:20" ht="41.4" x14ac:dyDescent="0.4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184"/>
        <v>106</v>
      </c>
      <c r="P2972">
        <f t="shared" si="185"/>
        <v>69.89</v>
      </c>
      <c r="Q2972" s="11" t="s">
        <v>8315</v>
      </c>
      <c r="R2972" t="s">
        <v>8316</v>
      </c>
      <c r="S2972" s="15">
        <f t="shared" si="186"/>
        <v>41808.669571759259</v>
      </c>
      <c r="T2972" s="15">
        <f t="shared" si="187"/>
        <v>41838.669571759259</v>
      </c>
    </row>
    <row r="2973" spans="1:20" ht="41.4" x14ac:dyDescent="0.4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184"/>
        <v>100</v>
      </c>
      <c r="P2973">
        <f t="shared" si="185"/>
        <v>74.53</v>
      </c>
      <c r="Q2973" s="11" t="s">
        <v>8315</v>
      </c>
      <c r="R2973" t="s">
        <v>8316</v>
      </c>
      <c r="S2973" s="15">
        <f t="shared" si="186"/>
        <v>41852.658310185187</v>
      </c>
      <c r="T2973" s="15">
        <f t="shared" si="187"/>
        <v>41882.658310185187</v>
      </c>
    </row>
    <row r="2974" spans="1:20" ht="27.6" x14ac:dyDescent="0.4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184"/>
        <v>105</v>
      </c>
      <c r="P2974">
        <f t="shared" si="185"/>
        <v>123.94</v>
      </c>
      <c r="Q2974" s="11" t="s">
        <v>8315</v>
      </c>
      <c r="R2974" t="s">
        <v>8316</v>
      </c>
      <c r="S2974" s="15">
        <f t="shared" si="186"/>
        <v>42694.110185185185</v>
      </c>
      <c r="T2974" s="15">
        <f t="shared" si="187"/>
        <v>42709.041666666672</v>
      </c>
    </row>
    <row r="2975" spans="1:20" ht="41.4" x14ac:dyDescent="0.4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184"/>
        <v>175</v>
      </c>
      <c r="P2975">
        <f t="shared" si="185"/>
        <v>264.85000000000002</v>
      </c>
      <c r="Q2975" s="11" t="s">
        <v>8315</v>
      </c>
      <c r="R2975" t="s">
        <v>8316</v>
      </c>
      <c r="S2975" s="15">
        <f t="shared" si="186"/>
        <v>42341.818379629629</v>
      </c>
      <c r="T2975" s="15">
        <f t="shared" si="187"/>
        <v>42370.166666666672</v>
      </c>
    </row>
    <row r="2976" spans="1:20" ht="41.4" x14ac:dyDescent="0.4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184"/>
        <v>102</v>
      </c>
      <c r="P2976">
        <f t="shared" si="185"/>
        <v>58.62</v>
      </c>
      <c r="Q2976" s="11" t="s">
        <v>8315</v>
      </c>
      <c r="R2976" t="s">
        <v>8316</v>
      </c>
      <c r="S2976" s="15">
        <f t="shared" si="186"/>
        <v>41880.061006944445</v>
      </c>
      <c r="T2976" s="15">
        <f t="shared" si="187"/>
        <v>41908.065972222219</v>
      </c>
    </row>
    <row r="2977" spans="1:20" ht="41.4" x14ac:dyDescent="0.4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184"/>
        <v>100</v>
      </c>
      <c r="P2977">
        <f t="shared" si="185"/>
        <v>70.88</v>
      </c>
      <c r="Q2977" s="11" t="s">
        <v>8315</v>
      </c>
      <c r="R2977" t="s">
        <v>8316</v>
      </c>
      <c r="S2977" s="15">
        <f t="shared" si="186"/>
        <v>41941.683865740742</v>
      </c>
      <c r="T2977" s="15">
        <f t="shared" si="187"/>
        <v>41970.125</v>
      </c>
    </row>
    <row r="2978" spans="1:20" ht="41.4" x14ac:dyDescent="0.4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184"/>
        <v>171</v>
      </c>
      <c r="P2978">
        <f t="shared" si="185"/>
        <v>8.57</v>
      </c>
      <c r="Q2978" s="11" t="s">
        <v>8315</v>
      </c>
      <c r="R2978" t="s">
        <v>8316</v>
      </c>
      <c r="S2978" s="15">
        <f t="shared" si="186"/>
        <v>42425.730671296296</v>
      </c>
      <c r="T2978" s="15">
        <f t="shared" si="187"/>
        <v>42442.5</v>
      </c>
    </row>
    <row r="2979" spans="1:20" ht="55.2" x14ac:dyDescent="0.4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184"/>
        <v>114</v>
      </c>
      <c r="P2979">
        <f t="shared" si="185"/>
        <v>113.57</v>
      </c>
      <c r="Q2979" s="11" t="s">
        <v>8315</v>
      </c>
      <c r="R2979" t="s">
        <v>8316</v>
      </c>
      <c r="S2979" s="15">
        <f t="shared" si="186"/>
        <v>42026.88118055556</v>
      </c>
      <c r="T2979" s="15">
        <f t="shared" si="187"/>
        <v>42086.093055555553</v>
      </c>
    </row>
    <row r="2980" spans="1:20" ht="41.4" x14ac:dyDescent="0.4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184"/>
        <v>129</v>
      </c>
      <c r="P2980">
        <f t="shared" si="185"/>
        <v>60.69</v>
      </c>
      <c r="Q2980" s="11" t="s">
        <v>8315</v>
      </c>
      <c r="R2980" t="s">
        <v>8316</v>
      </c>
      <c r="S2980" s="15">
        <f t="shared" si="186"/>
        <v>41922.640590277777</v>
      </c>
      <c r="T2980" s="15">
        <f t="shared" si="187"/>
        <v>41932.249305555553</v>
      </c>
    </row>
    <row r="2981" spans="1:20" ht="41.4" x14ac:dyDescent="0.4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184"/>
        <v>101</v>
      </c>
      <c r="P2981">
        <f t="shared" si="185"/>
        <v>110.22</v>
      </c>
      <c r="Q2981" s="11" t="s">
        <v>8315</v>
      </c>
      <c r="R2981" t="s">
        <v>8316</v>
      </c>
      <c r="S2981" s="15">
        <f t="shared" si="186"/>
        <v>41993.824340277773</v>
      </c>
      <c r="T2981" s="15">
        <f t="shared" si="187"/>
        <v>42010.25</v>
      </c>
    </row>
    <row r="2982" spans="1:20" ht="41.4" x14ac:dyDescent="0.4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184"/>
        <v>109</v>
      </c>
      <c r="P2982">
        <f t="shared" si="185"/>
        <v>136.46</v>
      </c>
      <c r="Q2982" s="11" t="s">
        <v>8315</v>
      </c>
      <c r="R2982" t="s">
        <v>8316</v>
      </c>
      <c r="S2982" s="15">
        <f t="shared" si="186"/>
        <v>42219.915856481486</v>
      </c>
      <c r="T2982" s="15">
        <f t="shared" si="187"/>
        <v>42240.083333333328</v>
      </c>
    </row>
    <row r="2983" spans="1:20" ht="41.4" x14ac:dyDescent="0.4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184"/>
        <v>129</v>
      </c>
      <c r="P2983">
        <f t="shared" si="185"/>
        <v>53.16</v>
      </c>
      <c r="Q2983" s="11" t="s">
        <v>8315</v>
      </c>
      <c r="R2983" t="s">
        <v>8355</v>
      </c>
      <c r="S2983" s="15">
        <f t="shared" si="186"/>
        <v>42225.559675925921</v>
      </c>
      <c r="T2983" s="15">
        <f t="shared" si="187"/>
        <v>42270.559675925921</v>
      </c>
    </row>
    <row r="2984" spans="1:20" ht="27.6" x14ac:dyDescent="0.4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184"/>
        <v>102</v>
      </c>
      <c r="P2984">
        <f t="shared" si="185"/>
        <v>86.49</v>
      </c>
      <c r="Q2984" s="11" t="s">
        <v>8315</v>
      </c>
      <c r="R2984" t="s">
        <v>8355</v>
      </c>
      <c r="S2984" s="15">
        <f t="shared" si="186"/>
        <v>42381.686840277776</v>
      </c>
      <c r="T2984" s="15">
        <f t="shared" si="187"/>
        <v>42411.686840277776</v>
      </c>
    </row>
    <row r="2985" spans="1:20" ht="41.4" x14ac:dyDescent="0.4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184"/>
        <v>147</v>
      </c>
      <c r="P2985">
        <f t="shared" si="185"/>
        <v>155.24</v>
      </c>
      <c r="Q2985" s="11" t="s">
        <v>8315</v>
      </c>
      <c r="R2985" t="s">
        <v>8355</v>
      </c>
      <c r="S2985" s="15">
        <f t="shared" si="186"/>
        <v>41894.632361111115</v>
      </c>
      <c r="T2985" s="15">
        <f t="shared" si="187"/>
        <v>41954.674027777779</v>
      </c>
    </row>
    <row r="2986" spans="1:20" ht="41.4" x14ac:dyDescent="0.4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184"/>
        <v>100</v>
      </c>
      <c r="P2986">
        <f t="shared" si="185"/>
        <v>115.08</v>
      </c>
      <c r="Q2986" s="11" t="s">
        <v>8315</v>
      </c>
      <c r="R2986" t="s">
        <v>8355</v>
      </c>
      <c r="S2986" s="15">
        <f t="shared" si="186"/>
        <v>42576.278715277775</v>
      </c>
      <c r="T2986" s="15">
        <f t="shared" si="187"/>
        <v>42606.278715277775</v>
      </c>
    </row>
    <row r="2987" spans="1:20" ht="41.4" x14ac:dyDescent="0.4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184"/>
        <v>122</v>
      </c>
      <c r="P2987">
        <f t="shared" si="185"/>
        <v>109.59</v>
      </c>
      <c r="Q2987" s="11" t="s">
        <v>8315</v>
      </c>
      <c r="R2987" t="s">
        <v>8355</v>
      </c>
      <c r="S2987" s="15">
        <f t="shared" si="186"/>
        <v>42654.973703703698</v>
      </c>
      <c r="T2987" s="15">
        <f t="shared" si="187"/>
        <v>42674.166666666672</v>
      </c>
    </row>
    <row r="2988" spans="1:20" ht="41.4" x14ac:dyDescent="0.4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184"/>
        <v>106</v>
      </c>
      <c r="P2988">
        <f t="shared" si="185"/>
        <v>45.21</v>
      </c>
      <c r="Q2988" s="11" t="s">
        <v>8315</v>
      </c>
      <c r="R2988" t="s">
        <v>8355</v>
      </c>
      <c r="S2988" s="15">
        <f t="shared" si="186"/>
        <v>42431.500069444446</v>
      </c>
      <c r="T2988" s="15">
        <f t="shared" si="187"/>
        <v>42491.458402777775</v>
      </c>
    </row>
    <row r="2989" spans="1:20" ht="41.4" x14ac:dyDescent="0.4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184"/>
        <v>110</v>
      </c>
      <c r="P2989">
        <f t="shared" si="185"/>
        <v>104.15</v>
      </c>
      <c r="Q2989" s="11" t="s">
        <v>8315</v>
      </c>
      <c r="R2989" t="s">
        <v>8355</v>
      </c>
      <c r="S2989" s="15">
        <f t="shared" si="186"/>
        <v>42627.307303240741</v>
      </c>
      <c r="T2989" s="15">
        <f t="shared" si="187"/>
        <v>42656</v>
      </c>
    </row>
    <row r="2990" spans="1:20" ht="41.4" x14ac:dyDescent="0.4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184"/>
        <v>100</v>
      </c>
      <c r="P2990">
        <f t="shared" si="185"/>
        <v>35.71</v>
      </c>
      <c r="Q2990" s="11" t="s">
        <v>8315</v>
      </c>
      <c r="R2990" t="s">
        <v>8355</v>
      </c>
      <c r="S2990" s="15">
        <f t="shared" si="186"/>
        <v>42511.362048611118</v>
      </c>
      <c r="T2990" s="15">
        <f t="shared" si="187"/>
        <v>42541.362048611118</v>
      </c>
    </row>
    <row r="2991" spans="1:20" x14ac:dyDescent="0.4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184"/>
        <v>177</v>
      </c>
      <c r="P2991">
        <f t="shared" si="185"/>
        <v>97</v>
      </c>
      <c r="Q2991" s="11" t="s">
        <v>8315</v>
      </c>
      <c r="R2991" t="s">
        <v>8355</v>
      </c>
      <c r="S2991" s="15">
        <f t="shared" si="186"/>
        <v>42337.02039351852</v>
      </c>
      <c r="T2991" s="15">
        <f t="shared" si="187"/>
        <v>42359.207638888889</v>
      </c>
    </row>
    <row r="2992" spans="1:20" ht="41.4" x14ac:dyDescent="0.4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184"/>
        <v>100</v>
      </c>
      <c r="P2992">
        <f t="shared" si="185"/>
        <v>370.37</v>
      </c>
      <c r="Q2992" s="11" t="s">
        <v>8315</v>
      </c>
      <c r="R2992" t="s">
        <v>8355</v>
      </c>
      <c r="S2992" s="15">
        <f t="shared" si="186"/>
        <v>42341.57430555555</v>
      </c>
      <c r="T2992" s="15">
        <f t="shared" si="187"/>
        <v>42376.57430555555</v>
      </c>
    </row>
    <row r="2993" spans="1:20" ht="41.4" x14ac:dyDescent="0.4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184"/>
        <v>103</v>
      </c>
      <c r="P2993">
        <f t="shared" si="185"/>
        <v>94.41</v>
      </c>
      <c r="Q2993" s="11" t="s">
        <v>8315</v>
      </c>
      <c r="R2993" t="s">
        <v>8355</v>
      </c>
      <c r="S2993" s="15">
        <f t="shared" si="186"/>
        <v>42740.837152777778</v>
      </c>
      <c r="T2993" s="15">
        <f t="shared" si="187"/>
        <v>42762.837152777778</v>
      </c>
    </row>
    <row r="2994" spans="1:20" ht="41.4" x14ac:dyDescent="0.4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184"/>
        <v>105</v>
      </c>
      <c r="P2994">
        <f t="shared" si="185"/>
        <v>48.98</v>
      </c>
      <c r="Q2994" s="11" t="s">
        <v>8315</v>
      </c>
      <c r="R2994" t="s">
        <v>8355</v>
      </c>
      <c r="S2994" s="15">
        <f t="shared" si="186"/>
        <v>42622.767476851848</v>
      </c>
      <c r="T2994" s="15">
        <f t="shared" si="187"/>
        <v>42652.767476851848</v>
      </c>
    </row>
    <row r="2995" spans="1:20" x14ac:dyDescent="0.4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184"/>
        <v>100</v>
      </c>
      <c r="P2995">
        <f t="shared" si="185"/>
        <v>45.59</v>
      </c>
      <c r="Q2995" s="11" t="s">
        <v>8315</v>
      </c>
      <c r="R2995" t="s">
        <v>8355</v>
      </c>
      <c r="S2995" s="15">
        <f t="shared" si="186"/>
        <v>42390.838738425926</v>
      </c>
      <c r="T2995" s="15">
        <f t="shared" si="187"/>
        <v>42420.838738425926</v>
      </c>
    </row>
    <row r="2996" spans="1:20" ht="41.4" x14ac:dyDescent="0.4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184"/>
        <v>458</v>
      </c>
      <c r="P2996">
        <f t="shared" si="185"/>
        <v>23.28</v>
      </c>
      <c r="Q2996" s="11" t="s">
        <v>8315</v>
      </c>
      <c r="R2996" t="s">
        <v>8355</v>
      </c>
      <c r="S2996" s="15">
        <f t="shared" si="186"/>
        <v>41885.478842592594</v>
      </c>
      <c r="T2996" s="15">
        <f t="shared" si="187"/>
        <v>41915.478842592594</v>
      </c>
    </row>
    <row r="2997" spans="1:20" ht="41.4" x14ac:dyDescent="0.4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184"/>
        <v>105</v>
      </c>
      <c r="P2997">
        <f t="shared" si="185"/>
        <v>63.23</v>
      </c>
      <c r="Q2997" s="11" t="s">
        <v>8315</v>
      </c>
      <c r="R2997" t="s">
        <v>8355</v>
      </c>
      <c r="S2997" s="15">
        <f t="shared" si="186"/>
        <v>42724.665173611109</v>
      </c>
      <c r="T2997" s="15">
        <f t="shared" si="187"/>
        <v>42754.665173611109</v>
      </c>
    </row>
    <row r="2998" spans="1:20" ht="27.6" x14ac:dyDescent="0.4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184"/>
        <v>172</v>
      </c>
      <c r="P2998">
        <f t="shared" si="185"/>
        <v>153.52000000000001</v>
      </c>
      <c r="Q2998" s="11" t="s">
        <v>8315</v>
      </c>
      <c r="R2998" t="s">
        <v>8355</v>
      </c>
      <c r="S2998" s="15">
        <f t="shared" si="186"/>
        <v>42090.912500000006</v>
      </c>
      <c r="T2998" s="15">
        <f t="shared" si="187"/>
        <v>42150.912500000006</v>
      </c>
    </row>
    <row r="2999" spans="1:20" ht="41.4" x14ac:dyDescent="0.4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184"/>
        <v>104</v>
      </c>
      <c r="P2999">
        <f t="shared" si="185"/>
        <v>90.2</v>
      </c>
      <c r="Q2999" s="11" t="s">
        <v>8315</v>
      </c>
      <c r="R2999" t="s">
        <v>8355</v>
      </c>
      <c r="S2999" s="15">
        <f t="shared" si="186"/>
        <v>42775.733715277776</v>
      </c>
      <c r="T2999" s="15">
        <f t="shared" si="187"/>
        <v>42793.207638888889</v>
      </c>
    </row>
    <row r="3000" spans="1:20" ht="41.4" x14ac:dyDescent="0.4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184"/>
        <v>103</v>
      </c>
      <c r="P3000">
        <f t="shared" si="185"/>
        <v>118.97</v>
      </c>
      <c r="Q3000" s="11" t="s">
        <v>8315</v>
      </c>
      <c r="R3000" t="s">
        <v>8355</v>
      </c>
      <c r="S3000" s="15">
        <f t="shared" si="186"/>
        <v>41778.193622685183</v>
      </c>
      <c r="T3000" s="15">
        <f t="shared" si="187"/>
        <v>41806.184027777781</v>
      </c>
    </row>
    <row r="3001" spans="1:20" ht="41.4" x14ac:dyDescent="0.4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184"/>
        <v>119</v>
      </c>
      <c r="P3001">
        <f t="shared" si="185"/>
        <v>80.25</v>
      </c>
      <c r="Q3001" s="11" t="s">
        <v>8315</v>
      </c>
      <c r="R3001" t="s">
        <v>8355</v>
      </c>
      <c r="S3001" s="15">
        <f t="shared" si="186"/>
        <v>42780.740277777775</v>
      </c>
      <c r="T3001" s="15">
        <f t="shared" si="187"/>
        <v>42795.083333333328</v>
      </c>
    </row>
    <row r="3002" spans="1:20" ht="41.4" x14ac:dyDescent="0.4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184"/>
        <v>100</v>
      </c>
      <c r="P3002">
        <f t="shared" si="185"/>
        <v>62.5</v>
      </c>
      <c r="Q3002" s="11" t="s">
        <v>8315</v>
      </c>
      <c r="R3002" t="s">
        <v>8355</v>
      </c>
      <c r="S3002" s="15">
        <f t="shared" si="186"/>
        <v>42752.827199074076</v>
      </c>
      <c r="T3002" s="15">
        <f t="shared" si="187"/>
        <v>42766.75</v>
      </c>
    </row>
    <row r="3003" spans="1:20" ht="41.4" x14ac:dyDescent="0.4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184"/>
        <v>319</v>
      </c>
      <c r="P3003">
        <f t="shared" si="185"/>
        <v>131.38</v>
      </c>
      <c r="Q3003" s="11" t="s">
        <v>8315</v>
      </c>
      <c r="R3003" t="s">
        <v>8355</v>
      </c>
      <c r="S3003" s="15">
        <f t="shared" si="186"/>
        <v>42534.895625000005</v>
      </c>
      <c r="T3003" s="15">
        <f t="shared" si="187"/>
        <v>42564.895625000005</v>
      </c>
    </row>
    <row r="3004" spans="1:20" ht="27.6" x14ac:dyDescent="0.4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184"/>
        <v>109</v>
      </c>
      <c r="P3004">
        <f t="shared" si="185"/>
        <v>73.03</v>
      </c>
      <c r="Q3004" s="11" t="s">
        <v>8315</v>
      </c>
      <c r="R3004" t="s">
        <v>8355</v>
      </c>
      <c r="S3004" s="15">
        <f t="shared" si="186"/>
        <v>41239.83625</v>
      </c>
      <c r="T3004" s="15">
        <f t="shared" si="187"/>
        <v>41269.83625</v>
      </c>
    </row>
    <row r="3005" spans="1:20" ht="41.4" x14ac:dyDescent="0.4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184"/>
        <v>101</v>
      </c>
      <c r="P3005">
        <f t="shared" si="185"/>
        <v>178.53</v>
      </c>
      <c r="Q3005" s="11" t="s">
        <v>8315</v>
      </c>
      <c r="R3005" t="s">
        <v>8355</v>
      </c>
      <c r="S3005" s="15">
        <f t="shared" si="186"/>
        <v>42398.849259259259</v>
      </c>
      <c r="T3005" s="15">
        <f t="shared" si="187"/>
        <v>42430.249305555553</v>
      </c>
    </row>
    <row r="3006" spans="1:20" ht="41.4" x14ac:dyDescent="0.4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184"/>
        <v>113</v>
      </c>
      <c r="P3006">
        <f t="shared" si="185"/>
        <v>162.91</v>
      </c>
      <c r="Q3006" s="11" t="s">
        <v>8315</v>
      </c>
      <c r="R3006" t="s">
        <v>8355</v>
      </c>
      <c r="S3006" s="15">
        <f t="shared" si="186"/>
        <v>41928.881064814814</v>
      </c>
      <c r="T3006" s="15">
        <f t="shared" si="187"/>
        <v>41958.922731481478</v>
      </c>
    </row>
    <row r="3007" spans="1:20" ht="41.4" x14ac:dyDescent="0.4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184"/>
        <v>120</v>
      </c>
      <c r="P3007">
        <f t="shared" si="185"/>
        <v>108.24</v>
      </c>
      <c r="Q3007" s="11" t="s">
        <v>8315</v>
      </c>
      <c r="R3007" t="s">
        <v>8355</v>
      </c>
      <c r="S3007" s="15">
        <f t="shared" si="186"/>
        <v>41888.674826388888</v>
      </c>
      <c r="T3007" s="15">
        <f t="shared" si="187"/>
        <v>41918.674826388888</v>
      </c>
    </row>
    <row r="3008" spans="1:20" ht="27.6" x14ac:dyDescent="0.4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184"/>
        <v>108</v>
      </c>
      <c r="P3008">
        <f t="shared" si="185"/>
        <v>88.87</v>
      </c>
      <c r="Q3008" s="11" t="s">
        <v>8315</v>
      </c>
      <c r="R3008" t="s">
        <v>8355</v>
      </c>
      <c r="S3008" s="15">
        <f t="shared" si="186"/>
        <v>41957.756840277783</v>
      </c>
      <c r="T3008" s="15">
        <f t="shared" si="187"/>
        <v>41987.756840277783</v>
      </c>
    </row>
    <row r="3009" spans="1:20" ht="27.6" x14ac:dyDescent="0.4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184"/>
        <v>180</v>
      </c>
      <c r="P3009">
        <f t="shared" si="185"/>
        <v>54</v>
      </c>
      <c r="Q3009" s="11" t="s">
        <v>8315</v>
      </c>
      <c r="R3009" t="s">
        <v>8355</v>
      </c>
      <c r="S3009" s="15">
        <f t="shared" si="186"/>
        <v>42098.216238425928</v>
      </c>
      <c r="T3009" s="15">
        <f t="shared" si="187"/>
        <v>42119.216238425928</v>
      </c>
    </row>
    <row r="3010" spans="1:20" ht="41.4" x14ac:dyDescent="0.4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si="184"/>
        <v>101</v>
      </c>
      <c r="P3010">
        <f t="shared" si="185"/>
        <v>116.73</v>
      </c>
      <c r="Q3010" s="11" t="s">
        <v>8315</v>
      </c>
      <c r="R3010" t="s">
        <v>8355</v>
      </c>
      <c r="S3010" s="15">
        <f t="shared" si="186"/>
        <v>42360.212025462963</v>
      </c>
      <c r="T3010" s="15">
        <f t="shared" si="187"/>
        <v>42390.212025462963</v>
      </c>
    </row>
    <row r="3011" spans="1:20" ht="41.4" x14ac:dyDescent="0.4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ref="O3011:O3074" si="188">ROUND(E3011/D3011*100,0)</f>
        <v>120</v>
      </c>
      <c r="P3011">
        <f t="shared" ref="P3011:P3074" si="189">IFERROR(ROUND(E3011/L3011,2),0)</f>
        <v>233.9</v>
      </c>
      <c r="Q3011" s="11" t="s">
        <v>8315</v>
      </c>
      <c r="R3011" t="s">
        <v>8355</v>
      </c>
      <c r="S3011" s="15">
        <f t="shared" ref="S3011:S3074" si="190">(((J3011/60)/60)/24)+DATE(1970,1,1)</f>
        <v>41939.569907407407</v>
      </c>
      <c r="T3011" s="15">
        <f t="shared" ref="T3011:T3074" si="191">(((I3011/60)/60)/24)+DATE(1970,1,1)</f>
        <v>41969.611574074079</v>
      </c>
    </row>
    <row r="3012" spans="1:20" ht="41.4" x14ac:dyDescent="0.4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188"/>
        <v>158</v>
      </c>
      <c r="P3012">
        <f t="shared" si="189"/>
        <v>158</v>
      </c>
      <c r="Q3012" s="11" t="s">
        <v>8315</v>
      </c>
      <c r="R3012" t="s">
        <v>8355</v>
      </c>
      <c r="S3012" s="15">
        <f t="shared" si="190"/>
        <v>41996.832395833335</v>
      </c>
      <c r="T3012" s="15">
        <f t="shared" si="191"/>
        <v>42056.832395833335</v>
      </c>
    </row>
    <row r="3013" spans="1:20" ht="41.4" x14ac:dyDescent="0.4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188"/>
        <v>124</v>
      </c>
      <c r="P3013">
        <f t="shared" si="189"/>
        <v>14.84</v>
      </c>
      <c r="Q3013" s="11" t="s">
        <v>8315</v>
      </c>
      <c r="R3013" t="s">
        <v>8355</v>
      </c>
      <c r="S3013" s="15">
        <f t="shared" si="190"/>
        <v>42334.468935185185</v>
      </c>
      <c r="T3013" s="15">
        <f t="shared" si="191"/>
        <v>42361.957638888889</v>
      </c>
    </row>
    <row r="3014" spans="1:20" ht="41.4" x14ac:dyDescent="0.4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188"/>
        <v>117</v>
      </c>
      <c r="P3014">
        <f t="shared" si="189"/>
        <v>85.18</v>
      </c>
      <c r="Q3014" s="11" t="s">
        <v>8315</v>
      </c>
      <c r="R3014" t="s">
        <v>8355</v>
      </c>
      <c r="S3014" s="15">
        <f t="shared" si="190"/>
        <v>42024.702893518523</v>
      </c>
      <c r="T3014" s="15">
        <f t="shared" si="191"/>
        <v>42045.702893518523</v>
      </c>
    </row>
    <row r="3015" spans="1:20" ht="41.4" x14ac:dyDescent="0.4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188"/>
        <v>157</v>
      </c>
      <c r="P3015">
        <f t="shared" si="189"/>
        <v>146.69</v>
      </c>
      <c r="Q3015" s="11" t="s">
        <v>8315</v>
      </c>
      <c r="R3015" t="s">
        <v>8355</v>
      </c>
      <c r="S3015" s="15">
        <f t="shared" si="190"/>
        <v>42146.836215277777</v>
      </c>
      <c r="T3015" s="15">
        <f t="shared" si="191"/>
        <v>42176.836215277777</v>
      </c>
    </row>
    <row r="3016" spans="1:20" ht="41.4" x14ac:dyDescent="0.4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188"/>
        <v>113</v>
      </c>
      <c r="P3016">
        <f t="shared" si="189"/>
        <v>50.76</v>
      </c>
      <c r="Q3016" s="11" t="s">
        <v>8315</v>
      </c>
      <c r="R3016" t="s">
        <v>8355</v>
      </c>
      <c r="S3016" s="15">
        <f t="shared" si="190"/>
        <v>41920.123611111114</v>
      </c>
      <c r="T3016" s="15">
        <f t="shared" si="191"/>
        <v>41948.208333333336</v>
      </c>
    </row>
    <row r="3017" spans="1:20" ht="41.4" x14ac:dyDescent="0.4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188"/>
        <v>103</v>
      </c>
      <c r="P3017">
        <f t="shared" si="189"/>
        <v>87.7</v>
      </c>
      <c r="Q3017" s="11" t="s">
        <v>8315</v>
      </c>
      <c r="R3017" t="s">
        <v>8355</v>
      </c>
      <c r="S3017" s="15">
        <f t="shared" si="190"/>
        <v>41785.72729166667</v>
      </c>
      <c r="T3017" s="15">
        <f t="shared" si="191"/>
        <v>41801.166666666664</v>
      </c>
    </row>
    <row r="3018" spans="1:20" ht="41.4" x14ac:dyDescent="0.4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188"/>
        <v>103</v>
      </c>
      <c r="P3018">
        <f t="shared" si="189"/>
        <v>242.28</v>
      </c>
      <c r="Q3018" s="11" t="s">
        <v>8315</v>
      </c>
      <c r="R3018" t="s">
        <v>8355</v>
      </c>
      <c r="S3018" s="15">
        <f t="shared" si="190"/>
        <v>41778.548055555555</v>
      </c>
      <c r="T3018" s="15">
        <f t="shared" si="191"/>
        <v>41838.548055555555</v>
      </c>
    </row>
    <row r="3019" spans="1:20" ht="41.4" x14ac:dyDescent="0.4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188"/>
        <v>106</v>
      </c>
      <c r="P3019">
        <f t="shared" si="189"/>
        <v>146.44999999999999</v>
      </c>
      <c r="Q3019" s="11" t="s">
        <v>8315</v>
      </c>
      <c r="R3019" t="s">
        <v>8355</v>
      </c>
      <c r="S3019" s="15">
        <f t="shared" si="190"/>
        <v>41841.850034722222</v>
      </c>
      <c r="T3019" s="15">
        <f t="shared" si="191"/>
        <v>41871.850034722222</v>
      </c>
    </row>
    <row r="3020" spans="1:20" ht="41.4" x14ac:dyDescent="0.4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188"/>
        <v>101</v>
      </c>
      <c r="P3020">
        <f t="shared" si="189"/>
        <v>103.17</v>
      </c>
      <c r="Q3020" s="11" t="s">
        <v>8315</v>
      </c>
      <c r="R3020" t="s">
        <v>8355</v>
      </c>
      <c r="S3020" s="15">
        <f t="shared" si="190"/>
        <v>42163.29833333334</v>
      </c>
      <c r="T3020" s="15">
        <f t="shared" si="191"/>
        <v>42205.916666666672</v>
      </c>
    </row>
    <row r="3021" spans="1:20" ht="41.4" x14ac:dyDescent="0.4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188"/>
        <v>121</v>
      </c>
      <c r="P3021">
        <f t="shared" si="189"/>
        <v>80.459999999999994</v>
      </c>
      <c r="Q3021" s="11" t="s">
        <v>8315</v>
      </c>
      <c r="R3021" t="s">
        <v>8355</v>
      </c>
      <c r="S3021" s="15">
        <f t="shared" si="190"/>
        <v>41758.833564814813</v>
      </c>
      <c r="T3021" s="15">
        <f t="shared" si="191"/>
        <v>41786.125</v>
      </c>
    </row>
    <row r="3022" spans="1:20" ht="41.4" x14ac:dyDescent="0.4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188"/>
        <v>101</v>
      </c>
      <c r="P3022">
        <f t="shared" si="189"/>
        <v>234.67</v>
      </c>
      <c r="Q3022" s="11" t="s">
        <v>8315</v>
      </c>
      <c r="R3022" t="s">
        <v>8355</v>
      </c>
      <c r="S3022" s="15">
        <f t="shared" si="190"/>
        <v>42170.846446759257</v>
      </c>
      <c r="T3022" s="15">
        <f t="shared" si="191"/>
        <v>42230.846446759257</v>
      </c>
    </row>
    <row r="3023" spans="1:20" ht="41.4" x14ac:dyDescent="0.4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188"/>
        <v>116</v>
      </c>
      <c r="P3023">
        <f t="shared" si="189"/>
        <v>50.69</v>
      </c>
      <c r="Q3023" s="11" t="s">
        <v>8315</v>
      </c>
      <c r="R3023" t="s">
        <v>8355</v>
      </c>
      <c r="S3023" s="15">
        <f t="shared" si="190"/>
        <v>42660.618854166663</v>
      </c>
      <c r="T3023" s="15">
        <f t="shared" si="191"/>
        <v>42696.249305555553</v>
      </c>
    </row>
    <row r="3024" spans="1:20" ht="41.4" x14ac:dyDescent="0.4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188"/>
        <v>101</v>
      </c>
      <c r="P3024">
        <f t="shared" si="189"/>
        <v>162.71</v>
      </c>
      <c r="Q3024" s="11" t="s">
        <v>8315</v>
      </c>
      <c r="R3024" t="s">
        <v>8355</v>
      </c>
      <c r="S3024" s="15">
        <f t="shared" si="190"/>
        <v>42564.95380787037</v>
      </c>
      <c r="T3024" s="15">
        <f t="shared" si="191"/>
        <v>42609.95380787037</v>
      </c>
    </row>
    <row r="3025" spans="1:20" ht="41.4" x14ac:dyDescent="0.4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188"/>
        <v>103</v>
      </c>
      <c r="P3025">
        <f t="shared" si="189"/>
        <v>120.17</v>
      </c>
      <c r="Q3025" s="11" t="s">
        <v>8315</v>
      </c>
      <c r="R3025" t="s">
        <v>8355</v>
      </c>
      <c r="S3025" s="15">
        <f t="shared" si="190"/>
        <v>42121.675763888896</v>
      </c>
      <c r="T3025" s="15">
        <f t="shared" si="191"/>
        <v>42166.675763888896</v>
      </c>
    </row>
    <row r="3026" spans="1:20" ht="41.4" x14ac:dyDescent="0.4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188"/>
        <v>246</v>
      </c>
      <c r="P3026">
        <f t="shared" si="189"/>
        <v>67.7</v>
      </c>
      <c r="Q3026" s="11" t="s">
        <v>8315</v>
      </c>
      <c r="R3026" t="s">
        <v>8355</v>
      </c>
      <c r="S3026" s="15">
        <f t="shared" si="190"/>
        <v>41158.993923611109</v>
      </c>
      <c r="T3026" s="15">
        <f t="shared" si="191"/>
        <v>41188.993923611109</v>
      </c>
    </row>
    <row r="3027" spans="1:20" ht="41.4" x14ac:dyDescent="0.4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188"/>
        <v>302</v>
      </c>
      <c r="P3027">
        <f t="shared" si="189"/>
        <v>52.1</v>
      </c>
      <c r="Q3027" s="11" t="s">
        <v>8315</v>
      </c>
      <c r="R3027" t="s">
        <v>8355</v>
      </c>
      <c r="S3027" s="15">
        <f t="shared" si="190"/>
        <v>41761.509409722225</v>
      </c>
      <c r="T3027" s="15">
        <f t="shared" si="191"/>
        <v>41789.666666666664</v>
      </c>
    </row>
    <row r="3028" spans="1:20" ht="41.4" x14ac:dyDescent="0.4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188"/>
        <v>143</v>
      </c>
      <c r="P3028">
        <f t="shared" si="189"/>
        <v>51.6</v>
      </c>
      <c r="Q3028" s="11" t="s">
        <v>8315</v>
      </c>
      <c r="R3028" t="s">
        <v>8355</v>
      </c>
      <c r="S3028" s="15">
        <f t="shared" si="190"/>
        <v>42783.459398148145</v>
      </c>
      <c r="T3028" s="15">
        <f t="shared" si="191"/>
        <v>42797.459398148145</v>
      </c>
    </row>
    <row r="3029" spans="1:20" ht="41.4" x14ac:dyDescent="0.4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188"/>
        <v>131</v>
      </c>
      <c r="P3029">
        <f t="shared" si="189"/>
        <v>164.3</v>
      </c>
      <c r="Q3029" s="11" t="s">
        <v>8315</v>
      </c>
      <c r="R3029" t="s">
        <v>8355</v>
      </c>
      <c r="S3029" s="15">
        <f t="shared" si="190"/>
        <v>42053.704293981486</v>
      </c>
      <c r="T3029" s="15">
        <f t="shared" si="191"/>
        <v>42083.662627314814</v>
      </c>
    </row>
    <row r="3030" spans="1:20" ht="27.6" x14ac:dyDescent="0.4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188"/>
        <v>168</v>
      </c>
      <c r="P3030">
        <f t="shared" si="189"/>
        <v>84.86</v>
      </c>
      <c r="Q3030" s="11" t="s">
        <v>8315</v>
      </c>
      <c r="R3030" t="s">
        <v>8355</v>
      </c>
      <c r="S3030" s="15">
        <f t="shared" si="190"/>
        <v>42567.264178240745</v>
      </c>
      <c r="T3030" s="15">
        <f t="shared" si="191"/>
        <v>42597.264178240745</v>
      </c>
    </row>
    <row r="3031" spans="1:20" ht="41.4" x14ac:dyDescent="0.4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188"/>
        <v>110</v>
      </c>
      <c r="P3031">
        <f t="shared" si="189"/>
        <v>94.55</v>
      </c>
      <c r="Q3031" s="11" t="s">
        <v>8315</v>
      </c>
      <c r="R3031" t="s">
        <v>8355</v>
      </c>
      <c r="S3031" s="15">
        <f t="shared" si="190"/>
        <v>41932.708877314813</v>
      </c>
      <c r="T3031" s="15">
        <f t="shared" si="191"/>
        <v>41961.190972222219</v>
      </c>
    </row>
    <row r="3032" spans="1:20" ht="41.4" x14ac:dyDescent="0.4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188"/>
        <v>107</v>
      </c>
      <c r="P3032">
        <f t="shared" si="189"/>
        <v>45.54</v>
      </c>
      <c r="Q3032" s="11" t="s">
        <v>8315</v>
      </c>
      <c r="R3032" t="s">
        <v>8355</v>
      </c>
      <c r="S3032" s="15">
        <f t="shared" si="190"/>
        <v>42233.747349537036</v>
      </c>
      <c r="T3032" s="15">
        <f t="shared" si="191"/>
        <v>42263.747349537036</v>
      </c>
    </row>
    <row r="3033" spans="1:20" ht="69" x14ac:dyDescent="0.4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188"/>
        <v>100</v>
      </c>
      <c r="P3033">
        <f t="shared" si="189"/>
        <v>51.72</v>
      </c>
      <c r="Q3033" s="11" t="s">
        <v>8315</v>
      </c>
      <c r="R3033" t="s">
        <v>8355</v>
      </c>
      <c r="S3033" s="15">
        <f t="shared" si="190"/>
        <v>42597.882488425923</v>
      </c>
      <c r="T3033" s="15">
        <f t="shared" si="191"/>
        <v>42657.882488425923</v>
      </c>
    </row>
    <row r="3034" spans="1:20" ht="41.4" x14ac:dyDescent="0.4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188"/>
        <v>127</v>
      </c>
      <c r="P3034">
        <f t="shared" si="189"/>
        <v>50.88</v>
      </c>
      <c r="Q3034" s="11" t="s">
        <v>8315</v>
      </c>
      <c r="R3034" t="s">
        <v>8355</v>
      </c>
      <c r="S3034" s="15">
        <f t="shared" si="190"/>
        <v>42228.044664351852</v>
      </c>
      <c r="T3034" s="15">
        <f t="shared" si="191"/>
        <v>42258.044664351852</v>
      </c>
    </row>
    <row r="3035" spans="1:20" ht="41.4" x14ac:dyDescent="0.4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188"/>
        <v>147</v>
      </c>
      <c r="P3035">
        <f t="shared" si="189"/>
        <v>191.13</v>
      </c>
      <c r="Q3035" s="11" t="s">
        <v>8315</v>
      </c>
      <c r="R3035" t="s">
        <v>8355</v>
      </c>
      <c r="S3035" s="15">
        <f t="shared" si="190"/>
        <v>42570.110243055555</v>
      </c>
      <c r="T3035" s="15">
        <f t="shared" si="191"/>
        <v>42600.110243055555</v>
      </c>
    </row>
    <row r="3036" spans="1:20" ht="55.2" x14ac:dyDescent="0.4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188"/>
        <v>113</v>
      </c>
      <c r="P3036">
        <f t="shared" si="189"/>
        <v>89.31</v>
      </c>
      <c r="Q3036" s="11" t="s">
        <v>8315</v>
      </c>
      <c r="R3036" t="s">
        <v>8355</v>
      </c>
      <c r="S3036" s="15">
        <f t="shared" si="190"/>
        <v>42644.535358796296</v>
      </c>
      <c r="T3036" s="15">
        <f t="shared" si="191"/>
        <v>42675.165972222225</v>
      </c>
    </row>
    <row r="3037" spans="1:20" ht="27.6" x14ac:dyDescent="0.4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188"/>
        <v>109</v>
      </c>
      <c r="P3037">
        <f t="shared" si="189"/>
        <v>88.59</v>
      </c>
      <c r="Q3037" s="11" t="s">
        <v>8315</v>
      </c>
      <c r="R3037" t="s">
        <v>8355</v>
      </c>
      <c r="S3037" s="15">
        <f t="shared" si="190"/>
        <v>41368.560289351852</v>
      </c>
      <c r="T3037" s="15">
        <f t="shared" si="191"/>
        <v>41398.560289351852</v>
      </c>
    </row>
    <row r="3038" spans="1:20" ht="41.4" x14ac:dyDescent="0.4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188"/>
        <v>127</v>
      </c>
      <c r="P3038">
        <f t="shared" si="189"/>
        <v>96.3</v>
      </c>
      <c r="Q3038" s="11" t="s">
        <v>8315</v>
      </c>
      <c r="R3038" t="s">
        <v>8355</v>
      </c>
      <c r="S3038" s="15">
        <f t="shared" si="190"/>
        <v>41466.785231481481</v>
      </c>
      <c r="T3038" s="15">
        <f t="shared" si="191"/>
        <v>41502.499305555553</v>
      </c>
    </row>
    <row r="3039" spans="1:20" ht="55.2" x14ac:dyDescent="0.4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188"/>
        <v>213</v>
      </c>
      <c r="P3039">
        <f t="shared" si="189"/>
        <v>33.31</v>
      </c>
      <c r="Q3039" s="11" t="s">
        <v>8315</v>
      </c>
      <c r="R3039" t="s">
        <v>8355</v>
      </c>
      <c r="S3039" s="15">
        <f t="shared" si="190"/>
        <v>40378.893206018518</v>
      </c>
      <c r="T3039" s="15">
        <f t="shared" si="191"/>
        <v>40453.207638888889</v>
      </c>
    </row>
    <row r="3040" spans="1:20" ht="41.4" x14ac:dyDescent="0.4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188"/>
        <v>101</v>
      </c>
      <c r="P3040">
        <f t="shared" si="189"/>
        <v>37.22</v>
      </c>
      <c r="Q3040" s="11" t="s">
        <v>8315</v>
      </c>
      <c r="R3040" t="s">
        <v>8355</v>
      </c>
      <c r="S3040" s="15">
        <f t="shared" si="190"/>
        <v>42373.252280092594</v>
      </c>
      <c r="T3040" s="15">
        <f t="shared" si="191"/>
        <v>42433.252280092594</v>
      </c>
    </row>
    <row r="3041" spans="1:20" ht="41.4" x14ac:dyDescent="0.4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188"/>
        <v>109</v>
      </c>
      <c r="P3041">
        <f t="shared" si="189"/>
        <v>92.13</v>
      </c>
      <c r="Q3041" s="11" t="s">
        <v>8315</v>
      </c>
      <c r="R3041" t="s">
        <v>8355</v>
      </c>
      <c r="S3041" s="15">
        <f t="shared" si="190"/>
        <v>41610.794421296298</v>
      </c>
      <c r="T3041" s="15">
        <f t="shared" si="191"/>
        <v>41637.332638888889</v>
      </c>
    </row>
    <row r="3042" spans="1:20" ht="41.4" x14ac:dyDescent="0.4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188"/>
        <v>108</v>
      </c>
      <c r="P3042">
        <f t="shared" si="189"/>
        <v>76.790000000000006</v>
      </c>
      <c r="Q3042" s="11" t="s">
        <v>8315</v>
      </c>
      <c r="R3042" t="s">
        <v>8355</v>
      </c>
      <c r="S3042" s="15">
        <f t="shared" si="190"/>
        <v>42177.791909722218</v>
      </c>
      <c r="T3042" s="15">
        <f t="shared" si="191"/>
        <v>42181.958333333328</v>
      </c>
    </row>
    <row r="3043" spans="1:20" ht="27.6" x14ac:dyDescent="0.4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188"/>
        <v>110</v>
      </c>
      <c r="P3043">
        <f t="shared" si="189"/>
        <v>96.53</v>
      </c>
      <c r="Q3043" s="11" t="s">
        <v>8315</v>
      </c>
      <c r="R3043" t="s">
        <v>8355</v>
      </c>
      <c r="S3043" s="15">
        <f t="shared" si="190"/>
        <v>42359.868611111116</v>
      </c>
      <c r="T3043" s="15">
        <f t="shared" si="191"/>
        <v>42389.868611111116</v>
      </c>
    </row>
    <row r="3044" spans="1:20" ht="41.4" x14ac:dyDescent="0.4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188"/>
        <v>128</v>
      </c>
      <c r="P3044">
        <f t="shared" si="189"/>
        <v>51.89</v>
      </c>
      <c r="Q3044" s="11" t="s">
        <v>8315</v>
      </c>
      <c r="R3044" t="s">
        <v>8355</v>
      </c>
      <c r="S3044" s="15">
        <f t="shared" si="190"/>
        <v>42253.688043981485</v>
      </c>
      <c r="T3044" s="15">
        <f t="shared" si="191"/>
        <v>42283.688043981485</v>
      </c>
    </row>
    <row r="3045" spans="1:20" ht="41.4" x14ac:dyDescent="0.4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188"/>
        <v>110</v>
      </c>
      <c r="P3045">
        <f t="shared" si="189"/>
        <v>128.91</v>
      </c>
      <c r="Q3045" s="11" t="s">
        <v>8315</v>
      </c>
      <c r="R3045" t="s">
        <v>8355</v>
      </c>
      <c r="S3045" s="15">
        <f t="shared" si="190"/>
        <v>42083.070590277777</v>
      </c>
      <c r="T3045" s="15">
        <f t="shared" si="191"/>
        <v>42110.118055555555</v>
      </c>
    </row>
    <row r="3046" spans="1:20" ht="41.4" x14ac:dyDescent="0.4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188"/>
        <v>109</v>
      </c>
      <c r="P3046">
        <f t="shared" si="189"/>
        <v>84.11</v>
      </c>
      <c r="Q3046" s="11" t="s">
        <v>8315</v>
      </c>
      <c r="R3046" t="s">
        <v>8355</v>
      </c>
      <c r="S3046" s="15">
        <f t="shared" si="190"/>
        <v>42387.7268287037</v>
      </c>
      <c r="T3046" s="15">
        <f t="shared" si="191"/>
        <v>42402.7268287037</v>
      </c>
    </row>
    <row r="3047" spans="1:20" ht="41.4" x14ac:dyDescent="0.4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188"/>
        <v>133</v>
      </c>
      <c r="P3047">
        <f t="shared" si="189"/>
        <v>82.94</v>
      </c>
      <c r="Q3047" s="11" t="s">
        <v>8315</v>
      </c>
      <c r="R3047" t="s">
        <v>8355</v>
      </c>
      <c r="S3047" s="15">
        <f t="shared" si="190"/>
        <v>41843.155729166669</v>
      </c>
      <c r="T3047" s="15">
        <f t="shared" si="191"/>
        <v>41873.155729166669</v>
      </c>
    </row>
    <row r="3048" spans="1:20" ht="41.4" x14ac:dyDescent="0.4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188"/>
        <v>191</v>
      </c>
      <c r="P3048">
        <f t="shared" si="189"/>
        <v>259.95</v>
      </c>
      <c r="Q3048" s="11" t="s">
        <v>8315</v>
      </c>
      <c r="R3048" t="s">
        <v>8355</v>
      </c>
      <c r="S3048" s="15">
        <f t="shared" si="190"/>
        <v>41862.803078703706</v>
      </c>
      <c r="T3048" s="15">
        <f t="shared" si="191"/>
        <v>41892.202777777777</v>
      </c>
    </row>
    <row r="3049" spans="1:20" ht="41.4" x14ac:dyDescent="0.4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188"/>
        <v>149</v>
      </c>
      <c r="P3049">
        <f t="shared" si="189"/>
        <v>37.25</v>
      </c>
      <c r="Q3049" s="11" t="s">
        <v>8315</v>
      </c>
      <c r="R3049" t="s">
        <v>8355</v>
      </c>
      <c r="S3049" s="15">
        <f t="shared" si="190"/>
        <v>42443.989050925928</v>
      </c>
      <c r="T3049" s="15">
        <f t="shared" si="191"/>
        <v>42487.552777777775</v>
      </c>
    </row>
    <row r="3050" spans="1:20" ht="41.4" x14ac:dyDescent="0.4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188"/>
        <v>166</v>
      </c>
      <c r="P3050">
        <f t="shared" si="189"/>
        <v>177.02</v>
      </c>
      <c r="Q3050" s="11" t="s">
        <v>8315</v>
      </c>
      <c r="R3050" t="s">
        <v>8355</v>
      </c>
      <c r="S3050" s="15">
        <f t="shared" si="190"/>
        <v>41975.901180555549</v>
      </c>
      <c r="T3050" s="15">
        <f t="shared" si="191"/>
        <v>42004.890277777777</v>
      </c>
    </row>
    <row r="3051" spans="1:20" ht="41.4" x14ac:dyDescent="0.4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188"/>
        <v>107</v>
      </c>
      <c r="P3051">
        <f t="shared" si="189"/>
        <v>74.069999999999993</v>
      </c>
      <c r="Q3051" s="11" t="s">
        <v>8315</v>
      </c>
      <c r="R3051" t="s">
        <v>8355</v>
      </c>
      <c r="S3051" s="15">
        <f t="shared" si="190"/>
        <v>42139.014525462961</v>
      </c>
      <c r="T3051" s="15">
        <f t="shared" si="191"/>
        <v>42169.014525462961</v>
      </c>
    </row>
    <row r="3052" spans="1:20" ht="27.6" x14ac:dyDescent="0.4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188"/>
        <v>106</v>
      </c>
      <c r="P3052">
        <f t="shared" si="189"/>
        <v>70.67</v>
      </c>
      <c r="Q3052" s="11" t="s">
        <v>8315</v>
      </c>
      <c r="R3052" t="s">
        <v>8355</v>
      </c>
      <c r="S3052" s="15">
        <f t="shared" si="190"/>
        <v>42465.16851851852</v>
      </c>
      <c r="T3052" s="15">
        <f t="shared" si="191"/>
        <v>42495.16851851852</v>
      </c>
    </row>
    <row r="3053" spans="1:20" ht="41.4" x14ac:dyDescent="0.4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188"/>
        <v>24</v>
      </c>
      <c r="P3053">
        <f t="shared" si="189"/>
        <v>23.63</v>
      </c>
      <c r="Q3053" s="11" t="s">
        <v>8315</v>
      </c>
      <c r="R3053" t="s">
        <v>8355</v>
      </c>
      <c r="S3053" s="15">
        <f t="shared" si="190"/>
        <v>42744.416030092587</v>
      </c>
      <c r="T3053" s="15">
        <f t="shared" si="191"/>
        <v>42774.416030092587</v>
      </c>
    </row>
    <row r="3054" spans="1:20" ht="27.6" x14ac:dyDescent="0.4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188"/>
        <v>0</v>
      </c>
      <c r="P3054">
        <f t="shared" si="189"/>
        <v>37.5</v>
      </c>
      <c r="Q3054" s="11" t="s">
        <v>8315</v>
      </c>
      <c r="R3054" t="s">
        <v>8355</v>
      </c>
      <c r="S3054" s="15">
        <f t="shared" si="190"/>
        <v>42122.670069444444</v>
      </c>
      <c r="T3054" s="15">
        <f t="shared" si="191"/>
        <v>42152.665972222225</v>
      </c>
    </row>
    <row r="3055" spans="1:20" ht="41.4" x14ac:dyDescent="0.4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188"/>
        <v>0</v>
      </c>
      <c r="P3055">
        <f t="shared" si="189"/>
        <v>13.33</v>
      </c>
      <c r="Q3055" s="11" t="s">
        <v>8315</v>
      </c>
      <c r="R3055" t="s">
        <v>8355</v>
      </c>
      <c r="S3055" s="15">
        <f t="shared" si="190"/>
        <v>41862.761724537035</v>
      </c>
      <c r="T3055" s="15">
        <f t="shared" si="191"/>
        <v>41914.165972222225</v>
      </c>
    </row>
    <row r="3056" spans="1:20" ht="41.4" x14ac:dyDescent="0.4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188"/>
        <v>0</v>
      </c>
      <c r="P3056">
        <f t="shared" si="189"/>
        <v>0</v>
      </c>
      <c r="Q3056" s="11" t="s">
        <v>8315</v>
      </c>
      <c r="R3056" t="s">
        <v>8355</v>
      </c>
      <c r="S3056" s="15">
        <f t="shared" si="190"/>
        <v>42027.832800925928</v>
      </c>
      <c r="T3056" s="15">
        <f t="shared" si="191"/>
        <v>42065.044444444444</v>
      </c>
    </row>
    <row r="3057" spans="1:20" ht="41.4" x14ac:dyDescent="0.4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188"/>
        <v>0</v>
      </c>
      <c r="P3057">
        <f t="shared" si="189"/>
        <v>1</v>
      </c>
      <c r="Q3057" s="11" t="s">
        <v>8315</v>
      </c>
      <c r="R3057" t="s">
        <v>8355</v>
      </c>
      <c r="S3057" s="15">
        <f t="shared" si="190"/>
        <v>41953.95821759259</v>
      </c>
      <c r="T3057" s="15">
        <f t="shared" si="191"/>
        <v>42013.95821759259</v>
      </c>
    </row>
    <row r="3058" spans="1:20" ht="41.4" x14ac:dyDescent="0.4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188"/>
        <v>0</v>
      </c>
      <c r="P3058">
        <f t="shared" si="189"/>
        <v>0</v>
      </c>
      <c r="Q3058" s="11" t="s">
        <v>8315</v>
      </c>
      <c r="R3058" t="s">
        <v>8355</v>
      </c>
      <c r="S3058" s="15">
        <f t="shared" si="190"/>
        <v>41851.636388888888</v>
      </c>
      <c r="T3058" s="15">
        <f t="shared" si="191"/>
        <v>41911.636388888888</v>
      </c>
    </row>
    <row r="3059" spans="1:20" ht="41.4" x14ac:dyDescent="0.4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188"/>
        <v>0</v>
      </c>
      <c r="P3059">
        <f t="shared" si="189"/>
        <v>0</v>
      </c>
      <c r="Q3059" s="11" t="s">
        <v>8315</v>
      </c>
      <c r="R3059" t="s">
        <v>8355</v>
      </c>
      <c r="S3059" s="15">
        <f t="shared" si="190"/>
        <v>42433.650590277779</v>
      </c>
      <c r="T3059" s="15">
        <f t="shared" si="191"/>
        <v>42463.608923611115</v>
      </c>
    </row>
    <row r="3060" spans="1:20" ht="41.4" x14ac:dyDescent="0.4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188"/>
        <v>0</v>
      </c>
      <c r="P3060">
        <f t="shared" si="189"/>
        <v>1</v>
      </c>
      <c r="Q3060" s="11" t="s">
        <v>8315</v>
      </c>
      <c r="R3060" t="s">
        <v>8355</v>
      </c>
      <c r="S3060" s="15">
        <f t="shared" si="190"/>
        <v>42460.374305555553</v>
      </c>
      <c r="T3060" s="15">
        <f t="shared" si="191"/>
        <v>42510.374305555553</v>
      </c>
    </row>
    <row r="3061" spans="1:20" ht="41.4" x14ac:dyDescent="0.4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188"/>
        <v>3</v>
      </c>
      <c r="P3061">
        <f t="shared" si="189"/>
        <v>41</v>
      </c>
      <c r="Q3061" s="11" t="s">
        <v>8315</v>
      </c>
      <c r="R3061" t="s">
        <v>8355</v>
      </c>
      <c r="S3061" s="15">
        <f t="shared" si="190"/>
        <v>41829.935717592591</v>
      </c>
      <c r="T3061" s="15">
        <f t="shared" si="191"/>
        <v>41859.935717592591</v>
      </c>
    </row>
    <row r="3062" spans="1:20" ht="27.6" x14ac:dyDescent="0.4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188"/>
        <v>0</v>
      </c>
      <c r="P3062">
        <f t="shared" si="189"/>
        <v>55.83</v>
      </c>
      <c r="Q3062" s="11" t="s">
        <v>8315</v>
      </c>
      <c r="R3062" t="s">
        <v>8355</v>
      </c>
      <c r="S3062" s="15">
        <f t="shared" si="190"/>
        <v>42245.274699074071</v>
      </c>
      <c r="T3062" s="15">
        <f t="shared" si="191"/>
        <v>42275.274699074071</v>
      </c>
    </row>
    <row r="3063" spans="1:20" x14ac:dyDescent="0.4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188"/>
        <v>0</v>
      </c>
      <c r="P3063">
        <f t="shared" si="189"/>
        <v>0</v>
      </c>
      <c r="Q3063" s="11" t="s">
        <v>8315</v>
      </c>
      <c r="R3063" t="s">
        <v>8355</v>
      </c>
      <c r="S3063" s="15">
        <f t="shared" si="190"/>
        <v>41834.784120370372</v>
      </c>
      <c r="T3063" s="15">
        <f t="shared" si="191"/>
        <v>41864.784120370372</v>
      </c>
    </row>
    <row r="3064" spans="1:20" ht="41.4" x14ac:dyDescent="0.4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188"/>
        <v>67</v>
      </c>
      <c r="P3064">
        <f t="shared" si="189"/>
        <v>99.76</v>
      </c>
      <c r="Q3064" s="11" t="s">
        <v>8315</v>
      </c>
      <c r="R3064" t="s">
        <v>8355</v>
      </c>
      <c r="S3064" s="15">
        <f t="shared" si="190"/>
        <v>42248.535787037035</v>
      </c>
      <c r="T3064" s="15">
        <f t="shared" si="191"/>
        <v>42277.75</v>
      </c>
    </row>
    <row r="3065" spans="1:20" ht="27.6" x14ac:dyDescent="0.4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188"/>
        <v>20</v>
      </c>
      <c r="P3065">
        <f t="shared" si="189"/>
        <v>25.52</v>
      </c>
      <c r="Q3065" s="11" t="s">
        <v>8315</v>
      </c>
      <c r="R3065" t="s">
        <v>8355</v>
      </c>
      <c r="S3065" s="15">
        <f t="shared" si="190"/>
        <v>42630.922893518517</v>
      </c>
      <c r="T3065" s="15">
        <f t="shared" si="191"/>
        <v>42665.922893518517</v>
      </c>
    </row>
    <row r="3066" spans="1:20" ht="27.6" x14ac:dyDescent="0.4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188"/>
        <v>11</v>
      </c>
      <c r="P3066">
        <f t="shared" si="189"/>
        <v>117.65</v>
      </c>
      <c r="Q3066" s="11" t="s">
        <v>8315</v>
      </c>
      <c r="R3066" t="s">
        <v>8355</v>
      </c>
      <c r="S3066" s="15">
        <f t="shared" si="190"/>
        <v>42299.130162037036</v>
      </c>
      <c r="T3066" s="15">
        <f t="shared" si="191"/>
        <v>42330.290972222225</v>
      </c>
    </row>
    <row r="3067" spans="1:20" ht="41.4" x14ac:dyDescent="0.4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188"/>
        <v>0</v>
      </c>
      <c r="P3067">
        <f t="shared" si="189"/>
        <v>5</v>
      </c>
      <c r="Q3067" s="11" t="s">
        <v>8315</v>
      </c>
      <c r="R3067" t="s">
        <v>8355</v>
      </c>
      <c r="S3067" s="15">
        <f t="shared" si="190"/>
        <v>41825.055231481485</v>
      </c>
      <c r="T3067" s="15">
        <f t="shared" si="191"/>
        <v>41850.055231481485</v>
      </c>
    </row>
    <row r="3068" spans="1:20" ht="41.4" x14ac:dyDescent="0.4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188"/>
        <v>12</v>
      </c>
      <c r="P3068">
        <f t="shared" si="189"/>
        <v>2796.67</v>
      </c>
      <c r="Q3068" s="11" t="s">
        <v>8315</v>
      </c>
      <c r="R3068" t="s">
        <v>8355</v>
      </c>
      <c r="S3068" s="15">
        <f t="shared" si="190"/>
        <v>42531.228437500002</v>
      </c>
      <c r="T3068" s="15">
        <f t="shared" si="191"/>
        <v>42561.228437500002</v>
      </c>
    </row>
    <row r="3069" spans="1:20" ht="41.4" x14ac:dyDescent="0.4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188"/>
        <v>3</v>
      </c>
      <c r="P3069">
        <f t="shared" si="189"/>
        <v>200</v>
      </c>
      <c r="Q3069" s="11" t="s">
        <v>8315</v>
      </c>
      <c r="R3069" t="s">
        <v>8355</v>
      </c>
      <c r="S3069" s="15">
        <f t="shared" si="190"/>
        <v>42226.938414351855</v>
      </c>
      <c r="T3069" s="15">
        <f t="shared" si="191"/>
        <v>42256.938414351855</v>
      </c>
    </row>
    <row r="3070" spans="1:20" ht="41.4" x14ac:dyDescent="0.4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188"/>
        <v>0</v>
      </c>
      <c r="P3070">
        <f t="shared" si="189"/>
        <v>87.5</v>
      </c>
      <c r="Q3070" s="11" t="s">
        <v>8315</v>
      </c>
      <c r="R3070" t="s">
        <v>8355</v>
      </c>
      <c r="S3070" s="15">
        <f t="shared" si="190"/>
        <v>42263.691574074073</v>
      </c>
      <c r="T3070" s="15">
        <f t="shared" si="191"/>
        <v>42293.691574074073</v>
      </c>
    </row>
    <row r="3071" spans="1:20" ht="41.4" x14ac:dyDescent="0.4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188"/>
        <v>14</v>
      </c>
      <c r="P3071">
        <f t="shared" si="189"/>
        <v>20.14</v>
      </c>
      <c r="Q3071" s="11" t="s">
        <v>8315</v>
      </c>
      <c r="R3071" t="s">
        <v>8355</v>
      </c>
      <c r="S3071" s="15">
        <f t="shared" si="190"/>
        <v>41957.833726851852</v>
      </c>
      <c r="T3071" s="15">
        <f t="shared" si="191"/>
        <v>41987.833726851852</v>
      </c>
    </row>
    <row r="3072" spans="1:20" ht="41.4" x14ac:dyDescent="0.4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188"/>
        <v>3</v>
      </c>
      <c r="P3072">
        <f t="shared" si="189"/>
        <v>20.88</v>
      </c>
      <c r="Q3072" s="11" t="s">
        <v>8315</v>
      </c>
      <c r="R3072" t="s">
        <v>8355</v>
      </c>
      <c r="S3072" s="15">
        <f t="shared" si="190"/>
        <v>42690.733437499999</v>
      </c>
      <c r="T3072" s="15">
        <f t="shared" si="191"/>
        <v>42711.733437499999</v>
      </c>
    </row>
    <row r="3073" spans="1:20" ht="41.4" x14ac:dyDescent="0.4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188"/>
        <v>60</v>
      </c>
      <c r="P3073">
        <f t="shared" si="189"/>
        <v>61.31</v>
      </c>
      <c r="Q3073" s="11" t="s">
        <v>8315</v>
      </c>
      <c r="R3073" t="s">
        <v>8355</v>
      </c>
      <c r="S3073" s="15">
        <f t="shared" si="190"/>
        <v>42097.732418981483</v>
      </c>
      <c r="T3073" s="15">
        <f t="shared" si="191"/>
        <v>42115.249305555553</v>
      </c>
    </row>
    <row r="3074" spans="1:20" ht="41.4" x14ac:dyDescent="0.4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si="188"/>
        <v>0</v>
      </c>
      <c r="P3074">
        <f t="shared" si="189"/>
        <v>1</v>
      </c>
      <c r="Q3074" s="11" t="s">
        <v>8315</v>
      </c>
      <c r="R3074" t="s">
        <v>8355</v>
      </c>
      <c r="S3074" s="15">
        <f t="shared" si="190"/>
        <v>42658.690532407403</v>
      </c>
      <c r="T3074" s="15">
        <f t="shared" si="191"/>
        <v>42673.073611111111</v>
      </c>
    </row>
    <row r="3075" spans="1:20" ht="41.4" x14ac:dyDescent="0.4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ref="O3075:O3138" si="192">ROUND(E3075/D3075*100,0)</f>
        <v>0</v>
      </c>
      <c r="P3075">
        <f t="shared" ref="P3075:P3138" si="193">IFERROR(ROUND(E3075/L3075,2),0)</f>
        <v>92.14</v>
      </c>
      <c r="Q3075" s="11" t="s">
        <v>8315</v>
      </c>
      <c r="R3075" t="s">
        <v>8355</v>
      </c>
      <c r="S3075" s="15">
        <f t="shared" ref="S3075:S3138" si="194">(((J3075/60)/60)/24)+DATE(1970,1,1)</f>
        <v>42111.684027777781</v>
      </c>
      <c r="T3075" s="15">
        <f t="shared" ref="T3075:T3138" si="195">(((I3075/60)/60)/24)+DATE(1970,1,1)</f>
        <v>42169.804861111115</v>
      </c>
    </row>
    <row r="3076" spans="1:20" ht="55.2" x14ac:dyDescent="0.4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192"/>
        <v>0</v>
      </c>
      <c r="P3076">
        <f t="shared" si="193"/>
        <v>7.33</v>
      </c>
      <c r="Q3076" s="11" t="s">
        <v>8315</v>
      </c>
      <c r="R3076" t="s">
        <v>8355</v>
      </c>
      <c r="S3076" s="15">
        <f t="shared" si="194"/>
        <v>42409.571284722217</v>
      </c>
      <c r="T3076" s="15">
        <f t="shared" si="195"/>
        <v>42439.571284722217</v>
      </c>
    </row>
    <row r="3077" spans="1:20" ht="41.4" x14ac:dyDescent="0.4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192"/>
        <v>9</v>
      </c>
      <c r="P3077">
        <f t="shared" si="193"/>
        <v>64.8</v>
      </c>
      <c r="Q3077" s="11" t="s">
        <v>8315</v>
      </c>
      <c r="R3077" t="s">
        <v>8355</v>
      </c>
      <c r="S3077" s="15">
        <f t="shared" si="194"/>
        <v>42551.102314814809</v>
      </c>
      <c r="T3077" s="15">
        <f t="shared" si="195"/>
        <v>42601.102314814809</v>
      </c>
    </row>
    <row r="3078" spans="1:20" ht="27.6" x14ac:dyDescent="0.4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192"/>
        <v>15</v>
      </c>
      <c r="P3078">
        <f t="shared" si="193"/>
        <v>30.12</v>
      </c>
      <c r="Q3078" s="11" t="s">
        <v>8315</v>
      </c>
      <c r="R3078" t="s">
        <v>8355</v>
      </c>
      <c r="S3078" s="15">
        <f t="shared" si="194"/>
        <v>42226.651886574073</v>
      </c>
      <c r="T3078" s="15">
        <f t="shared" si="195"/>
        <v>42286.651886574073</v>
      </c>
    </row>
    <row r="3079" spans="1:20" ht="41.4" x14ac:dyDescent="0.4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192"/>
        <v>0</v>
      </c>
      <c r="P3079">
        <f t="shared" si="193"/>
        <v>52.5</v>
      </c>
      <c r="Q3079" s="11" t="s">
        <v>8315</v>
      </c>
      <c r="R3079" t="s">
        <v>8355</v>
      </c>
      <c r="S3079" s="15">
        <f t="shared" si="194"/>
        <v>42766.956921296296</v>
      </c>
      <c r="T3079" s="15">
        <f t="shared" si="195"/>
        <v>42796.956921296296</v>
      </c>
    </row>
    <row r="3080" spans="1:20" ht="41.4" x14ac:dyDescent="0.4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192"/>
        <v>0</v>
      </c>
      <c r="P3080">
        <f t="shared" si="193"/>
        <v>23.67</v>
      </c>
      <c r="Q3080" s="11" t="s">
        <v>8315</v>
      </c>
      <c r="R3080" t="s">
        <v>8355</v>
      </c>
      <c r="S3080" s="15">
        <f t="shared" si="194"/>
        <v>42031.138831018514</v>
      </c>
      <c r="T3080" s="15">
        <f t="shared" si="195"/>
        <v>42061.138831018514</v>
      </c>
    </row>
    <row r="3081" spans="1:20" ht="41.4" x14ac:dyDescent="0.4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192"/>
        <v>1</v>
      </c>
      <c r="P3081">
        <f t="shared" si="193"/>
        <v>415.78</v>
      </c>
      <c r="Q3081" s="11" t="s">
        <v>8315</v>
      </c>
      <c r="R3081" t="s">
        <v>8355</v>
      </c>
      <c r="S3081" s="15">
        <f t="shared" si="194"/>
        <v>42055.713368055556</v>
      </c>
      <c r="T3081" s="15">
        <f t="shared" si="195"/>
        <v>42085.671701388885</v>
      </c>
    </row>
    <row r="3082" spans="1:20" ht="41.4" x14ac:dyDescent="0.4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192"/>
        <v>0</v>
      </c>
      <c r="P3082">
        <f t="shared" si="193"/>
        <v>53.71</v>
      </c>
      <c r="Q3082" s="11" t="s">
        <v>8315</v>
      </c>
      <c r="R3082" t="s">
        <v>8355</v>
      </c>
      <c r="S3082" s="15">
        <f t="shared" si="194"/>
        <v>41940.028287037036</v>
      </c>
      <c r="T3082" s="15">
        <f t="shared" si="195"/>
        <v>42000.0699537037</v>
      </c>
    </row>
    <row r="3083" spans="1:20" ht="41.4" x14ac:dyDescent="0.4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192"/>
        <v>0</v>
      </c>
      <c r="P3083">
        <f t="shared" si="193"/>
        <v>420.6</v>
      </c>
      <c r="Q3083" s="11" t="s">
        <v>8315</v>
      </c>
      <c r="R3083" t="s">
        <v>8355</v>
      </c>
      <c r="S3083" s="15">
        <f t="shared" si="194"/>
        <v>42237.181608796294</v>
      </c>
      <c r="T3083" s="15">
        <f t="shared" si="195"/>
        <v>42267.181608796294</v>
      </c>
    </row>
    <row r="3084" spans="1:20" ht="41.4" x14ac:dyDescent="0.4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192"/>
        <v>0</v>
      </c>
      <c r="P3084">
        <f t="shared" si="193"/>
        <v>0</v>
      </c>
      <c r="Q3084" s="11" t="s">
        <v>8315</v>
      </c>
      <c r="R3084" t="s">
        <v>8355</v>
      </c>
      <c r="S3084" s="15">
        <f t="shared" si="194"/>
        <v>42293.922986111109</v>
      </c>
      <c r="T3084" s="15">
        <f t="shared" si="195"/>
        <v>42323.96465277778</v>
      </c>
    </row>
    <row r="3085" spans="1:20" ht="55.2" x14ac:dyDescent="0.4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192"/>
        <v>0</v>
      </c>
      <c r="P3085">
        <f t="shared" si="193"/>
        <v>18.670000000000002</v>
      </c>
      <c r="Q3085" s="11" t="s">
        <v>8315</v>
      </c>
      <c r="R3085" t="s">
        <v>8355</v>
      </c>
      <c r="S3085" s="15">
        <f t="shared" si="194"/>
        <v>41853.563402777778</v>
      </c>
      <c r="T3085" s="15">
        <f t="shared" si="195"/>
        <v>41883.208333333336</v>
      </c>
    </row>
    <row r="3086" spans="1:20" ht="41.4" x14ac:dyDescent="0.4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192"/>
        <v>12</v>
      </c>
      <c r="P3086">
        <f t="shared" si="193"/>
        <v>78.33</v>
      </c>
      <c r="Q3086" s="11" t="s">
        <v>8315</v>
      </c>
      <c r="R3086" t="s">
        <v>8355</v>
      </c>
      <c r="S3086" s="15">
        <f t="shared" si="194"/>
        <v>42100.723738425921</v>
      </c>
      <c r="T3086" s="15">
        <f t="shared" si="195"/>
        <v>42129.783333333333</v>
      </c>
    </row>
    <row r="3087" spans="1:20" ht="41.4" x14ac:dyDescent="0.4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192"/>
        <v>2</v>
      </c>
      <c r="P3087">
        <f t="shared" si="193"/>
        <v>67.78</v>
      </c>
      <c r="Q3087" s="11" t="s">
        <v>8315</v>
      </c>
      <c r="R3087" t="s">
        <v>8355</v>
      </c>
      <c r="S3087" s="15">
        <f t="shared" si="194"/>
        <v>42246.883784722217</v>
      </c>
      <c r="T3087" s="15">
        <f t="shared" si="195"/>
        <v>42276.883784722217</v>
      </c>
    </row>
    <row r="3088" spans="1:20" ht="41.4" x14ac:dyDescent="0.4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192"/>
        <v>0</v>
      </c>
      <c r="P3088">
        <f t="shared" si="193"/>
        <v>16.670000000000002</v>
      </c>
      <c r="Q3088" s="11" t="s">
        <v>8315</v>
      </c>
      <c r="R3088" t="s">
        <v>8355</v>
      </c>
      <c r="S3088" s="15">
        <f t="shared" si="194"/>
        <v>42173.67082175926</v>
      </c>
      <c r="T3088" s="15">
        <f t="shared" si="195"/>
        <v>42233.67082175926</v>
      </c>
    </row>
    <row r="3089" spans="1:20" ht="41.4" x14ac:dyDescent="0.4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192"/>
        <v>1</v>
      </c>
      <c r="P3089">
        <f t="shared" si="193"/>
        <v>62.5</v>
      </c>
      <c r="Q3089" s="11" t="s">
        <v>8315</v>
      </c>
      <c r="R3089" t="s">
        <v>8355</v>
      </c>
      <c r="S3089" s="15">
        <f t="shared" si="194"/>
        <v>42665.150347222225</v>
      </c>
      <c r="T3089" s="15">
        <f t="shared" si="195"/>
        <v>42725.192013888889</v>
      </c>
    </row>
    <row r="3090" spans="1:20" ht="27.6" x14ac:dyDescent="0.4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192"/>
        <v>0</v>
      </c>
      <c r="P3090">
        <f t="shared" si="193"/>
        <v>42</v>
      </c>
      <c r="Q3090" s="11" t="s">
        <v>8315</v>
      </c>
      <c r="R3090" t="s">
        <v>8355</v>
      </c>
      <c r="S3090" s="15">
        <f t="shared" si="194"/>
        <v>41981.57230324074</v>
      </c>
      <c r="T3090" s="15">
        <f t="shared" si="195"/>
        <v>42012.570138888885</v>
      </c>
    </row>
    <row r="3091" spans="1:20" ht="27.6" x14ac:dyDescent="0.4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192"/>
        <v>23</v>
      </c>
      <c r="P3091">
        <f t="shared" si="193"/>
        <v>130.09</v>
      </c>
      <c r="Q3091" s="11" t="s">
        <v>8315</v>
      </c>
      <c r="R3091" t="s">
        <v>8355</v>
      </c>
      <c r="S3091" s="15">
        <f t="shared" si="194"/>
        <v>42528.542627314819</v>
      </c>
      <c r="T3091" s="15">
        <f t="shared" si="195"/>
        <v>42560.082638888889</v>
      </c>
    </row>
    <row r="3092" spans="1:20" ht="41.4" x14ac:dyDescent="0.4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192"/>
        <v>5</v>
      </c>
      <c r="P3092">
        <f t="shared" si="193"/>
        <v>1270.22</v>
      </c>
      <c r="Q3092" s="11" t="s">
        <v>8315</v>
      </c>
      <c r="R3092" t="s">
        <v>8355</v>
      </c>
      <c r="S3092" s="15">
        <f t="shared" si="194"/>
        <v>42065.818807870368</v>
      </c>
      <c r="T3092" s="15">
        <f t="shared" si="195"/>
        <v>42125.777141203704</v>
      </c>
    </row>
    <row r="3093" spans="1:20" ht="41.4" x14ac:dyDescent="0.4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192"/>
        <v>16</v>
      </c>
      <c r="P3093">
        <f t="shared" si="193"/>
        <v>88.44</v>
      </c>
      <c r="Q3093" s="11" t="s">
        <v>8315</v>
      </c>
      <c r="R3093" t="s">
        <v>8355</v>
      </c>
      <c r="S3093" s="15">
        <f t="shared" si="194"/>
        <v>42566.948414351849</v>
      </c>
      <c r="T3093" s="15">
        <f t="shared" si="195"/>
        <v>42596.948414351849</v>
      </c>
    </row>
    <row r="3094" spans="1:20" ht="41.4" x14ac:dyDescent="0.4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192"/>
        <v>1</v>
      </c>
      <c r="P3094">
        <f t="shared" si="193"/>
        <v>56.34</v>
      </c>
      <c r="Q3094" s="11" t="s">
        <v>8315</v>
      </c>
      <c r="R3094" t="s">
        <v>8355</v>
      </c>
      <c r="S3094" s="15">
        <f t="shared" si="194"/>
        <v>42255.619351851856</v>
      </c>
      <c r="T3094" s="15">
        <f t="shared" si="195"/>
        <v>42292.916666666672</v>
      </c>
    </row>
    <row r="3095" spans="1:20" ht="41.4" x14ac:dyDescent="0.4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192"/>
        <v>23</v>
      </c>
      <c r="P3095">
        <f t="shared" si="193"/>
        <v>53.53</v>
      </c>
      <c r="Q3095" s="11" t="s">
        <v>8315</v>
      </c>
      <c r="R3095" t="s">
        <v>8355</v>
      </c>
      <c r="S3095" s="15">
        <f t="shared" si="194"/>
        <v>41760.909039351849</v>
      </c>
      <c r="T3095" s="15">
        <f t="shared" si="195"/>
        <v>41791.165972222225</v>
      </c>
    </row>
    <row r="3096" spans="1:20" ht="27.6" x14ac:dyDescent="0.4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192"/>
        <v>0</v>
      </c>
      <c r="P3096">
        <f t="shared" si="193"/>
        <v>25</v>
      </c>
      <c r="Q3096" s="11" t="s">
        <v>8315</v>
      </c>
      <c r="R3096" t="s">
        <v>8355</v>
      </c>
      <c r="S3096" s="15">
        <f t="shared" si="194"/>
        <v>42207.795787037037</v>
      </c>
      <c r="T3096" s="15">
        <f t="shared" si="195"/>
        <v>42267.795787037037</v>
      </c>
    </row>
    <row r="3097" spans="1:20" ht="41.4" x14ac:dyDescent="0.4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192"/>
        <v>0</v>
      </c>
      <c r="P3097">
        <f t="shared" si="193"/>
        <v>50</v>
      </c>
      <c r="Q3097" s="11" t="s">
        <v>8315</v>
      </c>
      <c r="R3097" t="s">
        <v>8355</v>
      </c>
      <c r="S3097" s="15">
        <f t="shared" si="194"/>
        <v>42523.025231481486</v>
      </c>
      <c r="T3097" s="15">
        <f t="shared" si="195"/>
        <v>42583.025231481486</v>
      </c>
    </row>
    <row r="3098" spans="1:20" ht="41.4" x14ac:dyDescent="0.4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192"/>
        <v>4</v>
      </c>
      <c r="P3098">
        <f t="shared" si="193"/>
        <v>56.79</v>
      </c>
      <c r="Q3098" s="11" t="s">
        <v>8315</v>
      </c>
      <c r="R3098" t="s">
        <v>8355</v>
      </c>
      <c r="S3098" s="15">
        <f t="shared" si="194"/>
        <v>42114.825532407413</v>
      </c>
      <c r="T3098" s="15">
        <f t="shared" si="195"/>
        <v>42144.825532407413</v>
      </c>
    </row>
    <row r="3099" spans="1:20" ht="41.4" x14ac:dyDescent="0.4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192"/>
        <v>17</v>
      </c>
      <c r="P3099">
        <f t="shared" si="193"/>
        <v>40.83</v>
      </c>
      <c r="Q3099" s="11" t="s">
        <v>8315</v>
      </c>
      <c r="R3099" t="s">
        <v>8355</v>
      </c>
      <c r="S3099" s="15">
        <f t="shared" si="194"/>
        <v>42629.503483796296</v>
      </c>
      <c r="T3099" s="15">
        <f t="shared" si="195"/>
        <v>42650.583333333328</v>
      </c>
    </row>
    <row r="3100" spans="1:20" ht="41.4" x14ac:dyDescent="0.4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192"/>
        <v>4</v>
      </c>
      <c r="P3100">
        <f t="shared" si="193"/>
        <v>65.11</v>
      </c>
      <c r="Q3100" s="11" t="s">
        <v>8315</v>
      </c>
      <c r="R3100" t="s">
        <v>8355</v>
      </c>
      <c r="S3100" s="15">
        <f t="shared" si="194"/>
        <v>42359.792233796295</v>
      </c>
      <c r="T3100" s="15">
        <f t="shared" si="195"/>
        <v>42408.01180555555</v>
      </c>
    </row>
    <row r="3101" spans="1:20" ht="41.4" x14ac:dyDescent="0.4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192"/>
        <v>14</v>
      </c>
      <c r="P3101">
        <f t="shared" si="193"/>
        <v>55.6</v>
      </c>
      <c r="Q3101" s="11" t="s">
        <v>8315</v>
      </c>
      <c r="R3101" t="s">
        <v>8355</v>
      </c>
      <c r="S3101" s="15">
        <f t="shared" si="194"/>
        <v>42382.189710648148</v>
      </c>
      <c r="T3101" s="15">
        <f t="shared" si="195"/>
        <v>42412.189710648148</v>
      </c>
    </row>
    <row r="3102" spans="1:20" ht="41.4" x14ac:dyDescent="0.4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192"/>
        <v>15</v>
      </c>
      <c r="P3102">
        <f t="shared" si="193"/>
        <v>140.54</v>
      </c>
      <c r="Q3102" s="11" t="s">
        <v>8315</v>
      </c>
      <c r="R3102" t="s">
        <v>8355</v>
      </c>
      <c r="S3102" s="15">
        <f t="shared" si="194"/>
        <v>41902.622395833336</v>
      </c>
      <c r="T3102" s="15">
        <f t="shared" si="195"/>
        <v>41932.622395833336</v>
      </c>
    </row>
    <row r="3103" spans="1:20" ht="55.2" x14ac:dyDescent="0.4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192"/>
        <v>12</v>
      </c>
      <c r="P3103">
        <f t="shared" si="193"/>
        <v>25</v>
      </c>
      <c r="Q3103" s="11" t="s">
        <v>8315</v>
      </c>
      <c r="R3103" t="s">
        <v>8355</v>
      </c>
      <c r="S3103" s="15">
        <f t="shared" si="194"/>
        <v>42171.383530092593</v>
      </c>
      <c r="T3103" s="15">
        <f t="shared" si="195"/>
        <v>42201.330555555556</v>
      </c>
    </row>
    <row r="3104" spans="1:20" ht="41.4" x14ac:dyDescent="0.4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192"/>
        <v>39</v>
      </c>
      <c r="P3104">
        <f t="shared" si="193"/>
        <v>69.53</v>
      </c>
      <c r="Q3104" s="11" t="s">
        <v>8315</v>
      </c>
      <c r="R3104" t="s">
        <v>8355</v>
      </c>
      <c r="S3104" s="15">
        <f t="shared" si="194"/>
        <v>42555.340486111112</v>
      </c>
      <c r="T3104" s="15">
        <f t="shared" si="195"/>
        <v>42605.340486111112</v>
      </c>
    </row>
    <row r="3105" spans="1:20" ht="27.6" x14ac:dyDescent="0.4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192"/>
        <v>0</v>
      </c>
      <c r="P3105">
        <f t="shared" si="193"/>
        <v>5.5</v>
      </c>
      <c r="Q3105" s="11" t="s">
        <v>8315</v>
      </c>
      <c r="R3105" t="s">
        <v>8355</v>
      </c>
      <c r="S3105" s="15">
        <f t="shared" si="194"/>
        <v>42107.156319444446</v>
      </c>
      <c r="T3105" s="15">
        <f t="shared" si="195"/>
        <v>42167.156319444446</v>
      </c>
    </row>
    <row r="3106" spans="1:20" ht="41.4" x14ac:dyDescent="0.4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192"/>
        <v>30</v>
      </c>
      <c r="P3106">
        <f t="shared" si="193"/>
        <v>237</v>
      </c>
      <c r="Q3106" s="11" t="s">
        <v>8315</v>
      </c>
      <c r="R3106" t="s">
        <v>8355</v>
      </c>
      <c r="S3106" s="15">
        <f t="shared" si="194"/>
        <v>42006.908692129626</v>
      </c>
      <c r="T3106" s="15">
        <f t="shared" si="195"/>
        <v>42038.083333333328</v>
      </c>
    </row>
    <row r="3107" spans="1:20" ht="41.4" x14ac:dyDescent="0.4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192"/>
        <v>42</v>
      </c>
      <c r="P3107">
        <f t="shared" si="193"/>
        <v>79.87</v>
      </c>
      <c r="Q3107" s="11" t="s">
        <v>8315</v>
      </c>
      <c r="R3107" t="s">
        <v>8355</v>
      </c>
      <c r="S3107" s="15">
        <f t="shared" si="194"/>
        <v>41876.718935185185</v>
      </c>
      <c r="T3107" s="15">
        <f t="shared" si="195"/>
        <v>41931.208333333336</v>
      </c>
    </row>
    <row r="3108" spans="1:20" ht="41.4" x14ac:dyDescent="0.4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192"/>
        <v>4</v>
      </c>
      <c r="P3108">
        <f t="shared" si="193"/>
        <v>10.25</v>
      </c>
      <c r="Q3108" s="11" t="s">
        <v>8315</v>
      </c>
      <c r="R3108" t="s">
        <v>8355</v>
      </c>
      <c r="S3108" s="15">
        <f t="shared" si="194"/>
        <v>42241.429120370376</v>
      </c>
      <c r="T3108" s="15">
        <f t="shared" si="195"/>
        <v>42263.916666666672</v>
      </c>
    </row>
    <row r="3109" spans="1:20" ht="41.4" x14ac:dyDescent="0.4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192"/>
        <v>20</v>
      </c>
      <c r="P3109">
        <f t="shared" si="193"/>
        <v>272.58999999999997</v>
      </c>
      <c r="Q3109" s="11" t="s">
        <v>8315</v>
      </c>
      <c r="R3109" t="s">
        <v>8355</v>
      </c>
      <c r="S3109" s="15">
        <f t="shared" si="194"/>
        <v>42128.814247685179</v>
      </c>
      <c r="T3109" s="15">
        <f t="shared" si="195"/>
        <v>42135.814247685179</v>
      </c>
    </row>
    <row r="3110" spans="1:20" x14ac:dyDescent="0.4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192"/>
        <v>0</v>
      </c>
      <c r="P3110">
        <f t="shared" si="193"/>
        <v>13</v>
      </c>
      <c r="Q3110" s="11" t="s">
        <v>8315</v>
      </c>
      <c r="R3110" t="s">
        <v>8355</v>
      </c>
      <c r="S3110" s="15">
        <f t="shared" si="194"/>
        <v>42062.680486111116</v>
      </c>
      <c r="T3110" s="15">
        <f t="shared" si="195"/>
        <v>42122.638819444444</v>
      </c>
    </row>
    <row r="3111" spans="1:20" ht="41.4" x14ac:dyDescent="0.4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192"/>
        <v>25</v>
      </c>
      <c r="P3111">
        <f t="shared" si="193"/>
        <v>58.18</v>
      </c>
      <c r="Q3111" s="11" t="s">
        <v>8315</v>
      </c>
      <c r="R3111" t="s">
        <v>8355</v>
      </c>
      <c r="S3111" s="15">
        <f t="shared" si="194"/>
        <v>41844.125115740739</v>
      </c>
      <c r="T3111" s="15">
        <f t="shared" si="195"/>
        <v>41879.125115740739</v>
      </c>
    </row>
    <row r="3112" spans="1:20" ht="41.4" x14ac:dyDescent="0.4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192"/>
        <v>0</v>
      </c>
      <c r="P3112">
        <f t="shared" si="193"/>
        <v>10</v>
      </c>
      <c r="Q3112" s="11" t="s">
        <v>8315</v>
      </c>
      <c r="R3112" t="s">
        <v>8355</v>
      </c>
      <c r="S3112" s="15">
        <f t="shared" si="194"/>
        <v>42745.031469907408</v>
      </c>
      <c r="T3112" s="15">
        <f t="shared" si="195"/>
        <v>42785.031469907408</v>
      </c>
    </row>
    <row r="3113" spans="1:20" ht="27.6" x14ac:dyDescent="0.4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192"/>
        <v>27</v>
      </c>
      <c r="P3113">
        <f t="shared" si="193"/>
        <v>70.11</v>
      </c>
      <c r="Q3113" s="11" t="s">
        <v>8315</v>
      </c>
      <c r="R3113" t="s">
        <v>8355</v>
      </c>
      <c r="S3113" s="15">
        <f t="shared" si="194"/>
        <v>41885.595138888886</v>
      </c>
      <c r="T3113" s="15">
        <f t="shared" si="195"/>
        <v>41916.595138888886</v>
      </c>
    </row>
    <row r="3114" spans="1:20" ht="41.4" x14ac:dyDescent="0.4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192"/>
        <v>5</v>
      </c>
      <c r="P3114">
        <f t="shared" si="193"/>
        <v>57.89</v>
      </c>
      <c r="Q3114" s="11" t="s">
        <v>8315</v>
      </c>
      <c r="R3114" t="s">
        <v>8355</v>
      </c>
      <c r="S3114" s="15">
        <f t="shared" si="194"/>
        <v>42615.121921296297</v>
      </c>
      <c r="T3114" s="15">
        <f t="shared" si="195"/>
        <v>42675.121921296297</v>
      </c>
    </row>
    <row r="3115" spans="1:20" ht="41.4" x14ac:dyDescent="0.4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192"/>
        <v>4</v>
      </c>
      <c r="P3115">
        <f t="shared" si="193"/>
        <v>125.27</v>
      </c>
      <c r="Q3115" s="11" t="s">
        <v>8315</v>
      </c>
      <c r="R3115" t="s">
        <v>8355</v>
      </c>
      <c r="S3115" s="15">
        <f t="shared" si="194"/>
        <v>42081.731273148151</v>
      </c>
      <c r="T3115" s="15">
        <f t="shared" si="195"/>
        <v>42111.731273148151</v>
      </c>
    </row>
    <row r="3116" spans="1:20" ht="41.4" x14ac:dyDescent="0.4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192"/>
        <v>0</v>
      </c>
      <c r="P3116">
        <f t="shared" si="193"/>
        <v>0</v>
      </c>
      <c r="Q3116" s="11" t="s">
        <v>8315</v>
      </c>
      <c r="R3116" t="s">
        <v>8355</v>
      </c>
      <c r="S3116" s="15">
        <f t="shared" si="194"/>
        <v>41843.632523148146</v>
      </c>
      <c r="T3116" s="15">
        <f t="shared" si="195"/>
        <v>41903.632523148146</v>
      </c>
    </row>
    <row r="3117" spans="1:20" ht="41.4" x14ac:dyDescent="0.4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192"/>
        <v>3</v>
      </c>
      <c r="P3117">
        <f t="shared" si="193"/>
        <v>300</v>
      </c>
      <c r="Q3117" s="11" t="s">
        <v>8315</v>
      </c>
      <c r="R3117" t="s">
        <v>8355</v>
      </c>
      <c r="S3117" s="15">
        <f t="shared" si="194"/>
        <v>42496.447071759263</v>
      </c>
      <c r="T3117" s="15">
        <f t="shared" si="195"/>
        <v>42526.447071759263</v>
      </c>
    </row>
    <row r="3118" spans="1:20" ht="41.4" x14ac:dyDescent="0.4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192"/>
        <v>57</v>
      </c>
      <c r="P3118">
        <f t="shared" si="193"/>
        <v>43</v>
      </c>
      <c r="Q3118" s="11" t="s">
        <v>8315</v>
      </c>
      <c r="R3118" t="s">
        <v>8355</v>
      </c>
      <c r="S3118" s="15">
        <f t="shared" si="194"/>
        <v>42081.515335648146</v>
      </c>
      <c r="T3118" s="15">
        <f t="shared" si="195"/>
        <v>42095.515335648146</v>
      </c>
    </row>
    <row r="3119" spans="1:20" ht="41.4" x14ac:dyDescent="0.4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192"/>
        <v>0</v>
      </c>
      <c r="P3119">
        <f t="shared" si="193"/>
        <v>1</v>
      </c>
      <c r="Q3119" s="11" t="s">
        <v>8315</v>
      </c>
      <c r="R3119" t="s">
        <v>8355</v>
      </c>
      <c r="S3119" s="15">
        <f t="shared" si="194"/>
        <v>42509.374537037031</v>
      </c>
      <c r="T3119" s="15">
        <f t="shared" si="195"/>
        <v>42517.55</v>
      </c>
    </row>
    <row r="3120" spans="1:20" ht="27.6" x14ac:dyDescent="0.4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192"/>
        <v>0</v>
      </c>
      <c r="P3120">
        <f t="shared" si="193"/>
        <v>775</v>
      </c>
      <c r="Q3120" s="11" t="s">
        <v>8315</v>
      </c>
      <c r="R3120" t="s">
        <v>8355</v>
      </c>
      <c r="S3120" s="15">
        <f t="shared" si="194"/>
        <v>42534.649571759262</v>
      </c>
      <c r="T3120" s="15">
        <f t="shared" si="195"/>
        <v>42553.649571759262</v>
      </c>
    </row>
    <row r="3121" spans="1:20" ht="41.4" x14ac:dyDescent="0.4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192"/>
        <v>0</v>
      </c>
      <c r="P3121">
        <f t="shared" si="193"/>
        <v>5</v>
      </c>
      <c r="Q3121" s="11" t="s">
        <v>8315</v>
      </c>
      <c r="R3121" t="s">
        <v>8355</v>
      </c>
      <c r="S3121" s="15">
        <f t="shared" si="194"/>
        <v>42060.04550925926</v>
      </c>
      <c r="T3121" s="15">
        <f t="shared" si="195"/>
        <v>42090.003842592589</v>
      </c>
    </row>
    <row r="3122" spans="1:20" ht="41.4" x14ac:dyDescent="0.4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192"/>
        <v>0</v>
      </c>
      <c r="P3122">
        <f t="shared" si="193"/>
        <v>12.8</v>
      </c>
      <c r="Q3122" s="11" t="s">
        <v>8315</v>
      </c>
      <c r="R3122" t="s">
        <v>8355</v>
      </c>
      <c r="S3122" s="15">
        <f t="shared" si="194"/>
        <v>42435.942083333335</v>
      </c>
      <c r="T3122" s="15">
        <f t="shared" si="195"/>
        <v>42495.900416666671</v>
      </c>
    </row>
    <row r="3123" spans="1:20" ht="27.6" x14ac:dyDescent="0.4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192"/>
        <v>1</v>
      </c>
      <c r="P3123">
        <f t="shared" si="193"/>
        <v>10</v>
      </c>
      <c r="Q3123" s="11" t="s">
        <v>8315</v>
      </c>
      <c r="R3123" t="s">
        <v>8355</v>
      </c>
      <c r="S3123" s="15">
        <f t="shared" si="194"/>
        <v>41848.679803240739</v>
      </c>
      <c r="T3123" s="15">
        <f t="shared" si="195"/>
        <v>41908.679803240739</v>
      </c>
    </row>
    <row r="3124" spans="1:20" x14ac:dyDescent="0.4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192"/>
        <v>58</v>
      </c>
      <c r="P3124">
        <f t="shared" si="193"/>
        <v>58</v>
      </c>
      <c r="Q3124" s="11" t="s">
        <v>8315</v>
      </c>
      <c r="R3124" t="s">
        <v>8355</v>
      </c>
      <c r="S3124" s="15">
        <f t="shared" si="194"/>
        <v>42678.932083333333</v>
      </c>
      <c r="T3124" s="15">
        <f t="shared" si="195"/>
        <v>42683.973750000005</v>
      </c>
    </row>
    <row r="3125" spans="1:20" ht="41.4" x14ac:dyDescent="0.4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192"/>
        <v>68</v>
      </c>
      <c r="P3125">
        <f t="shared" si="193"/>
        <v>244.8</v>
      </c>
      <c r="Q3125" s="11" t="s">
        <v>8315</v>
      </c>
      <c r="R3125" t="s">
        <v>8355</v>
      </c>
      <c r="S3125" s="15">
        <f t="shared" si="194"/>
        <v>42530.993032407408</v>
      </c>
      <c r="T3125" s="15">
        <f t="shared" si="195"/>
        <v>42560.993032407408</v>
      </c>
    </row>
    <row r="3126" spans="1:20" ht="27.6" x14ac:dyDescent="0.4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192"/>
        <v>0</v>
      </c>
      <c r="P3126">
        <f t="shared" si="193"/>
        <v>6.5</v>
      </c>
      <c r="Q3126" s="11" t="s">
        <v>8315</v>
      </c>
      <c r="R3126" t="s">
        <v>8355</v>
      </c>
      <c r="S3126" s="15">
        <f t="shared" si="194"/>
        <v>41977.780104166668</v>
      </c>
      <c r="T3126" s="15">
        <f t="shared" si="195"/>
        <v>42037.780104166668</v>
      </c>
    </row>
    <row r="3127" spans="1:20" x14ac:dyDescent="0.4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192"/>
        <v>0</v>
      </c>
      <c r="P3127">
        <f t="shared" si="193"/>
        <v>0</v>
      </c>
      <c r="Q3127" s="11" t="s">
        <v>8315</v>
      </c>
      <c r="R3127" t="s">
        <v>8355</v>
      </c>
      <c r="S3127" s="15">
        <f t="shared" si="194"/>
        <v>42346.20685185185</v>
      </c>
      <c r="T3127" s="15">
        <f t="shared" si="195"/>
        <v>42376.20685185185</v>
      </c>
    </row>
    <row r="3128" spans="1:20" ht="69" x14ac:dyDescent="0.4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192"/>
        <v>4</v>
      </c>
      <c r="P3128">
        <f t="shared" si="193"/>
        <v>61.18</v>
      </c>
      <c r="Q3128" s="11" t="s">
        <v>8315</v>
      </c>
      <c r="R3128" t="s">
        <v>8355</v>
      </c>
      <c r="S3128" s="15">
        <f t="shared" si="194"/>
        <v>42427.01807870371</v>
      </c>
      <c r="T3128" s="15">
        <f t="shared" si="195"/>
        <v>42456.976412037038</v>
      </c>
    </row>
    <row r="3129" spans="1:20" ht="41.4" x14ac:dyDescent="0.4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192"/>
        <v>0</v>
      </c>
      <c r="P3129">
        <f t="shared" si="193"/>
        <v>0</v>
      </c>
      <c r="Q3129" s="11" t="s">
        <v>8315</v>
      </c>
      <c r="R3129" t="s">
        <v>8355</v>
      </c>
      <c r="S3129" s="15">
        <f t="shared" si="194"/>
        <v>42034.856817129628</v>
      </c>
      <c r="T3129" s="15">
        <f t="shared" si="195"/>
        <v>42064.856817129628</v>
      </c>
    </row>
    <row r="3130" spans="1:20" ht="41.4" x14ac:dyDescent="0.4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192"/>
        <v>109</v>
      </c>
      <c r="P3130">
        <f t="shared" si="193"/>
        <v>139.24</v>
      </c>
      <c r="Q3130" s="11" t="s">
        <v>8315</v>
      </c>
      <c r="R3130" t="s">
        <v>8316</v>
      </c>
      <c r="S3130" s="15">
        <f t="shared" si="194"/>
        <v>42780.825706018513</v>
      </c>
      <c r="T3130" s="15">
        <f t="shared" si="195"/>
        <v>42810.784039351856</v>
      </c>
    </row>
    <row r="3131" spans="1:20" ht="41.4" x14ac:dyDescent="0.4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192"/>
        <v>1</v>
      </c>
      <c r="P3131">
        <f t="shared" si="193"/>
        <v>10</v>
      </c>
      <c r="Q3131" s="11" t="s">
        <v>8315</v>
      </c>
      <c r="R3131" t="s">
        <v>8316</v>
      </c>
      <c r="S3131" s="15">
        <f t="shared" si="194"/>
        <v>42803.842812499999</v>
      </c>
      <c r="T3131" s="15">
        <f t="shared" si="195"/>
        <v>42843.801145833335</v>
      </c>
    </row>
    <row r="3132" spans="1:20" ht="27.6" x14ac:dyDescent="0.4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192"/>
        <v>4</v>
      </c>
      <c r="P3132">
        <f t="shared" si="193"/>
        <v>93.75</v>
      </c>
      <c r="Q3132" s="11" t="s">
        <v>8315</v>
      </c>
      <c r="R3132" t="s">
        <v>8316</v>
      </c>
      <c r="S3132" s="15">
        <f t="shared" si="194"/>
        <v>42808.640231481477</v>
      </c>
      <c r="T3132" s="15">
        <f t="shared" si="195"/>
        <v>42839.207638888889</v>
      </c>
    </row>
    <row r="3133" spans="1:20" ht="27.6" x14ac:dyDescent="0.4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192"/>
        <v>16</v>
      </c>
      <c r="P3133">
        <f t="shared" si="193"/>
        <v>53.75</v>
      </c>
      <c r="Q3133" s="11" t="s">
        <v>8315</v>
      </c>
      <c r="R3133" t="s">
        <v>8316</v>
      </c>
      <c r="S3133" s="15">
        <f t="shared" si="194"/>
        <v>42803.579224537039</v>
      </c>
      <c r="T3133" s="15">
        <f t="shared" si="195"/>
        <v>42833.537557870368</v>
      </c>
    </row>
    <row r="3134" spans="1:20" ht="27.6" x14ac:dyDescent="0.4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192"/>
        <v>0</v>
      </c>
      <c r="P3134">
        <f t="shared" si="193"/>
        <v>10</v>
      </c>
      <c r="Q3134" s="11" t="s">
        <v>8315</v>
      </c>
      <c r="R3134" t="s">
        <v>8316</v>
      </c>
      <c r="S3134" s="15">
        <f t="shared" si="194"/>
        <v>42786.350231481483</v>
      </c>
      <c r="T3134" s="15">
        <f t="shared" si="195"/>
        <v>42846.308564814812</v>
      </c>
    </row>
    <row r="3135" spans="1:20" ht="41.4" x14ac:dyDescent="0.4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192"/>
        <v>108</v>
      </c>
      <c r="P3135">
        <f t="shared" si="193"/>
        <v>33.75</v>
      </c>
      <c r="Q3135" s="11" t="s">
        <v>8315</v>
      </c>
      <c r="R3135" t="s">
        <v>8316</v>
      </c>
      <c r="S3135" s="15">
        <f t="shared" si="194"/>
        <v>42788.565208333333</v>
      </c>
      <c r="T3135" s="15">
        <f t="shared" si="195"/>
        <v>42818.523541666669</v>
      </c>
    </row>
    <row r="3136" spans="1:20" ht="41.4" x14ac:dyDescent="0.4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192"/>
        <v>23</v>
      </c>
      <c r="P3136">
        <f t="shared" si="193"/>
        <v>18.75</v>
      </c>
      <c r="Q3136" s="11" t="s">
        <v>8315</v>
      </c>
      <c r="R3136" t="s">
        <v>8316</v>
      </c>
      <c r="S3136" s="15">
        <f t="shared" si="194"/>
        <v>42800.720127314817</v>
      </c>
      <c r="T3136" s="15">
        <f t="shared" si="195"/>
        <v>42821.678460648152</v>
      </c>
    </row>
    <row r="3137" spans="1:20" ht="41.4" x14ac:dyDescent="0.4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192"/>
        <v>21</v>
      </c>
      <c r="P3137">
        <f t="shared" si="193"/>
        <v>23.14</v>
      </c>
      <c r="Q3137" s="11" t="s">
        <v>8315</v>
      </c>
      <c r="R3137" t="s">
        <v>8316</v>
      </c>
      <c r="S3137" s="15">
        <f t="shared" si="194"/>
        <v>42807.151863425926</v>
      </c>
      <c r="T3137" s="15">
        <f t="shared" si="195"/>
        <v>42829.151863425926</v>
      </c>
    </row>
    <row r="3138" spans="1:20" ht="41.4" x14ac:dyDescent="0.4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si="192"/>
        <v>128</v>
      </c>
      <c r="P3138">
        <f t="shared" si="193"/>
        <v>29.05</v>
      </c>
      <c r="Q3138" s="11" t="s">
        <v>8315</v>
      </c>
      <c r="R3138" t="s">
        <v>8316</v>
      </c>
      <c r="S3138" s="15">
        <f t="shared" si="194"/>
        <v>42789.462430555555</v>
      </c>
      <c r="T3138" s="15">
        <f t="shared" si="195"/>
        <v>42825.957638888889</v>
      </c>
    </row>
    <row r="3139" spans="1:20" ht="27.6" x14ac:dyDescent="0.4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ref="O3139:O3202" si="196">ROUND(E3139/D3139*100,0)</f>
        <v>3</v>
      </c>
      <c r="P3139">
        <f t="shared" ref="P3139:P3202" si="197">IFERROR(ROUND(E3139/L3139,2),0)</f>
        <v>50</v>
      </c>
      <c r="Q3139" s="11" t="s">
        <v>8315</v>
      </c>
      <c r="R3139" t="s">
        <v>8316</v>
      </c>
      <c r="S3139" s="15">
        <f t="shared" ref="S3139:S3202" si="198">(((J3139/60)/60)/24)+DATE(1970,1,1)</f>
        <v>42807.885057870371</v>
      </c>
      <c r="T3139" s="15">
        <f t="shared" ref="T3139:T3202" si="199">(((I3139/60)/60)/24)+DATE(1970,1,1)</f>
        <v>42858.8</v>
      </c>
    </row>
    <row r="3140" spans="1:20" ht="55.2" x14ac:dyDescent="0.4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196"/>
        <v>0</v>
      </c>
      <c r="P3140">
        <f t="shared" si="197"/>
        <v>0</v>
      </c>
      <c r="Q3140" s="11" t="s">
        <v>8315</v>
      </c>
      <c r="R3140" t="s">
        <v>8316</v>
      </c>
      <c r="S3140" s="15">
        <f t="shared" si="198"/>
        <v>42809.645914351851</v>
      </c>
      <c r="T3140" s="15">
        <f t="shared" si="199"/>
        <v>42828.645914351851</v>
      </c>
    </row>
    <row r="3141" spans="1:20" ht="41.4" x14ac:dyDescent="0.4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196"/>
        <v>5</v>
      </c>
      <c r="P3141">
        <f t="shared" si="197"/>
        <v>450</v>
      </c>
      <c r="Q3141" s="11" t="s">
        <v>8315</v>
      </c>
      <c r="R3141" t="s">
        <v>8316</v>
      </c>
      <c r="S3141" s="15">
        <f t="shared" si="198"/>
        <v>42785.270370370374</v>
      </c>
      <c r="T3141" s="15">
        <f t="shared" si="199"/>
        <v>42819.189583333333</v>
      </c>
    </row>
    <row r="3142" spans="1:20" ht="41.4" x14ac:dyDescent="0.4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196"/>
        <v>1</v>
      </c>
      <c r="P3142">
        <f t="shared" si="197"/>
        <v>24</v>
      </c>
      <c r="Q3142" s="11" t="s">
        <v>8315</v>
      </c>
      <c r="R3142" t="s">
        <v>8316</v>
      </c>
      <c r="S3142" s="15">
        <f t="shared" si="198"/>
        <v>42802.718784722223</v>
      </c>
      <c r="T3142" s="15">
        <f t="shared" si="199"/>
        <v>42832.677118055552</v>
      </c>
    </row>
    <row r="3143" spans="1:20" ht="55.2" x14ac:dyDescent="0.4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196"/>
        <v>52</v>
      </c>
      <c r="P3143">
        <f t="shared" si="197"/>
        <v>32.25</v>
      </c>
      <c r="Q3143" s="11" t="s">
        <v>8315</v>
      </c>
      <c r="R3143" t="s">
        <v>8316</v>
      </c>
      <c r="S3143" s="15">
        <f t="shared" si="198"/>
        <v>42800.753333333334</v>
      </c>
      <c r="T3143" s="15">
        <f t="shared" si="199"/>
        <v>42841.833333333328</v>
      </c>
    </row>
    <row r="3144" spans="1:20" ht="41.4" x14ac:dyDescent="0.4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196"/>
        <v>2</v>
      </c>
      <c r="P3144">
        <f t="shared" si="197"/>
        <v>15</v>
      </c>
      <c r="Q3144" s="11" t="s">
        <v>8315</v>
      </c>
      <c r="R3144" t="s">
        <v>8316</v>
      </c>
      <c r="S3144" s="15">
        <f t="shared" si="198"/>
        <v>42783.513182870374</v>
      </c>
      <c r="T3144" s="15">
        <f t="shared" si="199"/>
        <v>42813.471516203703</v>
      </c>
    </row>
    <row r="3145" spans="1:20" ht="55.2" x14ac:dyDescent="0.4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196"/>
        <v>0</v>
      </c>
      <c r="P3145">
        <f t="shared" si="197"/>
        <v>0</v>
      </c>
      <c r="Q3145" s="11" t="s">
        <v>8315</v>
      </c>
      <c r="R3145" t="s">
        <v>8316</v>
      </c>
      <c r="S3145" s="15">
        <f t="shared" si="198"/>
        <v>42808.358287037037</v>
      </c>
      <c r="T3145" s="15">
        <f t="shared" si="199"/>
        <v>42834.358287037037</v>
      </c>
    </row>
    <row r="3146" spans="1:20" ht="55.2" x14ac:dyDescent="0.4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196"/>
        <v>75</v>
      </c>
      <c r="P3146">
        <f t="shared" si="197"/>
        <v>251.33</v>
      </c>
      <c r="Q3146" s="11" t="s">
        <v>8315</v>
      </c>
      <c r="R3146" t="s">
        <v>8316</v>
      </c>
      <c r="S3146" s="15">
        <f t="shared" si="198"/>
        <v>42796.538275462968</v>
      </c>
      <c r="T3146" s="15">
        <f t="shared" si="199"/>
        <v>42813.25</v>
      </c>
    </row>
    <row r="3147" spans="1:20" ht="27.6" x14ac:dyDescent="0.4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196"/>
        <v>0</v>
      </c>
      <c r="P3147">
        <f t="shared" si="197"/>
        <v>0</v>
      </c>
      <c r="Q3147" s="11" t="s">
        <v>8315</v>
      </c>
      <c r="R3147" t="s">
        <v>8316</v>
      </c>
      <c r="S3147" s="15">
        <f t="shared" si="198"/>
        <v>42762.040902777779</v>
      </c>
      <c r="T3147" s="15">
        <f t="shared" si="199"/>
        <v>42821.999236111107</v>
      </c>
    </row>
    <row r="3148" spans="1:20" ht="27.6" x14ac:dyDescent="0.4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196"/>
        <v>11</v>
      </c>
      <c r="P3148">
        <f t="shared" si="197"/>
        <v>437.5</v>
      </c>
      <c r="Q3148" s="11" t="s">
        <v>8315</v>
      </c>
      <c r="R3148" t="s">
        <v>8316</v>
      </c>
      <c r="S3148" s="15">
        <f t="shared" si="198"/>
        <v>42796.682476851856</v>
      </c>
      <c r="T3148" s="15">
        <f t="shared" si="199"/>
        <v>42841.640810185185</v>
      </c>
    </row>
    <row r="3149" spans="1:20" ht="41.4" x14ac:dyDescent="0.4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196"/>
        <v>118</v>
      </c>
      <c r="P3149">
        <f t="shared" si="197"/>
        <v>110.35</v>
      </c>
      <c r="Q3149" s="11" t="s">
        <v>8315</v>
      </c>
      <c r="R3149" t="s">
        <v>8316</v>
      </c>
      <c r="S3149" s="15">
        <f t="shared" si="198"/>
        <v>41909.969386574077</v>
      </c>
      <c r="T3149" s="15">
        <f t="shared" si="199"/>
        <v>41950.011053240742</v>
      </c>
    </row>
    <row r="3150" spans="1:20" ht="27.6" x14ac:dyDescent="0.4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196"/>
        <v>131</v>
      </c>
      <c r="P3150">
        <f t="shared" si="197"/>
        <v>41.42</v>
      </c>
      <c r="Q3150" s="11" t="s">
        <v>8315</v>
      </c>
      <c r="R3150" t="s">
        <v>8316</v>
      </c>
      <c r="S3150" s="15">
        <f t="shared" si="198"/>
        <v>41891.665324074071</v>
      </c>
      <c r="T3150" s="15">
        <f t="shared" si="199"/>
        <v>41913.166666666664</v>
      </c>
    </row>
    <row r="3151" spans="1:20" ht="41.4" x14ac:dyDescent="0.4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196"/>
        <v>104</v>
      </c>
      <c r="P3151">
        <f t="shared" si="197"/>
        <v>52</v>
      </c>
      <c r="Q3151" s="11" t="s">
        <v>8315</v>
      </c>
      <c r="R3151" t="s">
        <v>8316</v>
      </c>
      <c r="S3151" s="15">
        <f t="shared" si="198"/>
        <v>41226.017361111109</v>
      </c>
      <c r="T3151" s="15">
        <f t="shared" si="199"/>
        <v>41250.083333333336</v>
      </c>
    </row>
    <row r="3152" spans="1:20" ht="55.2" x14ac:dyDescent="0.4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196"/>
        <v>101</v>
      </c>
      <c r="P3152">
        <f t="shared" si="197"/>
        <v>33.99</v>
      </c>
      <c r="Q3152" s="11" t="s">
        <v>8315</v>
      </c>
      <c r="R3152" t="s">
        <v>8316</v>
      </c>
      <c r="S3152" s="15">
        <f t="shared" si="198"/>
        <v>40478.263923611114</v>
      </c>
      <c r="T3152" s="15">
        <f t="shared" si="199"/>
        <v>40568.166666666664</v>
      </c>
    </row>
    <row r="3153" spans="1:20" ht="27.6" x14ac:dyDescent="0.4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196"/>
        <v>100</v>
      </c>
      <c r="P3153">
        <f t="shared" si="197"/>
        <v>103.35</v>
      </c>
      <c r="Q3153" s="11" t="s">
        <v>8315</v>
      </c>
      <c r="R3153" t="s">
        <v>8316</v>
      </c>
      <c r="S3153" s="15">
        <f t="shared" si="198"/>
        <v>41862.83997685185</v>
      </c>
      <c r="T3153" s="15">
        <f t="shared" si="199"/>
        <v>41892.83997685185</v>
      </c>
    </row>
    <row r="3154" spans="1:20" ht="41.4" x14ac:dyDescent="0.4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196"/>
        <v>106</v>
      </c>
      <c r="P3154">
        <f t="shared" si="197"/>
        <v>34.79</v>
      </c>
      <c r="Q3154" s="11" t="s">
        <v>8315</v>
      </c>
      <c r="R3154" t="s">
        <v>8316</v>
      </c>
      <c r="S3154" s="15">
        <f t="shared" si="198"/>
        <v>41550.867673611108</v>
      </c>
      <c r="T3154" s="15">
        <f t="shared" si="199"/>
        <v>41580.867673611108</v>
      </c>
    </row>
    <row r="3155" spans="1:20" ht="41.4" x14ac:dyDescent="0.4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196"/>
        <v>336</v>
      </c>
      <c r="P3155">
        <f t="shared" si="197"/>
        <v>41.77</v>
      </c>
      <c r="Q3155" s="11" t="s">
        <v>8315</v>
      </c>
      <c r="R3155" t="s">
        <v>8316</v>
      </c>
      <c r="S3155" s="15">
        <f t="shared" si="198"/>
        <v>40633.154363425929</v>
      </c>
      <c r="T3155" s="15">
        <f t="shared" si="199"/>
        <v>40664.207638888889</v>
      </c>
    </row>
    <row r="3156" spans="1:20" ht="41.4" x14ac:dyDescent="0.4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196"/>
        <v>113</v>
      </c>
      <c r="P3156">
        <f t="shared" si="197"/>
        <v>64.27</v>
      </c>
      <c r="Q3156" s="11" t="s">
        <v>8315</v>
      </c>
      <c r="R3156" t="s">
        <v>8316</v>
      </c>
      <c r="S3156" s="15">
        <f t="shared" si="198"/>
        <v>40970.875671296293</v>
      </c>
      <c r="T3156" s="15">
        <f t="shared" si="199"/>
        <v>41000.834004629629</v>
      </c>
    </row>
    <row r="3157" spans="1:20" ht="41.4" x14ac:dyDescent="0.4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196"/>
        <v>189</v>
      </c>
      <c r="P3157">
        <f t="shared" si="197"/>
        <v>31.21</v>
      </c>
      <c r="Q3157" s="11" t="s">
        <v>8315</v>
      </c>
      <c r="R3157" t="s">
        <v>8316</v>
      </c>
      <c r="S3157" s="15">
        <f t="shared" si="198"/>
        <v>41233.499131944445</v>
      </c>
      <c r="T3157" s="15">
        <f t="shared" si="199"/>
        <v>41263.499131944445</v>
      </c>
    </row>
    <row r="3158" spans="1:20" ht="41.4" x14ac:dyDescent="0.4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196"/>
        <v>102</v>
      </c>
      <c r="P3158">
        <f t="shared" si="197"/>
        <v>62.92</v>
      </c>
      <c r="Q3158" s="11" t="s">
        <v>8315</v>
      </c>
      <c r="R3158" t="s">
        <v>8316</v>
      </c>
      <c r="S3158" s="15">
        <f t="shared" si="198"/>
        <v>41026.953055555554</v>
      </c>
      <c r="T3158" s="15">
        <f t="shared" si="199"/>
        <v>41061.953055555554</v>
      </c>
    </row>
    <row r="3159" spans="1:20" ht="27.6" x14ac:dyDescent="0.4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196"/>
        <v>101</v>
      </c>
      <c r="P3159">
        <f t="shared" si="197"/>
        <v>98.54</v>
      </c>
      <c r="Q3159" s="11" t="s">
        <v>8315</v>
      </c>
      <c r="R3159" t="s">
        <v>8316</v>
      </c>
      <c r="S3159" s="15">
        <f t="shared" si="198"/>
        <v>41829.788252314815</v>
      </c>
      <c r="T3159" s="15">
        <f t="shared" si="199"/>
        <v>41839.208333333336</v>
      </c>
    </row>
    <row r="3160" spans="1:20" ht="27.6" x14ac:dyDescent="0.4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196"/>
        <v>114</v>
      </c>
      <c r="P3160">
        <f t="shared" si="197"/>
        <v>82.61</v>
      </c>
      <c r="Q3160" s="11" t="s">
        <v>8315</v>
      </c>
      <c r="R3160" t="s">
        <v>8316</v>
      </c>
      <c r="S3160" s="15">
        <f t="shared" si="198"/>
        <v>41447.839722222219</v>
      </c>
      <c r="T3160" s="15">
        <f t="shared" si="199"/>
        <v>41477.839722222219</v>
      </c>
    </row>
    <row r="3161" spans="1:20" ht="27.6" x14ac:dyDescent="0.4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196"/>
        <v>133</v>
      </c>
      <c r="P3161">
        <f t="shared" si="197"/>
        <v>38.5</v>
      </c>
      <c r="Q3161" s="11" t="s">
        <v>8315</v>
      </c>
      <c r="R3161" t="s">
        <v>8316</v>
      </c>
      <c r="S3161" s="15">
        <f t="shared" si="198"/>
        <v>40884.066678240742</v>
      </c>
      <c r="T3161" s="15">
        <f t="shared" si="199"/>
        <v>40926.958333333336</v>
      </c>
    </row>
    <row r="3162" spans="1:20" ht="41.4" x14ac:dyDescent="0.4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196"/>
        <v>102</v>
      </c>
      <c r="P3162">
        <f t="shared" si="197"/>
        <v>80.16</v>
      </c>
      <c r="Q3162" s="11" t="s">
        <v>8315</v>
      </c>
      <c r="R3162" t="s">
        <v>8316</v>
      </c>
      <c r="S3162" s="15">
        <f t="shared" si="198"/>
        <v>41841.26489583333</v>
      </c>
      <c r="T3162" s="15">
        <f t="shared" si="199"/>
        <v>41864.207638888889</v>
      </c>
    </row>
    <row r="3163" spans="1:20" ht="41.4" x14ac:dyDescent="0.4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196"/>
        <v>105</v>
      </c>
      <c r="P3163">
        <f t="shared" si="197"/>
        <v>28.41</v>
      </c>
      <c r="Q3163" s="11" t="s">
        <v>8315</v>
      </c>
      <c r="R3163" t="s">
        <v>8316</v>
      </c>
      <c r="S3163" s="15">
        <f t="shared" si="198"/>
        <v>41897.536134259259</v>
      </c>
      <c r="T3163" s="15">
        <f t="shared" si="199"/>
        <v>41927.536134259259</v>
      </c>
    </row>
    <row r="3164" spans="1:20" ht="41.4" x14ac:dyDescent="0.4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196"/>
        <v>127</v>
      </c>
      <c r="P3164">
        <f t="shared" si="197"/>
        <v>80.73</v>
      </c>
      <c r="Q3164" s="11" t="s">
        <v>8315</v>
      </c>
      <c r="R3164" t="s">
        <v>8316</v>
      </c>
      <c r="S3164" s="15">
        <f t="shared" si="198"/>
        <v>41799.685902777775</v>
      </c>
      <c r="T3164" s="15">
        <f t="shared" si="199"/>
        <v>41827.083333333336</v>
      </c>
    </row>
    <row r="3165" spans="1:20" ht="41.4" x14ac:dyDescent="0.4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196"/>
        <v>111</v>
      </c>
      <c r="P3165">
        <f t="shared" si="197"/>
        <v>200.69</v>
      </c>
      <c r="Q3165" s="11" t="s">
        <v>8315</v>
      </c>
      <c r="R3165" t="s">
        <v>8316</v>
      </c>
      <c r="S3165" s="15">
        <f t="shared" si="198"/>
        <v>41775.753761574073</v>
      </c>
      <c r="T3165" s="15">
        <f t="shared" si="199"/>
        <v>41805.753761574073</v>
      </c>
    </row>
    <row r="3166" spans="1:20" ht="41.4" x14ac:dyDescent="0.4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196"/>
        <v>107</v>
      </c>
      <c r="P3166">
        <f t="shared" si="197"/>
        <v>37.590000000000003</v>
      </c>
      <c r="Q3166" s="11" t="s">
        <v>8315</v>
      </c>
      <c r="R3166" t="s">
        <v>8316</v>
      </c>
      <c r="S3166" s="15">
        <f t="shared" si="198"/>
        <v>41766.80572916667</v>
      </c>
      <c r="T3166" s="15">
        <f t="shared" si="199"/>
        <v>41799.80572916667</v>
      </c>
    </row>
    <row r="3167" spans="1:20" ht="41.4" x14ac:dyDescent="0.4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196"/>
        <v>163</v>
      </c>
      <c r="P3167">
        <f t="shared" si="197"/>
        <v>58.1</v>
      </c>
      <c r="Q3167" s="11" t="s">
        <v>8315</v>
      </c>
      <c r="R3167" t="s">
        <v>8316</v>
      </c>
      <c r="S3167" s="15">
        <f t="shared" si="198"/>
        <v>40644.159259259257</v>
      </c>
      <c r="T3167" s="15">
        <f t="shared" si="199"/>
        <v>40666.165972222225</v>
      </c>
    </row>
    <row r="3168" spans="1:20" ht="41.4" x14ac:dyDescent="0.4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196"/>
        <v>160</v>
      </c>
      <c r="P3168">
        <f t="shared" si="197"/>
        <v>60.3</v>
      </c>
      <c r="Q3168" s="11" t="s">
        <v>8315</v>
      </c>
      <c r="R3168" t="s">
        <v>8316</v>
      </c>
      <c r="S3168" s="15">
        <f t="shared" si="198"/>
        <v>41940.69158564815</v>
      </c>
      <c r="T3168" s="15">
        <f t="shared" si="199"/>
        <v>41969.332638888889</v>
      </c>
    </row>
    <row r="3169" spans="1:20" ht="27.6" x14ac:dyDescent="0.4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196"/>
        <v>116</v>
      </c>
      <c r="P3169">
        <f t="shared" si="197"/>
        <v>63.36</v>
      </c>
      <c r="Q3169" s="11" t="s">
        <v>8315</v>
      </c>
      <c r="R3169" t="s">
        <v>8316</v>
      </c>
      <c r="S3169" s="15">
        <f t="shared" si="198"/>
        <v>41839.175706018519</v>
      </c>
      <c r="T3169" s="15">
        <f t="shared" si="199"/>
        <v>41853.175706018519</v>
      </c>
    </row>
    <row r="3170" spans="1:20" ht="41.4" x14ac:dyDescent="0.4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196"/>
        <v>124</v>
      </c>
      <c r="P3170">
        <f t="shared" si="197"/>
        <v>50.9</v>
      </c>
      <c r="Q3170" s="11" t="s">
        <v>8315</v>
      </c>
      <c r="R3170" t="s">
        <v>8316</v>
      </c>
      <c r="S3170" s="15">
        <f t="shared" si="198"/>
        <v>41772.105937500004</v>
      </c>
      <c r="T3170" s="15">
        <f t="shared" si="199"/>
        <v>41803.916666666664</v>
      </c>
    </row>
    <row r="3171" spans="1:20" ht="27.6" x14ac:dyDescent="0.4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196"/>
        <v>103</v>
      </c>
      <c r="P3171">
        <f t="shared" si="197"/>
        <v>100.5</v>
      </c>
      <c r="Q3171" s="11" t="s">
        <v>8315</v>
      </c>
      <c r="R3171" t="s">
        <v>8316</v>
      </c>
      <c r="S3171" s="15">
        <f t="shared" si="198"/>
        <v>41591.737974537034</v>
      </c>
      <c r="T3171" s="15">
        <f t="shared" si="199"/>
        <v>41621.207638888889</v>
      </c>
    </row>
    <row r="3172" spans="1:20" ht="27.6" x14ac:dyDescent="0.4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196"/>
        <v>112</v>
      </c>
      <c r="P3172">
        <f t="shared" si="197"/>
        <v>31.62</v>
      </c>
      <c r="Q3172" s="11" t="s">
        <v>8315</v>
      </c>
      <c r="R3172" t="s">
        <v>8316</v>
      </c>
      <c r="S3172" s="15">
        <f t="shared" si="198"/>
        <v>41789.080370370371</v>
      </c>
      <c r="T3172" s="15">
        <f t="shared" si="199"/>
        <v>41822.166666666664</v>
      </c>
    </row>
    <row r="3173" spans="1:20" ht="41.4" x14ac:dyDescent="0.4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196"/>
        <v>109</v>
      </c>
      <c r="P3173">
        <f t="shared" si="197"/>
        <v>65.099999999999994</v>
      </c>
      <c r="Q3173" s="11" t="s">
        <v>8315</v>
      </c>
      <c r="R3173" t="s">
        <v>8316</v>
      </c>
      <c r="S3173" s="15">
        <f t="shared" si="198"/>
        <v>42466.608310185184</v>
      </c>
      <c r="T3173" s="15">
        <f t="shared" si="199"/>
        <v>42496.608310185184</v>
      </c>
    </row>
    <row r="3174" spans="1:20" ht="41.4" x14ac:dyDescent="0.4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196"/>
        <v>115</v>
      </c>
      <c r="P3174">
        <f t="shared" si="197"/>
        <v>79.31</v>
      </c>
      <c r="Q3174" s="11" t="s">
        <v>8315</v>
      </c>
      <c r="R3174" t="s">
        <v>8316</v>
      </c>
      <c r="S3174" s="15">
        <f t="shared" si="198"/>
        <v>40923.729953703703</v>
      </c>
      <c r="T3174" s="15">
        <f t="shared" si="199"/>
        <v>40953.729953703703</v>
      </c>
    </row>
    <row r="3175" spans="1:20" ht="41.4" x14ac:dyDescent="0.4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196"/>
        <v>103</v>
      </c>
      <c r="P3175">
        <f t="shared" si="197"/>
        <v>139.19</v>
      </c>
      <c r="Q3175" s="11" t="s">
        <v>8315</v>
      </c>
      <c r="R3175" t="s">
        <v>8316</v>
      </c>
      <c r="S3175" s="15">
        <f t="shared" si="198"/>
        <v>41878.878379629627</v>
      </c>
      <c r="T3175" s="15">
        <f t="shared" si="199"/>
        <v>41908.878379629627</v>
      </c>
    </row>
    <row r="3176" spans="1:20" ht="41.4" x14ac:dyDescent="0.4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196"/>
        <v>101</v>
      </c>
      <c r="P3176">
        <f t="shared" si="197"/>
        <v>131.91</v>
      </c>
      <c r="Q3176" s="11" t="s">
        <v>8315</v>
      </c>
      <c r="R3176" t="s">
        <v>8316</v>
      </c>
      <c r="S3176" s="15">
        <f t="shared" si="198"/>
        <v>41862.864675925928</v>
      </c>
      <c r="T3176" s="15">
        <f t="shared" si="199"/>
        <v>41876.864675925928</v>
      </c>
    </row>
    <row r="3177" spans="1:20" ht="55.2" x14ac:dyDescent="0.4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196"/>
        <v>110</v>
      </c>
      <c r="P3177">
        <f t="shared" si="197"/>
        <v>91.3</v>
      </c>
      <c r="Q3177" s="11" t="s">
        <v>8315</v>
      </c>
      <c r="R3177" t="s">
        <v>8316</v>
      </c>
      <c r="S3177" s="15">
        <f t="shared" si="198"/>
        <v>40531.886886574073</v>
      </c>
      <c r="T3177" s="15">
        <f t="shared" si="199"/>
        <v>40591.886886574073</v>
      </c>
    </row>
    <row r="3178" spans="1:20" ht="41.4" x14ac:dyDescent="0.4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196"/>
        <v>115</v>
      </c>
      <c r="P3178">
        <f t="shared" si="197"/>
        <v>39.67</v>
      </c>
      <c r="Q3178" s="11" t="s">
        <v>8315</v>
      </c>
      <c r="R3178" t="s">
        <v>8316</v>
      </c>
      <c r="S3178" s="15">
        <f t="shared" si="198"/>
        <v>41477.930914351848</v>
      </c>
      <c r="T3178" s="15">
        <f t="shared" si="199"/>
        <v>41504.625</v>
      </c>
    </row>
    <row r="3179" spans="1:20" ht="41.4" x14ac:dyDescent="0.4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196"/>
        <v>117</v>
      </c>
      <c r="P3179">
        <f t="shared" si="197"/>
        <v>57.55</v>
      </c>
      <c r="Q3179" s="11" t="s">
        <v>8315</v>
      </c>
      <c r="R3179" t="s">
        <v>8316</v>
      </c>
      <c r="S3179" s="15">
        <f t="shared" si="198"/>
        <v>41781.666770833333</v>
      </c>
      <c r="T3179" s="15">
        <f t="shared" si="199"/>
        <v>41811.666770833333</v>
      </c>
    </row>
    <row r="3180" spans="1:20" ht="41.4" x14ac:dyDescent="0.4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196"/>
        <v>172</v>
      </c>
      <c r="P3180">
        <f t="shared" si="197"/>
        <v>33.03</v>
      </c>
      <c r="Q3180" s="11" t="s">
        <v>8315</v>
      </c>
      <c r="R3180" t="s">
        <v>8316</v>
      </c>
      <c r="S3180" s="15">
        <f t="shared" si="198"/>
        <v>41806.605034722219</v>
      </c>
      <c r="T3180" s="15">
        <f t="shared" si="199"/>
        <v>41836.605034722219</v>
      </c>
    </row>
    <row r="3181" spans="1:20" ht="27.6" x14ac:dyDescent="0.4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196"/>
        <v>114</v>
      </c>
      <c r="P3181">
        <f t="shared" si="197"/>
        <v>77.34</v>
      </c>
      <c r="Q3181" s="11" t="s">
        <v>8315</v>
      </c>
      <c r="R3181" t="s">
        <v>8316</v>
      </c>
      <c r="S3181" s="15">
        <f t="shared" si="198"/>
        <v>41375.702210648145</v>
      </c>
      <c r="T3181" s="15">
        <f t="shared" si="199"/>
        <v>41400.702210648145</v>
      </c>
    </row>
    <row r="3182" spans="1:20" ht="41.4" x14ac:dyDescent="0.4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196"/>
        <v>120</v>
      </c>
      <c r="P3182">
        <f t="shared" si="197"/>
        <v>31.93</v>
      </c>
      <c r="Q3182" s="11" t="s">
        <v>8315</v>
      </c>
      <c r="R3182" t="s">
        <v>8316</v>
      </c>
      <c r="S3182" s="15">
        <f t="shared" si="198"/>
        <v>41780.412604166668</v>
      </c>
      <c r="T3182" s="15">
        <f t="shared" si="199"/>
        <v>41810.412604166668</v>
      </c>
    </row>
    <row r="3183" spans="1:20" ht="41.4" x14ac:dyDescent="0.4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196"/>
        <v>109</v>
      </c>
      <c r="P3183">
        <f t="shared" si="197"/>
        <v>36.33</v>
      </c>
      <c r="Q3183" s="11" t="s">
        <v>8315</v>
      </c>
      <c r="R3183" t="s">
        <v>8316</v>
      </c>
      <c r="S3183" s="15">
        <f t="shared" si="198"/>
        <v>41779.310034722221</v>
      </c>
      <c r="T3183" s="15">
        <f t="shared" si="199"/>
        <v>41805.666666666664</v>
      </c>
    </row>
    <row r="3184" spans="1:20" ht="55.2" x14ac:dyDescent="0.4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196"/>
        <v>101</v>
      </c>
      <c r="P3184">
        <f t="shared" si="197"/>
        <v>46.77</v>
      </c>
      <c r="Q3184" s="11" t="s">
        <v>8315</v>
      </c>
      <c r="R3184" t="s">
        <v>8316</v>
      </c>
      <c r="S3184" s="15">
        <f t="shared" si="198"/>
        <v>40883.949317129627</v>
      </c>
      <c r="T3184" s="15">
        <f t="shared" si="199"/>
        <v>40939.708333333336</v>
      </c>
    </row>
    <row r="3185" spans="1:20" ht="41.4" x14ac:dyDescent="0.4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196"/>
        <v>109</v>
      </c>
      <c r="P3185">
        <f t="shared" si="197"/>
        <v>40.07</v>
      </c>
      <c r="Q3185" s="11" t="s">
        <v>8315</v>
      </c>
      <c r="R3185" t="s">
        <v>8316</v>
      </c>
      <c r="S3185" s="15">
        <f t="shared" si="198"/>
        <v>41491.79478009259</v>
      </c>
      <c r="T3185" s="15">
        <f t="shared" si="199"/>
        <v>41509.79478009259</v>
      </c>
    </row>
    <row r="3186" spans="1:20" ht="41.4" x14ac:dyDescent="0.4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196"/>
        <v>107</v>
      </c>
      <c r="P3186">
        <f t="shared" si="197"/>
        <v>100.22</v>
      </c>
      <c r="Q3186" s="11" t="s">
        <v>8315</v>
      </c>
      <c r="R3186" t="s">
        <v>8316</v>
      </c>
      <c r="S3186" s="15">
        <f t="shared" si="198"/>
        <v>41791.993414351848</v>
      </c>
      <c r="T3186" s="15">
        <f t="shared" si="199"/>
        <v>41821.993414351848</v>
      </c>
    </row>
    <row r="3187" spans="1:20" ht="41.4" x14ac:dyDescent="0.4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196"/>
        <v>100</v>
      </c>
      <c r="P3187">
        <f t="shared" si="197"/>
        <v>41.67</v>
      </c>
      <c r="Q3187" s="11" t="s">
        <v>8315</v>
      </c>
      <c r="R3187" t="s">
        <v>8316</v>
      </c>
      <c r="S3187" s="15">
        <f t="shared" si="198"/>
        <v>41829.977326388893</v>
      </c>
      <c r="T3187" s="15">
        <f t="shared" si="199"/>
        <v>41836.977326388893</v>
      </c>
    </row>
    <row r="3188" spans="1:20" ht="41.4" x14ac:dyDescent="0.4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196"/>
        <v>102</v>
      </c>
      <c r="P3188">
        <f t="shared" si="197"/>
        <v>46.71</v>
      </c>
      <c r="Q3188" s="11" t="s">
        <v>8315</v>
      </c>
      <c r="R3188" t="s">
        <v>8316</v>
      </c>
      <c r="S3188" s="15">
        <f t="shared" si="198"/>
        <v>41868.924050925925</v>
      </c>
      <c r="T3188" s="15">
        <f t="shared" si="199"/>
        <v>41898.875</v>
      </c>
    </row>
    <row r="3189" spans="1:20" ht="41.4" x14ac:dyDescent="0.4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196"/>
        <v>116</v>
      </c>
      <c r="P3189">
        <f t="shared" si="197"/>
        <v>71.489999999999995</v>
      </c>
      <c r="Q3189" s="11" t="s">
        <v>8315</v>
      </c>
      <c r="R3189" t="s">
        <v>8316</v>
      </c>
      <c r="S3189" s="15">
        <f t="shared" si="198"/>
        <v>41835.666354166664</v>
      </c>
      <c r="T3189" s="15">
        <f t="shared" si="199"/>
        <v>41855.666354166664</v>
      </c>
    </row>
    <row r="3190" spans="1:20" ht="41.4" x14ac:dyDescent="0.4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196"/>
        <v>65</v>
      </c>
      <c r="P3190">
        <f t="shared" si="197"/>
        <v>14.44</v>
      </c>
      <c r="Q3190" s="11" t="s">
        <v>8315</v>
      </c>
      <c r="R3190" t="s">
        <v>8357</v>
      </c>
      <c r="S3190" s="15">
        <f t="shared" si="198"/>
        <v>42144.415532407409</v>
      </c>
      <c r="T3190" s="15">
        <f t="shared" si="199"/>
        <v>42165.415532407409</v>
      </c>
    </row>
    <row r="3191" spans="1:20" ht="41.4" x14ac:dyDescent="0.4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196"/>
        <v>12</v>
      </c>
      <c r="P3191">
        <f t="shared" si="197"/>
        <v>356.84</v>
      </c>
      <c r="Q3191" s="11" t="s">
        <v>8315</v>
      </c>
      <c r="R3191" t="s">
        <v>8357</v>
      </c>
      <c r="S3191" s="15">
        <f t="shared" si="198"/>
        <v>42118.346435185187</v>
      </c>
      <c r="T3191" s="15">
        <f t="shared" si="199"/>
        <v>42148.346435185187</v>
      </c>
    </row>
    <row r="3192" spans="1:20" ht="27.6" x14ac:dyDescent="0.4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196"/>
        <v>0</v>
      </c>
      <c r="P3192">
        <f t="shared" si="197"/>
        <v>0</v>
      </c>
      <c r="Q3192" s="11" t="s">
        <v>8315</v>
      </c>
      <c r="R3192" t="s">
        <v>8357</v>
      </c>
      <c r="S3192" s="15">
        <f t="shared" si="198"/>
        <v>42683.151331018518</v>
      </c>
      <c r="T3192" s="15">
        <f t="shared" si="199"/>
        <v>42713.192997685182</v>
      </c>
    </row>
    <row r="3193" spans="1:20" ht="41.4" x14ac:dyDescent="0.4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196"/>
        <v>4</v>
      </c>
      <c r="P3193">
        <f t="shared" si="197"/>
        <v>37.75</v>
      </c>
      <c r="Q3193" s="11" t="s">
        <v>8315</v>
      </c>
      <c r="R3193" t="s">
        <v>8357</v>
      </c>
      <c r="S3193" s="15">
        <f t="shared" si="198"/>
        <v>42538.755428240736</v>
      </c>
      <c r="T3193" s="15">
        <f t="shared" si="199"/>
        <v>42598.755428240736</v>
      </c>
    </row>
    <row r="3194" spans="1:20" ht="41.4" x14ac:dyDescent="0.4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196"/>
        <v>1</v>
      </c>
      <c r="P3194">
        <f t="shared" si="197"/>
        <v>12.75</v>
      </c>
      <c r="Q3194" s="11" t="s">
        <v>8315</v>
      </c>
      <c r="R3194" t="s">
        <v>8357</v>
      </c>
      <c r="S3194" s="15">
        <f t="shared" si="198"/>
        <v>42018.94049768518</v>
      </c>
      <c r="T3194" s="15">
        <f t="shared" si="199"/>
        <v>42063.916666666672</v>
      </c>
    </row>
    <row r="3195" spans="1:20" ht="41.4" x14ac:dyDescent="0.4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196"/>
        <v>12</v>
      </c>
      <c r="P3195">
        <f t="shared" si="197"/>
        <v>24.46</v>
      </c>
      <c r="Q3195" s="11" t="s">
        <v>8315</v>
      </c>
      <c r="R3195" t="s">
        <v>8357</v>
      </c>
      <c r="S3195" s="15">
        <f t="shared" si="198"/>
        <v>42010.968240740738</v>
      </c>
      <c r="T3195" s="15">
        <f t="shared" si="199"/>
        <v>42055.968240740738</v>
      </c>
    </row>
    <row r="3196" spans="1:20" ht="41.4" x14ac:dyDescent="0.4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196"/>
        <v>0</v>
      </c>
      <c r="P3196">
        <f t="shared" si="197"/>
        <v>0</v>
      </c>
      <c r="Q3196" s="11" t="s">
        <v>8315</v>
      </c>
      <c r="R3196" t="s">
        <v>8357</v>
      </c>
      <c r="S3196" s="15">
        <f t="shared" si="198"/>
        <v>42182.062476851846</v>
      </c>
      <c r="T3196" s="15">
        <f t="shared" si="199"/>
        <v>42212.062476851846</v>
      </c>
    </row>
    <row r="3197" spans="1:20" ht="41.4" x14ac:dyDescent="0.4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196"/>
        <v>59</v>
      </c>
      <c r="P3197">
        <f t="shared" si="197"/>
        <v>53.08</v>
      </c>
      <c r="Q3197" s="11" t="s">
        <v>8315</v>
      </c>
      <c r="R3197" t="s">
        <v>8357</v>
      </c>
      <c r="S3197" s="15">
        <f t="shared" si="198"/>
        <v>42017.594236111108</v>
      </c>
      <c r="T3197" s="15">
        <f t="shared" si="199"/>
        <v>42047.594236111108</v>
      </c>
    </row>
    <row r="3198" spans="1:20" ht="41.4" x14ac:dyDescent="0.4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196"/>
        <v>0</v>
      </c>
      <c r="P3198">
        <f t="shared" si="197"/>
        <v>300</v>
      </c>
      <c r="Q3198" s="11" t="s">
        <v>8315</v>
      </c>
      <c r="R3198" t="s">
        <v>8357</v>
      </c>
      <c r="S3198" s="15">
        <f t="shared" si="198"/>
        <v>42157.598090277781</v>
      </c>
      <c r="T3198" s="15">
        <f t="shared" si="199"/>
        <v>42217.583333333328</v>
      </c>
    </row>
    <row r="3199" spans="1:20" ht="27.6" x14ac:dyDescent="0.4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196"/>
        <v>11</v>
      </c>
      <c r="P3199">
        <f t="shared" si="197"/>
        <v>286.25</v>
      </c>
      <c r="Q3199" s="11" t="s">
        <v>8315</v>
      </c>
      <c r="R3199" t="s">
        <v>8357</v>
      </c>
      <c r="S3199" s="15">
        <f t="shared" si="198"/>
        <v>42009.493263888886</v>
      </c>
      <c r="T3199" s="15">
        <f t="shared" si="199"/>
        <v>42039.493263888886</v>
      </c>
    </row>
    <row r="3200" spans="1:20" ht="41.4" x14ac:dyDescent="0.4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196"/>
        <v>0</v>
      </c>
      <c r="P3200">
        <f t="shared" si="197"/>
        <v>36.67</v>
      </c>
      <c r="Q3200" s="11" t="s">
        <v>8315</v>
      </c>
      <c r="R3200" t="s">
        <v>8357</v>
      </c>
      <c r="S3200" s="15">
        <f t="shared" si="198"/>
        <v>42013.424502314811</v>
      </c>
      <c r="T3200" s="15">
        <f t="shared" si="199"/>
        <v>42051.424502314811</v>
      </c>
    </row>
    <row r="3201" spans="1:20" ht="41.4" x14ac:dyDescent="0.4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196"/>
        <v>52</v>
      </c>
      <c r="P3201">
        <f t="shared" si="197"/>
        <v>49.21</v>
      </c>
      <c r="Q3201" s="11" t="s">
        <v>8315</v>
      </c>
      <c r="R3201" t="s">
        <v>8357</v>
      </c>
      <c r="S3201" s="15">
        <f t="shared" si="198"/>
        <v>41858.761782407404</v>
      </c>
      <c r="T3201" s="15">
        <f t="shared" si="199"/>
        <v>41888.875</v>
      </c>
    </row>
    <row r="3202" spans="1:20" ht="41.4" x14ac:dyDescent="0.4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si="196"/>
        <v>0</v>
      </c>
      <c r="P3202">
        <f t="shared" si="197"/>
        <v>1</v>
      </c>
      <c r="Q3202" s="11" t="s">
        <v>8315</v>
      </c>
      <c r="R3202" t="s">
        <v>8357</v>
      </c>
      <c r="S3202" s="15">
        <f t="shared" si="198"/>
        <v>42460.320613425924</v>
      </c>
      <c r="T3202" s="15">
        <f t="shared" si="199"/>
        <v>42490.231944444444</v>
      </c>
    </row>
    <row r="3203" spans="1:20" ht="41.4" x14ac:dyDescent="0.4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ref="O3203:O3266" si="200">ROUND(E3203/D3203*100,0)</f>
        <v>1</v>
      </c>
      <c r="P3203">
        <f t="shared" ref="P3203:P3266" si="201">IFERROR(ROUND(E3203/L3203,2),0)</f>
        <v>12.5</v>
      </c>
      <c r="Q3203" s="11" t="s">
        <v>8315</v>
      </c>
      <c r="R3203" t="s">
        <v>8357</v>
      </c>
      <c r="S3203" s="15">
        <f t="shared" ref="S3203:S3266" si="202">(((J3203/60)/60)/24)+DATE(1970,1,1)</f>
        <v>41861.767094907409</v>
      </c>
      <c r="T3203" s="15">
        <f t="shared" ref="T3203:T3266" si="203">(((I3203/60)/60)/24)+DATE(1970,1,1)</f>
        <v>41882.767094907409</v>
      </c>
    </row>
    <row r="3204" spans="1:20" ht="41.4" x14ac:dyDescent="0.4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00"/>
        <v>55</v>
      </c>
      <c r="P3204">
        <f t="shared" si="201"/>
        <v>109.04</v>
      </c>
      <c r="Q3204" s="11" t="s">
        <v>8315</v>
      </c>
      <c r="R3204" t="s">
        <v>8357</v>
      </c>
      <c r="S3204" s="15">
        <f t="shared" si="202"/>
        <v>42293.853541666671</v>
      </c>
      <c r="T3204" s="15">
        <f t="shared" si="203"/>
        <v>42352.249305555553</v>
      </c>
    </row>
    <row r="3205" spans="1:20" ht="27.6" x14ac:dyDescent="0.4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00"/>
        <v>25</v>
      </c>
      <c r="P3205">
        <f t="shared" si="201"/>
        <v>41.67</v>
      </c>
      <c r="Q3205" s="11" t="s">
        <v>8315</v>
      </c>
      <c r="R3205" t="s">
        <v>8357</v>
      </c>
      <c r="S3205" s="15">
        <f t="shared" si="202"/>
        <v>42242.988680555558</v>
      </c>
      <c r="T3205" s="15">
        <f t="shared" si="203"/>
        <v>42272.988680555558</v>
      </c>
    </row>
    <row r="3206" spans="1:20" ht="41.4" x14ac:dyDescent="0.4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00"/>
        <v>0</v>
      </c>
      <c r="P3206">
        <f t="shared" si="201"/>
        <v>0</v>
      </c>
      <c r="Q3206" s="11" t="s">
        <v>8315</v>
      </c>
      <c r="R3206" t="s">
        <v>8357</v>
      </c>
      <c r="S3206" s="15">
        <f t="shared" si="202"/>
        <v>42172.686099537037</v>
      </c>
      <c r="T3206" s="15">
        <f t="shared" si="203"/>
        <v>42202.676388888889</v>
      </c>
    </row>
    <row r="3207" spans="1:20" ht="41.4" x14ac:dyDescent="0.4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00"/>
        <v>3</v>
      </c>
      <c r="P3207">
        <f t="shared" si="201"/>
        <v>22.75</v>
      </c>
      <c r="Q3207" s="11" t="s">
        <v>8315</v>
      </c>
      <c r="R3207" t="s">
        <v>8357</v>
      </c>
      <c r="S3207" s="15">
        <f t="shared" si="202"/>
        <v>42095.374675925923</v>
      </c>
      <c r="T3207" s="15">
        <f t="shared" si="203"/>
        <v>42125.374675925923</v>
      </c>
    </row>
    <row r="3208" spans="1:20" ht="41.4" x14ac:dyDescent="0.4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00"/>
        <v>0</v>
      </c>
      <c r="P3208">
        <f t="shared" si="201"/>
        <v>0</v>
      </c>
      <c r="Q3208" s="11" t="s">
        <v>8315</v>
      </c>
      <c r="R3208" t="s">
        <v>8357</v>
      </c>
      <c r="S3208" s="15">
        <f t="shared" si="202"/>
        <v>42236.276053240741</v>
      </c>
      <c r="T3208" s="15">
        <f t="shared" si="203"/>
        <v>42266.276053240741</v>
      </c>
    </row>
    <row r="3209" spans="1:20" ht="41.4" x14ac:dyDescent="0.4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00"/>
        <v>46</v>
      </c>
      <c r="P3209">
        <f t="shared" si="201"/>
        <v>70.83</v>
      </c>
      <c r="Q3209" s="11" t="s">
        <v>8315</v>
      </c>
      <c r="R3209" t="s">
        <v>8357</v>
      </c>
      <c r="S3209" s="15">
        <f t="shared" si="202"/>
        <v>42057.277858796297</v>
      </c>
      <c r="T3209" s="15">
        <f t="shared" si="203"/>
        <v>42117.236192129625</v>
      </c>
    </row>
    <row r="3210" spans="1:20" ht="41.4" x14ac:dyDescent="0.4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00"/>
        <v>104</v>
      </c>
      <c r="P3210">
        <f t="shared" si="201"/>
        <v>63.11</v>
      </c>
      <c r="Q3210" s="11" t="s">
        <v>8315</v>
      </c>
      <c r="R3210" t="s">
        <v>8316</v>
      </c>
      <c r="S3210" s="15">
        <f t="shared" si="202"/>
        <v>41827.605057870373</v>
      </c>
      <c r="T3210" s="15">
        <f t="shared" si="203"/>
        <v>41848.605057870373</v>
      </c>
    </row>
    <row r="3211" spans="1:20" ht="41.4" x14ac:dyDescent="0.4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00"/>
        <v>119</v>
      </c>
      <c r="P3211">
        <f t="shared" si="201"/>
        <v>50.16</v>
      </c>
      <c r="Q3211" s="11" t="s">
        <v>8315</v>
      </c>
      <c r="R3211" t="s">
        <v>8316</v>
      </c>
      <c r="S3211" s="15">
        <f t="shared" si="202"/>
        <v>41778.637245370373</v>
      </c>
      <c r="T3211" s="15">
        <f t="shared" si="203"/>
        <v>41810.958333333336</v>
      </c>
    </row>
    <row r="3212" spans="1:20" ht="41.4" x14ac:dyDescent="0.4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00"/>
        <v>126</v>
      </c>
      <c r="P3212">
        <f t="shared" si="201"/>
        <v>62.88</v>
      </c>
      <c r="Q3212" s="11" t="s">
        <v>8315</v>
      </c>
      <c r="R3212" t="s">
        <v>8316</v>
      </c>
      <c r="S3212" s="15">
        <f t="shared" si="202"/>
        <v>41013.936562499999</v>
      </c>
      <c r="T3212" s="15">
        <f t="shared" si="203"/>
        <v>41061.165972222225</v>
      </c>
    </row>
    <row r="3213" spans="1:20" ht="41.4" x14ac:dyDescent="0.4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00"/>
        <v>120</v>
      </c>
      <c r="P3213">
        <f t="shared" si="201"/>
        <v>85.53</v>
      </c>
      <c r="Q3213" s="11" t="s">
        <v>8315</v>
      </c>
      <c r="R3213" t="s">
        <v>8316</v>
      </c>
      <c r="S3213" s="15">
        <f t="shared" si="202"/>
        <v>41834.586574074077</v>
      </c>
      <c r="T3213" s="15">
        <f t="shared" si="203"/>
        <v>41866.083333333336</v>
      </c>
    </row>
    <row r="3214" spans="1:20" ht="27.6" x14ac:dyDescent="0.4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00"/>
        <v>126</v>
      </c>
      <c r="P3214">
        <f t="shared" si="201"/>
        <v>53.72</v>
      </c>
      <c r="Q3214" s="11" t="s">
        <v>8315</v>
      </c>
      <c r="R3214" t="s">
        <v>8316</v>
      </c>
      <c r="S3214" s="15">
        <f t="shared" si="202"/>
        <v>41829.795729166668</v>
      </c>
      <c r="T3214" s="15">
        <f t="shared" si="203"/>
        <v>41859.795729166668</v>
      </c>
    </row>
    <row r="3215" spans="1:20" ht="41.4" x14ac:dyDescent="0.4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00"/>
        <v>100</v>
      </c>
      <c r="P3215">
        <f t="shared" si="201"/>
        <v>127.81</v>
      </c>
      <c r="Q3215" s="11" t="s">
        <v>8315</v>
      </c>
      <c r="R3215" t="s">
        <v>8316</v>
      </c>
      <c r="S3215" s="15">
        <f t="shared" si="202"/>
        <v>42171.763414351852</v>
      </c>
      <c r="T3215" s="15">
        <f t="shared" si="203"/>
        <v>42211.763414351852</v>
      </c>
    </row>
    <row r="3216" spans="1:20" ht="41.4" x14ac:dyDescent="0.4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00"/>
        <v>102</v>
      </c>
      <c r="P3216">
        <f t="shared" si="201"/>
        <v>106.57</v>
      </c>
      <c r="Q3216" s="11" t="s">
        <v>8315</v>
      </c>
      <c r="R3216" t="s">
        <v>8316</v>
      </c>
      <c r="S3216" s="15">
        <f t="shared" si="202"/>
        <v>42337.792511574073</v>
      </c>
      <c r="T3216" s="15">
        <f t="shared" si="203"/>
        <v>42374.996527777781</v>
      </c>
    </row>
    <row r="3217" spans="1:20" ht="55.2" x14ac:dyDescent="0.4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00"/>
        <v>100</v>
      </c>
      <c r="P3217">
        <f t="shared" si="201"/>
        <v>262.11</v>
      </c>
      <c r="Q3217" s="11" t="s">
        <v>8315</v>
      </c>
      <c r="R3217" t="s">
        <v>8316</v>
      </c>
      <c r="S3217" s="15">
        <f t="shared" si="202"/>
        <v>42219.665173611109</v>
      </c>
      <c r="T3217" s="15">
        <f t="shared" si="203"/>
        <v>42257.165972222225</v>
      </c>
    </row>
    <row r="3218" spans="1:20" ht="41.4" x14ac:dyDescent="0.4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00"/>
        <v>100</v>
      </c>
      <c r="P3218">
        <f t="shared" si="201"/>
        <v>57.17</v>
      </c>
      <c r="Q3218" s="11" t="s">
        <v>8315</v>
      </c>
      <c r="R3218" t="s">
        <v>8316</v>
      </c>
      <c r="S3218" s="15">
        <f t="shared" si="202"/>
        <v>42165.462627314817</v>
      </c>
      <c r="T3218" s="15">
        <f t="shared" si="203"/>
        <v>42196.604166666672</v>
      </c>
    </row>
    <row r="3219" spans="1:20" ht="27.6" x14ac:dyDescent="0.4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00"/>
        <v>116</v>
      </c>
      <c r="P3219">
        <f t="shared" si="201"/>
        <v>50.2</v>
      </c>
      <c r="Q3219" s="11" t="s">
        <v>8315</v>
      </c>
      <c r="R3219" t="s">
        <v>8316</v>
      </c>
      <c r="S3219" s="15">
        <f t="shared" si="202"/>
        <v>42648.546111111107</v>
      </c>
      <c r="T3219" s="15">
        <f t="shared" si="203"/>
        <v>42678.546111111107</v>
      </c>
    </row>
    <row r="3220" spans="1:20" ht="41.4" x14ac:dyDescent="0.4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00"/>
        <v>102</v>
      </c>
      <c r="P3220">
        <f t="shared" si="201"/>
        <v>66.59</v>
      </c>
      <c r="Q3220" s="11" t="s">
        <v>8315</v>
      </c>
      <c r="R3220" t="s">
        <v>8316</v>
      </c>
      <c r="S3220" s="15">
        <f t="shared" si="202"/>
        <v>41971.002152777779</v>
      </c>
      <c r="T3220" s="15">
        <f t="shared" si="203"/>
        <v>42004</v>
      </c>
    </row>
    <row r="3221" spans="1:20" ht="27.6" x14ac:dyDescent="0.4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00"/>
        <v>100</v>
      </c>
      <c r="P3221">
        <f t="shared" si="201"/>
        <v>168.25</v>
      </c>
      <c r="Q3221" s="11" t="s">
        <v>8315</v>
      </c>
      <c r="R3221" t="s">
        <v>8316</v>
      </c>
      <c r="S3221" s="15">
        <f t="shared" si="202"/>
        <v>42050.983182870375</v>
      </c>
      <c r="T3221" s="15">
        <f t="shared" si="203"/>
        <v>42085.941516203704</v>
      </c>
    </row>
    <row r="3222" spans="1:20" ht="27.6" x14ac:dyDescent="0.4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00"/>
        <v>101</v>
      </c>
      <c r="P3222">
        <f t="shared" si="201"/>
        <v>256.37</v>
      </c>
      <c r="Q3222" s="11" t="s">
        <v>8315</v>
      </c>
      <c r="R3222" t="s">
        <v>8316</v>
      </c>
      <c r="S3222" s="15">
        <f t="shared" si="202"/>
        <v>42772.833379629628</v>
      </c>
      <c r="T3222" s="15">
        <f t="shared" si="203"/>
        <v>42806.875</v>
      </c>
    </row>
    <row r="3223" spans="1:20" ht="41.4" x14ac:dyDescent="0.4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00"/>
        <v>103</v>
      </c>
      <c r="P3223">
        <f t="shared" si="201"/>
        <v>36.61</v>
      </c>
      <c r="Q3223" s="11" t="s">
        <v>8315</v>
      </c>
      <c r="R3223" t="s">
        <v>8316</v>
      </c>
      <c r="S3223" s="15">
        <f t="shared" si="202"/>
        <v>42155.696793981479</v>
      </c>
      <c r="T3223" s="15">
        <f t="shared" si="203"/>
        <v>42190.696793981479</v>
      </c>
    </row>
    <row r="3224" spans="1:20" ht="41.4" x14ac:dyDescent="0.4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00"/>
        <v>125</v>
      </c>
      <c r="P3224">
        <f t="shared" si="201"/>
        <v>37.14</v>
      </c>
      <c r="Q3224" s="11" t="s">
        <v>8315</v>
      </c>
      <c r="R3224" t="s">
        <v>8316</v>
      </c>
      <c r="S3224" s="15">
        <f t="shared" si="202"/>
        <v>42270.582141203704</v>
      </c>
      <c r="T3224" s="15">
        <f t="shared" si="203"/>
        <v>42301.895138888889</v>
      </c>
    </row>
    <row r="3225" spans="1:20" ht="27.6" x14ac:dyDescent="0.4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00"/>
        <v>110</v>
      </c>
      <c r="P3225">
        <f t="shared" si="201"/>
        <v>45.88</v>
      </c>
      <c r="Q3225" s="11" t="s">
        <v>8315</v>
      </c>
      <c r="R3225" t="s">
        <v>8316</v>
      </c>
      <c r="S3225" s="15">
        <f t="shared" si="202"/>
        <v>42206.835370370376</v>
      </c>
      <c r="T3225" s="15">
        <f t="shared" si="203"/>
        <v>42236.835370370376</v>
      </c>
    </row>
    <row r="3226" spans="1:20" ht="41.4" x14ac:dyDescent="0.4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00"/>
        <v>102</v>
      </c>
      <c r="P3226">
        <f t="shared" si="201"/>
        <v>141.71</v>
      </c>
      <c r="Q3226" s="11" t="s">
        <v>8315</v>
      </c>
      <c r="R3226" t="s">
        <v>8316</v>
      </c>
      <c r="S3226" s="15">
        <f t="shared" si="202"/>
        <v>42697.850844907407</v>
      </c>
      <c r="T3226" s="15">
        <f t="shared" si="203"/>
        <v>42745.208333333328</v>
      </c>
    </row>
    <row r="3227" spans="1:20" ht="41.4" x14ac:dyDescent="0.4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00"/>
        <v>102</v>
      </c>
      <c r="P3227">
        <f t="shared" si="201"/>
        <v>52.49</v>
      </c>
      <c r="Q3227" s="11" t="s">
        <v>8315</v>
      </c>
      <c r="R3227" t="s">
        <v>8316</v>
      </c>
      <c r="S3227" s="15">
        <f t="shared" si="202"/>
        <v>42503.559467592597</v>
      </c>
      <c r="T3227" s="15">
        <f t="shared" si="203"/>
        <v>42524.875</v>
      </c>
    </row>
    <row r="3228" spans="1:20" ht="41.4" x14ac:dyDescent="0.4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00"/>
        <v>104</v>
      </c>
      <c r="P3228">
        <f t="shared" si="201"/>
        <v>59.52</v>
      </c>
      <c r="Q3228" s="11" t="s">
        <v>8315</v>
      </c>
      <c r="R3228" t="s">
        <v>8316</v>
      </c>
      <c r="S3228" s="15">
        <f t="shared" si="202"/>
        <v>42277.583472222221</v>
      </c>
      <c r="T3228" s="15">
        <f t="shared" si="203"/>
        <v>42307.583472222221</v>
      </c>
    </row>
    <row r="3229" spans="1:20" ht="41.4" x14ac:dyDescent="0.4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00"/>
        <v>125</v>
      </c>
      <c r="P3229">
        <f t="shared" si="201"/>
        <v>50</v>
      </c>
      <c r="Q3229" s="11" t="s">
        <v>8315</v>
      </c>
      <c r="R3229" t="s">
        <v>8316</v>
      </c>
      <c r="S3229" s="15">
        <f t="shared" si="202"/>
        <v>42722.882361111115</v>
      </c>
      <c r="T3229" s="15">
        <f t="shared" si="203"/>
        <v>42752.882361111115</v>
      </c>
    </row>
    <row r="3230" spans="1:20" ht="27.6" x14ac:dyDescent="0.4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00"/>
        <v>102</v>
      </c>
      <c r="P3230">
        <f t="shared" si="201"/>
        <v>193.62</v>
      </c>
      <c r="Q3230" s="11" t="s">
        <v>8315</v>
      </c>
      <c r="R3230" t="s">
        <v>8316</v>
      </c>
      <c r="S3230" s="15">
        <f t="shared" si="202"/>
        <v>42323.70930555556</v>
      </c>
      <c r="T3230" s="15">
        <f t="shared" si="203"/>
        <v>42355.207638888889</v>
      </c>
    </row>
    <row r="3231" spans="1:20" ht="41.4" x14ac:dyDescent="0.4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00"/>
        <v>108</v>
      </c>
      <c r="P3231">
        <f t="shared" si="201"/>
        <v>106.8</v>
      </c>
      <c r="Q3231" s="11" t="s">
        <v>8315</v>
      </c>
      <c r="R3231" t="s">
        <v>8316</v>
      </c>
      <c r="S3231" s="15">
        <f t="shared" si="202"/>
        <v>41933.291643518518</v>
      </c>
      <c r="T3231" s="15">
        <f t="shared" si="203"/>
        <v>41963.333310185189</v>
      </c>
    </row>
    <row r="3232" spans="1:20" ht="41.4" x14ac:dyDescent="0.4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00"/>
        <v>110</v>
      </c>
      <c r="P3232">
        <f t="shared" si="201"/>
        <v>77.22</v>
      </c>
      <c r="Q3232" s="11" t="s">
        <v>8315</v>
      </c>
      <c r="R3232" t="s">
        <v>8316</v>
      </c>
      <c r="S3232" s="15">
        <f t="shared" si="202"/>
        <v>41898.168125000004</v>
      </c>
      <c r="T3232" s="15">
        <f t="shared" si="203"/>
        <v>41913.165972222225</v>
      </c>
    </row>
    <row r="3233" spans="1:20" ht="41.4" x14ac:dyDescent="0.4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00"/>
        <v>161</v>
      </c>
      <c r="P3233">
        <f t="shared" si="201"/>
        <v>57.5</v>
      </c>
      <c r="Q3233" s="11" t="s">
        <v>8315</v>
      </c>
      <c r="R3233" t="s">
        <v>8316</v>
      </c>
      <c r="S3233" s="15">
        <f t="shared" si="202"/>
        <v>42446.943831018521</v>
      </c>
      <c r="T3233" s="15">
        <f t="shared" si="203"/>
        <v>42476.943831018521</v>
      </c>
    </row>
    <row r="3234" spans="1:20" ht="41.4" x14ac:dyDescent="0.4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00"/>
        <v>131</v>
      </c>
      <c r="P3234">
        <f t="shared" si="201"/>
        <v>50.46</v>
      </c>
      <c r="Q3234" s="11" t="s">
        <v>8315</v>
      </c>
      <c r="R3234" t="s">
        <v>8316</v>
      </c>
      <c r="S3234" s="15">
        <f t="shared" si="202"/>
        <v>42463.81385416667</v>
      </c>
      <c r="T3234" s="15">
        <f t="shared" si="203"/>
        <v>42494.165972222225</v>
      </c>
    </row>
    <row r="3235" spans="1:20" ht="41.4" x14ac:dyDescent="0.4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00"/>
        <v>119</v>
      </c>
      <c r="P3235">
        <f t="shared" si="201"/>
        <v>97.38</v>
      </c>
      <c r="Q3235" s="11" t="s">
        <v>8315</v>
      </c>
      <c r="R3235" t="s">
        <v>8316</v>
      </c>
      <c r="S3235" s="15">
        <f t="shared" si="202"/>
        <v>42766.805034722223</v>
      </c>
      <c r="T3235" s="15">
        <f t="shared" si="203"/>
        <v>42796.805034722223</v>
      </c>
    </row>
    <row r="3236" spans="1:20" ht="41.4" x14ac:dyDescent="0.4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00"/>
        <v>100</v>
      </c>
      <c r="P3236">
        <f t="shared" si="201"/>
        <v>34.92</v>
      </c>
      <c r="Q3236" s="11" t="s">
        <v>8315</v>
      </c>
      <c r="R3236" t="s">
        <v>8316</v>
      </c>
      <c r="S3236" s="15">
        <f t="shared" si="202"/>
        <v>42734.789444444439</v>
      </c>
      <c r="T3236" s="15">
        <f t="shared" si="203"/>
        <v>42767.979861111111</v>
      </c>
    </row>
    <row r="3237" spans="1:20" ht="55.2" x14ac:dyDescent="0.4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00"/>
        <v>103</v>
      </c>
      <c r="P3237">
        <f t="shared" si="201"/>
        <v>85.53</v>
      </c>
      <c r="Q3237" s="11" t="s">
        <v>8315</v>
      </c>
      <c r="R3237" t="s">
        <v>8316</v>
      </c>
      <c r="S3237" s="15">
        <f t="shared" si="202"/>
        <v>42522.347812499997</v>
      </c>
      <c r="T3237" s="15">
        <f t="shared" si="203"/>
        <v>42552.347812499997</v>
      </c>
    </row>
    <row r="3238" spans="1:20" ht="41.4" x14ac:dyDescent="0.4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00"/>
        <v>101</v>
      </c>
      <c r="P3238">
        <f t="shared" si="201"/>
        <v>182.91</v>
      </c>
      <c r="Q3238" s="11" t="s">
        <v>8315</v>
      </c>
      <c r="R3238" t="s">
        <v>8316</v>
      </c>
      <c r="S3238" s="15">
        <f t="shared" si="202"/>
        <v>42702.917048611111</v>
      </c>
      <c r="T3238" s="15">
        <f t="shared" si="203"/>
        <v>42732.917048611111</v>
      </c>
    </row>
    <row r="3239" spans="1:20" ht="27.6" x14ac:dyDescent="0.4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00"/>
        <v>101</v>
      </c>
      <c r="P3239">
        <f t="shared" si="201"/>
        <v>131.13999999999999</v>
      </c>
      <c r="Q3239" s="11" t="s">
        <v>8315</v>
      </c>
      <c r="R3239" t="s">
        <v>8316</v>
      </c>
      <c r="S3239" s="15">
        <f t="shared" si="202"/>
        <v>42252.474351851852</v>
      </c>
      <c r="T3239" s="15">
        <f t="shared" si="203"/>
        <v>42276.165972222225</v>
      </c>
    </row>
    <row r="3240" spans="1:20" ht="41.4" x14ac:dyDescent="0.4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00"/>
        <v>112</v>
      </c>
      <c r="P3240">
        <f t="shared" si="201"/>
        <v>39.81</v>
      </c>
      <c r="Q3240" s="11" t="s">
        <v>8315</v>
      </c>
      <c r="R3240" t="s">
        <v>8316</v>
      </c>
      <c r="S3240" s="15">
        <f t="shared" si="202"/>
        <v>42156.510393518518</v>
      </c>
      <c r="T3240" s="15">
        <f t="shared" si="203"/>
        <v>42186.510393518518</v>
      </c>
    </row>
    <row r="3241" spans="1:20" ht="41.4" x14ac:dyDescent="0.4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00"/>
        <v>106</v>
      </c>
      <c r="P3241">
        <f t="shared" si="201"/>
        <v>59.7</v>
      </c>
      <c r="Q3241" s="11" t="s">
        <v>8315</v>
      </c>
      <c r="R3241" t="s">
        <v>8316</v>
      </c>
      <c r="S3241" s="15">
        <f t="shared" si="202"/>
        <v>42278.089039351849</v>
      </c>
      <c r="T3241" s="15">
        <f t="shared" si="203"/>
        <v>42302.999305555553</v>
      </c>
    </row>
    <row r="3242" spans="1:20" ht="41.4" x14ac:dyDescent="0.4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00"/>
        <v>101</v>
      </c>
      <c r="P3242">
        <f t="shared" si="201"/>
        <v>88.74</v>
      </c>
      <c r="Q3242" s="11" t="s">
        <v>8315</v>
      </c>
      <c r="R3242" t="s">
        <v>8316</v>
      </c>
      <c r="S3242" s="15">
        <f t="shared" si="202"/>
        <v>42754.693842592591</v>
      </c>
      <c r="T3242" s="15">
        <f t="shared" si="203"/>
        <v>42782.958333333328</v>
      </c>
    </row>
    <row r="3243" spans="1:20" ht="55.2" x14ac:dyDescent="0.4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00"/>
        <v>115</v>
      </c>
      <c r="P3243">
        <f t="shared" si="201"/>
        <v>58.69</v>
      </c>
      <c r="Q3243" s="11" t="s">
        <v>8315</v>
      </c>
      <c r="R3243" t="s">
        <v>8316</v>
      </c>
      <c r="S3243" s="15">
        <f t="shared" si="202"/>
        <v>41893.324884259258</v>
      </c>
      <c r="T3243" s="15">
        <f t="shared" si="203"/>
        <v>41926.290972222225</v>
      </c>
    </row>
    <row r="3244" spans="1:20" ht="27.6" x14ac:dyDescent="0.4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00"/>
        <v>127</v>
      </c>
      <c r="P3244">
        <f t="shared" si="201"/>
        <v>69.569999999999993</v>
      </c>
      <c r="Q3244" s="11" t="s">
        <v>8315</v>
      </c>
      <c r="R3244" t="s">
        <v>8316</v>
      </c>
      <c r="S3244" s="15">
        <f t="shared" si="202"/>
        <v>41871.755694444444</v>
      </c>
      <c r="T3244" s="15">
        <f t="shared" si="203"/>
        <v>41901.755694444444</v>
      </c>
    </row>
    <row r="3245" spans="1:20" ht="41.4" x14ac:dyDescent="0.4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00"/>
        <v>103</v>
      </c>
      <c r="P3245">
        <f t="shared" si="201"/>
        <v>115.87</v>
      </c>
      <c r="Q3245" s="11" t="s">
        <v>8315</v>
      </c>
      <c r="R3245" t="s">
        <v>8316</v>
      </c>
      <c r="S3245" s="15">
        <f t="shared" si="202"/>
        <v>42262.096782407403</v>
      </c>
      <c r="T3245" s="15">
        <f t="shared" si="203"/>
        <v>42286</v>
      </c>
    </row>
    <row r="3246" spans="1:20" ht="41.4" x14ac:dyDescent="0.4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00"/>
        <v>103</v>
      </c>
      <c r="P3246">
        <f t="shared" si="201"/>
        <v>23.87</v>
      </c>
      <c r="Q3246" s="11" t="s">
        <v>8315</v>
      </c>
      <c r="R3246" t="s">
        <v>8316</v>
      </c>
      <c r="S3246" s="15">
        <f t="shared" si="202"/>
        <v>42675.694236111114</v>
      </c>
      <c r="T3246" s="15">
        <f t="shared" si="203"/>
        <v>42705.735902777778</v>
      </c>
    </row>
    <row r="3247" spans="1:20" ht="41.4" x14ac:dyDescent="0.4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00"/>
        <v>104</v>
      </c>
      <c r="P3247">
        <f t="shared" si="201"/>
        <v>81.13</v>
      </c>
      <c r="Q3247" s="11" t="s">
        <v>8315</v>
      </c>
      <c r="R3247" t="s">
        <v>8316</v>
      </c>
      <c r="S3247" s="15">
        <f t="shared" si="202"/>
        <v>42135.60020833333</v>
      </c>
      <c r="T3247" s="15">
        <f t="shared" si="203"/>
        <v>42167.083333333328</v>
      </c>
    </row>
    <row r="3248" spans="1:20" ht="41.4" x14ac:dyDescent="0.4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00"/>
        <v>111</v>
      </c>
      <c r="P3248">
        <f t="shared" si="201"/>
        <v>57.63</v>
      </c>
      <c r="Q3248" s="11" t="s">
        <v>8315</v>
      </c>
      <c r="R3248" t="s">
        <v>8316</v>
      </c>
      <c r="S3248" s="15">
        <f t="shared" si="202"/>
        <v>42230.472222222219</v>
      </c>
      <c r="T3248" s="15">
        <f t="shared" si="203"/>
        <v>42259.165972222225</v>
      </c>
    </row>
    <row r="3249" spans="1:20" ht="41.4" x14ac:dyDescent="0.4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00"/>
        <v>106</v>
      </c>
      <c r="P3249">
        <f t="shared" si="201"/>
        <v>46.43</v>
      </c>
      <c r="Q3249" s="11" t="s">
        <v>8315</v>
      </c>
      <c r="R3249" t="s">
        <v>8316</v>
      </c>
      <c r="S3249" s="15">
        <f t="shared" si="202"/>
        <v>42167.434166666666</v>
      </c>
      <c r="T3249" s="15">
        <f t="shared" si="203"/>
        <v>42197.434166666666</v>
      </c>
    </row>
    <row r="3250" spans="1:20" ht="27.6" x14ac:dyDescent="0.4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00"/>
        <v>101</v>
      </c>
      <c r="P3250">
        <f t="shared" si="201"/>
        <v>60.48</v>
      </c>
      <c r="Q3250" s="11" t="s">
        <v>8315</v>
      </c>
      <c r="R3250" t="s">
        <v>8316</v>
      </c>
      <c r="S3250" s="15">
        <f t="shared" si="202"/>
        <v>42068.888391203705</v>
      </c>
      <c r="T3250" s="15">
        <f t="shared" si="203"/>
        <v>42098.846724537041</v>
      </c>
    </row>
    <row r="3251" spans="1:20" ht="41.4" x14ac:dyDescent="0.4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00"/>
        <v>105</v>
      </c>
      <c r="P3251">
        <f t="shared" si="201"/>
        <v>65.58</v>
      </c>
      <c r="Q3251" s="11" t="s">
        <v>8315</v>
      </c>
      <c r="R3251" t="s">
        <v>8316</v>
      </c>
      <c r="S3251" s="15">
        <f t="shared" si="202"/>
        <v>42145.746689814812</v>
      </c>
      <c r="T3251" s="15">
        <f t="shared" si="203"/>
        <v>42175.746689814812</v>
      </c>
    </row>
    <row r="3252" spans="1:20" ht="41.4" x14ac:dyDescent="0.4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00"/>
        <v>102</v>
      </c>
      <c r="P3252">
        <f t="shared" si="201"/>
        <v>119.19</v>
      </c>
      <c r="Q3252" s="11" t="s">
        <v>8315</v>
      </c>
      <c r="R3252" t="s">
        <v>8316</v>
      </c>
      <c r="S3252" s="15">
        <f t="shared" si="202"/>
        <v>41918.742175925923</v>
      </c>
      <c r="T3252" s="15">
        <f t="shared" si="203"/>
        <v>41948.783842592595</v>
      </c>
    </row>
    <row r="3253" spans="1:20" ht="41.4" x14ac:dyDescent="0.4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00"/>
        <v>111</v>
      </c>
      <c r="P3253">
        <f t="shared" si="201"/>
        <v>83.05</v>
      </c>
      <c r="Q3253" s="11" t="s">
        <v>8315</v>
      </c>
      <c r="R3253" t="s">
        <v>8316</v>
      </c>
      <c r="S3253" s="15">
        <f t="shared" si="202"/>
        <v>42146.731087962966</v>
      </c>
      <c r="T3253" s="15">
        <f t="shared" si="203"/>
        <v>42176.731087962966</v>
      </c>
    </row>
    <row r="3254" spans="1:20" ht="27.6" x14ac:dyDescent="0.4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00"/>
        <v>128</v>
      </c>
      <c r="P3254">
        <f t="shared" si="201"/>
        <v>57.52</v>
      </c>
      <c r="Q3254" s="11" t="s">
        <v>8315</v>
      </c>
      <c r="R3254" t="s">
        <v>8316</v>
      </c>
      <c r="S3254" s="15">
        <f t="shared" si="202"/>
        <v>42590.472685185188</v>
      </c>
      <c r="T3254" s="15">
        <f t="shared" si="203"/>
        <v>42620.472685185188</v>
      </c>
    </row>
    <row r="3255" spans="1:20" ht="41.4" x14ac:dyDescent="0.4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00"/>
        <v>102</v>
      </c>
      <c r="P3255">
        <f t="shared" si="201"/>
        <v>177.09</v>
      </c>
      <c r="Q3255" s="11" t="s">
        <v>8315</v>
      </c>
      <c r="R3255" t="s">
        <v>8316</v>
      </c>
      <c r="S3255" s="15">
        <f t="shared" si="202"/>
        <v>42602.576712962968</v>
      </c>
      <c r="T3255" s="15">
        <f t="shared" si="203"/>
        <v>42621.15625</v>
      </c>
    </row>
    <row r="3256" spans="1:20" ht="41.4" x14ac:dyDescent="0.4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00"/>
        <v>101</v>
      </c>
      <c r="P3256">
        <f t="shared" si="201"/>
        <v>70.77</v>
      </c>
      <c r="Q3256" s="11" t="s">
        <v>8315</v>
      </c>
      <c r="R3256" t="s">
        <v>8316</v>
      </c>
      <c r="S3256" s="15">
        <f t="shared" si="202"/>
        <v>42059.085752314815</v>
      </c>
      <c r="T3256" s="15">
        <f t="shared" si="203"/>
        <v>42089.044085648144</v>
      </c>
    </row>
    <row r="3257" spans="1:20" ht="41.4" x14ac:dyDescent="0.4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00"/>
        <v>175</v>
      </c>
      <c r="P3257">
        <f t="shared" si="201"/>
        <v>29.17</v>
      </c>
      <c r="Q3257" s="11" t="s">
        <v>8315</v>
      </c>
      <c r="R3257" t="s">
        <v>8316</v>
      </c>
      <c r="S3257" s="15">
        <f t="shared" si="202"/>
        <v>41889.768229166664</v>
      </c>
      <c r="T3257" s="15">
        <f t="shared" si="203"/>
        <v>41919.768229166664</v>
      </c>
    </row>
    <row r="3258" spans="1:20" ht="41.4" x14ac:dyDescent="0.4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00"/>
        <v>128</v>
      </c>
      <c r="P3258">
        <f t="shared" si="201"/>
        <v>72.760000000000005</v>
      </c>
      <c r="Q3258" s="11" t="s">
        <v>8315</v>
      </c>
      <c r="R3258" t="s">
        <v>8316</v>
      </c>
      <c r="S3258" s="15">
        <f t="shared" si="202"/>
        <v>42144.573807870373</v>
      </c>
      <c r="T3258" s="15">
        <f t="shared" si="203"/>
        <v>42166.165972222225</v>
      </c>
    </row>
    <row r="3259" spans="1:20" ht="41.4" x14ac:dyDescent="0.4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00"/>
        <v>106</v>
      </c>
      <c r="P3259">
        <f t="shared" si="201"/>
        <v>51.85</v>
      </c>
      <c r="Q3259" s="11" t="s">
        <v>8315</v>
      </c>
      <c r="R3259" t="s">
        <v>8316</v>
      </c>
      <c r="S3259" s="15">
        <f t="shared" si="202"/>
        <v>42758.559629629628</v>
      </c>
      <c r="T3259" s="15">
        <f t="shared" si="203"/>
        <v>42788.559629629628</v>
      </c>
    </row>
    <row r="3260" spans="1:20" ht="27.6" x14ac:dyDescent="0.4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00"/>
        <v>105</v>
      </c>
      <c r="P3260">
        <f t="shared" si="201"/>
        <v>98.2</v>
      </c>
      <c r="Q3260" s="11" t="s">
        <v>8315</v>
      </c>
      <c r="R3260" t="s">
        <v>8316</v>
      </c>
      <c r="S3260" s="15">
        <f t="shared" si="202"/>
        <v>41982.887280092589</v>
      </c>
      <c r="T3260" s="15">
        <f t="shared" si="203"/>
        <v>42012.887280092589</v>
      </c>
    </row>
    <row r="3261" spans="1:20" ht="41.4" x14ac:dyDescent="0.4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00"/>
        <v>106</v>
      </c>
      <c r="P3261">
        <f t="shared" si="201"/>
        <v>251.74</v>
      </c>
      <c r="Q3261" s="11" t="s">
        <v>8315</v>
      </c>
      <c r="R3261" t="s">
        <v>8316</v>
      </c>
      <c r="S3261" s="15">
        <f t="shared" si="202"/>
        <v>42614.760937500003</v>
      </c>
      <c r="T3261" s="15">
        <f t="shared" si="203"/>
        <v>42644.165972222225</v>
      </c>
    </row>
    <row r="3262" spans="1:20" ht="41.4" x14ac:dyDescent="0.4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00"/>
        <v>109</v>
      </c>
      <c r="P3262">
        <f t="shared" si="201"/>
        <v>74.819999999999993</v>
      </c>
      <c r="Q3262" s="11" t="s">
        <v>8315</v>
      </c>
      <c r="R3262" t="s">
        <v>8316</v>
      </c>
      <c r="S3262" s="15">
        <f t="shared" si="202"/>
        <v>42303.672662037032</v>
      </c>
      <c r="T3262" s="15">
        <f t="shared" si="203"/>
        <v>42338.714328703703</v>
      </c>
    </row>
    <row r="3263" spans="1:20" ht="41.4" x14ac:dyDescent="0.4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00"/>
        <v>100</v>
      </c>
      <c r="P3263">
        <f t="shared" si="201"/>
        <v>67.650000000000006</v>
      </c>
      <c r="Q3263" s="11" t="s">
        <v>8315</v>
      </c>
      <c r="R3263" t="s">
        <v>8316</v>
      </c>
      <c r="S3263" s="15">
        <f t="shared" si="202"/>
        <v>42171.725416666668</v>
      </c>
      <c r="T3263" s="15">
        <f t="shared" si="203"/>
        <v>42201.725416666668</v>
      </c>
    </row>
    <row r="3264" spans="1:20" ht="27.6" x14ac:dyDescent="0.4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00"/>
        <v>103</v>
      </c>
      <c r="P3264">
        <f t="shared" si="201"/>
        <v>93.81</v>
      </c>
      <c r="Q3264" s="11" t="s">
        <v>8315</v>
      </c>
      <c r="R3264" t="s">
        <v>8316</v>
      </c>
      <c r="S3264" s="15">
        <f t="shared" si="202"/>
        <v>41964.315532407403</v>
      </c>
      <c r="T3264" s="15">
        <f t="shared" si="203"/>
        <v>41995.166666666672</v>
      </c>
    </row>
    <row r="3265" spans="1:20" ht="27.6" x14ac:dyDescent="0.4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00"/>
        <v>112</v>
      </c>
      <c r="P3265">
        <f t="shared" si="201"/>
        <v>41.24</v>
      </c>
      <c r="Q3265" s="11" t="s">
        <v>8315</v>
      </c>
      <c r="R3265" t="s">
        <v>8316</v>
      </c>
      <c r="S3265" s="15">
        <f t="shared" si="202"/>
        <v>42284.516064814816</v>
      </c>
      <c r="T3265" s="15">
        <f t="shared" si="203"/>
        <v>42307.875</v>
      </c>
    </row>
    <row r="3266" spans="1:20" ht="27.6" x14ac:dyDescent="0.4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si="200"/>
        <v>103</v>
      </c>
      <c r="P3266">
        <f t="shared" si="201"/>
        <v>52.55</v>
      </c>
      <c r="Q3266" s="11" t="s">
        <v>8315</v>
      </c>
      <c r="R3266" t="s">
        <v>8316</v>
      </c>
      <c r="S3266" s="15">
        <f t="shared" si="202"/>
        <v>42016.800208333334</v>
      </c>
      <c r="T3266" s="15">
        <f t="shared" si="203"/>
        <v>42032.916666666672</v>
      </c>
    </row>
    <row r="3267" spans="1:20" ht="41.4" x14ac:dyDescent="0.4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ref="O3267:O3330" si="204">ROUND(E3267/D3267*100,0)</f>
        <v>164</v>
      </c>
      <c r="P3267">
        <f t="shared" ref="P3267:P3330" si="205">IFERROR(ROUND(E3267/L3267,2),0)</f>
        <v>70.290000000000006</v>
      </c>
      <c r="Q3267" s="11" t="s">
        <v>8315</v>
      </c>
      <c r="R3267" t="s">
        <v>8316</v>
      </c>
      <c r="S3267" s="15">
        <f t="shared" ref="S3267:S3330" si="206">(((J3267/60)/60)/24)+DATE(1970,1,1)</f>
        <v>42311.711979166663</v>
      </c>
      <c r="T3267" s="15">
        <f t="shared" ref="T3267:T3330" si="207">(((I3267/60)/60)/24)+DATE(1970,1,1)</f>
        <v>42341.708333333328</v>
      </c>
    </row>
    <row r="3268" spans="1:20" ht="41.4" x14ac:dyDescent="0.4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04"/>
        <v>131</v>
      </c>
      <c r="P3268">
        <f t="shared" si="205"/>
        <v>48.33</v>
      </c>
      <c r="Q3268" s="11" t="s">
        <v>8315</v>
      </c>
      <c r="R3268" t="s">
        <v>8316</v>
      </c>
      <c r="S3268" s="15">
        <f t="shared" si="206"/>
        <v>42136.536134259266</v>
      </c>
      <c r="T3268" s="15">
        <f t="shared" si="207"/>
        <v>42167.875</v>
      </c>
    </row>
    <row r="3269" spans="1:20" ht="41.4" x14ac:dyDescent="0.4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04"/>
        <v>102</v>
      </c>
      <c r="P3269">
        <f t="shared" si="205"/>
        <v>53.18</v>
      </c>
      <c r="Q3269" s="11" t="s">
        <v>8315</v>
      </c>
      <c r="R3269" t="s">
        <v>8316</v>
      </c>
      <c r="S3269" s="15">
        <f t="shared" si="206"/>
        <v>42172.757638888885</v>
      </c>
      <c r="T3269" s="15">
        <f t="shared" si="207"/>
        <v>42202.757638888885</v>
      </c>
    </row>
    <row r="3270" spans="1:20" ht="41.4" x14ac:dyDescent="0.4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04"/>
        <v>128</v>
      </c>
      <c r="P3270">
        <f t="shared" si="205"/>
        <v>60.95</v>
      </c>
      <c r="Q3270" s="11" t="s">
        <v>8315</v>
      </c>
      <c r="R3270" t="s">
        <v>8316</v>
      </c>
      <c r="S3270" s="15">
        <f t="shared" si="206"/>
        <v>42590.90425925926</v>
      </c>
      <c r="T3270" s="15">
        <f t="shared" si="207"/>
        <v>42606.90425925926</v>
      </c>
    </row>
    <row r="3271" spans="1:20" ht="41.4" x14ac:dyDescent="0.4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04"/>
        <v>102</v>
      </c>
      <c r="P3271">
        <f t="shared" si="205"/>
        <v>116</v>
      </c>
      <c r="Q3271" s="11" t="s">
        <v>8315</v>
      </c>
      <c r="R3271" t="s">
        <v>8316</v>
      </c>
      <c r="S3271" s="15">
        <f t="shared" si="206"/>
        <v>42137.395798611105</v>
      </c>
      <c r="T3271" s="15">
        <f t="shared" si="207"/>
        <v>42171.458333333328</v>
      </c>
    </row>
    <row r="3272" spans="1:20" ht="41.4" x14ac:dyDescent="0.4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04"/>
        <v>102</v>
      </c>
      <c r="P3272">
        <f t="shared" si="205"/>
        <v>61</v>
      </c>
      <c r="Q3272" s="11" t="s">
        <v>8315</v>
      </c>
      <c r="R3272" t="s">
        <v>8316</v>
      </c>
      <c r="S3272" s="15">
        <f t="shared" si="206"/>
        <v>42167.533159722225</v>
      </c>
      <c r="T3272" s="15">
        <f t="shared" si="207"/>
        <v>42197.533159722225</v>
      </c>
    </row>
    <row r="3273" spans="1:20" x14ac:dyDescent="0.4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04"/>
        <v>130</v>
      </c>
      <c r="P3273">
        <f t="shared" si="205"/>
        <v>38.24</v>
      </c>
      <c r="Q3273" s="11" t="s">
        <v>8315</v>
      </c>
      <c r="R3273" t="s">
        <v>8316</v>
      </c>
      <c r="S3273" s="15">
        <f t="shared" si="206"/>
        <v>41915.437210648146</v>
      </c>
      <c r="T3273" s="15">
        <f t="shared" si="207"/>
        <v>41945.478877314818</v>
      </c>
    </row>
    <row r="3274" spans="1:20" ht="41.4" x14ac:dyDescent="0.4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04"/>
        <v>154</v>
      </c>
      <c r="P3274">
        <f t="shared" si="205"/>
        <v>106.5</v>
      </c>
      <c r="Q3274" s="11" t="s">
        <v>8315</v>
      </c>
      <c r="R3274" t="s">
        <v>8316</v>
      </c>
      <c r="S3274" s="15">
        <f t="shared" si="206"/>
        <v>42284.500104166669</v>
      </c>
      <c r="T3274" s="15">
        <f t="shared" si="207"/>
        <v>42314.541770833333</v>
      </c>
    </row>
    <row r="3275" spans="1:20" ht="41.4" x14ac:dyDescent="0.4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04"/>
        <v>107</v>
      </c>
      <c r="P3275">
        <f t="shared" si="205"/>
        <v>204.57</v>
      </c>
      <c r="Q3275" s="11" t="s">
        <v>8315</v>
      </c>
      <c r="R3275" t="s">
        <v>8316</v>
      </c>
      <c r="S3275" s="15">
        <f t="shared" si="206"/>
        <v>42611.801412037035</v>
      </c>
      <c r="T3275" s="15">
        <f t="shared" si="207"/>
        <v>42627.791666666672</v>
      </c>
    </row>
    <row r="3276" spans="1:20" ht="41.4" x14ac:dyDescent="0.4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04"/>
        <v>101</v>
      </c>
      <c r="P3276">
        <f t="shared" si="205"/>
        <v>54.91</v>
      </c>
      <c r="Q3276" s="11" t="s">
        <v>8315</v>
      </c>
      <c r="R3276" t="s">
        <v>8316</v>
      </c>
      <c r="S3276" s="15">
        <f t="shared" si="206"/>
        <v>42400.704537037032</v>
      </c>
      <c r="T3276" s="15">
        <f t="shared" si="207"/>
        <v>42444.875</v>
      </c>
    </row>
    <row r="3277" spans="1:20" ht="41.4" x14ac:dyDescent="0.4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04"/>
        <v>100</v>
      </c>
      <c r="P3277">
        <f t="shared" si="205"/>
        <v>150.41999999999999</v>
      </c>
      <c r="Q3277" s="11" t="s">
        <v>8315</v>
      </c>
      <c r="R3277" t="s">
        <v>8316</v>
      </c>
      <c r="S3277" s="15">
        <f t="shared" si="206"/>
        <v>42017.88045138889</v>
      </c>
      <c r="T3277" s="15">
        <f t="shared" si="207"/>
        <v>42044.1875</v>
      </c>
    </row>
    <row r="3278" spans="1:20" ht="41.4" x14ac:dyDescent="0.4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04"/>
        <v>117</v>
      </c>
      <c r="P3278">
        <f t="shared" si="205"/>
        <v>52.58</v>
      </c>
      <c r="Q3278" s="11" t="s">
        <v>8315</v>
      </c>
      <c r="R3278" t="s">
        <v>8316</v>
      </c>
      <c r="S3278" s="15">
        <f t="shared" si="206"/>
        <v>42426.949988425928</v>
      </c>
      <c r="T3278" s="15">
        <f t="shared" si="207"/>
        <v>42461.165972222225</v>
      </c>
    </row>
    <row r="3279" spans="1:20" ht="41.4" x14ac:dyDescent="0.4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04"/>
        <v>109</v>
      </c>
      <c r="P3279">
        <f t="shared" si="205"/>
        <v>54.3</v>
      </c>
      <c r="Q3279" s="11" t="s">
        <v>8315</v>
      </c>
      <c r="R3279" t="s">
        <v>8316</v>
      </c>
      <c r="S3279" s="15">
        <f t="shared" si="206"/>
        <v>41931.682939814818</v>
      </c>
      <c r="T3279" s="15">
        <f t="shared" si="207"/>
        <v>41961.724606481483</v>
      </c>
    </row>
    <row r="3280" spans="1:20" ht="41.4" x14ac:dyDescent="0.4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04"/>
        <v>103</v>
      </c>
      <c r="P3280">
        <f t="shared" si="205"/>
        <v>76.03</v>
      </c>
      <c r="Q3280" s="11" t="s">
        <v>8315</v>
      </c>
      <c r="R3280" t="s">
        <v>8316</v>
      </c>
      <c r="S3280" s="15">
        <f t="shared" si="206"/>
        <v>42124.848414351851</v>
      </c>
      <c r="T3280" s="15">
        <f t="shared" si="207"/>
        <v>42154.848414351851</v>
      </c>
    </row>
    <row r="3281" spans="1:20" ht="41.4" x14ac:dyDescent="0.4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04"/>
        <v>114</v>
      </c>
      <c r="P3281">
        <f t="shared" si="205"/>
        <v>105.21</v>
      </c>
      <c r="Q3281" s="11" t="s">
        <v>8315</v>
      </c>
      <c r="R3281" t="s">
        <v>8316</v>
      </c>
      <c r="S3281" s="15">
        <f t="shared" si="206"/>
        <v>42431.102534722217</v>
      </c>
      <c r="T3281" s="15">
        <f t="shared" si="207"/>
        <v>42461.06086805556</v>
      </c>
    </row>
    <row r="3282" spans="1:20" ht="41.4" x14ac:dyDescent="0.4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04"/>
        <v>103</v>
      </c>
      <c r="P3282">
        <f t="shared" si="205"/>
        <v>68.67</v>
      </c>
      <c r="Q3282" s="11" t="s">
        <v>8315</v>
      </c>
      <c r="R3282" t="s">
        <v>8316</v>
      </c>
      <c r="S3282" s="15">
        <f t="shared" si="206"/>
        <v>42121.756921296299</v>
      </c>
      <c r="T3282" s="15">
        <f t="shared" si="207"/>
        <v>42156.208333333328</v>
      </c>
    </row>
    <row r="3283" spans="1:20" ht="27.6" x14ac:dyDescent="0.4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04"/>
        <v>122</v>
      </c>
      <c r="P3283">
        <f t="shared" si="205"/>
        <v>129.36000000000001</v>
      </c>
      <c r="Q3283" s="11" t="s">
        <v>8315</v>
      </c>
      <c r="R3283" t="s">
        <v>8316</v>
      </c>
      <c r="S3283" s="15">
        <f t="shared" si="206"/>
        <v>42219.019733796296</v>
      </c>
      <c r="T3283" s="15">
        <f t="shared" si="207"/>
        <v>42249.019733796296</v>
      </c>
    </row>
    <row r="3284" spans="1:20" ht="41.4" x14ac:dyDescent="0.4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04"/>
        <v>103</v>
      </c>
      <c r="P3284">
        <f t="shared" si="205"/>
        <v>134.26</v>
      </c>
      <c r="Q3284" s="11" t="s">
        <v>8315</v>
      </c>
      <c r="R3284" t="s">
        <v>8316</v>
      </c>
      <c r="S3284" s="15">
        <f t="shared" si="206"/>
        <v>42445.19430555556</v>
      </c>
      <c r="T3284" s="15">
        <f t="shared" si="207"/>
        <v>42489.19430555556</v>
      </c>
    </row>
    <row r="3285" spans="1:20" ht="41.4" x14ac:dyDescent="0.4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04"/>
        <v>105</v>
      </c>
      <c r="P3285">
        <f t="shared" si="205"/>
        <v>17.829999999999998</v>
      </c>
      <c r="Q3285" s="11" t="s">
        <v>8315</v>
      </c>
      <c r="R3285" t="s">
        <v>8316</v>
      </c>
      <c r="S3285" s="15">
        <f t="shared" si="206"/>
        <v>42379.74418981481</v>
      </c>
      <c r="T3285" s="15">
        <f t="shared" si="207"/>
        <v>42410.875</v>
      </c>
    </row>
    <row r="3286" spans="1:20" ht="41.4" x14ac:dyDescent="0.4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04"/>
        <v>102</v>
      </c>
      <c r="P3286">
        <f t="shared" si="205"/>
        <v>203.2</v>
      </c>
      <c r="Q3286" s="11" t="s">
        <v>8315</v>
      </c>
      <c r="R3286" t="s">
        <v>8316</v>
      </c>
      <c r="S3286" s="15">
        <f t="shared" si="206"/>
        <v>42380.884872685187</v>
      </c>
      <c r="T3286" s="15">
        <f t="shared" si="207"/>
        <v>42398.249305555553</v>
      </c>
    </row>
    <row r="3287" spans="1:20" x14ac:dyDescent="0.4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04"/>
        <v>112</v>
      </c>
      <c r="P3287">
        <f t="shared" si="205"/>
        <v>69.19</v>
      </c>
      <c r="Q3287" s="11" t="s">
        <v>8315</v>
      </c>
      <c r="R3287" t="s">
        <v>8316</v>
      </c>
      <c r="S3287" s="15">
        <f t="shared" si="206"/>
        <v>42762.942430555559</v>
      </c>
      <c r="T3287" s="15">
        <f t="shared" si="207"/>
        <v>42794.208333333328</v>
      </c>
    </row>
    <row r="3288" spans="1:20" ht="41.4" x14ac:dyDescent="0.4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04"/>
        <v>102</v>
      </c>
      <c r="P3288">
        <f t="shared" si="205"/>
        <v>125.12</v>
      </c>
      <c r="Q3288" s="11" t="s">
        <v>8315</v>
      </c>
      <c r="R3288" t="s">
        <v>8316</v>
      </c>
      <c r="S3288" s="15">
        <f t="shared" si="206"/>
        <v>42567.840069444443</v>
      </c>
      <c r="T3288" s="15">
        <f t="shared" si="207"/>
        <v>42597.840069444443</v>
      </c>
    </row>
    <row r="3289" spans="1:20" ht="27.6" x14ac:dyDescent="0.4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04"/>
        <v>100</v>
      </c>
      <c r="P3289">
        <f t="shared" si="205"/>
        <v>73.53</v>
      </c>
      <c r="Q3289" s="11" t="s">
        <v>8315</v>
      </c>
      <c r="R3289" t="s">
        <v>8316</v>
      </c>
      <c r="S3289" s="15">
        <f t="shared" si="206"/>
        <v>42311.750324074077</v>
      </c>
      <c r="T3289" s="15">
        <f t="shared" si="207"/>
        <v>42336.750324074077</v>
      </c>
    </row>
    <row r="3290" spans="1:20" ht="41.4" x14ac:dyDescent="0.4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04"/>
        <v>100</v>
      </c>
      <c r="P3290">
        <f t="shared" si="205"/>
        <v>48.44</v>
      </c>
      <c r="Q3290" s="11" t="s">
        <v>8315</v>
      </c>
      <c r="R3290" t="s">
        <v>8316</v>
      </c>
      <c r="S3290" s="15">
        <f t="shared" si="206"/>
        <v>42505.774479166663</v>
      </c>
      <c r="T3290" s="15">
        <f t="shared" si="207"/>
        <v>42541.958333333328</v>
      </c>
    </row>
    <row r="3291" spans="1:20" ht="41.4" x14ac:dyDescent="0.4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04"/>
        <v>133</v>
      </c>
      <c r="P3291">
        <f t="shared" si="205"/>
        <v>26.61</v>
      </c>
      <c r="Q3291" s="11" t="s">
        <v>8315</v>
      </c>
      <c r="R3291" t="s">
        <v>8316</v>
      </c>
      <c r="S3291" s="15">
        <f t="shared" si="206"/>
        <v>42758.368078703701</v>
      </c>
      <c r="T3291" s="15">
        <f t="shared" si="207"/>
        <v>42786.368078703701</v>
      </c>
    </row>
    <row r="3292" spans="1:20" ht="69" x14ac:dyDescent="0.4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04"/>
        <v>121</v>
      </c>
      <c r="P3292">
        <f t="shared" si="205"/>
        <v>33.67</v>
      </c>
      <c r="Q3292" s="11" t="s">
        <v>8315</v>
      </c>
      <c r="R3292" t="s">
        <v>8316</v>
      </c>
      <c r="S3292" s="15">
        <f t="shared" si="206"/>
        <v>42775.51494212963</v>
      </c>
      <c r="T3292" s="15">
        <f t="shared" si="207"/>
        <v>42805.51494212963</v>
      </c>
    </row>
    <row r="3293" spans="1:20" ht="41.4" x14ac:dyDescent="0.4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04"/>
        <v>114</v>
      </c>
      <c r="P3293">
        <f t="shared" si="205"/>
        <v>40.71</v>
      </c>
      <c r="Q3293" s="11" t="s">
        <v>8315</v>
      </c>
      <c r="R3293" t="s">
        <v>8316</v>
      </c>
      <c r="S3293" s="15">
        <f t="shared" si="206"/>
        <v>42232.702546296292</v>
      </c>
      <c r="T3293" s="15">
        <f t="shared" si="207"/>
        <v>42264.165972222225</v>
      </c>
    </row>
    <row r="3294" spans="1:20" ht="41.4" x14ac:dyDescent="0.4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04"/>
        <v>286</v>
      </c>
      <c r="P3294">
        <f t="shared" si="205"/>
        <v>19.27</v>
      </c>
      <c r="Q3294" s="11" t="s">
        <v>8315</v>
      </c>
      <c r="R3294" t="s">
        <v>8316</v>
      </c>
      <c r="S3294" s="15">
        <f t="shared" si="206"/>
        <v>42282.770231481481</v>
      </c>
      <c r="T3294" s="15">
        <f t="shared" si="207"/>
        <v>42342.811898148153</v>
      </c>
    </row>
    <row r="3295" spans="1:20" ht="55.2" x14ac:dyDescent="0.4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04"/>
        <v>170</v>
      </c>
      <c r="P3295">
        <f t="shared" si="205"/>
        <v>84.29</v>
      </c>
      <c r="Q3295" s="11" t="s">
        <v>8315</v>
      </c>
      <c r="R3295" t="s">
        <v>8316</v>
      </c>
      <c r="S3295" s="15">
        <f t="shared" si="206"/>
        <v>42768.425370370373</v>
      </c>
      <c r="T3295" s="15">
        <f t="shared" si="207"/>
        <v>42798.425370370373</v>
      </c>
    </row>
    <row r="3296" spans="1:20" ht="41.4" x14ac:dyDescent="0.4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04"/>
        <v>118</v>
      </c>
      <c r="P3296">
        <f t="shared" si="205"/>
        <v>29.58</v>
      </c>
      <c r="Q3296" s="11" t="s">
        <v>8315</v>
      </c>
      <c r="R3296" t="s">
        <v>8316</v>
      </c>
      <c r="S3296" s="15">
        <f t="shared" si="206"/>
        <v>42141.541134259256</v>
      </c>
      <c r="T3296" s="15">
        <f t="shared" si="207"/>
        <v>42171.541134259256</v>
      </c>
    </row>
    <row r="3297" spans="1:20" ht="41.4" x14ac:dyDescent="0.4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04"/>
        <v>103</v>
      </c>
      <c r="P3297">
        <f t="shared" si="205"/>
        <v>26.67</v>
      </c>
      <c r="Q3297" s="11" t="s">
        <v>8315</v>
      </c>
      <c r="R3297" t="s">
        <v>8316</v>
      </c>
      <c r="S3297" s="15">
        <f t="shared" si="206"/>
        <v>42609.442465277782</v>
      </c>
      <c r="T3297" s="15">
        <f t="shared" si="207"/>
        <v>42639.442465277782</v>
      </c>
    </row>
    <row r="3298" spans="1:20" ht="41.4" x14ac:dyDescent="0.4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04"/>
        <v>144</v>
      </c>
      <c r="P3298">
        <f t="shared" si="205"/>
        <v>45.98</v>
      </c>
      <c r="Q3298" s="11" t="s">
        <v>8315</v>
      </c>
      <c r="R3298" t="s">
        <v>8316</v>
      </c>
      <c r="S3298" s="15">
        <f t="shared" si="206"/>
        <v>42309.756620370375</v>
      </c>
      <c r="T3298" s="15">
        <f t="shared" si="207"/>
        <v>42330.916666666672</v>
      </c>
    </row>
    <row r="3299" spans="1:20" ht="41.4" x14ac:dyDescent="0.4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04"/>
        <v>100</v>
      </c>
      <c r="P3299">
        <f t="shared" si="205"/>
        <v>125.09</v>
      </c>
      <c r="Q3299" s="11" t="s">
        <v>8315</v>
      </c>
      <c r="R3299" t="s">
        <v>8316</v>
      </c>
      <c r="S3299" s="15">
        <f t="shared" si="206"/>
        <v>42193.771481481483</v>
      </c>
      <c r="T3299" s="15">
        <f t="shared" si="207"/>
        <v>42212.957638888889</v>
      </c>
    </row>
    <row r="3300" spans="1:20" ht="41.4" x14ac:dyDescent="0.4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04"/>
        <v>102</v>
      </c>
      <c r="P3300">
        <f t="shared" si="205"/>
        <v>141.29</v>
      </c>
      <c r="Q3300" s="11" t="s">
        <v>8315</v>
      </c>
      <c r="R3300" t="s">
        <v>8316</v>
      </c>
      <c r="S3300" s="15">
        <f t="shared" si="206"/>
        <v>42239.957962962959</v>
      </c>
      <c r="T3300" s="15">
        <f t="shared" si="207"/>
        <v>42260</v>
      </c>
    </row>
    <row r="3301" spans="1:20" ht="41.4" x14ac:dyDescent="0.4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04"/>
        <v>116</v>
      </c>
      <c r="P3301">
        <f t="shared" si="205"/>
        <v>55.33</v>
      </c>
      <c r="Q3301" s="11" t="s">
        <v>8315</v>
      </c>
      <c r="R3301" t="s">
        <v>8316</v>
      </c>
      <c r="S3301" s="15">
        <f t="shared" si="206"/>
        <v>42261.917395833334</v>
      </c>
      <c r="T3301" s="15">
        <f t="shared" si="207"/>
        <v>42291.917395833334</v>
      </c>
    </row>
    <row r="3302" spans="1:20" ht="41.4" x14ac:dyDescent="0.4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04"/>
        <v>136</v>
      </c>
      <c r="P3302">
        <f t="shared" si="205"/>
        <v>46.42</v>
      </c>
      <c r="Q3302" s="11" t="s">
        <v>8315</v>
      </c>
      <c r="R3302" t="s">
        <v>8316</v>
      </c>
      <c r="S3302" s="15">
        <f t="shared" si="206"/>
        <v>42102.743773148148</v>
      </c>
      <c r="T3302" s="15">
        <f t="shared" si="207"/>
        <v>42123.743773148148</v>
      </c>
    </row>
    <row r="3303" spans="1:20" ht="41.4" x14ac:dyDescent="0.4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04"/>
        <v>133</v>
      </c>
      <c r="P3303">
        <f t="shared" si="205"/>
        <v>57.2</v>
      </c>
      <c r="Q3303" s="11" t="s">
        <v>8315</v>
      </c>
      <c r="R3303" t="s">
        <v>8316</v>
      </c>
      <c r="S3303" s="15">
        <f t="shared" si="206"/>
        <v>42538.73583333334</v>
      </c>
      <c r="T3303" s="15">
        <f t="shared" si="207"/>
        <v>42583.290972222225</v>
      </c>
    </row>
    <row r="3304" spans="1:20" x14ac:dyDescent="0.4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04"/>
        <v>103</v>
      </c>
      <c r="P3304">
        <f t="shared" si="205"/>
        <v>173.7</v>
      </c>
      <c r="Q3304" s="11" t="s">
        <v>8315</v>
      </c>
      <c r="R3304" t="s">
        <v>8316</v>
      </c>
      <c r="S3304" s="15">
        <f t="shared" si="206"/>
        <v>42681.35157407407</v>
      </c>
      <c r="T3304" s="15">
        <f t="shared" si="207"/>
        <v>42711.35157407407</v>
      </c>
    </row>
    <row r="3305" spans="1:20" ht="41.4" x14ac:dyDescent="0.4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04"/>
        <v>116</v>
      </c>
      <c r="P3305">
        <f t="shared" si="205"/>
        <v>59.6</v>
      </c>
      <c r="Q3305" s="11" t="s">
        <v>8315</v>
      </c>
      <c r="R3305" t="s">
        <v>8316</v>
      </c>
      <c r="S3305" s="15">
        <f t="shared" si="206"/>
        <v>42056.65143518518</v>
      </c>
      <c r="T3305" s="15">
        <f t="shared" si="207"/>
        <v>42091.609768518523</v>
      </c>
    </row>
    <row r="3306" spans="1:20" ht="41.4" x14ac:dyDescent="0.4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04"/>
        <v>105</v>
      </c>
      <c r="P3306">
        <f t="shared" si="205"/>
        <v>89.59</v>
      </c>
      <c r="Q3306" s="11" t="s">
        <v>8315</v>
      </c>
      <c r="R3306" t="s">
        <v>8316</v>
      </c>
      <c r="S3306" s="15">
        <f t="shared" si="206"/>
        <v>42696.624444444446</v>
      </c>
      <c r="T3306" s="15">
        <f t="shared" si="207"/>
        <v>42726.624444444446</v>
      </c>
    </row>
    <row r="3307" spans="1:20" ht="41.4" x14ac:dyDescent="0.4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04"/>
        <v>102</v>
      </c>
      <c r="P3307">
        <f t="shared" si="205"/>
        <v>204.05</v>
      </c>
      <c r="Q3307" s="11" t="s">
        <v>8315</v>
      </c>
      <c r="R3307" t="s">
        <v>8316</v>
      </c>
      <c r="S3307" s="15">
        <f t="shared" si="206"/>
        <v>42186.855879629627</v>
      </c>
      <c r="T3307" s="15">
        <f t="shared" si="207"/>
        <v>42216.855879629627</v>
      </c>
    </row>
    <row r="3308" spans="1:20" ht="41.4" x14ac:dyDescent="0.4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04"/>
        <v>175</v>
      </c>
      <c r="P3308">
        <f t="shared" si="205"/>
        <v>48.7</v>
      </c>
      <c r="Q3308" s="11" t="s">
        <v>8315</v>
      </c>
      <c r="R3308" t="s">
        <v>8316</v>
      </c>
      <c r="S3308" s="15">
        <f t="shared" si="206"/>
        <v>42493.219236111108</v>
      </c>
      <c r="T3308" s="15">
        <f t="shared" si="207"/>
        <v>42531.125</v>
      </c>
    </row>
    <row r="3309" spans="1:20" ht="41.4" x14ac:dyDescent="0.4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04"/>
        <v>107</v>
      </c>
      <c r="P3309">
        <f t="shared" si="205"/>
        <v>53.34</v>
      </c>
      <c r="Q3309" s="11" t="s">
        <v>8315</v>
      </c>
      <c r="R3309" t="s">
        <v>8316</v>
      </c>
      <c r="S3309" s="15">
        <f t="shared" si="206"/>
        <v>42475.057164351849</v>
      </c>
      <c r="T3309" s="15">
        <f t="shared" si="207"/>
        <v>42505.057164351849</v>
      </c>
    </row>
    <row r="3310" spans="1:20" ht="41.4" x14ac:dyDescent="0.4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04"/>
        <v>122</v>
      </c>
      <c r="P3310">
        <f t="shared" si="205"/>
        <v>75.09</v>
      </c>
      <c r="Q3310" s="11" t="s">
        <v>8315</v>
      </c>
      <c r="R3310" t="s">
        <v>8316</v>
      </c>
      <c r="S3310" s="15">
        <f t="shared" si="206"/>
        <v>42452.876909722225</v>
      </c>
      <c r="T3310" s="15">
        <f t="shared" si="207"/>
        <v>42473.876909722225</v>
      </c>
    </row>
    <row r="3311" spans="1:20" ht="27.6" x14ac:dyDescent="0.4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04"/>
        <v>159</v>
      </c>
      <c r="P3311">
        <f t="shared" si="205"/>
        <v>18</v>
      </c>
      <c r="Q3311" s="11" t="s">
        <v>8315</v>
      </c>
      <c r="R3311" t="s">
        <v>8316</v>
      </c>
      <c r="S3311" s="15">
        <f t="shared" si="206"/>
        <v>42628.650208333333</v>
      </c>
      <c r="T3311" s="15">
        <f t="shared" si="207"/>
        <v>42659.650208333333</v>
      </c>
    </row>
    <row r="3312" spans="1:20" ht="27.6" x14ac:dyDescent="0.4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04"/>
        <v>100</v>
      </c>
      <c r="P3312">
        <f t="shared" si="205"/>
        <v>209.84</v>
      </c>
      <c r="Q3312" s="11" t="s">
        <v>8315</v>
      </c>
      <c r="R3312" t="s">
        <v>8316</v>
      </c>
      <c r="S3312" s="15">
        <f t="shared" si="206"/>
        <v>42253.928530092591</v>
      </c>
      <c r="T3312" s="15">
        <f t="shared" si="207"/>
        <v>42283.928530092591</v>
      </c>
    </row>
    <row r="3313" spans="1:20" ht="41.4" x14ac:dyDescent="0.4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04"/>
        <v>110</v>
      </c>
      <c r="P3313">
        <f t="shared" si="205"/>
        <v>61.02</v>
      </c>
      <c r="Q3313" s="11" t="s">
        <v>8315</v>
      </c>
      <c r="R3313" t="s">
        <v>8316</v>
      </c>
      <c r="S3313" s="15">
        <f t="shared" si="206"/>
        <v>42264.29178240741</v>
      </c>
      <c r="T3313" s="15">
        <f t="shared" si="207"/>
        <v>42294.29178240741</v>
      </c>
    </row>
    <row r="3314" spans="1:20" ht="41.4" x14ac:dyDescent="0.4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04"/>
        <v>100</v>
      </c>
      <c r="P3314">
        <f t="shared" si="205"/>
        <v>61</v>
      </c>
      <c r="Q3314" s="11" t="s">
        <v>8315</v>
      </c>
      <c r="R3314" t="s">
        <v>8316</v>
      </c>
      <c r="S3314" s="15">
        <f t="shared" si="206"/>
        <v>42664.809560185182</v>
      </c>
      <c r="T3314" s="15">
        <f t="shared" si="207"/>
        <v>42685.916666666672</v>
      </c>
    </row>
    <row r="3315" spans="1:20" ht="41.4" x14ac:dyDescent="0.4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04"/>
        <v>116</v>
      </c>
      <c r="P3315">
        <f t="shared" si="205"/>
        <v>80.03</v>
      </c>
      <c r="Q3315" s="11" t="s">
        <v>8315</v>
      </c>
      <c r="R3315" t="s">
        <v>8316</v>
      </c>
      <c r="S3315" s="15">
        <f t="shared" si="206"/>
        <v>42382.244409722218</v>
      </c>
      <c r="T3315" s="15">
        <f t="shared" si="207"/>
        <v>42396.041666666672</v>
      </c>
    </row>
    <row r="3316" spans="1:20" ht="41.4" x14ac:dyDescent="0.4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04"/>
        <v>211</v>
      </c>
      <c r="P3316">
        <f t="shared" si="205"/>
        <v>29.07</v>
      </c>
      <c r="Q3316" s="11" t="s">
        <v>8315</v>
      </c>
      <c r="R3316" t="s">
        <v>8316</v>
      </c>
      <c r="S3316" s="15">
        <f t="shared" si="206"/>
        <v>42105.267488425925</v>
      </c>
      <c r="T3316" s="15">
        <f t="shared" si="207"/>
        <v>42132.836805555555</v>
      </c>
    </row>
    <row r="3317" spans="1:20" ht="41.4" x14ac:dyDescent="0.4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04"/>
        <v>110</v>
      </c>
      <c r="P3317">
        <f t="shared" si="205"/>
        <v>49.44</v>
      </c>
      <c r="Q3317" s="11" t="s">
        <v>8315</v>
      </c>
      <c r="R3317" t="s">
        <v>8316</v>
      </c>
      <c r="S3317" s="15">
        <f t="shared" si="206"/>
        <v>42466.303715277783</v>
      </c>
      <c r="T3317" s="15">
        <f t="shared" si="207"/>
        <v>42496.303715277783</v>
      </c>
    </row>
    <row r="3318" spans="1:20" ht="69" x14ac:dyDescent="0.4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04"/>
        <v>100</v>
      </c>
      <c r="P3318">
        <f t="shared" si="205"/>
        <v>93.98</v>
      </c>
      <c r="Q3318" s="11" t="s">
        <v>8315</v>
      </c>
      <c r="R3318" t="s">
        <v>8316</v>
      </c>
      <c r="S3318" s="15">
        <f t="shared" si="206"/>
        <v>41826.871238425927</v>
      </c>
      <c r="T3318" s="15">
        <f t="shared" si="207"/>
        <v>41859.57916666667</v>
      </c>
    </row>
    <row r="3319" spans="1:20" ht="41.4" x14ac:dyDescent="0.4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04"/>
        <v>106</v>
      </c>
      <c r="P3319">
        <f t="shared" si="205"/>
        <v>61.94</v>
      </c>
      <c r="Q3319" s="11" t="s">
        <v>8315</v>
      </c>
      <c r="R3319" t="s">
        <v>8316</v>
      </c>
      <c r="S3319" s="15">
        <f t="shared" si="206"/>
        <v>42499.039629629624</v>
      </c>
      <c r="T3319" s="15">
        <f t="shared" si="207"/>
        <v>42529.039629629624</v>
      </c>
    </row>
    <row r="3320" spans="1:20" ht="27.6" x14ac:dyDescent="0.4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04"/>
        <v>126</v>
      </c>
      <c r="P3320">
        <f t="shared" si="205"/>
        <v>78.5</v>
      </c>
      <c r="Q3320" s="11" t="s">
        <v>8315</v>
      </c>
      <c r="R3320" t="s">
        <v>8316</v>
      </c>
      <c r="S3320" s="15">
        <f t="shared" si="206"/>
        <v>42431.302002314813</v>
      </c>
      <c r="T3320" s="15">
        <f t="shared" si="207"/>
        <v>42471.104166666672</v>
      </c>
    </row>
    <row r="3321" spans="1:20" ht="41.4" x14ac:dyDescent="0.4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04"/>
        <v>108</v>
      </c>
      <c r="P3321">
        <f t="shared" si="205"/>
        <v>33.75</v>
      </c>
      <c r="Q3321" s="11" t="s">
        <v>8315</v>
      </c>
      <c r="R3321" t="s">
        <v>8316</v>
      </c>
      <c r="S3321" s="15">
        <f t="shared" si="206"/>
        <v>41990.585486111115</v>
      </c>
      <c r="T3321" s="15">
        <f t="shared" si="207"/>
        <v>42035.585486111115</v>
      </c>
    </row>
    <row r="3322" spans="1:20" ht="41.4" x14ac:dyDescent="0.4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04"/>
        <v>101</v>
      </c>
      <c r="P3322">
        <f t="shared" si="205"/>
        <v>66.45</v>
      </c>
      <c r="Q3322" s="11" t="s">
        <v>8315</v>
      </c>
      <c r="R3322" t="s">
        <v>8316</v>
      </c>
      <c r="S3322" s="15">
        <f t="shared" si="206"/>
        <v>42513.045798611114</v>
      </c>
      <c r="T3322" s="15">
        <f t="shared" si="207"/>
        <v>42543.045798611114</v>
      </c>
    </row>
    <row r="3323" spans="1:20" ht="41.4" x14ac:dyDescent="0.4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04"/>
        <v>107</v>
      </c>
      <c r="P3323">
        <f t="shared" si="205"/>
        <v>35.799999999999997</v>
      </c>
      <c r="Q3323" s="11" t="s">
        <v>8315</v>
      </c>
      <c r="R3323" t="s">
        <v>8316</v>
      </c>
      <c r="S3323" s="15">
        <f t="shared" si="206"/>
        <v>41914.100289351853</v>
      </c>
      <c r="T3323" s="15">
        <f t="shared" si="207"/>
        <v>41928.165972222225</v>
      </c>
    </row>
    <row r="3324" spans="1:20" ht="41.4" x14ac:dyDescent="0.4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04"/>
        <v>102</v>
      </c>
      <c r="P3324">
        <f t="shared" si="205"/>
        <v>145.65</v>
      </c>
      <c r="Q3324" s="11" t="s">
        <v>8315</v>
      </c>
      <c r="R3324" t="s">
        <v>8316</v>
      </c>
      <c r="S3324" s="15">
        <f t="shared" si="206"/>
        <v>42521.010370370372</v>
      </c>
      <c r="T3324" s="15">
        <f t="shared" si="207"/>
        <v>42543.163194444445</v>
      </c>
    </row>
    <row r="3325" spans="1:20" ht="41.4" x14ac:dyDescent="0.4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04"/>
        <v>126</v>
      </c>
      <c r="P3325">
        <f t="shared" si="205"/>
        <v>25.69</v>
      </c>
      <c r="Q3325" s="11" t="s">
        <v>8315</v>
      </c>
      <c r="R3325" t="s">
        <v>8316</v>
      </c>
      <c r="S3325" s="15">
        <f t="shared" si="206"/>
        <v>42608.36583333333</v>
      </c>
      <c r="T3325" s="15">
        <f t="shared" si="207"/>
        <v>42638.36583333333</v>
      </c>
    </row>
    <row r="3326" spans="1:20" ht="27.6" x14ac:dyDescent="0.4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04"/>
        <v>102</v>
      </c>
      <c r="P3326">
        <f t="shared" si="205"/>
        <v>152.5</v>
      </c>
      <c r="Q3326" s="11" t="s">
        <v>8315</v>
      </c>
      <c r="R3326" t="s">
        <v>8316</v>
      </c>
      <c r="S3326" s="15">
        <f t="shared" si="206"/>
        <v>42512.58321759259</v>
      </c>
      <c r="T3326" s="15">
        <f t="shared" si="207"/>
        <v>42526.58321759259</v>
      </c>
    </row>
    <row r="3327" spans="1:20" ht="41.4" x14ac:dyDescent="0.4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04"/>
        <v>113</v>
      </c>
      <c r="P3327">
        <f t="shared" si="205"/>
        <v>30</v>
      </c>
      <c r="Q3327" s="11" t="s">
        <v>8315</v>
      </c>
      <c r="R3327" t="s">
        <v>8316</v>
      </c>
      <c r="S3327" s="15">
        <f t="shared" si="206"/>
        <v>42064.785613425927</v>
      </c>
      <c r="T3327" s="15">
        <f t="shared" si="207"/>
        <v>42099.743946759263</v>
      </c>
    </row>
    <row r="3328" spans="1:20" ht="41.4" x14ac:dyDescent="0.4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04"/>
        <v>101</v>
      </c>
      <c r="P3328">
        <f t="shared" si="205"/>
        <v>142.28</v>
      </c>
      <c r="Q3328" s="11" t="s">
        <v>8315</v>
      </c>
      <c r="R3328" t="s">
        <v>8316</v>
      </c>
      <c r="S3328" s="15">
        <f t="shared" si="206"/>
        <v>42041.714178240742</v>
      </c>
      <c r="T3328" s="15">
        <f t="shared" si="207"/>
        <v>42071.67251157407</v>
      </c>
    </row>
    <row r="3329" spans="1:20" ht="41.4" x14ac:dyDescent="0.4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04"/>
        <v>101</v>
      </c>
      <c r="P3329">
        <f t="shared" si="205"/>
        <v>24.55</v>
      </c>
      <c r="Q3329" s="11" t="s">
        <v>8315</v>
      </c>
      <c r="R3329" t="s">
        <v>8316</v>
      </c>
      <c r="S3329" s="15">
        <f t="shared" si="206"/>
        <v>42468.374606481477</v>
      </c>
      <c r="T3329" s="15">
        <f t="shared" si="207"/>
        <v>42498.374606481477</v>
      </c>
    </row>
    <row r="3330" spans="1:20" ht="41.4" x14ac:dyDescent="0.4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si="204"/>
        <v>146</v>
      </c>
      <c r="P3330">
        <f t="shared" si="205"/>
        <v>292.77999999999997</v>
      </c>
      <c r="Q3330" s="11" t="s">
        <v>8315</v>
      </c>
      <c r="R3330" t="s">
        <v>8316</v>
      </c>
      <c r="S3330" s="15">
        <f t="shared" si="206"/>
        <v>41822.57503472222</v>
      </c>
      <c r="T3330" s="15">
        <f t="shared" si="207"/>
        <v>41825.041666666664</v>
      </c>
    </row>
    <row r="3331" spans="1:20" ht="41.4" x14ac:dyDescent="0.4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ref="O3331:O3394" si="208">ROUND(E3331/D3331*100,0)</f>
        <v>117</v>
      </c>
      <c r="P3331">
        <f t="shared" ref="P3331:P3394" si="209">IFERROR(ROUND(E3331/L3331,2),0)</f>
        <v>44.92</v>
      </c>
      <c r="Q3331" s="11" t="s">
        <v>8315</v>
      </c>
      <c r="R3331" t="s">
        <v>8316</v>
      </c>
      <c r="S3331" s="15">
        <f t="shared" ref="S3331:S3394" si="210">(((J3331/60)/60)/24)+DATE(1970,1,1)</f>
        <v>41837.323009259257</v>
      </c>
      <c r="T3331" s="15">
        <f t="shared" ref="T3331:T3394" si="211">(((I3331/60)/60)/24)+DATE(1970,1,1)</f>
        <v>41847.958333333336</v>
      </c>
    </row>
    <row r="3332" spans="1:20" ht="41.4" x14ac:dyDescent="0.4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08"/>
        <v>106</v>
      </c>
      <c r="P3332">
        <f t="shared" si="209"/>
        <v>23.1</v>
      </c>
      <c r="Q3332" s="11" t="s">
        <v>8315</v>
      </c>
      <c r="R3332" t="s">
        <v>8316</v>
      </c>
      <c r="S3332" s="15">
        <f t="shared" si="210"/>
        <v>42065.887361111112</v>
      </c>
      <c r="T3332" s="15">
        <f t="shared" si="211"/>
        <v>42095.845694444448</v>
      </c>
    </row>
    <row r="3333" spans="1:20" ht="41.4" x14ac:dyDescent="0.4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08"/>
        <v>105</v>
      </c>
      <c r="P3333">
        <f t="shared" si="209"/>
        <v>80.400000000000006</v>
      </c>
      <c r="Q3333" s="11" t="s">
        <v>8315</v>
      </c>
      <c r="R3333" t="s">
        <v>8316</v>
      </c>
      <c r="S3333" s="15">
        <f t="shared" si="210"/>
        <v>42248.697754629626</v>
      </c>
      <c r="T3333" s="15">
        <f t="shared" si="211"/>
        <v>42283.697754629626</v>
      </c>
    </row>
    <row r="3334" spans="1:20" ht="41.4" x14ac:dyDescent="0.4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08"/>
        <v>100</v>
      </c>
      <c r="P3334">
        <f t="shared" si="209"/>
        <v>72.290000000000006</v>
      </c>
      <c r="Q3334" s="11" t="s">
        <v>8315</v>
      </c>
      <c r="R3334" t="s">
        <v>8316</v>
      </c>
      <c r="S3334" s="15">
        <f t="shared" si="210"/>
        <v>41809.860300925924</v>
      </c>
      <c r="T3334" s="15">
        <f t="shared" si="211"/>
        <v>41839.860300925924</v>
      </c>
    </row>
    <row r="3335" spans="1:20" ht="41.4" x14ac:dyDescent="0.4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08"/>
        <v>105</v>
      </c>
      <c r="P3335">
        <f t="shared" si="209"/>
        <v>32.97</v>
      </c>
      <c r="Q3335" s="11" t="s">
        <v>8315</v>
      </c>
      <c r="R3335" t="s">
        <v>8316</v>
      </c>
      <c r="S3335" s="15">
        <f t="shared" si="210"/>
        <v>42148.676851851851</v>
      </c>
      <c r="T3335" s="15">
        <f t="shared" si="211"/>
        <v>42170.676851851851</v>
      </c>
    </row>
    <row r="3336" spans="1:20" ht="27.6" x14ac:dyDescent="0.4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08"/>
        <v>139</v>
      </c>
      <c r="P3336">
        <f t="shared" si="209"/>
        <v>116.65</v>
      </c>
      <c r="Q3336" s="11" t="s">
        <v>8315</v>
      </c>
      <c r="R3336" t="s">
        <v>8316</v>
      </c>
      <c r="S3336" s="15">
        <f t="shared" si="210"/>
        <v>42185.521087962959</v>
      </c>
      <c r="T3336" s="15">
        <f t="shared" si="211"/>
        <v>42215.521087962959</v>
      </c>
    </row>
    <row r="3337" spans="1:20" ht="41.4" x14ac:dyDescent="0.4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08"/>
        <v>100</v>
      </c>
      <c r="P3337">
        <f t="shared" si="209"/>
        <v>79.62</v>
      </c>
      <c r="Q3337" s="11" t="s">
        <v>8315</v>
      </c>
      <c r="R3337" t="s">
        <v>8316</v>
      </c>
      <c r="S3337" s="15">
        <f t="shared" si="210"/>
        <v>41827.674143518518</v>
      </c>
      <c r="T3337" s="15">
        <f t="shared" si="211"/>
        <v>41854.958333333336</v>
      </c>
    </row>
    <row r="3338" spans="1:20" ht="41.4" x14ac:dyDescent="0.4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08"/>
        <v>100</v>
      </c>
      <c r="P3338">
        <f t="shared" si="209"/>
        <v>27.78</v>
      </c>
      <c r="Q3338" s="11" t="s">
        <v>8315</v>
      </c>
      <c r="R3338" t="s">
        <v>8316</v>
      </c>
      <c r="S3338" s="15">
        <f t="shared" si="210"/>
        <v>42437.398680555561</v>
      </c>
      <c r="T3338" s="15">
        <f t="shared" si="211"/>
        <v>42465.35701388889</v>
      </c>
    </row>
    <row r="3339" spans="1:20" ht="41.4" x14ac:dyDescent="0.4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08"/>
        <v>110</v>
      </c>
      <c r="P3339">
        <f t="shared" si="209"/>
        <v>81.03</v>
      </c>
      <c r="Q3339" s="11" t="s">
        <v>8315</v>
      </c>
      <c r="R3339" t="s">
        <v>8316</v>
      </c>
      <c r="S3339" s="15">
        <f t="shared" si="210"/>
        <v>41901.282025462962</v>
      </c>
      <c r="T3339" s="15">
        <f t="shared" si="211"/>
        <v>41922.875</v>
      </c>
    </row>
    <row r="3340" spans="1:20" ht="27.6" x14ac:dyDescent="0.4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08"/>
        <v>102</v>
      </c>
      <c r="P3340">
        <f t="shared" si="209"/>
        <v>136.85</v>
      </c>
      <c r="Q3340" s="11" t="s">
        <v>8315</v>
      </c>
      <c r="R3340" t="s">
        <v>8316</v>
      </c>
      <c r="S3340" s="15">
        <f t="shared" si="210"/>
        <v>42769.574999999997</v>
      </c>
      <c r="T3340" s="15">
        <f t="shared" si="211"/>
        <v>42790.574999999997</v>
      </c>
    </row>
    <row r="3341" spans="1:20" ht="41.4" x14ac:dyDescent="0.4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08"/>
        <v>104</v>
      </c>
      <c r="P3341">
        <f t="shared" si="209"/>
        <v>177.62</v>
      </c>
      <c r="Q3341" s="11" t="s">
        <v>8315</v>
      </c>
      <c r="R3341" t="s">
        <v>8316</v>
      </c>
      <c r="S3341" s="15">
        <f t="shared" si="210"/>
        <v>42549.665717592594</v>
      </c>
      <c r="T3341" s="15">
        <f t="shared" si="211"/>
        <v>42579.665717592594</v>
      </c>
    </row>
    <row r="3342" spans="1:20" ht="41.4" x14ac:dyDescent="0.4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08"/>
        <v>138</v>
      </c>
      <c r="P3342">
        <f t="shared" si="209"/>
        <v>109.08</v>
      </c>
      <c r="Q3342" s="11" t="s">
        <v>8315</v>
      </c>
      <c r="R3342" t="s">
        <v>8316</v>
      </c>
      <c r="S3342" s="15">
        <f t="shared" si="210"/>
        <v>42685.974004629628</v>
      </c>
      <c r="T3342" s="15">
        <f t="shared" si="211"/>
        <v>42710.974004629628</v>
      </c>
    </row>
    <row r="3343" spans="1:20" ht="41.4" x14ac:dyDescent="0.4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08"/>
        <v>100</v>
      </c>
      <c r="P3343">
        <f t="shared" si="209"/>
        <v>119.64</v>
      </c>
      <c r="Q3343" s="11" t="s">
        <v>8315</v>
      </c>
      <c r="R3343" t="s">
        <v>8316</v>
      </c>
      <c r="S3343" s="15">
        <f t="shared" si="210"/>
        <v>42510.798854166671</v>
      </c>
      <c r="T3343" s="15">
        <f t="shared" si="211"/>
        <v>42533.708333333328</v>
      </c>
    </row>
    <row r="3344" spans="1:20" ht="27.6" x14ac:dyDescent="0.4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08"/>
        <v>102</v>
      </c>
      <c r="P3344">
        <f t="shared" si="209"/>
        <v>78.209999999999994</v>
      </c>
      <c r="Q3344" s="11" t="s">
        <v>8315</v>
      </c>
      <c r="R3344" t="s">
        <v>8316</v>
      </c>
      <c r="S3344" s="15">
        <f t="shared" si="210"/>
        <v>42062.296412037031</v>
      </c>
      <c r="T3344" s="15">
        <f t="shared" si="211"/>
        <v>42095.207638888889</v>
      </c>
    </row>
    <row r="3345" spans="1:20" ht="41.4" x14ac:dyDescent="0.4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08"/>
        <v>171</v>
      </c>
      <c r="P3345">
        <f t="shared" si="209"/>
        <v>52.17</v>
      </c>
      <c r="Q3345" s="11" t="s">
        <v>8315</v>
      </c>
      <c r="R3345" t="s">
        <v>8316</v>
      </c>
      <c r="S3345" s="15">
        <f t="shared" si="210"/>
        <v>42452.916481481487</v>
      </c>
      <c r="T3345" s="15">
        <f t="shared" si="211"/>
        <v>42473.554166666669</v>
      </c>
    </row>
    <row r="3346" spans="1:20" ht="41.4" x14ac:dyDescent="0.4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08"/>
        <v>101</v>
      </c>
      <c r="P3346">
        <f t="shared" si="209"/>
        <v>114.13</v>
      </c>
      <c r="Q3346" s="11" t="s">
        <v>8315</v>
      </c>
      <c r="R3346" t="s">
        <v>8316</v>
      </c>
      <c r="S3346" s="15">
        <f t="shared" si="210"/>
        <v>41851.200150462959</v>
      </c>
      <c r="T3346" s="15">
        <f t="shared" si="211"/>
        <v>41881.200150462959</v>
      </c>
    </row>
    <row r="3347" spans="1:20" ht="41.4" x14ac:dyDescent="0.4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08"/>
        <v>130</v>
      </c>
      <c r="P3347">
        <f t="shared" si="209"/>
        <v>50</v>
      </c>
      <c r="Q3347" s="11" t="s">
        <v>8315</v>
      </c>
      <c r="R3347" t="s">
        <v>8316</v>
      </c>
      <c r="S3347" s="15">
        <f t="shared" si="210"/>
        <v>42053.106111111112</v>
      </c>
      <c r="T3347" s="15">
        <f t="shared" si="211"/>
        <v>42112.025694444441</v>
      </c>
    </row>
    <row r="3348" spans="1:20" ht="41.4" x14ac:dyDescent="0.4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08"/>
        <v>110</v>
      </c>
      <c r="P3348">
        <f t="shared" si="209"/>
        <v>91.67</v>
      </c>
      <c r="Q3348" s="11" t="s">
        <v>8315</v>
      </c>
      <c r="R3348" t="s">
        <v>8316</v>
      </c>
      <c r="S3348" s="15">
        <f t="shared" si="210"/>
        <v>42054.024421296301</v>
      </c>
      <c r="T3348" s="15">
        <f t="shared" si="211"/>
        <v>42061.024421296301</v>
      </c>
    </row>
    <row r="3349" spans="1:20" ht="41.4" x14ac:dyDescent="0.4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08"/>
        <v>119</v>
      </c>
      <c r="P3349">
        <f t="shared" si="209"/>
        <v>108.59</v>
      </c>
      <c r="Q3349" s="11" t="s">
        <v>8315</v>
      </c>
      <c r="R3349" t="s">
        <v>8316</v>
      </c>
      <c r="S3349" s="15">
        <f t="shared" si="210"/>
        <v>42484.551550925928</v>
      </c>
      <c r="T3349" s="15">
        <f t="shared" si="211"/>
        <v>42498.875</v>
      </c>
    </row>
    <row r="3350" spans="1:20" ht="41.4" x14ac:dyDescent="0.4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08"/>
        <v>100</v>
      </c>
      <c r="P3350">
        <f t="shared" si="209"/>
        <v>69.819999999999993</v>
      </c>
      <c r="Q3350" s="11" t="s">
        <v>8315</v>
      </c>
      <c r="R3350" t="s">
        <v>8316</v>
      </c>
      <c r="S3350" s="15">
        <f t="shared" si="210"/>
        <v>42466.558796296296</v>
      </c>
      <c r="T3350" s="15">
        <f t="shared" si="211"/>
        <v>42490.165972222225</v>
      </c>
    </row>
    <row r="3351" spans="1:20" ht="41.4" x14ac:dyDescent="0.4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08"/>
        <v>153</v>
      </c>
      <c r="P3351">
        <f t="shared" si="209"/>
        <v>109.57</v>
      </c>
      <c r="Q3351" s="11" t="s">
        <v>8315</v>
      </c>
      <c r="R3351" t="s">
        <v>8316</v>
      </c>
      <c r="S3351" s="15">
        <f t="shared" si="210"/>
        <v>42513.110787037032</v>
      </c>
      <c r="T3351" s="15">
        <f t="shared" si="211"/>
        <v>42534.708333333328</v>
      </c>
    </row>
    <row r="3352" spans="1:20" ht="41.4" x14ac:dyDescent="0.4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08"/>
        <v>104</v>
      </c>
      <c r="P3352">
        <f t="shared" si="209"/>
        <v>71.67</v>
      </c>
      <c r="Q3352" s="11" t="s">
        <v>8315</v>
      </c>
      <c r="R3352" t="s">
        <v>8316</v>
      </c>
      <c r="S3352" s="15">
        <f t="shared" si="210"/>
        <v>42302.701516203699</v>
      </c>
      <c r="T3352" s="15">
        <f t="shared" si="211"/>
        <v>42337.958333333328</v>
      </c>
    </row>
    <row r="3353" spans="1:20" ht="41.4" x14ac:dyDescent="0.4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08"/>
        <v>101</v>
      </c>
      <c r="P3353">
        <f t="shared" si="209"/>
        <v>93.61</v>
      </c>
      <c r="Q3353" s="11" t="s">
        <v>8315</v>
      </c>
      <c r="R3353" t="s">
        <v>8316</v>
      </c>
      <c r="S3353" s="15">
        <f t="shared" si="210"/>
        <v>41806.395428240743</v>
      </c>
      <c r="T3353" s="15">
        <f t="shared" si="211"/>
        <v>41843.458333333336</v>
      </c>
    </row>
    <row r="3354" spans="1:20" ht="41.4" x14ac:dyDescent="0.4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08"/>
        <v>108</v>
      </c>
      <c r="P3354">
        <f t="shared" si="209"/>
        <v>76.8</v>
      </c>
      <c r="Q3354" s="11" t="s">
        <v>8315</v>
      </c>
      <c r="R3354" t="s">
        <v>8316</v>
      </c>
      <c r="S3354" s="15">
        <f t="shared" si="210"/>
        <v>42495.992800925931</v>
      </c>
      <c r="T3354" s="15">
        <f t="shared" si="211"/>
        <v>42552.958333333328</v>
      </c>
    </row>
    <row r="3355" spans="1:20" ht="41.4" x14ac:dyDescent="0.4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08"/>
        <v>315</v>
      </c>
      <c r="P3355">
        <f t="shared" si="209"/>
        <v>35.799999999999997</v>
      </c>
      <c r="Q3355" s="11" t="s">
        <v>8315</v>
      </c>
      <c r="R3355" t="s">
        <v>8316</v>
      </c>
      <c r="S3355" s="15">
        <f t="shared" si="210"/>
        <v>42479.432291666672</v>
      </c>
      <c r="T3355" s="15">
        <f t="shared" si="211"/>
        <v>42492.958333333328</v>
      </c>
    </row>
    <row r="3356" spans="1:20" ht="27.6" x14ac:dyDescent="0.4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08"/>
        <v>102</v>
      </c>
      <c r="P3356">
        <f t="shared" si="209"/>
        <v>55.6</v>
      </c>
      <c r="Q3356" s="11" t="s">
        <v>8315</v>
      </c>
      <c r="R3356" t="s">
        <v>8316</v>
      </c>
      <c r="S3356" s="15">
        <f t="shared" si="210"/>
        <v>42270.7269212963</v>
      </c>
      <c r="T3356" s="15">
        <f t="shared" si="211"/>
        <v>42306.167361111111</v>
      </c>
    </row>
    <row r="3357" spans="1:20" ht="41.4" x14ac:dyDescent="0.4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08"/>
        <v>126</v>
      </c>
      <c r="P3357">
        <f t="shared" si="209"/>
        <v>147.33000000000001</v>
      </c>
      <c r="Q3357" s="11" t="s">
        <v>8315</v>
      </c>
      <c r="R3357" t="s">
        <v>8316</v>
      </c>
      <c r="S3357" s="15">
        <f t="shared" si="210"/>
        <v>42489.619525462964</v>
      </c>
      <c r="T3357" s="15">
        <f t="shared" si="211"/>
        <v>42500.470138888893</v>
      </c>
    </row>
    <row r="3358" spans="1:20" ht="41.4" x14ac:dyDescent="0.4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08"/>
        <v>101</v>
      </c>
      <c r="P3358">
        <f t="shared" si="209"/>
        <v>56.33</v>
      </c>
      <c r="Q3358" s="11" t="s">
        <v>8315</v>
      </c>
      <c r="R3358" t="s">
        <v>8316</v>
      </c>
      <c r="S3358" s="15">
        <f t="shared" si="210"/>
        <v>42536.815648148149</v>
      </c>
      <c r="T3358" s="15">
        <f t="shared" si="211"/>
        <v>42566.815648148149</v>
      </c>
    </row>
    <row r="3359" spans="1:20" ht="41.4" x14ac:dyDescent="0.4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08"/>
        <v>101</v>
      </c>
      <c r="P3359">
        <f t="shared" si="209"/>
        <v>96.19</v>
      </c>
      <c r="Q3359" s="11" t="s">
        <v>8315</v>
      </c>
      <c r="R3359" t="s">
        <v>8316</v>
      </c>
      <c r="S3359" s="15">
        <f t="shared" si="210"/>
        <v>41822.417939814812</v>
      </c>
      <c r="T3359" s="15">
        <f t="shared" si="211"/>
        <v>41852.417939814812</v>
      </c>
    </row>
    <row r="3360" spans="1:20" ht="41.4" x14ac:dyDescent="0.4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08"/>
        <v>103</v>
      </c>
      <c r="P3360">
        <f t="shared" si="209"/>
        <v>63.57</v>
      </c>
      <c r="Q3360" s="11" t="s">
        <v>8315</v>
      </c>
      <c r="R3360" t="s">
        <v>8316</v>
      </c>
      <c r="S3360" s="15">
        <f t="shared" si="210"/>
        <v>41932.311099537037</v>
      </c>
      <c r="T3360" s="15">
        <f t="shared" si="211"/>
        <v>41962.352766203709</v>
      </c>
    </row>
    <row r="3361" spans="1:20" ht="27.6" x14ac:dyDescent="0.4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08"/>
        <v>106</v>
      </c>
      <c r="P3361">
        <f t="shared" si="209"/>
        <v>184.78</v>
      </c>
      <c r="Q3361" s="11" t="s">
        <v>8315</v>
      </c>
      <c r="R3361" t="s">
        <v>8316</v>
      </c>
      <c r="S3361" s="15">
        <f t="shared" si="210"/>
        <v>42746.057106481487</v>
      </c>
      <c r="T3361" s="15">
        <f t="shared" si="211"/>
        <v>42791.057106481487</v>
      </c>
    </row>
    <row r="3362" spans="1:20" ht="27.6" x14ac:dyDescent="0.4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08"/>
        <v>101</v>
      </c>
      <c r="P3362">
        <f t="shared" si="209"/>
        <v>126.72</v>
      </c>
      <c r="Q3362" s="11" t="s">
        <v>8315</v>
      </c>
      <c r="R3362" t="s">
        <v>8316</v>
      </c>
      <c r="S3362" s="15">
        <f t="shared" si="210"/>
        <v>42697.082673611112</v>
      </c>
      <c r="T3362" s="15">
        <f t="shared" si="211"/>
        <v>42718.665972222225</v>
      </c>
    </row>
    <row r="3363" spans="1:20" ht="41.4" x14ac:dyDescent="0.4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08"/>
        <v>113</v>
      </c>
      <c r="P3363">
        <f t="shared" si="209"/>
        <v>83.43</v>
      </c>
      <c r="Q3363" s="11" t="s">
        <v>8315</v>
      </c>
      <c r="R3363" t="s">
        <v>8316</v>
      </c>
      <c r="S3363" s="15">
        <f t="shared" si="210"/>
        <v>41866.025347222225</v>
      </c>
      <c r="T3363" s="15">
        <f t="shared" si="211"/>
        <v>41883.665972222225</v>
      </c>
    </row>
    <row r="3364" spans="1:20" ht="41.4" x14ac:dyDescent="0.4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08"/>
        <v>218</v>
      </c>
      <c r="P3364">
        <f t="shared" si="209"/>
        <v>54.5</v>
      </c>
      <c r="Q3364" s="11" t="s">
        <v>8315</v>
      </c>
      <c r="R3364" t="s">
        <v>8316</v>
      </c>
      <c r="S3364" s="15">
        <f t="shared" si="210"/>
        <v>42056.091631944444</v>
      </c>
      <c r="T3364" s="15">
        <f t="shared" si="211"/>
        <v>42070.204861111109</v>
      </c>
    </row>
    <row r="3365" spans="1:20" ht="41.4" x14ac:dyDescent="0.4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08"/>
        <v>101</v>
      </c>
      <c r="P3365">
        <f t="shared" si="209"/>
        <v>302.31</v>
      </c>
      <c r="Q3365" s="11" t="s">
        <v>8315</v>
      </c>
      <c r="R3365" t="s">
        <v>8316</v>
      </c>
      <c r="S3365" s="15">
        <f t="shared" si="210"/>
        <v>41851.771354166667</v>
      </c>
      <c r="T3365" s="15">
        <f t="shared" si="211"/>
        <v>41870.666666666664</v>
      </c>
    </row>
    <row r="3366" spans="1:20" ht="41.4" x14ac:dyDescent="0.4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08"/>
        <v>106</v>
      </c>
      <c r="P3366">
        <f t="shared" si="209"/>
        <v>44.14</v>
      </c>
      <c r="Q3366" s="11" t="s">
        <v>8315</v>
      </c>
      <c r="R3366" t="s">
        <v>8316</v>
      </c>
      <c r="S3366" s="15">
        <f t="shared" si="210"/>
        <v>42422.977418981478</v>
      </c>
      <c r="T3366" s="15">
        <f t="shared" si="211"/>
        <v>42444.875</v>
      </c>
    </row>
    <row r="3367" spans="1:20" ht="41.4" x14ac:dyDescent="0.4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08"/>
        <v>104</v>
      </c>
      <c r="P3367">
        <f t="shared" si="209"/>
        <v>866.67</v>
      </c>
      <c r="Q3367" s="11" t="s">
        <v>8315</v>
      </c>
      <c r="R3367" t="s">
        <v>8316</v>
      </c>
      <c r="S3367" s="15">
        <f t="shared" si="210"/>
        <v>42321.101759259262</v>
      </c>
      <c r="T3367" s="15">
        <f t="shared" si="211"/>
        <v>42351.101759259262</v>
      </c>
    </row>
    <row r="3368" spans="1:20" ht="41.4" x14ac:dyDescent="0.4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08"/>
        <v>221</v>
      </c>
      <c r="P3368">
        <f t="shared" si="209"/>
        <v>61.39</v>
      </c>
      <c r="Q3368" s="11" t="s">
        <v>8315</v>
      </c>
      <c r="R3368" t="s">
        <v>8316</v>
      </c>
      <c r="S3368" s="15">
        <f t="shared" si="210"/>
        <v>42107.067557870367</v>
      </c>
      <c r="T3368" s="15">
        <f t="shared" si="211"/>
        <v>42137.067557870367</v>
      </c>
    </row>
    <row r="3369" spans="1:20" ht="41.4" x14ac:dyDescent="0.4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08"/>
        <v>119</v>
      </c>
      <c r="P3369">
        <f t="shared" si="209"/>
        <v>29.67</v>
      </c>
      <c r="Q3369" s="11" t="s">
        <v>8315</v>
      </c>
      <c r="R3369" t="s">
        <v>8316</v>
      </c>
      <c r="S3369" s="15">
        <f t="shared" si="210"/>
        <v>42192.933958333335</v>
      </c>
      <c r="T3369" s="15">
        <f t="shared" si="211"/>
        <v>42217.933958333335</v>
      </c>
    </row>
    <row r="3370" spans="1:20" ht="41.4" x14ac:dyDescent="0.4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08"/>
        <v>105</v>
      </c>
      <c r="P3370">
        <f t="shared" si="209"/>
        <v>45.48</v>
      </c>
      <c r="Q3370" s="11" t="s">
        <v>8315</v>
      </c>
      <c r="R3370" t="s">
        <v>8316</v>
      </c>
      <c r="S3370" s="15">
        <f t="shared" si="210"/>
        <v>41969.199756944443</v>
      </c>
      <c r="T3370" s="15">
        <f t="shared" si="211"/>
        <v>42005.208333333328</v>
      </c>
    </row>
    <row r="3371" spans="1:20" ht="41.4" x14ac:dyDescent="0.4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08"/>
        <v>104</v>
      </c>
      <c r="P3371">
        <f t="shared" si="209"/>
        <v>96.2</v>
      </c>
      <c r="Q3371" s="11" t="s">
        <v>8315</v>
      </c>
      <c r="R3371" t="s">
        <v>8316</v>
      </c>
      <c r="S3371" s="15">
        <f t="shared" si="210"/>
        <v>42690.041435185187</v>
      </c>
      <c r="T3371" s="15">
        <f t="shared" si="211"/>
        <v>42750.041435185187</v>
      </c>
    </row>
    <row r="3372" spans="1:20" ht="27.6" x14ac:dyDescent="0.4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08"/>
        <v>118</v>
      </c>
      <c r="P3372">
        <f t="shared" si="209"/>
        <v>67.92</v>
      </c>
      <c r="Q3372" s="11" t="s">
        <v>8315</v>
      </c>
      <c r="R3372" t="s">
        <v>8316</v>
      </c>
      <c r="S3372" s="15">
        <f t="shared" si="210"/>
        <v>42690.334317129629</v>
      </c>
      <c r="T3372" s="15">
        <f t="shared" si="211"/>
        <v>42721.333333333328</v>
      </c>
    </row>
    <row r="3373" spans="1:20" ht="27.6" x14ac:dyDescent="0.4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08"/>
        <v>139</v>
      </c>
      <c r="P3373">
        <f t="shared" si="209"/>
        <v>30.78</v>
      </c>
      <c r="Q3373" s="11" t="s">
        <v>8315</v>
      </c>
      <c r="R3373" t="s">
        <v>8316</v>
      </c>
      <c r="S3373" s="15">
        <f t="shared" si="210"/>
        <v>42312.874594907407</v>
      </c>
      <c r="T3373" s="15">
        <f t="shared" si="211"/>
        <v>42340.874594907407</v>
      </c>
    </row>
    <row r="3374" spans="1:20" ht="41.4" x14ac:dyDescent="0.4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08"/>
        <v>104</v>
      </c>
      <c r="P3374">
        <f t="shared" si="209"/>
        <v>38.33</v>
      </c>
      <c r="Q3374" s="11" t="s">
        <v>8315</v>
      </c>
      <c r="R3374" t="s">
        <v>8316</v>
      </c>
      <c r="S3374" s="15">
        <f t="shared" si="210"/>
        <v>41855.548101851848</v>
      </c>
      <c r="T3374" s="15">
        <f t="shared" si="211"/>
        <v>41876.207638888889</v>
      </c>
    </row>
    <row r="3375" spans="1:20" ht="41.4" x14ac:dyDescent="0.4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08"/>
        <v>100</v>
      </c>
      <c r="P3375">
        <f t="shared" si="209"/>
        <v>66.83</v>
      </c>
      <c r="Q3375" s="11" t="s">
        <v>8315</v>
      </c>
      <c r="R3375" t="s">
        <v>8316</v>
      </c>
      <c r="S3375" s="15">
        <f t="shared" si="210"/>
        <v>42179.854629629626</v>
      </c>
      <c r="T3375" s="15">
        <f t="shared" si="211"/>
        <v>42203.666666666672</v>
      </c>
    </row>
    <row r="3376" spans="1:20" ht="41.4" x14ac:dyDescent="0.4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08"/>
        <v>107</v>
      </c>
      <c r="P3376">
        <f t="shared" si="209"/>
        <v>71.73</v>
      </c>
      <c r="Q3376" s="11" t="s">
        <v>8315</v>
      </c>
      <c r="R3376" t="s">
        <v>8316</v>
      </c>
      <c r="S3376" s="15">
        <f t="shared" si="210"/>
        <v>42275.731666666667</v>
      </c>
      <c r="T3376" s="15">
        <f t="shared" si="211"/>
        <v>42305.731666666667</v>
      </c>
    </row>
    <row r="3377" spans="1:20" ht="41.4" x14ac:dyDescent="0.4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08"/>
        <v>100</v>
      </c>
      <c r="P3377">
        <f t="shared" si="209"/>
        <v>176.47</v>
      </c>
      <c r="Q3377" s="11" t="s">
        <v>8315</v>
      </c>
      <c r="R3377" t="s">
        <v>8316</v>
      </c>
      <c r="S3377" s="15">
        <f t="shared" si="210"/>
        <v>41765.610798611109</v>
      </c>
      <c r="T3377" s="15">
        <f t="shared" si="211"/>
        <v>41777.610798611109</v>
      </c>
    </row>
    <row r="3378" spans="1:20" ht="41.4" x14ac:dyDescent="0.4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08"/>
        <v>100</v>
      </c>
      <c r="P3378">
        <f t="shared" si="209"/>
        <v>421.11</v>
      </c>
      <c r="Q3378" s="11" t="s">
        <v>8315</v>
      </c>
      <c r="R3378" t="s">
        <v>8316</v>
      </c>
      <c r="S3378" s="15">
        <f t="shared" si="210"/>
        <v>42059.701319444444</v>
      </c>
      <c r="T3378" s="15">
        <f t="shared" si="211"/>
        <v>42119.659652777773</v>
      </c>
    </row>
    <row r="3379" spans="1:20" ht="41.4" x14ac:dyDescent="0.4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08"/>
        <v>101</v>
      </c>
      <c r="P3379">
        <f t="shared" si="209"/>
        <v>104.99</v>
      </c>
      <c r="Q3379" s="11" t="s">
        <v>8315</v>
      </c>
      <c r="R3379" t="s">
        <v>8316</v>
      </c>
      <c r="S3379" s="15">
        <f t="shared" si="210"/>
        <v>42053.732627314821</v>
      </c>
      <c r="T3379" s="15">
        <f t="shared" si="211"/>
        <v>42083.705555555556</v>
      </c>
    </row>
    <row r="3380" spans="1:20" ht="41.4" x14ac:dyDescent="0.4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08"/>
        <v>108</v>
      </c>
      <c r="P3380">
        <f t="shared" si="209"/>
        <v>28.19</v>
      </c>
      <c r="Q3380" s="11" t="s">
        <v>8315</v>
      </c>
      <c r="R3380" t="s">
        <v>8316</v>
      </c>
      <c r="S3380" s="15">
        <f t="shared" si="210"/>
        <v>41858.355393518519</v>
      </c>
      <c r="T3380" s="15">
        <f t="shared" si="211"/>
        <v>41882.547222222223</v>
      </c>
    </row>
    <row r="3381" spans="1:20" ht="41.4" x14ac:dyDescent="0.4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08"/>
        <v>104</v>
      </c>
      <c r="P3381">
        <f t="shared" si="209"/>
        <v>54.55</v>
      </c>
      <c r="Q3381" s="11" t="s">
        <v>8315</v>
      </c>
      <c r="R3381" t="s">
        <v>8316</v>
      </c>
      <c r="S3381" s="15">
        <f t="shared" si="210"/>
        <v>42225.513888888891</v>
      </c>
      <c r="T3381" s="15">
        <f t="shared" si="211"/>
        <v>42242.958333333328</v>
      </c>
    </row>
    <row r="3382" spans="1:20" ht="41.4" x14ac:dyDescent="0.4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08"/>
        <v>104</v>
      </c>
      <c r="P3382">
        <f t="shared" si="209"/>
        <v>111.89</v>
      </c>
      <c r="Q3382" s="11" t="s">
        <v>8315</v>
      </c>
      <c r="R3382" t="s">
        <v>8316</v>
      </c>
      <c r="S3382" s="15">
        <f t="shared" si="210"/>
        <v>41937.95344907407</v>
      </c>
      <c r="T3382" s="15">
        <f t="shared" si="211"/>
        <v>41972.995115740734</v>
      </c>
    </row>
    <row r="3383" spans="1:20" ht="41.4" x14ac:dyDescent="0.4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08"/>
        <v>102</v>
      </c>
      <c r="P3383">
        <f t="shared" si="209"/>
        <v>85.21</v>
      </c>
      <c r="Q3383" s="11" t="s">
        <v>8315</v>
      </c>
      <c r="R3383" t="s">
        <v>8316</v>
      </c>
      <c r="S3383" s="15">
        <f t="shared" si="210"/>
        <v>42044.184988425928</v>
      </c>
      <c r="T3383" s="15">
        <f t="shared" si="211"/>
        <v>42074.143321759257</v>
      </c>
    </row>
    <row r="3384" spans="1:20" ht="41.4" x14ac:dyDescent="0.4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08"/>
        <v>101</v>
      </c>
      <c r="P3384">
        <f t="shared" si="209"/>
        <v>76.650000000000006</v>
      </c>
      <c r="Q3384" s="11" t="s">
        <v>8315</v>
      </c>
      <c r="R3384" t="s">
        <v>8316</v>
      </c>
      <c r="S3384" s="15">
        <f t="shared" si="210"/>
        <v>42559.431203703702</v>
      </c>
      <c r="T3384" s="15">
        <f t="shared" si="211"/>
        <v>42583.957638888889</v>
      </c>
    </row>
    <row r="3385" spans="1:20" ht="41.4" x14ac:dyDescent="0.4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08"/>
        <v>112</v>
      </c>
      <c r="P3385">
        <f t="shared" si="209"/>
        <v>65.17</v>
      </c>
      <c r="Q3385" s="11" t="s">
        <v>8315</v>
      </c>
      <c r="R3385" t="s">
        <v>8316</v>
      </c>
      <c r="S3385" s="15">
        <f t="shared" si="210"/>
        <v>42524.782638888893</v>
      </c>
      <c r="T3385" s="15">
        <f t="shared" si="211"/>
        <v>42544.782638888893</v>
      </c>
    </row>
    <row r="3386" spans="1:20" ht="41.4" x14ac:dyDescent="0.4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08"/>
        <v>100</v>
      </c>
      <c r="P3386">
        <f t="shared" si="209"/>
        <v>93.76</v>
      </c>
      <c r="Q3386" s="11" t="s">
        <v>8315</v>
      </c>
      <c r="R3386" t="s">
        <v>8316</v>
      </c>
      <c r="S3386" s="15">
        <f t="shared" si="210"/>
        <v>42292.087592592594</v>
      </c>
      <c r="T3386" s="15">
        <f t="shared" si="211"/>
        <v>42329.125</v>
      </c>
    </row>
    <row r="3387" spans="1:20" ht="41.4" x14ac:dyDescent="0.4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08"/>
        <v>100</v>
      </c>
      <c r="P3387">
        <f t="shared" si="209"/>
        <v>133.33000000000001</v>
      </c>
      <c r="Q3387" s="11" t="s">
        <v>8315</v>
      </c>
      <c r="R3387" t="s">
        <v>8316</v>
      </c>
      <c r="S3387" s="15">
        <f t="shared" si="210"/>
        <v>41953.8675</v>
      </c>
      <c r="T3387" s="15">
        <f t="shared" si="211"/>
        <v>41983.8675</v>
      </c>
    </row>
    <row r="3388" spans="1:20" ht="41.4" x14ac:dyDescent="0.4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08"/>
        <v>105</v>
      </c>
      <c r="P3388">
        <f t="shared" si="209"/>
        <v>51.22</v>
      </c>
      <c r="Q3388" s="11" t="s">
        <v>8315</v>
      </c>
      <c r="R3388" t="s">
        <v>8316</v>
      </c>
      <c r="S3388" s="15">
        <f t="shared" si="210"/>
        <v>41946.644745370373</v>
      </c>
      <c r="T3388" s="15">
        <f t="shared" si="211"/>
        <v>41976.644745370373</v>
      </c>
    </row>
    <row r="3389" spans="1:20" ht="41.4" x14ac:dyDescent="0.4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08"/>
        <v>117</v>
      </c>
      <c r="P3389">
        <f t="shared" si="209"/>
        <v>100.17</v>
      </c>
      <c r="Q3389" s="11" t="s">
        <v>8315</v>
      </c>
      <c r="R3389" t="s">
        <v>8316</v>
      </c>
      <c r="S3389" s="15">
        <f t="shared" si="210"/>
        <v>41947.762592592589</v>
      </c>
      <c r="T3389" s="15">
        <f t="shared" si="211"/>
        <v>41987.762592592597</v>
      </c>
    </row>
    <row r="3390" spans="1:20" ht="41.4" x14ac:dyDescent="0.4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08"/>
        <v>104</v>
      </c>
      <c r="P3390">
        <f t="shared" si="209"/>
        <v>34.6</v>
      </c>
      <c r="Q3390" s="11" t="s">
        <v>8315</v>
      </c>
      <c r="R3390" t="s">
        <v>8316</v>
      </c>
      <c r="S3390" s="15">
        <f t="shared" si="210"/>
        <v>42143.461122685185</v>
      </c>
      <c r="T3390" s="15">
        <f t="shared" si="211"/>
        <v>42173.461122685185</v>
      </c>
    </row>
    <row r="3391" spans="1:20" ht="41.4" x14ac:dyDescent="0.4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08"/>
        <v>115</v>
      </c>
      <c r="P3391">
        <f t="shared" si="209"/>
        <v>184.68</v>
      </c>
      <c r="Q3391" s="11" t="s">
        <v>8315</v>
      </c>
      <c r="R3391" t="s">
        <v>8316</v>
      </c>
      <c r="S3391" s="15">
        <f t="shared" si="210"/>
        <v>42494.563449074078</v>
      </c>
      <c r="T3391" s="15">
        <f t="shared" si="211"/>
        <v>42524.563449074078</v>
      </c>
    </row>
    <row r="3392" spans="1:20" ht="41.4" x14ac:dyDescent="0.4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08"/>
        <v>102</v>
      </c>
      <c r="P3392">
        <f t="shared" si="209"/>
        <v>69.819999999999993</v>
      </c>
      <c r="Q3392" s="11" t="s">
        <v>8315</v>
      </c>
      <c r="R3392" t="s">
        <v>8316</v>
      </c>
      <c r="S3392" s="15">
        <f t="shared" si="210"/>
        <v>41815.774826388886</v>
      </c>
      <c r="T3392" s="15">
        <f t="shared" si="211"/>
        <v>41830.774826388886</v>
      </c>
    </row>
    <row r="3393" spans="1:20" ht="41.4" x14ac:dyDescent="0.4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08"/>
        <v>223</v>
      </c>
      <c r="P3393">
        <f t="shared" si="209"/>
        <v>61.94</v>
      </c>
      <c r="Q3393" s="11" t="s">
        <v>8315</v>
      </c>
      <c r="R3393" t="s">
        <v>8316</v>
      </c>
      <c r="S3393" s="15">
        <f t="shared" si="210"/>
        <v>41830.545694444445</v>
      </c>
      <c r="T3393" s="15">
        <f t="shared" si="211"/>
        <v>41859.936111111114</v>
      </c>
    </row>
    <row r="3394" spans="1:20" ht="41.4" x14ac:dyDescent="0.4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si="208"/>
        <v>100</v>
      </c>
      <c r="P3394">
        <f t="shared" si="209"/>
        <v>41.67</v>
      </c>
      <c r="Q3394" s="11" t="s">
        <v>8315</v>
      </c>
      <c r="R3394" t="s">
        <v>8316</v>
      </c>
      <c r="S3394" s="15">
        <f t="shared" si="210"/>
        <v>42446.845543981486</v>
      </c>
      <c r="T3394" s="15">
        <f t="shared" si="211"/>
        <v>42496.845543981486</v>
      </c>
    </row>
    <row r="3395" spans="1:20" ht="41.4" x14ac:dyDescent="0.4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ref="O3395:O3458" si="212">ROUND(E3395/D3395*100,0)</f>
        <v>106</v>
      </c>
      <c r="P3395">
        <f t="shared" ref="P3395:P3458" si="213">IFERROR(ROUND(E3395/L3395,2),0)</f>
        <v>36.07</v>
      </c>
      <c r="Q3395" s="11" t="s">
        <v>8315</v>
      </c>
      <c r="R3395" t="s">
        <v>8316</v>
      </c>
      <c r="S3395" s="15">
        <f t="shared" ref="S3395:S3458" si="214">(((J3395/60)/60)/24)+DATE(1970,1,1)</f>
        <v>41923.921643518523</v>
      </c>
      <c r="T3395" s="15">
        <f t="shared" ref="T3395:T3458" si="215">(((I3395/60)/60)/24)+DATE(1970,1,1)</f>
        <v>41949.031944444447</v>
      </c>
    </row>
    <row r="3396" spans="1:20" ht="41.4" x14ac:dyDescent="0.4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12"/>
        <v>142</v>
      </c>
      <c r="P3396">
        <f t="shared" si="213"/>
        <v>29</v>
      </c>
      <c r="Q3396" s="11" t="s">
        <v>8315</v>
      </c>
      <c r="R3396" t="s">
        <v>8316</v>
      </c>
      <c r="S3396" s="15">
        <f t="shared" si="214"/>
        <v>41817.59542824074</v>
      </c>
      <c r="T3396" s="15">
        <f t="shared" si="215"/>
        <v>41847.59542824074</v>
      </c>
    </row>
    <row r="3397" spans="1:20" ht="27.6" x14ac:dyDescent="0.4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12"/>
        <v>184</v>
      </c>
      <c r="P3397">
        <f t="shared" si="213"/>
        <v>24.21</v>
      </c>
      <c r="Q3397" s="11" t="s">
        <v>8315</v>
      </c>
      <c r="R3397" t="s">
        <v>8316</v>
      </c>
      <c r="S3397" s="15">
        <f t="shared" si="214"/>
        <v>42140.712314814817</v>
      </c>
      <c r="T3397" s="15">
        <f t="shared" si="215"/>
        <v>42154.756944444445</v>
      </c>
    </row>
    <row r="3398" spans="1:20" ht="41.4" x14ac:dyDescent="0.4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12"/>
        <v>104</v>
      </c>
      <c r="P3398">
        <f t="shared" si="213"/>
        <v>55.89</v>
      </c>
      <c r="Q3398" s="11" t="s">
        <v>8315</v>
      </c>
      <c r="R3398" t="s">
        <v>8316</v>
      </c>
      <c r="S3398" s="15">
        <f t="shared" si="214"/>
        <v>41764.44663194444</v>
      </c>
      <c r="T3398" s="15">
        <f t="shared" si="215"/>
        <v>41791.165972222225</v>
      </c>
    </row>
    <row r="3399" spans="1:20" ht="27.6" x14ac:dyDescent="0.4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12"/>
        <v>112</v>
      </c>
      <c r="P3399">
        <f t="shared" si="213"/>
        <v>11.67</v>
      </c>
      <c r="Q3399" s="11" t="s">
        <v>8315</v>
      </c>
      <c r="R3399" t="s">
        <v>8316</v>
      </c>
      <c r="S3399" s="15">
        <f t="shared" si="214"/>
        <v>42378.478344907402</v>
      </c>
      <c r="T3399" s="15">
        <f t="shared" si="215"/>
        <v>42418.916666666672</v>
      </c>
    </row>
    <row r="3400" spans="1:20" ht="41.4" x14ac:dyDescent="0.4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12"/>
        <v>111</v>
      </c>
      <c r="P3400">
        <f t="shared" si="213"/>
        <v>68.349999999999994</v>
      </c>
      <c r="Q3400" s="11" t="s">
        <v>8315</v>
      </c>
      <c r="R3400" t="s">
        <v>8316</v>
      </c>
      <c r="S3400" s="15">
        <f t="shared" si="214"/>
        <v>41941.75203703704</v>
      </c>
      <c r="T3400" s="15">
        <f t="shared" si="215"/>
        <v>41964.708333333328</v>
      </c>
    </row>
    <row r="3401" spans="1:20" ht="41.4" x14ac:dyDescent="0.4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12"/>
        <v>104</v>
      </c>
      <c r="P3401">
        <f t="shared" si="213"/>
        <v>27.07</v>
      </c>
      <c r="Q3401" s="11" t="s">
        <v>8315</v>
      </c>
      <c r="R3401" t="s">
        <v>8316</v>
      </c>
      <c r="S3401" s="15">
        <f t="shared" si="214"/>
        <v>42026.920428240745</v>
      </c>
      <c r="T3401" s="15">
        <f t="shared" si="215"/>
        <v>42056.920428240745</v>
      </c>
    </row>
    <row r="3402" spans="1:20" ht="41.4" x14ac:dyDescent="0.4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12"/>
        <v>100</v>
      </c>
      <c r="P3402">
        <f t="shared" si="213"/>
        <v>118.13</v>
      </c>
      <c r="Q3402" s="11" t="s">
        <v>8315</v>
      </c>
      <c r="R3402" t="s">
        <v>8316</v>
      </c>
      <c r="S3402" s="15">
        <f t="shared" si="214"/>
        <v>41834.953865740739</v>
      </c>
      <c r="T3402" s="15">
        <f t="shared" si="215"/>
        <v>41879.953865740739</v>
      </c>
    </row>
    <row r="3403" spans="1:20" ht="41.4" x14ac:dyDescent="0.4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12"/>
        <v>102</v>
      </c>
      <c r="P3403">
        <f t="shared" si="213"/>
        <v>44.76</v>
      </c>
      <c r="Q3403" s="11" t="s">
        <v>8315</v>
      </c>
      <c r="R3403" t="s">
        <v>8316</v>
      </c>
      <c r="S3403" s="15">
        <f t="shared" si="214"/>
        <v>42193.723912037036</v>
      </c>
      <c r="T3403" s="15">
        <f t="shared" si="215"/>
        <v>42223.723912037036</v>
      </c>
    </row>
    <row r="3404" spans="1:20" ht="41.4" x14ac:dyDescent="0.4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12"/>
        <v>110</v>
      </c>
      <c r="P3404">
        <f t="shared" si="213"/>
        <v>99.79</v>
      </c>
      <c r="Q3404" s="11" t="s">
        <v>8315</v>
      </c>
      <c r="R3404" t="s">
        <v>8316</v>
      </c>
      <c r="S3404" s="15">
        <f t="shared" si="214"/>
        <v>42290.61855324074</v>
      </c>
      <c r="T3404" s="15">
        <f t="shared" si="215"/>
        <v>42320.104861111111</v>
      </c>
    </row>
    <row r="3405" spans="1:20" ht="41.4" x14ac:dyDescent="0.4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12"/>
        <v>100</v>
      </c>
      <c r="P3405">
        <f t="shared" si="213"/>
        <v>117.65</v>
      </c>
      <c r="Q3405" s="11" t="s">
        <v>8315</v>
      </c>
      <c r="R3405" t="s">
        <v>8316</v>
      </c>
      <c r="S3405" s="15">
        <f t="shared" si="214"/>
        <v>42150.462083333332</v>
      </c>
      <c r="T3405" s="15">
        <f t="shared" si="215"/>
        <v>42180.462083333332</v>
      </c>
    </row>
    <row r="3406" spans="1:20" ht="41.4" x14ac:dyDescent="0.4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12"/>
        <v>122</v>
      </c>
      <c r="P3406">
        <f t="shared" si="213"/>
        <v>203.33</v>
      </c>
      <c r="Q3406" s="11" t="s">
        <v>8315</v>
      </c>
      <c r="R3406" t="s">
        <v>8316</v>
      </c>
      <c r="S3406" s="15">
        <f t="shared" si="214"/>
        <v>42152.503495370373</v>
      </c>
      <c r="T3406" s="15">
        <f t="shared" si="215"/>
        <v>42172.503495370373</v>
      </c>
    </row>
    <row r="3407" spans="1:20" ht="41.4" x14ac:dyDescent="0.4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12"/>
        <v>138</v>
      </c>
      <c r="P3407">
        <f t="shared" si="213"/>
        <v>28.32</v>
      </c>
      <c r="Q3407" s="11" t="s">
        <v>8315</v>
      </c>
      <c r="R3407" t="s">
        <v>8316</v>
      </c>
      <c r="S3407" s="15">
        <f t="shared" si="214"/>
        <v>42410.017199074078</v>
      </c>
      <c r="T3407" s="15">
        <f t="shared" si="215"/>
        <v>42430.999305555553</v>
      </c>
    </row>
    <row r="3408" spans="1:20" ht="27.6" x14ac:dyDescent="0.4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12"/>
        <v>100</v>
      </c>
      <c r="P3408">
        <f t="shared" si="213"/>
        <v>110.23</v>
      </c>
      <c r="Q3408" s="11" t="s">
        <v>8315</v>
      </c>
      <c r="R3408" t="s">
        <v>8316</v>
      </c>
      <c r="S3408" s="15">
        <f t="shared" si="214"/>
        <v>41791.492777777778</v>
      </c>
      <c r="T3408" s="15">
        <f t="shared" si="215"/>
        <v>41836.492777777778</v>
      </c>
    </row>
    <row r="3409" spans="1:20" ht="55.2" x14ac:dyDescent="0.4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12"/>
        <v>107</v>
      </c>
      <c r="P3409">
        <f t="shared" si="213"/>
        <v>31.97</v>
      </c>
      <c r="Q3409" s="11" t="s">
        <v>8315</v>
      </c>
      <c r="R3409" t="s">
        <v>8316</v>
      </c>
      <c r="S3409" s="15">
        <f t="shared" si="214"/>
        <v>41796.422326388885</v>
      </c>
      <c r="T3409" s="15">
        <f t="shared" si="215"/>
        <v>41826.422326388885</v>
      </c>
    </row>
    <row r="3410" spans="1:20" ht="41.4" x14ac:dyDescent="0.4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12"/>
        <v>211</v>
      </c>
      <c r="P3410">
        <f t="shared" si="213"/>
        <v>58.61</v>
      </c>
      <c r="Q3410" s="11" t="s">
        <v>8315</v>
      </c>
      <c r="R3410" t="s">
        <v>8316</v>
      </c>
      <c r="S3410" s="15">
        <f t="shared" si="214"/>
        <v>41808.991944444446</v>
      </c>
      <c r="T3410" s="15">
        <f t="shared" si="215"/>
        <v>41838.991944444446</v>
      </c>
    </row>
    <row r="3411" spans="1:20" ht="41.4" x14ac:dyDescent="0.4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12"/>
        <v>124</v>
      </c>
      <c r="P3411">
        <f t="shared" si="213"/>
        <v>29.43</v>
      </c>
      <c r="Q3411" s="11" t="s">
        <v>8315</v>
      </c>
      <c r="R3411" t="s">
        <v>8316</v>
      </c>
      <c r="S3411" s="15">
        <f t="shared" si="214"/>
        <v>42544.814328703709</v>
      </c>
      <c r="T3411" s="15">
        <f t="shared" si="215"/>
        <v>42582.873611111107</v>
      </c>
    </row>
    <row r="3412" spans="1:20" ht="41.4" x14ac:dyDescent="0.4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12"/>
        <v>109</v>
      </c>
      <c r="P3412">
        <f t="shared" si="213"/>
        <v>81.38</v>
      </c>
      <c r="Q3412" s="11" t="s">
        <v>8315</v>
      </c>
      <c r="R3412" t="s">
        <v>8316</v>
      </c>
      <c r="S3412" s="15">
        <f t="shared" si="214"/>
        <v>42500.041550925926</v>
      </c>
      <c r="T3412" s="15">
        <f t="shared" si="215"/>
        <v>42527.291666666672</v>
      </c>
    </row>
    <row r="3413" spans="1:20" ht="41.4" x14ac:dyDescent="0.4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12"/>
        <v>104</v>
      </c>
      <c r="P3413">
        <f t="shared" si="213"/>
        <v>199.17</v>
      </c>
      <c r="Q3413" s="11" t="s">
        <v>8315</v>
      </c>
      <c r="R3413" t="s">
        <v>8316</v>
      </c>
      <c r="S3413" s="15">
        <f t="shared" si="214"/>
        <v>42265.022824074069</v>
      </c>
      <c r="T3413" s="15">
        <f t="shared" si="215"/>
        <v>42285.022824074069</v>
      </c>
    </row>
    <row r="3414" spans="1:20" ht="41.4" x14ac:dyDescent="0.4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12"/>
        <v>100</v>
      </c>
      <c r="P3414">
        <f t="shared" si="213"/>
        <v>115.38</v>
      </c>
      <c r="Q3414" s="11" t="s">
        <v>8315</v>
      </c>
      <c r="R3414" t="s">
        <v>8316</v>
      </c>
      <c r="S3414" s="15">
        <f t="shared" si="214"/>
        <v>41879.959050925929</v>
      </c>
      <c r="T3414" s="15">
        <f t="shared" si="215"/>
        <v>41909.959050925929</v>
      </c>
    </row>
    <row r="3415" spans="1:20" ht="41.4" x14ac:dyDescent="0.4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12"/>
        <v>130</v>
      </c>
      <c r="P3415">
        <f t="shared" si="213"/>
        <v>46.43</v>
      </c>
      <c r="Q3415" s="11" t="s">
        <v>8315</v>
      </c>
      <c r="R3415" t="s">
        <v>8316</v>
      </c>
      <c r="S3415" s="15">
        <f t="shared" si="214"/>
        <v>42053.733078703706</v>
      </c>
      <c r="T3415" s="15">
        <f t="shared" si="215"/>
        <v>42063.207638888889</v>
      </c>
    </row>
    <row r="3416" spans="1:20" ht="41.4" x14ac:dyDescent="0.4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12"/>
        <v>104</v>
      </c>
      <c r="P3416">
        <f t="shared" si="213"/>
        <v>70.569999999999993</v>
      </c>
      <c r="Q3416" s="11" t="s">
        <v>8315</v>
      </c>
      <c r="R3416" t="s">
        <v>8316</v>
      </c>
      <c r="S3416" s="15">
        <f t="shared" si="214"/>
        <v>42675.832465277781</v>
      </c>
      <c r="T3416" s="15">
        <f t="shared" si="215"/>
        <v>42705.332638888889</v>
      </c>
    </row>
    <row r="3417" spans="1:20" ht="27.6" x14ac:dyDescent="0.4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12"/>
        <v>100</v>
      </c>
      <c r="P3417">
        <f t="shared" si="213"/>
        <v>22.22</v>
      </c>
      <c r="Q3417" s="11" t="s">
        <v>8315</v>
      </c>
      <c r="R3417" t="s">
        <v>8316</v>
      </c>
      <c r="S3417" s="15">
        <f t="shared" si="214"/>
        <v>42467.144166666665</v>
      </c>
      <c r="T3417" s="15">
        <f t="shared" si="215"/>
        <v>42477.979166666672</v>
      </c>
    </row>
    <row r="3418" spans="1:20" ht="41.4" x14ac:dyDescent="0.4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12"/>
        <v>120</v>
      </c>
      <c r="P3418">
        <f t="shared" si="213"/>
        <v>159.47</v>
      </c>
      <c r="Q3418" s="11" t="s">
        <v>8315</v>
      </c>
      <c r="R3418" t="s">
        <v>8316</v>
      </c>
      <c r="S3418" s="15">
        <f t="shared" si="214"/>
        <v>42089.412557870368</v>
      </c>
      <c r="T3418" s="15">
        <f t="shared" si="215"/>
        <v>42117.770833333328</v>
      </c>
    </row>
    <row r="3419" spans="1:20" ht="41.4" x14ac:dyDescent="0.4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12"/>
        <v>100</v>
      </c>
      <c r="P3419">
        <f t="shared" si="213"/>
        <v>37.78</v>
      </c>
      <c r="Q3419" s="11" t="s">
        <v>8315</v>
      </c>
      <c r="R3419" t="s">
        <v>8316</v>
      </c>
      <c r="S3419" s="15">
        <f t="shared" si="214"/>
        <v>41894.91375</v>
      </c>
      <c r="T3419" s="15">
        <f t="shared" si="215"/>
        <v>41938.029861111114</v>
      </c>
    </row>
    <row r="3420" spans="1:20" ht="41.4" x14ac:dyDescent="0.4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12"/>
        <v>101</v>
      </c>
      <c r="P3420">
        <f t="shared" si="213"/>
        <v>72.05</v>
      </c>
      <c r="Q3420" s="11" t="s">
        <v>8315</v>
      </c>
      <c r="R3420" t="s">
        <v>8316</v>
      </c>
      <c r="S3420" s="15">
        <f t="shared" si="214"/>
        <v>41752.83457175926</v>
      </c>
      <c r="T3420" s="15">
        <f t="shared" si="215"/>
        <v>41782.83457175926</v>
      </c>
    </row>
    <row r="3421" spans="1:20" ht="55.2" x14ac:dyDescent="0.4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12"/>
        <v>107</v>
      </c>
      <c r="P3421">
        <f t="shared" si="213"/>
        <v>63.7</v>
      </c>
      <c r="Q3421" s="11" t="s">
        <v>8315</v>
      </c>
      <c r="R3421" t="s">
        <v>8316</v>
      </c>
      <c r="S3421" s="15">
        <f t="shared" si="214"/>
        <v>42448.821585648147</v>
      </c>
      <c r="T3421" s="15">
        <f t="shared" si="215"/>
        <v>42466.895833333328</v>
      </c>
    </row>
    <row r="3422" spans="1:20" ht="41.4" x14ac:dyDescent="0.4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12"/>
        <v>138</v>
      </c>
      <c r="P3422">
        <f t="shared" si="213"/>
        <v>28.41</v>
      </c>
      <c r="Q3422" s="11" t="s">
        <v>8315</v>
      </c>
      <c r="R3422" t="s">
        <v>8316</v>
      </c>
      <c r="S3422" s="15">
        <f t="shared" si="214"/>
        <v>42405.090300925927</v>
      </c>
      <c r="T3422" s="15">
        <f t="shared" si="215"/>
        <v>42414</v>
      </c>
    </row>
    <row r="3423" spans="1:20" ht="41.4" x14ac:dyDescent="0.4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12"/>
        <v>101</v>
      </c>
      <c r="P3423">
        <f t="shared" si="213"/>
        <v>103.21</v>
      </c>
      <c r="Q3423" s="11" t="s">
        <v>8315</v>
      </c>
      <c r="R3423" t="s">
        <v>8316</v>
      </c>
      <c r="S3423" s="15">
        <f t="shared" si="214"/>
        <v>42037.791238425925</v>
      </c>
      <c r="T3423" s="15">
        <f t="shared" si="215"/>
        <v>42067.791238425925</v>
      </c>
    </row>
    <row r="3424" spans="1:20" ht="41.4" x14ac:dyDescent="0.4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12"/>
        <v>109</v>
      </c>
      <c r="P3424">
        <f t="shared" si="213"/>
        <v>71.150000000000006</v>
      </c>
      <c r="Q3424" s="11" t="s">
        <v>8315</v>
      </c>
      <c r="R3424" t="s">
        <v>8316</v>
      </c>
      <c r="S3424" s="15">
        <f t="shared" si="214"/>
        <v>42323.562222222223</v>
      </c>
      <c r="T3424" s="15">
        <f t="shared" si="215"/>
        <v>42352</v>
      </c>
    </row>
    <row r="3425" spans="1:20" ht="41.4" x14ac:dyDescent="0.4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12"/>
        <v>140</v>
      </c>
      <c r="P3425">
        <f t="shared" si="213"/>
        <v>35</v>
      </c>
      <c r="Q3425" s="11" t="s">
        <v>8315</v>
      </c>
      <c r="R3425" t="s">
        <v>8316</v>
      </c>
      <c r="S3425" s="15">
        <f t="shared" si="214"/>
        <v>42088.911354166667</v>
      </c>
      <c r="T3425" s="15">
        <f t="shared" si="215"/>
        <v>42118.911354166667</v>
      </c>
    </row>
    <row r="3426" spans="1:20" ht="41.4" x14ac:dyDescent="0.4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12"/>
        <v>104</v>
      </c>
      <c r="P3426">
        <f t="shared" si="213"/>
        <v>81.78</v>
      </c>
      <c r="Q3426" s="11" t="s">
        <v>8315</v>
      </c>
      <c r="R3426" t="s">
        <v>8316</v>
      </c>
      <c r="S3426" s="15">
        <f t="shared" si="214"/>
        <v>42018.676898148144</v>
      </c>
      <c r="T3426" s="15">
        <f t="shared" si="215"/>
        <v>42040.290972222225</v>
      </c>
    </row>
    <row r="3427" spans="1:20" ht="41.4" x14ac:dyDescent="0.4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12"/>
        <v>103</v>
      </c>
      <c r="P3427">
        <f t="shared" si="213"/>
        <v>297.02999999999997</v>
      </c>
      <c r="Q3427" s="11" t="s">
        <v>8315</v>
      </c>
      <c r="R3427" t="s">
        <v>8316</v>
      </c>
      <c r="S3427" s="15">
        <f t="shared" si="214"/>
        <v>41884.617314814815</v>
      </c>
      <c r="T3427" s="15">
        <f t="shared" si="215"/>
        <v>41916.617314814815</v>
      </c>
    </row>
    <row r="3428" spans="1:20" ht="41.4" x14ac:dyDescent="0.4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12"/>
        <v>108</v>
      </c>
      <c r="P3428">
        <f t="shared" si="213"/>
        <v>46.61</v>
      </c>
      <c r="Q3428" s="11" t="s">
        <v>8315</v>
      </c>
      <c r="R3428" t="s">
        <v>8316</v>
      </c>
      <c r="S3428" s="15">
        <f t="shared" si="214"/>
        <v>41884.056747685187</v>
      </c>
      <c r="T3428" s="15">
        <f t="shared" si="215"/>
        <v>41903.083333333336</v>
      </c>
    </row>
    <row r="3429" spans="1:20" ht="41.4" x14ac:dyDescent="0.4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12"/>
        <v>100</v>
      </c>
      <c r="P3429">
        <f t="shared" si="213"/>
        <v>51.72</v>
      </c>
      <c r="Q3429" s="11" t="s">
        <v>8315</v>
      </c>
      <c r="R3429" t="s">
        <v>8316</v>
      </c>
      <c r="S3429" s="15">
        <f t="shared" si="214"/>
        <v>41792.645277777774</v>
      </c>
      <c r="T3429" s="15">
        <f t="shared" si="215"/>
        <v>41822.645277777774</v>
      </c>
    </row>
    <row r="3430" spans="1:20" ht="41.4" x14ac:dyDescent="0.4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12"/>
        <v>103</v>
      </c>
      <c r="P3430">
        <f t="shared" si="213"/>
        <v>40.29</v>
      </c>
      <c r="Q3430" s="11" t="s">
        <v>8315</v>
      </c>
      <c r="R3430" t="s">
        <v>8316</v>
      </c>
      <c r="S3430" s="15">
        <f t="shared" si="214"/>
        <v>42038.720451388886</v>
      </c>
      <c r="T3430" s="15">
        <f t="shared" si="215"/>
        <v>42063.708333333328</v>
      </c>
    </row>
    <row r="3431" spans="1:20" ht="41.4" x14ac:dyDescent="0.4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12"/>
        <v>130</v>
      </c>
      <c r="P3431">
        <f t="shared" si="213"/>
        <v>16.25</v>
      </c>
      <c r="Q3431" s="11" t="s">
        <v>8315</v>
      </c>
      <c r="R3431" t="s">
        <v>8316</v>
      </c>
      <c r="S3431" s="15">
        <f t="shared" si="214"/>
        <v>42662.021539351852</v>
      </c>
      <c r="T3431" s="15">
        <f t="shared" si="215"/>
        <v>42676.021539351852</v>
      </c>
    </row>
    <row r="3432" spans="1:20" ht="41.4" x14ac:dyDescent="0.4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12"/>
        <v>109</v>
      </c>
      <c r="P3432">
        <f t="shared" si="213"/>
        <v>30.15</v>
      </c>
      <c r="Q3432" s="11" t="s">
        <v>8315</v>
      </c>
      <c r="R3432" t="s">
        <v>8316</v>
      </c>
      <c r="S3432" s="15">
        <f t="shared" si="214"/>
        <v>41820.945613425924</v>
      </c>
      <c r="T3432" s="15">
        <f t="shared" si="215"/>
        <v>41850.945613425924</v>
      </c>
    </row>
    <row r="3433" spans="1:20" ht="41.4" x14ac:dyDescent="0.4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12"/>
        <v>100</v>
      </c>
      <c r="P3433">
        <f t="shared" si="213"/>
        <v>95.24</v>
      </c>
      <c r="Q3433" s="11" t="s">
        <v>8315</v>
      </c>
      <c r="R3433" t="s">
        <v>8316</v>
      </c>
      <c r="S3433" s="15">
        <f t="shared" si="214"/>
        <v>41839.730937500004</v>
      </c>
      <c r="T3433" s="15">
        <f t="shared" si="215"/>
        <v>41869.730937500004</v>
      </c>
    </row>
    <row r="3434" spans="1:20" ht="41.4" x14ac:dyDescent="0.4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12"/>
        <v>110</v>
      </c>
      <c r="P3434">
        <f t="shared" si="213"/>
        <v>52.21</v>
      </c>
      <c r="Q3434" s="11" t="s">
        <v>8315</v>
      </c>
      <c r="R3434" t="s">
        <v>8316</v>
      </c>
      <c r="S3434" s="15">
        <f t="shared" si="214"/>
        <v>42380.581180555557</v>
      </c>
      <c r="T3434" s="15">
        <f t="shared" si="215"/>
        <v>42405.916666666672</v>
      </c>
    </row>
    <row r="3435" spans="1:20" ht="41.4" x14ac:dyDescent="0.4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12"/>
        <v>100</v>
      </c>
      <c r="P3435">
        <f t="shared" si="213"/>
        <v>134.15</v>
      </c>
      <c r="Q3435" s="11" t="s">
        <v>8315</v>
      </c>
      <c r="R3435" t="s">
        <v>8316</v>
      </c>
      <c r="S3435" s="15">
        <f t="shared" si="214"/>
        <v>41776.063136574077</v>
      </c>
      <c r="T3435" s="15">
        <f t="shared" si="215"/>
        <v>41807.125</v>
      </c>
    </row>
    <row r="3436" spans="1:20" ht="41.4" x14ac:dyDescent="0.4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12"/>
        <v>106</v>
      </c>
      <c r="P3436">
        <f t="shared" si="213"/>
        <v>62.83</v>
      </c>
      <c r="Q3436" s="11" t="s">
        <v>8315</v>
      </c>
      <c r="R3436" t="s">
        <v>8316</v>
      </c>
      <c r="S3436" s="15">
        <f t="shared" si="214"/>
        <v>41800.380428240744</v>
      </c>
      <c r="T3436" s="15">
        <f t="shared" si="215"/>
        <v>41830.380428240744</v>
      </c>
    </row>
    <row r="3437" spans="1:20" ht="41.4" x14ac:dyDescent="0.4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12"/>
        <v>112</v>
      </c>
      <c r="P3437">
        <f t="shared" si="213"/>
        <v>58.95</v>
      </c>
      <c r="Q3437" s="11" t="s">
        <v>8315</v>
      </c>
      <c r="R3437" t="s">
        <v>8316</v>
      </c>
      <c r="S3437" s="15">
        <f t="shared" si="214"/>
        <v>42572.61681712963</v>
      </c>
      <c r="T3437" s="15">
        <f t="shared" si="215"/>
        <v>42589.125</v>
      </c>
    </row>
    <row r="3438" spans="1:20" ht="41.4" x14ac:dyDescent="0.4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12"/>
        <v>106</v>
      </c>
      <c r="P3438">
        <f t="shared" si="213"/>
        <v>143.11000000000001</v>
      </c>
      <c r="Q3438" s="11" t="s">
        <v>8315</v>
      </c>
      <c r="R3438" t="s">
        <v>8316</v>
      </c>
      <c r="S3438" s="15">
        <f t="shared" si="214"/>
        <v>41851.541585648149</v>
      </c>
      <c r="T3438" s="15">
        <f t="shared" si="215"/>
        <v>41872.686111111114</v>
      </c>
    </row>
    <row r="3439" spans="1:20" ht="41.4" x14ac:dyDescent="0.4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12"/>
        <v>101</v>
      </c>
      <c r="P3439">
        <f t="shared" si="213"/>
        <v>84.17</v>
      </c>
      <c r="Q3439" s="11" t="s">
        <v>8315</v>
      </c>
      <c r="R3439" t="s">
        <v>8316</v>
      </c>
      <c r="S3439" s="15">
        <f t="shared" si="214"/>
        <v>42205.710879629631</v>
      </c>
      <c r="T3439" s="15">
        <f t="shared" si="215"/>
        <v>42235.710879629631</v>
      </c>
    </row>
    <row r="3440" spans="1:20" ht="41.4" x14ac:dyDescent="0.4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12"/>
        <v>104</v>
      </c>
      <c r="P3440">
        <f t="shared" si="213"/>
        <v>186.07</v>
      </c>
      <c r="Q3440" s="11" t="s">
        <v>8315</v>
      </c>
      <c r="R3440" t="s">
        <v>8316</v>
      </c>
      <c r="S3440" s="15">
        <f t="shared" si="214"/>
        <v>42100.927858796291</v>
      </c>
      <c r="T3440" s="15">
        <f t="shared" si="215"/>
        <v>42126.875</v>
      </c>
    </row>
    <row r="3441" spans="1:20" ht="27.6" x14ac:dyDescent="0.4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12"/>
        <v>135</v>
      </c>
      <c r="P3441">
        <f t="shared" si="213"/>
        <v>89.79</v>
      </c>
      <c r="Q3441" s="11" t="s">
        <v>8315</v>
      </c>
      <c r="R3441" t="s">
        <v>8316</v>
      </c>
      <c r="S3441" s="15">
        <f t="shared" si="214"/>
        <v>42374.911226851851</v>
      </c>
      <c r="T3441" s="15">
        <f t="shared" si="215"/>
        <v>42388.207638888889</v>
      </c>
    </row>
    <row r="3442" spans="1:20" ht="41.4" x14ac:dyDescent="0.4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12"/>
        <v>105</v>
      </c>
      <c r="P3442">
        <f t="shared" si="213"/>
        <v>64.16</v>
      </c>
      <c r="Q3442" s="11" t="s">
        <v>8315</v>
      </c>
      <c r="R3442" t="s">
        <v>8316</v>
      </c>
      <c r="S3442" s="15">
        <f t="shared" si="214"/>
        <v>41809.12300925926</v>
      </c>
      <c r="T3442" s="15">
        <f t="shared" si="215"/>
        <v>41831.677083333336</v>
      </c>
    </row>
    <row r="3443" spans="1:20" ht="41.4" x14ac:dyDescent="0.4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12"/>
        <v>103</v>
      </c>
      <c r="P3443">
        <f t="shared" si="213"/>
        <v>59.65</v>
      </c>
      <c r="Q3443" s="11" t="s">
        <v>8315</v>
      </c>
      <c r="R3443" t="s">
        <v>8316</v>
      </c>
      <c r="S3443" s="15">
        <f t="shared" si="214"/>
        <v>42294.429641203707</v>
      </c>
      <c r="T3443" s="15">
        <f t="shared" si="215"/>
        <v>42321.845138888893</v>
      </c>
    </row>
    <row r="3444" spans="1:20" ht="41.4" x14ac:dyDescent="0.4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12"/>
        <v>100</v>
      </c>
      <c r="P3444">
        <f t="shared" si="213"/>
        <v>31.25</v>
      </c>
      <c r="Q3444" s="11" t="s">
        <v>8315</v>
      </c>
      <c r="R3444" t="s">
        <v>8316</v>
      </c>
      <c r="S3444" s="15">
        <f t="shared" si="214"/>
        <v>42124.841111111105</v>
      </c>
      <c r="T3444" s="15">
        <f t="shared" si="215"/>
        <v>42154.841111111105</v>
      </c>
    </row>
    <row r="3445" spans="1:20" ht="41.4" x14ac:dyDescent="0.4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12"/>
        <v>186</v>
      </c>
      <c r="P3445">
        <f t="shared" si="213"/>
        <v>41.22</v>
      </c>
      <c r="Q3445" s="11" t="s">
        <v>8315</v>
      </c>
      <c r="R3445" t="s">
        <v>8316</v>
      </c>
      <c r="S3445" s="15">
        <f t="shared" si="214"/>
        <v>41861.524837962963</v>
      </c>
      <c r="T3445" s="15">
        <f t="shared" si="215"/>
        <v>41891.524837962963</v>
      </c>
    </row>
    <row r="3446" spans="1:20" ht="41.4" x14ac:dyDescent="0.4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12"/>
        <v>289</v>
      </c>
      <c r="P3446">
        <f t="shared" si="213"/>
        <v>43.35</v>
      </c>
      <c r="Q3446" s="11" t="s">
        <v>8315</v>
      </c>
      <c r="R3446" t="s">
        <v>8316</v>
      </c>
      <c r="S3446" s="15">
        <f t="shared" si="214"/>
        <v>42521.291504629626</v>
      </c>
      <c r="T3446" s="15">
        <f t="shared" si="215"/>
        <v>42529.582638888889</v>
      </c>
    </row>
    <row r="3447" spans="1:20" ht="41.4" x14ac:dyDescent="0.4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12"/>
        <v>100</v>
      </c>
      <c r="P3447">
        <f t="shared" si="213"/>
        <v>64.52</v>
      </c>
      <c r="Q3447" s="11" t="s">
        <v>8315</v>
      </c>
      <c r="R3447" t="s">
        <v>8316</v>
      </c>
      <c r="S3447" s="15">
        <f t="shared" si="214"/>
        <v>42272.530509259261</v>
      </c>
      <c r="T3447" s="15">
        <f t="shared" si="215"/>
        <v>42300.530509259261</v>
      </c>
    </row>
    <row r="3448" spans="1:20" ht="41.4" x14ac:dyDescent="0.4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12"/>
        <v>108</v>
      </c>
      <c r="P3448">
        <f t="shared" si="213"/>
        <v>43.28</v>
      </c>
      <c r="Q3448" s="11" t="s">
        <v>8315</v>
      </c>
      <c r="R3448" t="s">
        <v>8316</v>
      </c>
      <c r="S3448" s="15">
        <f t="shared" si="214"/>
        <v>42016.832465277781</v>
      </c>
      <c r="T3448" s="15">
        <f t="shared" si="215"/>
        <v>42040.513888888891</v>
      </c>
    </row>
    <row r="3449" spans="1:20" ht="27.6" x14ac:dyDescent="0.4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12"/>
        <v>108</v>
      </c>
      <c r="P3449">
        <f t="shared" si="213"/>
        <v>77</v>
      </c>
      <c r="Q3449" s="11" t="s">
        <v>8315</v>
      </c>
      <c r="R3449" t="s">
        <v>8316</v>
      </c>
      <c r="S3449" s="15">
        <f t="shared" si="214"/>
        <v>42402.889027777783</v>
      </c>
      <c r="T3449" s="15">
        <f t="shared" si="215"/>
        <v>42447.847361111111</v>
      </c>
    </row>
    <row r="3450" spans="1:20" ht="41.4" x14ac:dyDescent="0.4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12"/>
        <v>110</v>
      </c>
      <c r="P3450">
        <f t="shared" si="213"/>
        <v>51.22</v>
      </c>
      <c r="Q3450" s="11" t="s">
        <v>8315</v>
      </c>
      <c r="R3450" t="s">
        <v>8316</v>
      </c>
      <c r="S3450" s="15">
        <f t="shared" si="214"/>
        <v>41960.119085648148</v>
      </c>
      <c r="T3450" s="15">
        <f t="shared" si="215"/>
        <v>41990.119085648148</v>
      </c>
    </row>
    <row r="3451" spans="1:20" ht="41.4" x14ac:dyDescent="0.4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12"/>
        <v>171</v>
      </c>
      <c r="P3451">
        <f t="shared" si="213"/>
        <v>68.25</v>
      </c>
      <c r="Q3451" s="11" t="s">
        <v>8315</v>
      </c>
      <c r="R3451" t="s">
        <v>8316</v>
      </c>
      <c r="S3451" s="15">
        <f t="shared" si="214"/>
        <v>42532.052523148144</v>
      </c>
      <c r="T3451" s="15">
        <f t="shared" si="215"/>
        <v>42560.166666666672</v>
      </c>
    </row>
    <row r="3452" spans="1:20" ht="41.4" x14ac:dyDescent="0.4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12"/>
        <v>152</v>
      </c>
      <c r="P3452">
        <f t="shared" si="213"/>
        <v>19.489999999999998</v>
      </c>
      <c r="Q3452" s="11" t="s">
        <v>8315</v>
      </c>
      <c r="R3452" t="s">
        <v>8316</v>
      </c>
      <c r="S3452" s="15">
        <f t="shared" si="214"/>
        <v>42036.704525462963</v>
      </c>
      <c r="T3452" s="15">
        <f t="shared" si="215"/>
        <v>42096.662858796291</v>
      </c>
    </row>
    <row r="3453" spans="1:20" ht="41.4" x14ac:dyDescent="0.4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12"/>
        <v>101</v>
      </c>
      <c r="P3453">
        <f t="shared" si="213"/>
        <v>41.13</v>
      </c>
      <c r="Q3453" s="11" t="s">
        <v>8315</v>
      </c>
      <c r="R3453" t="s">
        <v>8316</v>
      </c>
      <c r="S3453" s="15">
        <f t="shared" si="214"/>
        <v>42088.723692129628</v>
      </c>
      <c r="T3453" s="15">
        <f t="shared" si="215"/>
        <v>42115.723692129628</v>
      </c>
    </row>
    <row r="3454" spans="1:20" ht="41.4" x14ac:dyDescent="0.4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12"/>
        <v>153</v>
      </c>
      <c r="P3454">
        <f t="shared" si="213"/>
        <v>41.41</v>
      </c>
      <c r="Q3454" s="11" t="s">
        <v>8315</v>
      </c>
      <c r="R3454" t="s">
        <v>8316</v>
      </c>
      <c r="S3454" s="15">
        <f t="shared" si="214"/>
        <v>41820.639189814814</v>
      </c>
      <c r="T3454" s="15">
        <f t="shared" si="215"/>
        <v>41843.165972222225</v>
      </c>
    </row>
    <row r="3455" spans="1:20" ht="41.4" x14ac:dyDescent="0.4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12"/>
        <v>128</v>
      </c>
      <c r="P3455">
        <f t="shared" si="213"/>
        <v>27.5</v>
      </c>
      <c r="Q3455" s="11" t="s">
        <v>8315</v>
      </c>
      <c r="R3455" t="s">
        <v>8316</v>
      </c>
      <c r="S3455" s="15">
        <f t="shared" si="214"/>
        <v>42535.97865740741</v>
      </c>
      <c r="T3455" s="15">
        <f t="shared" si="215"/>
        <v>42595.97865740741</v>
      </c>
    </row>
    <row r="3456" spans="1:20" ht="41.4" x14ac:dyDescent="0.4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12"/>
        <v>101</v>
      </c>
      <c r="P3456">
        <f t="shared" si="213"/>
        <v>33.57</v>
      </c>
      <c r="Q3456" s="11" t="s">
        <v>8315</v>
      </c>
      <c r="R3456" t="s">
        <v>8316</v>
      </c>
      <c r="S3456" s="15">
        <f t="shared" si="214"/>
        <v>41821.698599537034</v>
      </c>
      <c r="T3456" s="15">
        <f t="shared" si="215"/>
        <v>41851.698599537034</v>
      </c>
    </row>
    <row r="3457" spans="1:20" ht="41.4" x14ac:dyDescent="0.4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12"/>
        <v>101</v>
      </c>
      <c r="P3457">
        <f t="shared" si="213"/>
        <v>145.87</v>
      </c>
      <c r="Q3457" s="11" t="s">
        <v>8315</v>
      </c>
      <c r="R3457" t="s">
        <v>8316</v>
      </c>
      <c r="S3457" s="15">
        <f t="shared" si="214"/>
        <v>42626.7503125</v>
      </c>
      <c r="T3457" s="15">
        <f t="shared" si="215"/>
        <v>42656.7503125</v>
      </c>
    </row>
    <row r="3458" spans="1:20" ht="41.4" x14ac:dyDescent="0.4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si="212"/>
        <v>191</v>
      </c>
      <c r="P3458">
        <f t="shared" si="213"/>
        <v>358.69</v>
      </c>
      <c r="Q3458" s="11" t="s">
        <v>8315</v>
      </c>
      <c r="R3458" t="s">
        <v>8316</v>
      </c>
      <c r="S3458" s="15">
        <f t="shared" si="214"/>
        <v>41821.205636574072</v>
      </c>
      <c r="T3458" s="15">
        <f t="shared" si="215"/>
        <v>41852.290972222225</v>
      </c>
    </row>
    <row r="3459" spans="1:20" ht="27.6" x14ac:dyDescent="0.4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ref="O3459:O3522" si="216">ROUND(E3459/D3459*100,0)</f>
        <v>140</v>
      </c>
      <c r="P3459">
        <f t="shared" ref="P3459:P3522" si="217">IFERROR(ROUND(E3459/L3459,2),0)</f>
        <v>50.98</v>
      </c>
      <c r="Q3459" s="11" t="s">
        <v>8315</v>
      </c>
      <c r="R3459" t="s">
        <v>8316</v>
      </c>
      <c r="S3459" s="15">
        <f t="shared" ref="S3459:S3522" si="218">(((J3459/60)/60)/24)+DATE(1970,1,1)</f>
        <v>42016.706678240742</v>
      </c>
      <c r="T3459" s="15">
        <f t="shared" ref="T3459:T3522" si="219">(((I3459/60)/60)/24)+DATE(1970,1,1)</f>
        <v>42047.249305555553</v>
      </c>
    </row>
    <row r="3460" spans="1:20" ht="41.4" x14ac:dyDescent="0.4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16"/>
        <v>124</v>
      </c>
      <c r="P3460">
        <f t="shared" si="217"/>
        <v>45.04</v>
      </c>
      <c r="Q3460" s="11" t="s">
        <v>8315</v>
      </c>
      <c r="R3460" t="s">
        <v>8316</v>
      </c>
      <c r="S3460" s="15">
        <f t="shared" si="218"/>
        <v>42011.202581018515</v>
      </c>
      <c r="T3460" s="15">
        <f t="shared" si="219"/>
        <v>42038.185416666667</v>
      </c>
    </row>
    <row r="3461" spans="1:20" ht="41.4" x14ac:dyDescent="0.4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16"/>
        <v>126</v>
      </c>
      <c r="P3461">
        <f t="shared" si="217"/>
        <v>17.53</v>
      </c>
      <c r="Q3461" s="11" t="s">
        <v>8315</v>
      </c>
      <c r="R3461" t="s">
        <v>8316</v>
      </c>
      <c r="S3461" s="15">
        <f t="shared" si="218"/>
        <v>42480.479861111111</v>
      </c>
      <c r="T3461" s="15">
        <f t="shared" si="219"/>
        <v>42510.479861111111</v>
      </c>
    </row>
    <row r="3462" spans="1:20" ht="41.4" x14ac:dyDescent="0.4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16"/>
        <v>190</v>
      </c>
      <c r="P3462">
        <f t="shared" si="217"/>
        <v>50</v>
      </c>
      <c r="Q3462" s="11" t="s">
        <v>8315</v>
      </c>
      <c r="R3462" t="s">
        <v>8316</v>
      </c>
      <c r="S3462" s="15">
        <f t="shared" si="218"/>
        <v>41852.527222222219</v>
      </c>
      <c r="T3462" s="15">
        <f t="shared" si="219"/>
        <v>41866.527222222219</v>
      </c>
    </row>
    <row r="3463" spans="1:20" ht="41.4" x14ac:dyDescent="0.4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16"/>
        <v>139</v>
      </c>
      <c r="P3463">
        <f t="shared" si="217"/>
        <v>57.92</v>
      </c>
      <c r="Q3463" s="11" t="s">
        <v>8315</v>
      </c>
      <c r="R3463" t="s">
        <v>8316</v>
      </c>
      <c r="S3463" s="15">
        <f t="shared" si="218"/>
        <v>42643.632858796293</v>
      </c>
      <c r="T3463" s="15">
        <f t="shared" si="219"/>
        <v>42672.125</v>
      </c>
    </row>
    <row r="3464" spans="1:20" ht="41.4" x14ac:dyDescent="0.4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16"/>
        <v>202</v>
      </c>
      <c r="P3464">
        <f t="shared" si="217"/>
        <v>29.71</v>
      </c>
      <c r="Q3464" s="11" t="s">
        <v>8315</v>
      </c>
      <c r="R3464" t="s">
        <v>8316</v>
      </c>
      <c r="S3464" s="15">
        <f t="shared" si="218"/>
        <v>42179.898472222223</v>
      </c>
      <c r="T3464" s="15">
        <f t="shared" si="219"/>
        <v>42195.75</v>
      </c>
    </row>
    <row r="3465" spans="1:20" ht="41.4" x14ac:dyDescent="0.4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16"/>
        <v>103</v>
      </c>
      <c r="P3465">
        <f t="shared" si="217"/>
        <v>90.68</v>
      </c>
      <c r="Q3465" s="11" t="s">
        <v>8315</v>
      </c>
      <c r="R3465" t="s">
        <v>8316</v>
      </c>
      <c r="S3465" s="15">
        <f t="shared" si="218"/>
        <v>42612.918807870374</v>
      </c>
      <c r="T3465" s="15">
        <f t="shared" si="219"/>
        <v>42654.165972222225</v>
      </c>
    </row>
    <row r="3466" spans="1:20" ht="41.4" x14ac:dyDescent="0.4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16"/>
        <v>102</v>
      </c>
      <c r="P3466">
        <f t="shared" si="217"/>
        <v>55.01</v>
      </c>
      <c r="Q3466" s="11" t="s">
        <v>8315</v>
      </c>
      <c r="R3466" t="s">
        <v>8316</v>
      </c>
      <c r="S3466" s="15">
        <f t="shared" si="218"/>
        <v>42575.130057870367</v>
      </c>
      <c r="T3466" s="15">
        <f t="shared" si="219"/>
        <v>42605.130057870367</v>
      </c>
    </row>
    <row r="3467" spans="1:20" ht="41.4" x14ac:dyDescent="0.4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16"/>
        <v>103</v>
      </c>
      <c r="P3467">
        <f t="shared" si="217"/>
        <v>57.22</v>
      </c>
      <c r="Q3467" s="11" t="s">
        <v>8315</v>
      </c>
      <c r="R3467" t="s">
        <v>8316</v>
      </c>
      <c r="S3467" s="15">
        <f t="shared" si="218"/>
        <v>42200.625833333332</v>
      </c>
      <c r="T3467" s="15">
        <f t="shared" si="219"/>
        <v>42225.666666666672</v>
      </c>
    </row>
    <row r="3468" spans="1:20" ht="27.6" x14ac:dyDescent="0.4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16"/>
        <v>127</v>
      </c>
      <c r="P3468">
        <f t="shared" si="217"/>
        <v>72.95</v>
      </c>
      <c r="Q3468" s="11" t="s">
        <v>8315</v>
      </c>
      <c r="R3468" t="s">
        <v>8316</v>
      </c>
      <c r="S3468" s="15">
        <f t="shared" si="218"/>
        <v>42420.019097222219</v>
      </c>
      <c r="T3468" s="15">
        <f t="shared" si="219"/>
        <v>42479.977430555555</v>
      </c>
    </row>
    <row r="3469" spans="1:20" x14ac:dyDescent="0.4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16"/>
        <v>101</v>
      </c>
      <c r="P3469">
        <f t="shared" si="217"/>
        <v>64.47</v>
      </c>
      <c r="Q3469" s="11" t="s">
        <v>8315</v>
      </c>
      <c r="R3469" t="s">
        <v>8316</v>
      </c>
      <c r="S3469" s="15">
        <f t="shared" si="218"/>
        <v>42053.671666666662</v>
      </c>
      <c r="T3469" s="15">
        <f t="shared" si="219"/>
        <v>42083.630000000005</v>
      </c>
    </row>
    <row r="3470" spans="1:20" ht="41.4" x14ac:dyDescent="0.4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16"/>
        <v>122</v>
      </c>
      <c r="P3470">
        <f t="shared" si="217"/>
        <v>716.35</v>
      </c>
      <c r="Q3470" s="11" t="s">
        <v>8315</v>
      </c>
      <c r="R3470" t="s">
        <v>8316</v>
      </c>
      <c r="S3470" s="15">
        <f t="shared" si="218"/>
        <v>42605.765381944439</v>
      </c>
      <c r="T3470" s="15">
        <f t="shared" si="219"/>
        <v>42634.125</v>
      </c>
    </row>
    <row r="3471" spans="1:20" ht="41.4" x14ac:dyDescent="0.4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16"/>
        <v>113</v>
      </c>
      <c r="P3471">
        <f t="shared" si="217"/>
        <v>50.4</v>
      </c>
      <c r="Q3471" s="11" t="s">
        <v>8315</v>
      </c>
      <c r="R3471" t="s">
        <v>8316</v>
      </c>
      <c r="S3471" s="15">
        <f t="shared" si="218"/>
        <v>42458.641724537039</v>
      </c>
      <c r="T3471" s="15">
        <f t="shared" si="219"/>
        <v>42488.641724537039</v>
      </c>
    </row>
    <row r="3472" spans="1:20" ht="27.6" x14ac:dyDescent="0.4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16"/>
        <v>150</v>
      </c>
      <c r="P3472">
        <f t="shared" si="217"/>
        <v>41.67</v>
      </c>
      <c r="Q3472" s="11" t="s">
        <v>8315</v>
      </c>
      <c r="R3472" t="s">
        <v>8316</v>
      </c>
      <c r="S3472" s="15">
        <f t="shared" si="218"/>
        <v>42529.022013888884</v>
      </c>
      <c r="T3472" s="15">
        <f t="shared" si="219"/>
        <v>42566.901388888888</v>
      </c>
    </row>
    <row r="3473" spans="1:20" ht="41.4" x14ac:dyDescent="0.4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16"/>
        <v>215</v>
      </c>
      <c r="P3473">
        <f t="shared" si="217"/>
        <v>35.770000000000003</v>
      </c>
      <c r="Q3473" s="11" t="s">
        <v>8315</v>
      </c>
      <c r="R3473" t="s">
        <v>8316</v>
      </c>
      <c r="S3473" s="15">
        <f t="shared" si="218"/>
        <v>41841.820486111108</v>
      </c>
      <c r="T3473" s="15">
        <f t="shared" si="219"/>
        <v>41882.833333333336</v>
      </c>
    </row>
    <row r="3474" spans="1:20" ht="41.4" x14ac:dyDescent="0.4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16"/>
        <v>102</v>
      </c>
      <c r="P3474">
        <f t="shared" si="217"/>
        <v>88.74</v>
      </c>
      <c r="Q3474" s="11" t="s">
        <v>8315</v>
      </c>
      <c r="R3474" t="s">
        <v>8316</v>
      </c>
      <c r="S3474" s="15">
        <f t="shared" si="218"/>
        <v>41928.170497685183</v>
      </c>
      <c r="T3474" s="15">
        <f t="shared" si="219"/>
        <v>41949.249305555553</v>
      </c>
    </row>
    <row r="3475" spans="1:20" ht="41.4" x14ac:dyDescent="0.4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16"/>
        <v>100</v>
      </c>
      <c r="P3475">
        <f t="shared" si="217"/>
        <v>148.47999999999999</v>
      </c>
      <c r="Q3475" s="11" t="s">
        <v>8315</v>
      </c>
      <c r="R3475" t="s">
        <v>8316</v>
      </c>
      <c r="S3475" s="15">
        <f t="shared" si="218"/>
        <v>42062.834444444445</v>
      </c>
      <c r="T3475" s="15">
        <f t="shared" si="219"/>
        <v>42083.852083333331</v>
      </c>
    </row>
    <row r="3476" spans="1:20" ht="41.4" x14ac:dyDescent="0.4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16"/>
        <v>101</v>
      </c>
      <c r="P3476">
        <f t="shared" si="217"/>
        <v>51.79</v>
      </c>
      <c r="Q3476" s="11" t="s">
        <v>8315</v>
      </c>
      <c r="R3476" t="s">
        <v>8316</v>
      </c>
      <c r="S3476" s="15">
        <f t="shared" si="218"/>
        <v>42541.501516203702</v>
      </c>
      <c r="T3476" s="15">
        <f t="shared" si="219"/>
        <v>42571.501516203702</v>
      </c>
    </row>
    <row r="3477" spans="1:20" ht="41.4" x14ac:dyDescent="0.4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16"/>
        <v>113</v>
      </c>
      <c r="P3477">
        <f t="shared" si="217"/>
        <v>20</v>
      </c>
      <c r="Q3477" s="11" t="s">
        <v>8315</v>
      </c>
      <c r="R3477" t="s">
        <v>8316</v>
      </c>
      <c r="S3477" s="15">
        <f t="shared" si="218"/>
        <v>41918.880833333329</v>
      </c>
      <c r="T3477" s="15">
        <f t="shared" si="219"/>
        <v>41946</v>
      </c>
    </row>
    <row r="3478" spans="1:20" ht="41.4" x14ac:dyDescent="0.4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16"/>
        <v>104</v>
      </c>
      <c r="P3478">
        <f t="shared" si="217"/>
        <v>52</v>
      </c>
      <c r="Q3478" s="11" t="s">
        <v>8315</v>
      </c>
      <c r="R3478" t="s">
        <v>8316</v>
      </c>
      <c r="S3478" s="15">
        <f t="shared" si="218"/>
        <v>41921.279976851853</v>
      </c>
      <c r="T3478" s="15">
        <f t="shared" si="219"/>
        <v>41939.125</v>
      </c>
    </row>
    <row r="3479" spans="1:20" ht="41.4" x14ac:dyDescent="0.4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16"/>
        <v>115</v>
      </c>
      <c r="P3479">
        <f t="shared" si="217"/>
        <v>53.23</v>
      </c>
      <c r="Q3479" s="11" t="s">
        <v>8315</v>
      </c>
      <c r="R3479" t="s">
        <v>8316</v>
      </c>
      <c r="S3479" s="15">
        <f t="shared" si="218"/>
        <v>42128.736608796295</v>
      </c>
      <c r="T3479" s="15">
        <f t="shared" si="219"/>
        <v>42141.125</v>
      </c>
    </row>
    <row r="3480" spans="1:20" ht="41.4" x14ac:dyDescent="0.4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16"/>
        <v>113</v>
      </c>
      <c r="P3480">
        <f t="shared" si="217"/>
        <v>39.6</v>
      </c>
      <c r="Q3480" s="11" t="s">
        <v>8315</v>
      </c>
      <c r="R3480" t="s">
        <v>8316</v>
      </c>
      <c r="S3480" s="15">
        <f t="shared" si="218"/>
        <v>42053.916921296302</v>
      </c>
      <c r="T3480" s="15">
        <f t="shared" si="219"/>
        <v>42079.875</v>
      </c>
    </row>
    <row r="3481" spans="1:20" ht="41.4" x14ac:dyDescent="0.4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16"/>
        <v>128</v>
      </c>
      <c r="P3481">
        <f t="shared" si="217"/>
        <v>34.25</v>
      </c>
      <c r="Q3481" s="11" t="s">
        <v>8315</v>
      </c>
      <c r="R3481" t="s">
        <v>8316</v>
      </c>
      <c r="S3481" s="15">
        <f t="shared" si="218"/>
        <v>41781.855092592588</v>
      </c>
      <c r="T3481" s="15">
        <f t="shared" si="219"/>
        <v>41811.855092592588</v>
      </c>
    </row>
    <row r="3482" spans="1:20" ht="41.4" x14ac:dyDescent="0.4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16"/>
        <v>143</v>
      </c>
      <c r="P3482">
        <f t="shared" si="217"/>
        <v>164.62</v>
      </c>
      <c r="Q3482" s="11" t="s">
        <v>8315</v>
      </c>
      <c r="R3482" t="s">
        <v>8316</v>
      </c>
      <c r="S3482" s="15">
        <f t="shared" si="218"/>
        <v>42171.317442129628</v>
      </c>
      <c r="T3482" s="15">
        <f t="shared" si="219"/>
        <v>42195.875</v>
      </c>
    </row>
    <row r="3483" spans="1:20" ht="41.4" x14ac:dyDescent="0.4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16"/>
        <v>119</v>
      </c>
      <c r="P3483">
        <f t="shared" si="217"/>
        <v>125.05</v>
      </c>
      <c r="Q3483" s="11" t="s">
        <v>8315</v>
      </c>
      <c r="R3483" t="s">
        <v>8316</v>
      </c>
      <c r="S3483" s="15">
        <f t="shared" si="218"/>
        <v>41989.24754629629</v>
      </c>
      <c r="T3483" s="15">
        <f t="shared" si="219"/>
        <v>42006.24754629629</v>
      </c>
    </row>
    <row r="3484" spans="1:20" ht="41.4" x14ac:dyDescent="0.4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16"/>
        <v>138</v>
      </c>
      <c r="P3484">
        <f t="shared" si="217"/>
        <v>51.88</v>
      </c>
      <c r="Q3484" s="11" t="s">
        <v>8315</v>
      </c>
      <c r="R3484" t="s">
        <v>8316</v>
      </c>
      <c r="S3484" s="15">
        <f t="shared" si="218"/>
        <v>41796.771597222221</v>
      </c>
      <c r="T3484" s="15">
        <f t="shared" si="219"/>
        <v>41826.771597222221</v>
      </c>
    </row>
    <row r="3485" spans="1:20" ht="41.4" x14ac:dyDescent="0.4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16"/>
        <v>160</v>
      </c>
      <c r="P3485">
        <f t="shared" si="217"/>
        <v>40.29</v>
      </c>
      <c r="Q3485" s="11" t="s">
        <v>8315</v>
      </c>
      <c r="R3485" t="s">
        <v>8316</v>
      </c>
      <c r="S3485" s="15">
        <f t="shared" si="218"/>
        <v>41793.668761574074</v>
      </c>
      <c r="T3485" s="15">
        <f t="shared" si="219"/>
        <v>41823.668761574074</v>
      </c>
    </row>
    <row r="3486" spans="1:20" ht="41.4" x14ac:dyDescent="0.4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16"/>
        <v>114</v>
      </c>
      <c r="P3486">
        <f t="shared" si="217"/>
        <v>64.91</v>
      </c>
      <c r="Q3486" s="11" t="s">
        <v>8315</v>
      </c>
      <c r="R3486" t="s">
        <v>8316</v>
      </c>
      <c r="S3486" s="15">
        <f t="shared" si="218"/>
        <v>42506.760405092587</v>
      </c>
      <c r="T3486" s="15">
        <f t="shared" si="219"/>
        <v>42536.760405092587</v>
      </c>
    </row>
    <row r="3487" spans="1:20" ht="41.4" x14ac:dyDescent="0.4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16"/>
        <v>101</v>
      </c>
      <c r="P3487">
        <f t="shared" si="217"/>
        <v>55.33</v>
      </c>
      <c r="Q3487" s="11" t="s">
        <v>8315</v>
      </c>
      <c r="R3487" t="s">
        <v>8316</v>
      </c>
      <c r="S3487" s="15">
        <f t="shared" si="218"/>
        <v>42372.693055555559</v>
      </c>
      <c r="T3487" s="15">
        <f t="shared" si="219"/>
        <v>42402.693055555559</v>
      </c>
    </row>
    <row r="3488" spans="1:20" ht="41.4" x14ac:dyDescent="0.4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16"/>
        <v>155</v>
      </c>
      <c r="P3488">
        <f t="shared" si="217"/>
        <v>83.14</v>
      </c>
      <c r="Q3488" s="11" t="s">
        <v>8315</v>
      </c>
      <c r="R3488" t="s">
        <v>8316</v>
      </c>
      <c r="S3488" s="15">
        <f t="shared" si="218"/>
        <v>42126.87501157407</v>
      </c>
      <c r="T3488" s="15">
        <f t="shared" si="219"/>
        <v>42158.290972222225</v>
      </c>
    </row>
    <row r="3489" spans="1:20" ht="41.4" x14ac:dyDescent="0.4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16"/>
        <v>128</v>
      </c>
      <c r="P3489">
        <f t="shared" si="217"/>
        <v>38.71</v>
      </c>
      <c r="Q3489" s="11" t="s">
        <v>8315</v>
      </c>
      <c r="R3489" t="s">
        <v>8316</v>
      </c>
      <c r="S3489" s="15">
        <f t="shared" si="218"/>
        <v>42149.940416666665</v>
      </c>
      <c r="T3489" s="15">
        <f t="shared" si="219"/>
        <v>42179.940416666665</v>
      </c>
    </row>
    <row r="3490" spans="1:20" ht="41.4" x14ac:dyDescent="0.4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16"/>
        <v>121</v>
      </c>
      <c r="P3490">
        <f t="shared" si="217"/>
        <v>125.38</v>
      </c>
      <c r="Q3490" s="11" t="s">
        <v>8315</v>
      </c>
      <c r="R3490" t="s">
        <v>8316</v>
      </c>
      <c r="S3490" s="15">
        <f t="shared" si="218"/>
        <v>42087.768055555556</v>
      </c>
      <c r="T3490" s="15">
        <f t="shared" si="219"/>
        <v>42111.666666666672</v>
      </c>
    </row>
    <row r="3491" spans="1:20" ht="41.4" x14ac:dyDescent="0.4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16"/>
        <v>113</v>
      </c>
      <c r="P3491">
        <f t="shared" si="217"/>
        <v>78.260000000000005</v>
      </c>
      <c r="Q3491" s="11" t="s">
        <v>8315</v>
      </c>
      <c r="R3491" t="s">
        <v>8316</v>
      </c>
      <c r="S3491" s="15">
        <f t="shared" si="218"/>
        <v>41753.635775462964</v>
      </c>
      <c r="T3491" s="15">
        <f t="shared" si="219"/>
        <v>41783.875</v>
      </c>
    </row>
    <row r="3492" spans="1:20" ht="41.4" x14ac:dyDescent="0.4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16"/>
        <v>128</v>
      </c>
      <c r="P3492">
        <f t="shared" si="217"/>
        <v>47.22</v>
      </c>
      <c r="Q3492" s="11" t="s">
        <v>8315</v>
      </c>
      <c r="R3492" t="s">
        <v>8316</v>
      </c>
      <c r="S3492" s="15">
        <f t="shared" si="218"/>
        <v>42443.802361111113</v>
      </c>
      <c r="T3492" s="15">
        <f t="shared" si="219"/>
        <v>42473.802361111113</v>
      </c>
    </row>
    <row r="3493" spans="1:20" ht="41.4" x14ac:dyDescent="0.4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16"/>
        <v>158</v>
      </c>
      <c r="P3493">
        <f t="shared" si="217"/>
        <v>79.099999999999994</v>
      </c>
      <c r="Q3493" s="11" t="s">
        <v>8315</v>
      </c>
      <c r="R3493" t="s">
        <v>8316</v>
      </c>
      <c r="S3493" s="15">
        <f t="shared" si="218"/>
        <v>42121.249814814815</v>
      </c>
      <c r="T3493" s="15">
        <f t="shared" si="219"/>
        <v>42142.249814814815</v>
      </c>
    </row>
    <row r="3494" spans="1:20" ht="41.4" x14ac:dyDescent="0.4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16"/>
        <v>105</v>
      </c>
      <c r="P3494">
        <f t="shared" si="217"/>
        <v>114.29</v>
      </c>
      <c r="Q3494" s="11" t="s">
        <v>8315</v>
      </c>
      <c r="R3494" t="s">
        <v>8316</v>
      </c>
      <c r="S3494" s="15">
        <f t="shared" si="218"/>
        <v>42268.009224537032</v>
      </c>
      <c r="T3494" s="15">
        <f t="shared" si="219"/>
        <v>42303.009224537032</v>
      </c>
    </row>
    <row r="3495" spans="1:20" ht="41.4" x14ac:dyDescent="0.4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16"/>
        <v>100</v>
      </c>
      <c r="P3495">
        <f t="shared" si="217"/>
        <v>51.72</v>
      </c>
      <c r="Q3495" s="11" t="s">
        <v>8315</v>
      </c>
      <c r="R3495" t="s">
        <v>8316</v>
      </c>
      <c r="S3495" s="15">
        <f t="shared" si="218"/>
        <v>41848.866157407407</v>
      </c>
      <c r="T3495" s="15">
        <f t="shared" si="219"/>
        <v>41868.21597222222</v>
      </c>
    </row>
    <row r="3496" spans="1:20" ht="41.4" x14ac:dyDescent="0.4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16"/>
        <v>100</v>
      </c>
      <c r="P3496">
        <f t="shared" si="217"/>
        <v>30.77</v>
      </c>
      <c r="Q3496" s="11" t="s">
        <v>8315</v>
      </c>
      <c r="R3496" t="s">
        <v>8316</v>
      </c>
      <c r="S3496" s="15">
        <f t="shared" si="218"/>
        <v>42689.214988425927</v>
      </c>
      <c r="T3496" s="15">
        <f t="shared" si="219"/>
        <v>42700.25</v>
      </c>
    </row>
    <row r="3497" spans="1:20" ht="41.4" x14ac:dyDescent="0.4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16"/>
        <v>107</v>
      </c>
      <c r="P3497">
        <f t="shared" si="217"/>
        <v>74.209999999999994</v>
      </c>
      <c r="Q3497" s="11" t="s">
        <v>8315</v>
      </c>
      <c r="R3497" t="s">
        <v>8316</v>
      </c>
      <c r="S3497" s="15">
        <f t="shared" si="218"/>
        <v>41915.762835648151</v>
      </c>
      <c r="T3497" s="15">
        <f t="shared" si="219"/>
        <v>41944.720833333333</v>
      </c>
    </row>
    <row r="3498" spans="1:20" ht="41.4" x14ac:dyDescent="0.4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16"/>
        <v>124</v>
      </c>
      <c r="P3498">
        <f t="shared" si="217"/>
        <v>47.85</v>
      </c>
      <c r="Q3498" s="11" t="s">
        <v>8315</v>
      </c>
      <c r="R3498" t="s">
        <v>8316</v>
      </c>
      <c r="S3498" s="15">
        <f t="shared" si="218"/>
        <v>42584.846828703703</v>
      </c>
      <c r="T3498" s="15">
        <f t="shared" si="219"/>
        <v>42624.846828703703</v>
      </c>
    </row>
    <row r="3499" spans="1:20" ht="41.4" x14ac:dyDescent="0.4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16"/>
        <v>109</v>
      </c>
      <c r="P3499">
        <f t="shared" si="217"/>
        <v>34.409999999999997</v>
      </c>
      <c r="Q3499" s="11" t="s">
        <v>8315</v>
      </c>
      <c r="R3499" t="s">
        <v>8316</v>
      </c>
      <c r="S3499" s="15">
        <f t="shared" si="218"/>
        <v>42511.741944444439</v>
      </c>
      <c r="T3499" s="15">
        <f t="shared" si="219"/>
        <v>42523.916666666672</v>
      </c>
    </row>
    <row r="3500" spans="1:20" ht="41.4" x14ac:dyDescent="0.4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16"/>
        <v>102</v>
      </c>
      <c r="P3500">
        <f t="shared" si="217"/>
        <v>40.24</v>
      </c>
      <c r="Q3500" s="11" t="s">
        <v>8315</v>
      </c>
      <c r="R3500" t="s">
        <v>8316</v>
      </c>
      <c r="S3500" s="15">
        <f t="shared" si="218"/>
        <v>42459.15861111111</v>
      </c>
      <c r="T3500" s="15">
        <f t="shared" si="219"/>
        <v>42518.905555555553</v>
      </c>
    </row>
    <row r="3501" spans="1:20" ht="41.4" x14ac:dyDescent="0.4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16"/>
        <v>106</v>
      </c>
      <c r="P3501">
        <f t="shared" si="217"/>
        <v>60.29</v>
      </c>
      <c r="Q3501" s="11" t="s">
        <v>8315</v>
      </c>
      <c r="R3501" t="s">
        <v>8316</v>
      </c>
      <c r="S3501" s="15">
        <f t="shared" si="218"/>
        <v>42132.036168981482</v>
      </c>
      <c r="T3501" s="15">
        <f t="shared" si="219"/>
        <v>42186.290972222225</v>
      </c>
    </row>
    <row r="3502" spans="1:20" ht="41.4" x14ac:dyDescent="0.4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16"/>
        <v>106</v>
      </c>
      <c r="P3502">
        <f t="shared" si="217"/>
        <v>25.31</v>
      </c>
      <c r="Q3502" s="11" t="s">
        <v>8315</v>
      </c>
      <c r="R3502" t="s">
        <v>8316</v>
      </c>
      <c r="S3502" s="15">
        <f t="shared" si="218"/>
        <v>42419.91942129629</v>
      </c>
      <c r="T3502" s="15">
        <f t="shared" si="219"/>
        <v>42436.207638888889</v>
      </c>
    </row>
    <row r="3503" spans="1:20" ht="41.4" x14ac:dyDescent="0.4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16"/>
        <v>101</v>
      </c>
      <c r="P3503">
        <f t="shared" si="217"/>
        <v>35.950000000000003</v>
      </c>
      <c r="Q3503" s="11" t="s">
        <v>8315</v>
      </c>
      <c r="R3503" t="s">
        <v>8316</v>
      </c>
      <c r="S3503" s="15">
        <f t="shared" si="218"/>
        <v>42233.763831018514</v>
      </c>
      <c r="T3503" s="15">
        <f t="shared" si="219"/>
        <v>42258.763831018514</v>
      </c>
    </row>
    <row r="3504" spans="1:20" ht="41.4" x14ac:dyDescent="0.4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16"/>
        <v>105</v>
      </c>
      <c r="P3504">
        <f t="shared" si="217"/>
        <v>136</v>
      </c>
      <c r="Q3504" s="11" t="s">
        <v>8315</v>
      </c>
      <c r="R3504" t="s">
        <v>8316</v>
      </c>
      <c r="S3504" s="15">
        <f t="shared" si="218"/>
        <v>42430.839398148149</v>
      </c>
      <c r="T3504" s="15">
        <f t="shared" si="219"/>
        <v>42445.165972222225</v>
      </c>
    </row>
    <row r="3505" spans="1:20" ht="41.4" x14ac:dyDescent="0.4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16"/>
        <v>108</v>
      </c>
      <c r="P3505">
        <f t="shared" si="217"/>
        <v>70.760000000000005</v>
      </c>
      <c r="Q3505" s="11" t="s">
        <v>8315</v>
      </c>
      <c r="R3505" t="s">
        <v>8316</v>
      </c>
      <c r="S3505" s="15">
        <f t="shared" si="218"/>
        <v>42545.478333333333</v>
      </c>
      <c r="T3505" s="15">
        <f t="shared" si="219"/>
        <v>42575.478333333333</v>
      </c>
    </row>
    <row r="3506" spans="1:20" ht="41.4" x14ac:dyDescent="0.4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16"/>
        <v>100</v>
      </c>
      <c r="P3506">
        <f t="shared" si="217"/>
        <v>125</v>
      </c>
      <c r="Q3506" s="11" t="s">
        <v>8315</v>
      </c>
      <c r="R3506" t="s">
        <v>8316</v>
      </c>
      <c r="S3506" s="15">
        <f t="shared" si="218"/>
        <v>42297.748738425929</v>
      </c>
      <c r="T3506" s="15">
        <f t="shared" si="219"/>
        <v>42327.790405092594</v>
      </c>
    </row>
    <row r="3507" spans="1:20" ht="82.8" x14ac:dyDescent="0.4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16"/>
        <v>104</v>
      </c>
      <c r="P3507">
        <f t="shared" si="217"/>
        <v>66.510000000000005</v>
      </c>
      <c r="Q3507" s="11" t="s">
        <v>8315</v>
      </c>
      <c r="R3507" t="s">
        <v>8316</v>
      </c>
      <c r="S3507" s="15">
        <f t="shared" si="218"/>
        <v>41760.935706018521</v>
      </c>
      <c r="T3507" s="15">
        <f t="shared" si="219"/>
        <v>41772.166666666664</v>
      </c>
    </row>
    <row r="3508" spans="1:20" ht="41.4" x14ac:dyDescent="0.4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16"/>
        <v>102</v>
      </c>
      <c r="P3508">
        <f t="shared" si="217"/>
        <v>105</v>
      </c>
      <c r="Q3508" s="11" t="s">
        <v>8315</v>
      </c>
      <c r="R3508" t="s">
        <v>8316</v>
      </c>
      <c r="S3508" s="15">
        <f t="shared" si="218"/>
        <v>41829.734259259261</v>
      </c>
      <c r="T3508" s="15">
        <f t="shared" si="219"/>
        <v>41874.734259259261</v>
      </c>
    </row>
    <row r="3509" spans="1:20" ht="27.6" x14ac:dyDescent="0.4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16"/>
        <v>104</v>
      </c>
      <c r="P3509">
        <f t="shared" si="217"/>
        <v>145</v>
      </c>
      <c r="Q3509" s="11" t="s">
        <v>8315</v>
      </c>
      <c r="R3509" t="s">
        <v>8316</v>
      </c>
      <c r="S3509" s="15">
        <f t="shared" si="218"/>
        <v>42491.92288194444</v>
      </c>
      <c r="T3509" s="15">
        <f t="shared" si="219"/>
        <v>42521.92288194444</v>
      </c>
    </row>
    <row r="3510" spans="1:20" ht="41.4" x14ac:dyDescent="0.4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16"/>
        <v>180</v>
      </c>
      <c r="P3510">
        <f t="shared" si="217"/>
        <v>12</v>
      </c>
      <c r="Q3510" s="11" t="s">
        <v>8315</v>
      </c>
      <c r="R3510" t="s">
        <v>8316</v>
      </c>
      <c r="S3510" s="15">
        <f t="shared" si="218"/>
        <v>42477.729780092588</v>
      </c>
      <c r="T3510" s="15">
        <f t="shared" si="219"/>
        <v>42500.875</v>
      </c>
    </row>
    <row r="3511" spans="1:20" ht="41.4" x14ac:dyDescent="0.4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16"/>
        <v>106</v>
      </c>
      <c r="P3511">
        <f t="shared" si="217"/>
        <v>96.67</v>
      </c>
      <c r="Q3511" s="11" t="s">
        <v>8315</v>
      </c>
      <c r="R3511" t="s">
        <v>8316</v>
      </c>
      <c r="S3511" s="15">
        <f t="shared" si="218"/>
        <v>41950.859560185185</v>
      </c>
      <c r="T3511" s="15">
        <f t="shared" si="219"/>
        <v>41964.204861111109</v>
      </c>
    </row>
    <row r="3512" spans="1:20" ht="41.4" x14ac:dyDescent="0.4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16"/>
        <v>101</v>
      </c>
      <c r="P3512">
        <f t="shared" si="217"/>
        <v>60.33</v>
      </c>
      <c r="Q3512" s="11" t="s">
        <v>8315</v>
      </c>
      <c r="R3512" t="s">
        <v>8316</v>
      </c>
      <c r="S3512" s="15">
        <f t="shared" si="218"/>
        <v>41802.62090277778</v>
      </c>
      <c r="T3512" s="15">
        <f t="shared" si="219"/>
        <v>41822.62090277778</v>
      </c>
    </row>
    <row r="3513" spans="1:20" ht="41.4" x14ac:dyDescent="0.4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16"/>
        <v>101</v>
      </c>
      <c r="P3513">
        <f t="shared" si="217"/>
        <v>79.89</v>
      </c>
      <c r="Q3513" s="11" t="s">
        <v>8315</v>
      </c>
      <c r="R3513" t="s">
        <v>8316</v>
      </c>
      <c r="S3513" s="15">
        <f t="shared" si="218"/>
        <v>41927.873784722222</v>
      </c>
      <c r="T3513" s="15">
        <f t="shared" si="219"/>
        <v>41950.770833333336</v>
      </c>
    </row>
    <row r="3514" spans="1:20" ht="41.4" x14ac:dyDescent="0.4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16"/>
        <v>100</v>
      </c>
      <c r="P3514">
        <f t="shared" si="217"/>
        <v>58.82</v>
      </c>
      <c r="Q3514" s="11" t="s">
        <v>8315</v>
      </c>
      <c r="R3514" t="s">
        <v>8316</v>
      </c>
      <c r="S3514" s="15">
        <f t="shared" si="218"/>
        <v>42057.536944444444</v>
      </c>
      <c r="T3514" s="15">
        <f t="shared" si="219"/>
        <v>42117.49527777778</v>
      </c>
    </row>
    <row r="3515" spans="1:20" ht="41.4" x14ac:dyDescent="0.4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16"/>
        <v>118</v>
      </c>
      <c r="P3515">
        <f t="shared" si="217"/>
        <v>75.34</v>
      </c>
      <c r="Q3515" s="11" t="s">
        <v>8315</v>
      </c>
      <c r="R3515" t="s">
        <v>8316</v>
      </c>
      <c r="S3515" s="15">
        <f t="shared" si="218"/>
        <v>41781.096203703702</v>
      </c>
      <c r="T3515" s="15">
        <f t="shared" si="219"/>
        <v>41794.207638888889</v>
      </c>
    </row>
    <row r="3516" spans="1:20" ht="41.4" x14ac:dyDescent="0.4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16"/>
        <v>110</v>
      </c>
      <c r="P3516">
        <f t="shared" si="217"/>
        <v>55</v>
      </c>
      <c r="Q3516" s="11" t="s">
        <v>8315</v>
      </c>
      <c r="R3516" t="s">
        <v>8316</v>
      </c>
      <c r="S3516" s="15">
        <f t="shared" si="218"/>
        <v>42020.846666666665</v>
      </c>
      <c r="T3516" s="15">
        <f t="shared" si="219"/>
        <v>42037.207638888889</v>
      </c>
    </row>
    <row r="3517" spans="1:20" ht="41.4" x14ac:dyDescent="0.4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16"/>
        <v>103</v>
      </c>
      <c r="P3517">
        <f t="shared" si="217"/>
        <v>66.959999999999994</v>
      </c>
      <c r="Q3517" s="11" t="s">
        <v>8315</v>
      </c>
      <c r="R3517" t="s">
        <v>8316</v>
      </c>
      <c r="S3517" s="15">
        <f t="shared" si="218"/>
        <v>42125.772812499999</v>
      </c>
      <c r="T3517" s="15">
        <f t="shared" si="219"/>
        <v>42155.772812499999</v>
      </c>
    </row>
    <row r="3518" spans="1:20" ht="41.4" x14ac:dyDescent="0.4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16"/>
        <v>100</v>
      </c>
      <c r="P3518">
        <f t="shared" si="217"/>
        <v>227.27</v>
      </c>
      <c r="Q3518" s="11" t="s">
        <v>8315</v>
      </c>
      <c r="R3518" t="s">
        <v>8316</v>
      </c>
      <c r="S3518" s="15">
        <f t="shared" si="218"/>
        <v>41856.010069444441</v>
      </c>
      <c r="T3518" s="15">
        <f t="shared" si="219"/>
        <v>41890.125</v>
      </c>
    </row>
    <row r="3519" spans="1:20" ht="41.4" x14ac:dyDescent="0.4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16"/>
        <v>100</v>
      </c>
      <c r="P3519">
        <f t="shared" si="217"/>
        <v>307.69</v>
      </c>
      <c r="Q3519" s="11" t="s">
        <v>8315</v>
      </c>
      <c r="R3519" t="s">
        <v>8316</v>
      </c>
      <c r="S3519" s="15">
        <f t="shared" si="218"/>
        <v>41794.817523148151</v>
      </c>
      <c r="T3519" s="15">
        <f t="shared" si="219"/>
        <v>41824.458333333336</v>
      </c>
    </row>
    <row r="3520" spans="1:20" ht="41.4" x14ac:dyDescent="0.4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16"/>
        <v>110</v>
      </c>
      <c r="P3520">
        <f t="shared" si="217"/>
        <v>50.02</v>
      </c>
      <c r="Q3520" s="11" t="s">
        <v>8315</v>
      </c>
      <c r="R3520" t="s">
        <v>8316</v>
      </c>
      <c r="S3520" s="15">
        <f t="shared" si="218"/>
        <v>41893.783553240741</v>
      </c>
      <c r="T3520" s="15">
        <f t="shared" si="219"/>
        <v>41914.597916666666</v>
      </c>
    </row>
    <row r="3521" spans="1:20" ht="41.4" x14ac:dyDescent="0.4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16"/>
        <v>101</v>
      </c>
      <c r="P3521">
        <f t="shared" si="217"/>
        <v>72.39</v>
      </c>
      <c r="Q3521" s="11" t="s">
        <v>8315</v>
      </c>
      <c r="R3521" t="s">
        <v>8316</v>
      </c>
      <c r="S3521" s="15">
        <f t="shared" si="218"/>
        <v>42037.598958333328</v>
      </c>
      <c r="T3521" s="15">
        <f t="shared" si="219"/>
        <v>42067.598958333328</v>
      </c>
    </row>
    <row r="3522" spans="1:20" ht="27.6" x14ac:dyDescent="0.4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si="216"/>
        <v>101</v>
      </c>
      <c r="P3522">
        <f t="shared" si="217"/>
        <v>95.95</v>
      </c>
      <c r="Q3522" s="11" t="s">
        <v>8315</v>
      </c>
      <c r="R3522" t="s">
        <v>8316</v>
      </c>
      <c r="S3522" s="15">
        <f t="shared" si="218"/>
        <v>42227.824212962965</v>
      </c>
      <c r="T3522" s="15">
        <f t="shared" si="219"/>
        <v>42253.57430555555</v>
      </c>
    </row>
    <row r="3523" spans="1:20" ht="41.4" x14ac:dyDescent="0.4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ref="O3523:O3586" si="220">ROUND(E3523/D3523*100,0)</f>
        <v>169</v>
      </c>
      <c r="P3523">
        <f t="shared" ref="P3523:P3586" si="221">IFERROR(ROUND(E3523/L3523,2),0)</f>
        <v>45.62</v>
      </c>
      <c r="Q3523" s="11" t="s">
        <v>8315</v>
      </c>
      <c r="R3523" t="s">
        <v>8316</v>
      </c>
      <c r="S3523" s="15">
        <f t="shared" ref="S3523:S3586" si="222">(((J3523/60)/60)/24)+DATE(1970,1,1)</f>
        <v>41881.361342592594</v>
      </c>
      <c r="T3523" s="15">
        <f t="shared" ref="T3523:T3586" si="223">(((I3523/60)/60)/24)+DATE(1970,1,1)</f>
        <v>41911.361342592594</v>
      </c>
    </row>
    <row r="3524" spans="1:20" ht="41.4" x14ac:dyDescent="0.4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20"/>
        <v>100</v>
      </c>
      <c r="P3524">
        <f t="shared" si="221"/>
        <v>41.03</v>
      </c>
      <c r="Q3524" s="11" t="s">
        <v>8315</v>
      </c>
      <c r="R3524" t="s">
        <v>8316</v>
      </c>
      <c r="S3524" s="15">
        <f t="shared" si="222"/>
        <v>42234.789884259255</v>
      </c>
      <c r="T3524" s="15">
        <f t="shared" si="223"/>
        <v>42262.420833333337</v>
      </c>
    </row>
    <row r="3525" spans="1:20" ht="41.4" x14ac:dyDescent="0.4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20"/>
        <v>114</v>
      </c>
      <c r="P3525">
        <f t="shared" si="221"/>
        <v>56.83</v>
      </c>
      <c r="Q3525" s="11" t="s">
        <v>8315</v>
      </c>
      <c r="R3525" t="s">
        <v>8316</v>
      </c>
      <c r="S3525" s="15">
        <f t="shared" si="222"/>
        <v>42581.397546296299</v>
      </c>
      <c r="T3525" s="15">
        <f t="shared" si="223"/>
        <v>42638.958333333328</v>
      </c>
    </row>
    <row r="3526" spans="1:20" ht="41.4" x14ac:dyDescent="0.4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20"/>
        <v>102</v>
      </c>
      <c r="P3526">
        <f t="shared" si="221"/>
        <v>137.24</v>
      </c>
      <c r="Q3526" s="11" t="s">
        <v>8315</v>
      </c>
      <c r="R3526" t="s">
        <v>8316</v>
      </c>
      <c r="S3526" s="15">
        <f t="shared" si="222"/>
        <v>41880.76357638889</v>
      </c>
      <c r="T3526" s="15">
        <f t="shared" si="223"/>
        <v>41895.166666666664</v>
      </c>
    </row>
    <row r="3527" spans="1:20" ht="41.4" x14ac:dyDescent="0.4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20"/>
        <v>106</v>
      </c>
      <c r="P3527">
        <f t="shared" si="221"/>
        <v>75.709999999999994</v>
      </c>
      <c r="Q3527" s="11" t="s">
        <v>8315</v>
      </c>
      <c r="R3527" t="s">
        <v>8316</v>
      </c>
      <c r="S3527" s="15">
        <f t="shared" si="222"/>
        <v>42214.6956712963</v>
      </c>
      <c r="T3527" s="15">
        <f t="shared" si="223"/>
        <v>42225.666666666672</v>
      </c>
    </row>
    <row r="3528" spans="1:20" ht="41.4" x14ac:dyDescent="0.4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20"/>
        <v>102</v>
      </c>
      <c r="P3528">
        <f t="shared" si="221"/>
        <v>99</v>
      </c>
      <c r="Q3528" s="11" t="s">
        <v>8315</v>
      </c>
      <c r="R3528" t="s">
        <v>8316</v>
      </c>
      <c r="S3528" s="15">
        <f t="shared" si="222"/>
        <v>42460.335312499999</v>
      </c>
      <c r="T3528" s="15">
        <f t="shared" si="223"/>
        <v>42488.249305555553</v>
      </c>
    </row>
    <row r="3529" spans="1:20" ht="41.4" x14ac:dyDescent="0.4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20"/>
        <v>117</v>
      </c>
      <c r="P3529">
        <f t="shared" si="221"/>
        <v>81.569999999999993</v>
      </c>
      <c r="Q3529" s="11" t="s">
        <v>8315</v>
      </c>
      <c r="R3529" t="s">
        <v>8316</v>
      </c>
      <c r="S3529" s="15">
        <f t="shared" si="222"/>
        <v>42167.023206018523</v>
      </c>
      <c r="T3529" s="15">
        <f t="shared" si="223"/>
        <v>42196.165972222225</v>
      </c>
    </row>
    <row r="3530" spans="1:20" ht="41.4" x14ac:dyDescent="0.4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20"/>
        <v>101</v>
      </c>
      <c r="P3530">
        <f t="shared" si="221"/>
        <v>45.11</v>
      </c>
      <c r="Q3530" s="11" t="s">
        <v>8315</v>
      </c>
      <c r="R3530" t="s">
        <v>8316</v>
      </c>
      <c r="S3530" s="15">
        <f t="shared" si="222"/>
        <v>42733.50136574074</v>
      </c>
      <c r="T3530" s="15">
        <f t="shared" si="223"/>
        <v>42753.50136574074</v>
      </c>
    </row>
    <row r="3531" spans="1:20" ht="41.4" x14ac:dyDescent="0.4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20"/>
        <v>132</v>
      </c>
      <c r="P3531">
        <f t="shared" si="221"/>
        <v>36.67</v>
      </c>
      <c r="Q3531" s="11" t="s">
        <v>8315</v>
      </c>
      <c r="R3531" t="s">
        <v>8316</v>
      </c>
      <c r="S3531" s="15">
        <f t="shared" si="222"/>
        <v>42177.761782407411</v>
      </c>
      <c r="T3531" s="15">
        <f t="shared" si="223"/>
        <v>42198.041666666672</v>
      </c>
    </row>
    <row r="3532" spans="1:20" ht="41.4" x14ac:dyDescent="0.4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20"/>
        <v>100</v>
      </c>
      <c r="P3532">
        <f t="shared" si="221"/>
        <v>125</v>
      </c>
      <c r="Q3532" s="11" t="s">
        <v>8315</v>
      </c>
      <c r="R3532" t="s">
        <v>8316</v>
      </c>
      <c r="S3532" s="15">
        <f t="shared" si="222"/>
        <v>42442.623344907406</v>
      </c>
      <c r="T3532" s="15">
        <f t="shared" si="223"/>
        <v>42470.833333333328</v>
      </c>
    </row>
    <row r="3533" spans="1:20" x14ac:dyDescent="0.4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20"/>
        <v>128</v>
      </c>
      <c r="P3533">
        <f t="shared" si="221"/>
        <v>49.23</v>
      </c>
      <c r="Q3533" s="11" t="s">
        <v>8315</v>
      </c>
      <c r="R3533" t="s">
        <v>8316</v>
      </c>
      <c r="S3533" s="15">
        <f t="shared" si="222"/>
        <v>42521.654328703706</v>
      </c>
      <c r="T3533" s="15">
        <f t="shared" si="223"/>
        <v>42551.654328703706</v>
      </c>
    </row>
    <row r="3534" spans="1:20" ht="55.2" x14ac:dyDescent="0.4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20"/>
        <v>119</v>
      </c>
      <c r="P3534">
        <f t="shared" si="221"/>
        <v>42.3</v>
      </c>
      <c r="Q3534" s="11" t="s">
        <v>8315</v>
      </c>
      <c r="R3534" t="s">
        <v>8316</v>
      </c>
      <c r="S3534" s="15">
        <f t="shared" si="222"/>
        <v>41884.599849537037</v>
      </c>
      <c r="T3534" s="15">
        <f t="shared" si="223"/>
        <v>41900.165972222225</v>
      </c>
    </row>
    <row r="3535" spans="1:20" ht="41.4" x14ac:dyDescent="0.4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20"/>
        <v>126</v>
      </c>
      <c r="P3535">
        <f t="shared" si="221"/>
        <v>78.88</v>
      </c>
      <c r="Q3535" s="11" t="s">
        <v>8315</v>
      </c>
      <c r="R3535" t="s">
        <v>8316</v>
      </c>
      <c r="S3535" s="15">
        <f t="shared" si="222"/>
        <v>42289.761192129634</v>
      </c>
      <c r="T3535" s="15">
        <f t="shared" si="223"/>
        <v>42319.802858796291</v>
      </c>
    </row>
    <row r="3536" spans="1:20" ht="27.6" x14ac:dyDescent="0.4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20"/>
        <v>156</v>
      </c>
      <c r="P3536">
        <f t="shared" si="221"/>
        <v>38.28</v>
      </c>
      <c r="Q3536" s="11" t="s">
        <v>8315</v>
      </c>
      <c r="R3536" t="s">
        <v>8316</v>
      </c>
      <c r="S3536" s="15">
        <f t="shared" si="222"/>
        <v>42243.6252662037</v>
      </c>
      <c r="T3536" s="15">
        <f t="shared" si="223"/>
        <v>42278.6252662037</v>
      </c>
    </row>
    <row r="3537" spans="1:20" ht="41.4" x14ac:dyDescent="0.4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20"/>
        <v>103</v>
      </c>
      <c r="P3537">
        <f t="shared" si="221"/>
        <v>44.85</v>
      </c>
      <c r="Q3537" s="11" t="s">
        <v>8315</v>
      </c>
      <c r="R3537" t="s">
        <v>8316</v>
      </c>
      <c r="S3537" s="15">
        <f t="shared" si="222"/>
        <v>42248.640162037031</v>
      </c>
      <c r="T3537" s="15">
        <f t="shared" si="223"/>
        <v>42279.75</v>
      </c>
    </row>
    <row r="3538" spans="1:20" ht="41.4" x14ac:dyDescent="0.4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20"/>
        <v>153</v>
      </c>
      <c r="P3538">
        <f t="shared" si="221"/>
        <v>13.53</v>
      </c>
      <c r="Q3538" s="11" t="s">
        <v>8315</v>
      </c>
      <c r="R3538" t="s">
        <v>8316</v>
      </c>
      <c r="S3538" s="15">
        <f t="shared" si="222"/>
        <v>42328.727141203708</v>
      </c>
      <c r="T3538" s="15">
        <f t="shared" si="223"/>
        <v>42358.499305555553</v>
      </c>
    </row>
    <row r="3539" spans="1:20" ht="41.4" x14ac:dyDescent="0.4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20"/>
        <v>180</v>
      </c>
      <c r="P3539">
        <f t="shared" si="221"/>
        <v>43.5</v>
      </c>
      <c r="Q3539" s="11" t="s">
        <v>8315</v>
      </c>
      <c r="R3539" t="s">
        <v>8316</v>
      </c>
      <c r="S3539" s="15">
        <f t="shared" si="222"/>
        <v>41923.354351851849</v>
      </c>
      <c r="T3539" s="15">
        <f t="shared" si="223"/>
        <v>41960.332638888889</v>
      </c>
    </row>
    <row r="3540" spans="1:20" ht="41.4" x14ac:dyDescent="0.4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20"/>
        <v>128</v>
      </c>
      <c r="P3540">
        <f t="shared" si="221"/>
        <v>30.95</v>
      </c>
      <c r="Q3540" s="11" t="s">
        <v>8315</v>
      </c>
      <c r="R3540" t="s">
        <v>8316</v>
      </c>
      <c r="S3540" s="15">
        <f t="shared" si="222"/>
        <v>42571.420601851853</v>
      </c>
      <c r="T3540" s="15">
        <f t="shared" si="223"/>
        <v>42599.420601851853</v>
      </c>
    </row>
    <row r="3541" spans="1:20" ht="41.4" x14ac:dyDescent="0.4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20"/>
        <v>120</v>
      </c>
      <c r="P3541">
        <f t="shared" si="221"/>
        <v>55.23</v>
      </c>
      <c r="Q3541" s="11" t="s">
        <v>8315</v>
      </c>
      <c r="R3541" t="s">
        <v>8316</v>
      </c>
      <c r="S3541" s="15">
        <f t="shared" si="222"/>
        <v>42600.756041666667</v>
      </c>
      <c r="T3541" s="15">
        <f t="shared" si="223"/>
        <v>42621.756041666667</v>
      </c>
    </row>
    <row r="3542" spans="1:20" ht="41.4" x14ac:dyDescent="0.4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20"/>
        <v>123</v>
      </c>
      <c r="P3542">
        <f t="shared" si="221"/>
        <v>46.13</v>
      </c>
      <c r="Q3542" s="11" t="s">
        <v>8315</v>
      </c>
      <c r="R3542" t="s">
        <v>8316</v>
      </c>
      <c r="S3542" s="15">
        <f t="shared" si="222"/>
        <v>42517.003368055557</v>
      </c>
      <c r="T3542" s="15">
        <f t="shared" si="223"/>
        <v>42547.003368055557</v>
      </c>
    </row>
    <row r="3543" spans="1:20" ht="41.4" x14ac:dyDescent="0.4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20"/>
        <v>105</v>
      </c>
      <c r="P3543">
        <f t="shared" si="221"/>
        <v>39.380000000000003</v>
      </c>
      <c r="Q3543" s="11" t="s">
        <v>8315</v>
      </c>
      <c r="R3543" t="s">
        <v>8316</v>
      </c>
      <c r="S3543" s="15">
        <f t="shared" si="222"/>
        <v>42222.730034722219</v>
      </c>
      <c r="T3543" s="15">
        <f t="shared" si="223"/>
        <v>42247.730034722219</v>
      </c>
    </row>
    <row r="3544" spans="1:20" ht="41.4" x14ac:dyDescent="0.4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20"/>
        <v>102</v>
      </c>
      <c r="P3544">
        <f t="shared" si="221"/>
        <v>66.150000000000006</v>
      </c>
      <c r="Q3544" s="11" t="s">
        <v>8315</v>
      </c>
      <c r="R3544" t="s">
        <v>8316</v>
      </c>
      <c r="S3544" s="15">
        <f t="shared" si="222"/>
        <v>41829.599791666667</v>
      </c>
      <c r="T3544" s="15">
        <f t="shared" si="223"/>
        <v>41889.599791666667</v>
      </c>
    </row>
    <row r="3545" spans="1:20" ht="41.4" x14ac:dyDescent="0.4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20"/>
        <v>105</v>
      </c>
      <c r="P3545">
        <f t="shared" si="221"/>
        <v>54.14</v>
      </c>
      <c r="Q3545" s="11" t="s">
        <v>8315</v>
      </c>
      <c r="R3545" t="s">
        <v>8316</v>
      </c>
      <c r="S3545" s="15">
        <f t="shared" si="222"/>
        <v>42150.755312499998</v>
      </c>
      <c r="T3545" s="15">
        <f t="shared" si="223"/>
        <v>42180.755312499998</v>
      </c>
    </row>
    <row r="3546" spans="1:20" ht="27.6" x14ac:dyDescent="0.4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20"/>
        <v>100</v>
      </c>
      <c r="P3546">
        <f t="shared" si="221"/>
        <v>104.17</v>
      </c>
      <c r="Q3546" s="11" t="s">
        <v>8315</v>
      </c>
      <c r="R3546" t="s">
        <v>8316</v>
      </c>
      <c r="S3546" s="15">
        <f t="shared" si="222"/>
        <v>42040.831678240742</v>
      </c>
      <c r="T3546" s="15">
        <f t="shared" si="223"/>
        <v>42070.831678240742</v>
      </c>
    </row>
    <row r="3547" spans="1:20" ht="41.4" x14ac:dyDescent="0.4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20"/>
        <v>100</v>
      </c>
      <c r="P3547">
        <f t="shared" si="221"/>
        <v>31.38</v>
      </c>
      <c r="Q3547" s="11" t="s">
        <v>8315</v>
      </c>
      <c r="R3547" t="s">
        <v>8316</v>
      </c>
      <c r="S3547" s="15">
        <f t="shared" si="222"/>
        <v>42075.807395833333</v>
      </c>
      <c r="T3547" s="15">
        <f t="shared" si="223"/>
        <v>42105.807395833333</v>
      </c>
    </row>
    <row r="3548" spans="1:20" ht="41.4" x14ac:dyDescent="0.4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20"/>
        <v>102</v>
      </c>
      <c r="P3548">
        <f t="shared" si="221"/>
        <v>59.21</v>
      </c>
      <c r="Q3548" s="11" t="s">
        <v>8315</v>
      </c>
      <c r="R3548" t="s">
        <v>8316</v>
      </c>
      <c r="S3548" s="15">
        <f t="shared" si="222"/>
        <v>42073.660694444443</v>
      </c>
      <c r="T3548" s="15">
        <f t="shared" si="223"/>
        <v>42095.165972222225</v>
      </c>
    </row>
    <row r="3549" spans="1:20" ht="41.4" x14ac:dyDescent="0.4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20"/>
        <v>114</v>
      </c>
      <c r="P3549">
        <f t="shared" si="221"/>
        <v>119.18</v>
      </c>
      <c r="Q3549" s="11" t="s">
        <v>8315</v>
      </c>
      <c r="R3549" t="s">
        <v>8316</v>
      </c>
      <c r="S3549" s="15">
        <f t="shared" si="222"/>
        <v>42480.078715277778</v>
      </c>
      <c r="T3549" s="15">
        <f t="shared" si="223"/>
        <v>42504.165972222225</v>
      </c>
    </row>
    <row r="3550" spans="1:20" ht="41.4" x14ac:dyDescent="0.4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20"/>
        <v>102</v>
      </c>
      <c r="P3550">
        <f t="shared" si="221"/>
        <v>164.62</v>
      </c>
      <c r="Q3550" s="11" t="s">
        <v>8315</v>
      </c>
      <c r="R3550" t="s">
        <v>8316</v>
      </c>
      <c r="S3550" s="15">
        <f t="shared" si="222"/>
        <v>42411.942291666666</v>
      </c>
      <c r="T3550" s="15">
        <f t="shared" si="223"/>
        <v>42434.041666666672</v>
      </c>
    </row>
    <row r="3551" spans="1:20" ht="41.4" x14ac:dyDescent="0.4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20"/>
        <v>102</v>
      </c>
      <c r="P3551">
        <f t="shared" si="221"/>
        <v>24.29</v>
      </c>
      <c r="Q3551" s="11" t="s">
        <v>8315</v>
      </c>
      <c r="R3551" t="s">
        <v>8316</v>
      </c>
      <c r="S3551" s="15">
        <f t="shared" si="222"/>
        <v>42223.394363425927</v>
      </c>
      <c r="T3551" s="15">
        <f t="shared" si="223"/>
        <v>42251.394363425927</v>
      </c>
    </row>
    <row r="3552" spans="1:20" ht="41.4" x14ac:dyDescent="0.4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20"/>
        <v>105</v>
      </c>
      <c r="P3552">
        <f t="shared" si="221"/>
        <v>40.94</v>
      </c>
      <c r="Q3552" s="11" t="s">
        <v>8315</v>
      </c>
      <c r="R3552" t="s">
        <v>8316</v>
      </c>
      <c r="S3552" s="15">
        <f t="shared" si="222"/>
        <v>42462.893495370372</v>
      </c>
      <c r="T3552" s="15">
        <f t="shared" si="223"/>
        <v>42492.893495370372</v>
      </c>
    </row>
    <row r="3553" spans="1:20" ht="41.4" x14ac:dyDescent="0.4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20"/>
        <v>102</v>
      </c>
      <c r="P3553">
        <f t="shared" si="221"/>
        <v>61.1</v>
      </c>
      <c r="Q3553" s="11" t="s">
        <v>8315</v>
      </c>
      <c r="R3553" t="s">
        <v>8316</v>
      </c>
      <c r="S3553" s="15">
        <f t="shared" si="222"/>
        <v>41753.515856481477</v>
      </c>
      <c r="T3553" s="15">
        <f t="shared" si="223"/>
        <v>41781.921527777777</v>
      </c>
    </row>
    <row r="3554" spans="1:20" ht="41.4" x14ac:dyDescent="0.4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20"/>
        <v>100</v>
      </c>
      <c r="P3554">
        <f t="shared" si="221"/>
        <v>38.65</v>
      </c>
      <c r="Q3554" s="11" t="s">
        <v>8315</v>
      </c>
      <c r="R3554" t="s">
        <v>8316</v>
      </c>
      <c r="S3554" s="15">
        <f t="shared" si="222"/>
        <v>41788.587083333332</v>
      </c>
      <c r="T3554" s="15">
        <f t="shared" si="223"/>
        <v>41818.587083333332</v>
      </c>
    </row>
    <row r="3555" spans="1:20" ht="41.4" x14ac:dyDescent="0.4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20"/>
        <v>106</v>
      </c>
      <c r="P3555">
        <f t="shared" si="221"/>
        <v>56.2</v>
      </c>
      <c r="Q3555" s="11" t="s">
        <v>8315</v>
      </c>
      <c r="R3555" t="s">
        <v>8316</v>
      </c>
      <c r="S3555" s="15">
        <f t="shared" si="222"/>
        <v>42196.028703703705</v>
      </c>
      <c r="T3555" s="15">
        <f t="shared" si="223"/>
        <v>42228</v>
      </c>
    </row>
    <row r="3556" spans="1:20" ht="41.4" x14ac:dyDescent="0.4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20"/>
        <v>113</v>
      </c>
      <c r="P3556">
        <f t="shared" si="221"/>
        <v>107</v>
      </c>
      <c r="Q3556" s="11" t="s">
        <v>8315</v>
      </c>
      <c r="R3556" t="s">
        <v>8316</v>
      </c>
      <c r="S3556" s="15">
        <f t="shared" si="222"/>
        <v>42016.050451388888</v>
      </c>
      <c r="T3556" s="15">
        <f t="shared" si="223"/>
        <v>42046.708333333328</v>
      </c>
    </row>
    <row r="3557" spans="1:20" ht="41.4" x14ac:dyDescent="0.4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20"/>
        <v>100</v>
      </c>
      <c r="P3557">
        <f t="shared" si="221"/>
        <v>171.43</v>
      </c>
      <c r="Q3557" s="11" t="s">
        <v>8315</v>
      </c>
      <c r="R3557" t="s">
        <v>8316</v>
      </c>
      <c r="S3557" s="15">
        <f t="shared" si="222"/>
        <v>42661.442060185189</v>
      </c>
      <c r="T3557" s="15">
        <f t="shared" si="223"/>
        <v>42691.483726851846</v>
      </c>
    </row>
    <row r="3558" spans="1:20" ht="41.4" x14ac:dyDescent="0.4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20"/>
        <v>100</v>
      </c>
      <c r="P3558">
        <f t="shared" si="221"/>
        <v>110.5</v>
      </c>
      <c r="Q3558" s="11" t="s">
        <v>8315</v>
      </c>
      <c r="R3558" t="s">
        <v>8316</v>
      </c>
      <c r="S3558" s="15">
        <f t="shared" si="222"/>
        <v>41808.649583333332</v>
      </c>
      <c r="T3558" s="15">
        <f t="shared" si="223"/>
        <v>41868.649583333332</v>
      </c>
    </row>
    <row r="3559" spans="1:20" ht="41.4" x14ac:dyDescent="0.4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20"/>
        <v>100</v>
      </c>
      <c r="P3559">
        <f t="shared" si="221"/>
        <v>179.28</v>
      </c>
      <c r="Q3559" s="11" t="s">
        <v>8315</v>
      </c>
      <c r="R3559" t="s">
        <v>8316</v>
      </c>
      <c r="S3559" s="15">
        <f t="shared" si="222"/>
        <v>41730.276747685188</v>
      </c>
      <c r="T3559" s="15">
        <f t="shared" si="223"/>
        <v>41764.276747685188</v>
      </c>
    </row>
    <row r="3560" spans="1:20" ht="41.4" x14ac:dyDescent="0.4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20"/>
        <v>144</v>
      </c>
      <c r="P3560">
        <f t="shared" si="221"/>
        <v>22.91</v>
      </c>
      <c r="Q3560" s="11" t="s">
        <v>8315</v>
      </c>
      <c r="R3560" t="s">
        <v>8316</v>
      </c>
      <c r="S3560" s="15">
        <f t="shared" si="222"/>
        <v>42139.816840277781</v>
      </c>
      <c r="T3560" s="15">
        <f t="shared" si="223"/>
        <v>42181.875</v>
      </c>
    </row>
    <row r="3561" spans="1:20" ht="41.4" x14ac:dyDescent="0.4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20"/>
        <v>104</v>
      </c>
      <c r="P3561">
        <f t="shared" si="221"/>
        <v>43.13</v>
      </c>
      <c r="Q3561" s="11" t="s">
        <v>8315</v>
      </c>
      <c r="R3561" t="s">
        <v>8316</v>
      </c>
      <c r="S3561" s="15">
        <f t="shared" si="222"/>
        <v>42194.096157407403</v>
      </c>
      <c r="T3561" s="15">
        <f t="shared" si="223"/>
        <v>42216.373611111107</v>
      </c>
    </row>
    <row r="3562" spans="1:20" ht="41.4" x14ac:dyDescent="0.4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20"/>
        <v>108</v>
      </c>
      <c r="P3562">
        <f t="shared" si="221"/>
        <v>46.89</v>
      </c>
      <c r="Q3562" s="11" t="s">
        <v>8315</v>
      </c>
      <c r="R3562" t="s">
        <v>8316</v>
      </c>
      <c r="S3562" s="15">
        <f t="shared" si="222"/>
        <v>42115.889652777783</v>
      </c>
      <c r="T3562" s="15">
        <f t="shared" si="223"/>
        <v>42151.114583333328</v>
      </c>
    </row>
    <row r="3563" spans="1:20" ht="96.6" x14ac:dyDescent="0.4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20"/>
        <v>102</v>
      </c>
      <c r="P3563">
        <f t="shared" si="221"/>
        <v>47.41</v>
      </c>
      <c r="Q3563" s="11" t="s">
        <v>8315</v>
      </c>
      <c r="R3563" t="s">
        <v>8316</v>
      </c>
      <c r="S3563" s="15">
        <f t="shared" si="222"/>
        <v>42203.680300925931</v>
      </c>
      <c r="T3563" s="15">
        <f t="shared" si="223"/>
        <v>42221.774999999994</v>
      </c>
    </row>
    <row r="3564" spans="1:20" ht="41.4" x14ac:dyDescent="0.4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20"/>
        <v>149</v>
      </c>
      <c r="P3564">
        <f t="shared" si="221"/>
        <v>15.13</v>
      </c>
      <c r="Q3564" s="11" t="s">
        <v>8315</v>
      </c>
      <c r="R3564" t="s">
        <v>8316</v>
      </c>
      <c r="S3564" s="15">
        <f t="shared" si="222"/>
        <v>42433.761886574073</v>
      </c>
      <c r="T3564" s="15">
        <f t="shared" si="223"/>
        <v>42442.916666666672</v>
      </c>
    </row>
    <row r="3565" spans="1:20" ht="41.4" x14ac:dyDescent="0.4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20"/>
        <v>105</v>
      </c>
      <c r="P3565">
        <f t="shared" si="221"/>
        <v>21.1</v>
      </c>
      <c r="Q3565" s="11" t="s">
        <v>8315</v>
      </c>
      <c r="R3565" t="s">
        <v>8316</v>
      </c>
      <c r="S3565" s="15">
        <f t="shared" si="222"/>
        <v>42555.671944444446</v>
      </c>
      <c r="T3565" s="15">
        <f t="shared" si="223"/>
        <v>42583.791666666672</v>
      </c>
    </row>
    <row r="3566" spans="1:20" ht="27.6" x14ac:dyDescent="0.4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20"/>
        <v>101</v>
      </c>
      <c r="P3566">
        <f t="shared" si="221"/>
        <v>59.12</v>
      </c>
      <c r="Q3566" s="11" t="s">
        <v>8315</v>
      </c>
      <c r="R3566" t="s">
        <v>8316</v>
      </c>
      <c r="S3566" s="15">
        <f t="shared" si="222"/>
        <v>42236.623252314821</v>
      </c>
      <c r="T3566" s="15">
        <f t="shared" si="223"/>
        <v>42282.666666666672</v>
      </c>
    </row>
    <row r="3567" spans="1:20" ht="41.4" x14ac:dyDescent="0.4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20"/>
        <v>131</v>
      </c>
      <c r="P3567">
        <f t="shared" si="221"/>
        <v>97.92</v>
      </c>
      <c r="Q3567" s="11" t="s">
        <v>8315</v>
      </c>
      <c r="R3567" t="s">
        <v>8316</v>
      </c>
      <c r="S3567" s="15">
        <f t="shared" si="222"/>
        <v>41974.743148148147</v>
      </c>
      <c r="T3567" s="15">
        <f t="shared" si="223"/>
        <v>42004.743148148147</v>
      </c>
    </row>
    <row r="3568" spans="1:20" ht="41.4" x14ac:dyDescent="0.4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20"/>
        <v>105</v>
      </c>
      <c r="P3568">
        <f t="shared" si="221"/>
        <v>55.13</v>
      </c>
      <c r="Q3568" s="11" t="s">
        <v>8315</v>
      </c>
      <c r="R3568" t="s">
        <v>8316</v>
      </c>
      <c r="S3568" s="15">
        <f t="shared" si="222"/>
        <v>41997.507905092592</v>
      </c>
      <c r="T3568" s="15">
        <f t="shared" si="223"/>
        <v>42027.507905092592</v>
      </c>
    </row>
    <row r="3569" spans="1:20" ht="41.4" x14ac:dyDescent="0.4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20"/>
        <v>109</v>
      </c>
      <c r="P3569">
        <f t="shared" si="221"/>
        <v>26.54</v>
      </c>
      <c r="Q3569" s="11" t="s">
        <v>8315</v>
      </c>
      <c r="R3569" t="s">
        <v>8316</v>
      </c>
      <c r="S3569" s="15">
        <f t="shared" si="222"/>
        <v>42135.810694444444</v>
      </c>
      <c r="T3569" s="15">
        <f t="shared" si="223"/>
        <v>42165.810694444444</v>
      </c>
    </row>
    <row r="3570" spans="1:20" ht="41.4" x14ac:dyDescent="0.4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20"/>
        <v>111</v>
      </c>
      <c r="P3570">
        <f t="shared" si="221"/>
        <v>58.42</v>
      </c>
      <c r="Q3570" s="11" t="s">
        <v>8315</v>
      </c>
      <c r="R3570" t="s">
        <v>8316</v>
      </c>
      <c r="S3570" s="15">
        <f t="shared" si="222"/>
        <v>41869.740671296298</v>
      </c>
      <c r="T3570" s="15">
        <f t="shared" si="223"/>
        <v>41899.740671296298</v>
      </c>
    </row>
    <row r="3571" spans="1:20" ht="41.4" x14ac:dyDescent="0.4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20"/>
        <v>100</v>
      </c>
      <c r="P3571">
        <f t="shared" si="221"/>
        <v>122.54</v>
      </c>
      <c r="Q3571" s="11" t="s">
        <v>8315</v>
      </c>
      <c r="R3571" t="s">
        <v>8316</v>
      </c>
      <c r="S3571" s="15">
        <f t="shared" si="222"/>
        <v>41982.688611111109</v>
      </c>
      <c r="T3571" s="15">
        <f t="shared" si="223"/>
        <v>42012.688611111109</v>
      </c>
    </row>
    <row r="3572" spans="1:20" ht="41.4" x14ac:dyDescent="0.4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20"/>
        <v>114</v>
      </c>
      <c r="P3572">
        <f t="shared" si="221"/>
        <v>87.96</v>
      </c>
      <c r="Q3572" s="11" t="s">
        <v>8315</v>
      </c>
      <c r="R3572" t="s">
        <v>8316</v>
      </c>
      <c r="S3572" s="15">
        <f t="shared" si="222"/>
        <v>41976.331979166673</v>
      </c>
      <c r="T3572" s="15">
        <f t="shared" si="223"/>
        <v>42004.291666666672</v>
      </c>
    </row>
    <row r="3573" spans="1:20" ht="41.4" x14ac:dyDescent="0.4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20"/>
        <v>122</v>
      </c>
      <c r="P3573">
        <f t="shared" si="221"/>
        <v>73.239999999999995</v>
      </c>
      <c r="Q3573" s="11" t="s">
        <v>8315</v>
      </c>
      <c r="R3573" t="s">
        <v>8316</v>
      </c>
      <c r="S3573" s="15">
        <f t="shared" si="222"/>
        <v>41912.858946759261</v>
      </c>
      <c r="T3573" s="15">
        <f t="shared" si="223"/>
        <v>41942.858946759261</v>
      </c>
    </row>
    <row r="3574" spans="1:20" ht="27.6" x14ac:dyDescent="0.4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20"/>
        <v>100</v>
      </c>
      <c r="P3574">
        <f t="shared" si="221"/>
        <v>55.56</v>
      </c>
      <c r="Q3574" s="11" t="s">
        <v>8315</v>
      </c>
      <c r="R3574" t="s">
        <v>8316</v>
      </c>
      <c r="S3574" s="15">
        <f t="shared" si="222"/>
        <v>42146.570393518516</v>
      </c>
      <c r="T3574" s="15">
        <f t="shared" si="223"/>
        <v>42176.570393518516</v>
      </c>
    </row>
    <row r="3575" spans="1:20" ht="27.6" x14ac:dyDescent="0.4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20"/>
        <v>103</v>
      </c>
      <c r="P3575">
        <f t="shared" si="221"/>
        <v>39.54</v>
      </c>
      <c r="Q3575" s="11" t="s">
        <v>8315</v>
      </c>
      <c r="R3575" t="s">
        <v>8316</v>
      </c>
      <c r="S3575" s="15">
        <f t="shared" si="222"/>
        <v>41921.375532407408</v>
      </c>
      <c r="T3575" s="15">
        <f t="shared" si="223"/>
        <v>41951.417199074072</v>
      </c>
    </row>
    <row r="3576" spans="1:20" ht="41.4" x14ac:dyDescent="0.4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20"/>
        <v>106</v>
      </c>
      <c r="P3576">
        <f t="shared" si="221"/>
        <v>136.78</v>
      </c>
      <c r="Q3576" s="11" t="s">
        <v>8315</v>
      </c>
      <c r="R3576" t="s">
        <v>8316</v>
      </c>
      <c r="S3576" s="15">
        <f t="shared" si="222"/>
        <v>41926.942685185182</v>
      </c>
      <c r="T3576" s="15">
        <f t="shared" si="223"/>
        <v>41956.984351851846</v>
      </c>
    </row>
    <row r="3577" spans="1:20" ht="41.4" x14ac:dyDescent="0.4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20"/>
        <v>101</v>
      </c>
      <c r="P3577">
        <f t="shared" si="221"/>
        <v>99.34</v>
      </c>
      <c r="Q3577" s="11" t="s">
        <v>8315</v>
      </c>
      <c r="R3577" t="s">
        <v>8316</v>
      </c>
      <c r="S3577" s="15">
        <f t="shared" si="222"/>
        <v>42561.783877314811</v>
      </c>
      <c r="T3577" s="15">
        <f t="shared" si="223"/>
        <v>42593.165972222225</v>
      </c>
    </row>
    <row r="3578" spans="1:20" ht="41.4" x14ac:dyDescent="0.4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20"/>
        <v>100</v>
      </c>
      <c r="P3578">
        <f t="shared" si="221"/>
        <v>20</v>
      </c>
      <c r="Q3578" s="11" t="s">
        <v>8315</v>
      </c>
      <c r="R3578" t="s">
        <v>8316</v>
      </c>
      <c r="S3578" s="15">
        <f t="shared" si="222"/>
        <v>42649.54923611111</v>
      </c>
      <c r="T3578" s="15">
        <f t="shared" si="223"/>
        <v>42709.590902777782</v>
      </c>
    </row>
    <row r="3579" spans="1:20" ht="41.4" x14ac:dyDescent="0.4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20"/>
        <v>130</v>
      </c>
      <c r="P3579">
        <f t="shared" si="221"/>
        <v>28.89</v>
      </c>
      <c r="Q3579" s="11" t="s">
        <v>8315</v>
      </c>
      <c r="R3579" t="s">
        <v>8316</v>
      </c>
      <c r="S3579" s="15">
        <f t="shared" si="222"/>
        <v>42093.786840277782</v>
      </c>
      <c r="T3579" s="15">
        <f t="shared" si="223"/>
        <v>42120.26944444445</v>
      </c>
    </row>
    <row r="3580" spans="1:20" ht="41.4" x14ac:dyDescent="0.4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20"/>
        <v>100</v>
      </c>
      <c r="P3580">
        <f t="shared" si="221"/>
        <v>40.549999999999997</v>
      </c>
      <c r="Q3580" s="11" t="s">
        <v>8315</v>
      </c>
      <c r="R3580" t="s">
        <v>8316</v>
      </c>
      <c r="S3580" s="15">
        <f t="shared" si="222"/>
        <v>42460.733530092592</v>
      </c>
      <c r="T3580" s="15">
        <f t="shared" si="223"/>
        <v>42490.733530092592</v>
      </c>
    </row>
    <row r="3581" spans="1:20" ht="41.4" x14ac:dyDescent="0.4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20"/>
        <v>100</v>
      </c>
      <c r="P3581">
        <f t="shared" si="221"/>
        <v>35.71</v>
      </c>
      <c r="Q3581" s="11" t="s">
        <v>8315</v>
      </c>
      <c r="R3581" t="s">
        <v>8316</v>
      </c>
      <c r="S3581" s="15">
        <f t="shared" si="222"/>
        <v>42430.762222222227</v>
      </c>
      <c r="T3581" s="15">
        <f t="shared" si="223"/>
        <v>42460.720555555556</v>
      </c>
    </row>
    <row r="3582" spans="1:20" ht="41.4" x14ac:dyDescent="0.4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20"/>
        <v>114</v>
      </c>
      <c r="P3582">
        <f t="shared" si="221"/>
        <v>37.96</v>
      </c>
      <c r="Q3582" s="11" t="s">
        <v>8315</v>
      </c>
      <c r="R3582" t="s">
        <v>8316</v>
      </c>
      <c r="S3582" s="15">
        <f t="shared" si="222"/>
        <v>42026.176180555558</v>
      </c>
      <c r="T3582" s="15">
        <f t="shared" si="223"/>
        <v>42064.207638888889</v>
      </c>
    </row>
    <row r="3583" spans="1:20" ht="41.4" x14ac:dyDescent="0.4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20"/>
        <v>100</v>
      </c>
      <c r="P3583">
        <f t="shared" si="221"/>
        <v>33.33</v>
      </c>
      <c r="Q3583" s="11" t="s">
        <v>8315</v>
      </c>
      <c r="R3583" t="s">
        <v>8316</v>
      </c>
      <c r="S3583" s="15">
        <f t="shared" si="222"/>
        <v>41836.471180555556</v>
      </c>
      <c r="T3583" s="15">
        <f t="shared" si="223"/>
        <v>41850.471180555556</v>
      </c>
    </row>
    <row r="3584" spans="1:20" ht="41.4" x14ac:dyDescent="0.4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20"/>
        <v>287</v>
      </c>
      <c r="P3584">
        <f t="shared" si="221"/>
        <v>58.57</v>
      </c>
      <c r="Q3584" s="11" t="s">
        <v>8315</v>
      </c>
      <c r="R3584" t="s">
        <v>8316</v>
      </c>
      <c r="S3584" s="15">
        <f t="shared" si="222"/>
        <v>42451.095856481479</v>
      </c>
      <c r="T3584" s="15">
        <f t="shared" si="223"/>
        <v>42465.095856481479</v>
      </c>
    </row>
    <row r="3585" spans="1:20" ht="41.4" x14ac:dyDescent="0.4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20"/>
        <v>109</v>
      </c>
      <c r="P3585">
        <f t="shared" si="221"/>
        <v>135.63</v>
      </c>
      <c r="Q3585" s="11" t="s">
        <v>8315</v>
      </c>
      <c r="R3585" t="s">
        <v>8316</v>
      </c>
      <c r="S3585" s="15">
        <f t="shared" si="222"/>
        <v>42418.425983796296</v>
      </c>
      <c r="T3585" s="15">
        <f t="shared" si="223"/>
        <v>42478.384317129632</v>
      </c>
    </row>
    <row r="3586" spans="1:20" ht="82.8" x14ac:dyDescent="0.4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si="220"/>
        <v>116</v>
      </c>
      <c r="P3586">
        <f t="shared" si="221"/>
        <v>30.94</v>
      </c>
      <c r="Q3586" s="11" t="s">
        <v>8315</v>
      </c>
      <c r="R3586" t="s">
        <v>8316</v>
      </c>
      <c r="S3586" s="15">
        <f t="shared" si="222"/>
        <v>42168.316481481481</v>
      </c>
      <c r="T3586" s="15">
        <f t="shared" si="223"/>
        <v>42198.316481481481</v>
      </c>
    </row>
    <row r="3587" spans="1:20" ht="41.4" x14ac:dyDescent="0.4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ref="O3587:O3650" si="224">ROUND(E3587/D3587*100,0)</f>
        <v>119</v>
      </c>
      <c r="P3587">
        <f t="shared" ref="P3587:P3650" si="225">IFERROR(ROUND(E3587/L3587,2),0)</f>
        <v>176.09</v>
      </c>
      <c r="Q3587" s="11" t="s">
        <v>8315</v>
      </c>
      <c r="R3587" t="s">
        <v>8316</v>
      </c>
      <c r="S3587" s="15">
        <f t="shared" ref="S3587:S3650" si="226">(((J3587/60)/60)/24)+DATE(1970,1,1)</f>
        <v>41964.716319444444</v>
      </c>
      <c r="T3587" s="15">
        <f t="shared" ref="T3587:T3650" si="227">(((I3587/60)/60)/24)+DATE(1970,1,1)</f>
        <v>41994.716319444444</v>
      </c>
    </row>
    <row r="3588" spans="1:20" x14ac:dyDescent="0.4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24"/>
        <v>109</v>
      </c>
      <c r="P3588">
        <f t="shared" si="225"/>
        <v>151.97999999999999</v>
      </c>
      <c r="Q3588" s="11" t="s">
        <v>8315</v>
      </c>
      <c r="R3588" t="s">
        <v>8316</v>
      </c>
      <c r="S3588" s="15">
        <f t="shared" si="226"/>
        <v>42576.697569444441</v>
      </c>
      <c r="T3588" s="15">
        <f t="shared" si="227"/>
        <v>42636.697569444441</v>
      </c>
    </row>
    <row r="3589" spans="1:20" ht="41.4" x14ac:dyDescent="0.4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24"/>
        <v>127</v>
      </c>
      <c r="P3589">
        <f t="shared" si="225"/>
        <v>22.61</v>
      </c>
      <c r="Q3589" s="11" t="s">
        <v>8315</v>
      </c>
      <c r="R3589" t="s">
        <v>8316</v>
      </c>
      <c r="S3589" s="15">
        <f t="shared" si="226"/>
        <v>42503.539976851855</v>
      </c>
      <c r="T3589" s="15">
        <f t="shared" si="227"/>
        <v>42548.791666666672</v>
      </c>
    </row>
    <row r="3590" spans="1:20" ht="41.4" x14ac:dyDescent="0.4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24"/>
        <v>101</v>
      </c>
      <c r="P3590">
        <f t="shared" si="225"/>
        <v>18.27</v>
      </c>
      <c r="Q3590" s="11" t="s">
        <v>8315</v>
      </c>
      <c r="R3590" t="s">
        <v>8316</v>
      </c>
      <c r="S3590" s="15">
        <f t="shared" si="226"/>
        <v>42101.828819444447</v>
      </c>
      <c r="T3590" s="15">
        <f t="shared" si="227"/>
        <v>42123.958333333328</v>
      </c>
    </row>
    <row r="3591" spans="1:20" ht="41.4" x14ac:dyDescent="0.4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24"/>
        <v>128</v>
      </c>
      <c r="P3591">
        <f t="shared" si="225"/>
        <v>82.26</v>
      </c>
      <c r="Q3591" s="11" t="s">
        <v>8315</v>
      </c>
      <c r="R3591" t="s">
        <v>8316</v>
      </c>
      <c r="S3591" s="15">
        <f t="shared" si="226"/>
        <v>42125.647534722222</v>
      </c>
      <c r="T3591" s="15">
        <f t="shared" si="227"/>
        <v>42150.647534722222</v>
      </c>
    </row>
    <row r="3592" spans="1:20" ht="41.4" x14ac:dyDescent="0.4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24"/>
        <v>100</v>
      </c>
      <c r="P3592">
        <f t="shared" si="225"/>
        <v>68.53</v>
      </c>
      <c r="Q3592" s="11" t="s">
        <v>8315</v>
      </c>
      <c r="R3592" t="s">
        <v>8316</v>
      </c>
      <c r="S3592" s="15">
        <f t="shared" si="226"/>
        <v>41902.333726851852</v>
      </c>
      <c r="T3592" s="15">
        <f t="shared" si="227"/>
        <v>41932.333726851852</v>
      </c>
    </row>
    <row r="3593" spans="1:20" ht="41.4" x14ac:dyDescent="0.4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24"/>
        <v>175</v>
      </c>
      <c r="P3593">
        <f t="shared" si="225"/>
        <v>68.06</v>
      </c>
      <c r="Q3593" s="11" t="s">
        <v>8315</v>
      </c>
      <c r="R3593" t="s">
        <v>8316</v>
      </c>
      <c r="S3593" s="15">
        <f t="shared" si="226"/>
        <v>42003.948425925926</v>
      </c>
      <c r="T3593" s="15">
        <f t="shared" si="227"/>
        <v>42028.207638888889</v>
      </c>
    </row>
    <row r="3594" spans="1:20" ht="41.4" x14ac:dyDescent="0.4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24"/>
        <v>127</v>
      </c>
      <c r="P3594">
        <f t="shared" si="225"/>
        <v>72.709999999999994</v>
      </c>
      <c r="Q3594" s="11" t="s">
        <v>8315</v>
      </c>
      <c r="R3594" t="s">
        <v>8316</v>
      </c>
      <c r="S3594" s="15">
        <f t="shared" si="226"/>
        <v>41988.829942129625</v>
      </c>
      <c r="T3594" s="15">
        <f t="shared" si="227"/>
        <v>42046.207638888889</v>
      </c>
    </row>
    <row r="3595" spans="1:20" ht="41.4" x14ac:dyDescent="0.4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24"/>
        <v>111</v>
      </c>
      <c r="P3595">
        <f t="shared" si="225"/>
        <v>77.19</v>
      </c>
      <c r="Q3595" s="11" t="s">
        <v>8315</v>
      </c>
      <c r="R3595" t="s">
        <v>8316</v>
      </c>
      <c r="S3595" s="15">
        <f t="shared" si="226"/>
        <v>41974.898599537039</v>
      </c>
      <c r="T3595" s="15">
        <f t="shared" si="227"/>
        <v>42009.851388888885</v>
      </c>
    </row>
    <row r="3596" spans="1:20" ht="41.4" x14ac:dyDescent="0.4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24"/>
        <v>126</v>
      </c>
      <c r="P3596">
        <f t="shared" si="225"/>
        <v>55.97</v>
      </c>
      <c r="Q3596" s="11" t="s">
        <v>8315</v>
      </c>
      <c r="R3596" t="s">
        <v>8316</v>
      </c>
      <c r="S3596" s="15">
        <f t="shared" si="226"/>
        <v>42592.066921296297</v>
      </c>
      <c r="T3596" s="15">
        <f t="shared" si="227"/>
        <v>42617.066921296297</v>
      </c>
    </row>
    <row r="3597" spans="1:20" ht="27.6" x14ac:dyDescent="0.4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24"/>
        <v>119</v>
      </c>
      <c r="P3597">
        <f t="shared" si="225"/>
        <v>49.69</v>
      </c>
      <c r="Q3597" s="11" t="s">
        <v>8315</v>
      </c>
      <c r="R3597" t="s">
        <v>8316</v>
      </c>
      <c r="S3597" s="15">
        <f t="shared" si="226"/>
        <v>42050.008368055554</v>
      </c>
      <c r="T3597" s="15">
        <f t="shared" si="227"/>
        <v>42076.290972222225</v>
      </c>
    </row>
    <row r="3598" spans="1:20" ht="41.4" x14ac:dyDescent="0.4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24"/>
        <v>108</v>
      </c>
      <c r="P3598">
        <f t="shared" si="225"/>
        <v>79</v>
      </c>
      <c r="Q3598" s="11" t="s">
        <v>8315</v>
      </c>
      <c r="R3598" t="s">
        <v>8316</v>
      </c>
      <c r="S3598" s="15">
        <f t="shared" si="226"/>
        <v>41856.715069444443</v>
      </c>
      <c r="T3598" s="15">
        <f t="shared" si="227"/>
        <v>41877.715069444443</v>
      </c>
    </row>
    <row r="3599" spans="1:20" ht="27.6" x14ac:dyDescent="0.4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24"/>
        <v>103</v>
      </c>
      <c r="P3599">
        <f t="shared" si="225"/>
        <v>77.73</v>
      </c>
      <c r="Q3599" s="11" t="s">
        <v>8315</v>
      </c>
      <c r="R3599" t="s">
        <v>8316</v>
      </c>
      <c r="S3599" s="15">
        <f t="shared" si="226"/>
        <v>42417.585532407407</v>
      </c>
      <c r="T3599" s="15">
        <f t="shared" si="227"/>
        <v>42432.249305555553</v>
      </c>
    </row>
    <row r="3600" spans="1:20" ht="41.4" x14ac:dyDescent="0.4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24"/>
        <v>110</v>
      </c>
      <c r="P3600">
        <f t="shared" si="225"/>
        <v>40.78</v>
      </c>
      <c r="Q3600" s="11" t="s">
        <v>8315</v>
      </c>
      <c r="R3600" t="s">
        <v>8316</v>
      </c>
      <c r="S3600" s="15">
        <f t="shared" si="226"/>
        <v>41866.79886574074</v>
      </c>
      <c r="T3600" s="15">
        <f t="shared" si="227"/>
        <v>41885.207638888889</v>
      </c>
    </row>
    <row r="3601" spans="1:20" ht="41.4" x14ac:dyDescent="0.4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24"/>
        <v>202</v>
      </c>
      <c r="P3601">
        <f t="shared" si="225"/>
        <v>59.41</v>
      </c>
      <c r="Q3601" s="11" t="s">
        <v>8315</v>
      </c>
      <c r="R3601" t="s">
        <v>8316</v>
      </c>
      <c r="S3601" s="15">
        <f t="shared" si="226"/>
        <v>42220.79487268519</v>
      </c>
      <c r="T3601" s="15">
        <f t="shared" si="227"/>
        <v>42246</v>
      </c>
    </row>
    <row r="3602" spans="1:20" ht="27.6" x14ac:dyDescent="0.4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24"/>
        <v>130</v>
      </c>
      <c r="P3602">
        <f t="shared" si="225"/>
        <v>3.25</v>
      </c>
      <c r="Q3602" s="11" t="s">
        <v>8315</v>
      </c>
      <c r="R3602" t="s">
        <v>8316</v>
      </c>
      <c r="S3602" s="15">
        <f t="shared" si="226"/>
        <v>42628.849120370374</v>
      </c>
      <c r="T3602" s="15">
        <f t="shared" si="227"/>
        <v>42656.849120370374</v>
      </c>
    </row>
    <row r="3603" spans="1:20" ht="41.4" x14ac:dyDescent="0.4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24"/>
        <v>104</v>
      </c>
      <c r="P3603">
        <f t="shared" si="225"/>
        <v>39.380000000000003</v>
      </c>
      <c r="Q3603" s="11" t="s">
        <v>8315</v>
      </c>
      <c r="R3603" t="s">
        <v>8316</v>
      </c>
      <c r="S3603" s="15">
        <f t="shared" si="226"/>
        <v>41990.99863425926</v>
      </c>
      <c r="T3603" s="15">
        <f t="shared" si="227"/>
        <v>42020.99863425926</v>
      </c>
    </row>
    <row r="3604" spans="1:20" ht="41.4" x14ac:dyDescent="0.4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24"/>
        <v>100</v>
      </c>
      <c r="P3604">
        <f t="shared" si="225"/>
        <v>81.67</v>
      </c>
      <c r="Q3604" s="11" t="s">
        <v>8315</v>
      </c>
      <c r="R3604" t="s">
        <v>8316</v>
      </c>
      <c r="S3604" s="15">
        <f t="shared" si="226"/>
        <v>42447.894432870366</v>
      </c>
      <c r="T3604" s="15">
        <f t="shared" si="227"/>
        <v>42507.894432870366</v>
      </c>
    </row>
    <row r="3605" spans="1:20" ht="41.4" x14ac:dyDescent="0.4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24"/>
        <v>171</v>
      </c>
      <c r="P3605">
        <f t="shared" si="225"/>
        <v>44.91</v>
      </c>
      <c r="Q3605" s="11" t="s">
        <v>8315</v>
      </c>
      <c r="R3605" t="s">
        <v>8316</v>
      </c>
      <c r="S3605" s="15">
        <f t="shared" si="226"/>
        <v>42283.864351851851</v>
      </c>
      <c r="T3605" s="15">
        <f t="shared" si="227"/>
        <v>42313.906018518523</v>
      </c>
    </row>
    <row r="3606" spans="1:20" ht="41.4" x14ac:dyDescent="0.4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24"/>
        <v>113</v>
      </c>
      <c r="P3606">
        <f t="shared" si="225"/>
        <v>49.06</v>
      </c>
      <c r="Q3606" s="11" t="s">
        <v>8315</v>
      </c>
      <c r="R3606" t="s">
        <v>8316</v>
      </c>
      <c r="S3606" s="15">
        <f t="shared" si="226"/>
        <v>42483.015694444446</v>
      </c>
      <c r="T3606" s="15">
        <f t="shared" si="227"/>
        <v>42489.290972222225</v>
      </c>
    </row>
    <row r="3607" spans="1:20" ht="55.2" x14ac:dyDescent="0.4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24"/>
        <v>184</v>
      </c>
      <c r="P3607">
        <f t="shared" si="225"/>
        <v>30.67</v>
      </c>
      <c r="Q3607" s="11" t="s">
        <v>8315</v>
      </c>
      <c r="R3607" t="s">
        <v>8316</v>
      </c>
      <c r="S3607" s="15">
        <f t="shared" si="226"/>
        <v>42383.793124999997</v>
      </c>
      <c r="T3607" s="15">
        <f t="shared" si="227"/>
        <v>42413.793124999997</v>
      </c>
    </row>
    <row r="3608" spans="1:20" ht="41.4" x14ac:dyDescent="0.4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24"/>
        <v>130</v>
      </c>
      <c r="P3608">
        <f t="shared" si="225"/>
        <v>61.06</v>
      </c>
      <c r="Q3608" s="11" t="s">
        <v>8315</v>
      </c>
      <c r="R3608" t="s">
        <v>8316</v>
      </c>
      <c r="S3608" s="15">
        <f t="shared" si="226"/>
        <v>42566.604826388888</v>
      </c>
      <c r="T3608" s="15">
        <f t="shared" si="227"/>
        <v>42596.604826388888</v>
      </c>
    </row>
    <row r="3609" spans="1:20" ht="27.6" x14ac:dyDescent="0.4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24"/>
        <v>105</v>
      </c>
      <c r="P3609">
        <f t="shared" si="225"/>
        <v>29</v>
      </c>
      <c r="Q3609" s="11" t="s">
        <v>8315</v>
      </c>
      <c r="R3609" t="s">
        <v>8316</v>
      </c>
      <c r="S3609" s="15">
        <f t="shared" si="226"/>
        <v>42338.963912037041</v>
      </c>
      <c r="T3609" s="15">
        <f t="shared" si="227"/>
        <v>42353</v>
      </c>
    </row>
    <row r="3610" spans="1:20" ht="41.4" x14ac:dyDescent="0.4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24"/>
        <v>100</v>
      </c>
      <c r="P3610">
        <f t="shared" si="225"/>
        <v>29.63</v>
      </c>
      <c r="Q3610" s="11" t="s">
        <v>8315</v>
      </c>
      <c r="R3610" t="s">
        <v>8316</v>
      </c>
      <c r="S3610" s="15">
        <f t="shared" si="226"/>
        <v>42506.709375000006</v>
      </c>
      <c r="T3610" s="15">
        <f t="shared" si="227"/>
        <v>42538.583333333328</v>
      </c>
    </row>
    <row r="3611" spans="1:20" ht="41.4" x14ac:dyDescent="0.4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24"/>
        <v>153</v>
      </c>
      <c r="P3611">
        <f t="shared" si="225"/>
        <v>143.1</v>
      </c>
      <c r="Q3611" s="11" t="s">
        <v>8315</v>
      </c>
      <c r="R3611" t="s">
        <v>8316</v>
      </c>
      <c r="S3611" s="15">
        <f t="shared" si="226"/>
        <v>42429.991724537031</v>
      </c>
      <c r="T3611" s="15">
        <f t="shared" si="227"/>
        <v>42459.950057870374</v>
      </c>
    </row>
    <row r="3612" spans="1:20" ht="41.4" x14ac:dyDescent="0.4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24"/>
        <v>162</v>
      </c>
      <c r="P3612">
        <f t="shared" si="225"/>
        <v>52.35</v>
      </c>
      <c r="Q3612" s="11" t="s">
        <v>8315</v>
      </c>
      <c r="R3612" t="s">
        <v>8316</v>
      </c>
      <c r="S3612" s="15">
        <f t="shared" si="226"/>
        <v>42203.432129629626</v>
      </c>
      <c r="T3612" s="15">
        <f t="shared" si="227"/>
        <v>42233.432129629626</v>
      </c>
    </row>
    <row r="3613" spans="1:20" ht="41.4" x14ac:dyDescent="0.4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24"/>
        <v>136</v>
      </c>
      <c r="P3613">
        <f t="shared" si="225"/>
        <v>66.67</v>
      </c>
      <c r="Q3613" s="11" t="s">
        <v>8315</v>
      </c>
      <c r="R3613" t="s">
        <v>8316</v>
      </c>
      <c r="S3613" s="15">
        <f t="shared" si="226"/>
        <v>42072.370381944449</v>
      </c>
      <c r="T3613" s="15">
        <f t="shared" si="227"/>
        <v>42102.370381944449</v>
      </c>
    </row>
    <row r="3614" spans="1:20" ht="41.4" x14ac:dyDescent="0.4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24"/>
        <v>144</v>
      </c>
      <c r="P3614">
        <f t="shared" si="225"/>
        <v>126.67</v>
      </c>
      <c r="Q3614" s="11" t="s">
        <v>8315</v>
      </c>
      <c r="R3614" t="s">
        <v>8316</v>
      </c>
      <c r="S3614" s="15">
        <f t="shared" si="226"/>
        <v>41789.726979166669</v>
      </c>
      <c r="T3614" s="15">
        <f t="shared" si="227"/>
        <v>41799.726979166669</v>
      </c>
    </row>
    <row r="3615" spans="1:20" ht="27.6" x14ac:dyDescent="0.4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24"/>
        <v>100</v>
      </c>
      <c r="P3615">
        <f t="shared" si="225"/>
        <v>62.5</v>
      </c>
      <c r="Q3615" s="11" t="s">
        <v>8315</v>
      </c>
      <c r="R3615" t="s">
        <v>8316</v>
      </c>
      <c r="S3615" s="15">
        <f t="shared" si="226"/>
        <v>41788.58997685185</v>
      </c>
      <c r="T3615" s="15">
        <f t="shared" si="227"/>
        <v>41818.58997685185</v>
      </c>
    </row>
    <row r="3616" spans="1:20" ht="41.4" x14ac:dyDescent="0.4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24"/>
        <v>101</v>
      </c>
      <c r="P3616">
        <f t="shared" si="225"/>
        <v>35.49</v>
      </c>
      <c r="Q3616" s="11" t="s">
        <v>8315</v>
      </c>
      <c r="R3616" t="s">
        <v>8316</v>
      </c>
      <c r="S3616" s="15">
        <f t="shared" si="226"/>
        <v>42144.041851851856</v>
      </c>
      <c r="T3616" s="15">
        <f t="shared" si="227"/>
        <v>42174.041851851856</v>
      </c>
    </row>
    <row r="3617" spans="1:20" ht="41.4" x14ac:dyDescent="0.4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24"/>
        <v>107</v>
      </c>
      <c r="P3617">
        <f t="shared" si="225"/>
        <v>37.08</v>
      </c>
      <c r="Q3617" s="11" t="s">
        <v>8315</v>
      </c>
      <c r="R3617" t="s">
        <v>8316</v>
      </c>
      <c r="S3617" s="15">
        <f t="shared" si="226"/>
        <v>42318.593703703707</v>
      </c>
      <c r="T3617" s="15">
        <f t="shared" si="227"/>
        <v>42348.593703703707</v>
      </c>
    </row>
    <row r="3618" spans="1:20" ht="41.4" x14ac:dyDescent="0.4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24"/>
        <v>125</v>
      </c>
      <c r="P3618">
        <f t="shared" si="225"/>
        <v>69.33</v>
      </c>
      <c r="Q3618" s="11" t="s">
        <v>8315</v>
      </c>
      <c r="R3618" t="s">
        <v>8316</v>
      </c>
      <c r="S3618" s="15">
        <f t="shared" si="226"/>
        <v>42052.949814814812</v>
      </c>
      <c r="T3618" s="15">
        <f t="shared" si="227"/>
        <v>42082.908148148148</v>
      </c>
    </row>
    <row r="3619" spans="1:20" ht="41.4" x14ac:dyDescent="0.4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24"/>
        <v>119</v>
      </c>
      <c r="P3619">
        <f t="shared" si="225"/>
        <v>17.25</v>
      </c>
      <c r="Q3619" s="11" t="s">
        <v>8315</v>
      </c>
      <c r="R3619" t="s">
        <v>8316</v>
      </c>
      <c r="S3619" s="15">
        <f t="shared" si="226"/>
        <v>42779.610289351855</v>
      </c>
      <c r="T3619" s="15">
        <f t="shared" si="227"/>
        <v>42794</v>
      </c>
    </row>
    <row r="3620" spans="1:20" ht="41.4" x14ac:dyDescent="0.4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24"/>
        <v>101</v>
      </c>
      <c r="P3620">
        <f t="shared" si="225"/>
        <v>36.07</v>
      </c>
      <c r="Q3620" s="11" t="s">
        <v>8315</v>
      </c>
      <c r="R3620" t="s">
        <v>8316</v>
      </c>
      <c r="S3620" s="15">
        <f t="shared" si="226"/>
        <v>42128.627893518518</v>
      </c>
      <c r="T3620" s="15">
        <f t="shared" si="227"/>
        <v>42158.627893518518</v>
      </c>
    </row>
    <row r="3621" spans="1:20" ht="41.4" x14ac:dyDescent="0.4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24"/>
        <v>113</v>
      </c>
      <c r="P3621">
        <f t="shared" si="225"/>
        <v>66.47</v>
      </c>
      <c r="Q3621" s="11" t="s">
        <v>8315</v>
      </c>
      <c r="R3621" t="s">
        <v>8316</v>
      </c>
      <c r="S3621" s="15">
        <f t="shared" si="226"/>
        <v>42661.132245370376</v>
      </c>
      <c r="T3621" s="15">
        <f t="shared" si="227"/>
        <v>42693.916666666672</v>
      </c>
    </row>
    <row r="3622" spans="1:20" ht="41.4" x14ac:dyDescent="0.4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24"/>
        <v>105</v>
      </c>
      <c r="P3622">
        <f t="shared" si="225"/>
        <v>56.07</v>
      </c>
      <c r="Q3622" s="11" t="s">
        <v>8315</v>
      </c>
      <c r="R3622" t="s">
        <v>8316</v>
      </c>
      <c r="S3622" s="15">
        <f t="shared" si="226"/>
        <v>42037.938206018516</v>
      </c>
      <c r="T3622" s="15">
        <f t="shared" si="227"/>
        <v>42068.166666666672</v>
      </c>
    </row>
    <row r="3623" spans="1:20" ht="41.4" x14ac:dyDescent="0.4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24"/>
        <v>110</v>
      </c>
      <c r="P3623">
        <f t="shared" si="225"/>
        <v>47.03</v>
      </c>
      <c r="Q3623" s="11" t="s">
        <v>8315</v>
      </c>
      <c r="R3623" t="s">
        <v>8316</v>
      </c>
      <c r="S3623" s="15">
        <f t="shared" si="226"/>
        <v>42619.935694444444</v>
      </c>
      <c r="T3623" s="15">
        <f t="shared" si="227"/>
        <v>42643.875</v>
      </c>
    </row>
    <row r="3624" spans="1:20" ht="27.6" x14ac:dyDescent="0.4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24"/>
        <v>100</v>
      </c>
      <c r="P3624">
        <f t="shared" si="225"/>
        <v>47.67</v>
      </c>
      <c r="Q3624" s="11" t="s">
        <v>8315</v>
      </c>
      <c r="R3624" t="s">
        <v>8316</v>
      </c>
      <c r="S3624" s="15">
        <f t="shared" si="226"/>
        <v>41877.221886574072</v>
      </c>
      <c r="T3624" s="15">
        <f t="shared" si="227"/>
        <v>41910.140972222223</v>
      </c>
    </row>
    <row r="3625" spans="1:20" ht="27.6" x14ac:dyDescent="0.4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24"/>
        <v>120</v>
      </c>
      <c r="P3625">
        <f t="shared" si="225"/>
        <v>88.24</v>
      </c>
      <c r="Q3625" s="11" t="s">
        <v>8315</v>
      </c>
      <c r="R3625" t="s">
        <v>8316</v>
      </c>
      <c r="S3625" s="15">
        <f t="shared" si="226"/>
        <v>41828.736921296295</v>
      </c>
      <c r="T3625" s="15">
        <f t="shared" si="227"/>
        <v>41846.291666666664</v>
      </c>
    </row>
    <row r="3626" spans="1:20" ht="69" x14ac:dyDescent="0.4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24"/>
        <v>105</v>
      </c>
      <c r="P3626">
        <f t="shared" si="225"/>
        <v>80.72</v>
      </c>
      <c r="Q3626" s="11" t="s">
        <v>8315</v>
      </c>
      <c r="R3626" t="s">
        <v>8316</v>
      </c>
      <c r="S3626" s="15">
        <f t="shared" si="226"/>
        <v>42545.774189814809</v>
      </c>
      <c r="T3626" s="15">
        <f t="shared" si="227"/>
        <v>42605.774189814809</v>
      </c>
    </row>
    <row r="3627" spans="1:20" ht="41.4" x14ac:dyDescent="0.4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24"/>
        <v>103</v>
      </c>
      <c r="P3627">
        <f t="shared" si="225"/>
        <v>39.49</v>
      </c>
      <c r="Q3627" s="11" t="s">
        <v>8315</v>
      </c>
      <c r="R3627" t="s">
        <v>8316</v>
      </c>
      <c r="S3627" s="15">
        <f t="shared" si="226"/>
        <v>42157.652511574073</v>
      </c>
      <c r="T3627" s="15">
        <f t="shared" si="227"/>
        <v>42187.652511574073</v>
      </c>
    </row>
    <row r="3628" spans="1:20" ht="41.4" x14ac:dyDescent="0.4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24"/>
        <v>102</v>
      </c>
      <c r="P3628">
        <f t="shared" si="225"/>
        <v>84.85</v>
      </c>
      <c r="Q3628" s="11" t="s">
        <v>8315</v>
      </c>
      <c r="R3628" t="s">
        <v>8316</v>
      </c>
      <c r="S3628" s="15">
        <f t="shared" si="226"/>
        <v>41846.667326388888</v>
      </c>
      <c r="T3628" s="15">
        <f t="shared" si="227"/>
        <v>41867.667326388888</v>
      </c>
    </row>
    <row r="3629" spans="1:20" ht="41.4" x14ac:dyDescent="0.4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24"/>
        <v>100</v>
      </c>
      <c r="P3629">
        <f t="shared" si="225"/>
        <v>68.97</v>
      </c>
      <c r="Q3629" s="11" t="s">
        <v>8315</v>
      </c>
      <c r="R3629" t="s">
        <v>8316</v>
      </c>
      <c r="S3629" s="15">
        <f t="shared" si="226"/>
        <v>42460.741747685184</v>
      </c>
      <c r="T3629" s="15">
        <f t="shared" si="227"/>
        <v>42511.165972222225</v>
      </c>
    </row>
    <row r="3630" spans="1:20" ht="41.4" x14ac:dyDescent="0.4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24"/>
        <v>0</v>
      </c>
      <c r="P3630">
        <f t="shared" si="225"/>
        <v>0</v>
      </c>
      <c r="Q3630" s="11" t="s">
        <v>8315</v>
      </c>
      <c r="R3630" t="s">
        <v>8357</v>
      </c>
      <c r="S3630" s="15">
        <f t="shared" si="226"/>
        <v>42291.833287037036</v>
      </c>
      <c r="T3630" s="15">
        <f t="shared" si="227"/>
        <v>42351.874953703707</v>
      </c>
    </row>
    <row r="3631" spans="1:20" ht="41.4" x14ac:dyDescent="0.4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24"/>
        <v>0</v>
      </c>
      <c r="P3631">
        <f t="shared" si="225"/>
        <v>1</v>
      </c>
      <c r="Q3631" s="11" t="s">
        <v>8315</v>
      </c>
      <c r="R3631" t="s">
        <v>8357</v>
      </c>
      <c r="S3631" s="15">
        <f t="shared" si="226"/>
        <v>42437.094490740739</v>
      </c>
      <c r="T3631" s="15">
        <f t="shared" si="227"/>
        <v>42495.708333333328</v>
      </c>
    </row>
    <row r="3632" spans="1:20" ht="41.4" x14ac:dyDescent="0.4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24"/>
        <v>0</v>
      </c>
      <c r="P3632">
        <f t="shared" si="225"/>
        <v>1</v>
      </c>
      <c r="Q3632" s="11" t="s">
        <v>8315</v>
      </c>
      <c r="R3632" t="s">
        <v>8357</v>
      </c>
      <c r="S3632" s="15">
        <f t="shared" si="226"/>
        <v>41942.84710648148</v>
      </c>
      <c r="T3632" s="15">
        <f t="shared" si="227"/>
        <v>41972.888773148152</v>
      </c>
    </row>
    <row r="3633" spans="1:20" ht="41.4" x14ac:dyDescent="0.4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24"/>
        <v>51</v>
      </c>
      <c r="P3633">
        <f t="shared" si="225"/>
        <v>147.88</v>
      </c>
      <c r="Q3633" s="11" t="s">
        <v>8315</v>
      </c>
      <c r="R3633" t="s">
        <v>8357</v>
      </c>
      <c r="S3633" s="15">
        <f t="shared" si="226"/>
        <v>41880.753437499996</v>
      </c>
      <c r="T3633" s="15">
        <f t="shared" si="227"/>
        <v>41905.165972222225</v>
      </c>
    </row>
    <row r="3634" spans="1:20" ht="41.4" x14ac:dyDescent="0.4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24"/>
        <v>20</v>
      </c>
      <c r="P3634">
        <f t="shared" si="225"/>
        <v>100</v>
      </c>
      <c r="Q3634" s="11" t="s">
        <v>8315</v>
      </c>
      <c r="R3634" t="s">
        <v>8357</v>
      </c>
      <c r="S3634" s="15">
        <f t="shared" si="226"/>
        <v>41946.936909722222</v>
      </c>
      <c r="T3634" s="15">
        <f t="shared" si="227"/>
        <v>41966.936909722222</v>
      </c>
    </row>
    <row r="3635" spans="1:20" ht="41.4" x14ac:dyDescent="0.4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24"/>
        <v>35</v>
      </c>
      <c r="P3635">
        <f t="shared" si="225"/>
        <v>56.84</v>
      </c>
      <c r="Q3635" s="11" t="s">
        <v>8315</v>
      </c>
      <c r="R3635" t="s">
        <v>8357</v>
      </c>
      <c r="S3635" s="15">
        <f t="shared" si="226"/>
        <v>42649.623460648145</v>
      </c>
      <c r="T3635" s="15">
        <f t="shared" si="227"/>
        <v>42693.041666666672</v>
      </c>
    </row>
    <row r="3636" spans="1:20" ht="41.4" x14ac:dyDescent="0.4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24"/>
        <v>4</v>
      </c>
      <c r="P3636">
        <f t="shared" si="225"/>
        <v>176.94</v>
      </c>
      <c r="Q3636" s="11" t="s">
        <v>8315</v>
      </c>
      <c r="R3636" t="s">
        <v>8357</v>
      </c>
      <c r="S3636" s="15">
        <f t="shared" si="226"/>
        <v>42701.166365740741</v>
      </c>
      <c r="T3636" s="15">
        <f t="shared" si="227"/>
        <v>42749.165972222225</v>
      </c>
    </row>
    <row r="3637" spans="1:20" ht="27.6" x14ac:dyDescent="0.4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24"/>
        <v>36</v>
      </c>
      <c r="P3637">
        <f t="shared" si="225"/>
        <v>127.6</v>
      </c>
      <c r="Q3637" s="11" t="s">
        <v>8315</v>
      </c>
      <c r="R3637" t="s">
        <v>8357</v>
      </c>
      <c r="S3637" s="15">
        <f t="shared" si="226"/>
        <v>42450.88282407407</v>
      </c>
      <c r="T3637" s="15">
        <f t="shared" si="227"/>
        <v>42480.88282407407</v>
      </c>
    </row>
    <row r="3638" spans="1:20" ht="41.4" x14ac:dyDescent="0.4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24"/>
        <v>0</v>
      </c>
      <c r="P3638">
        <f t="shared" si="225"/>
        <v>0</v>
      </c>
      <c r="Q3638" s="11" t="s">
        <v>8315</v>
      </c>
      <c r="R3638" t="s">
        <v>8357</v>
      </c>
      <c r="S3638" s="15">
        <f t="shared" si="226"/>
        <v>42226.694780092599</v>
      </c>
      <c r="T3638" s="15">
        <f t="shared" si="227"/>
        <v>42261.694780092599</v>
      </c>
    </row>
    <row r="3639" spans="1:20" ht="55.2" x14ac:dyDescent="0.4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24"/>
        <v>31</v>
      </c>
      <c r="P3639">
        <f t="shared" si="225"/>
        <v>66.14</v>
      </c>
      <c r="Q3639" s="11" t="s">
        <v>8315</v>
      </c>
      <c r="R3639" t="s">
        <v>8357</v>
      </c>
      <c r="S3639" s="15">
        <f t="shared" si="226"/>
        <v>41975.700636574074</v>
      </c>
      <c r="T3639" s="15">
        <f t="shared" si="227"/>
        <v>42005.700636574074</v>
      </c>
    </row>
    <row r="3640" spans="1:20" ht="27.6" x14ac:dyDescent="0.4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24"/>
        <v>7</v>
      </c>
      <c r="P3640">
        <f t="shared" si="225"/>
        <v>108</v>
      </c>
      <c r="Q3640" s="11" t="s">
        <v>8315</v>
      </c>
      <c r="R3640" t="s">
        <v>8357</v>
      </c>
      <c r="S3640" s="15">
        <f t="shared" si="226"/>
        <v>42053.672824074078</v>
      </c>
      <c r="T3640" s="15">
        <f t="shared" si="227"/>
        <v>42113.631157407406</v>
      </c>
    </row>
    <row r="3641" spans="1:20" ht="41.4" x14ac:dyDescent="0.4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24"/>
        <v>0</v>
      </c>
      <c r="P3641">
        <f t="shared" si="225"/>
        <v>1</v>
      </c>
      <c r="Q3641" s="11" t="s">
        <v>8315</v>
      </c>
      <c r="R3641" t="s">
        <v>8357</v>
      </c>
      <c r="S3641" s="15">
        <f t="shared" si="226"/>
        <v>42590.677152777775</v>
      </c>
      <c r="T3641" s="15">
        <f t="shared" si="227"/>
        <v>42650.632638888885</v>
      </c>
    </row>
    <row r="3642" spans="1:20" ht="69" x14ac:dyDescent="0.4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24"/>
        <v>6</v>
      </c>
      <c r="P3642">
        <f t="shared" si="225"/>
        <v>18.329999999999998</v>
      </c>
      <c r="Q3642" s="11" t="s">
        <v>8315</v>
      </c>
      <c r="R3642" t="s">
        <v>8357</v>
      </c>
      <c r="S3642" s="15">
        <f t="shared" si="226"/>
        <v>42104.781597222223</v>
      </c>
      <c r="T3642" s="15">
        <f t="shared" si="227"/>
        <v>42134.781597222223</v>
      </c>
    </row>
    <row r="3643" spans="1:20" ht="41.4" x14ac:dyDescent="0.4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24"/>
        <v>0</v>
      </c>
      <c r="P3643">
        <f t="shared" si="225"/>
        <v>0</v>
      </c>
      <c r="Q3643" s="11" t="s">
        <v>8315</v>
      </c>
      <c r="R3643" t="s">
        <v>8357</v>
      </c>
      <c r="S3643" s="15">
        <f t="shared" si="226"/>
        <v>41899.627071759263</v>
      </c>
      <c r="T3643" s="15">
        <f t="shared" si="227"/>
        <v>41917.208333333336</v>
      </c>
    </row>
    <row r="3644" spans="1:20" ht="55.2" x14ac:dyDescent="0.4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24"/>
        <v>2</v>
      </c>
      <c r="P3644">
        <f t="shared" si="225"/>
        <v>7.5</v>
      </c>
      <c r="Q3644" s="11" t="s">
        <v>8315</v>
      </c>
      <c r="R3644" t="s">
        <v>8357</v>
      </c>
      <c r="S3644" s="15">
        <f t="shared" si="226"/>
        <v>42297.816284722227</v>
      </c>
      <c r="T3644" s="15">
        <f t="shared" si="227"/>
        <v>42338.708333333328</v>
      </c>
    </row>
    <row r="3645" spans="1:20" ht="41.4" x14ac:dyDescent="0.4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24"/>
        <v>0</v>
      </c>
      <c r="P3645">
        <f t="shared" si="225"/>
        <v>0</v>
      </c>
      <c r="Q3645" s="11" t="s">
        <v>8315</v>
      </c>
      <c r="R3645" t="s">
        <v>8357</v>
      </c>
      <c r="S3645" s="15">
        <f t="shared" si="226"/>
        <v>42285.143969907411</v>
      </c>
      <c r="T3645" s="15">
        <f t="shared" si="227"/>
        <v>42325.185636574075</v>
      </c>
    </row>
    <row r="3646" spans="1:20" ht="41.4" x14ac:dyDescent="0.4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24"/>
        <v>16</v>
      </c>
      <c r="P3646">
        <f t="shared" si="225"/>
        <v>68.42</v>
      </c>
      <c r="Q3646" s="11" t="s">
        <v>8315</v>
      </c>
      <c r="R3646" t="s">
        <v>8357</v>
      </c>
      <c r="S3646" s="15">
        <f t="shared" si="226"/>
        <v>42409.241747685184</v>
      </c>
      <c r="T3646" s="15">
        <f t="shared" si="227"/>
        <v>42437.207638888889</v>
      </c>
    </row>
    <row r="3647" spans="1:20" ht="41.4" x14ac:dyDescent="0.4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24"/>
        <v>0</v>
      </c>
      <c r="P3647">
        <f t="shared" si="225"/>
        <v>1</v>
      </c>
      <c r="Q3647" s="11" t="s">
        <v>8315</v>
      </c>
      <c r="R3647" t="s">
        <v>8357</v>
      </c>
      <c r="S3647" s="15">
        <f t="shared" si="226"/>
        <v>42665.970347222217</v>
      </c>
      <c r="T3647" s="15">
        <f t="shared" si="227"/>
        <v>42696.012013888889</v>
      </c>
    </row>
    <row r="3648" spans="1:20" ht="41.4" x14ac:dyDescent="0.4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24"/>
        <v>5</v>
      </c>
      <c r="P3648">
        <f t="shared" si="225"/>
        <v>60.13</v>
      </c>
      <c r="Q3648" s="11" t="s">
        <v>8315</v>
      </c>
      <c r="R3648" t="s">
        <v>8357</v>
      </c>
      <c r="S3648" s="15">
        <f t="shared" si="226"/>
        <v>42140.421319444446</v>
      </c>
      <c r="T3648" s="15">
        <f t="shared" si="227"/>
        <v>42171.979166666672</v>
      </c>
    </row>
    <row r="3649" spans="1:20" ht="41.4" x14ac:dyDescent="0.4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24"/>
        <v>6</v>
      </c>
      <c r="P3649">
        <f t="shared" si="225"/>
        <v>15</v>
      </c>
      <c r="Q3649" s="11" t="s">
        <v>8315</v>
      </c>
      <c r="R3649" t="s">
        <v>8357</v>
      </c>
      <c r="S3649" s="15">
        <f t="shared" si="226"/>
        <v>42598.749155092592</v>
      </c>
      <c r="T3649" s="15">
        <f t="shared" si="227"/>
        <v>42643.749155092592</v>
      </c>
    </row>
    <row r="3650" spans="1:20" ht="27.6" x14ac:dyDescent="0.4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si="224"/>
        <v>100</v>
      </c>
      <c r="P3650">
        <f t="shared" si="225"/>
        <v>550.04</v>
      </c>
      <c r="Q3650" s="11" t="s">
        <v>8315</v>
      </c>
      <c r="R3650" t="s">
        <v>8316</v>
      </c>
      <c r="S3650" s="15">
        <f t="shared" si="226"/>
        <v>41887.292187500003</v>
      </c>
      <c r="T3650" s="15">
        <f t="shared" si="227"/>
        <v>41917.292187500003</v>
      </c>
    </row>
    <row r="3651" spans="1:20" ht="41.4" x14ac:dyDescent="0.4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ref="O3651:O3714" si="228">ROUND(E3651/D3651*100,0)</f>
        <v>104</v>
      </c>
      <c r="P3651">
        <f t="shared" ref="P3651:P3714" si="229">IFERROR(ROUND(E3651/L3651,2),0)</f>
        <v>97.5</v>
      </c>
      <c r="Q3651" s="11" t="s">
        <v>8315</v>
      </c>
      <c r="R3651" t="s">
        <v>8316</v>
      </c>
      <c r="S3651" s="15">
        <f t="shared" ref="S3651:S3714" si="230">(((J3651/60)/60)/24)+DATE(1970,1,1)</f>
        <v>41780.712893518517</v>
      </c>
      <c r="T3651" s="15">
        <f t="shared" ref="T3651:T3714" si="231">(((I3651/60)/60)/24)+DATE(1970,1,1)</f>
        <v>41806.712893518517</v>
      </c>
    </row>
    <row r="3652" spans="1:20" ht="41.4" x14ac:dyDescent="0.4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28"/>
        <v>100</v>
      </c>
      <c r="P3652">
        <f t="shared" si="229"/>
        <v>29.41</v>
      </c>
      <c r="Q3652" s="11" t="s">
        <v>8315</v>
      </c>
      <c r="R3652" t="s">
        <v>8316</v>
      </c>
      <c r="S3652" s="15">
        <f t="shared" si="230"/>
        <v>42381.478981481487</v>
      </c>
      <c r="T3652" s="15">
        <f t="shared" si="231"/>
        <v>42402.478981481487</v>
      </c>
    </row>
    <row r="3653" spans="1:20" ht="41.4" x14ac:dyDescent="0.4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28"/>
        <v>104</v>
      </c>
      <c r="P3653">
        <f t="shared" si="229"/>
        <v>57.78</v>
      </c>
      <c r="Q3653" s="11" t="s">
        <v>8315</v>
      </c>
      <c r="R3653" t="s">
        <v>8316</v>
      </c>
      <c r="S3653" s="15">
        <f t="shared" si="230"/>
        <v>41828.646319444444</v>
      </c>
      <c r="T3653" s="15">
        <f t="shared" si="231"/>
        <v>41861.665972222225</v>
      </c>
    </row>
    <row r="3654" spans="1:20" ht="41.4" x14ac:dyDescent="0.4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28"/>
        <v>251</v>
      </c>
      <c r="P3654">
        <f t="shared" si="229"/>
        <v>44.24</v>
      </c>
      <c r="Q3654" s="11" t="s">
        <v>8315</v>
      </c>
      <c r="R3654" t="s">
        <v>8316</v>
      </c>
      <c r="S3654" s="15">
        <f t="shared" si="230"/>
        <v>42596.644699074073</v>
      </c>
      <c r="T3654" s="15">
        <f t="shared" si="231"/>
        <v>42607.165972222225</v>
      </c>
    </row>
    <row r="3655" spans="1:20" ht="41.4" x14ac:dyDescent="0.4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28"/>
        <v>101</v>
      </c>
      <c r="P3655">
        <f t="shared" si="229"/>
        <v>60.91</v>
      </c>
      <c r="Q3655" s="11" t="s">
        <v>8315</v>
      </c>
      <c r="R3655" t="s">
        <v>8316</v>
      </c>
      <c r="S3655" s="15">
        <f t="shared" si="230"/>
        <v>42191.363506944443</v>
      </c>
      <c r="T3655" s="15">
        <f t="shared" si="231"/>
        <v>42221.363506944443</v>
      </c>
    </row>
    <row r="3656" spans="1:20" ht="41.4" x14ac:dyDescent="0.4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28"/>
        <v>174</v>
      </c>
      <c r="P3656">
        <f t="shared" si="229"/>
        <v>68.84</v>
      </c>
      <c r="Q3656" s="11" t="s">
        <v>8315</v>
      </c>
      <c r="R3656" t="s">
        <v>8316</v>
      </c>
      <c r="S3656" s="15">
        <f t="shared" si="230"/>
        <v>42440.416504629626</v>
      </c>
      <c r="T3656" s="15">
        <f t="shared" si="231"/>
        <v>42463.708333333328</v>
      </c>
    </row>
    <row r="3657" spans="1:20" ht="41.4" x14ac:dyDescent="0.4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28"/>
        <v>116</v>
      </c>
      <c r="P3657">
        <f t="shared" si="229"/>
        <v>73.58</v>
      </c>
      <c r="Q3657" s="11" t="s">
        <v>8315</v>
      </c>
      <c r="R3657" t="s">
        <v>8316</v>
      </c>
      <c r="S3657" s="15">
        <f t="shared" si="230"/>
        <v>42173.803217592591</v>
      </c>
      <c r="T3657" s="15">
        <f t="shared" si="231"/>
        <v>42203.290972222225</v>
      </c>
    </row>
    <row r="3658" spans="1:20" ht="41.4" x14ac:dyDescent="0.4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28"/>
        <v>106</v>
      </c>
      <c r="P3658">
        <f t="shared" si="229"/>
        <v>115.02</v>
      </c>
      <c r="Q3658" s="11" t="s">
        <v>8315</v>
      </c>
      <c r="R3658" t="s">
        <v>8316</v>
      </c>
      <c r="S3658" s="15">
        <f t="shared" si="230"/>
        <v>42737.910138888896</v>
      </c>
      <c r="T3658" s="15">
        <f t="shared" si="231"/>
        <v>42767.957638888889</v>
      </c>
    </row>
    <row r="3659" spans="1:20" ht="41.4" x14ac:dyDescent="0.4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28"/>
        <v>111</v>
      </c>
      <c r="P3659">
        <f t="shared" si="229"/>
        <v>110.75</v>
      </c>
      <c r="Q3659" s="11" t="s">
        <v>8315</v>
      </c>
      <c r="R3659" t="s">
        <v>8316</v>
      </c>
      <c r="S3659" s="15">
        <f t="shared" si="230"/>
        <v>42499.629849537043</v>
      </c>
      <c r="T3659" s="15">
        <f t="shared" si="231"/>
        <v>42522.904166666667</v>
      </c>
    </row>
    <row r="3660" spans="1:20" ht="27.6" x14ac:dyDescent="0.4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28"/>
        <v>101</v>
      </c>
      <c r="P3660">
        <f t="shared" si="229"/>
        <v>75.5</v>
      </c>
      <c r="Q3660" s="11" t="s">
        <v>8315</v>
      </c>
      <c r="R3660" t="s">
        <v>8316</v>
      </c>
      <c r="S3660" s="15">
        <f t="shared" si="230"/>
        <v>41775.858564814815</v>
      </c>
      <c r="T3660" s="15">
        <f t="shared" si="231"/>
        <v>41822.165972222225</v>
      </c>
    </row>
    <row r="3661" spans="1:20" ht="41.4" x14ac:dyDescent="0.4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28"/>
        <v>102</v>
      </c>
      <c r="P3661">
        <f t="shared" si="229"/>
        <v>235.46</v>
      </c>
      <c r="Q3661" s="11" t="s">
        <v>8315</v>
      </c>
      <c r="R3661" t="s">
        <v>8316</v>
      </c>
      <c r="S3661" s="15">
        <f t="shared" si="230"/>
        <v>42055.277199074073</v>
      </c>
      <c r="T3661" s="15">
        <f t="shared" si="231"/>
        <v>42082.610416666663</v>
      </c>
    </row>
    <row r="3662" spans="1:20" ht="55.2" x14ac:dyDescent="0.4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28"/>
        <v>100</v>
      </c>
      <c r="P3662">
        <f t="shared" si="229"/>
        <v>11.36</v>
      </c>
      <c r="Q3662" s="11" t="s">
        <v>8315</v>
      </c>
      <c r="R3662" t="s">
        <v>8316</v>
      </c>
      <c r="S3662" s="15">
        <f t="shared" si="230"/>
        <v>41971.881076388891</v>
      </c>
      <c r="T3662" s="15">
        <f t="shared" si="231"/>
        <v>41996.881076388891</v>
      </c>
    </row>
    <row r="3663" spans="1:20" ht="41.4" x14ac:dyDescent="0.4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28"/>
        <v>111</v>
      </c>
      <c r="P3663">
        <f t="shared" si="229"/>
        <v>92.5</v>
      </c>
      <c r="Q3663" s="11" t="s">
        <v>8315</v>
      </c>
      <c r="R3663" t="s">
        <v>8316</v>
      </c>
      <c r="S3663" s="15">
        <f t="shared" si="230"/>
        <v>42447.896666666667</v>
      </c>
      <c r="T3663" s="15">
        <f t="shared" si="231"/>
        <v>42470.166666666672</v>
      </c>
    </row>
    <row r="3664" spans="1:20" ht="41.4" x14ac:dyDescent="0.4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28"/>
        <v>101</v>
      </c>
      <c r="P3664">
        <f t="shared" si="229"/>
        <v>202.85</v>
      </c>
      <c r="Q3664" s="11" t="s">
        <v>8315</v>
      </c>
      <c r="R3664" t="s">
        <v>8316</v>
      </c>
      <c r="S3664" s="15">
        <f t="shared" si="230"/>
        <v>42064.220069444447</v>
      </c>
      <c r="T3664" s="15">
        <f t="shared" si="231"/>
        <v>42094.178402777776</v>
      </c>
    </row>
    <row r="3665" spans="1:20" ht="41.4" x14ac:dyDescent="0.4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28"/>
        <v>104</v>
      </c>
      <c r="P3665">
        <f t="shared" si="229"/>
        <v>26</v>
      </c>
      <c r="Q3665" s="11" t="s">
        <v>8315</v>
      </c>
      <c r="R3665" t="s">
        <v>8316</v>
      </c>
      <c r="S3665" s="15">
        <f t="shared" si="230"/>
        <v>42665.451736111107</v>
      </c>
      <c r="T3665" s="15">
        <f t="shared" si="231"/>
        <v>42725.493402777778</v>
      </c>
    </row>
    <row r="3666" spans="1:20" ht="41.4" x14ac:dyDescent="0.4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28"/>
        <v>109</v>
      </c>
      <c r="P3666">
        <f t="shared" si="229"/>
        <v>46.05</v>
      </c>
      <c r="Q3666" s="11" t="s">
        <v>8315</v>
      </c>
      <c r="R3666" t="s">
        <v>8316</v>
      </c>
      <c r="S3666" s="15">
        <f t="shared" si="230"/>
        <v>42523.248715277776</v>
      </c>
      <c r="T3666" s="15">
        <f t="shared" si="231"/>
        <v>42537.248715277776</v>
      </c>
    </row>
    <row r="3667" spans="1:20" ht="41.4" x14ac:dyDescent="0.4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28"/>
        <v>115</v>
      </c>
      <c r="P3667">
        <f t="shared" si="229"/>
        <v>51</v>
      </c>
      <c r="Q3667" s="11" t="s">
        <v>8315</v>
      </c>
      <c r="R3667" t="s">
        <v>8316</v>
      </c>
      <c r="S3667" s="15">
        <f t="shared" si="230"/>
        <v>42294.808124999996</v>
      </c>
      <c r="T3667" s="15">
        <f t="shared" si="231"/>
        <v>42305.829166666663</v>
      </c>
    </row>
    <row r="3668" spans="1:20" x14ac:dyDescent="0.4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28"/>
        <v>100</v>
      </c>
      <c r="P3668">
        <f t="shared" si="229"/>
        <v>31.58</v>
      </c>
      <c r="Q3668" s="11" t="s">
        <v>8315</v>
      </c>
      <c r="R3668" t="s">
        <v>8316</v>
      </c>
      <c r="S3668" s="15">
        <f t="shared" si="230"/>
        <v>41822.90488425926</v>
      </c>
      <c r="T3668" s="15">
        <f t="shared" si="231"/>
        <v>41844.291666666664</v>
      </c>
    </row>
    <row r="3669" spans="1:20" ht="41.4" x14ac:dyDescent="0.4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28"/>
        <v>103</v>
      </c>
      <c r="P3669">
        <f t="shared" si="229"/>
        <v>53.36</v>
      </c>
      <c r="Q3669" s="11" t="s">
        <v>8315</v>
      </c>
      <c r="R3669" t="s">
        <v>8316</v>
      </c>
      <c r="S3669" s="15">
        <f t="shared" si="230"/>
        <v>42173.970127314817</v>
      </c>
      <c r="T3669" s="15">
        <f t="shared" si="231"/>
        <v>42203.970127314817</v>
      </c>
    </row>
    <row r="3670" spans="1:20" ht="41.4" x14ac:dyDescent="0.4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28"/>
        <v>104</v>
      </c>
      <c r="P3670">
        <f t="shared" si="229"/>
        <v>36.96</v>
      </c>
      <c r="Q3670" s="11" t="s">
        <v>8315</v>
      </c>
      <c r="R3670" t="s">
        <v>8316</v>
      </c>
      <c r="S3670" s="15">
        <f t="shared" si="230"/>
        <v>42185.556157407409</v>
      </c>
      <c r="T3670" s="15">
        <f t="shared" si="231"/>
        <v>42208.772916666669</v>
      </c>
    </row>
    <row r="3671" spans="1:20" ht="41.4" x14ac:dyDescent="0.4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28"/>
        <v>138</v>
      </c>
      <c r="P3671">
        <f t="shared" si="229"/>
        <v>81.290000000000006</v>
      </c>
      <c r="Q3671" s="11" t="s">
        <v>8315</v>
      </c>
      <c r="R3671" t="s">
        <v>8316</v>
      </c>
      <c r="S3671" s="15">
        <f t="shared" si="230"/>
        <v>42136.675196759257</v>
      </c>
      <c r="T3671" s="15">
        <f t="shared" si="231"/>
        <v>42166.675196759257</v>
      </c>
    </row>
    <row r="3672" spans="1:20" ht="41.4" x14ac:dyDescent="0.4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28"/>
        <v>110</v>
      </c>
      <c r="P3672">
        <f t="shared" si="229"/>
        <v>20.079999999999998</v>
      </c>
      <c r="Q3672" s="11" t="s">
        <v>8315</v>
      </c>
      <c r="R3672" t="s">
        <v>8316</v>
      </c>
      <c r="S3672" s="15">
        <f t="shared" si="230"/>
        <v>42142.514016203699</v>
      </c>
      <c r="T3672" s="15">
        <f t="shared" si="231"/>
        <v>42155.958333333328</v>
      </c>
    </row>
    <row r="3673" spans="1:20" ht="41.4" x14ac:dyDescent="0.4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28"/>
        <v>101</v>
      </c>
      <c r="P3673">
        <f t="shared" si="229"/>
        <v>88.25</v>
      </c>
      <c r="Q3673" s="11" t="s">
        <v>8315</v>
      </c>
      <c r="R3673" t="s">
        <v>8316</v>
      </c>
      <c r="S3673" s="15">
        <f t="shared" si="230"/>
        <v>41820.62809027778</v>
      </c>
      <c r="T3673" s="15">
        <f t="shared" si="231"/>
        <v>41841.165972222225</v>
      </c>
    </row>
    <row r="3674" spans="1:20" ht="41.4" x14ac:dyDescent="0.4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28"/>
        <v>102</v>
      </c>
      <c r="P3674">
        <f t="shared" si="229"/>
        <v>53.44</v>
      </c>
      <c r="Q3674" s="11" t="s">
        <v>8315</v>
      </c>
      <c r="R3674" t="s">
        <v>8316</v>
      </c>
      <c r="S3674" s="15">
        <f t="shared" si="230"/>
        <v>41878.946574074071</v>
      </c>
      <c r="T3674" s="15">
        <f t="shared" si="231"/>
        <v>41908.946574074071</v>
      </c>
    </row>
    <row r="3675" spans="1:20" ht="41.4" x14ac:dyDescent="0.4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28"/>
        <v>114</v>
      </c>
      <c r="P3675">
        <f t="shared" si="229"/>
        <v>39.869999999999997</v>
      </c>
      <c r="Q3675" s="11" t="s">
        <v>8315</v>
      </c>
      <c r="R3675" t="s">
        <v>8316</v>
      </c>
      <c r="S3675" s="15">
        <f t="shared" si="230"/>
        <v>41914.295104166667</v>
      </c>
      <c r="T3675" s="15">
        <f t="shared" si="231"/>
        <v>41948.536111111112</v>
      </c>
    </row>
    <row r="3676" spans="1:20" ht="41.4" x14ac:dyDescent="0.4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28"/>
        <v>100</v>
      </c>
      <c r="P3676">
        <f t="shared" si="229"/>
        <v>145.16</v>
      </c>
      <c r="Q3676" s="11" t="s">
        <v>8315</v>
      </c>
      <c r="R3676" t="s">
        <v>8316</v>
      </c>
      <c r="S3676" s="15">
        <f t="shared" si="230"/>
        <v>42556.873020833329</v>
      </c>
      <c r="T3676" s="15">
        <f t="shared" si="231"/>
        <v>42616.873020833329</v>
      </c>
    </row>
    <row r="3677" spans="1:20" ht="41.4" x14ac:dyDescent="0.4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28"/>
        <v>140</v>
      </c>
      <c r="P3677">
        <f t="shared" si="229"/>
        <v>23.33</v>
      </c>
      <c r="Q3677" s="11" t="s">
        <v>8315</v>
      </c>
      <c r="R3677" t="s">
        <v>8316</v>
      </c>
      <c r="S3677" s="15">
        <f t="shared" si="230"/>
        <v>42493.597013888888</v>
      </c>
      <c r="T3677" s="15">
        <f t="shared" si="231"/>
        <v>42505.958333333328</v>
      </c>
    </row>
    <row r="3678" spans="1:20" ht="41.4" x14ac:dyDescent="0.4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28"/>
        <v>129</v>
      </c>
      <c r="P3678">
        <f t="shared" si="229"/>
        <v>64.38</v>
      </c>
      <c r="Q3678" s="11" t="s">
        <v>8315</v>
      </c>
      <c r="R3678" t="s">
        <v>8316</v>
      </c>
      <c r="S3678" s="15">
        <f t="shared" si="230"/>
        <v>41876.815787037034</v>
      </c>
      <c r="T3678" s="15">
        <f t="shared" si="231"/>
        <v>41894.815787037034</v>
      </c>
    </row>
    <row r="3679" spans="1:20" ht="27.6" x14ac:dyDescent="0.4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28"/>
        <v>103</v>
      </c>
      <c r="P3679">
        <f t="shared" si="229"/>
        <v>62.05</v>
      </c>
      <c r="Q3679" s="11" t="s">
        <v>8315</v>
      </c>
      <c r="R3679" t="s">
        <v>8316</v>
      </c>
      <c r="S3679" s="15">
        <f t="shared" si="230"/>
        <v>41802.574282407404</v>
      </c>
      <c r="T3679" s="15">
        <f t="shared" si="231"/>
        <v>41823.165972222225</v>
      </c>
    </row>
    <row r="3680" spans="1:20" ht="27.6" x14ac:dyDescent="0.4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28"/>
        <v>103</v>
      </c>
      <c r="P3680">
        <f t="shared" si="229"/>
        <v>66.13</v>
      </c>
      <c r="Q3680" s="11" t="s">
        <v>8315</v>
      </c>
      <c r="R3680" t="s">
        <v>8316</v>
      </c>
      <c r="S3680" s="15">
        <f t="shared" si="230"/>
        <v>42120.531226851846</v>
      </c>
      <c r="T3680" s="15">
        <f t="shared" si="231"/>
        <v>42155.531226851846</v>
      </c>
    </row>
    <row r="3681" spans="1:20" ht="41.4" x14ac:dyDescent="0.4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28"/>
        <v>110</v>
      </c>
      <c r="P3681">
        <f t="shared" si="229"/>
        <v>73.400000000000006</v>
      </c>
      <c r="Q3681" s="11" t="s">
        <v>8315</v>
      </c>
      <c r="R3681" t="s">
        <v>8316</v>
      </c>
      <c r="S3681" s="15">
        <f t="shared" si="230"/>
        <v>41786.761354166665</v>
      </c>
      <c r="T3681" s="15">
        <f t="shared" si="231"/>
        <v>41821.207638888889</v>
      </c>
    </row>
    <row r="3682" spans="1:20" ht="27.6" x14ac:dyDescent="0.4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28"/>
        <v>113</v>
      </c>
      <c r="P3682">
        <f t="shared" si="229"/>
        <v>99.5</v>
      </c>
      <c r="Q3682" s="11" t="s">
        <v>8315</v>
      </c>
      <c r="R3682" t="s">
        <v>8316</v>
      </c>
      <c r="S3682" s="15">
        <f t="shared" si="230"/>
        <v>42627.454097222217</v>
      </c>
      <c r="T3682" s="15">
        <f t="shared" si="231"/>
        <v>42648.454097222217</v>
      </c>
    </row>
    <row r="3683" spans="1:20" ht="55.2" x14ac:dyDescent="0.4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28"/>
        <v>112</v>
      </c>
      <c r="P3683">
        <f t="shared" si="229"/>
        <v>62.17</v>
      </c>
      <c r="Q3683" s="11" t="s">
        <v>8315</v>
      </c>
      <c r="R3683" t="s">
        <v>8316</v>
      </c>
      <c r="S3683" s="15">
        <f t="shared" si="230"/>
        <v>42374.651504629626</v>
      </c>
      <c r="T3683" s="15">
        <f t="shared" si="231"/>
        <v>42384.651504629626</v>
      </c>
    </row>
    <row r="3684" spans="1:20" ht="41.4" x14ac:dyDescent="0.4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28"/>
        <v>139</v>
      </c>
      <c r="P3684">
        <f t="shared" si="229"/>
        <v>62.33</v>
      </c>
      <c r="Q3684" s="11" t="s">
        <v>8315</v>
      </c>
      <c r="R3684" t="s">
        <v>8316</v>
      </c>
      <c r="S3684" s="15">
        <f t="shared" si="230"/>
        <v>41772.685393518521</v>
      </c>
      <c r="T3684" s="15">
        <f t="shared" si="231"/>
        <v>41806.290972222225</v>
      </c>
    </row>
    <row r="3685" spans="1:20" ht="41.4" x14ac:dyDescent="0.4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28"/>
        <v>111</v>
      </c>
      <c r="P3685">
        <f t="shared" si="229"/>
        <v>58.79</v>
      </c>
      <c r="Q3685" s="11" t="s">
        <v>8315</v>
      </c>
      <c r="R3685" t="s">
        <v>8316</v>
      </c>
      <c r="S3685" s="15">
        <f t="shared" si="230"/>
        <v>42633.116851851853</v>
      </c>
      <c r="T3685" s="15">
        <f t="shared" si="231"/>
        <v>42663.116851851853</v>
      </c>
    </row>
    <row r="3686" spans="1:20" ht="41.4" x14ac:dyDescent="0.4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28"/>
        <v>139</v>
      </c>
      <c r="P3686">
        <f t="shared" si="229"/>
        <v>45.35</v>
      </c>
      <c r="Q3686" s="11" t="s">
        <v>8315</v>
      </c>
      <c r="R3686" t="s">
        <v>8316</v>
      </c>
      <c r="S3686" s="15">
        <f t="shared" si="230"/>
        <v>42219.180393518516</v>
      </c>
      <c r="T3686" s="15">
        <f t="shared" si="231"/>
        <v>42249.180393518516</v>
      </c>
    </row>
    <row r="3687" spans="1:20" ht="41.4" x14ac:dyDescent="0.4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28"/>
        <v>106</v>
      </c>
      <c r="P3687">
        <f t="shared" si="229"/>
        <v>41.94</v>
      </c>
      <c r="Q3687" s="11" t="s">
        <v>8315</v>
      </c>
      <c r="R3687" t="s">
        <v>8316</v>
      </c>
      <c r="S3687" s="15">
        <f t="shared" si="230"/>
        <v>41753.593275462961</v>
      </c>
      <c r="T3687" s="15">
        <f t="shared" si="231"/>
        <v>41778.875</v>
      </c>
    </row>
    <row r="3688" spans="1:20" ht="41.4" x14ac:dyDescent="0.4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28"/>
        <v>101</v>
      </c>
      <c r="P3688">
        <f t="shared" si="229"/>
        <v>59.17</v>
      </c>
      <c r="Q3688" s="11" t="s">
        <v>8315</v>
      </c>
      <c r="R3688" t="s">
        <v>8316</v>
      </c>
      <c r="S3688" s="15">
        <f t="shared" si="230"/>
        <v>42230.662731481483</v>
      </c>
      <c r="T3688" s="15">
        <f t="shared" si="231"/>
        <v>42245.165972222225</v>
      </c>
    </row>
    <row r="3689" spans="1:20" ht="41.4" x14ac:dyDescent="0.4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28"/>
        <v>100</v>
      </c>
      <c r="P3689">
        <f t="shared" si="229"/>
        <v>200.49</v>
      </c>
      <c r="Q3689" s="11" t="s">
        <v>8315</v>
      </c>
      <c r="R3689" t="s">
        <v>8316</v>
      </c>
      <c r="S3689" s="15">
        <f t="shared" si="230"/>
        <v>41787.218229166669</v>
      </c>
      <c r="T3689" s="15">
        <f t="shared" si="231"/>
        <v>41817.218229166669</v>
      </c>
    </row>
    <row r="3690" spans="1:20" ht="41.4" x14ac:dyDescent="0.4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28"/>
        <v>109</v>
      </c>
      <c r="P3690">
        <f t="shared" si="229"/>
        <v>83.97</v>
      </c>
      <c r="Q3690" s="11" t="s">
        <v>8315</v>
      </c>
      <c r="R3690" t="s">
        <v>8316</v>
      </c>
      <c r="S3690" s="15">
        <f t="shared" si="230"/>
        <v>41829.787083333329</v>
      </c>
      <c r="T3690" s="15">
        <f t="shared" si="231"/>
        <v>41859.787083333329</v>
      </c>
    </row>
    <row r="3691" spans="1:20" ht="41.4" x14ac:dyDescent="0.4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28"/>
        <v>118</v>
      </c>
      <c r="P3691">
        <f t="shared" si="229"/>
        <v>57.26</v>
      </c>
      <c r="Q3691" s="11" t="s">
        <v>8315</v>
      </c>
      <c r="R3691" t="s">
        <v>8316</v>
      </c>
      <c r="S3691" s="15">
        <f t="shared" si="230"/>
        <v>42147.826840277776</v>
      </c>
      <c r="T3691" s="15">
        <f t="shared" si="231"/>
        <v>42176.934027777781</v>
      </c>
    </row>
    <row r="3692" spans="1:20" ht="41.4" x14ac:dyDescent="0.4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28"/>
        <v>120</v>
      </c>
      <c r="P3692">
        <f t="shared" si="229"/>
        <v>58.06</v>
      </c>
      <c r="Q3692" s="11" t="s">
        <v>8315</v>
      </c>
      <c r="R3692" t="s">
        <v>8316</v>
      </c>
      <c r="S3692" s="15">
        <f t="shared" si="230"/>
        <v>41940.598182870373</v>
      </c>
      <c r="T3692" s="15">
        <f t="shared" si="231"/>
        <v>41970.639849537038</v>
      </c>
    </row>
    <row r="3693" spans="1:20" ht="27.6" x14ac:dyDescent="0.4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28"/>
        <v>128</v>
      </c>
      <c r="P3693">
        <f t="shared" si="229"/>
        <v>186.8</v>
      </c>
      <c r="Q3693" s="11" t="s">
        <v>8315</v>
      </c>
      <c r="R3693" t="s">
        <v>8316</v>
      </c>
      <c r="S3693" s="15">
        <f t="shared" si="230"/>
        <v>42020.700567129628</v>
      </c>
      <c r="T3693" s="15">
        <f t="shared" si="231"/>
        <v>42065.207638888889</v>
      </c>
    </row>
    <row r="3694" spans="1:20" ht="27.6" x14ac:dyDescent="0.4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28"/>
        <v>126</v>
      </c>
      <c r="P3694">
        <f t="shared" si="229"/>
        <v>74.12</v>
      </c>
      <c r="Q3694" s="11" t="s">
        <v>8315</v>
      </c>
      <c r="R3694" t="s">
        <v>8316</v>
      </c>
      <c r="S3694" s="15">
        <f t="shared" si="230"/>
        <v>41891.96503472222</v>
      </c>
      <c r="T3694" s="15">
        <f t="shared" si="231"/>
        <v>41901</v>
      </c>
    </row>
    <row r="3695" spans="1:20" ht="41.4" x14ac:dyDescent="0.4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28"/>
        <v>129</v>
      </c>
      <c r="P3695">
        <f t="shared" si="229"/>
        <v>30.71</v>
      </c>
      <c r="Q3695" s="11" t="s">
        <v>8315</v>
      </c>
      <c r="R3695" t="s">
        <v>8316</v>
      </c>
      <c r="S3695" s="15">
        <f t="shared" si="230"/>
        <v>42309.191307870366</v>
      </c>
      <c r="T3695" s="15">
        <f t="shared" si="231"/>
        <v>42338.9375</v>
      </c>
    </row>
    <row r="3696" spans="1:20" ht="41.4" x14ac:dyDescent="0.4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28"/>
        <v>107</v>
      </c>
      <c r="P3696">
        <f t="shared" si="229"/>
        <v>62.67</v>
      </c>
      <c r="Q3696" s="11" t="s">
        <v>8315</v>
      </c>
      <c r="R3696" t="s">
        <v>8316</v>
      </c>
      <c r="S3696" s="15">
        <f t="shared" si="230"/>
        <v>42490.133877314816</v>
      </c>
      <c r="T3696" s="15">
        <f t="shared" si="231"/>
        <v>42527.083333333328</v>
      </c>
    </row>
    <row r="3697" spans="1:20" ht="55.2" x14ac:dyDescent="0.4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28"/>
        <v>100</v>
      </c>
      <c r="P3697">
        <f t="shared" si="229"/>
        <v>121.36</v>
      </c>
      <c r="Q3697" s="11" t="s">
        <v>8315</v>
      </c>
      <c r="R3697" t="s">
        <v>8316</v>
      </c>
      <c r="S3697" s="15">
        <f t="shared" si="230"/>
        <v>41995.870486111111</v>
      </c>
      <c r="T3697" s="15">
        <f t="shared" si="231"/>
        <v>42015.870486111111</v>
      </c>
    </row>
    <row r="3698" spans="1:20" ht="41.4" x14ac:dyDescent="0.4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28"/>
        <v>155</v>
      </c>
      <c r="P3698">
        <f t="shared" si="229"/>
        <v>39.74</v>
      </c>
      <c r="Q3698" s="11" t="s">
        <v>8315</v>
      </c>
      <c r="R3698" t="s">
        <v>8316</v>
      </c>
      <c r="S3698" s="15">
        <f t="shared" si="230"/>
        <v>41988.617083333331</v>
      </c>
      <c r="T3698" s="15">
        <f t="shared" si="231"/>
        <v>42048.617083333331</v>
      </c>
    </row>
    <row r="3699" spans="1:20" ht="41.4" x14ac:dyDescent="0.4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28"/>
        <v>108</v>
      </c>
      <c r="P3699">
        <f t="shared" si="229"/>
        <v>72</v>
      </c>
      <c r="Q3699" s="11" t="s">
        <v>8315</v>
      </c>
      <c r="R3699" t="s">
        <v>8316</v>
      </c>
      <c r="S3699" s="15">
        <f t="shared" si="230"/>
        <v>42479.465833333335</v>
      </c>
      <c r="T3699" s="15">
        <f t="shared" si="231"/>
        <v>42500.465833333335</v>
      </c>
    </row>
    <row r="3700" spans="1:20" ht="27.6" x14ac:dyDescent="0.4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28"/>
        <v>111</v>
      </c>
      <c r="P3700">
        <f t="shared" si="229"/>
        <v>40.630000000000003</v>
      </c>
      <c r="Q3700" s="11" t="s">
        <v>8315</v>
      </c>
      <c r="R3700" t="s">
        <v>8316</v>
      </c>
      <c r="S3700" s="15">
        <f t="shared" si="230"/>
        <v>42401.806562500002</v>
      </c>
      <c r="T3700" s="15">
        <f t="shared" si="231"/>
        <v>42431.806562500002</v>
      </c>
    </row>
    <row r="3701" spans="1:20" ht="41.4" x14ac:dyDescent="0.4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28"/>
        <v>101</v>
      </c>
      <c r="P3701">
        <f t="shared" si="229"/>
        <v>63</v>
      </c>
      <c r="Q3701" s="11" t="s">
        <v>8315</v>
      </c>
      <c r="R3701" t="s">
        <v>8316</v>
      </c>
      <c r="S3701" s="15">
        <f t="shared" si="230"/>
        <v>41897.602037037039</v>
      </c>
      <c r="T3701" s="15">
        <f t="shared" si="231"/>
        <v>41927.602037037039</v>
      </c>
    </row>
    <row r="3702" spans="1:20" ht="27.6" x14ac:dyDescent="0.4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28"/>
        <v>121</v>
      </c>
      <c r="P3702">
        <f t="shared" si="229"/>
        <v>33.67</v>
      </c>
      <c r="Q3702" s="11" t="s">
        <v>8315</v>
      </c>
      <c r="R3702" t="s">
        <v>8316</v>
      </c>
      <c r="S3702" s="15">
        <f t="shared" si="230"/>
        <v>41882.585648148146</v>
      </c>
      <c r="T3702" s="15">
        <f t="shared" si="231"/>
        <v>41912.666666666664</v>
      </c>
    </row>
    <row r="3703" spans="1:20" ht="41.4" x14ac:dyDescent="0.4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28"/>
        <v>100</v>
      </c>
      <c r="P3703">
        <f t="shared" si="229"/>
        <v>38.590000000000003</v>
      </c>
      <c r="Q3703" s="11" t="s">
        <v>8315</v>
      </c>
      <c r="R3703" t="s">
        <v>8316</v>
      </c>
      <c r="S3703" s="15">
        <f t="shared" si="230"/>
        <v>42129.541585648149</v>
      </c>
      <c r="T3703" s="15">
        <f t="shared" si="231"/>
        <v>42159.541585648149</v>
      </c>
    </row>
    <row r="3704" spans="1:20" ht="41.4" x14ac:dyDescent="0.4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28"/>
        <v>109</v>
      </c>
      <c r="P3704">
        <f t="shared" si="229"/>
        <v>155.94999999999999</v>
      </c>
      <c r="Q3704" s="11" t="s">
        <v>8315</v>
      </c>
      <c r="R3704" t="s">
        <v>8316</v>
      </c>
      <c r="S3704" s="15">
        <f t="shared" si="230"/>
        <v>42524.53800925926</v>
      </c>
      <c r="T3704" s="15">
        <f t="shared" si="231"/>
        <v>42561.957638888889</v>
      </c>
    </row>
    <row r="3705" spans="1:20" ht="41.4" x14ac:dyDescent="0.4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28"/>
        <v>123</v>
      </c>
      <c r="P3705">
        <f t="shared" si="229"/>
        <v>43.2</v>
      </c>
      <c r="Q3705" s="11" t="s">
        <v>8315</v>
      </c>
      <c r="R3705" t="s">
        <v>8316</v>
      </c>
      <c r="S3705" s="15">
        <f t="shared" si="230"/>
        <v>42556.504490740743</v>
      </c>
      <c r="T3705" s="15">
        <f t="shared" si="231"/>
        <v>42595.290972222225</v>
      </c>
    </row>
    <row r="3706" spans="1:20" ht="41.4" x14ac:dyDescent="0.4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28"/>
        <v>136</v>
      </c>
      <c r="P3706">
        <f t="shared" si="229"/>
        <v>15.15</v>
      </c>
      <c r="Q3706" s="11" t="s">
        <v>8315</v>
      </c>
      <c r="R3706" t="s">
        <v>8316</v>
      </c>
      <c r="S3706" s="15">
        <f t="shared" si="230"/>
        <v>42461.689745370371</v>
      </c>
      <c r="T3706" s="15">
        <f t="shared" si="231"/>
        <v>42521.689745370371</v>
      </c>
    </row>
    <row r="3707" spans="1:20" ht="41.4" x14ac:dyDescent="0.4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28"/>
        <v>103</v>
      </c>
      <c r="P3707">
        <f t="shared" si="229"/>
        <v>83.57</v>
      </c>
      <c r="Q3707" s="11" t="s">
        <v>8315</v>
      </c>
      <c r="R3707" t="s">
        <v>8316</v>
      </c>
      <c r="S3707" s="15">
        <f t="shared" si="230"/>
        <v>41792.542986111112</v>
      </c>
      <c r="T3707" s="15">
        <f t="shared" si="231"/>
        <v>41813.75</v>
      </c>
    </row>
    <row r="3708" spans="1:20" ht="41.4" x14ac:dyDescent="0.4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28"/>
        <v>121</v>
      </c>
      <c r="P3708">
        <f t="shared" si="229"/>
        <v>140</v>
      </c>
      <c r="Q3708" s="11" t="s">
        <v>8315</v>
      </c>
      <c r="R3708" t="s">
        <v>8316</v>
      </c>
      <c r="S3708" s="15">
        <f t="shared" si="230"/>
        <v>41879.913761574076</v>
      </c>
      <c r="T3708" s="15">
        <f t="shared" si="231"/>
        <v>41894.913761574076</v>
      </c>
    </row>
    <row r="3709" spans="1:20" ht="27.6" x14ac:dyDescent="0.4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28"/>
        <v>186</v>
      </c>
      <c r="P3709">
        <f t="shared" si="229"/>
        <v>80.87</v>
      </c>
      <c r="Q3709" s="11" t="s">
        <v>8315</v>
      </c>
      <c r="R3709" t="s">
        <v>8316</v>
      </c>
      <c r="S3709" s="15">
        <f t="shared" si="230"/>
        <v>42552.048356481479</v>
      </c>
      <c r="T3709" s="15">
        <f t="shared" si="231"/>
        <v>42573.226388888885</v>
      </c>
    </row>
    <row r="3710" spans="1:20" ht="41.4" x14ac:dyDescent="0.4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28"/>
        <v>300</v>
      </c>
      <c r="P3710">
        <f t="shared" si="229"/>
        <v>53.85</v>
      </c>
      <c r="Q3710" s="11" t="s">
        <v>8315</v>
      </c>
      <c r="R3710" t="s">
        <v>8316</v>
      </c>
      <c r="S3710" s="15">
        <f t="shared" si="230"/>
        <v>41810.142199074071</v>
      </c>
      <c r="T3710" s="15">
        <f t="shared" si="231"/>
        <v>41824.142199074071</v>
      </c>
    </row>
    <row r="3711" spans="1:20" ht="41.4" x14ac:dyDescent="0.4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28"/>
        <v>108</v>
      </c>
      <c r="P3711">
        <f t="shared" si="229"/>
        <v>30.93</v>
      </c>
      <c r="Q3711" s="11" t="s">
        <v>8315</v>
      </c>
      <c r="R3711" t="s">
        <v>8316</v>
      </c>
      <c r="S3711" s="15">
        <f t="shared" si="230"/>
        <v>41785.707708333335</v>
      </c>
      <c r="T3711" s="15">
        <f t="shared" si="231"/>
        <v>41815.707708333335</v>
      </c>
    </row>
    <row r="3712" spans="1:20" ht="27.6" x14ac:dyDescent="0.4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28"/>
        <v>141</v>
      </c>
      <c r="P3712">
        <f t="shared" si="229"/>
        <v>67.959999999999994</v>
      </c>
      <c r="Q3712" s="11" t="s">
        <v>8315</v>
      </c>
      <c r="R3712" t="s">
        <v>8316</v>
      </c>
      <c r="S3712" s="15">
        <f t="shared" si="230"/>
        <v>42072.576249999998</v>
      </c>
      <c r="T3712" s="15">
        <f t="shared" si="231"/>
        <v>42097.576249999998</v>
      </c>
    </row>
    <row r="3713" spans="1:20" ht="27.6" x14ac:dyDescent="0.4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28"/>
        <v>114</v>
      </c>
      <c r="P3713">
        <f t="shared" si="229"/>
        <v>27.14</v>
      </c>
      <c r="Q3713" s="11" t="s">
        <v>8315</v>
      </c>
      <c r="R3713" t="s">
        <v>8316</v>
      </c>
      <c r="S3713" s="15">
        <f t="shared" si="230"/>
        <v>41779.724224537036</v>
      </c>
      <c r="T3713" s="15">
        <f t="shared" si="231"/>
        <v>41805.666666666664</v>
      </c>
    </row>
    <row r="3714" spans="1:20" ht="41.4" x14ac:dyDescent="0.4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si="228"/>
        <v>154</v>
      </c>
      <c r="P3714">
        <f t="shared" si="229"/>
        <v>110.87</v>
      </c>
      <c r="Q3714" s="11" t="s">
        <v>8315</v>
      </c>
      <c r="R3714" t="s">
        <v>8316</v>
      </c>
      <c r="S3714" s="15">
        <f t="shared" si="230"/>
        <v>42134.172071759262</v>
      </c>
      <c r="T3714" s="15">
        <f t="shared" si="231"/>
        <v>42155.290972222225</v>
      </c>
    </row>
    <row r="3715" spans="1:20" ht="41.4" x14ac:dyDescent="0.4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ref="O3715:O3778" si="232">ROUND(E3715/D3715*100,0)</f>
        <v>102</v>
      </c>
      <c r="P3715">
        <f t="shared" ref="P3715:P3778" si="233">IFERROR(ROUND(E3715/L3715,2),0)</f>
        <v>106.84</v>
      </c>
      <c r="Q3715" s="11" t="s">
        <v>8315</v>
      </c>
      <c r="R3715" t="s">
        <v>8316</v>
      </c>
      <c r="S3715" s="15">
        <f t="shared" ref="S3715:S3778" si="234">(((J3715/60)/60)/24)+DATE(1970,1,1)</f>
        <v>42505.738032407404</v>
      </c>
      <c r="T3715" s="15">
        <f t="shared" ref="T3715:T3778" si="235">(((I3715/60)/60)/24)+DATE(1970,1,1)</f>
        <v>42525.738032407404</v>
      </c>
    </row>
    <row r="3716" spans="1:20" ht="41.4" x14ac:dyDescent="0.4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32"/>
        <v>102</v>
      </c>
      <c r="P3716">
        <f t="shared" si="233"/>
        <v>105.52</v>
      </c>
      <c r="Q3716" s="11" t="s">
        <v>8315</v>
      </c>
      <c r="R3716" t="s">
        <v>8316</v>
      </c>
      <c r="S3716" s="15">
        <f t="shared" si="234"/>
        <v>42118.556331018524</v>
      </c>
      <c r="T3716" s="15">
        <f t="shared" si="235"/>
        <v>42150.165972222225</v>
      </c>
    </row>
    <row r="3717" spans="1:20" ht="41.4" x14ac:dyDescent="0.4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32"/>
        <v>103</v>
      </c>
      <c r="P3717">
        <f t="shared" si="233"/>
        <v>132.96</v>
      </c>
      <c r="Q3717" s="11" t="s">
        <v>8315</v>
      </c>
      <c r="R3717" t="s">
        <v>8316</v>
      </c>
      <c r="S3717" s="15">
        <f t="shared" si="234"/>
        <v>42036.995590277773</v>
      </c>
      <c r="T3717" s="15">
        <f t="shared" si="235"/>
        <v>42094.536111111112</v>
      </c>
    </row>
    <row r="3718" spans="1:20" ht="41.4" x14ac:dyDescent="0.4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32"/>
        <v>156</v>
      </c>
      <c r="P3718">
        <f t="shared" si="233"/>
        <v>51.92</v>
      </c>
      <c r="Q3718" s="11" t="s">
        <v>8315</v>
      </c>
      <c r="R3718" t="s">
        <v>8316</v>
      </c>
      <c r="S3718" s="15">
        <f t="shared" si="234"/>
        <v>42360.887835648144</v>
      </c>
      <c r="T3718" s="15">
        <f t="shared" si="235"/>
        <v>42390.887835648144</v>
      </c>
    </row>
    <row r="3719" spans="1:20" ht="41.4" x14ac:dyDescent="0.4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32"/>
        <v>101</v>
      </c>
      <c r="P3719">
        <f t="shared" si="233"/>
        <v>310</v>
      </c>
      <c r="Q3719" s="11" t="s">
        <v>8315</v>
      </c>
      <c r="R3719" t="s">
        <v>8316</v>
      </c>
      <c r="S3719" s="15">
        <f t="shared" si="234"/>
        <v>42102.866307870368</v>
      </c>
      <c r="T3719" s="15">
        <f t="shared" si="235"/>
        <v>42133.866307870368</v>
      </c>
    </row>
    <row r="3720" spans="1:20" ht="41.4" x14ac:dyDescent="0.4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32"/>
        <v>239</v>
      </c>
      <c r="P3720">
        <f t="shared" si="233"/>
        <v>26.02</v>
      </c>
      <c r="Q3720" s="11" t="s">
        <v>8315</v>
      </c>
      <c r="R3720" t="s">
        <v>8316</v>
      </c>
      <c r="S3720" s="15">
        <f t="shared" si="234"/>
        <v>42032.716145833328</v>
      </c>
      <c r="T3720" s="15">
        <f t="shared" si="235"/>
        <v>42062.716145833328</v>
      </c>
    </row>
    <row r="3721" spans="1:20" ht="27.6" x14ac:dyDescent="0.4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32"/>
        <v>210</v>
      </c>
      <c r="P3721">
        <f t="shared" si="233"/>
        <v>105</v>
      </c>
      <c r="Q3721" s="11" t="s">
        <v>8315</v>
      </c>
      <c r="R3721" t="s">
        <v>8316</v>
      </c>
      <c r="S3721" s="15">
        <f t="shared" si="234"/>
        <v>42147.729930555557</v>
      </c>
      <c r="T3721" s="15">
        <f t="shared" si="235"/>
        <v>42177.729930555557</v>
      </c>
    </row>
    <row r="3722" spans="1:20" ht="27.6" x14ac:dyDescent="0.4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32"/>
        <v>105</v>
      </c>
      <c r="P3722">
        <f t="shared" si="233"/>
        <v>86.23</v>
      </c>
      <c r="Q3722" s="11" t="s">
        <v>8315</v>
      </c>
      <c r="R3722" t="s">
        <v>8316</v>
      </c>
      <c r="S3722" s="15">
        <f t="shared" si="234"/>
        <v>42165.993125000001</v>
      </c>
      <c r="T3722" s="15">
        <f t="shared" si="235"/>
        <v>42187.993125000001</v>
      </c>
    </row>
    <row r="3723" spans="1:20" ht="41.4" x14ac:dyDescent="0.4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32"/>
        <v>101</v>
      </c>
      <c r="P3723">
        <f t="shared" si="233"/>
        <v>114.55</v>
      </c>
      <c r="Q3723" s="11" t="s">
        <v>8315</v>
      </c>
      <c r="R3723" t="s">
        <v>8316</v>
      </c>
      <c r="S3723" s="15">
        <f t="shared" si="234"/>
        <v>41927.936157407406</v>
      </c>
      <c r="T3723" s="15">
        <f t="shared" si="235"/>
        <v>41948.977824074071</v>
      </c>
    </row>
    <row r="3724" spans="1:20" ht="55.2" x14ac:dyDescent="0.4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32"/>
        <v>111</v>
      </c>
      <c r="P3724">
        <f t="shared" si="233"/>
        <v>47.66</v>
      </c>
      <c r="Q3724" s="11" t="s">
        <v>8315</v>
      </c>
      <c r="R3724" t="s">
        <v>8316</v>
      </c>
      <c r="S3724" s="15">
        <f t="shared" si="234"/>
        <v>42381.671840277777</v>
      </c>
      <c r="T3724" s="15">
        <f t="shared" si="235"/>
        <v>42411.957638888889</v>
      </c>
    </row>
    <row r="3725" spans="1:20" ht="27.6" x14ac:dyDescent="0.4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32"/>
        <v>102</v>
      </c>
      <c r="P3725">
        <f t="shared" si="233"/>
        <v>72.89</v>
      </c>
      <c r="Q3725" s="11" t="s">
        <v>8315</v>
      </c>
      <c r="R3725" t="s">
        <v>8316</v>
      </c>
      <c r="S3725" s="15">
        <f t="shared" si="234"/>
        <v>41943.753032407411</v>
      </c>
      <c r="T3725" s="15">
        <f t="shared" si="235"/>
        <v>41973.794699074075</v>
      </c>
    </row>
    <row r="3726" spans="1:20" ht="41.4" x14ac:dyDescent="0.4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32"/>
        <v>103</v>
      </c>
      <c r="P3726">
        <f t="shared" si="233"/>
        <v>49.55</v>
      </c>
      <c r="Q3726" s="11" t="s">
        <v>8315</v>
      </c>
      <c r="R3726" t="s">
        <v>8316</v>
      </c>
      <c r="S3726" s="15">
        <f t="shared" si="234"/>
        <v>42465.491435185191</v>
      </c>
      <c r="T3726" s="15">
        <f t="shared" si="235"/>
        <v>42494.958333333328</v>
      </c>
    </row>
    <row r="3727" spans="1:20" ht="41.4" x14ac:dyDescent="0.4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32"/>
        <v>127</v>
      </c>
      <c r="P3727">
        <f t="shared" si="233"/>
        <v>25.4</v>
      </c>
      <c r="Q3727" s="11" t="s">
        <v>8315</v>
      </c>
      <c r="R3727" t="s">
        <v>8316</v>
      </c>
      <c r="S3727" s="15">
        <f t="shared" si="234"/>
        <v>42401.945219907408</v>
      </c>
      <c r="T3727" s="15">
        <f t="shared" si="235"/>
        <v>42418.895833333328</v>
      </c>
    </row>
    <row r="3728" spans="1:20" ht="41.4" x14ac:dyDescent="0.4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32"/>
        <v>339</v>
      </c>
      <c r="P3728">
        <f t="shared" si="233"/>
        <v>62.59</v>
      </c>
      <c r="Q3728" s="11" t="s">
        <v>8315</v>
      </c>
      <c r="R3728" t="s">
        <v>8316</v>
      </c>
      <c r="S3728" s="15">
        <f t="shared" si="234"/>
        <v>42462.140868055561</v>
      </c>
      <c r="T3728" s="15">
        <f t="shared" si="235"/>
        <v>42489.875</v>
      </c>
    </row>
    <row r="3729" spans="1:20" ht="41.4" x14ac:dyDescent="0.4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32"/>
        <v>101</v>
      </c>
      <c r="P3729">
        <f t="shared" si="233"/>
        <v>61.06</v>
      </c>
      <c r="Q3729" s="11" t="s">
        <v>8315</v>
      </c>
      <c r="R3729" t="s">
        <v>8316</v>
      </c>
      <c r="S3729" s="15">
        <f t="shared" si="234"/>
        <v>42632.348310185189</v>
      </c>
      <c r="T3729" s="15">
        <f t="shared" si="235"/>
        <v>42663.204861111109</v>
      </c>
    </row>
    <row r="3730" spans="1:20" ht="41.4" x14ac:dyDescent="0.4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232"/>
        <v>9</v>
      </c>
      <c r="P3730">
        <f t="shared" si="233"/>
        <v>60.06</v>
      </c>
      <c r="Q3730" s="11" t="s">
        <v>8315</v>
      </c>
      <c r="R3730" t="s">
        <v>8316</v>
      </c>
      <c r="S3730" s="15">
        <f t="shared" si="234"/>
        <v>42205.171018518522</v>
      </c>
      <c r="T3730" s="15">
        <f t="shared" si="235"/>
        <v>42235.171018518522</v>
      </c>
    </row>
    <row r="3731" spans="1:20" ht="41.4" x14ac:dyDescent="0.4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232"/>
        <v>7</v>
      </c>
      <c r="P3731">
        <f t="shared" si="233"/>
        <v>72.400000000000006</v>
      </c>
      <c r="Q3731" s="11" t="s">
        <v>8315</v>
      </c>
      <c r="R3731" t="s">
        <v>8316</v>
      </c>
      <c r="S3731" s="15">
        <f t="shared" si="234"/>
        <v>42041.205000000002</v>
      </c>
      <c r="T3731" s="15">
        <f t="shared" si="235"/>
        <v>42086.16333333333</v>
      </c>
    </row>
    <row r="3732" spans="1:20" ht="41.4" x14ac:dyDescent="0.4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232"/>
        <v>10</v>
      </c>
      <c r="P3732">
        <f t="shared" si="233"/>
        <v>100</v>
      </c>
      <c r="Q3732" s="11" t="s">
        <v>8315</v>
      </c>
      <c r="R3732" t="s">
        <v>8316</v>
      </c>
      <c r="S3732" s="15">
        <f t="shared" si="234"/>
        <v>42203.677766203706</v>
      </c>
      <c r="T3732" s="15">
        <f t="shared" si="235"/>
        <v>42233.677766203706</v>
      </c>
    </row>
    <row r="3733" spans="1:20" ht="41.4" x14ac:dyDescent="0.4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232"/>
        <v>11</v>
      </c>
      <c r="P3733">
        <f t="shared" si="233"/>
        <v>51.67</v>
      </c>
      <c r="Q3733" s="11" t="s">
        <v>8315</v>
      </c>
      <c r="R3733" t="s">
        <v>8316</v>
      </c>
      <c r="S3733" s="15">
        <f t="shared" si="234"/>
        <v>41983.752847222218</v>
      </c>
      <c r="T3733" s="15">
        <f t="shared" si="235"/>
        <v>42014.140972222223</v>
      </c>
    </row>
    <row r="3734" spans="1:20" ht="41.4" x14ac:dyDescent="0.4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32"/>
        <v>15</v>
      </c>
      <c r="P3734">
        <f t="shared" si="233"/>
        <v>32.75</v>
      </c>
      <c r="Q3734" s="11" t="s">
        <v>8315</v>
      </c>
      <c r="R3734" t="s">
        <v>8316</v>
      </c>
      <c r="S3734" s="15">
        <f t="shared" si="234"/>
        <v>41968.677465277782</v>
      </c>
      <c r="T3734" s="15">
        <f t="shared" si="235"/>
        <v>42028.5</v>
      </c>
    </row>
    <row r="3735" spans="1:20" ht="27.6" x14ac:dyDescent="0.4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232"/>
        <v>0</v>
      </c>
      <c r="P3735">
        <f t="shared" si="233"/>
        <v>0</v>
      </c>
      <c r="Q3735" s="11" t="s">
        <v>8315</v>
      </c>
      <c r="R3735" t="s">
        <v>8316</v>
      </c>
      <c r="S3735" s="15">
        <f t="shared" si="234"/>
        <v>42103.024398148147</v>
      </c>
      <c r="T3735" s="15">
        <f t="shared" si="235"/>
        <v>42112.9375</v>
      </c>
    </row>
    <row r="3736" spans="1:20" ht="41.4" x14ac:dyDescent="0.4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232"/>
        <v>28</v>
      </c>
      <c r="P3736">
        <f t="shared" si="233"/>
        <v>61</v>
      </c>
      <c r="Q3736" s="11" t="s">
        <v>8315</v>
      </c>
      <c r="R3736" t="s">
        <v>8316</v>
      </c>
      <c r="S3736" s="15">
        <f t="shared" si="234"/>
        <v>42089.901574074072</v>
      </c>
      <c r="T3736" s="15">
        <f t="shared" si="235"/>
        <v>42149.901574074072</v>
      </c>
    </row>
    <row r="3737" spans="1:20" ht="27.6" x14ac:dyDescent="0.4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32"/>
        <v>13</v>
      </c>
      <c r="P3737">
        <f t="shared" si="233"/>
        <v>10</v>
      </c>
      <c r="Q3737" s="11" t="s">
        <v>8315</v>
      </c>
      <c r="R3737" t="s">
        <v>8316</v>
      </c>
      <c r="S3737" s="15">
        <f t="shared" si="234"/>
        <v>42122.693159722221</v>
      </c>
      <c r="T3737" s="15">
        <f t="shared" si="235"/>
        <v>42152.693159722221</v>
      </c>
    </row>
    <row r="3738" spans="1:20" ht="41.4" x14ac:dyDescent="0.4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32"/>
        <v>1</v>
      </c>
      <c r="P3738">
        <f t="shared" si="233"/>
        <v>10</v>
      </c>
      <c r="Q3738" s="11" t="s">
        <v>8315</v>
      </c>
      <c r="R3738" t="s">
        <v>8316</v>
      </c>
      <c r="S3738" s="15">
        <f t="shared" si="234"/>
        <v>42048.711724537032</v>
      </c>
      <c r="T3738" s="15">
        <f t="shared" si="235"/>
        <v>42086.75</v>
      </c>
    </row>
    <row r="3739" spans="1:20" ht="27.6" x14ac:dyDescent="0.4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232"/>
        <v>21</v>
      </c>
      <c r="P3739">
        <f t="shared" si="233"/>
        <v>37.5</v>
      </c>
      <c r="Q3739" s="11" t="s">
        <v>8315</v>
      </c>
      <c r="R3739" t="s">
        <v>8316</v>
      </c>
      <c r="S3739" s="15">
        <f t="shared" si="234"/>
        <v>42297.691006944442</v>
      </c>
      <c r="T3739" s="15">
        <f t="shared" si="235"/>
        <v>42320.290972222225</v>
      </c>
    </row>
    <row r="3740" spans="1:20" ht="27.6" x14ac:dyDescent="0.4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32"/>
        <v>18</v>
      </c>
      <c r="P3740">
        <f t="shared" si="233"/>
        <v>45</v>
      </c>
      <c r="Q3740" s="11" t="s">
        <v>8315</v>
      </c>
      <c r="R3740" t="s">
        <v>8316</v>
      </c>
      <c r="S3740" s="15">
        <f t="shared" si="234"/>
        <v>41813.938715277778</v>
      </c>
      <c r="T3740" s="15">
        <f t="shared" si="235"/>
        <v>41835.916666666664</v>
      </c>
    </row>
    <row r="3741" spans="1:20" ht="41.4" x14ac:dyDescent="0.4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32"/>
        <v>20</v>
      </c>
      <c r="P3741">
        <f t="shared" si="233"/>
        <v>100.63</v>
      </c>
      <c r="Q3741" s="11" t="s">
        <v>8315</v>
      </c>
      <c r="R3741" t="s">
        <v>8316</v>
      </c>
      <c r="S3741" s="15">
        <f t="shared" si="234"/>
        <v>42548.449861111112</v>
      </c>
      <c r="T3741" s="15">
        <f t="shared" si="235"/>
        <v>42568.449861111112</v>
      </c>
    </row>
    <row r="3742" spans="1:20" ht="41.4" x14ac:dyDescent="0.4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232"/>
        <v>18</v>
      </c>
      <c r="P3742">
        <f t="shared" si="233"/>
        <v>25.57</v>
      </c>
      <c r="Q3742" s="11" t="s">
        <v>8315</v>
      </c>
      <c r="R3742" t="s">
        <v>8316</v>
      </c>
      <c r="S3742" s="15">
        <f t="shared" si="234"/>
        <v>41833.089756944442</v>
      </c>
      <c r="T3742" s="15">
        <f t="shared" si="235"/>
        <v>41863.079143518517</v>
      </c>
    </row>
    <row r="3743" spans="1:20" ht="41.4" x14ac:dyDescent="0.4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232"/>
        <v>0</v>
      </c>
      <c r="P3743">
        <f t="shared" si="233"/>
        <v>0</v>
      </c>
      <c r="Q3743" s="11" t="s">
        <v>8315</v>
      </c>
      <c r="R3743" t="s">
        <v>8316</v>
      </c>
      <c r="S3743" s="15">
        <f t="shared" si="234"/>
        <v>42325.920717592591</v>
      </c>
      <c r="T3743" s="15">
        <f t="shared" si="235"/>
        <v>42355.920717592591</v>
      </c>
    </row>
    <row r="3744" spans="1:20" ht="41.4" x14ac:dyDescent="0.4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232"/>
        <v>2</v>
      </c>
      <c r="P3744">
        <f t="shared" si="233"/>
        <v>25</v>
      </c>
      <c r="Q3744" s="11" t="s">
        <v>8315</v>
      </c>
      <c r="R3744" t="s">
        <v>8316</v>
      </c>
      <c r="S3744" s="15">
        <f t="shared" si="234"/>
        <v>41858.214629629627</v>
      </c>
      <c r="T3744" s="15">
        <f t="shared" si="235"/>
        <v>41888.214629629627</v>
      </c>
    </row>
    <row r="3745" spans="1:20" ht="27.6" x14ac:dyDescent="0.4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232"/>
        <v>0</v>
      </c>
      <c r="P3745">
        <f t="shared" si="233"/>
        <v>0</v>
      </c>
      <c r="Q3745" s="11" t="s">
        <v>8315</v>
      </c>
      <c r="R3745" t="s">
        <v>8316</v>
      </c>
      <c r="S3745" s="15">
        <f t="shared" si="234"/>
        <v>41793.710231481484</v>
      </c>
      <c r="T3745" s="15">
        <f t="shared" si="235"/>
        <v>41823.710231481484</v>
      </c>
    </row>
    <row r="3746" spans="1:20" ht="41.4" x14ac:dyDescent="0.4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232"/>
        <v>0</v>
      </c>
      <c r="P3746">
        <f t="shared" si="233"/>
        <v>0</v>
      </c>
      <c r="Q3746" s="11" t="s">
        <v>8315</v>
      </c>
      <c r="R3746" t="s">
        <v>8316</v>
      </c>
      <c r="S3746" s="15">
        <f t="shared" si="234"/>
        <v>41793.814259259263</v>
      </c>
      <c r="T3746" s="15">
        <f t="shared" si="235"/>
        <v>41825.165972222225</v>
      </c>
    </row>
    <row r="3747" spans="1:20" ht="41.4" x14ac:dyDescent="0.4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232"/>
        <v>10</v>
      </c>
      <c r="P3747">
        <f t="shared" si="233"/>
        <v>10</v>
      </c>
      <c r="Q3747" s="11" t="s">
        <v>8315</v>
      </c>
      <c r="R3747" t="s">
        <v>8316</v>
      </c>
      <c r="S3747" s="15">
        <f t="shared" si="234"/>
        <v>41831.697939814818</v>
      </c>
      <c r="T3747" s="15">
        <f t="shared" si="235"/>
        <v>41861.697939814818</v>
      </c>
    </row>
    <row r="3748" spans="1:20" x14ac:dyDescent="0.4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232"/>
        <v>2</v>
      </c>
      <c r="P3748">
        <f t="shared" si="233"/>
        <v>202</v>
      </c>
      <c r="Q3748" s="11" t="s">
        <v>8315</v>
      </c>
      <c r="R3748" t="s">
        <v>8316</v>
      </c>
      <c r="S3748" s="15">
        <f t="shared" si="234"/>
        <v>42621.389340277776</v>
      </c>
      <c r="T3748" s="15">
        <f t="shared" si="235"/>
        <v>42651.389340277776</v>
      </c>
    </row>
    <row r="3749" spans="1:20" ht="27.6" x14ac:dyDescent="0.4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32"/>
        <v>1</v>
      </c>
      <c r="P3749">
        <f t="shared" si="233"/>
        <v>25</v>
      </c>
      <c r="Q3749" s="11" t="s">
        <v>8315</v>
      </c>
      <c r="R3749" t="s">
        <v>8316</v>
      </c>
      <c r="S3749" s="15">
        <f t="shared" si="234"/>
        <v>42164.299722222218</v>
      </c>
      <c r="T3749" s="15">
        <f t="shared" si="235"/>
        <v>42190.957638888889</v>
      </c>
    </row>
    <row r="3750" spans="1:20" ht="41.4" x14ac:dyDescent="0.4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32"/>
        <v>104</v>
      </c>
      <c r="P3750">
        <f t="shared" si="233"/>
        <v>99.54</v>
      </c>
      <c r="Q3750" s="11" t="s">
        <v>8315</v>
      </c>
      <c r="R3750" t="s">
        <v>8357</v>
      </c>
      <c r="S3750" s="15">
        <f t="shared" si="234"/>
        <v>42395.706435185188</v>
      </c>
      <c r="T3750" s="15">
        <f t="shared" si="235"/>
        <v>42416.249305555553</v>
      </c>
    </row>
    <row r="3751" spans="1:20" ht="41.4" x14ac:dyDescent="0.4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32"/>
        <v>105</v>
      </c>
      <c r="P3751">
        <f t="shared" si="233"/>
        <v>75</v>
      </c>
      <c r="Q3751" s="11" t="s">
        <v>8315</v>
      </c>
      <c r="R3751" t="s">
        <v>8357</v>
      </c>
      <c r="S3751" s="15">
        <f t="shared" si="234"/>
        <v>42458.127175925925</v>
      </c>
      <c r="T3751" s="15">
        <f t="shared" si="235"/>
        <v>42489.165972222225</v>
      </c>
    </row>
    <row r="3752" spans="1:20" ht="82.8" x14ac:dyDescent="0.4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32"/>
        <v>100</v>
      </c>
      <c r="P3752">
        <f t="shared" si="233"/>
        <v>215.25</v>
      </c>
      <c r="Q3752" s="11" t="s">
        <v>8315</v>
      </c>
      <c r="R3752" t="s">
        <v>8357</v>
      </c>
      <c r="S3752" s="15">
        <f t="shared" si="234"/>
        <v>42016.981574074074</v>
      </c>
      <c r="T3752" s="15">
        <f t="shared" si="235"/>
        <v>42045.332638888889</v>
      </c>
    </row>
    <row r="3753" spans="1:20" ht="41.4" x14ac:dyDescent="0.4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32"/>
        <v>133</v>
      </c>
      <c r="P3753">
        <f t="shared" si="233"/>
        <v>120.55</v>
      </c>
      <c r="Q3753" s="11" t="s">
        <v>8315</v>
      </c>
      <c r="R3753" t="s">
        <v>8357</v>
      </c>
      <c r="S3753" s="15">
        <f t="shared" si="234"/>
        <v>42403.035567129627</v>
      </c>
      <c r="T3753" s="15">
        <f t="shared" si="235"/>
        <v>42462.993900462956</v>
      </c>
    </row>
    <row r="3754" spans="1:20" ht="55.2" x14ac:dyDescent="0.4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32"/>
        <v>113</v>
      </c>
      <c r="P3754">
        <f t="shared" si="233"/>
        <v>37.67</v>
      </c>
      <c r="Q3754" s="11" t="s">
        <v>8315</v>
      </c>
      <c r="R3754" t="s">
        <v>8357</v>
      </c>
      <c r="S3754" s="15">
        <f t="shared" si="234"/>
        <v>42619.802488425921</v>
      </c>
      <c r="T3754" s="15">
        <f t="shared" si="235"/>
        <v>42659.875</v>
      </c>
    </row>
    <row r="3755" spans="1:20" ht="41.4" x14ac:dyDescent="0.4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32"/>
        <v>103</v>
      </c>
      <c r="P3755">
        <f t="shared" si="233"/>
        <v>172.23</v>
      </c>
      <c r="Q3755" s="11" t="s">
        <v>8315</v>
      </c>
      <c r="R3755" t="s">
        <v>8357</v>
      </c>
      <c r="S3755" s="15">
        <f t="shared" si="234"/>
        <v>42128.824074074073</v>
      </c>
      <c r="T3755" s="15">
        <f t="shared" si="235"/>
        <v>42158</v>
      </c>
    </row>
    <row r="3756" spans="1:20" ht="41.4" x14ac:dyDescent="0.4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32"/>
        <v>120</v>
      </c>
      <c r="P3756">
        <f t="shared" si="233"/>
        <v>111.11</v>
      </c>
      <c r="Q3756" s="11" t="s">
        <v>8315</v>
      </c>
      <c r="R3756" t="s">
        <v>8357</v>
      </c>
      <c r="S3756" s="15">
        <f t="shared" si="234"/>
        <v>41808.881215277775</v>
      </c>
      <c r="T3756" s="15">
        <f t="shared" si="235"/>
        <v>41846.207638888889</v>
      </c>
    </row>
    <row r="3757" spans="1:20" ht="41.4" x14ac:dyDescent="0.4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32"/>
        <v>130</v>
      </c>
      <c r="P3757">
        <f t="shared" si="233"/>
        <v>25.46</v>
      </c>
      <c r="Q3757" s="11" t="s">
        <v>8315</v>
      </c>
      <c r="R3757" t="s">
        <v>8357</v>
      </c>
      <c r="S3757" s="15">
        <f t="shared" si="234"/>
        <v>42445.866979166662</v>
      </c>
      <c r="T3757" s="15">
        <f t="shared" si="235"/>
        <v>42475.866979166662</v>
      </c>
    </row>
    <row r="3758" spans="1:20" ht="41.4" x14ac:dyDescent="0.4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32"/>
        <v>101</v>
      </c>
      <c r="P3758">
        <f t="shared" si="233"/>
        <v>267.64999999999998</v>
      </c>
      <c r="Q3758" s="11" t="s">
        <v>8315</v>
      </c>
      <c r="R3758" t="s">
        <v>8357</v>
      </c>
      <c r="S3758" s="15">
        <f t="shared" si="234"/>
        <v>41771.814791666664</v>
      </c>
      <c r="T3758" s="15">
        <f t="shared" si="235"/>
        <v>41801.814791666664</v>
      </c>
    </row>
    <row r="3759" spans="1:20" ht="41.4" x14ac:dyDescent="0.4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32"/>
        <v>109</v>
      </c>
      <c r="P3759">
        <f t="shared" si="233"/>
        <v>75.959999999999994</v>
      </c>
      <c r="Q3759" s="11" t="s">
        <v>8315</v>
      </c>
      <c r="R3759" t="s">
        <v>8357</v>
      </c>
      <c r="S3759" s="15">
        <f t="shared" si="234"/>
        <v>41954.850868055553</v>
      </c>
      <c r="T3759" s="15">
        <f t="shared" si="235"/>
        <v>41974.850868055553</v>
      </c>
    </row>
    <row r="3760" spans="1:20" ht="27.6" x14ac:dyDescent="0.4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32"/>
        <v>102</v>
      </c>
      <c r="P3760">
        <f t="shared" si="233"/>
        <v>59.04</v>
      </c>
      <c r="Q3760" s="11" t="s">
        <v>8315</v>
      </c>
      <c r="R3760" t="s">
        <v>8357</v>
      </c>
      <c r="S3760" s="15">
        <f t="shared" si="234"/>
        <v>41747.471504629626</v>
      </c>
      <c r="T3760" s="15">
        <f t="shared" si="235"/>
        <v>41778.208333333336</v>
      </c>
    </row>
    <row r="3761" spans="1:20" ht="27.6" x14ac:dyDescent="0.4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32"/>
        <v>110</v>
      </c>
      <c r="P3761">
        <f t="shared" si="233"/>
        <v>50.11</v>
      </c>
      <c r="Q3761" s="11" t="s">
        <v>8315</v>
      </c>
      <c r="R3761" t="s">
        <v>8357</v>
      </c>
      <c r="S3761" s="15">
        <f t="shared" si="234"/>
        <v>42182.108252314814</v>
      </c>
      <c r="T3761" s="15">
        <f t="shared" si="235"/>
        <v>42242.108252314814</v>
      </c>
    </row>
    <row r="3762" spans="1:20" ht="41.4" x14ac:dyDescent="0.4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32"/>
        <v>101</v>
      </c>
      <c r="P3762">
        <f t="shared" si="233"/>
        <v>55.5</v>
      </c>
      <c r="Q3762" s="11" t="s">
        <v>8315</v>
      </c>
      <c r="R3762" t="s">
        <v>8357</v>
      </c>
      <c r="S3762" s="15">
        <f t="shared" si="234"/>
        <v>41739.525300925925</v>
      </c>
      <c r="T3762" s="15">
        <f t="shared" si="235"/>
        <v>41764.525300925925</v>
      </c>
    </row>
    <row r="3763" spans="1:20" ht="41.4" x14ac:dyDescent="0.4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32"/>
        <v>100</v>
      </c>
      <c r="P3763">
        <f t="shared" si="233"/>
        <v>166.67</v>
      </c>
      <c r="Q3763" s="11" t="s">
        <v>8315</v>
      </c>
      <c r="R3763" t="s">
        <v>8357</v>
      </c>
      <c r="S3763" s="15">
        <f t="shared" si="234"/>
        <v>42173.466863425929</v>
      </c>
      <c r="T3763" s="15">
        <f t="shared" si="235"/>
        <v>42226.958333333328</v>
      </c>
    </row>
    <row r="3764" spans="1:20" ht="41.4" x14ac:dyDescent="0.4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32"/>
        <v>106</v>
      </c>
      <c r="P3764">
        <f t="shared" si="233"/>
        <v>47.43</v>
      </c>
      <c r="Q3764" s="11" t="s">
        <v>8315</v>
      </c>
      <c r="R3764" t="s">
        <v>8357</v>
      </c>
      <c r="S3764" s="15">
        <f t="shared" si="234"/>
        <v>42193.813530092593</v>
      </c>
      <c r="T3764" s="15">
        <f t="shared" si="235"/>
        <v>42218.813530092593</v>
      </c>
    </row>
    <row r="3765" spans="1:20" ht="27.6" x14ac:dyDescent="0.4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32"/>
        <v>100</v>
      </c>
      <c r="P3765">
        <f t="shared" si="233"/>
        <v>64.94</v>
      </c>
      <c r="Q3765" s="11" t="s">
        <v>8315</v>
      </c>
      <c r="R3765" t="s">
        <v>8357</v>
      </c>
      <c r="S3765" s="15">
        <f t="shared" si="234"/>
        <v>42065.750300925924</v>
      </c>
      <c r="T3765" s="15">
        <f t="shared" si="235"/>
        <v>42095.708634259259</v>
      </c>
    </row>
    <row r="3766" spans="1:20" ht="41.4" x14ac:dyDescent="0.4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32"/>
        <v>100</v>
      </c>
      <c r="P3766">
        <f t="shared" si="233"/>
        <v>55.56</v>
      </c>
      <c r="Q3766" s="11" t="s">
        <v>8315</v>
      </c>
      <c r="R3766" t="s">
        <v>8357</v>
      </c>
      <c r="S3766" s="15">
        <f t="shared" si="234"/>
        <v>42499.842962962968</v>
      </c>
      <c r="T3766" s="15">
        <f t="shared" si="235"/>
        <v>42519.024999999994</v>
      </c>
    </row>
    <row r="3767" spans="1:20" ht="41.4" x14ac:dyDescent="0.4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32"/>
        <v>113</v>
      </c>
      <c r="P3767">
        <f t="shared" si="233"/>
        <v>74.22</v>
      </c>
      <c r="Q3767" s="11" t="s">
        <v>8315</v>
      </c>
      <c r="R3767" t="s">
        <v>8357</v>
      </c>
      <c r="S3767" s="15">
        <f t="shared" si="234"/>
        <v>41820.776412037041</v>
      </c>
      <c r="T3767" s="15">
        <f t="shared" si="235"/>
        <v>41850.776412037041</v>
      </c>
    </row>
    <row r="3768" spans="1:20" ht="27.6" x14ac:dyDescent="0.4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32"/>
        <v>103</v>
      </c>
      <c r="P3768">
        <f t="shared" si="233"/>
        <v>106.93</v>
      </c>
      <c r="Q3768" s="11" t="s">
        <v>8315</v>
      </c>
      <c r="R3768" t="s">
        <v>8357</v>
      </c>
      <c r="S3768" s="15">
        <f t="shared" si="234"/>
        <v>41788.167187500003</v>
      </c>
      <c r="T3768" s="15">
        <f t="shared" si="235"/>
        <v>41823.167187500003</v>
      </c>
    </row>
    <row r="3769" spans="1:20" ht="41.4" x14ac:dyDescent="0.4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32"/>
        <v>117</v>
      </c>
      <c r="P3769">
        <f t="shared" si="233"/>
        <v>41.7</v>
      </c>
      <c r="Q3769" s="11" t="s">
        <v>8315</v>
      </c>
      <c r="R3769" t="s">
        <v>8357</v>
      </c>
      <c r="S3769" s="15">
        <f t="shared" si="234"/>
        <v>42050.019641203704</v>
      </c>
      <c r="T3769" s="15">
        <f t="shared" si="235"/>
        <v>42064.207638888889</v>
      </c>
    </row>
    <row r="3770" spans="1:20" ht="41.4" x14ac:dyDescent="0.4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32"/>
        <v>108</v>
      </c>
      <c r="P3770">
        <f t="shared" si="233"/>
        <v>74.239999999999995</v>
      </c>
      <c r="Q3770" s="11" t="s">
        <v>8315</v>
      </c>
      <c r="R3770" t="s">
        <v>8357</v>
      </c>
      <c r="S3770" s="15">
        <f t="shared" si="234"/>
        <v>41772.727893518517</v>
      </c>
      <c r="T3770" s="15">
        <f t="shared" si="235"/>
        <v>41802.727893518517</v>
      </c>
    </row>
    <row r="3771" spans="1:20" ht="41.4" x14ac:dyDescent="0.4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32"/>
        <v>100</v>
      </c>
      <c r="P3771">
        <f t="shared" si="233"/>
        <v>73.33</v>
      </c>
      <c r="Q3771" s="11" t="s">
        <v>8315</v>
      </c>
      <c r="R3771" t="s">
        <v>8357</v>
      </c>
      <c r="S3771" s="15">
        <f t="shared" si="234"/>
        <v>42445.598136574074</v>
      </c>
      <c r="T3771" s="15">
        <f t="shared" si="235"/>
        <v>42475.598136574074</v>
      </c>
    </row>
    <row r="3772" spans="1:20" ht="41.4" x14ac:dyDescent="0.4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32"/>
        <v>100</v>
      </c>
      <c r="P3772">
        <f t="shared" si="233"/>
        <v>100</v>
      </c>
      <c r="Q3772" s="11" t="s">
        <v>8315</v>
      </c>
      <c r="R3772" t="s">
        <v>8357</v>
      </c>
      <c r="S3772" s="15">
        <f t="shared" si="234"/>
        <v>42138.930671296301</v>
      </c>
      <c r="T3772" s="15">
        <f t="shared" si="235"/>
        <v>42168.930671296301</v>
      </c>
    </row>
    <row r="3773" spans="1:20" ht="27.6" x14ac:dyDescent="0.4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32"/>
        <v>146</v>
      </c>
      <c r="P3773">
        <f t="shared" si="233"/>
        <v>38.42</v>
      </c>
      <c r="Q3773" s="11" t="s">
        <v>8315</v>
      </c>
      <c r="R3773" t="s">
        <v>8357</v>
      </c>
      <c r="S3773" s="15">
        <f t="shared" si="234"/>
        <v>42493.857083333336</v>
      </c>
      <c r="T3773" s="15">
        <f t="shared" si="235"/>
        <v>42508</v>
      </c>
    </row>
    <row r="3774" spans="1:20" ht="41.4" x14ac:dyDescent="0.4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32"/>
        <v>110</v>
      </c>
      <c r="P3774">
        <f t="shared" si="233"/>
        <v>166.97</v>
      </c>
      <c r="Q3774" s="11" t="s">
        <v>8315</v>
      </c>
      <c r="R3774" t="s">
        <v>8357</v>
      </c>
      <c r="S3774" s="15">
        <f t="shared" si="234"/>
        <v>42682.616967592592</v>
      </c>
      <c r="T3774" s="15">
        <f t="shared" si="235"/>
        <v>42703.25</v>
      </c>
    </row>
    <row r="3775" spans="1:20" ht="27.6" x14ac:dyDescent="0.4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32"/>
        <v>108</v>
      </c>
      <c r="P3775">
        <f t="shared" si="233"/>
        <v>94.91</v>
      </c>
      <c r="Q3775" s="11" t="s">
        <v>8315</v>
      </c>
      <c r="R3775" t="s">
        <v>8357</v>
      </c>
      <c r="S3775" s="15">
        <f t="shared" si="234"/>
        <v>42656.005173611105</v>
      </c>
      <c r="T3775" s="15">
        <f t="shared" si="235"/>
        <v>42689.088888888888</v>
      </c>
    </row>
    <row r="3776" spans="1:20" ht="41.4" x14ac:dyDescent="0.4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32"/>
        <v>100</v>
      </c>
      <c r="P3776">
        <f t="shared" si="233"/>
        <v>100</v>
      </c>
      <c r="Q3776" s="11" t="s">
        <v>8315</v>
      </c>
      <c r="R3776" t="s">
        <v>8357</v>
      </c>
      <c r="S3776" s="15">
        <f t="shared" si="234"/>
        <v>42087.792303240742</v>
      </c>
      <c r="T3776" s="15">
        <f t="shared" si="235"/>
        <v>42103.792303240742</v>
      </c>
    </row>
    <row r="3777" spans="1:20" ht="41.4" x14ac:dyDescent="0.4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32"/>
        <v>100</v>
      </c>
      <c r="P3777">
        <f t="shared" si="233"/>
        <v>143.21</v>
      </c>
      <c r="Q3777" s="11" t="s">
        <v>8315</v>
      </c>
      <c r="R3777" t="s">
        <v>8357</v>
      </c>
      <c r="S3777" s="15">
        <f t="shared" si="234"/>
        <v>42075.942627314813</v>
      </c>
      <c r="T3777" s="15">
        <f t="shared" si="235"/>
        <v>42103.166666666672</v>
      </c>
    </row>
    <row r="3778" spans="1:20" ht="55.2" x14ac:dyDescent="0.4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si="232"/>
        <v>107</v>
      </c>
      <c r="P3778">
        <f t="shared" si="233"/>
        <v>90.82</v>
      </c>
      <c r="Q3778" s="11" t="s">
        <v>8315</v>
      </c>
      <c r="R3778" t="s">
        <v>8357</v>
      </c>
      <c r="S3778" s="15">
        <f t="shared" si="234"/>
        <v>41814.367800925924</v>
      </c>
      <c r="T3778" s="15">
        <f t="shared" si="235"/>
        <v>41852.041666666664</v>
      </c>
    </row>
    <row r="3779" spans="1:20" ht="41.4" x14ac:dyDescent="0.4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ref="O3779:O3842" si="236">ROUND(E3779/D3779*100,0)</f>
        <v>143</v>
      </c>
      <c r="P3779">
        <f t="shared" ref="P3779:P3842" si="237">IFERROR(ROUND(E3779/L3779,2),0)</f>
        <v>48.54</v>
      </c>
      <c r="Q3779" s="11" t="s">
        <v>8315</v>
      </c>
      <c r="R3779" t="s">
        <v>8357</v>
      </c>
      <c r="S3779" s="15">
        <f t="shared" ref="S3779:S3842" si="238">(((J3779/60)/60)/24)+DATE(1970,1,1)</f>
        <v>41887.111354166671</v>
      </c>
      <c r="T3779" s="15">
        <f t="shared" ref="T3779:T3842" si="239">(((I3779/60)/60)/24)+DATE(1970,1,1)</f>
        <v>41909.166666666664</v>
      </c>
    </row>
    <row r="3780" spans="1:20" ht="27.6" x14ac:dyDescent="0.4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36"/>
        <v>105</v>
      </c>
      <c r="P3780">
        <f t="shared" si="237"/>
        <v>70.03</v>
      </c>
      <c r="Q3780" s="11" t="s">
        <v>8315</v>
      </c>
      <c r="R3780" t="s">
        <v>8357</v>
      </c>
      <c r="S3780" s="15">
        <f t="shared" si="238"/>
        <v>41989.819212962961</v>
      </c>
      <c r="T3780" s="15">
        <f t="shared" si="239"/>
        <v>42049.819212962961</v>
      </c>
    </row>
    <row r="3781" spans="1:20" ht="27.6" x14ac:dyDescent="0.4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36"/>
        <v>104</v>
      </c>
      <c r="P3781">
        <f t="shared" si="237"/>
        <v>135.63</v>
      </c>
      <c r="Q3781" s="11" t="s">
        <v>8315</v>
      </c>
      <c r="R3781" t="s">
        <v>8357</v>
      </c>
      <c r="S3781" s="15">
        <f t="shared" si="238"/>
        <v>42425.735416666663</v>
      </c>
      <c r="T3781" s="15">
        <f t="shared" si="239"/>
        <v>42455.693750000006</v>
      </c>
    </row>
    <row r="3782" spans="1:20" ht="41.4" x14ac:dyDescent="0.4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36"/>
        <v>120</v>
      </c>
      <c r="P3782">
        <f t="shared" si="237"/>
        <v>100</v>
      </c>
      <c r="Q3782" s="11" t="s">
        <v>8315</v>
      </c>
      <c r="R3782" t="s">
        <v>8357</v>
      </c>
      <c r="S3782" s="15">
        <f t="shared" si="238"/>
        <v>42166.219733796301</v>
      </c>
      <c r="T3782" s="15">
        <f t="shared" si="239"/>
        <v>42198.837499999994</v>
      </c>
    </row>
    <row r="3783" spans="1:20" ht="41.4" x14ac:dyDescent="0.4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36"/>
        <v>110</v>
      </c>
      <c r="P3783">
        <f t="shared" si="237"/>
        <v>94.9</v>
      </c>
      <c r="Q3783" s="11" t="s">
        <v>8315</v>
      </c>
      <c r="R3783" t="s">
        <v>8357</v>
      </c>
      <c r="S3783" s="15">
        <f t="shared" si="238"/>
        <v>41865.882928240739</v>
      </c>
      <c r="T3783" s="15">
        <f t="shared" si="239"/>
        <v>41890.882928240739</v>
      </c>
    </row>
    <row r="3784" spans="1:20" ht="41.4" x14ac:dyDescent="0.4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36"/>
        <v>102</v>
      </c>
      <c r="P3784">
        <f t="shared" si="237"/>
        <v>75.37</v>
      </c>
      <c r="Q3784" s="11" t="s">
        <v>8315</v>
      </c>
      <c r="R3784" t="s">
        <v>8357</v>
      </c>
      <c r="S3784" s="15">
        <f t="shared" si="238"/>
        <v>42546.862233796302</v>
      </c>
      <c r="T3784" s="15">
        <f t="shared" si="239"/>
        <v>42575.958333333328</v>
      </c>
    </row>
    <row r="3785" spans="1:20" ht="41.4" x14ac:dyDescent="0.4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36"/>
        <v>129</v>
      </c>
      <c r="P3785">
        <f t="shared" si="237"/>
        <v>64.459999999999994</v>
      </c>
      <c r="Q3785" s="11" t="s">
        <v>8315</v>
      </c>
      <c r="R3785" t="s">
        <v>8357</v>
      </c>
      <c r="S3785" s="15">
        <f t="shared" si="238"/>
        <v>42420.140277777777</v>
      </c>
      <c r="T3785" s="15">
        <f t="shared" si="239"/>
        <v>42444.666666666672</v>
      </c>
    </row>
    <row r="3786" spans="1:20" ht="41.4" x14ac:dyDescent="0.4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36"/>
        <v>115</v>
      </c>
      <c r="P3786">
        <f t="shared" si="237"/>
        <v>115</v>
      </c>
      <c r="Q3786" s="11" t="s">
        <v>8315</v>
      </c>
      <c r="R3786" t="s">
        <v>8357</v>
      </c>
      <c r="S3786" s="15">
        <f t="shared" si="238"/>
        <v>42531.980694444443</v>
      </c>
      <c r="T3786" s="15">
        <f t="shared" si="239"/>
        <v>42561.980694444443</v>
      </c>
    </row>
    <row r="3787" spans="1:20" ht="41.4" x14ac:dyDescent="0.4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36"/>
        <v>151</v>
      </c>
      <c r="P3787">
        <f t="shared" si="237"/>
        <v>100.5</v>
      </c>
      <c r="Q3787" s="11" t="s">
        <v>8315</v>
      </c>
      <c r="R3787" t="s">
        <v>8357</v>
      </c>
      <c r="S3787" s="15">
        <f t="shared" si="238"/>
        <v>42548.63853009259</v>
      </c>
      <c r="T3787" s="15">
        <f t="shared" si="239"/>
        <v>42584.418749999997</v>
      </c>
    </row>
    <row r="3788" spans="1:20" ht="41.4" x14ac:dyDescent="0.4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36"/>
        <v>111</v>
      </c>
      <c r="P3788">
        <f t="shared" si="237"/>
        <v>93.77</v>
      </c>
      <c r="Q3788" s="11" t="s">
        <v>8315</v>
      </c>
      <c r="R3788" t="s">
        <v>8357</v>
      </c>
      <c r="S3788" s="15">
        <f t="shared" si="238"/>
        <v>42487.037905092591</v>
      </c>
      <c r="T3788" s="15">
        <f t="shared" si="239"/>
        <v>42517.037905092591</v>
      </c>
    </row>
    <row r="3789" spans="1:20" ht="41.4" x14ac:dyDescent="0.4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36"/>
        <v>100</v>
      </c>
      <c r="P3789">
        <f t="shared" si="237"/>
        <v>35.1</v>
      </c>
      <c r="Q3789" s="11" t="s">
        <v>8315</v>
      </c>
      <c r="R3789" t="s">
        <v>8357</v>
      </c>
      <c r="S3789" s="15">
        <f t="shared" si="238"/>
        <v>42167.534791666665</v>
      </c>
      <c r="T3789" s="15">
        <f t="shared" si="239"/>
        <v>42196.165972222225</v>
      </c>
    </row>
    <row r="3790" spans="1:20" ht="69" x14ac:dyDescent="0.4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36"/>
        <v>1</v>
      </c>
      <c r="P3790">
        <f t="shared" si="237"/>
        <v>500</v>
      </c>
      <c r="Q3790" s="11" t="s">
        <v>8315</v>
      </c>
      <c r="R3790" t="s">
        <v>8357</v>
      </c>
      <c r="S3790" s="15">
        <f t="shared" si="238"/>
        <v>42333.695821759262</v>
      </c>
      <c r="T3790" s="15">
        <f t="shared" si="239"/>
        <v>42361.679166666669</v>
      </c>
    </row>
    <row r="3791" spans="1:20" ht="41.4" x14ac:dyDescent="0.4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36"/>
        <v>3</v>
      </c>
      <c r="P3791">
        <f t="shared" si="237"/>
        <v>29</v>
      </c>
      <c r="Q3791" s="11" t="s">
        <v>8315</v>
      </c>
      <c r="R3791" t="s">
        <v>8357</v>
      </c>
      <c r="S3791" s="15">
        <f t="shared" si="238"/>
        <v>42138.798819444448</v>
      </c>
      <c r="T3791" s="15">
        <f t="shared" si="239"/>
        <v>42170.798819444448</v>
      </c>
    </row>
    <row r="3792" spans="1:20" ht="41.4" x14ac:dyDescent="0.4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36"/>
        <v>0</v>
      </c>
      <c r="P3792">
        <f t="shared" si="237"/>
        <v>0</v>
      </c>
      <c r="Q3792" s="11" t="s">
        <v>8315</v>
      </c>
      <c r="R3792" t="s">
        <v>8357</v>
      </c>
      <c r="S3792" s="15">
        <f t="shared" si="238"/>
        <v>42666.666932870372</v>
      </c>
      <c r="T3792" s="15">
        <f t="shared" si="239"/>
        <v>42696.708599537036</v>
      </c>
    </row>
    <row r="3793" spans="1:20" ht="27.6" x14ac:dyDescent="0.4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36"/>
        <v>0</v>
      </c>
      <c r="P3793">
        <f t="shared" si="237"/>
        <v>0</v>
      </c>
      <c r="Q3793" s="11" t="s">
        <v>8315</v>
      </c>
      <c r="R3793" t="s">
        <v>8357</v>
      </c>
      <c r="S3793" s="15">
        <f t="shared" si="238"/>
        <v>41766.692037037035</v>
      </c>
      <c r="T3793" s="15">
        <f t="shared" si="239"/>
        <v>41826.692037037035</v>
      </c>
    </row>
    <row r="3794" spans="1:20" ht="27.6" x14ac:dyDescent="0.4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36"/>
        <v>0</v>
      </c>
      <c r="P3794">
        <f t="shared" si="237"/>
        <v>17.5</v>
      </c>
      <c r="Q3794" s="11" t="s">
        <v>8315</v>
      </c>
      <c r="R3794" t="s">
        <v>8357</v>
      </c>
      <c r="S3794" s="15">
        <f t="shared" si="238"/>
        <v>42170.447013888886</v>
      </c>
      <c r="T3794" s="15">
        <f t="shared" si="239"/>
        <v>42200.447013888886</v>
      </c>
    </row>
    <row r="3795" spans="1:20" ht="41.4" x14ac:dyDescent="0.4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36"/>
        <v>60</v>
      </c>
      <c r="P3795">
        <f t="shared" si="237"/>
        <v>174</v>
      </c>
      <c r="Q3795" s="11" t="s">
        <v>8315</v>
      </c>
      <c r="R3795" t="s">
        <v>8357</v>
      </c>
      <c r="S3795" s="15">
        <f t="shared" si="238"/>
        <v>41968.938993055555</v>
      </c>
      <c r="T3795" s="15">
        <f t="shared" si="239"/>
        <v>41989.938993055555</v>
      </c>
    </row>
    <row r="3796" spans="1:20" ht="41.4" x14ac:dyDescent="0.4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36"/>
        <v>1</v>
      </c>
      <c r="P3796">
        <f t="shared" si="237"/>
        <v>50</v>
      </c>
      <c r="Q3796" s="11" t="s">
        <v>8315</v>
      </c>
      <c r="R3796" t="s">
        <v>8357</v>
      </c>
      <c r="S3796" s="15">
        <f t="shared" si="238"/>
        <v>42132.58048611111</v>
      </c>
      <c r="T3796" s="15">
        <f t="shared" si="239"/>
        <v>42162.58048611111</v>
      </c>
    </row>
    <row r="3797" spans="1:20" ht="41.4" x14ac:dyDescent="0.4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36"/>
        <v>2</v>
      </c>
      <c r="P3797">
        <f t="shared" si="237"/>
        <v>5</v>
      </c>
      <c r="Q3797" s="11" t="s">
        <v>8315</v>
      </c>
      <c r="R3797" t="s">
        <v>8357</v>
      </c>
      <c r="S3797" s="15">
        <f t="shared" si="238"/>
        <v>42201.436226851853</v>
      </c>
      <c r="T3797" s="15">
        <f t="shared" si="239"/>
        <v>42244.9375</v>
      </c>
    </row>
    <row r="3798" spans="1:20" ht="41.4" x14ac:dyDescent="0.4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36"/>
        <v>0</v>
      </c>
      <c r="P3798">
        <f t="shared" si="237"/>
        <v>1</v>
      </c>
      <c r="Q3798" s="11" t="s">
        <v>8315</v>
      </c>
      <c r="R3798" t="s">
        <v>8357</v>
      </c>
      <c r="S3798" s="15">
        <f t="shared" si="238"/>
        <v>42689.029583333337</v>
      </c>
      <c r="T3798" s="15">
        <f t="shared" si="239"/>
        <v>42749.029583333337</v>
      </c>
    </row>
    <row r="3799" spans="1:20" ht="41.4" x14ac:dyDescent="0.4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36"/>
        <v>90</v>
      </c>
      <c r="P3799">
        <f t="shared" si="237"/>
        <v>145.41</v>
      </c>
      <c r="Q3799" s="11" t="s">
        <v>8315</v>
      </c>
      <c r="R3799" t="s">
        <v>8357</v>
      </c>
      <c r="S3799" s="15">
        <f t="shared" si="238"/>
        <v>42084.881539351853</v>
      </c>
      <c r="T3799" s="15">
        <f t="shared" si="239"/>
        <v>42114.881539351853</v>
      </c>
    </row>
    <row r="3800" spans="1:20" ht="41.4" x14ac:dyDescent="0.4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36"/>
        <v>1</v>
      </c>
      <c r="P3800">
        <f t="shared" si="237"/>
        <v>205</v>
      </c>
      <c r="Q3800" s="11" t="s">
        <v>8315</v>
      </c>
      <c r="R3800" t="s">
        <v>8357</v>
      </c>
      <c r="S3800" s="15">
        <f t="shared" si="238"/>
        <v>41831.722777777781</v>
      </c>
      <c r="T3800" s="15">
        <f t="shared" si="239"/>
        <v>41861.722777777781</v>
      </c>
    </row>
    <row r="3801" spans="1:20" ht="27.6" x14ac:dyDescent="0.4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36"/>
        <v>4</v>
      </c>
      <c r="P3801">
        <f t="shared" si="237"/>
        <v>100.5</v>
      </c>
      <c r="Q3801" s="11" t="s">
        <v>8315</v>
      </c>
      <c r="R3801" t="s">
        <v>8357</v>
      </c>
      <c r="S3801" s="15">
        <f t="shared" si="238"/>
        <v>42410.93105324074</v>
      </c>
      <c r="T3801" s="15">
        <f t="shared" si="239"/>
        <v>42440.93105324074</v>
      </c>
    </row>
    <row r="3802" spans="1:20" ht="41.4" x14ac:dyDescent="0.4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36"/>
        <v>4</v>
      </c>
      <c r="P3802">
        <f t="shared" si="237"/>
        <v>55.06</v>
      </c>
      <c r="Q3802" s="11" t="s">
        <v>8315</v>
      </c>
      <c r="R3802" t="s">
        <v>8357</v>
      </c>
      <c r="S3802" s="15">
        <f t="shared" si="238"/>
        <v>41982.737071759257</v>
      </c>
      <c r="T3802" s="15">
        <f t="shared" si="239"/>
        <v>42015.207638888889</v>
      </c>
    </row>
    <row r="3803" spans="1:20" ht="41.4" x14ac:dyDescent="0.4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36"/>
        <v>9</v>
      </c>
      <c r="P3803">
        <f t="shared" si="237"/>
        <v>47.33</v>
      </c>
      <c r="Q3803" s="11" t="s">
        <v>8315</v>
      </c>
      <c r="R3803" t="s">
        <v>8357</v>
      </c>
      <c r="S3803" s="15">
        <f t="shared" si="238"/>
        <v>41975.676111111112</v>
      </c>
      <c r="T3803" s="15">
        <f t="shared" si="239"/>
        <v>42006.676111111112</v>
      </c>
    </row>
    <row r="3804" spans="1:20" ht="41.4" x14ac:dyDescent="0.4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36"/>
        <v>0</v>
      </c>
      <c r="P3804">
        <f t="shared" si="237"/>
        <v>0</v>
      </c>
      <c r="Q3804" s="11" t="s">
        <v>8315</v>
      </c>
      <c r="R3804" t="s">
        <v>8357</v>
      </c>
      <c r="S3804" s="15">
        <f t="shared" si="238"/>
        <v>42269.126226851848</v>
      </c>
      <c r="T3804" s="15">
        <f t="shared" si="239"/>
        <v>42299.126226851848</v>
      </c>
    </row>
    <row r="3805" spans="1:20" ht="27.6" x14ac:dyDescent="0.4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36"/>
        <v>20</v>
      </c>
      <c r="P3805">
        <f t="shared" si="237"/>
        <v>58.95</v>
      </c>
      <c r="Q3805" s="11" t="s">
        <v>8315</v>
      </c>
      <c r="R3805" t="s">
        <v>8357</v>
      </c>
      <c r="S3805" s="15">
        <f t="shared" si="238"/>
        <v>42403.971851851849</v>
      </c>
      <c r="T3805" s="15">
        <f t="shared" si="239"/>
        <v>42433.971851851849</v>
      </c>
    </row>
    <row r="3806" spans="1:20" ht="41.4" x14ac:dyDescent="0.4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36"/>
        <v>0</v>
      </c>
      <c r="P3806">
        <f t="shared" si="237"/>
        <v>0</v>
      </c>
      <c r="Q3806" s="11" t="s">
        <v>8315</v>
      </c>
      <c r="R3806" t="s">
        <v>8357</v>
      </c>
      <c r="S3806" s="15">
        <f t="shared" si="238"/>
        <v>42527.00953703704</v>
      </c>
      <c r="T3806" s="15">
        <f t="shared" si="239"/>
        <v>42582.291666666672</v>
      </c>
    </row>
    <row r="3807" spans="1:20" ht="41.4" x14ac:dyDescent="0.4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36"/>
        <v>0</v>
      </c>
      <c r="P3807">
        <f t="shared" si="237"/>
        <v>1.5</v>
      </c>
      <c r="Q3807" s="11" t="s">
        <v>8315</v>
      </c>
      <c r="R3807" t="s">
        <v>8357</v>
      </c>
      <c r="S3807" s="15">
        <f t="shared" si="238"/>
        <v>41849.887037037035</v>
      </c>
      <c r="T3807" s="15">
        <f t="shared" si="239"/>
        <v>41909.887037037035</v>
      </c>
    </row>
    <row r="3808" spans="1:20" ht="41.4" x14ac:dyDescent="0.4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36"/>
        <v>0</v>
      </c>
      <c r="P3808">
        <f t="shared" si="237"/>
        <v>5</v>
      </c>
      <c r="Q3808" s="11" t="s">
        <v>8315</v>
      </c>
      <c r="R3808" t="s">
        <v>8357</v>
      </c>
      <c r="S3808" s="15">
        <f t="shared" si="238"/>
        <v>41799.259039351848</v>
      </c>
      <c r="T3808" s="15">
        <f t="shared" si="239"/>
        <v>41819.259039351848</v>
      </c>
    </row>
    <row r="3809" spans="1:20" ht="41.4" x14ac:dyDescent="0.4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36"/>
        <v>30</v>
      </c>
      <c r="P3809">
        <f t="shared" si="237"/>
        <v>50.56</v>
      </c>
      <c r="Q3809" s="11" t="s">
        <v>8315</v>
      </c>
      <c r="R3809" t="s">
        <v>8357</v>
      </c>
      <c r="S3809" s="15">
        <f t="shared" si="238"/>
        <v>42090.909016203703</v>
      </c>
      <c r="T3809" s="15">
        <f t="shared" si="239"/>
        <v>42097.909016203703</v>
      </c>
    </row>
    <row r="3810" spans="1:20" ht="41.4" x14ac:dyDescent="0.4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36"/>
        <v>100</v>
      </c>
      <c r="P3810">
        <f t="shared" si="237"/>
        <v>41.67</v>
      </c>
      <c r="Q3810" s="11" t="s">
        <v>8315</v>
      </c>
      <c r="R3810" t="s">
        <v>8316</v>
      </c>
      <c r="S3810" s="15">
        <f t="shared" si="238"/>
        <v>42059.453923611116</v>
      </c>
      <c r="T3810" s="15">
        <f t="shared" si="239"/>
        <v>42119.412256944444</v>
      </c>
    </row>
    <row r="3811" spans="1:20" ht="41.4" x14ac:dyDescent="0.4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36"/>
        <v>101</v>
      </c>
      <c r="P3811">
        <f t="shared" si="237"/>
        <v>53.29</v>
      </c>
      <c r="Q3811" s="11" t="s">
        <v>8315</v>
      </c>
      <c r="R3811" t="s">
        <v>8316</v>
      </c>
      <c r="S3811" s="15">
        <f t="shared" si="238"/>
        <v>41800.526701388888</v>
      </c>
      <c r="T3811" s="15">
        <f t="shared" si="239"/>
        <v>41850.958333333336</v>
      </c>
    </row>
    <row r="3812" spans="1:20" ht="41.4" x14ac:dyDescent="0.4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36"/>
        <v>122</v>
      </c>
      <c r="P3812">
        <f t="shared" si="237"/>
        <v>70.23</v>
      </c>
      <c r="Q3812" s="11" t="s">
        <v>8315</v>
      </c>
      <c r="R3812" t="s">
        <v>8316</v>
      </c>
      <c r="S3812" s="15">
        <f t="shared" si="238"/>
        <v>42054.849050925928</v>
      </c>
      <c r="T3812" s="15">
        <f t="shared" si="239"/>
        <v>42084.807384259257</v>
      </c>
    </row>
    <row r="3813" spans="1:20" ht="41.4" x14ac:dyDescent="0.4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36"/>
        <v>330</v>
      </c>
      <c r="P3813">
        <f t="shared" si="237"/>
        <v>43.42</v>
      </c>
      <c r="Q3813" s="11" t="s">
        <v>8315</v>
      </c>
      <c r="R3813" t="s">
        <v>8316</v>
      </c>
      <c r="S3813" s="15">
        <f t="shared" si="238"/>
        <v>42487.62700231481</v>
      </c>
      <c r="T3813" s="15">
        <f t="shared" si="239"/>
        <v>42521.458333333328</v>
      </c>
    </row>
    <row r="3814" spans="1:20" ht="41.4" x14ac:dyDescent="0.4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36"/>
        <v>110</v>
      </c>
      <c r="P3814">
        <f t="shared" si="237"/>
        <v>199.18</v>
      </c>
      <c r="Q3814" s="11" t="s">
        <v>8315</v>
      </c>
      <c r="R3814" t="s">
        <v>8316</v>
      </c>
      <c r="S3814" s="15">
        <f t="shared" si="238"/>
        <v>42109.751250000001</v>
      </c>
      <c r="T3814" s="15">
        <f t="shared" si="239"/>
        <v>42156.165972222225</v>
      </c>
    </row>
    <row r="3815" spans="1:20" ht="41.4" x14ac:dyDescent="0.4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36"/>
        <v>101</v>
      </c>
      <c r="P3815">
        <f t="shared" si="237"/>
        <v>78.52</v>
      </c>
      <c r="Q3815" s="11" t="s">
        <v>8315</v>
      </c>
      <c r="R3815" t="s">
        <v>8316</v>
      </c>
      <c r="S3815" s="15">
        <f t="shared" si="238"/>
        <v>42497.275706018518</v>
      </c>
      <c r="T3815" s="15">
        <f t="shared" si="239"/>
        <v>42535.904861111107</v>
      </c>
    </row>
    <row r="3816" spans="1:20" ht="41.4" x14ac:dyDescent="0.4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36"/>
        <v>140</v>
      </c>
      <c r="P3816">
        <f t="shared" si="237"/>
        <v>61.82</v>
      </c>
      <c r="Q3816" s="11" t="s">
        <v>8315</v>
      </c>
      <c r="R3816" t="s">
        <v>8316</v>
      </c>
      <c r="S3816" s="15">
        <f t="shared" si="238"/>
        <v>42058.904074074075</v>
      </c>
      <c r="T3816" s="15">
        <f t="shared" si="239"/>
        <v>42095.165972222225</v>
      </c>
    </row>
    <row r="3817" spans="1:20" ht="27.6" x14ac:dyDescent="0.4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36"/>
        <v>100</v>
      </c>
      <c r="P3817">
        <f t="shared" si="237"/>
        <v>50</v>
      </c>
      <c r="Q3817" s="11" t="s">
        <v>8315</v>
      </c>
      <c r="R3817" t="s">
        <v>8316</v>
      </c>
      <c r="S3817" s="15">
        <f t="shared" si="238"/>
        <v>42207.259918981479</v>
      </c>
      <c r="T3817" s="15">
        <f t="shared" si="239"/>
        <v>42236.958333333328</v>
      </c>
    </row>
    <row r="3818" spans="1:20" ht="55.2" x14ac:dyDescent="0.4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36"/>
        <v>119</v>
      </c>
      <c r="P3818">
        <f t="shared" si="237"/>
        <v>48.34</v>
      </c>
      <c r="Q3818" s="11" t="s">
        <v>8315</v>
      </c>
      <c r="R3818" t="s">
        <v>8316</v>
      </c>
      <c r="S3818" s="15">
        <f t="shared" si="238"/>
        <v>41807.690081018518</v>
      </c>
      <c r="T3818" s="15">
        <f t="shared" si="239"/>
        <v>41837.690081018518</v>
      </c>
    </row>
    <row r="3819" spans="1:20" ht="41.4" x14ac:dyDescent="0.4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36"/>
        <v>107</v>
      </c>
      <c r="P3819">
        <f t="shared" si="237"/>
        <v>107.25</v>
      </c>
      <c r="Q3819" s="11" t="s">
        <v>8315</v>
      </c>
      <c r="R3819" t="s">
        <v>8316</v>
      </c>
      <c r="S3819" s="15">
        <f t="shared" si="238"/>
        <v>42284.69694444444</v>
      </c>
      <c r="T3819" s="15">
        <f t="shared" si="239"/>
        <v>42301.165972222225</v>
      </c>
    </row>
    <row r="3820" spans="1:20" ht="41.4" x14ac:dyDescent="0.4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36"/>
        <v>228</v>
      </c>
      <c r="P3820">
        <f t="shared" si="237"/>
        <v>57</v>
      </c>
      <c r="Q3820" s="11" t="s">
        <v>8315</v>
      </c>
      <c r="R3820" t="s">
        <v>8316</v>
      </c>
      <c r="S3820" s="15">
        <f t="shared" si="238"/>
        <v>42045.84238425926</v>
      </c>
      <c r="T3820" s="15">
        <f t="shared" si="239"/>
        <v>42075.800717592589</v>
      </c>
    </row>
    <row r="3821" spans="1:20" ht="27.6" x14ac:dyDescent="0.4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36"/>
        <v>106</v>
      </c>
      <c r="P3821">
        <f t="shared" si="237"/>
        <v>40.92</v>
      </c>
      <c r="Q3821" s="11" t="s">
        <v>8315</v>
      </c>
      <c r="R3821" t="s">
        <v>8316</v>
      </c>
      <c r="S3821" s="15">
        <f t="shared" si="238"/>
        <v>42184.209537037037</v>
      </c>
      <c r="T3821" s="15">
        <f t="shared" si="239"/>
        <v>42202.876388888893</v>
      </c>
    </row>
    <row r="3822" spans="1:20" ht="41.4" x14ac:dyDescent="0.4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36"/>
        <v>143</v>
      </c>
      <c r="P3822">
        <f t="shared" si="237"/>
        <v>21.5</v>
      </c>
      <c r="Q3822" s="11" t="s">
        <v>8315</v>
      </c>
      <c r="R3822" t="s">
        <v>8316</v>
      </c>
      <c r="S3822" s="15">
        <f t="shared" si="238"/>
        <v>42160.651817129634</v>
      </c>
      <c r="T3822" s="15">
        <f t="shared" si="239"/>
        <v>42190.651817129634</v>
      </c>
    </row>
    <row r="3823" spans="1:20" ht="41.4" x14ac:dyDescent="0.4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36"/>
        <v>105</v>
      </c>
      <c r="P3823">
        <f t="shared" si="237"/>
        <v>79.540000000000006</v>
      </c>
      <c r="Q3823" s="11" t="s">
        <v>8315</v>
      </c>
      <c r="R3823" t="s">
        <v>8316</v>
      </c>
      <c r="S3823" s="15">
        <f t="shared" si="238"/>
        <v>42341.180636574078</v>
      </c>
      <c r="T3823" s="15">
        <f t="shared" si="239"/>
        <v>42373.180636574078</v>
      </c>
    </row>
    <row r="3824" spans="1:20" ht="55.2" x14ac:dyDescent="0.4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36"/>
        <v>110</v>
      </c>
      <c r="P3824">
        <f t="shared" si="237"/>
        <v>72.38</v>
      </c>
      <c r="Q3824" s="11" t="s">
        <v>8315</v>
      </c>
      <c r="R3824" t="s">
        <v>8316</v>
      </c>
      <c r="S3824" s="15">
        <f t="shared" si="238"/>
        <v>42329.838159722218</v>
      </c>
      <c r="T3824" s="15">
        <f t="shared" si="239"/>
        <v>42388.957638888889</v>
      </c>
    </row>
    <row r="3825" spans="1:20" ht="41.4" x14ac:dyDescent="0.4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36"/>
        <v>106</v>
      </c>
      <c r="P3825">
        <f t="shared" si="237"/>
        <v>64.63</v>
      </c>
      <c r="Q3825" s="11" t="s">
        <v>8315</v>
      </c>
      <c r="R3825" t="s">
        <v>8316</v>
      </c>
      <c r="S3825" s="15">
        <f t="shared" si="238"/>
        <v>42170.910231481481</v>
      </c>
      <c r="T3825" s="15">
        <f t="shared" si="239"/>
        <v>42205.165972222225</v>
      </c>
    </row>
    <row r="3826" spans="1:20" ht="41.4" x14ac:dyDescent="0.4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36"/>
        <v>108</v>
      </c>
      <c r="P3826">
        <f t="shared" si="237"/>
        <v>38.57</v>
      </c>
      <c r="Q3826" s="11" t="s">
        <v>8315</v>
      </c>
      <c r="R3826" t="s">
        <v>8316</v>
      </c>
      <c r="S3826" s="15">
        <f t="shared" si="238"/>
        <v>42571.626192129625</v>
      </c>
      <c r="T3826" s="15">
        <f t="shared" si="239"/>
        <v>42583.570138888885</v>
      </c>
    </row>
    <row r="3827" spans="1:20" ht="41.4" x14ac:dyDescent="0.4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36"/>
        <v>105</v>
      </c>
      <c r="P3827">
        <f t="shared" si="237"/>
        <v>107.57</v>
      </c>
      <c r="Q3827" s="11" t="s">
        <v>8315</v>
      </c>
      <c r="R3827" t="s">
        <v>8316</v>
      </c>
      <c r="S3827" s="15">
        <f t="shared" si="238"/>
        <v>42151.069606481484</v>
      </c>
      <c r="T3827" s="15">
        <f t="shared" si="239"/>
        <v>42172.069606481484</v>
      </c>
    </row>
    <row r="3828" spans="1:20" ht="27.6" x14ac:dyDescent="0.4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36"/>
        <v>119</v>
      </c>
      <c r="P3828">
        <f t="shared" si="237"/>
        <v>27.5</v>
      </c>
      <c r="Q3828" s="11" t="s">
        <v>8315</v>
      </c>
      <c r="R3828" t="s">
        <v>8316</v>
      </c>
      <c r="S3828" s="15">
        <f t="shared" si="238"/>
        <v>42101.423541666663</v>
      </c>
      <c r="T3828" s="15">
        <f t="shared" si="239"/>
        <v>42131.423541666663</v>
      </c>
    </row>
    <row r="3829" spans="1:20" ht="55.2" x14ac:dyDescent="0.4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36"/>
        <v>153</v>
      </c>
      <c r="P3829">
        <f t="shared" si="237"/>
        <v>70.459999999999994</v>
      </c>
      <c r="Q3829" s="11" t="s">
        <v>8315</v>
      </c>
      <c r="R3829" t="s">
        <v>8316</v>
      </c>
      <c r="S3829" s="15">
        <f t="shared" si="238"/>
        <v>42034.928252314814</v>
      </c>
      <c r="T3829" s="15">
        <f t="shared" si="239"/>
        <v>42090</v>
      </c>
    </row>
    <row r="3830" spans="1:20" ht="41.4" x14ac:dyDescent="0.4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36"/>
        <v>100</v>
      </c>
      <c r="P3830">
        <f t="shared" si="237"/>
        <v>178.57</v>
      </c>
      <c r="Q3830" s="11" t="s">
        <v>8315</v>
      </c>
      <c r="R3830" t="s">
        <v>8316</v>
      </c>
      <c r="S3830" s="15">
        <f t="shared" si="238"/>
        <v>41944.527627314819</v>
      </c>
      <c r="T3830" s="15">
        <f t="shared" si="239"/>
        <v>42004.569293981483</v>
      </c>
    </row>
    <row r="3831" spans="1:20" ht="41.4" x14ac:dyDescent="0.4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36"/>
        <v>100</v>
      </c>
      <c r="P3831">
        <f t="shared" si="237"/>
        <v>62.63</v>
      </c>
      <c r="Q3831" s="11" t="s">
        <v>8315</v>
      </c>
      <c r="R3831" t="s">
        <v>8316</v>
      </c>
      <c r="S3831" s="15">
        <f t="shared" si="238"/>
        <v>42593.865405092598</v>
      </c>
      <c r="T3831" s="15">
        <f t="shared" si="239"/>
        <v>42613.865405092598</v>
      </c>
    </row>
    <row r="3832" spans="1:20" ht="41.4" x14ac:dyDescent="0.4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36"/>
        <v>225</v>
      </c>
      <c r="P3832">
        <f t="shared" si="237"/>
        <v>75</v>
      </c>
      <c r="Q3832" s="11" t="s">
        <v>8315</v>
      </c>
      <c r="R3832" t="s">
        <v>8316</v>
      </c>
      <c r="S3832" s="15">
        <f t="shared" si="238"/>
        <v>42503.740868055553</v>
      </c>
      <c r="T3832" s="15">
        <f t="shared" si="239"/>
        <v>42517.740868055553</v>
      </c>
    </row>
    <row r="3833" spans="1:20" ht="41.4" x14ac:dyDescent="0.4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36"/>
        <v>106</v>
      </c>
      <c r="P3833">
        <f t="shared" si="237"/>
        <v>58.9</v>
      </c>
      <c r="Q3833" s="11" t="s">
        <v>8315</v>
      </c>
      <c r="R3833" t="s">
        <v>8316</v>
      </c>
      <c r="S3833" s="15">
        <f t="shared" si="238"/>
        <v>41927.848900462966</v>
      </c>
      <c r="T3833" s="15">
        <f t="shared" si="239"/>
        <v>41948.890567129631</v>
      </c>
    </row>
    <row r="3834" spans="1:20" ht="41.4" x14ac:dyDescent="0.4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36"/>
        <v>105</v>
      </c>
      <c r="P3834">
        <f t="shared" si="237"/>
        <v>139.56</v>
      </c>
      <c r="Q3834" s="11" t="s">
        <v>8315</v>
      </c>
      <c r="R3834" t="s">
        <v>8316</v>
      </c>
      <c r="S3834" s="15">
        <f t="shared" si="238"/>
        <v>42375.114988425921</v>
      </c>
      <c r="T3834" s="15">
        <f t="shared" si="239"/>
        <v>42420.114988425921</v>
      </c>
    </row>
    <row r="3835" spans="1:20" ht="41.4" x14ac:dyDescent="0.4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36"/>
        <v>117</v>
      </c>
      <c r="P3835">
        <f t="shared" si="237"/>
        <v>70</v>
      </c>
      <c r="Q3835" s="11" t="s">
        <v>8315</v>
      </c>
      <c r="R3835" t="s">
        <v>8316</v>
      </c>
      <c r="S3835" s="15">
        <f t="shared" si="238"/>
        <v>41963.872361111105</v>
      </c>
      <c r="T3835" s="15">
        <f t="shared" si="239"/>
        <v>41974.797916666663</v>
      </c>
    </row>
    <row r="3836" spans="1:20" ht="41.4" x14ac:dyDescent="0.4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36"/>
        <v>109</v>
      </c>
      <c r="P3836">
        <f t="shared" si="237"/>
        <v>57.39</v>
      </c>
      <c r="Q3836" s="11" t="s">
        <v>8315</v>
      </c>
      <c r="R3836" t="s">
        <v>8316</v>
      </c>
      <c r="S3836" s="15">
        <f t="shared" si="238"/>
        <v>42143.445219907408</v>
      </c>
      <c r="T3836" s="15">
        <f t="shared" si="239"/>
        <v>42173.445219907408</v>
      </c>
    </row>
    <row r="3837" spans="1:20" ht="41.4" x14ac:dyDescent="0.4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36"/>
        <v>160</v>
      </c>
      <c r="P3837">
        <f t="shared" si="237"/>
        <v>40</v>
      </c>
      <c r="Q3837" s="11" t="s">
        <v>8315</v>
      </c>
      <c r="R3837" t="s">
        <v>8316</v>
      </c>
      <c r="S3837" s="15">
        <f t="shared" si="238"/>
        <v>42460.94222222222</v>
      </c>
      <c r="T3837" s="15">
        <f t="shared" si="239"/>
        <v>42481.94222222222</v>
      </c>
    </row>
    <row r="3838" spans="1:20" ht="41.4" x14ac:dyDescent="0.4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36"/>
        <v>113</v>
      </c>
      <c r="P3838">
        <f t="shared" si="237"/>
        <v>64.290000000000006</v>
      </c>
      <c r="Q3838" s="11" t="s">
        <v>8315</v>
      </c>
      <c r="R3838" t="s">
        <v>8316</v>
      </c>
      <c r="S3838" s="15">
        <f t="shared" si="238"/>
        <v>42553.926527777774</v>
      </c>
      <c r="T3838" s="15">
        <f t="shared" si="239"/>
        <v>42585.172916666663</v>
      </c>
    </row>
    <row r="3839" spans="1:20" ht="27.6" x14ac:dyDescent="0.4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36"/>
        <v>102</v>
      </c>
      <c r="P3839">
        <f t="shared" si="237"/>
        <v>120.12</v>
      </c>
      <c r="Q3839" s="11" t="s">
        <v>8315</v>
      </c>
      <c r="R3839" t="s">
        <v>8316</v>
      </c>
      <c r="S3839" s="15">
        <f t="shared" si="238"/>
        <v>42152.765717592592</v>
      </c>
      <c r="T3839" s="15">
        <f t="shared" si="239"/>
        <v>42188.765717592592</v>
      </c>
    </row>
    <row r="3840" spans="1:20" ht="41.4" x14ac:dyDescent="0.4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36"/>
        <v>101</v>
      </c>
      <c r="P3840">
        <f t="shared" si="237"/>
        <v>1008.24</v>
      </c>
      <c r="Q3840" s="11" t="s">
        <v>8315</v>
      </c>
      <c r="R3840" t="s">
        <v>8316</v>
      </c>
      <c r="S3840" s="15">
        <f t="shared" si="238"/>
        <v>42116.710752314815</v>
      </c>
      <c r="T3840" s="15">
        <f t="shared" si="239"/>
        <v>42146.710752314815</v>
      </c>
    </row>
    <row r="3841" spans="1:20" ht="41.4" x14ac:dyDescent="0.4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36"/>
        <v>101</v>
      </c>
      <c r="P3841">
        <f t="shared" si="237"/>
        <v>63.28</v>
      </c>
      <c r="Q3841" s="11" t="s">
        <v>8315</v>
      </c>
      <c r="R3841" t="s">
        <v>8316</v>
      </c>
      <c r="S3841" s="15">
        <f t="shared" si="238"/>
        <v>42155.142638888887</v>
      </c>
      <c r="T3841" s="15">
        <f t="shared" si="239"/>
        <v>42215.142638888887</v>
      </c>
    </row>
    <row r="3842" spans="1:20" ht="41.4" x14ac:dyDescent="0.4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si="236"/>
        <v>6500</v>
      </c>
      <c r="P3842">
        <f t="shared" si="237"/>
        <v>21.67</v>
      </c>
      <c r="Q3842" s="11" t="s">
        <v>8315</v>
      </c>
      <c r="R3842" t="s">
        <v>8316</v>
      </c>
      <c r="S3842" s="15">
        <f t="shared" si="238"/>
        <v>42432.701724537037</v>
      </c>
      <c r="T3842" s="15">
        <f t="shared" si="239"/>
        <v>42457.660057870366</v>
      </c>
    </row>
    <row r="3843" spans="1:20" ht="41.4" x14ac:dyDescent="0.4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ref="O3843:O3906" si="240">ROUND(E3843/D3843*100,0)</f>
        <v>9</v>
      </c>
      <c r="P3843">
        <f t="shared" ref="P3843:P3906" si="241">IFERROR(ROUND(E3843/L3843,2),0)</f>
        <v>25.65</v>
      </c>
      <c r="Q3843" s="11" t="s">
        <v>8315</v>
      </c>
      <c r="R3843" t="s">
        <v>8316</v>
      </c>
      <c r="S3843" s="15">
        <f t="shared" ref="S3843:S3906" si="242">(((J3843/60)/60)/24)+DATE(1970,1,1)</f>
        <v>41780.785729166666</v>
      </c>
      <c r="T3843" s="15">
        <f t="shared" ref="T3843:T3906" si="243">(((I3843/60)/60)/24)+DATE(1970,1,1)</f>
        <v>41840.785729166666</v>
      </c>
    </row>
    <row r="3844" spans="1:20" ht="41.4" x14ac:dyDescent="0.4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240"/>
        <v>22</v>
      </c>
      <c r="P3844">
        <f t="shared" si="241"/>
        <v>47.7</v>
      </c>
      <c r="Q3844" s="11" t="s">
        <v>8315</v>
      </c>
      <c r="R3844" t="s">
        <v>8316</v>
      </c>
      <c r="S3844" s="15">
        <f t="shared" si="242"/>
        <v>41740.493657407409</v>
      </c>
      <c r="T3844" s="15">
        <f t="shared" si="243"/>
        <v>41770.493657407409</v>
      </c>
    </row>
    <row r="3845" spans="1:20" ht="41.4" x14ac:dyDescent="0.4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240"/>
        <v>21</v>
      </c>
      <c r="P3845">
        <f t="shared" si="241"/>
        <v>56.05</v>
      </c>
      <c r="Q3845" s="11" t="s">
        <v>8315</v>
      </c>
      <c r="R3845" t="s">
        <v>8316</v>
      </c>
      <c r="S3845" s="15">
        <f t="shared" si="242"/>
        <v>41766.072500000002</v>
      </c>
      <c r="T3845" s="15">
        <f t="shared" si="243"/>
        <v>41791.072500000002</v>
      </c>
    </row>
    <row r="3846" spans="1:20" ht="41.4" x14ac:dyDescent="0.4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240"/>
        <v>41</v>
      </c>
      <c r="P3846">
        <f t="shared" si="241"/>
        <v>81.319999999999993</v>
      </c>
      <c r="Q3846" s="11" t="s">
        <v>8315</v>
      </c>
      <c r="R3846" t="s">
        <v>8316</v>
      </c>
      <c r="S3846" s="15">
        <f t="shared" si="242"/>
        <v>41766.617291666669</v>
      </c>
      <c r="T3846" s="15">
        <f t="shared" si="243"/>
        <v>41793.290972222225</v>
      </c>
    </row>
    <row r="3847" spans="1:20" ht="55.2" x14ac:dyDescent="0.4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240"/>
        <v>2</v>
      </c>
      <c r="P3847">
        <f t="shared" si="241"/>
        <v>70.17</v>
      </c>
      <c r="Q3847" s="11" t="s">
        <v>8315</v>
      </c>
      <c r="R3847" t="s">
        <v>8316</v>
      </c>
      <c r="S3847" s="15">
        <f t="shared" si="242"/>
        <v>42248.627013888887</v>
      </c>
      <c r="T3847" s="15">
        <f t="shared" si="243"/>
        <v>42278.627013888887</v>
      </c>
    </row>
    <row r="3848" spans="1:20" ht="41.4" x14ac:dyDescent="0.4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240"/>
        <v>3</v>
      </c>
      <c r="P3848">
        <f t="shared" si="241"/>
        <v>23.63</v>
      </c>
      <c r="Q3848" s="11" t="s">
        <v>8315</v>
      </c>
      <c r="R3848" t="s">
        <v>8316</v>
      </c>
      <c r="S3848" s="15">
        <f t="shared" si="242"/>
        <v>41885.221550925926</v>
      </c>
      <c r="T3848" s="15">
        <f t="shared" si="243"/>
        <v>41916.290972222225</v>
      </c>
    </row>
    <row r="3849" spans="1:20" ht="41.4" x14ac:dyDescent="0.4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240"/>
        <v>16</v>
      </c>
      <c r="P3849">
        <f t="shared" si="241"/>
        <v>188.56</v>
      </c>
      <c r="Q3849" s="11" t="s">
        <v>8315</v>
      </c>
      <c r="R3849" t="s">
        <v>8316</v>
      </c>
      <c r="S3849" s="15">
        <f t="shared" si="242"/>
        <v>42159.224432870367</v>
      </c>
      <c r="T3849" s="15">
        <f t="shared" si="243"/>
        <v>42204.224432870367</v>
      </c>
    </row>
    <row r="3850" spans="1:20" ht="41.4" x14ac:dyDescent="0.4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240"/>
        <v>16</v>
      </c>
      <c r="P3850">
        <f t="shared" si="241"/>
        <v>49.51</v>
      </c>
      <c r="Q3850" s="11" t="s">
        <v>8315</v>
      </c>
      <c r="R3850" t="s">
        <v>8316</v>
      </c>
      <c r="S3850" s="15">
        <f t="shared" si="242"/>
        <v>42265.817002314812</v>
      </c>
      <c r="T3850" s="15">
        <f t="shared" si="243"/>
        <v>42295.817002314812</v>
      </c>
    </row>
    <row r="3851" spans="1:20" ht="41.4" x14ac:dyDescent="0.4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240"/>
        <v>7</v>
      </c>
      <c r="P3851">
        <f t="shared" si="241"/>
        <v>75.459999999999994</v>
      </c>
      <c r="Q3851" s="11" t="s">
        <v>8315</v>
      </c>
      <c r="R3851" t="s">
        <v>8316</v>
      </c>
      <c r="S3851" s="15">
        <f t="shared" si="242"/>
        <v>42136.767175925925</v>
      </c>
      <c r="T3851" s="15">
        <f t="shared" si="243"/>
        <v>42166.767175925925</v>
      </c>
    </row>
    <row r="3852" spans="1:20" ht="27.6" x14ac:dyDescent="0.4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240"/>
        <v>4</v>
      </c>
      <c r="P3852">
        <f t="shared" si="241"/>
        <v>9.5</v>
      </c>
      <c r="Q3852" s="11" t="s">
        <v>8315</v>
      </c>
      <c r="R3852" t="s">
        <v>8316</v>
      </c>
      <c r="S3852" s="15">
        <f t="shared" si="242"/>
        <v>41975.124340277776</v>
      </c>
      <c r="T3852" s="15">
        <f t="shared" si="243"/>
        <v>42005.124340277776</v>
      </c>
    </row>
    <row r="3853" spans="1:20" ht="41.4" x14ac:dyDescent="0.4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240"/>
        <v>34</v>
      </c>
      <c r="P3853">
        <f t="shared" si="241"/>
        <v>35.5</v>
      </c>
      <c r="Q3853" s="11" t="s">
        <v>8315</v>
      </c>
      <c r="R3853" t="s">
        <v>8316</v>
      </c>
      <c r="S3853" s="15">
        <f t="shared" si="242"/>
        <v>42172.439571759256</v>
      </c>
      <c r="T3853" s="15">
        <f t="shared" si="243"/>
        <v>42202.439571759256</v>
      </c>
    </row>
    <row r="3854" spans="1:20" ht="41.4" x14ac:dyDescent="0.4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240"/>
        <v>0</v>
      </c>
      <c r="P3854">
        <f t="shared" si="241"/>
        <v>10</v>
      </c>
      <c r="Q3854" s="11" t="s">
        <v>8315</v>
      </c>
      <c r="R3854" t="s">
        <v>8316</v>
      </c>
      <c r="S3854" s="15">
        <f t="shared" si="242"/>
        <v>42065.190694444449</v>
      </c>
      <c r="T3854" s="15">
        <f t="shared" si="243"/>
        <v>42090.149027777778</v>
      </c>
    </row>
    <row r="3855" spans="1:20" ht="27.6" x14ac:dyDescent="0.4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240"/>
        <v>0</v>
      </c>
      <c r="P3855">
        <f t="shared" si="241"/>
        <v>13</v>
      </c>
      <c r="Q3855" s="11" t="s">
        <v>8315</v>
      </c>
      <c r="R3855" t="s">
        <v>8316</v>
      </c>
      <c r="S3855" s="15">
        <f t="shared" si="242"/>
        <v>41848.84002314815</v>
      </c>
      <c r="T3855" s="15">
        <f t="shared" si="243"/>
        <v>41883.84002314815</v>
      </c>
    </row>
    <row r="3856" spans="1:20" ht="27.6" x14ac:dyDescent="0.4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240"/>
        <v>16</v>
      </c>
      <c r="P3856">
        <f t="shared" si="241"/>
        <v>89.4</v>
      </c>
      <c r="Q3856" s="11" t="s">
        <v>8315</v>
      </c>
      <c r="R3856" t="s">
        <v>8316</v>
      </c>
      <c r="S3856" s="15">
        <f t="shared" si="242"/>
        <v>42103.884930555556</v>
      </c>
      <c r="T3856" s="15">
        <f t="shared" si="243"/>
        <v>42133.884930555556</v>
      </c>
    </row>
    <row r="3857" spans="1:20" ht="55.2" x14ac:dyDescent="0.4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240"/>
        <v>3</v>
      </c>
      <c r="P3857">
        <f t="shared" si="241"/>
        <v>25</v>
      </c>
      <c r="Q3857" s="11" t="s">
        <v>8315</v>
      </c>
      <c r="R3857" t="s">
        <v>8316</v>
      </c>
      <c r="S3857" s="15">
        <f t="shared" si="242"/>
        <v>42059.970729166671</v>
      </c>
      <c r="T3857" s="15">
        <f t="shared" si="243"/>
        <v>42089.929062499999</v>
      </c>
    </row>
    <row r="3858" spans="1:20" ht="41.4" x14ac:dyDescent="0.4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240"/>
        <v>0</v>
      </c>
      <c r="P3858">
        <f t="shared" si="241"/>
        <v>1</v>
      </c>
      <c r="Q3858" s="11" t="s">
        <v>8315</v>
      </c>
      <c r="R3858" t="s">
        <v>8316</v>
      </c>
      <c r="S3858" s="15">
        <f t="shared" si="242"/>
        <v>42041.743090277778</v>
      </c>
      <c r="T3858" s="15">
        <f t="shared" si="243"/>
        <v>42071.701423611114</v>
      </c>
    </row>
    <row r="3859" spans="1:20" ht="41.4" x14ac:dyDescent="0.4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240"/>
        <v>5</v>
      </c>
      <c r="P3859">
        <f t="shared" si="241"/>
        <v>65</v>
      </c>
      <c r="Q3859" s="11" t="s">
        <v>8315</v>
      </c>
      <c r="R3859" t="s">
        <v>8316</v>
      </c>
      <c r="S3859" s="15">
        <f t="shared" si="242"/>
        <v>41829.73715277778</v>
      </c>
      <c r="T3859" s="15">
        <f t="shared" si="243"/>
        <v>41852.716666666667</v>
      </c>
    </row>
    <row r="3860" spans="1:20" ht="41.4" x14ac:dyDescent="0.4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240"/>
        <v>2</v>
      </c>
      <c r="P3860">
        <f t="shared" si="241"/>
        <v>10</v>
      </c>
      <c r="Q3860" s="11" t="s">
        <v>8315</v>
      </c>
      <c r="R3860" t="s">
        <v>8316</v>
      </c>
      <c r="S3860" s="15">
        <f t="shared" si="242"/>
        <v>42128.431064814817</v>
      </c>
      <c r="T3860" s="15">
        <f t="shared" si="243"/>
        <v>42146.875</v>
      </c>
    </row>
    <row r="3861" spans="1:20" ht="41.4" x14ac:dyDescent="0.4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240"/>
        <v>0</v>
      </c>
      <c r="P3861">
        <f t="shared" si="241"/>
        <v>1</v>
      </c>
      <c r="Q3861" s="11" t="s">
        <v>8315</v>
      </c>
      <c r="R3861" t="s">
        <v>8316</v>
      </c>
      <c r="S3861" s="15">
        <f t="shared" si="242"/>
        <v>41789.893599537041</v>
      </c>
      <c r="T3861" s="15">
        <f t="shared" si="243"/>
        <v>41815.875</v>
      </c>
    </row>
    <row r="3862" spans="1:20" ht="41.4" x14ac:dyDescent="0.4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240"/>
        <v>18</v>
      </c>
      <c r="P3862">
        <f t="shared" si="241"/>
        <v>81.540000000000006</v>
      </c>
      <c r="Q3862" s="11" t="s">
        <v>8315</v>
      </c>
      <c r="R3862" t="s">
        <v>8316</v>
      </c>
      <c r="S3862" s="15">
        <f t="shared" si="242"/>
        <v>41833.660995370366</v>
      </c>
      <c r="T3862" s="15">
        <f t="shared" si="243"/>
        <v>41863.660995370366</v>
      </c>
    </row>
    <row r="3863" spans="1:20" x14ac:dyDescent="0.4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240"/>
        <v>5</v>
      </c>
      <c r="P3863">
        <f t="shared" si="241"/>
        <v>100</v>
      </c>
      <c r="Q3863" s="11" t="s">
        <v>8315</v>
      </c>
      <c r="R3863" t="s">
        <v>8316</v>
      </c>
      <c r="S3863" s="15">
        <f t="shared" si="242"/>
        <v>41914.590011574073</v>
      </c>
      <c r="T3863" s="15">
        <f t="shared" si="243"/>
        <v>41955.907638888893</v>
      </c>
    </row>
    <row r="3864" spans="1:20" ht="27.6" x14ac:dyDescent="0.4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240"/>
        <v>0</v>
      </c>
      <c r="P3864">
        <f t="shared" si="241"/>
        <v>1</v>
      </c>
      <c r="Q3864" s="11" t="s">
        <v>8315</v>
      </c>
      <c r="R3864" t="s">
        <v>8316</v>
      </c>
      <c r="S3864" s="15">
        <f t="shared" si="242"/>
        <v>42611.261064814811</v>
      </c>
      <c r="T3864" s="15">
        <f t="shared" si="243"/>
        <v>42625.707638888889</v>
      </c>
    </row>
    <row r="3865" spans="1:20" ht="41.4" x14ac:dyDescent="0.4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240"/>
        <v>0</v>
      </c>
      <c r="P3865">
        <f t="shared" si="241"/>
        <v>0</v>
      </c>
      <c r="Q3865" s="11" t="s">
        <v>8315</v>
      </c>
      <c r="R3865" t="s">
        <v>8316</v>
      </c>
      <c r="S3865" s="15">
        <f t="shared" si="242"/>
        <v>42253.633159722223</v>
      </c>
      <c r="T3865" s="15">
        <f t="shared" si="243"/>
        <v>42313.674826388888</v>
      </c>
    </row>
    <row r="3866" spans="1:20" ht="41.4" x14ac:dyDescent="0.4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240"/>
        <v>1</v>
      </c>
      <c r="P3866">
        <f t="shared" si="241"/>
        <v>20</v>
      </c>
      <c r="Q3866" s="11" t="s">
        <v>8315</v>
      </c>
      <c r="R3866" t="s">
        <v>8316</v>
      </c>
      <c r="S3866" s="15">
        <f t="shared" si="242"/>
        <v>42295.891828703709</v>
      </c>
      <c r="T3866" s="15">
        <f t="shared" si="243"/>
        <v>42325.933495370366</v>
      </c>
    </row>
    <row r="3867" spans="1:20" ht="41.4" x14ac:dyDescent="0.4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240"/>
        <v>27</v>
      </c>
      <c r="P3867">
        <f t="shared" si="241"/>
        <v>46.43</v>
      </c>
      <c r="Q3867" s="11" t="s">
        <v>8315</v>
      </c>
      <c r="R3867" t="s">
        <v>8316</v>
      </c>
      <c r="S3867" s="15">
        <f t="shared" si="242"/>
        <v>41841.651597222226</v>
      </c>
      <c r="T3867" s="15">
        <f t="shared" si="243"/>
        <v>41881.229166666664</v>
      </c>
    </row>
    <row r="3868" spans="1:20" ht="27.6" x14ac:dyDescent="0.4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240"/>
        <v>1</v>
      </c>
      <c r="P3868">
        <f t="shared" si="241"/>
        <v>5.5</v>
      </c>
      <c r="Q3868" s="11" t="s">
        <v>8315</v>
      </c>
      <c r="R3868" t="s">
        <v>8316</v>
      </c>
      <c r="S3868" s="15">
        <f t="shared" si="242"/>
        <v>42402.947002314817</v>
      </c>
      <c r="T3868" s="15">
        <f t="shared" si="243"/>
        <v>42452.145138888889</v>
      </c>
    </row>
    <row r="3869" spans="1:20" ht="41.4" x14ac:dyDescent="0.4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240"/>
        <v>13</v>
      </c>
      <c r="P3869">
        <f t="shared" si="241"/>
        <v>50.2</v>
      </c>
      <c r="Q3869" s="11" t="s">
        <v>8315</v>
      </c>
      <c r="R3869" t="s">
        <v>8316</v>
      </c>
      <c r="S3869" s="15">
        <f t="shared" si="242"/>
        <v>42509.814108796301</v>
      </c>
      <c r="T3869" s="15">
        <f t="shared" si="243"/>
        <v>42539.814108796301</v>
      </c>
    </row>
    <row r="3870" spans="1:20" x14ac:dyDescent="0.4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240"/>
        <v>0</v>
      </c>
      <c r="P3870">
        <f t="shared" si="241"/>
        <v>10</v>
      </c>
      <c r="Q3870" s="11" t="s">
        <v>8315</v>
      </c>
      <c r="R3870" t="s">
        <v>8357</v>
      </c>
      <c r="S3870" s="15">
        <f t="shared" si="242"/>
        <v>41865.659780092588</v>
      </c>
      <c r="T3870" s="15">
        <f t="shared" si="243"/>
        <v>41890.659780092588</v>
      </c>
    </row>
    <row r="3871" spans="1:20" ht="27.6" x14ac:dyDescent="0.4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240"/>
        <v>3</v>
      </c>
      <c r="P3871">
        <f t="shared" si="241"/>
        <v>30.13</v>
      </c>
      <c r="Q3871" s="11" t="s">
        <v>8315</v>
      </c>
      <c r="R3871" t="s">
        <v>8357</v>
      </c>
      <c r="S3871" s="15">
        <f t="shared" si="242"/>
        <v>42047.724444444444</v>
      </c>
      <c r="T3871" s="15">
        <f t="shared" si="243"/>
        <v>42077.132638888885</v>
      </c>
    </row>
    <row r="3872" spans="1:20" ht="41.4" x14ac:dyDescent="0.4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240"/>
        <v>15</v>
      </c>
      <c r="P3872">
        <f t="shared" si="241"/>
        <v>150</v>
      </c>
      <c r="Q3872" s="11" t="s">
        <v>8315</v>
      </c>
      <c r="R3872" t="s">
        <v>8357</v>
      </c>
      <c r="S3872" s="15">
        <f t="shared" si="242"/>
        <v>41793.17219907407</v>
      </c>
      <c r="T3872" s="15">
        <f t="shared" si="243"/>
        <v>41823.17219907407</v>
      </c>
    </row>
    <row r="3873" spans="1:20" ht="27.6" x14ac:dyDescent="0.4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240"/>
        <v>3</v>
      </c>
      <c r="P3873">
        <f t="shared" si="241"/>
        <v>13.33</v>
      </c>
      <c r="Q3873" s="11" t="s">
        <v>8315</v>
      </c>
      <c r="R3873" t="s">
        <v>8357</v>
      </c>
      <c r="S3873" s="15">
        <f t="shared" si="242"/>
        <v>42763.780671296292</v>
      </c>
      <c r="T3873" s="15">
        <f t="shared" si="243"/>
        <v>42823.739004629635</v>
      </c>
    </row>
    <row r="3874" spans="1:20" ht="41.4" x14ac:dyDescent="0.4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240"/>
        <v>0</v>
      </c>
      <c r="P3874">
        <f t="shared" si="241"/>
        <v>0</v>
      </c>
      <c r="Q3874" s="11" t="s">
        <v>8315</v>
      </c>
      <c r="R3874" t="s">
        <v>8357</v>
      </c>
      <c r="S3874" s="15">
        <f t="shared" si="242"/>
        <v>42180.145787037036</v>
      </c>
      <c r="T3874" s="15">
        <f t="shared" si="243"/>
        <v>42230.145787037036</v>
      </c>
    </row>
    <row r="3875" spans="1:20" ht="41.4" x14ac:dyDescent="0.4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240"/>
        <v>0</v>
      </c>
      <c r="P3875">
        <f t="shared" si="241"/>
        <v>0</v>
      </c>
      <c r="Q3875" s="11" t="s">
        <v>8315</v>
      </c>
      <c r="R3875" t="s">
        <v>8357</v>
      </c>
      <c r="S3875" s="15">
        <f t="shared" si="242"/>
        <v>42255.696006944447</v>
      </c>
      <c r="T3875" s="15">
        <f t="shared" si="243"/>
        <v>42285.696006944447</v>
      </c>
    </row>
    <row r="3876" spans="1:20" ht="41.4" x14ac:dyDescent="0.4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240"/>
        <v>0</v>
      </c>
      <c r="P3876">
        <f t="shared" si="241"/>
        <v>0</v>
      </c>
      <c r="Q3876" s="11" t="s">
        <v>8315</v>
      </c>
      <c r="R3876" t="s">
        <v>8357</v>
      </c>
      <c r="S3876" s="15">
        <f t="shared" si="242"/>
        <v>42007.016458333332</v>
      </c>
      <c r="T3876" s="15">
        <f t="shared" si="243"/>
        <v>42028.041666666672</v>
      </c>
    </row>
    <row r="3877" spans="1:20" ht="41.4" x14ac:dyDescent="0.4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240"/>
        <v>0</v>
      </c>
      <c r="P3877">
        <f t="shared" si="241"/>
        <v>0</v>
      </c>
      <c r="Q3877" s="11" t="s">
        <v>8315</v>
      </c>
      <c r="R3877" t="s">
        <v>8357</v>
      </c>
      <c r="S3877" s="15">
        <f t="shared" si="242"/>
        <v>42615.346817129626</v>
      </c>
      <c r="T3877" s="15">
        <f t="shared" si="243"/>
        <v>42616.416666666672</v>
      </c>
    </row>
    <row r="3878" spans="1:20" ht="41.4" x14ac:dyDescent="0.4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240"/>
        <v>53</v>
      </c>
      <c r="P3878">
        <f t="shared" si="241"/>
        <v>44.76</v>
      </c>
      <c r="Q3878" s="11" t="s">
        <v>8315</v>
      </c>
      <c r="R3878" t="s">
        <v>8357</v>
      </c>
      <c r="S3878" s="15">
        <f t="shared" si="242"/>
        <v>42372.624166666668</v>
      </c>
      <c r="T3878" s="15">
        <f t="shared" si="243"/>
        <v>42402.624166666668</v>
      </c>
    </row>
    <row r="3879" spans="1:20" ht="41.4" x14ac:dyDescent="0.4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240"/>
        <v>5</v>
      </c>
      <c r="P3879">
        <f t="shared" si="241"/>
        <v>88.64</v>
      </c>
      <c r="Q3879" s="11" t="s">
        <v>8315</v>
      </c>
      <c r="R3879" t="s">
        <v>8357</v>
      </c>
      <c r="S3879" s="15">
        <f t="shared" si="242"/>
        <v>42682.67768518519</v>
      </c>
      <c r="T3879" s="15">
        <f t="shared" si="243"/>
        <v>42712.67768518519</v>
      </c>
    </row>
    <row r="3880" spans="1:20" ht="41.4" x14ac:dyDescent="0.4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240"/>
        <v>0</v>
      </c>
      <c r="P3880">
        <f t="shared" si="241"/>
        <v>10</v>
      </c>
      <c r="Q3880" s="11" t="s">
        <v>8315</v>
      </c>
      <c r="R3880" t="s">
        <v>8357</v>
      </c>
      <c r="S3880" s="15">
        <f t="shared" si="242"/>
        <v>42154.818819444445</v>
      </c>
      <c r="T3880" s="15">
        <f t="shared" si="243"/>
        <v>42185.165972222225</v>
      </c>
    </row>
    <row r="3881" spans="1:20" ht="41.4" x14ac:dyDescent="0.4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240"/>
        <v>0</v>
      </c>
      <c r="P3881">
        <f t="shared" si="241"/>
        <v>0</v>
      </c>
      <c r="Q3881" s="11" t="s">
        <v>8315</v>
      </c>
      <c r="R3881" t="s">
        <v>8357</v>
      </c>
      <c r="S3881" s="15">
        <f t="shared" si="242"/>
        <v>41999.861064814817</v>
      </c>
      <c r="T3881" s="15">
        <f t="shared" si="243"/>
        <v>42029.861064814817</v>
      </c>
    </row>
    <row r="3882" spans="1:20" ht="41.4" x14ac:dyDescent="0.4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240"/>
        <v>13</v>
      </c>
      <c r="P3882">
        <f t="shared" si="241"/>
        <v>57.65</v>
      </c>
      <c r="Q3882" s="11" t="s">
        <v>8315</v>
      </c>
      <c r="R3882" t="s">
        <v>8357</v>
      </c>
      <c r="S3882" s="15">
        <f t="shared" si="242"/>
        <v>41815.815046296295</v>
      </c>
      <c r="T3882" s="15">
        <f t="shared" si="243"/>
        <v>41850.958333333336</v>
      </c>
    </row>
    <row r="3883" spans="1:20" ht="27.6" x14ac:dyDescent="0.4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240"/>
        <v>5</v>
      </c>
      <c r="P3883">
        <f t="shared" si="241"/>
        <v>25</v>
      </c>
      <c r="Q3883" s="11" t="s">
        <v>8315</v>
      </c>
      <c r="R3883" t="s">
        <v>8357</v>
      </c>
      <c r="S3883" s="15">
        <f t="shared" si="242"/>
        <v>42756.018506944441</v>
      </c>
      <c r="T3883" s="15">
        <f t="shared" si="243"/>
        <v>42786.018506944441</v>
      </c>
    </row>
    <row r="3884" spans="1:20" ht="41.4" x14ac:dyDescent="0.4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240"/>
        <v>0</v>
      </c>
      <c r="P3884">
        <f t="shared" si="241"/>
        <v>0</v>
      </c>
      <c r="Q3884" s="11" t="s">
        <v>8315</v>
      </c>
      <c r="R3884" t="s">
        <v>8357</v>
      </c>
      <c r="S3884" s="15">
        <f t="shared" si="242"/>
        <v>42373.983449074076</v>
      </c>
      <c r="T3884" s="15">
        <f t="shared" si="243"/>
        <v>42400.960416666669</v>
      </c>
    </row>
    <row r="3885" spans="1:20" ht="55.2" x14ac:dyDescent="0.4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240"/>
        <v>0</v>
      </c>
      <c r="P3885">
        <f t="shared" si="241"/>
        <v>0</v>
      </c>
      <c r="Q3885" s="11" t="s">
        <v>8315</v>
      </c>
      <c r="R3885" t="s">
        <v>8357</v>
      </c>
      <c r="S3885" s="15">
        <f t="shared" si="242"/>
        <v>41854.602650462963</v>
      </c>
      <c r="T3885" s="15">
        <f t="shared" si="243"/>
        <v>41884.602650462963</v>
      </c>
    </row>
    <row r="3886" spans="1:20" ht="41.4" x14ac:dyDescent="0.4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240"/>
        <v>0</v>
      </c>
      <c r="P3886">
        <f t="shared" si="241"/>
        <v>0</v>
      </c>
      <c r="Q3886" s="11" t="s">
        <v>8315</v>
      </c>
      <c r="R3886" t="s">
        <v>8357</v>
      </c>
      <c r="S3886" s="15">
        <f t="shared" si="242"/>
        <v>42065.791574074072</v>
      </c>
      <c r="T3886" s="15">
        <f t="shared" si="243"/>
        <v>42090.749907407408</v>
      </c>
    </row>
    <row r="3887" spans="1:20" ht="41.4" x14ac:dyDescent="0.4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240"/>
        <v>0</v>
      </c>
      <c r="P3887">
        <f t="shared" si="241"/>
        <v>0</v>
      </c>
      <c r="Q3887" s="11" t="s">
        <v>8315</v>
      </c>
      <c r="R3887" t="s">
        <v>8357</v>
      </c>
      <c r="S3887" s="15">
        <f t="shared" si="242"/>
        <v>42469.951284722221</v>
      </c>
      <c r="T3887" s="15">
        <f t="shared" si="243"/>
        <v>42499.951284722221</v>
      </c>
    </row>
    <row r="3888" spans="1:20" x14ac:dyDescent="0.4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240"/>
        <v>0</v>
      </c>
      <c r="P3888">
        <f t="shared" si="241"/>
        <v>0</v>
      </c>
      <c r="Q3888" s="11" t="s">
        <v>8315</v>
      </c>
      <c r="R3888" t="s">
        <v>8357</v>
      </c>
      <c r="S3888" s="15">
        <f t="shared" si="242"/>
        <v>41954.228032407409</v>
      </c>
      <c r="T3888" s="15">
        <f t="shared" si="243"/>
        <v>41984.228032407409</v>
      </c>
    </row>
    <row r="3889" spans="1:20" ht="41.4" x14ac:dyDescent="0.4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240"/>
        <v>2</v>
      </c>
      <c r="P3889">
        <f t="shared" si="241"/>
        <v>17.5</v>
      </c>
      <c r="Q3889" s="11" t="s">
        <v>8315</v>
      </c>
      <c r="R3889" t="s">
        <v>8357</v>
      </c>
      <c r="S3889" s="15">
        <f t="shared" si="242"/>
        <v>42079.857974537037</v>
      </c>
      <c r="T3889" s="15">
        <f t="shared" si="243"/>
        <v>42125.916666666672</v>
      </c>
    </row>
    <row r="3890" spans="1:20" ht="41.4" x14ac:dyDescent="0.4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240"/>
        <v>27</v>
      </c>
      <c r="P3890">
        <f t="shared" si="241"/>
        <v>38.71</v>
      </c>
      <c r="Q3890" s="11" t="s">
        <v>8315</v>
      </c>
      <c r="R3890" t="s">
        <v>8316</v>
      </c>
      <c r="S3890" s="15">
        <f t="shared" si="242"/>
        <v>42762.545810185184</v>
      </c>
      <c r="T3890" s="15">
        <f t="shared" si="243"/>
        <v>42792.545810185184</v>
      </c>
    </row>
    <row r="3891" spans="1:20" ht="41.4" x14ac:dyDescent="0.4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240"/>
        <v>1</v>
      </c>
      <c r="P3891">
        <f t="shared" si="241"/>
        <v>13.11</v>
      </c>
      <c r="Q3891" s="11" t="s">
        <v>8315</v>
      </c>
      <c r="R3891" t="s">
        <v>8316</v>
      </c>
      <c r="S3891" s="15">
        <f t="shared" si="242"/>
        <v>41977.004976851851</v>
      </c>
      <c r="T3891" s="15">
        <f t="shared" si="243"/>
        <v>42008.976388888885</v>
      </c>
    </row>
    <row r="3892" spans="1:20" ht="41.4" x14ac:dyDescent="0.4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240"/>
        <v>17</v>
      </c>
      <c r="P3892">
        <f t="shared" si="241"/>
        <v>315.5</v>
      </c>
      <c r="Q3892" s="11" t="s">
        <v>8315</v>
      </c>
      <c r="R3892" t="s">
        <v>8316</v>
      </c>
      <c r="S3892" s="15">
        <f t="shared" si="242"/>
        <v>42171.758611111116</v>
      </c>
      <c r="T3892" s="15">
        <f t="shared" si="243"/>
        <v>42231.758611111116</v>
      </c>
    </row>
    <row r="3893" spans="1:20" ht="27.6" x14ac:dyDescent="0.4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240"/>
        <v>33</v>
      </c>
      <c r="P3893">
        <f t="shared" si="241"/>
        <v>37.14</v>
      </c>
      <c r="Q3893" s="11" t="s">
        <v>8315</v>
      </c>
      <c r="R3893" t="s">
        <v>8316</v>
      </c>
      <c r="S3893" s="15">
        <f t="shared" si="242"/>
        <v>42056.1324537037</v>
      </c>
      <c r="T3893" s="15">
        <f t="shared" si="243"/>
        <v>42086.207638888889</v>
      </c>
    </row>
    <row r="3894" spans="1:20" ht="41.4" x14ac:dyDescent="0.4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240"/>
        <v>0</v>
      </c>
      <c r="P3894">
        <f t="shared" si="241"/>
        <v>0</v>
      </c>
      <c r="Q3894" s="11" t="s">
        <v>8315</v>
      </c>
      <c r="R3894" t="s">
        <v>8316</v>
      </c>
      <c r="S3894" s="15">
        <f t="shared" si="242"/>
        <v>41867.652280092596</v>
      </c>
      <c r="T3894" s="15">
        <f t="shared" si="243"/>
        <v>41875.291666666664</v>
      </c>
    </row>
    <row r="3895" spans="1:20" ht="41.4" x14ac:dyDescent="0.4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240"/>
        <v>22</v>
      </c>
      <c r="P3895">
        <f t="shared" si="241"/>
        <v>128.27000000000001</v>
      </c>
      <c r="Q3895" s="11" t="s">
        <v>8315</v>
      </c>
      <c r="R3895" t="s">
        <v>8316</v>
      </c>
      <c r="S3895" s="15">
        <f t="shared" si="242"/>
        <v>41779.657870370371</v>
      </c>
      <c r="T3895" s="15">
        <f t="shared" si="243"/>
        <v>41821.25</v>
      </c>
    </row>
    <row r="3896" spans="1:20" ht="41.4" x14ac:dyDescent="0.4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240"/>
        <v>3</v>
      </c>
      <c r="P3896">
        <f t="shared" si="241"/>
        <v>47.27</v>
      </c>
      <c r="Q3896" s="11" t="s">
        <v>8315</v>
      </c>
      <c r="R3896" t="s">
        <v>8316</v>
      </c>
      <c r="S3896" s="15">
        <f t="shared" si="242"/>
        <v>42679.958472222221</v>
      </c>
      <c r="T3896" s="15">
        <f t="shared" si="243"/>
        <v>42710.207638888889</v>
      </c>
    </row>
    <row r="3897" spans="1:20" ht="41.4" x14ac:dyDescent="0.4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240"/>
        <v>5</v>
      </c>
      <c r="P3897">
        <f t="shared" si="241"/>
        <v>50</v>
      </c>
      <c r="Q3897" s="11" t="s">
        <v>8315</v>
      </c>
      <c r="R3897" t="s">
        <v>8316</v>
      </c>
      <c r="S3897" s="15">
        <f t="shared" si="242"/>
        <v>42032.250208333338</v>
      </c>
      <c r="T3897" s="15">
        <f t="shared" si="243"/>
        <v>42063.250208333338</v>
      </c>
    </row>
    <row r="3898" spans="1:20" ht="41.4" x14ac:dyDescent="0.4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240"/>
        <v>11</v>
      </c>
      <c r="P3898">
        <f t="shared" si="241"/>
        <v>42.5</v>
      </c>
      <c r="Q3898" s="11" t="s">
        <v>8315</v>
      </c>
      <c r="R3898" t="s">
        <v>8316</v>
      </c>
      <c r="S3898" s="15">
        <f t="shared" si="242"/>
        <v>41793.191875000004</v>
      </c>
      <c r="T3898" s="15">
        <f t="shared" si="243"/>
        <v>41807.191875000004</v>
      </c>
    </row>
    <row r="3899" spans="1:20" ht="41.4" x14ac:dyDescent="0.4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240"/>
        <v>18</v>
      </c>
      <c r="P3899">
        <f t="shared" si="241"/>
        <v>44</v>
      </c>
      <c r="Q3899" s="11" t="s">
        <v>8315</v>
      </c>
      <c r="R3899" t="s">
        <v>8316</v>
      </c>
      <c r="S3899" s="15">
        <f t="shared" si="242"/>
        <v>41982.87364583333</v>
      </c>
      <c r="T3899" s="15">
        <f t="shared" si="243"/>
        <v>42012.87364583333</v>
      </c>
    </row>
    <row r="3900" spans="1:20" ht="55.2" x14ac:dyDescent="0.4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240"/>
        <v>33</v>
      </c>
      <c r="P3900">
        <f t="shared" si="241"/>
        <v>50.88</v>
      </c>
      <c r="Q3900" s="11" t="s">
        <v>8315</v>
      </c>
      <c r="R3900" t="s">
        <v>8316</v>
      </c>
      <c r="S3900" s="15">
        <f t="shared" si="242"/>
        <v>42193.482291666667</v>
      </c>
      <c r="T3900" s="15">
        <f t="shared" si="243"/>
        <v>42233.666666666672</v>
      </c>
    </row>
    <row r="3901" spans="1:20" ht="41.4" x14ac:dyDescent="0.4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240"/>
        <v>1</v>
      </c>
      <c r="P3901">
        <f t="shared" si="241"/>
        <v>62.5</v>
      </c>
      <c r="Q3901" s="11" t="s">
        <v>8315</v>
      </c>
      <c r="R3901" t="s">
        <v>8316</v>
      </c>
      <c r="S3901" s="15">
        <f t="shared" si="242"/>
        <v>41843.775011574071</v>
      </c>
      <c r="T3901" s="15">
        <f t="shared" si="243"/>
        <v>41863.775011574071</v>
      </c>
    </row>
    <row r="3902" spans="1:20" ht="27.6" x14ac:dyDescent="0.4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240"/>
        <v>5</v>
      </c>
      <c r="P3902">
        <f t="shared" si="241"/>
        <v>27</v>
      </c>
      <c r="Q3902" s="11" t="s">
        <v>8315</v>
      </c>
      <c r="R3902" t="s">
        <v>8316</v>
      </c>
      <c r="S3902" s="15">
        <f t="shared" si="242"/>
        <v>42136.092488425929</v>
      </c>
      <c r="T3902" s="15">
        <f t="shared" si="243"/>
        <v>42166.092488425929</v>
      </c>
    </row>
    <row r="3903" spans="1:20" ht="41.4" x14ac:dyDescent="0.4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240"/>
        <v>1</v>
      </c>
      <c r="P3903">
        <f t="shared" si="241"/>
        <v>25</v>
      </c>
      <c r="Q3903" s="11" t="s">
        <v>8315</v>
      </c>
      <c r="R3903" t="s">
        <v>8316</v>
      </c>
      <c r="S3903" s="15">
        <f t="shared" si="242"/>
        <v>42317.826377314821</v>
      </c>
      <c r="T3903" s="15">
        <f t="shared" si="243"/>
        <v>42357.826377314821</v>
      </c>
    </row>
    <row r="3904" spans="1:20" ht="41.4" x14ac:dyDescent="0.4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240"/>
        <v>49</v>
      </c>
      <c r="P3904">
        <f t="shared" si="241"/>
        <v>47.26</v>
      </c>
      <c r="Q3904" s="11" t="s">
        <v>8315</v>
      </c>
      <c r="R3904" t="s">
        <v>8316</v>
      </c>
      <c r="S3904" s="15">
        <f t="shared" si="242"/>
        <v>42663.468078703707</v>
      </c>
      <c r="T3904" s="15">
        <f t="shared" si="243"/>
        <v>42688.509745370371</v>
      </c>
    </row>
    <row r="3905" spans="1:20" ht="41.4" x14ac:dyDescent="0.4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240"/>
        <v>0</v>
      </c>
      <c r="P3905">
        <f t="shared" si="241"/>
        <v>0</v>
      </c>
      <c r="Q3905" s="11" t="s">
        <v>8315</v>
      </c>
      <c r="R3905" t="s">
        <v>8316</v>
      </c>
      <c r="S3905" s="15">
        <f t="shared" si="242"/>
        <v>42186.01116898148</v>
      </c>
      <c r="T3905" s="15">
        <f t="shared" si="243"/>
        <v>42230.818055555559</v>
      </c>
    </row>
    <row r="3906" spans="1:20" x14ac:dyDescent="0.4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si="240"/>
        <v>0</v>
      </c>
      <c r="P3906">
        <f t="shared" si="241"/>
        <v>1.5</v>
      </c>
      <c r="Q3906" s="11" t="s">
        <v>8315</v>
      </c>
      <c r="R3906" t="s">
        <v>8316</v>
      </c>
      <c r="S3906" s="15">
        <f t="shared" si="242"/>
        <v>42095.229166666672</v>
      </c>
      <c r="T3906" s="15">
        <f t="shared" si="243"/>
        <v>42109.211111111115</v>
      </c>
    </row>
    <row r="3907" spans="1:20" ht="41.4" x14ac:dyDescent="0.4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ref="O3907:O3970" si="244">ROUND(E3907/D3907*100,0)</f>
        <v>12</v>
      </c>
      <c r="P3907">
        <f t="shared" ref="P3907:P3970" si="245">IFERROR(ROUND(E3907/L3907,2),0)</f>
        <v>24.71</v>
      </c>
      <c r="Q3907" s="11" t="s">
        <v>8315</v>
      </c>
      <c r="R3907" t="s">
        <v>8316</v>
      </c>
      <c r="S3907" s="15">
        <f t="shared" ref="S3907:S3970" si="246">(((J3907/60)/60)/24)+DATE(1970,1,1)</f>
        <v>42124.623877314814</v>
      </c>
      <c r="T3907" s="15">
        <f t="shared" ref="T3907:T3970" si="247">(((I3907/60)/60)/24)+DATE(1970,1,1)</f>
        <v>42166.958333333328</v>
      </c>
    </row>
    <row r="3908" spans="1:20" ht="41.4" x14ac:dyDescent="0.4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244"/>
        <v>67</v>
      </c>
      <c r="P3908">
        <f t="shared" si="245"/>
        <v>63.13</v>
      </c>
      <c r="Q3908" s="11" t="s">
        <v>8315</v>
      </c>
      <c r="R3908" t="s">
        <v>8316</v>
      </c>
      <c r="S3908" s="15">
        <f t="shared" si="246"/>
        <v>42143.917743055557</v>
      </c>
      <c r="T3908" s="15">
        <f t="shared" si="247"/>
        <v>42181.559027777781</v>
      </c>
    </row>
    <row r="3909" spans="1:20" ht="27.6" x14ac:dyDescent="0.4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244"/>
        <v>15</v>
      </c>
      <c r="P3909">
        <f t="shared" si="245"/>
        <v>38.25</v>
      </c>
      <c r="Q3909" s="11" t="s">
        <v>8315</v>
      </c>
      <c r="R3909" t="s">
        <v>8316</v>
      </c>
      <c r="S3909" s="15">
        <f t="shared" si="246"/>
        <v>41906.819513888891</v>
      </c>
      <c r="T3909" s="15">
        <f t="shared" si="247"/>
        <v>41938.838888888888</v>
      </c>
    </row>
    <row r="3910" spans="1:20" ht="41.4" x14ac:dyDescent="0.4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244"/>
        <v>9</v>
      </c>
      <c r="P3910">
        <f t="shared" si="245"/>
        <v>16.25</v>
      </c>
      <c r="Q3910" s="11" t="s">
        <v>8315</v>
      </c>
      <c r="R3910" t="s">
        <v>8316</v>
      </c>
      <c r="S3910" s="15">
        <f t="shared" si="246"/>
        <v>41834.135370370372</v>
      </c>
      <c r="T3910" s="15">
        <f t="shared" si="247"/>
        <v>41849.135370370372</v>
      </c>
    </row>
    <row r="3911" spans="1:20" ht="41.4" x14ac:dyDescent="0.4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244"/>
        <v>0</v>
      </c>
      <c r="P3911">
        <f t="shared" si="245"/>
        <v>33.75</v>
      </c>
      <c r="Q3911" s="11" t="s">
        <v>8315</v>
      </c>
      <c r="R3911" t="s">
        <v>8316</v>
      </c>
      <c r="S3911" s="15">
        <f t="shared" si="246"/>
        <v>41863.359282407408</v>
      </c>
      <c r="T3911" s="15">
        <f t="shared" si="247"/>
        <v>41893.359282407408</v>
      </c>
    </row>
    <row r="3912" spans="1:20" ht="41.4" x14ac:dyDescent="0.4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244"/>
        <v>3</v>
      </c>
      <c r="P3912">
        <f t="shared" si="245"/>
        <v>61.67</v>
      </c>
      <c r="Q3912" s="11" t="s">
        <v>8315</v>
      </c>
      <c r="R3912" t="s">
        <v>8316</v>
      </c>
      <c r="S3912" s="15">
        <f t="shared" si="246"/>
        <v>42224.756909722222</v>
      </c>
      <c r="T3912" s="15">
        <f t="shared" si="247"/>
        <v>42254.756909722222</v>
      </c>
    </row>
    <row r="3913" spans="1:20" ht="41.4" x14ac:dyDescent="0.4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244"/>
        <v>37</v>
      </c>
      <c r="P3913">
        <f t="shared" si="245"/>
        <v>83.14</v>
      </c>
      <c r="Q3913" s="11" t="s">
        <v>8315</v>
      </c>
      <c r="R3913" t="s">
        <v>8316</v>
      </c>
      <c r="S3913" s="15">
        <f t="shared" si="246"/>
        <v>41939.8122337963</v>
      </c>
      <c r="T3913" s="15">
        <f t="shared" si="247"/>
        <v>41969.853900462964</v>
      </c>
    </row>
    <row r="3914" spans="1:20" ht="41.4" x14ac:dyDescent="0.4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244"/>
        <v>0</v>
      </c>
      <c r="P3914">
        <f t="shared" si="245"/>
        <v>1</v>
      </c>
      <c r="Q3914" s="11" t="s">
        <v>8315</v>
      </c>
      <c r="R3914" t="s">
        <v>8316</v>
      </c>
      <c r="S3914" s="15">
        <f t="shared" si="246"/>
        <v>42059.270023148143</v>
      </c>
      <c r="T3914" s="15">
        <f t="shared" si="247"/>
        <v>42119.190972222219</v>
      </c>
    </row>
    <row r="3915" spans="1:20" ht="41.4" x14ac:dyDescent="0.4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244"/>
        <v>10</v>
      </c>
      <c r="P3915">
        <f t="shared" si="245"/>
        <v>142.86000000000001</v>
      </c>
      <c r="Q3915" s="11" t="s">
        <v>8315</v>
      </c>
      <c r="R3915" t="s">
        <v>8316</v>
      </c>
      <c r="S3915" s="15">
        <f t="shared" si="246"/>
        <v>42308.211215277777</v>
      </c>
      <c r="T3915" s="15">
        <f t="shared" si="247"/>
        <v>42338.252881944441</v>
      </c>
    </row>
    <row r="3916" spans="1:20" ht="41.4" x14ac:dyDescent="0.4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244"/>
        <v>36</v>
      </c>
      <c r="P3916">
        <f t="shared" si="245"/>
        <v>33.67</v>
      </c>
      <c r="Q3916" s="11" t="s">
        <v>8315</v>
      </c>
      <c r="R3916" t="s">
        <v>8316</v>
      </c>
      <c r="S3916" s="15">
        <f t="shared" si="246"/>
        <v>42114.818935185183</v>
      </c>
      <c r="T3916" s="15">
        <f t="shared" si="247"/>
        <v>42134.957638888889</v>
      </c>
    </row>
    <row r="3917" spans="1:20" ht="41.4" x14ac:dyDescent="0.4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244"/>
        <v>0</v>
      </c>
      <c r="P3917">
        <f t="shared" si="245"/>
        <v>5</v>
      </c>
      <c r="Q3917" s="11" t="s">
        <v>8315</v>
      </c>
      <c r="R3917" t="s">
        <v>8316</v>
      </c>
      <c r="S3917" s="15">
        <f t="shared" si="246"/>
        <v>42492.98505787037</v>
      </c>
      <c r="T3917" s="15">
        <f t="shared" si="247"/>
        <v>42522.98505787037</v>
      </c>
    </row>
    <row r="3918" spans="1:20" ht="41.4" x14ac:dyDescent="0.4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244"/>
        <v>0</v>
      </c>
      <c r="P3918">
        <f t="shared" si="245"/>
        <v>0</v>
      </c>
      <c r="Q3918" s="11" t="s">
        <v>8315</v>
      </c>
      <c r="R3918" t="s">
        <v>8316</v>
      </c>
      <c r="S3918" s="15">
        <f t="shared" si="246"/>
        <v>42494.471666666665</v>
      </c>
      <c r="T3918" s="15">
        <f t="shared" si="247"/>
        <v>42524.471666666665</v>
      </c>
    </row>
    <row r="3919" spans="1:20" ht="41.4" x14ac:dyDescent="0.4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244"/>
        <v>0</v>
      </c>
      <c r="P3919">
        <f t="shared" si="245"/>
        <v>10</v>
      </c>
      <c r="Q3919" s="11" t="s">
        <v>8315</v>
      </c>
      <c r="R3919" t="s">
        <v>8316</v>
      </c>
      <c r="S3919" s="15">
        <f t="shared" si="246"/>
        <v>41863.527326388888</v>
      </c>
      <c r="T3919" s="15">
        <f t="shared" si="247"/>
        <v>41893.527326388888</v>
      </c>
    </row>
    <row r="3920" spans="1:20" ht="41.4" x14ac:dyDescent="0.4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244"/>
        <v>0</v>
      </c>
      <c r="P3920">
        <f t="shared" si="245"/>
        <v>40</v>
      </c>
      <c r="Q3920" s="11" t="s">
        <v>8315</v>
      </c>
      <c r="R3920" t="s">
        <v>8316</v>
      </c>
      <c r="S3920" s="15">
        <f t="shared" si="246"/>
        <v>41843.664618055554</v>
      </c>
      <c r="T3920" s="15">
        <f t="shared" si="247"/>
        <v>41855.666666666664</v>
      </c>
    </row>
    <row r="3921" spans="1:20" ht="41.4" x14ac:dyDescent="0.4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244"/>
        <v>2</v>
      </c>
      <c r="P3921">
        <f t="shared" si="245"/>
        <v>30</v>
      </c>
      <c r="Q3921" s="11" t="s">
        <v>8315</v>
      </c>
      <c r="R3921" t="s">
        <v>8316</v>
      </c>
      <c r="S3921" s="15">
        <f t="shared" si="246"/>
        <v>42358.684872685189</v>
      </c>
      <c r="T3921" s="15">
        <f t="shared" si="247"/>
        <v>42387</v>
      </c>
    </row>
    <row r="3922" spans="1:20" ht="41.4" x14ac:dyDescent="0.4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244"/>
        <v>5</v>
      </c>
      <c r="P3922">
        <f t="shared" si="245"/>
        <v>45</v>
      </c>
      <c r="Q3922" s="11" t="s">
        <v>8315</v>
      </c>
      <c r="R3922" t="s">
        <v>8316</v>
      </c>
      <c r="S3922" s="15">
        <f t="shared" si="246"/>
        <v>42657.38726851852</v>
      </c>
      <c r="T3922" s="15">
        <f t="shared" si="247"/>
        <v>42687.428935185191</v>
      </c>
    </row>
    <row r="3923" spans="1:20" ht="41.4" x14ac:dyDescent="0.4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244"/>
        <v>0</v>
      </c>
      <c r="P3923">
        <f t="shared" si="245"/>
        <v>0</v>
      </c>
      <c r="Q3923" s="11" t="s">
        <v>8315</v>
      </c>
      <c r="R3923" t="s">
        <v>8316</v>
      </c>
      <c r="S3923" s="15">
        <f t="shared" si="246"/>
        <v>41926.542303240742</v>
      </c>
      <c r="T3923" s="15">
        <f t="shared" si="247"/>
        <v>41938.75</v>
      </c>
    </row>
    <row r="3924" spans="1:20" ht="41.4" x14ac:dyDescent="0.4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244"/>
        <v>8</v>
      </c>
      <c r="P3924">
        <f t="shared" si="245"/>
        <v>10.17</v>
      </c>
      <c r="Q3924" s="11" t="s">
        <v>8315</v>
      </c>
      <c r="R3924" t="s">
        <v>8316</v>
      </c>
      <c r="S3924" s="15">
        <f t="shared" si="246"/>
        <v>42020.768634259264</v>
      </c>
      <c r="T3924" s="15">
        <f t="shared" si="247"/>
        <v>42065.958333333328</v>
      </c>
    </row>
    <row r="3925" spans="1:20" ht="41.4" x14ac:dyDescent="0.4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244"/>
        <v>12</v>
      </c>
      <c r="P3925">
        <f t="shared" si="245"/>
        <v>81.41</v>
      </c>
      <c r="Q3925" s="11" t="s">
        <v>8315</v>
      </c>
      <c r="R3925" t="s">
        <v>8316</v>
      </c>
      <c r="S3925" s="15">
        <f t="shared" si="246"/>
        <v>42075.979988425926</v>
      </c>
      <c r="T3925" s="15">
        <f t="shared" si="247"/>
        <v>42103.979988425926</v>
      </c>
    </row>
    <row r="3926" spans="1:20" ht="41.4" x14ac:dyDescent="0.4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244"/>
        <v>15</v>
      </c>
      <c r="P3926">
        <f t="shared" si="245"/>
        <v>57.25</v>
      </c>
      <c r="Q3926" s="11" t="s">
        <v>8315</v>
      </c>
      <c r="R3926" t="s">
        <v>8316</v>
      </c>
      <c r="S3926" s="15">
        <f t="shared" si="246"/>
        <v>41786.959745370368</v>
      </c>
      <c r="T3926" s="15">
        <f t="shared" si="247"/>
        <v>41816.959745370368</v>
      </c>
    </row>
    <row r="3927" spans="1:20" ht="41.4" x14ac:dyDescent="0.4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244"/>
        <v>10</v>
      </c>
      <c r="P3927">
        <f t="shared" si="245"/>
        <v>5</v>
      </c>
      <c r="Q3927" s="11" t="s">
        <v>8315</v>
      </c>
      <c r="R3927" t="s">
        <v>8316</v>
      </c>
      <c r="S3927" s="15">
        <f t="shared" si="246"/>
        <v>41820.870821759258</v>
      </c>
      <c r="T3927" s="15">
        <f t="shared" si="247"/>
        <v>41850.870821759258</v>
      </c>
    </row>
    <row r="3928" spans="1:20" ht="27.6" x14ac:dyDescent="0.4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244"/>
        <v>0</v>
      </c>
      <c r="P3928">
        <f t="shared" si="245"/>
        <v>15</v>
      </c>
      <c r="Q3928" s="11" t="s">
        <v>8315</v>
      </c>
      <c r="R3928" t="s">
        <v>8316</v>
      </c>
      <c r="S3928" s="15">
        <f t="shared" si="246"/>
        <v>41970.085046296299</v>
      </c>
      <c r="T3928" s="15">
        <f t="shared" si="247"/>
        <v>42000.085046296299</v>
      </c>
    </row>
    <row r="3929" spans="1:20" ht="41.4" x14ac:dyDescent="0.4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244"/>
        <v>1</v>
      </c>
      <c r="P3929">
        <f t="shared" si="245"/>
        <v>12.5</v>
      </c>
      <c r="Q3929" s="11" t="s">
        <v>8315</v>
      </c>
      <c r="R3929" t="s">
        <v>8316</v>
      </c>
      <c r="S3929" s="15">
        <f t="shared" si="246"/>
        <v>41830.267407407409</v>
      </c>
      <c r="T3929" s="15">
        <f t="shared" si="247"/>
        <v>41860.267407407409</v>
      </c>
    </row>
    <row r="3930" spans="1:20" ht="41.4" x14ac:dyDescent="0.4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244"/>
        <v>13</v>
      </c>
      <c r="P3930">
        <f t="shared" si="245"/>
        <v>93</v>
      </c>
      <c r="Q3930" s="11" t="s">
        <v>8315</v>
      </c>
      <c r="R3930" t="s">
        <v>8316</v>
      </c>
      <c r="S3930" s="15">
        <f t="shared" si="246"/>
        <v>42265.683182870373</v>
      </c>
      <c r="T3930" s="15">
        <f t="shared" si="247"/>
        <v>42293.207638888889</v>
      </c>
    </row>
    <row r="3931" spans="1:20" ht="41.4" x14ac:dyDescent="0.4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244"/>
        <v>2</v>
      </c>
      <c r="P3931">
        <f t="shared" si="245"/>
        <v>32.36</v>
      </c>
      <c r="Q3931" s="11" t="s">
        <v>8315</v>
      </c>
      <c r="R3931" t="s">
        <v>8316</v>
      </c>
      <c r="S3931" s="15">
        <f t="shared" si="246"/>
        <v>42601.827141203699</v>
      </c>
      <c r="T3931" s="15">
        <f t="shared" si="247"/>
        <v>42631.827141203699</v>
      </c>
    </row>
    <row r="3932" spans="1:20" ht="41.4" x14ac:dyDescent="0.4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244"/>
        <v>0</v>
      </c>
      <c r="P3932">
        <f t="shared" si="245"/>
        <v>0</v>
      </c>
      <c r="Q3932" s="11" t="s">
        <v>8315</v>
      </c>
      <c r="R3932" t="s">
        <v>8316</v>
      </c>
      <c r="S3932" s="15">
        <f t="shared" si="246"/>
        <v>42433.338749999995</v>
      </c>
      <c r="T3932" s="15">
        <f t="shared" si="247"/>
        <v>42461.25</v>
      </c>
    </row>
    <row r="3933" spans="1:20" ht="41.4" x14ac:dyDescent="0.4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244"/>
        <v>0</v>
      </c>
      <c r="P3933">
        <f t="shared" si="245"/>
        <v>0</v>
      </c>
      <c r="Q3933" s="11" t="s">
        <v>8315</v>
      </c>
      <c r="R3933" t="s">
        <v>8316</v>
      </c>
      <c r="S3933" s="15">
        <f t="shared" si="246"/>
        <v>42228.151701388888</v>
      </c>
      <c r="T3933" s="15">
        <f t="shared" si="247"/>
        <v>42253.151701388888</v>
      </c>
    </row>
    <row r="3934" spans="1:20" ht="41.4" x14ac:dyDescent="0.4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244"/>
        <v>0</v>
      </c>
      <c r="P3934">
        <f t="shared" si="245"/>
        <v>1</v>
      </c>
      <c r="Q3934" s="11" t="s">
        <v>8315</v>
      </c>
      <c r="R3934" t="s">
        <v>8316</v>
      </c>
      <c r="S3934" s="15">
        <f t="shared" si="246"/>
        <v>42415.168564814812</v>
      </c>
      <c r="T3934" s="15">
        <f t="shared" si="247"/>
        <v>42445.126898148148</v>
      </c>
    </row>
    <row r="3935" spans="1:20" ht="41.4" x14ac:dyDescent="0.4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244"/>
        <v>16</v>
      </c>
      <c r="P3935">
        <f t="shared" si="245"/>
        <v>91.83</v>
      </c>
      <c r="Q3935" s="11" t="s">
        <v>8315</v>
      </c>
      <c r="R3935" t="s">
        <v>8316</v>
      </c>
      <c r="S3935" s="15">
        <f t="shared" si="246"/>
        <v>42538.968310185184</v>
      </c>
      <c r="T3935" s="15">
        <f t="shared" si="247"/>
        <v>42568.029861111107</v>
      </c>
    </row>
    <row r="3936" spans="1:20" ht="41.4" x14ac:dyDescent="0.4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244"/>
        <v>11</v>
      </c>
      <c r="P3936">
        <f t="shared" si="245"/>
        <v>45.83</v>
      </c>
      <c r="Q3936" s="11" t="s">
        <v>8315</v>
      </c>
      <c r="R3936" t="s">
        <v>8316</v>
      </c>
      <c r="S3936" s="15">
        <f t="shared" si="246"/>
        <v>42233.671747685185</v>
      </c>
      <c r="T3936" s="15">
        <f t="shared" si="247"/>
        <v>42278.541666666672</v>
      </c>
    </row>
    <row r="3937" spans="1:20" ht="55.2" x14ac:dyDescent="0.4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244"/>
        <v>44</v>
      </c>
      <c r="P3937">
        <f t="shared" si="245"/>
        <v>57.17</v>
      </c>
      <c r="Q3937" s="11" t="s">
        <v>8315</v>
      </c>
      <c r="R3937" t="s">
        <v>8316</v>
      </c>
      <c r="S3937" s="15">
        <f t="shared" si="246"/>
        <v>42221.656782407401</v>
      </c>
      <c r="T3937" s="15">
        <f t="shared" si="247"/>
        <v>42281.656782407401</v>
      </c>
    </row>
    <row r="3938" spans="1:20" ht="41.4" x14ac:dyDescent="0.4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244"/>
        <v>0</v>
      </c>
      <c r="P3938">
        <f t="shared" si="245"/>
        <v>0</v>
      </c>
      <c r="Q3938" s="11" t="s">
        <v>8315</v>
      </c>
      <c r="R3938" t="s">
        <v>8316</v>
      </c>
      <c r="S3938" s="15">
        <f t="shared" si="246"/>
        <v>42675.262962962966</v>
      </c>
      <c r="T3938" s="15">
        <f t="shared" si="247"/>
        <v>42705.304629629631</v>
      </c>
    </row>
    <row r="3939" spans="1:20" ht="41.4" x14ac:dyDescent="0.4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244"/>
        <v>86</v>
      </c>
      <c r="P3939">
        <f t="shared" si="245"/>
        <v>248.5</v>
      </c>
      <c r="Q3939" s="11" t="s">
        <v>8315</v>
      </c>
      <c r="R3939" t="s">
        <v>8316</v>
      </c>
      <c r="S3939" s="15">
        <f t="shared" si="246"/>
        <v>42534.631481481483</v>
      </c>
      <c r="T3939" s="15">
        <f t="shared" si="247"/>
        <v>42562.631481481483</v>
      </c>
    </row>
    <row r="3940" spans="1:20" ht="41.4" x14ac:dyDescent="0.4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244"/>
        <v>12</v>
      </c>
      <c r="P3940">
        <f t="shared" si="245"/>
        <v>79.400000000000006</v>
      </c>
      <c r="Q3940" s="11" t="s">
        <v>8315</v>
      </c>
      <c r="R3940" t="s">
        <v>8316</v>
      </c>
      <c r="S3940" s="15">
        <f t="shared" si="246"/>
        <v>42151.905717592599</v>
      </c>
      <c r="T3940" s="15">
        <f t="shared" si="247"/>
        <v>42182.905717592599</v>
      </c>
    </row>
    <row r="3941" spans="1:20" ht="41.4" x14ac:dyDescent="0.4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244"/>
        <v>0</v>
      </c>
      <c r="P3941">
        <f t="shared" si="245"/>
        <v>5</v>
      </c>
      <c r="Q3941" s="11" t="s">
        <v>8315</v>
      </c>
      <c r="R3941" t="s">
        <v>8316</v>
      </c>
      <c r="S3941" s="15">
        <f t="shared" si="246"/>
        <v>41915.400219907409</v>
      </c>
      <c r="T3941" s="15">
        <f t="shared" si="247"/>
        <v>41919.1875</v>
      </c>
    </row>
    <row r="3942" spans="1:20" ht="41.4" x14ac:dyDescent="0.4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244"/>
        <v>0</v>
      </c>
      <c r="P3942">
        <f t="shared" si="245"/>
        <v>5.5</v>
      </c>
      <c r="Q3942" s="11" t="s">
        <v>8315</v>
      </c>
      <c r="R3942" t="s">
        <v>8316</v>
      </c>
      <c r="S3942" s="15">
        <f t="shared" si="246"/>
        <v>41961.492488425924</v>
      </c>
      <c r="T3942" s="15">
        <f t="shared" si="247"/>
        <v>42006.492488425924</v>
      </c>
    </row>
    <row r="3943" spans="1:20" ht="55.2" x14ac:dyDescent="0.4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244"/>
        <v>1</v>
      </c>
      <c r="P3943">
        <f t="shared" si="245"/>
        <v>25</v>
      </c>
      <c r="Q3943" s="11" t="s">
        <v>8315</v>
      </c>
      <c r="R3943" t="s">
        <v>8316</v>
      </c>
      <c r="S3943" s="15">
        <f t="shared" si="246"/>
        <v>41940.587233796294</v>
      </c>
      <c r="T3943" s="15">
        <f t="shared" si="247"/>
        <v>41968.041666666672</v>
      </c>
    </row>
    <row r="3944" spans="1:20" ht="41.4" x14ac:dyDescent="0.4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244"/>
        <v>0</v>
      </c>
      <c r="P3944">
        <f t="shared" si="245"/>
        <v>0</v>
      </c>
      <c r="Q3944" s="11" t="s">
        <v>8315</v>
      </c>
      <c r="R3944" t="s">
        <v>8316</v>
      </c>
      <c r="S3944" s="15">
        <f t="shared" si="246"/>
        <v>42111.904097222221</v>
      </c>
      <c r="T3944" s="15">
        <f t="shared" si="247"/>
        <v>42171.904097222221</v>
      </c>
    </row>
    <row r="3945" spans="1:20" ht="41.4" x14ac:dyDescent="0.4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244"/>
        <v>36</v>
      </c>
      <c r="P3945">
        <f t="shared" si="245"/>
        <v>137.08000000000001</v>
      </c>
      <c r="Q3945" s="11" t="s">
        <v>8315</v>
      </c>
      <c r="R3945" t="s">
        <v>8316</v>
      </c>
      <c r="S3945" s="15">
        <f t="shared" si="246"/>
        <v>42279.778564814813</v>
      </c>
      <c r="T3945" s="15">
        <f t="shared" si="247"/>
        <v>42310.701388888891</v>
      </c>
    </row>
    <row r="3946" spans="1:20" ht="41.4" x14ac:dyDescent="0.4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244"/>
        <v>0</v>
      </c>
      <c r="P3946">
        <f t="shared" si="245"/>
        <v>0</v>
      </c>
      <c r="Q3946" s="11" t="s">
        <v>8315</v>
      </c>
      <c r="R3946" t="s">
        <v>8316</v>
      </c>
      <c r="S3946" s="15">
        <f t="shared" si="246"/>
        <v>42213.662905092591</v>
      </c>
      <c r="T3946" s="15">
        <f t="shared" si="247"/>
        <v>42243.662905092591</v>
      </c>
    </row>
    <row r="3947" spans="1:20" ht="41.4" x14ac:dyDescent="0.4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244"/>
        <v>0</v>
      </c>
      <c r="P3947">
        <f t="shared" si="245"/>
        <v>5</v>
      </c>
      <c r="Q3947" s="11" t="s">
        <v>8315</v>
      </c>
      <c r="R3947" t="s">
        <v>8316</v>
      </c>
      <c r="S3947" s="15">
        <f t="shared" si="246"/>
        <v>42109.801712962959</v>
      </c>
      <c r="T3947" s="15">
        <f t="shared" si="247"/>
        <v>42139.801712962959</v>
      </c>
    </row>
    <row r="3948" spans="1:20" ht="27.6" x14ac:dyDescent="0.4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244"/>
        <v>3</v>
      </c>
      <c r="P3948">
        <f t="shared" si="245"/>
        <v>39</v>
      </c>
      <c r="Q3948" s="11" t="s">
        <v>8315</v>
      </c>
      <c r="R3948" t="s">
        <v>8316</v>
      </c>
      <c r="S3948" s="15">
        <f t="shared" si="246"/>
        <v>42031.833587962959</v>
      </c>
      <c r="T3948" s="15">
        <f t="shared" si="247"/>
        <v>42063.333333333328</v>
      </c>
    </row>
    <row r="3949" spans="1:20" ht="41.4" x14ac:dyDescent="0.4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244"/>
        <v>3</v>
      </c>
      <c r="P3949">
        <f t="shared" si="245"/>
        <v>50.5</v>
      </c>
      <c r="Q3949" s="11" t="s">
        <v>8315</v>
      </c>
      <c r="R3949" t="s">
        <v>8316</v>
      </c>
      <c r="S3949" s="15">
        <f t="shared" si="246"/>
        <v>42615.142870370371</v>
      </c>
      <c r="T3949" s="15">
        <f t="shared" si="247"/>
        <v>42645.142870370371</v>
      </c>
    </row>
    <row r="3950" spans="1:20" ht="41.4" x14ac:dyDescent="0.4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244"/>
        <v>0</v>
      </c>
      <c r="P3950">
        <f t="shared" si="245"/>
        <v>0</v>
      </c>
      <c r="Q3950" s="11" t="s">
        <v>8315</v>
      </c>
      <c r="R3950" t="s">
        <v>8316</v>
      </c>
      <c r="S3950" s="15">
        <f t="shared" si="246"/>
        <v>41829.325497685182</v>
      </c>
      <c r="T3950" s="15">
        <f t="shared" si="247"/>
        <v>41889.325497685182</v>
      </c>
    </row>
    <row r="3951" spans="1:20" ht="41.4" x14ac:dyDescent="0.4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244"/>
        <v>16</v>
      </c>
      <c r="P3951">
        <f t="shared" si="245"/>
        <v>49.28</v>
      </c>
      <c r="Q3951" s="11" t="s">
        <v>8315</v>
      </c>
      <c r="R3951" t="s">
        <v>8316</v>
      </c>
      <c r="S3951" s="15">
        <f t="shared" si="246"/>
        <v>42016.120613425926</v>
      </c>
      <c r="T3951" s="15">
        <f t="shared" si="247"/>
        <v>42046.120613425926</v>
      </c>
    </row>
    <row r="3952" spans="1:20" ht="41.4" x14ac:dyDescent="0.4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244"/>
        <v>1</v>
      </c>
      <c r="P3952">
        <f t="shared" si="245"/>
        <v>25</v>
      </c>
      <c r="Q3952" s="11" t="s">
        <v>8315</v>
      </c>
      <c r="R3952" t="s">
        <v>8316</v>
      </c>
      <c r="S3952" s="15">
        <f t="shared" si="246"/>
        <v>42439.702314814815</v>
      </c>
      <c r="T3952" s="15">
        <f t="shared" si="247"/>
        <v>42468.774305555555</v>
      </c>
    </row>
    <row r="3953" spans="1:20" ht="41.4" x14ac:dyDescent="0.4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244"/>
        <v>0</v>
      </c>
      <c r="P3953">
        <f t="shared" si="245"/>
        <v>1</v>
      </c>
      <c r="Q3953" s="11" t="s">
        <v>8315</v>
      </c>
      <c r="R3953" t="s">
        <v>8316</v>
      </c>
      <c r="S3953" s="15">
        <f t="shared" si="246"/>
        <v>42433.825717592597</v>
      </c>
      <c r="T3953" s="15">
        <f t="shared" si="247"/>
        <v>42493.784050925926</v>
      </c>
    </row>
    <row r="3954" spans="1:20" ht="41.4" x14ac:dyDescent="0.4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244"/>
        <v>0</v>
      </c>
      <c r="P3954">
        <f t="shared" si="245"/>
        <v>25</v>
      </c>
      <c r="Q3954" s="11" t="s">
        <v>8315</v>
      </c>
      <c r="R3954" t="s">
        <v>8316</v>
      </c>
      <c r="S3954" s="15">
        <f t="shared" si="246"/>
        <v>42243.790393518517</v>
      </c>
      <c r="T3954" s="15">
        <f t="shared" si="247"/>
        <v>42303.790393518517</v>
      </c>
    </row>
    <row r="3955" spans="1:20" ht="41.4" x14ac:dyDescent="0.4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244"/>
        <v>0</v>
      </c>
      <c r="P3955">
        <f t="shared" si="245"/>
        <v>0</v>
      </c>
      <c r="Q3955" s="11" t="s">
        <v>8315</v>
      </c>
      <c r="R3955" t="s">
        <v>8316</v>
      </c>
      <c r="S3955" s="15">
        <f t="shared" si="246"/>
        <v>42550.048449074078</v>
      </c>
      <c r="T3955" s="15">
        <f t="shared" si="247"/>
        <v>42580.978472222225</v>
      </c>
    </row>
    <row r="3956" spans="1:20" ht="41.4" x14ac:dyDescent="0.4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244"/>
        <v>0</v>
      </c>
      <c r="P3956">
        <f t="shared" si="245"/>
        <v>0</v>
      </c>
      <c r="Q3956" s="11" t="s">
        <v>8315</v>
      </c>
      <c r="R3956" t="s">
        <v>8316</v>
      </c>
      <c r="S3956" s="15">
        <f t="shared" si="246"/>
        <v>41774.651203703703</v>
      </c>
      <c r="T3956" s="15">
        <f t="shared" si="247"/>
        <v>41834.651203703703</v>
      </c>
    </row>
    <row r="3957" spans="1:20" ht="41.4" x14ac:dyDescent="0.4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244"/>
        <v>24</v>
      </c>
      <c r="P3957">
        <f t="shared" si="245"/>
        <v>53.13</v>
      </c>
      <c r="Q3957" s="11" t="s">
        <v>8315</v>
      </c>
      <c r="R3957" t="s">
        <v>8316</v>
      </c>
      <c r="S3957" s="15">
        <f t="shared" si="246"/>
        <v>42306.848854166667</v>
      </c>
      <c r="T3957" s="15">
        <f t="shared" si="247"/>
        <v>42336.890520833331</v>
      </c>
    </row>
    <row r="3958" spans="1:20" ht="41.4" x14ac:dyDescent="0.4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244"/>
        <v>0</v>
      </c>
      <c r="P3958">
        <f t="shared" si="245"/>
        <v>0</v>
      </c>
      <c r="Q3958" s="11" t="s">
        <v>8315</v>
      </c>
      <c r="R3958" t="s">
        <v>8316</v>
      </c>
      <c r="S3958" s="15">
        <f t="shared" si="246"/>
        <v>42457.932025462964</v>
      </c>
      <c r="T3958" s="15">
        <f t="shared" si="247"/>
        <v>42485.013888888891</v>
      </c>
    </row>
    <row r="3959" spans="1:20" ht="41.4" x14ac:dyDescent="0.4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244"/>
        <v>0</v>
      </c>
      <c r="P3959">
        <f t="shared" si="245"/>
        <v>7</v>
      </c>
      <c r="Q3959" s="11" t="s">
        <v>8315</v>
      </c>
      <c r="R3959" t="s">
        <v>8316</v>
      </c>
      <c r="S3959" s="15">
        <f t="shared" si="246"/>
        <v>42513.976319444439</v>
      </c>
      <c r="T3959" s="15">
        <f t="shared" si="247"/>
        <v>42559.976319444439</v>
      </c>
    </row>
    <row r="3960" spans="1:20" ht="41.4" x14ac:dyDescent="0.4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244"/>
        <v>32</v>
      </c>
      <c r="P3960">
        <f t="shared" si="245"/>
        <v>40.06</v>
      </c>
      <c r="Q3960" s="11" t="s">
        <v>8315</v>
      </c>
      <c r="R3960" t="s">
        <v>8316</v>
      </c>
      <c r="S3960" s="15">
        <f t="shared" si="246"/>
        <v>41816.950370370374</v>
      </c>
      <c r="T3960" s="15">
        <f t="shared" si="247"/>
        <v>41853.583333333336</v>
      </c>
    </row>
    <row r="3961" spans="1:20" ht="41.4" x14ac:dyDescent="0.4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244"/>
        <v>24</v>
      </c>
      <c r="P3961">
        <f t="shared" si="245"/>
        <v>24.33</v>
      </c>
      <c r="Q3961" s="11" t="s">
        <v>8315</v>
      </c>
      <c r="R3961" t="s">
        <v>8316</v>
      </c>
      <c r="S3961" s="15">
        <f t="shared" si="246"/>
        <v>41880.788842592592</v>
      </c>
      <c r="T3961" s="15">
        <f t="shared" si="247"/>
        <v>41910.788842592592</v>
      </c>
    </row>
    <row r="3962" spans="1:20" ht="41.4" x14ac:dyDescent="0.4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244"/>
        <v>2</v>
      </c>
      <c r="P3962">
        <f t="shared" si="245"/>
        <v>11.25</v>
      </c>
      <c r="Q3962" s="11" t="s">
        <v>8315</v>
      </c>
      <c r="R3962" t="s">
        <v>8316</v>
      </c>
      <c r="S3962" s="15">
        <f t="shared" si="246"/>
        <v>42342.845555555556</v>
      </c>
      <c r="T3962" s="15">
        <f t="shared" si="247"/>
        <v>42372.845555555556</v>
      </c>
    </row>
    <row r="3963" spans="1:20" ht="41.4" x14ac:dyDescent="0.4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244"/>
        <v>0</v>
      </c>
      <c r="P3963">
        <f t="shared" si="245"/>
        <v>10.5</v>
      </c>
      <c r="Q3963" s="11" t="s">
        <v>8315</v>
      </c>
      <c r="R3963" t="s">
        <v>8316</v>
      </c>
      <c r="S3963" s="15">
        <f t="shared" si="246"/>
        <v>41745.891319444447</v>
      </c>
      <c r="T3963" s="15">
        <f t="shared" si="247"/>
        <v>41767.891319444447</v>
      </c>
    </row>
    <row r="3964" spans="1:20" ht="41.4" x14ac:dyDescent="0.4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244"/>
        <v>3</v>
      </c>
      <c r="P3964">
        <f t="shared" si="245"/>
        <v>15</v>
      </c>
      <c r="Q3964" s="11" t="s">
        <v>8315</v>
      </c>
      <c r="R3964" t="s">
        <v>8316</v>
      </c>
      <c r="S3964" s="15">
        <f t="shared" si="246"/>
        <v>42311.621458333335</v>
      </c>
      <c r="T3964" s="15">
        <f t="shared" si="247"/>
        <v>42336.621458333335</v>
      </c>
    </row>
    <row r="3965" spans="1:20" ht="41.4" x14ac:dyDescent="0.4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244"/>
        <v>0</v>
      </c>
      <c r="P3965">
        <f t="shared" si="245"/>
        <v>0</v>
      </c>
      <c r="Q3965" s="11" t="s">
        <v>8315</v>
      </c>
      <c r="R3965" t="s">
        <v>8316</v>
      </c>
      <c r="S3965" s="15">
        <f t="shared" si="246"/>
        <v>42296.154131944444</v>
      </c>
      <c r="T3965" s="15">
        <f t="shared" si="247"/>
        <v>42326.195798611108</v>
      </c>
    </row>
    <row r="3966" spans="1:20" ht="41.4" x14ac:dyDescent="0.4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244"/>
        <v>6</v>
      </c>
      <c r="P3966">
        <f t="shared" si="245"/>
        <v>42</v>
      </c>
      <c r="Q3966" s="11" t="s">
        <v>8315</v>
      </c>
      <c r="R3966" t="s">
        <v>8316</v>
      </c>
      <c r="S3966" s="15">
        <f t="shared" si="246"/>
        <v>42053.722060185188</v>
      </c>
      <c r="T3966" s="15">
        <f t="shared" si="247"/>
        <v>42113.680393518516</v>
      </c>
    </row>
    <row r="3967" spans="1:20" ht="41.4" x14ac:dyDescent="0.4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244"/>
        <v>14</v>
      </c>
      <c r="P3967">
        <f t="shared" si="245"/>
        <v>71.25</v>
      </c>
      <c r="Q3967" s="11" t="s">
        <v>8315</v>
      </c>
      <c r="R3967" t="s">
        <v>8316</v>
      </c>
      <c r="S3967" s="15">
        <f t="shared" si="246"/>
        <v>42414.235879629632</v>
      </c>
      <c r="T3967" s="15">
        <f t="shared" si="247"/>
        <v>42474.194212962961</v>
      </c>
    </row>
    <row r="3968" spans="1:20" ht="41.4" x14ac:dyDescent="0.4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244"/>
        <v>1</v>
      </c>
      <c r="P3968">
        <f t="shared" si="245"/>
        <v>22.5</v>
      </c>
      <c r="Q3968" s="11" t="s">
        <v>8315</v>
      </c>
      <c r="R3968" t="s">
        <v>8316</v>
      </c>
      <c r="S3968" s="15">
        <f t="shared" si="246"/>
        <v>41801.711550925924</v>
      </c>
      <c r="T3968" s="15">
        <f t="shared" si="247"/>
        <v>41844.124305555553</v>
      </c>
    </row>
    <row r="3969" spans="1:20" ht="41.4" x14ac:dyDescent="0.4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244"/>
        <v>24</v>
      </c>
      <c r="P3969">
        <f t="shared" si="245"/>
        <v>41</v>
      </c>
      <c r="Q3969" s="11" t="s">
        <v>8315</v>
      </c>
      <c r="R3969" t="s">
        <v>8316</v>
      </c>
      <c r="S3969" s="15">
        <f t="shared" si="246"/>
        <v>42770.290590277778</v>
      </c>
      <c r="T3969" s="15">
        <f t="shared" si="247"/>
        <v>42800.290590277778</v>
      </c>
    </row>
    <row r="3970" spans="1:20" ht="41.4" x14ac:dyDescent="0.4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si="244"/>
        <v>11</v>
      </c>
      <c r="P3970">
        <f t="shared" si="245"/>
        <v>47.91</v>
      </c>
      <c r="Q3970" s="11" t="s">
        <v>8315</v>
      </c>
      <c r="R3970" t="s">
        <v>8316</v>
      </c>
      <c r="S3970" s="15">
        <f t="shared" si="246"/>
        <v>42452.815659722226</v>
      </c>
      <c r="T3970" s="15">
        <f t="shared" si="247"/>
        <v>42512.815659722226</v>
      </c>
    </row>
    <row r="3971" spans="1:20" ht="41.4" x14ac:dyDescent="0.4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ref="O3971:O4034" si="248">ROUND(E3971/D3971*100,0)</f>
        <v>7</v>
      </c>
      <c r="P3971">
        <f t="shared" ref="P3971:P4034" si="249">IFERROR(ROUND(E3971/L3971,2),0)</f>
        <v>35.17</v>
      </c>
      <c r="Q3971" s="11" t="s">
        <v>8315</v>
      </c>
      <c r="R3971" t="s">
        <v>8316</v>
      </c>
      <c r="S3971" s="15">
        <f t="shared" ref="S3971:S4034" si="250">(((J3971/60)/60)/24)+DATE(1970,1,1)</f>
        <v>42601.854699074072</v>
      </c>
      <c r="T3971" s="15">
        <f t="shared" ref="T3971:T4034" si="251">(((I3971/60)/60)/24)+DATE(1970,1,1)</f>
        <v>42611.163194444445</v>
      </c>
    </row>
    <row r="3972" spans="1:20" ht="55.2" x14ac:dyDescent="0.4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248"/>
        <v>0</v>
      </c>
      <c r="P3972">
        <f t="shared" si="249"/>
        <v>5.5</v>
      </c>
      <c r="Q3972" s="11" t="s">
        <v>8315</v>
      </c>
      <c r="R3972" t="s">
        <v>8316</v>
      </c>
      <c r="S3972" s="15">
        <f t="shared" si="250"/>
        <v>42447.863553240735</v>
      </c>
      <c r="T3972" s="15">
        <f t="shared" si="251"/>
        <v>42477.863553240735</v>
      </c>
    </row>
    <row r="3973" spans="1:20" ht="41.4" x14ac:dyDescent="0.4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248"/>
        <v>1</v>
      </c>
      <c r="P3973">
        <f t="shared" si="249"/>
        <v>22.67</v>
      </c>
      <c r="Q3973" s="11" t="s">
        <v>8315</v>
      </c>
      <c r="R3973" t="s">
        <v>8316</v>
      </c>
      <c r="S3973" s="15">
        <f t="shared" si="250"/>
        <v>41811.536180555559</v>
      </c>
      <c r="T3973" s="15">
        <f t="shared" si="251"/>
        <v>41841.536180555559</v>
      </c>
    </row>
    <row r="3974" spans="1:20" ht="41.4" x14ac:dyDescent="0.4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248"/>
        <v>21</v>
      </c>
      <c r="P3974">
        <f t="shared" si="249"/>
        <v>26.38</v>
      </c>
      <c r="Q3974" s="11" t="s">
        <v>8315</v>
      </c>
      <c r="R3974" t="s">
        <v>8316</v>
      </c>
      <c r="S3974" s="15">
        <f t="shared" si="250"/>
        <v>41981.067523148144</v>
      </c>
      <c r="T3974" s="15">
        <f t="shared" si="251"/>
        <v>42041.067523148144</v>
      </c>
    </row>
    <row r="3975" spans="1:20" ht="41.4" x14ac:dyDescent="0.4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248"/>
        <v>78</v>
      </c>
      <c r="P3975">
        <f t="shared" si="249"/>
        <v>105.54</v>
      </c>
      <c r="Q3975" s="11" t="s">
        <v>8315</v>
      </c>
      <c r="R3975" t="s">
        <v>8316</v>
      </c>
      <c r="S3975" s="15">
        <f t="shared" si="250"/>
        <v>42469.68414351852</v>
      </c>
      <c r="T3975" s="15">
        <f t="shared" si="251"/>
        <v>42499.166666666672</v>
      </c>
    </row>
    <row r="3976" spans="1:20" ht="41.4" x14ac:dyDescent="0.4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248"/>
        <v>32</v>
      </c>
      <c r="P3976">
        <f t="shared" si="249"/>
        <v>29.09</v>
      </c>
      <c r="Q3976" s="11" t="s">
        <v>8315</v>
      </c>
      <c r="R3976" t="s">
        <v>8316</v>
      </c>
      <c r="S3976" s="15">
        <f t="shared" si="250"/>
        <v>42493.546851851846</v>
      </c>
      <c r="T3976" s="15">
        <f t="shared" si="251"/>
        <v>42523.546851851846</v>
      </c>
    </row>
    <row r="3977" spans="1:20" ht="41.4" x14ac:dyDescent="0.4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248"/>
        <v>0</v>
      </c>
      <c r="P3977">
        <f t="shared" si="249"/>
        <v>0</v>
      </c>
      <c r="Q3977" s="11" t="s">
        <v>8315</v>
      </c>
      <c r="R3977" t="s">
        <v>8316</v>
      </c>
      <c r="S3977" s="15">
        <f t="shared" si="250"/>
        <v>42534.866875</v>
      </c>
      <c r="T3977" s="15">
        <f t="shared" si="251"/>
        <v>42564.866875</v>
      </c>
    </row>
    <row r="3978" spans="1:20" ht="41.4" x14ac:dyDescent="0.4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248"/>
        <v>48</v>
      </c>
      <c r="P3978">
        <f t="shared" si="249"/>
        <v>62</v>
      </c>
      <c r="Q3978" s="11" t="s">
        <v>8315</v>
      </c>
      <c r="R3978" t="s">
        <v>8316</v>
      </c>
      <c r="S3978" s="15">
        <f t="shared" si="250"/>
        <v>41830.858344907407</v>
      </c>
      <c r="T3978" s="15">
        <f t="shared" si="251"/>
        <v>41852.291666666664</v>
      </c>
    </row>
    <row r="3979" spans="1:20" ht="41.4" x14ac:dyDescent="0.4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248"/>
        <v>1</v>
      </c>
      <c r="P3979">
        <f t="shared" si="249"/>
        <v>217.5</v>
      </c>
      <c r="Q3979" s="11" t="s">
        <v>8315</v>
      </c>
      <c r="R3979" t="s">
        <v>8316</v>
      </c>
      <c r="S3979" s="15">
        <f t="shared" si="250"/>
        <v>42543.788564814815</v>
      </c>
      <c r="T3979" s="15">
        <f t="shared" si="251"/>
        <v>42573.788564814815</v>
      </c>
    </row>
    <row r="3980" spans="1:20" ht="41.4" x14ac:dyDescent="0.4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248"/>
        <v>11</v>
      </c>
      <c r="P3980">
        <f t="shared" si="249"/>
        <v>26.75</v>
      </c>
      <c r="Q3980" s="11" t="s">
        <v>8315</v>
      </c>
      <c r="R3980" t="s">
        <v>8316</v>
      </c>
      <c r="S3980" s="15">
        <f t="shared" si="250"/>
        <v>41975.642974537041</v>
      </c>
      <c r="T3980" s="15">
        <f t="shared" si="251"/>
        <v>42035.642974537041</v>
      </c>
    </row>
    <row r="3981" spans="1:20" ht="41.4" x14ac:dyDescent="0.4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248"/>
        <v>2</v>
      </c>
      <c r="P3981">
        <f t="shared" si="249"/>
        <v>18.329999999999998</v>
      </c>
      <c r="Q3981" s="11" t="s">
        <v>8315</v>
      </c>
      <c r="R3981" t="s">
        <v>8316</v>
      </c>
      <c r="S3981" s="15">
        <f t="shared" si="250"/>
        <v>42069.903437500005</v>
      </c>
      <c r="T3981" s="15">
        <f t="shared" si="251"/>
        <v>42092.833333333328</v>
      </c>
    </row>
    <row r="3982" spans="1:20" ht="41.4" x14ac:dyDescent="0.4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248"/>
        <v>18</v>
      </c>
      <c r="P3982">
        <f t="shared" si="249"/>
        <v>64.290000000000006</v>
      </c>
      <c r="Q3982" s="11" t="s">
        <v>8315</v>
      </c>
      <c r="R3982" t="s">
        <v>8316</v>
      </c>
      <c r="S3982" s="15">
        <f t="shared" si="250"/>
        <v>41795.598923611113</v>
      </c>
      <c r="T3982" s="15">
        <f t="shared" si="251"/>
        <v>41825.598923611113</v>
      </c>
    </row>
    <row r="3983" spans="1:20" ht="27.6" x14ac:dyDescent="0.4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248"/>
        <v>4</v>
      </c>
      <c r="P3983">
        <f t="shared" si="249"/>
        <v>175</v>
      </c>
      <c r="Q3983" s="11" t="s">
        <v>8315</v>
      </c>
      <c r="R3983" t="s">
        <v>8316</v>
      </c>
      <c r="S3983" s="15">
        <f t="shared" si="250"/>
        <v>42508.179965277777</v>
      </c>
      <c r="T3983" s="15">
        <f t="shared" si="251"/>
        <v>42568.179965277777</v>
      </c>
    </row>
    <row r="3984" spans="1:20" ht="55.2" x14ac:dyDescent="0.4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248"/>
        <v>20</v>
      </c>
      <c r="P3984">
        <f t="shared" si="249"/>
        <v>34</v>
      </c>
      <c r="Q3984" s="11" t="s">
        <v>8315</v>
      </c>
      <c r="R3984" t="s">
        <v>8316</v>
      </c>
      <c r="S3984" s="15">
        <f t="shared" si="250"/>
        <v>42132.809953703705</v>
      </c>
      <c r="T3984" s="15">
        <f t="shared" si="251"/>
        <v>42192.809953703705</v>
      </c>
    </row>
    <row r="3985" spans="1:20" ht="41.4" x14ac:dyDescent="0.4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248"/>
        <v>35</v>
      </c>
      <c r="P3985">
        <f t="shared" si="249"/>
        <v>84.28</v>
      </c>
      <c r="Q3985" s="11" t="s">
        <v>8315</v>
      </c>
      <c r="R3985" t="s">
        <v>8316</v>
      </c>
      <c r="S3985" s="15">
        <f t="shared" si="250"/>
        <v>41747.86986111111</v>
      </c>
      <c r="T3985" s="15">
        <f t="shared" si="251"/>
        <v>41779.290972222225</v>
      </c>
    </row>
    <row r="3986" spans="1:20" ht="41.4" x14ac:dyDescent="0.4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248"/>
        <v>6</v>
      </c>
      <c r="P3986">
        <f t="shared" si="249"/>
        <v>9.5</v>
      </c>
      <c r="Q3986" s="11" t="s">
        <v>8315</v>
      </c>
      <c r="R3986" t="s">
        <v>8316</v>
      </c>
      <c r="S3986" s="15">
        <f t="shared" si="250"/>
        <v>41920.963472222218</v>
      </c>
      <c r="T3986" s="15">
        <f t="shared" si="251"/>
        <v>41951</v>
      </c>
    </row>
    <row r="3987" spans="1:20" ht="55.2" x14ac:dyDescent="0.4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248"/>
        <v>32</v>
      </c>
      <c r="P3987">
        <f t="shared" si="249"/>
        <v>33.74</v>
      </c>
      <c r="Q3987" s="11" t="s">
        <v>8315</v>
      </c>
      <c r="R3987" t="s">
        <v>8316</v>
      </c>
      <c r="S3987" s="15">
        <f t="shared" si="250"/>
        <v>42399.707407407404</v>
      </c>
      <c r="T3987" s="15">
        <f t="shared" si="251"/>
        <v>42420.878472222219</v>
      </c>
    </row>
    <row r="3988" spans="1:20" ht="41.4" x14ac:dyDescent="0.4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248"/>
        <v>10</v>
      </c>
      <c r="P3988">
        <f t="shared" si="249"/>
        <v>37.54</v>
      </c>
      <c r="Q3988" s="11" t="s">
        <v>8315</v>
      </c>
      <c r="R3988" t="s">
        <v>8316</v>
      </c>
      <c r="S3988" s="15">
        <f t="shared" si="250"/>
        <v>42467.548541666663</v>
      </c>
      <c r="T3988" s="15">
        <f t="shared" si="251"/>
        <v>42496.544444444444</v>
      </c>
    </row>
    <row r="3989" spans="1:20" ht="41.4" x14ac:dyDescent="0.4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248"/>
        <v>38</v>
      </c>
      <c r="P3989">
        <f t="shared" si="249"/>
        <v>11.62</v>
      </c>
      <c r="Q3989" s="11" t="s">
        <v>8315</v>
      </c>
      <c r="R3989" t="s">
        <v>8316</v>
      </c>
      <c r="S3989" s="15">
        <f t="shared" si="250"/>
        <v>41765.92465277778</v>
      </c>
      <c r="T3989" s="15">
        <f t="shared" si="251"/>
        <v>41775.92465277778</v>
      </c>
    </row>
    <row r="3990" spans="1:20" ht="27.6" x14ac:dyDescent="0.4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248"/>
        <v>2</v>
      </c>
      <c r="P3990">
        <f t="shared" si="249"/>
        <v>8</v>
      </c>
      <c r="Q3990" s="11" t="s">
        <v>8315</v>
      </c>
      <c r="R3990" t="s">
        <v>8316</v>
      </c>
      <c r="S3990" s="15">
        <f t="shared" si="250"/>
        <v>42230.08116898148</v>
      </c>
      <c r="T3990" s="15">
        <f t="shared" si="251"/>
        <v>42245.08116898148</v>
      </c>
    </row>
    <row r="3991" spans="1:20" ht="41.4" x14ac:dyDescent="0.4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248"/>
        <v>0</v>
      </c>
      <c r="P3991">
        <f t="shared" si="249"/>
        <v>0</v>
      </c>
      <c r="Q3991" s="11" t="s">
        <v>8315</v>
      </c>
      <c r="R3991" t="s">
        <v>8316</v>
      </c>
      <c r="S3991" s="15">
        <f t="shared" si="250"/>
        <v>42286.749780092592</v>
      </c>
      <c r="T3991" s="15">
        <f t="shared" si="251"/>
        <v>42316.791446759264</v>
      </c>
    </row>
    <row r="3992" spans="1:20" ht="41.4" x14ac:dyDescent="0.4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248"/>
        <v>4</v>
      </c>
      <c r="P3992">
        <f t="shared" si="249"/>
        <v>23</v>
      </c>
      <c r="Q3992" s="11" t="s">
        <v>8315</v>
      </c>
      <c r="R3992" t="s">
        <v>8316</v>
      </c>
      <c r="S3992" s="15">
        <f t="shared" si="250"/>
        <v>42401.672372685185</v>
      </c>
      <c r="T3992" s="15">
        <f t="shared" si="251"/>
        <v>42431.672372685185</v>
      </c>
    </row>
    <row r="3993" spans="1:20" ht="27.6" x14ac:dyDescent="0.4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248"/>
        <v>20</v>
      </c>
      <c r="P3993">
        <f t="shared" si="249"/>
        <v>100</v>
      </c>
      <c r="Q3993" s="11" t="s">
        <v>8315</v>
      </c>
      <c r="R3993" t="s">
        <v>8316</v>
      </c>
      <c r="S3993" s="15">
        <f t="shared" si="250"/>
        <v>42125.644467592589</v>
      </c>
      <c r="T3993" s="15">
        <f t="shared" si="251"/>
        <v>42155.644467592589</v>
      </c>
    </row>
    <row r="3994" spans="1:20" ht="41.4" x14ac:dyDescent="0.4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248"/>
        <v>5</v>
      </c>
      <c r="P3994">
        <f t="shared" si="249"/>
        <v>60.11</v>
      </c>
      <c r="Q3994" s="11" t="s">
        <v>8315</v>
      </c>
      <c r="R3994" t="s">
        <v>8316</v>
      </c>
      <c r="S3994" s="15">
        <f t="shared" si="250"/>
        <v>42289.94049768518</v>
      </c>
      <c r="T3994" s="15">
        <f t="shared" si="251"/>
        <v>42349.982164351852</v>
      </c>
    </row>
    <row r="3995" spans="1:20" ht="41.4" x14ac:dyDescent="0.4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248"/>
        <v>0</v>
      </c>
      <c r="P3995">
        <f t="shared" si="249"/>
        <v>3</v>
      </c>
      <c r="Q3995" s="11" t="s">
        <v>8315</v>
      </c>
      <c r="R3995" t="s">
        <v>8316</v>
      </c>
      <c r="S3995" s="15">
        <f t="shared" si="250"/>
        <v>42107.864722222221</v>
      </c>
      <c r="T3995" s="15">
        <f t="shared" si="251"/>
        <v>42137.864722222221</v>
      </c>
    </row>
    <row r="3996" spans="1:20" ht="27.6" x14ac:dyDescent="0.4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248"/>
        <v>0</v>
      </c>
      <c r="P3996">
        <f t="shared" si="249"/>
        <v>5</v>
      </c>
      <c r="Q3996" s="11" t="s">
        <v>8315</v>
      </c>
      <c r="R3996" t="s">
        <v>8316</v>
      </c>
      <c r="S3996" s="15">
        <f t="shared" si="250"/>
        <v>41809.389930555553</v>
      </c>
      <c r="T3996" s="15">
        <f t="shared" si="251"/>
        <v>41839.389930555553</v>
      </c>
    </row>
    <row r="3997" spans="1:20" ht="41.4" x14ac:dyDescent="0.4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248"/>
        <v>35</v>
      </c>
      <c r="P3997">
        <f t="shared" si="249"/>
        <v>17.5</v>
      </c>
      <c r="Q3997" s="11" t="s">
        <v>8315</v>
      </c>
      <c r="R3997" t="s">
        <v>8316</v>
      </c>
      <c r="S3997" s="15">
        <f t="shared" si="250"/>
        <v>42019.683761574073</v>
      </c>
      <c r="T3997" s="15">
        <f t="shared" si="251"/>
        <v>42049.477083333331</v>
      </c>
    </row>
    <row r="3998" spans="1:20" ht="41.4" x14ac:dyDescent="0.4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248"/>
        <v>17</v>
      </c>
      <c r="P3998">
        <f t="shared" si="249"/>
        <v>29.24</v>
      </c>
      <c r="Q3998" s="11" t="s">
        <v>8315</v>
      </c>
      <c r="R3998" t="s">
        <v>8316</v>
      </c>
      <c r="S3998" s="15">
        <f t="shared" si="250"/>
        <v>41950.26694444444</v>
      </c>
      <c r="T3998" s="15">
        <f t="shared" si="251"/>
        <v>41963.669444444444</v>
      </c>
    </row>
    <row r="3999" spans="1:20" ht="41.4" x14ac:dyDescent="0.4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248"/>
        <v>0</v>
      </c>
      <c r="P3999">
        <f t="shared" si="249"/>
        <v>0</v>
      </c>
      <c r="Q3999" s="11" t="s">
        <v>8315</v>
      </c>
      <c r="R3999" t="s">
        <v>8316</v>
      </c>
      <c r="S3999" s="15">
        <f t="shared" si="250"/>
        <v>42069.391446759255</v>
      </c>
      <c r="T3999" s="15">
        <f t="shared" si="251"/>
        <v>42099.349780092598</v>
      </c>
    </row>
    <row r="4000" spans="1:20" ht="41.4" x14ac:dyDescent="0.4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248"/>
        <v>57</v>
      </c>
      <c r="P4000">
        <f t="shared" si="249"/>
        <v>59.58</v>
      </c>
      <c r="Q4000" s="11" t="s">
        <v>8315</v>
      </c>
      <c r="R4000" t="s">
        <v>8316</v>
      </c>
      <c r="S4000" s="15">
        <f t="shared" si="250"/>
        <v>42061.963263888887</v>
      </c>
      <c r="T4000" s="15">
        <f t="shared" si="251"/>
        <v>42091.921597222223</v>
      </c>
    </row>
    <row r="4001" spans="1:20" ht="41.4" x14ac:dyDescent="0.4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248"/>
        <v>17</v>
      </c>
      <c r="P4001">
        <f t="shared" si="249"/>
        <v>82.57</v>
      </c>
      <c r="Q4001" s="11" t="s">
        <v>8315</v>
      </c>
      <c r="R4001" t="s">
        <v>8316</v>
      </c>
      <c r="S4001" s="15">
        <f t="shared" si="250"/>
        <v>41842.828680555554</v>
      </c>
      <c r="T4001" s="15">
        <f t="shared" si="251"/>
        <v>41882.827650462961</v>
      </c>
    </row>
    <row r="4002" spans="1:20" x14ac:dyDescent="0.4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248"/>
        <v>0</v>
      </c>
      <c r="P4002">
        <f t="shared" si="249"/>
        <v>10</v>
      </c>
      <c r="Q4002" s="11" t="s">
        <v>8315</v>
      </c>
      <c r="R4002" t="s">
        <v>8316</v>
      </c>
      <c r="S4002" s="15">
        <f t="shared" si="250"/>
        <v>42437.64534722222</v>
      </c>
      <c r="T4002" s="15">
        <f t="shared" si="251"/>
        <v>42497.603680555556</v>
      </c>
    </row>
    <row r="4003" spans="1:20" ht="41.4" x14ac:dyDescent="0.4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248"/>
        <v>38</v>
      </c>
      <c r="P4003">
        <f t="shared" si="249"/>
        <v>32.36</v>
      </c>
      <c r="Q4003" s="11" t="s">
        <v>8315</v>
      </c>
      <c r="R4003" t="s">
        <v>8316</v>
      </c>
      <c r="S4003" s="15">
        <f t="shared" si="250"/>
        <v>42775.964212962965</v>
      </c>
      <c r="T4003" s="15">
        <f t="shared" si="251"/>
        <v>42795.791666666672</v>
      </c>
    </row>
    <row r="4004" spans="1:20" ht="41.4" x14ac:dyDescent="0.4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248"/>
        <v>2</v>
      </c>
      <c r="P4004">
        <f t="shared" si="249"/>
        <v>5.75</v>
      </c>
      <c r="Q4004" s="11" t="s">
        <v>8315</v>
      </c>
      <c r="R4004" t="s">
        <v>8316</v>
      </c>
      <c r="S4004" s="15">
        <f t="shared" si="250"/>
        <v>41879.043530092589</v>
      </c>
      <c r="T4004" s="15">
        <f t="shared" si="251"/>
        <v>41909.043530092589</v>
      </c>
    </row>
    <row r="4005" spans="1:20" ht="41.4" x14ac:dyDescent="0.4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248"/>
        <v>10</v>
      </c>
      <c r="P4005">
        <f t="shared" si="249"/>
        <v>100.5</v>
      </c>
      <c r="Q4005" s="11" t="s">
        <v>8315</v>
      </c>
      <c r="R4005" t="s">
        <v>8316</v>
      </c>
      <c r="S4005" s="15">
        <f t="shared" si="250"/>
        <v>42020.587349537032</v>
      </c>
      <c r="T4005" s="15">
        <f t="shared" si="251"/>
        <v>42050.587349537032</v>
      </c>
    </row>
    <row r="4006" spans="1:20" x14ac:dyDescent="0.4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248"/>
        <v>0</v>
      </c>
      <c r="P4006">
        <f t="shared" si="249"/>
        <v>1</v>
      </c>
      <c r="Q4006" s="11" t="s">
        <v>8315</v>
      </c>
      <c r="R4006" t="s">
        <v>8316</v>
      </c>
      <c r="S4006" s="15">
        <f t="shared" si="250"/>
        <v>41890.16269675926</v>
      </c>
      <c r="T4006" s="15">
        <f t="shared" si="251"/>
        <v>41920.16269675926</v>
      </c>
    </row>
    <row r="4007" spans="1:20" ht="41.4" x14ac:dyDescent="0.4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248"/>
        <v>1</v>
      </c>
      <c r="P4007">
        <f t="shared" si="249"/>
        <v>20</v>
      </c>
      <c r="Q4007" s="11" t="s">
        <v>8315</v>
      </c>
      <c r="R4007" t="s">
        <v>8316</v>
      </c>
      <c r="S4007" s="15">
        <f t="shared" si="250"/>
        <v>41872.807696759257</v>
      </c>
      <c r="T4007" s="15">
        <f t="shared" si="251"/>
        <v>41932.807696759257</v>
      </c>
    </row>
    <row r="4008" spans="1:20" ht="41.4" x14ac:dyDescent="0.4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248"/>
        <v>0</v>
      </c>
      <c r="P4008">
        <f t="shared" si="249"/>
        <v>2</v>
      </c>
      <c r="Q4008" s="11" t="s">
        <v>8315</v>
      </c>
      <c r="R4008" t="s">
        <v>8316</v>
      </c>
      <c r="S4008" s="15">
        <f t="shared" si="250"/>
        <v>42391.772997685184</v>
      </c>
      <c r="T4008" s="15">
        <f t="shared" si="251"/>
        <v>42416.772997685184</v>
      </c>
    </row>
    <row r="4009" spans="1:20" ht="41.4" x14ac:dyDescent="0.4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248"/>
        <v>0</v>
      </c>
      <c r="P4009">
        <f t="shared" si="249"/>
        <v>5</v>
      </c>
      <c r="Q4009" s="11" t="s">
        <v>8315</v>
      </c>
      <c r="R4009" t="s">
        <v>8316</v>
      </c>
      <c r="S4009" s="15">
        <f t="shared" si="250"/>
        <v>41848.772928240738</v>
      </c>
      <c r="T4009" s="15">
        <f t="shared" si="251"/>
        <v>41877.686111111114</v>
      </c>
    </row>
    <row r="4010" spans="1:20" ht="41.4" x14ac:dyDescent="0.4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248"/>
        <v>6</v>
      </c>
      <c r="P4010">
        <f t="shared" si="249"/>
        <v>15</v>
      </c>
      <c r="Q4010" s="11" t="s">
        <v>8315</v>
      </c>
      <c r="R4010" t="s">
        <v>8316</v>
      </c>
      <c r="S4010" s="15">
        <f t="shared" si="250"/>
        <v>42177.964201388888</v>
      </c>
      <c r="T4010" s="15">
        <f t="shared" si="251"/>
        <v>42207.964201388888</v>
      </c>
    </row>
    <row r="4011" spans="1:20" ht="41.4" x14ac:dyDescent="0.4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248"/>
        <v>4</v>
      </c>
      <c r="P4011">
        <f t="shared" si="249"/>
        <v>25</v>
      </c>
      <c r="Q4011" s="11" t="s">
        <v>8315</v>
      </c>
      <c r="R4011" t="s">
        <v>8316</v>
      </c>
      <c r="S4011" s="15">
        <f t="shared" si="250"/>
        <v>41851.700925925928</v>
      </c>
      <c r="T4011" s="15">
        <f t="shared" si="251"/>
        <v>41891.700925925928</v>
      </c>
    </row>
    <row r="4012" spans="1:20" ht="41.4" x14ac:dyDescent="0.4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248"/>
        <v>24</v>
      </c>
      <c r="P4012">
        <f t="shared" si="249"/>
        <v>45.84</v>
      </c>
      <c r="Q4012" s="11" t="s">
        <v>8315</v>
      </c>
      <c r="R4012" t="s">
        <v>8316</v>
      </c>
      <c r="S4012" s="15">
        <f t="shared" si="250"/>
        <v>41921.770439814813</v>
      </c>
      <c r="T4012" s="15">
        <f t="shared" si="251"/>
        <v>41938.770439814813</v>
      </c>
    </row>
    <row r="4013" spans="1:20" ht="41.4" x14ac:dyDescent="0.4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248"/>
        <v>8</v>
      </c>
      <c r="P4013">
        <f t="shared" si="249"/>
        <v>4.75</v>
      </c>
      <c r="Q4013" s="11" t="s">
        <v>8315</v>
      </c>
      <c r="R4013" t="s">
        <v>8316</v>
      </c>
      <c r="S4013" s="15">
        <f t="shared" si="250"/>
        <v>42002.54488425926</v>
      </c>
      <c r="T4013" s="15">
        <f t="shared" si="251"/>
        <v>42032.54488425926</v>
      </c>
    </row>
    <row r="4014" spans="1:20" ht="55.2" x14ac:dyDescent="0.4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248"/>
        <v>0</v>
      </c>
      <c r="P4014">
        <f t="shared" si="249"/>
        <v>0</v>
      </c>
      <c r="Q4014" s="11" t="s">
        <v>8315</v>
      </c>
      <c r="R4014" t="s">
        <v>8316</v>
      </c>
      <c r="S4014" s="15">
        <f t="shared" si="250"/>
        <v>42096.544548611113</v>
      </c>
      <c r="T4014" s="15">
        <f t="shared" si="251"/>
        <v>42126.544548611113</v>
      </c>
    </row>
    <row r="4015" spans="1:20" ht="41.4" x14ac:dyDescent="0.4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248"/>
        <v>1</v>
      </c>
      <c r="P4015">
        <f t="shared" si="249"/>
        <v>13</v>
      </c>
      <c r="Q4015" s="11" t="s">
        <v>8315</v>
      </c>
      <c r="R4015" t="s">
        <v>8316</v>
      </c>
      <c r="S4015" s="15">
        <f t="shared" si="250"/>
        <v>42021.301192129627</v>
      </c>
      <c r="T4015" s="15">
        <f t="shared" si="251"/>
        <v>42051.301192129627</v>
      </c>
    </row>
    <row r="4016" spans="1:20" ht="41.4" x14ac:dyDescent="0.4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248"/>
        <v>0</v>
      </c>
      <c r="P4016">
        <f t="shared" si="249"/>
        <v>0</v>
      </c>
      <c r="Q4016" s="11" t="s">
        <v>8315</v>
      </c>
      <c r="R4016" t="s">
        <v>8316</v>
      </c>
      <c r="S4016" s="15">
        <f t="shared" si="250"/>
        <v>42419.246168981481</v>
      </c>
      <c r="T4016" s="15">
        <f t="shared" si="251"/>
        <v>42434.246168981481</v>
      </c>
    </row>
    <row r="4017" spans="1:20" ht="41.4" x14ac:dyDescent="0.4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248"/>
        <v>0</v>
      </c>
      <c r="P4017">
        <f t="shared" si="249"/>
        <v>1</v>
      </c>
      <c r="Q4017" s="11" t="s">
        <v>8315</v>
      </c>
      <c r="R4017" t="s">
        <v>8316</v>
      </c>
      <c r="S4017" s="15">
        <f t="shared" si="250"/>
        <v>42174.780821759254</v>
      </c>
      <c r="T4017" s="15">
        <f t="shared" si="251"/>
        <v>42204.780821759254</v>
      </c>
    </row>
    <row r="4018" spans="1:20" ht="41.4" x14ac:dyDescent="0.4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248"/>
        <v>14</v>
      </c>
      <c r="P4018">
        <f t="shared" si="249"/>
        <v>10</v>
      </c>
      <c r="Q4018" s="11" t="s">
        <v>8315</v>
      </c>
      <c r="R4018" t="s">
        <v>8316</v>
      </c>
      <c r="S4018" s="15">
        <f t="shared" si="250"/>
        <v>41869.872685185182</v>
      </c>
      <c r="T4018" s="15">
        <f t="shared" si="251"/>
        <v>41899.872685185182</v>
      </c>
    </row>
    <row r="4019" spans="1:20" ht="41.4" x14ac:dyDescent="0.4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248"/>
        <v>1</v>
      </c>
      <c r="P4019">
        <f t="shared" si="249"/>
        <v>52.5</v>
      </c>
      <c r="Q4019" s="11" t="s">
        <v>8315</v>
      </c>
      <c r="R4019" t="s">
        <v>8316</v>
      </c>
      <c r="S4019" s="15">
        <f t="shared" si="250"/>
        <v>41856.672152777777</v>
      </c>
      <c r="T4019" s="15">
        <f t="shared" si="251"/>
        <v>41886.672152777777</v>
      </c>
    </row>
    <row r="4020" spans="1:20" ht="27.6" x14ac:dyDescent="0.4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248"/>
        <v>9</v>
      </c>
      <c r="P4020">
        <f t="shared" si="249"/>
        <v>32.5</v>
      </c>
      <c r="Q4020" s="11" t="s">
        <v>8315</v>
      </c>
      <c r="R4020" t="s">
        <v>8316</v>
      </c>
      <c r="S4020" s="15">
        <f t="shared" si="250"/>
        <v>42620.91097222222</v>
      </c>
      <c r="T4020" s="15">
        <f t="shared" si="251"/>
        <v>42650.91097222222</v>
      </c>
    </row>
    <row r="4021" spans="1:20" ht="41.4" x14ac:dyDescent="0.4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248"/>
        <v>1</v>
      </c>
      <c r="P4021">
        <f t="shared" si="249"/>
        <v>7.25</v>
      </c>
      <c r="Q4021" s="11" t="s">
        <v>8315</v>
      </c>
      <c r="R4021" t="s">
        <v>8316</v>
      </c>
      <c r="S4021" s="15">
        <f t="shared" si="250"/>
        <v>42417.675879629634</v>
      </c>
      <c r="T4021" s="15">
        <f t="shared" si="251"/>
        <v>42475.686111111107</v>
      </c>
    </row>
    <row r="4022" spans="1:20" ht="41.4" x14ac:dyDescent="0.4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248"/>
        <v>17</v>
      </c>
      <c r="P4022">
        <f t="shared" si="249"/>
        <v>33.33</v>
      </c>
      <c r="Q4022" s="11" t="s">
        <v>8315</v>
      </c>
      <c r="R4022" t="s">
        <v>8316</v>
      </c>
      <c r="S4022" s="15">
        <f t="shared" si="250"/>
        <v>42057.190960648149</v>
      </c>
      <c r="T4022" s="15">
        <f t="shared" si="251"/>
        <v>42087.149293981478</v>
      </c>
    </row>
    <row r="4023" spans="1:20" ht="41.4" x14ac:dyDescent="0.4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248"/>
        <v>1</v>
      </c>
      <c r="P4023">
        <f t="shared" si="249"/>
        <v>62.5</v>
      </c>
      <c r="Q4023" s="11" t="s">
        <v>8315</v>
      </c>
      <c r="R4023" t="s">
        <v>8316</v>
      </c>
      <c r="S4023" s="15">
        <f t="shared" si="250"/>
        <v>41878.911550925928</v>
      </c>
      <c r="T4023" s="15">
        <f t="shared" si="251"/>
        <v>41938.911550925928</v>
      </c>
    </row>
    <row r="4024" spans="1:20" ht="27.6" x14ac:dyDescent="0.4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248"/>
        <v>70</v>
      </c>
      <c r="P4024">
        <f t="shared" si="249"/>
        <v>63.56</v>
      </c>
      <c r="Q4024" s="11" t="s">
        <v>8315</v>
      </c>
      <c r="R4024" t="s">
        <v>8316</v>
      </c>
      <c r="S4024" s="15">
        <f t="shared" si="250"/>
        <v>41990.584108796291</v>
      </c>
      <c r="T4024" s="15">
        <f t="shared" si="251"/>
        <v>42036.120833333334</v>
      </c>
    </row>
    <row r="4025" spans="1:20" ht="41.4" x14ac:dyDescent="0.4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248"/>
        <v>0</v>
      </c>
      <c r="P4025">
        <f t="shared" si="249"/>
        <v>0</v>
      </c>
      <c r="Q4025" s="11" t="s">
        <v>8315</v>
      </c>
      <c r="R4025" t="s">
        <v>8316</v>
      </c>
      <c r="S4025" s="15">
        <f t="shared" si="250"/>
        <v>42408.999571759254</v>
      </c>
      <c r="T4025" s="15">
        <f t="shared" si="251"/>
        <v>42453.957905092597</v>
      </c>
    </row>
    <row r="4026" spans="1:20" ht="41.4" x14ac:dyDescent="0.4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248"/>
        <v>1</v>
      </c>
      <c r="P4026">
        <f t="shared" si="249"/>
        <v>10</v>
      </c>
      <c r="Q4026" s="11" t="s">
        <v>8315</v>
      </c>
      <c r="R4026" t="s">
        <v>8316</v>
      </c>
      <c r="S4026" s="15">
        <f t="shared" si="250"/>
        <v>42217.670104166667</v>
      </c>
      <c r="T4026" s="15">
        <f t="shared" si="251"/>
        <v>42247.670104166667</v>
      </c>
    </row>
    <row r="4027" spans="1:20" ht="41.4" x14ac:dyDescent="0.4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248"/>
        <v>5</v>
      </c>
      <c r="P4027">
        <f t="shared" si="249"/>
        <v>62.5</v>
      </c>
      <c r="Q4027" s="11" t="s">
        <v>8315</v>
      </c>
      <c r="R4027" t="s">
        <v>8316</v>
      </c>
      <c r="S4027" s="15">
        <f t="shared" si="250"/>
        <v>42151.237685185188</v>
      </c>
      <c r="T4027" s="15">
        <f t="shared" si="251"/>
        <v>42211.237685185188</v>
      </c>
    </row>
    <row r="4028" spans="1:20" ht="41.4" x14ac:dyDescent="0.4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248"/>
        <v>0</v>
      </c>
      <c r="P4028">
        <f t="shared" si="249"/>
        <v>0</v>
      </c>
      <c r="Q4028" s="11" t="s">
        <v>8315</v>
      </c>
      <c r="R4028" t="s">
        <v>8316</v>
      </c>
      <c r="S4028" s="15">
        <f t="shared" si="250"/>
        <v>42282.655543981484</v>
      </c>
      <c r="T4028" s="15">
        <f t="shared" si="251"/>
        <v>42342.697210648148</v>
      </c>
    </row>
    <row r="4029" spans="1:20" ht="41.4" x14ac:dyDescent="0.4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248"/>
        <v>7</v>
      </c>
      <c r="P4029">
        <f t="shared" si="249"/>
        <v>30.71</v>
      </c>
      <c r="Q4029" s="11" t="s">
        <v>8315</v>
      </c>
      <c r="R4029" t="s">
        <v>8316</v>
      </c>
      <c r="S4029" s="15">
        <f t="shared" si="250"/>
        <v>42768.97084490741</v>
      </c>
      <c r="T4029" s="15">
        <f t="shared" si="251"/>
        <v>42789.041666666672</v>
      </c>
    </row>
    <row r="4030" spans="1:20" ht="41.4" x14ac:dyDescent="0.4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248"/>
        <v>28</v>
      </c>
      <c r="P4030">
        <f t="shared" si="249"/>
        <v>51</v>
      </c>
      <c r="Q4030" s="11" t="s">
        <v>8315</v>
      </c>
      <c r="R4030" t="s">
        <v>8316</v>
      </c>
      <c r="S4030" s="15">
        <f t="shared" si="250"/>
        <v>41765.938657407409</v>
      </c>
      <c r="T4030" s="15">
        <f t="shared" si="251"/>
        <v>41795.938657407409</v>
      </c>
    </row>
    <row r="4031" spans="1:20" ht="41.4" x14ac:dyDescent="0.4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248"/>
        <v>0</v>
      </c>
      <c r="P4031">
        <f t="shared" si="249"/>
        <v>0</v>
      </c>
      <c r="Q4031" s="11" t="s">
        <v>8315</v>
      </c>
      <c r="R4031" t="s">
        <v>8316</v>
      </c>
      <c r="S4031" s="15">
        <f t="shared" si="250"/>
        <v>42322.025115740747</v>
      </c>
      <c r="T4031" s="15">
        <f t="shared" si="251"/>
        <v>42352.025115740747</v>
      </c>
    </row>
    <row r="4032" spans="1:20" ht="41.4" x14ac:dyDescent="0.4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248"/>
        <v>16</v>
      </c>
      <c r="P4032">
        <f t="shared" si="249"/>
        <v>66.67</v>
      </c>
      <c r="Q4032" s="11" t="s">
        <v>8315</v>
      </c>
      <c r="R4032" t="s">
        <v>8316</v>
      </c>
      <c r="S4032" s="15">
        <f t="shared" si="250"/>
        <v>42374.655081018514</v>
      </c>
      <c r="T4032" s="15">
        <f t="shared" si="251"/>
        <v>42403.784027777772</v>
      </c>
    </row>
    <row r="4033" spans="1:20" ht="41.4" x14ac:dyDescent="0.4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248"/>
        <v>0</v>
      </c>
      <c r="P4033">
        <f t="shared" si="249"/>
        <v>0</v>
      </c>
      <c r="Q4033" s="11" t="s">
        <v>8315</v>
      </c>
      <c r="R4033" t="s">
        <v>8316</v>
      </c>
      <c r="S4033" s="15">
        <f t="shared" si="250"/>
        <v>41941.585231481484</v>
      </c>
      <c r="T4033" s="15">
        <f t="shared" si="251"/>
        <v>41991.626898148148</v>
      </c>
    </row>
    <row r="4034" spans="1:20" ht="41.4" x14ac:dyDescent="0.4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si="248"/>
        <v>7</v>
      </c>
      <c r="P4034">
        <f t="shared" si="249"/>
        <v>59</v>
      </c>
      <c r="Q4034" s="11" t="s">
        <v>8315</v>
      </c>
      <c r="R4034" t="s">
        <v>8316</v>
      </c>
      <c r="S4034" s="15">
        <f t="shared" si="250"/>
        <v>42293.809212962966</v>
      </c>
      <c r="T4034" s="15">
        <f t="shared" si="251"/>
        <v>42353.85087962963</v>
      </c>
    </row>
    <row r="4035" spans="1:20" ht="41.4" x14ac:dyDescent="0.4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ref="O4035:O4098" si="252">ROUND(E4035/D4035*100,0)</f>
        <v>26</v>
      </c>
      <c r="P4035">
        <f t="shared" ref="P4035:P4098" si="253">IFERROR(ROUND(E4035/L4035,2),0)</f>
        <v>65.34</v>
      </c>
      <c r="Q4035" s="11" t="s">
        <v>8315</v>
      </c>
      <c r="R4035" t="s">
        <v>8316</v>
      </c>
      <c r="S4035" s="15">
        <f t="shared" ref="S4035:S4098" si="254">(((J4035/60)/60)/24)+DATE(1970,1,1)</f>
        <v>42614.268796296295</v>
      </c>
      <c r="T4035" s="15">
        <f t="shared" ref="T4035:T4098" si="255">(((I4035/60)/60)/24)+DATE(1970,1,1)</f>
        <v>42645.375</v>
      </c>
    </row>
    <row r="4036" spans="1:20" ht="41.4" x14ac:dyDescent="0.4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252"/>
        <v>1</v>
      </c>
      <c r="P4036">
        <f t="shared" si="253"/>
        <v>100</v>
      </c>
      <c r="Q4036" s="11" t="s">
        <v>8315</v>
      </c>
      <c r="R4036" t="s">
        <v>8316</v>
      </c>
      <c r="S4036" s="15">
        <f t="shared" si="254"/>
        <v>42067.947337962964</v>
      </c>
      <c r="T4036" s="15">
        <f t="shared" si="255"/>
        <v>42097.905671296292</v>
      </c>
    </row>
    <row r="4037" spans="1:20" ht="27.6" x14ac:dyDescent="0.4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252"/>
        <v>37</v>
      </c>
      <c r="P4037">
        <f t="shared" si="253"/>
        <v>147.4</v>
      </c>
      <c r="Q4037" s="11" t="s">
        <v>8315</v>
      </c>
      <c r="R4037" t="s">
        <v>8316</v>
      </c>
      <c r="S4037" s="15">
        <f t="shared" si="254"/>
        <v>41903.882951388885</v>
      </c>
      <c r="T4037" s="15">
        <f t="shared" si="255"/>
        <v>41933.882951388885</v>
      </c>
    </row>
    <row r="4038" spans="1:20" ht="41.4" x14ac:dyDescent="0.4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252"/>
        <v>47</v>
      </c>
      <c r="P4038">
        <f t="shared" si="253"/>
        <v>166.06</v>
      </c>
      <c r="Q4038" s="11" t="s">
        <v>8315</v>
      </c>
      <c r="R4038" t="s">
        <v>8316</v>
      </c>
      <c r="S4038" s="15">
        <f t="shared" si="254"/>
        <v>41804.937083333331</v>
      </c>
      <c r="T4038" s="15">
        <f t="shared" si="255"/>
        <v>41821.9375</v>
      </c>
    </row>
    <row r="4039" spans="1:20" ht="41.4" x14ac:dyDescent="0.4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252"/>
        <v>11</v>
      </c>
      <c r="P4039">
        <f t="shared" si="253"/>
        <v>40</v>
      </c>
      <c r="Q4039" s="11" t="s">
        <v>8315</v>
      </c>
      <c r="R4039" t="s">
        <v>8316</v>
      </c>
      <c r="S4039" s="15">
        <f t="shared" si="254"/>
        <v>42497.070775462969</v>
      </c>
      <c r="T4039" s="15">
        <f t="shared" si="255"/>
        <v>42514.600694444445</v>
      </c>
    </row>
    <row r="4040" spans="1:20" ht="41.4" x14ac:dyDescent="0.4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252"/>
        <v>12</v>
      </c>
      <c r="P4040">
        <f t="shared" si="253"/>
        <v>75.25</v>
      </c>
      <c r="Q4040" s="11" t="s">
        <v>8315</v>
      </c>
      <c r="R4040" t="s">
        <v>8316</v>
      </c>
      <c r="S4040" s="15">
        <f t="shared" si="254"/>
        <v>41869.798726851855</v>
      </c>
      <c r="T4040" s="15">
        <f t="shared" si="255"/>
        <v>41929.798726851855</v>
      </c>
    </row>
    <row r="4041" spans="1:20" ht="27.6" x14ac:dyDescent="0.4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252"/>
        <v>60</v>
      </c>
      <c r="P4041">
        <f t="shared" si="253"/>
        <v>60</v>
      </c>
      <c r="Q4041" s="11" t="s">
        <v>8315</v>
      </c>
      <c r="R4041" t="s">
        <v>8316</v>
      </c>
      <c r="S4041" s="15">
        <f t="shared" si="254"/>
        <v>42305.670914351853</v>
      </c>
      <c r="T4041" s="15">
        <f t="shared" si="255"/>
        <v>42339.249305555553</v>
      </c>
    </row>
    <row r="4042" spans="1:20" ht="41.4" x14ac:dyDescent="0.4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252"/>
        <v>31</v>
      </c>
      <c r="P4042">
        <f t="shared" si="253"/>
        <v>1250</v>
      </c>
      <c r="Q4042" s="11" t="s">
        <v>8315</v>
      </c>
      <c r="R4042" t="s">
        <v>8316</v>
      </c>
      <c r="S4042" s="15">
        <f t="shared" si="254"/>
        <v>42144.231527777782</v>
      </c>
      <c r="T4042" s="15">
        <f t="shared" si="255"/>
        <v>42203.125</v>
      </c>
    </row>
    <row r="4043" spans="1:20" ht="27.6" x14ac:dyDescent="0.4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252"/>
        <v>0</v>
      </c>
      <c r="P4043">
        <f t="shared" si="253"/>
        <v>10.5</v>
      </c>
      <c r="Q4043" s="11" t="s">
        <v>8315</v>
      </c>
      <c r="R4043" t="s">
        <v>8316</v>
      </c>
      <c r="S4043" s="15">
        <f t="shared" si="254"/>
        <v>42559.474004629628</v>
      </c>
      <c r="T4043" s="15">
        <f t="shared" si="255"/>
        <v>42619.474004629628</v>
      </c>
    </row>
    <row r="4044" spans="1:20" ht="41.4" x14ac:dyDescent="0.4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252"/>
        <v>0</v>
      </c>
      <c r="P4044">
        <f t="shared" si="253"/>
        <v>7</v>
      </c>
      <c r="Q4044" s="11" t="s">
        <v>8315</v>
      </c>
      <c r="R4044" t="s">
        <v>8316</v>
      </c>
      <c r="S4044" s="15">
        <f t="shared" si="254"/>
        <v>41995.084074074075</v>
      </c>
      <c r="T4044" s="15">
        <f t="shared" si="255"/>
        <v>42024.802777777775</v>
      </c>
    </row>
    <row r="4045" spans="1:20" ht="41.4" x14ac:dyDescent="0.4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252"/>
        <v>0</v>
      </c>
      <c r="P4045">
        <f t="shared" si="253"/>
        <v>0</v>
      </c>
      <c r="Q4045" s="11" t="s">
        <v>8315</v>
      </c>
      <c r="R4045" t="s">
        <v>8316</v>
      </c>
      <c r="S4045" s="15">
        <f t="shared" si="254"/>
        <v>41948.957465277781</v>
      </c>
      <c r="T4045" s="15">
        <f t="shared" si="255"/>
        <v>41963.957465277781</v>
      </c>
    </row>
    <row r="4046" spans="1:20" ht="41.4" x14ac:dyDescent="0.4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252"/>
        <v>38</v>
      </c>
      <c r="P4046">
        <f t="shared" si="253"/>
        <v>56.25</v>
      </c>
      <c r="Q4046" s="11" t="s">
        <v>8315</v>
      </c>
      <c r="R4046" t="s">
        <v>8316</v>
      </c>
      <c r="S4046" s="15">
        <f t="shared" si="254"/>
        <v>42074.219699074078</v>
      </c>
      <c r="T4046" s="15">
        <f t="shared" si="255"/>
        <v>42104.208333333328</v>
      </c>
    </row>
    <row r="4047" spans="1:20" ht="41.4" x14ac:dyDescent="0.4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252"/>
        <v>0</v>
      </c>
      <c r="P4047">
        <f t="shared" si="253"/>
        <v>1</v>
      </c>
      <c r="Q4047" s="11" t="s">
        <v>8315</v>
      </c>
      <c r="R4047" t="s">
        <v>8316</v>
      </c>
      <c r="S4047" s="15">
        <f t="shared" si="254"/>
        <v>41842.201261574075</v>
      </c>
      <c r="T4047" s="15">
        <f t="shared" si="255"/>
        <v>41872.201261574075</v>
      </c>
    </row>
    <row r="4048" spans="1:20" ht="41.4" x14ac:dyDescent="0.4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252"/>
        <v>8</v>
      </c>
      <c r="P4048">
        <f t="shared" si="253"/>
        <v>38.33</v>
      </c>
      <c r="Q4048" s="11" t="s">
        <v>8315</v>
      </c>
      <c r="R4048" t="s">
        <v>8316</v>
      </c>
      <c r="S4048" s="15">
        <f t="shared" si="254"/>
        <v>41904.650578703702</v>
      </c>
      <c r="T4048" s="15">
        <f t="shared" si="255"/>
        <v>41934.650578703702</v>
      </c>
    </row>
    <row r="4049" spans="1:20" ht="41.4" x14ac:dyDescent="0.4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252"/>
        <v>2</v>
      </c>
      <c r="P4049">
        <f t="shared" si="253"/>
        <v>27.5</v>
      </c>
      <c r="Q4049" s="11" t="s">
        <v>8315</v>
      </c>
      <c r="R4049" t="s">
        <v>8316</v>
      </c>
      <c r="S4049" s="15">
        <f t="shared" si="254"/>
        <v>41991.022488425922</v>
      </c>
      <c r="T4049" s="15">
        <f t="shared" si="255"/>
        <v>42015.041666666672</v>
      </c>
    </row>
    <row r="4050" spans="1:20" ht="41.4" x14ac:dyDescent="0.4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252"/>
        <v>18</v>
      </c>
      <c r="P4050">
        <f t="shared" si="253"/>
        <v>32.979999999999997</v>
      </c>
      <c r="Q4050" s="11" t="s">
        <v>8315</v>
      </c>
      <c r="R4050" t="s">
        <v>8316</v>
      </c>
      <c r="S4050" s="15">
        <f t="shared" si="254"/>
        <v>42436.509108796294</v>
      </c>
      <c r="T4050" s="15">
        <f t="shared" si="255"/>
        <v>42471.467442129629</v>
      </c>
    </row>
    <row r="4051" spans="1:20" ht="41.4" x14ac:dyDescent="0.4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252"/>
        <v>0</v>
      </c>
      <c r="P4051">
        <f t="shared" si="253"/>
        <v>16</v>
      </c>
      <c r="Q4051" s="11" t="s">
        <v>8315</v>
      </c>
      <c r="R4051" t="s">
        <v>8316</v>
      </c>
      <c r="S4051" s="15">
        <f t="shared" si="254"/>
        <v>42169.958506944444</v>
      </c>
      <c r="T4051" s="15">
        <f t="shared" si="255"/>
        <v>42199.958506944444</v>
      </c>
    </row>
    <row r="4052" spans="1:20" ht="41.4" x14ac:dyDescent="0.4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252"/>
        <v>0</v>
      </c>
      <c r="P4052">
        <f t="shared" si="253"/>
        <v>1</v>
      </c>
      <c r="Q4052" s="11" t="s">
        <v>8315</v>
      </c>
      <c r="R4052" t="s">
        <v>8316</v>
      </c>
      <c r="S4052" s="15">
        <f t="shared" si="254"/>
        <v>41905.636469907404</v>
      </c>
      <c r="T4052" s="15">
        <f t="shared" si="255"/>
        <v>41935.636469907404</v>
      </c>
    </row>
    <row r="4053" spans="1:20" ht="41.4" x14ac:dyDescent="0.4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252"/>
        <v>0</v>
      </c>
      <c r="P4053">
        <f t="shared" si="253"/>
        <v>0</v>
      </c>
      <c r="Q4053" s="11" t="s">
        <v>8315</v>
      </c>
      <c r="R4053" t="s">
        <v>8316</v>
      </c>
      <c r="S4053" s="15">
        <f t="shared" si="254"/>
        <v>41761.810150462967</v>
      </c>
      <c r="T4053" s="15">
        <f t="shared" si="255"/>
        <v>41768.286805555559</v>
      </c>
    </row>
    <row r="4054" spans="1:20" ht="55.2" x14ac:dyDescent="0.4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252"/>
        <v>38</v>
      </c>
      <c r="P4054">
        <f t="shared" si="253"/>
        <v>86.62</v>
      </c>
      <c r="Q4054" s="11" t="s">
        <v>8315</v>
      </c>
      <c r="R4054" t="s">
        <v>8316</v>
      </c>
      <c r="S4054" s="15">
        <f t="shared" si="254"/>
        <v>41865.878657407404</v>
      </c>
      <c r="T4054" s="15">
        <f t="shared" si="255"/>
        <v>41925.878657407404</v>
      </c>
    </row>
    <row r="4055" spans="1:20" ht="41.4" x14ac:dyDescent="0.4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252"/>
        <v>22</v>
      </c>
      <c r="P4055">
        <f t="shared" si="253"/>
        <v>55</v>
      </c>
      <c r="Q4055" s="11" t="s">
        <v>8315</v>
      </c>
      <c r="R4055" t="s">
        <v>8316</v>
      </c>
      <c r="S4055" s="15">
        <f t="shared" si="254"/>
        <v>41928.690138888887</v>
      </c>
      <c r="T4055" s="15">
        <f t="shared" si="255"/>
        <v>41958.833333333328</v>
      </c>
    </row>
    <row r="4056" spans="1:20" ht="41.4" x14ac:dyDescent="0.4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252"/>
        <v>0</v>
      </c>
      <c r="P4056">
        <f t="shared" si="253"/>
        <v>0</v>
      </c>
      <c r="Q4056" s="11" t="s">
        <v>8315</v>
      </c>
      <c r="R4056" t="s">
        <v>8316</v>
      </c>
      <c r="S4056" s="15">
        <f t="shared" si="254"/>
        <v>42613.841261574074</v>
      </c>
      <c r="T4056" s="15">
        <f t="shared" si="255"/>
        <v>42644.166666666672</v>
      </c>
    </row>
    <row r="4057" spans="1:20" ht="41.4" x14ac:dyDescent="0.4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252"/>
        <v>18</v>
      </c>
      <c r="P4057">
        <f t="shared" si="253"/>
        <v>41.95</v>
      </c>
      <c r="Q4057" s="11" t="s">
        <v>8315</v>
      </c>
      <c r="R4057" t="s">
        <v>8316</v>
      </c>
      <c r="S4057" s="15">
        <f t="shared" si="254"/>
        <v>41779.648506944446</v>
      </c>
      <c r="T4057" s="15">
        <f t="shared" si="255"/>
        <v>41809.648506944446</v>
      </c>
    </row>
    <row r="4058" spans="1:20" ht="41.4" x14ac:dyDescent="0.4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252"/>
        <v>53</v>
      </c>
      <c r="P4058">
        <f t="shared" si="253"/>
        <v>88.33</v>
      </c>
      <c r="Q4058" s="11" t="s">
        <v>8315</v>
      </c>
      <c r="R4058" t="s">
        <v>8316</v>
      </c>
      <c r="S4058" s="15">
        <f t="shared" si="254"/>
        <v>42534.933321759265</v>
      </c>
      <c r="T4058" s="15">
        <f t="shared" si="255"/>
        <v>42554.832638888889</v>
      </c>
    </row>
    <row r="4059" spans="1:20" ht="41.4" x14ac:dyDescent="0.4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252"/>
        <v>22</v>
      </c>
      <c r="P4059">
        <f t="shared" si="253"/>
        <v>129.16999999999999</v>
      </c>
      <c r="Q4059" s="11" t="s">
        <v>8315</v>
      </c>
      <c r="R4059" t="s">
        <v>8316</v>
      </c>
      <c r="S4059" s="15">
        <f t="shared" si="254"/>
        <v>42310.968518518523</v>
      </c>
      <c r="T4059" s="15">
        <f t="shared" si="255"/>
        <v>42333.958333333328</v>
      </c>
    </row>
    <row r="4060" spans="1:20" ht="41.4" x14ac:dyDescent="0.4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252"/>
        <v>3</v>
      </c>
      <c r="P4060">
        <f t="shared" si="253"/>
        <v>23.75</v>
      </c>
      <c r="Q4060" s="11" t="s">
        <v>8315</v>
      </c>
      <c r="R4060" t="s">
        <v>8316</v>
      </c>
      <c r="S4060" s="15">
        <f t="shared" si="254"/>
        <v>42446.060694444444</v>
      </c>
      <c r="T4060" s="15">
        <f t="shared" si="255"/>
        <v>42461.165972222225</v>
      </c>
    </row>
    <row r="4061" spans="1:20" ht="41.4" x14ac:dyDescent="0.4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252"/>
        <v>3</v>
      </c>
      <c r="P4061">
        <f t="shared" si="253"/>
        <v>35.71</v>
      </c>
      <c r="Q4061" s="11" t="s">
        <v>8315</v>
      </c>
      <c r="R4061" t="s">
        <v>8316</v>
      </c>
      <c r="S4061" s="15">
        <f t="shared" si="254"/>
        <v>41866.640648148146</v>
      </c>
      <c r="T4061" s="15">
        <f t="shared" si="255"/>
        <v>41898.125</v>
      </c>
    </row>
    <row r="4062" spans="1:20" ht="41.4" x14ac:dyDescent="0.4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252"/>
        <v>3</v>
      </c>
      <c r="P4062">
        <f t="shared" si="253"/>
        <v>57</v>
      </c>
      <c r="Q4062" s="11" t="s">
        <v>8315</v>
      </c>
      <c r="R4062" t="s">
        <v>8316</v>
      </c>
      <c r="S4062" s="15">
        <f t="shared" si="254"/>
        <v>41779.695092592592</v>
      </c>
      <c r="T4062" s="15">
        <f t="shared" si="255"/>
        <v>41813.666666666664</v>
      </c>
    </row>
    <row r="4063" spans="1:20" ht="27.6" x14ac:dyDescent="0.4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252"/>
        <v>0</v>
      </c>
      <c r="P4063">
        <f t="shared" si="253"/>
        <v>0</v>
      </c>
      <c r="Q4063" s="11" t="s">
        <v>8315</v>
      </c>
      <c r="R4063" t="s">
        <v>8316</v>
      </c>
      <c r="S4063" s="15">
        <f t="shared" si="254"/>
        <v>42421.141469907408</v>
      </c>
      <c r="T4063" s="15">
        <f t="shared" si="255"/>
        <v>42481.099803240737</v>
      </c>
    </row>
    <row r="4064" spans="1:20" ht="41.4" x14ac:dyDescent="0.4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252"/>
        <v>2</v>
      </c>
      <c r="P4064">
        <f t="shared" si="253"/>
        <v>163.33000000000001</v>
      </c>
      <c r="Q4064" s="11" t="s">
        <v>8315</v>
      </c>
      <c r="R4064" t="s">
        <v>8316</v>
      </c>
      <c r="S4064" s="15">
        <f t="shared" si="254"/>
        <v>42523.739212962959</v>
      </c>
      <c r="T4064" s="15">
        <f t="shared" si="255"/>
        <v>42553.739212962959</v>
      </c>
    </row>
    <row r="4065" spans="1:20" ht="41.4" x14ac:dyDescent="0.4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252"/>
        <v>1</v>
      </c>
      <c r="P4065">
        <f t="shared" si="253"/>
        <v>15</v>
      </c>
      <c r="Q4065" s="11" t="s">
        <v>8315</v>
      </c>
      <c r="R4065" t="s">
        <v>8316</v>
      </c>
      <c r="S4065" s="15">
        <f t="shared" si="254"/>
        <v>41787.681527777779</v>
      </c>
      <c r="T4065" s="15">
        <f t="shared" si="255"/>
        <v>41817.681527777779</v>
      </c>
    </row>
    <row r="4066" spans="1:20" ht="41.4" x14ac:dyDescent="0.4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252"/>
        <v>19</v>
      </c>
      <c r="P4066">
        <f t="shared" si="253"/>
        <v>64.17</v>
      </c>
      <c r="Q4066" s="11" t="s">
        <v>8315</v>
      </c>
      <c r="R4066" t="s">
        <v>8316</v>
      </c>
      <c r="S4066" s="15">
        <f t="shared" si="254"/>
        <v>42093.588263888887</v>
      </c>
      <c r="T4066" s="15">
        <f t="shared" si="255"/>
        <v>42123.588263888887</v>
      </c>
    </row>
    <row r="4067" spans="1:20" ht="27.6" x14ac:dyDescent="0.4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252"/>
        <v>1</v>
      </c>
      <c r="P4067">
        <f t="shared" si="253"/>
        <v>6.75</v>
      </c>
      <c r="Q4067" s="11" t="s">
        <v>8315</v>
      </c>
      <c r="R4067" t="s">
        <v>8316</v>
      </c>
      <c r="S4067" s="15">
        <f t="shared" si="254"/>
        <v>41833.951516203706</v>
      </c>
      <c r="T4067" s="15">
        <f t="shared" si="255"/>
        <v>41863.951516203706</v>
      </c>
    </row>
    <row r="4068" spans="1:20" ht="41.4" x14ac:dyDescent="0.4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252"/>
        <v>0</v>
      </c>
      <c r="P4068">
        <f t="shared" si="253"/>
        <v>25</v>
      </c>
      <c r="Q4068" s="11" t="s">
        <v>8315</v>
      </c>
      <c r="R4068" t="s">
        <v>8316</v>
      </c>
      <c r="S4068" s="15">
        <f t="shared" si="254"/>
        <v>42479.039212962962</v>
      </c>
      <c r="T4068" s="15">
        <f t="shared" si="255"/>
        <v>42509.039212962962</v>
      </c>
    </row>
    <row r="4069" spans="1:20" ht="41.4" x14ac:dyDescent="0.4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252"/>
        <v>61</v>
      </c>
      <c r="P4069">
        <f t="shared" si="253"/>
        <v>179.12</v>
      </c>
      <c r="Q4069" s="11" t="s">
        <v>8315</v>
      </c>
      <c r="R4069" t="s">
        <v>8316</v>
      </c>
      <c r="S4069" s="15">
        <f t="shared" si="254"/>
        <v>42235.117476851854</v>
      </c>
      <c r="T4069" s="15">
        <f t="shared" si="255"/>
        <v>42275.117476851854</v>
      </c>
    </row>
    <row r="4070" spans="1:20" ht="41.4" x14ac:dyDescent="0.4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252"/>
        <v>1</v>
      </c>
      <c r="P4070">
        <f t="shared" si="253"/>
        <v>34.950000000000003</v>
      </c>
      <c r="Q4070" s="11" t="s">
        <v>8315</v>
      </c>
      <c r="R4070" t="s">
        <v>8316</v>
      </c>
      <c r="S4070" s="15">
        <f t="shared" si="254"/>
        <v>42718.963599537034</v>
      </c>
      <c r="T4070" s="15">
        <f t="shared" si="255"/>
        <v>42748.961805555555</v>
      </c>
    </row>
    <row r="4071" spans="1:20" ht="41.4" x14ac:dyDescent="0.4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252"/>
        <v>34</v>
      </c>
      <c r="P4071">
        <f t="shared" si="253"/>
        <v>33.08</v>
      </c>
      <c r="Q4071" s="11" t="s">
        <v>8315</v>
      </c>
      <c r="R4071" t="s">
        <v>8316</v>
      </c>
      <c r="S4071" s="15">
        <f t="shared" si="254"/>
        <v>42022.661527777775</v>
      </c>
      <c r="T4071" s="15">
        <f t="shared" si="255"/>
        <v>42063.5</v>
      </c>
    </row>
    <row r="4072" spans="1:20" ht="27.6" x14ac:dyDescent="0.4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252"/>
        <v>17</v>
      </c>
      <c r="P4072">
        <f t="shared" si="253"/>
        <v>27.5</v>
      </c>
      <c r="Q4072" s="11" t="s">
        <v>8315</v>
      </c>
      <c r="R4072" t="s">
        <v>8316</v>
      </c>
      <c r="S4072" s="15">
        <f t="shared" si="254"/>
        <v>42031.666898148149</v>
      </c>
      <c r="T4072" s="15">
        <f t="shared" si="255"/>
        <v>42064.125</v>
      </c>
    </row>
    <row r="4073" spans="1:20" ht="55.2" x14ac:dyDescent="0.4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252"/>
        <v>0</v>
      </c>
      <c r="P4073">
        <f t="shared" si="253"/>
        <v>0</v>
      </c>
      <c r="Q4073" s="11" t="s">
        <v>8315</v>
      </c>
      <c r="R4073" t="s">
        <v>8316</v>
      </c>
      <c r="S4073" s="15">
        <f t="shared" si="254"/>
        <v>42700.804756944446</v>
      </c>
      <c r="T4073" s="15">
        <f t="shared" si="255"/>
        <v>42730.804756944446</v>
      </c>
    </row>
    <row r="4074" spans="1:20" ht="41.4" x14ac:dyDescent="0.4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252"/>
        <v>0</v>
      </c>
      <c r="P4074">
        <f t="shared" si="253"/>
        <v>2</v>
      </c>
      <c r="Q4074" s="11" t="s">
        <v>8315</v>
      </c>
      <c r="R4074" t="s">
        <v>8316</v>
      </c>
      <c r="S4074" s="15">
        <f t="shared" si="254"/>
        <v>41812.77443287037</v>
      </c>
      <c r="T4074" s="15">
        <f t="shared" si="255"/>
        <v>41872.77443287037</v>
      </c>
    </row>
    <row r="4075" spans="1:20" ht="41.4" x14ac:dyDescent="0.4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252"/>
        <v>1</v>
      </c>
      <c r="P4075">
        <f t="shared" si="253"/>
        <v>18.5</v>
      </c>
      <c r="Q4075" s="11" t="s">
        <v>8315</v>
      </c>
      <c r="R4075" t="s">
        <v>8316</v>
      </c>
      <c r="S4075" s="15">
        <f t="shared" si="254"/>
        <v>42078.34520833334</v>
      </c>
      <c r="T4075" s="15">
        <f t="shared" si="255"/>
        <v>42133.166666666672</v>
      </c>
    </row>
    <row r="4076" spans="1:20" ht="41.4" x14ac:dyDescent="0.4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252"/>
        <v>27</v>
      </c>
      <c r="P4076">
        <f t="shared" si="253"/>
        <v>35</v>
      </c>
      <c r="Q4076" s="11" t="s">
        <v>8315</v>
      </c>
      <c r="R4076" t="s">
        <v>8316</v>
      </c>
      <c r="S4076" s="15">
        <f t="shared" si="254"/>
        <v>42283.552951388891</v>
      </c>
      <c r="T4076" s="15">
        <f t="shared" si="255"/>
        <v>42313.594618055555</v>
      </c>
    </row>
    <row r="4077" spans="1:20" ht="41.4" x14ac:dyDescent="0.4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252"/>
        <v>29</v>
      </c>
      <c r="P4077">
        <f t="shared" si="253"/>
        <v>44.31</v>
      </c>
      <c r="Q4077" s="11" t="s">
        <v>8315</v>
      </c>
      <c r="R4077" t="s">
        <v>8316</v>
      </c>
      <c r="S4077" s="15">
        <f t="shared" si="254"/>
        <v>41779.045937499999</v>
      </c>
      <c r="T4077" s="15">
        <f t="shared" si="255"/>
        <v>41820.727777777778</v>
      </c>
    </row>
    <row r="4078" spans="1:20" ht="41.4" x14ac:dyDescent="0.4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252"/>
        <v>0</v>
      </c>
      <c r="P4078">
        <f t="shared" si="253"/>
        <v>0</v>
      </c>
      <c r="Q4078" s="11" t="s">
        <v>8315</v>
      </c>
      <c r="R4078" t="s">
        <v>8316</v>
      </c>
      <c r="S4078" s="15">
        <f t="shared" si="254"/>
        <v>41905.795706018522</v>
      </c>
      <c r="T4078" s="15">
        <f t="shared" si="255"/>
        <v>41933.82708333333</v>
      </c>
    </row>
    <row r="4079" spans="1:20" ht="41.4" x14ac:dyDescent="0.4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252"/>
        <v>9</v>
      </c>
      <c r="P4079">
        <f t="shared" si="253"/>
        <v>222.5</v>
      </c>
      <c r="Q4079" s="11" t="s">
        <v>8315</v>
      </c>
      <c r="R4079" t="s">
        <v>8316</v>
      </c>
      <c r="S4079" s="15">
        <f t="shared" si="254"/>
        <v>42695.7105787037</v>
      </c>
      <c r="T4079" s="15">
        <f t="shared" si="255"/>
        <v>42725.7105787037</v>
      </c>
    </row>
    <row r="4080" spans="1:20" ht="41.4" x14ac:dyDescent="0.4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252"/>
        <v>0</v>
      </c>
      <c r="P4080">
        <f t="shared" si="253"/>
        <v>0</v>
      </c>
      <c r="Q4080" s="11" t="s">
        <v>8315</v>
      </c>
      <c r="R4080" t="s">
        <v>8316</v>
      </c>
      <c r="S4080" s="15">
        <f t="shared" si="254"/>
        <v>42732.787523148145</v>
      </c>
      <c r="T4080" s="15">
        <f t="shared" si="255"/>
        <v>42762.787523148145</v>
      </c>
    </row>
    <row r="4081" spans="1:20" ht="41.4" x14ac:dyDescent="0.4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252"/>
        <v>0</v>
      </c>
      <c r="P4081">
        <f t="shared" si="253"/>
        <v>5</v>
      </c>
      <c r="Q4081" s="11" t="s">
        <v>8315</v>
      </c>
      <c r="R4081" t="s">
        <v>8316</v>
      </c>
      <c r="S4081" s="15">
        <f t="shared" si="254"/>
        <v>42510.938900462963</v>
      </c>
      <c r="T4081" s="15">
        <f t="shared" si="255"/>
        <v>42540.938900462963</v>
      </c>
    </row>
    <row r="4082" spans="1:20" ht="41.4" x14ac:dyDescent="0.4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252"/>
        <v>0</v>
      </c>
      <c r="P4082">
        <f t="shared" si="253"/>
        <v>0</v>
      </c>
      <c r="Q4082" s="11" t="s">
        <v>8315</v>
      </c>
      <c r="R4082" t="s">
        <v>8316</v>
      </c>
      <c r="S4082" s="15">
        <f t="shared" si="254"/>
        <v>42511.698101851856</v>
      </c>
      <c r="T4082" s="15">
        <f t="shared" si="255"/>
        <v>42535.787500000006</v>
      </c>
    </row>
    <row r="4083" spans="1:20" ht="41.4" x14ac:dyDescent="0.4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252"/>
        <v>16</v>
      </c>
      <c r="P4083">
        <f t="shared" si="253"/>
        <v>29.17</v>
      </c>
      <c r="Q4083" s="11" t="s">
        <v>8315</v>
      </c>
      <c r="R4083" t="s">
        <v>8316</v>
      </c>
      <c r="S4083" s="15">
        <f t="shared" si="254"/>
        <v>42041.581307870365</v>
      </c>
      <c r="T4083" s="15">
        <f t="shared" si="255"/>
        <v>42071.539641203708</v>
      </c>
    </row>
    <row r="4084" spans="1:20" ht="41.4" x14ac:dyDescent="0.4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252"/>
        <v>2</v>
      </c>
      <c r="P4084">
        <f t="shared" si="253"/>
        <v>1.5</v>
      </c>
      <c r="Q4084" s="11" t="s">
        <v>8315</v>
      </c>
      <c r="R4084" t="s">
        <v>8316</v>
      </c>
      <c r="S4084" s="15">
        <f t="shared" si="254"/>
        <v>42307.189270833333</v>
      </c>
      <c r="T4084" s="15">
        <f t="shared" si="255"/>
        <v>42322.958333333328</v>
      </c>
    </row>
    <row r="4085" spans="1:20" ht="41.4" x14ac:dyDescent="0.4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252"/>
        <v>22</v>
      </c>
      <c r="P4085">
        <f t="shared" si="253"/>
        <v>126.5</v>
      </c>
      <c r="Q4085" s="11" t="s">
        <v>8315</v>
      </c>
      <c r="R4085" t="s">
        <v>8316</v>
      </c>
      <c r="S4085" s="15">
        <f t="shared" si="254"/>
        <v>42353.761759259258</v>
      </c>
      <c r="T4085" s="15">
        <f t="shared" si="255"/>
        <v>42383.761759259258</v>
      </c>
    </row>
    <row r="4086" spans="1:20" ht="41.4" x14ac:dyDescent="0.4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252"/>
        <v>0</v>
      </c>
      <c r="P4086">
        <f t="shared" si="253"/>
        <v>10</v>
      </c>
      <c r="Q4086" s="11" t="s">
        <v>8315</v>
      </c>
      <c r="R4086" t="s">
        <v>8316</v>
      </c>
      <c r="S4086" s="15">
        <f t="shared" si="254"/>
        <v>42622.436412037037</v>
      </c>
      <c r="T4086" s="15">
        <f t="shared" si="255"/>
        <v>42652.436412037037</v>
      </c>
    </row>
    <row r="4087" spans="1:20" ht="41.4" x14ac:dyDescent="0.4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252"/>
        <v>0</v>
      </c>
      <c r="P4087">
        <f t="shared" si="253"/>
        <v>10</v>
      </c>
      <c r="Q4087" s="11" t="s">
        <v>8315</v>
      </c>
      <c r="R4087" t="s">
        <v>8316</v>
      </c>
      <c r="S4087" s="15">
        <f t="shared" si="254"/>
        <v>42058.603877314818</v>
      </c>
      <c r="T4087" s="15">
        <f t="shared" si="255"/>
        <v>42087.165972222225</v>
      </c>
    </row>
    <row r="4088" spans="1:20" ht="41.4" x14ac:dyDescent="0.4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252"/>
        <v>5</v>
      </c>
      <c r="P4088">
        <f t="shared" si="253"/>
        <v>9.4</v>
      </c>
      <c r="Q4088" s="11" t="s">
        <v>8315</v>
      </c>
      <c r="R4088" t="s">
        <v>8316</v>
      </c>
      <c r="S4088" s="15">
        <f t="shared" si="254"/>
        <v>42304.940960648149</v>
      </c>
      <c r="T4088" s="15">
        <f t="shared" si="255"/>
        <v>42329.166666666672</v>
      </c>
    </row>
    <row r="4089" spans="1:20" x14ac:dyDescent="0.4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252"/>
        <v>0</v>
      </c>
      <c r="P4089">
        <f t="shared" si="253"/>
        <v>0</v>
      </c>
      <c r="Q4089" s="11" t="s">
        <v>8315</v>
      </c>
      <c r="R4089" t="s">
        <v>8316</v>
      </c>
      <c r="S4089" s="15">
        <f t="shared" si="254"/>
        <v>42538.742893518516</v>
      </c>
      <c r="T4089" s="15">
        <f t="shared" si="255"/>
        <v>42568.742893518516</v>
      </c>
    </row>
    <row r="4090" spans="1:20" ht="41.4" x14ac:dyDescent="0.4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252"/>
        <v>11</v>
      </c>
      <c r="P4090">
        <f t="shared" si="253"/>
        <v>72</v>
      </c>
      <c r="Q4090" s="11" t="s">
        <v>8315</v>
      </c>
      <c r="R4090" t="s">
        <v>8316</v>
      </c>
      <c r="S4090" s="15">
        <f t="shared" si="254"/>
        <v>41990.612546296295</v>
      </c>
      <c r="T4090" s="15">
        <f t="shared" si="255"/>
        <v>42020.434722222228</v>
      </c>
    </row>
    <row r="4091" spans="1:20" ht="41.4" x14ac:dyDescent="0.4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252"/>
        <v>5</v>
      </c>
      <c r="P4091">
        <f t="shared" si="253"/>
        <v>30</v>
      </c>
      <c r="Q4091" s="11" t="s">
        <v>8315</v>
      </c>
      <c r="R4091" t="s">
        <v>8316</v>
      </c>
      <c r="S4091" s="15">
        <f t="shared" si="254"/>
        <v>42122.732499999998</v>
      </c>
      <c r="T4091" s="15">
        <f t="shared" si="255"/>
        <v>42155.732638888891</v>
      </c>
    </row>
    <row r="4092" spans="1:20" ht="41.4" x14ac:dyDescent="0.4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252"/>
        <v>3</v>
      </c>
      <c r="P4092">
        <f t="shared" si="253"/>
        <v>10.67</v>
      </c>
      <c r="Q4092" s="11" t="s">
        <v>8315</v>
      </c>
      <c r="R4092" t="s">
        <v>8316</v>
      </c>
      <c r="S4092" s="15">
        <f t="shared" si="254"/>
        <v>42209.67288194444</v>
      </c>
      <c r="T4092" s="15">
        <f t="shared" si="255"/>
        <v>42223.625</v>
      </c>
    </row>
    <row r="4093" spans="1:20" ht="41.4" x14ac:dyDescent="0.4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252"/>
        <v>13</v>
      </c>
      <c r="P4093">
        <f t="shared" si="253"/>
        <v>25.5</v>
      </c>
      <c r="Q4093" s="11" t="s">
        <v>8315</v>
      </c>
      <c r="R4093" t="s">
        <v>8316</v>
      </c>
      <c r="S4093" s="15">
        <f t="shared" si="254"/>
        <v>41990.506377314814</v>
      </c>
      <c r="T4093" s="15">
        <f t="shared" si="255"/>
        <v>42020.506377314814</v>
      </c>
    </row>
    <row r="4094" spans="1:20" ht="41.4" x14ac:dyDescent="0.4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252"/>
        <v>0</v>
      </c>
      <c r="P4094">
        <f t="shared" si="253"/>
        <v>20</v>
      </c>
      <c r="Q4094" s="11" t="s">
        <v>8315</v>
      </c>
      <c r="R4094" t="s">
        <v>8316</v>
      </c>
      <c r="S4094" s="15">
        <f t="shared" si="254"/>
        <v>42039.194988425923</v>
      </c>
      <c r="T4094" s="15">
        <f t="shared" si="255"/>
        <v>42099.153321759266</v>
      </c>
    </row>
    <row r="4095" spans="1:20" ht="41.4" x14ac:dyDescent="0.4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252"/>
        <v>2</v>
      </c>
      <c r="P4095">
        <f t="shared" si="253"/>
        <v>15</v>
      </c>
      <c r="Q4095" s="11" t="s">
        <v>8315</v>
      </c>
      <c r="R4095" t="s">
        <v>8316</v>
      </c>
      <c r="S4095" s="15">
        <f t="shared" si="254"/>
        <v>42178.815891203703</v>
      </c>
      <c r="T4095" s="15">
        <f t="shared" si="255"/>
        <v>42238.815891203703</v>
      </c>
    </row>
    <row r="4096" spans="1:20" ht="41.4" x14ac:dyDescent="0.4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252"/>
        <v>37</v>
      </c>
      <c r="P4096">
        <f t="shared" si="253"/>
        <v>91.25</v>
      </c>
      <c r="Q4096" s="11" t="s">
        <v>8315</v>
      </c>
      <c r="R4096" t="s">
        <v>8316</v>
      </c>
      <c r="S4096" s="15">
        <f t="shared" si="254"/>
        <v>41890.086805555555</v>
      </c>
      <c r="T4096" s="15">
        <f t="shared" si="255"/>
        <v>41934.207638888889</v>
      </c>
    </row>
    <row r="4097" spans="1:20" ht="27.6" x14ac:dyDescent="0.4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252"/>
        <v>3</v>
      </c>
      <c r="P4097">
        <f t="shared" si="253"/>
        <v>800</v>
      </c>
      <c r="Q4097" s="11" t="s">
        <v>8315</v>
      </c>
      <c r="R4097" t="s">
        <v>8316</v>
      </c>
      <c r="S4097" s="15">
        <f t="shared" si="254"/>
        <v>42693.031828703708</v>
      </c>
      <c r="T4097" s="15">
        <f t="shared" si="255"/>
        <v>42723.031828703708</v>
      </c>
    </row>
    <row r="4098" spans="1:20" ht="41.4" x14ac:dyDescent="0.4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si="252"/>
        <v>11</v>
      </c>
      <c r="P4098">
        <f t="shared" si="253"/>
        <v>80</v>
      </c>
      <c r="Q4098" s="11" t="s">
        <v>8315</v>
      </c>
      <c r="R4098" t="s">
        <v>8316</v>
      </c>
      <c r="S4098" s="15">
        <f t="shared" si="254"/>
        <v>42750.530312499999</v>
      </c>
      <c r="T4098" s="15">
        <f t="shared" si="255"/>
        <v>42794.368749999994</v>
      </c>
    </row>
    <row r="4099" spans="1:20" ht="41.4" x14ac:dyDescent="0.4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ref="O4099:O4115" si="256">ROUND(E4099/D4099*100,0)</f>
        <v>0</v>
      </c>
      <c r="P4099">
        <f t="shared" ref="P4099:P4115" si="257">IFERROR(ROUND(E4099/L4099,2),0)</f>
        <v>0</v>
      </c>
      <c r="Q4099" s="11" t="s">
        <v>8315</v>
      </c>
      <c r="R4099" t="s">
        <v>8316</v>
      </c>
      <c r="S4099" s="15">
        <f t="shared" ref="S4099:S4115" si="258">(((J4099/60)/60)/24)+DATE(1970,1,1)</f>
        <v>42344.824502314819</v>
      </c>
      <c r="T4099" s="15">
        <f t="shared" ref="T4099:T4115" si="259">(((I4099/60)/60)/24)+DATE(1970,1,1)</f>
        <v>42400.996527777781</v>
      </c>
    </row>
    <row r="4100" spans="1:20" ht="41.4" x14ac:dyDescent="0.4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256"/>
        <v>0</v>
      </c>
      <c r="P4100">
        <f t="shared" si="257"/>
        <v>0</v>
      </c>
      <c r="Q4100" s="11" t="s">
        <v>8315</v>
      </c>
      <c r="R4100" t="s">
        <v>8316</v>
      </c>
      <c r="S4100" s="15">
        <f t="shared" si="258"/>
        <v>42495.722187499996</v>
      </c>
      <c r="T4100" s="15">
        <f t="shared" si="259"/>
        <v>42525.722187499996</v>
      </c>
    </row>
    <row r="4101" spans="1:20" ht="41.4" x14ac:dyDescent="0.4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256"/>
        <v>1</v>
      </c>
      <c r="P4101">
        <f t="shared" si="257"/>
        <v>50</v>
      </c>
      <c r="Q4101" s="11" t="s">
        <v>8315</v>
      </c>
      <c r="R4101" t="s">
        <v>8316</v>
      </c>
      <c r="S4101" s="15">
        <f t="shared" si="258"/>
        <v>42570.850381944445</v>
      </c>
      <c r="T4101" s="15">
        <f t="shared" si="259"/>
        <v>42615.850381944445</v>
      </c>
    </row>
    <row r="4102" spans="1:20" ht="27.6" x14ac:dyDescent="0.4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256"/>
        <v>0</v>
      </c>
      <c r="P4102">
        <f t="shared" si="257"/>
        <v>0</v>
      </c>
      <c r="Q4102" s="11" t="s">
        <v>8315</v>
      </c>
      <c r="R4102" t="s">
        <v>8316</v>
      </c>
      <c r="S4102" s="15">
        <f t="shared" si="258"/>
        <v>41927.124884259261</v>
      </c>
      <c r="T4102" s="15">
        <f t="shared" si="259"/>
        <v>41937.124884259261</v>
      </c>
    </row>
    <row r="4103" spans="1:20" ht="41.4" x14ac:dyDescent="0.4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256"/>
        <v>0</v>
      </c>
      <c r="P4103">
        <f t="shared" si="257"/>
        <v>0</v>
      </c>
      <c r="Q4103" s="11" t="s">
        <v>8315</v>
      </c>
      <c r="R4103" t="s">
        <v>8316</v>
      </c>
      <c r="S4103" s="15">
        <f t="shared" si="258"/>
        <v>42730.903726851851</v>
      </c>
      <c r="T4103" s="15">
        <f t="shared" si="259"/>
        <v>42760.903726851851</v>
      </c>
    </row>
    <row r="4104" spans="1:20" ht="41.4" x14ac:dyDescent="0.4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256"/>
        <v>27</v>
      </c>
      <c r="P4104">
        <f t="shared" si="257"/>
        <v>22.83</v>
      </c>
      <c r="Q4104" s="11" t="s">
        <v>8315</v>
      </c>
      <c r="R4104" t="s">
        <v>8316</v>
      </c>
      <c r="S4104" s="15">
        <f t="shared" si="258"/>
        <v>42475.848067129627</v>
      </c>
      <c r="T4104" s="15">
        <f t="shared" si="259"/>
        <v>42505.848067129627</v>
      </c>
    </row>
    <row r="4105" spans="1:20" ht="41.4" x14ac:dyDescent="0.4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256"/>
        <v>10</v>
      </c>
      <c r="P4105">
        <f t="shared" si="257"/>
        <v>16.670000000000002</v>
      </c>
      <c r="Q4105" s="11" t="s">
        <v>8315</v>
      </c>
      <c r="R4105" t="s">
        <v>8316</v>
      </c>
      <c r="S4105" s="15">
        <f t="shared" si="258"/>
        <v>42188.83293981482</v>
      </c>
      <c r="T4105" s="15">
        <f t="shared" si="259"/>
        <v>42242.772222222222</v>
      </c>
    </row>
    <row r="4106" spans="1:20" ht="41.4" x14ac:dyDescent="0.4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256"/>
        <v>21</v>
      </c>
      <c r="P4106">
        <f t="shared" si="257"/>
        <v>45.79</v>
      </c>
      <c r="Q4106" s="11" t="s">
        <v>8315</v>
      </c>
      <c r="R4106" t="s">
        <v>8316</v>
      </c>
      <c r="S4106" s="15">
        <f t="shared" si="258"/>
        <v>42640.278171296297</v>
      </c>
      <c r="T4106" s="15">
        <f t="shared" si="259"/>
        <v>42670.278171296297</v>
      </c>
    </row>
    <row r="4107" spans="1:20" ht="41.4" x14ac:dyDescent="0.4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256"/>
        <v>7</v>
      </c>
      <c r="P4107">
        <f t="shared" si="257"/>
        <v>383.33</v>
      </c>
      <c r="Q4107" s="11" t="s">
        <v>8315</v>
      </c>
      <c r="R4107" t="s">
        <v>8316</v>
      </c>
      <c r="S4107" s="15">
        <f t="shared" si="258"/>
        <v>42697.010520833333</v>
      </c>
      <c r="T4107" s="15">
        <f t="shared" si="259"/>
        <v>42730.010520833333</v>
      </c>
    </row>
    <row r="4108" spans="1:20" ht="41.4" x14ac:dyDescent="0.4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256"/>
        <v>71</v>
      </c>
      <c r="P4108">
        <f t="shared" si="257"/>
        <v>106.97</v>
      </c>
      <c r="Q4108" s="11" t="s">
        <v>8315</v>
      </c>
      <c r="R4108" t="s">
        <v>8316</v>
      </c>
      <c r="S4108" s="15">
        <f t="shared" si="258"/>
        <v>42053.049375000002</v>
      </c>
      <c r="T4108" s="15">
        <f t="shared" si="259"/>
        <v>42096.041666666672</v>
      </c>
    </row>
    <row r="4109" spans="1:20" ht="41.4" x14ac:dyDescent="0.4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256"/>
        <v>2</v>
      </c>
      <c r="P4109">
        <f t="shared" si="257"/>
        <v>10.25</v>
      </c>
      <c r="Q4109" s="11" t="s">
        <v>8315</v>
      </c>
      <c r="R4109" t="s">
        <v>8316</v>
      </c>
      <c r="S4109" s="15">
        <f t="shared" si="258"/>
        <v>41883.916678240741</v>
      </c>
      <c r="T4109" s="15">
        <f t="shared" si="259"/>
        <v>41906.916678240741</v>
      </c>
    </row>
    <row r="4110" spans="1:20" ht="41.4" x14ac:dyDescent="0.4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256"/>
        <v>2</v>
      </c>
      <c r="P4110">
        <f t="shared" si="257"/>
        <v>59</v>
      </c>
      <c r="Q4110" s="11" t="s">
        <v>8315</v>
      </c>
      <c r="R4110" t="s">
        <v>8316</v>
      </c>
      <c r="S4110" s="15">
        <f t="shared" si="258"/>
        <v>42767.031678240746</v>
      </c>
      <c r="T4110" s="15">
        <f t="shared" si="259"/>
        <v>42797.208333333328</v>
      </c>
    </row>
    <row r="4111" spans="1:20" ht="41.4" x14ac:dyDescent="0.4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256"/>
        <v>0</v>
      </c>
      <c r="P4111">
        <f t="shared" si="257"/>
        <v>0</v>
      </c>
      <c r="Q4111" s="11" t="s">
        <v>8315</v>
      </c>
      <c r="R4111" t="s">
        <v>8316</v>
      </c>
      <c r="S4111" s="15">
        <f t="shared" si="258"/>
        <v>42307.539398148147</v>
      </c>
      <c r="T4111" s="15">
        <f t="shared" si="259"/>
        <v>42337.581064814818</v>
      </c>
    </row>
    <row r="4112" spans="1:20" ht="41.4" x14ac:dyDescent="0.4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256"/>
        <v>29</v>
      </c>
      <c r="P4112">
        <f t="shared" si="257"/>
        <v>14.33</v>
      </c>
      <c r="Q4112" s="11" t="s">
        <v>8315</v>
      </c>
      <c r="R4112" t="s">
        <v>8316</v>
      </c>
      <c r="S4112" s="15">
        <f t="shared" si="258"/>
        <v>42512.626747685179</v>
      </c>
      <c r="T4112" s="15">
        <f t="shared" si="259"/>
        <v>42572.626747685179</v>
      </c>
    </row>
    <row r="4113" spans="1:20" ht="41.4" x14ac:dyDescent="0.4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256"/>
        <v>3</v>
      </c>
      <c r="P4113">
        <f t="shared" si="257"/>
        <v>15.67</v>
      </c>
      <c r="Q4113" s="11" t="s">
        <v>8315</v>
      </c>
      <c r="R4113" t="s">
        <v>8316</v>
      </c>
      <c r="S4113" s="15">
        <f t="shared" si="258"/>
        <v>42029.135879629626</v>
      </c>
      <c r="T4113" s="15">
        <f t="shared" si="259"/>
        <v>42059.135879629626</v>
      </c>
    </row>
    <row r="4114" spans="1:20" ht="41.4" x14ac:dyDescent="0.4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256"/>
        <v>0</v>
      </c>
      <c r="P4114">
        <f t="shared" si="257"/>
        <v>1</v>
      </c>
      <c r="Q4114" s="11" t="s">
        <v>8315</v>
      </c>
      <c r="R4114" t="s">
        <v>8316</v>
      </c>
      <c r="S4114" s="15">
        <f t="shared" si="258"/>
        <v>42400.946597222224</v>
      </c>
      <c r="T4114" s="15">
        <f t="shared" si="259"/>
        <v>42428</v>
      </c>
    </row>
    <row r="4115" spans="1:20" ht="41.4" x14ac:dyDescent="0.4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256"/>
        <v>0</v>
      </c>
      <c r="P4115">
        <f t="shared" si="257"/>
        <v>1</v>
      </c>
      <c r="Q4115" s="11" t="s">
        <v>8315</v>
      </c>
      <c r="R4115" t="s">
        <v>8316</v>
      </c>
      <c r="S4115" s="15">
        <f t="shared" si="258"/>
        <v>42358.573182870372</v>
      </c>
      <c r="T4115" s="15">
        <f t="shared" si="259"/>
        <v>42377.273611111115</v>
      </c>
    </row>
  </sheetData>
  <conditionalFormatting sqref="F1:F1048576">
    <cfRule type="cellIs" dxfId="47" priority="2" operator="equal">
      <formula>"canceled"</formula>
    </cfRule>
    <cfRule type="cellIs" dxfId="46" priority="3" operator="equal">
      <formula>"failed"</formula>
    </cfRule>
    <cfRule type="cellIs" dxfId="45" priority="4" operator="equal">
      <formula>"successful"</formula>
    </cfRule>
    <cfRule type="cellIs" dxfId="44" priority="5" operator="equal">
      <formula>"live"</formula>
    </cfRule>
  </conditionalFormatting>
  <conditionalFormatting sqref="O1:O1048576 P1 R1:T1">
    <cfRule type="colorScale" priority="1">
      <colorScale>
        <cfvo type="min"/>
        <cfvo type="percentile" val="90"/>
        <color rgb="FFFF0000"/>
        <color rgb="FF0070C0"/>
      </colorScale>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ACA41-6D12-434B-B909-1407AA2CE565}">
  <dimension ref="A1:T63"/>
  <sheetViews>
    <sheetView workbookViewId="0"/>
  </sheetViews>
  <sheetFormatPr defaultRowHeight="13.8" x14ac:dyDescent="0.45"/>
  <cols>
    <col min="2" max="2" width="38.5234375" customWidth="1"/>
    <col min="3" max="3" width="40.37890625" customWidth="1"/>
    <col min="4" max="4" width="15.5234375" customWidth="1"/>
    <col min="5" max="5" width="12.37890625" customWidth="1"/>
    <col min="6" max="6" width="9.046875" customWidth="1"/>
    <col min="7" max="7" width="7.47265625" customWidth="1"/>
    <col min="8" max="8" width="8.140625" customWidth="1"/>
    <col min="9" max="9" width="19.37890625" customWidth="1"/>
    <col min="10" max="10" width="17.85546875" customWidth="1"/>
    <col min="11" max="11" width="8.76171875" customWidth="1"/>
    <col min="12" max="12" width="13.234375" customWidth="1"/>
    <col min="13" max="13" width="8.234375" customWidth="1"/>
    <col min="14" max="14" width="24.28515625" customWidth="1"/>
    <col min="15" max="15" width="16.5234375" customWidth="1"/>
    <col min="16" max="16" width="15.47265625" customWidth="1"/>
    <col min="17" max="17" width="13.6640625" customWidth="1"/>
    <col min="18" max="18" width="14.6640625" customWidth="1"/>
    <col min="19" max="19" width="21.6640625" customWidth="1"/>
    <col min="20" max="20" width="20.5234375" customWidth="1"/>
  </cols>
  <sheetData>
    <row r="1" spans="1:20" ht="14.1" x14ac:dyDescent="0.45">
      <c r="A1" s="24" t="s">
        <v>0</v>
      </c>
      <c r="B1" s="25" t="s">
        <v>1</v>
      </c>
      <c r="C1" s="25" t="s">
        <v>4110</v>
      </c>
      <c r="D1" s="26" t="s">
        <v>8216</v>
      </c>
      <c r="E1" s="27" t="s">
        <v>8217</v>
      </c>
      <c r="F1" s="24" t="s">
        <v>8304</v>
      </c>
      <c r="G1" s="24" t="s">
        <v>8222</v>
      </c>
      <c r="H1" s="24" t="s">
        <v>8244</v>
      </c>
      <c r="I1" s="24" t="s">
        <v>8258</v>
      </c>
      <c r="J1" s="24" t="s">
        <v>8259</v>
      </c>
      <c r="K1" s="24" t="s">
        <v>8260</v>
      </c>
      <c r="L1" s="24" t="s">
        <v>8261</v>
      </c>
      <c r="M1" s="24" t="s">
        <v>8262</v>
      </c>
      <c r="N1" s="24" t="s">
        <v>8305</v>
      </c>
      <c r="O1" s="24" t="s">
        <v>8306</v>
      </c>
      <c r="P1" s="24" t="s">
        <v>8307</v>
      </c>
      <c r="Q1" s="28" t="s">
        <v>8358</v>
      </c>
      <c r="R1" s="24" t="s">
        <v>8359</v>
      </c>
      <c r="S1" s="29" t="s">
        <v>8371</v>
      </c>
      <c r="T1" s="29" t="s">
        <v>8372</v>
      </c>
    </row>
    <row r="2" spans="1:20" ht="55.2" x14ac:dyDescent="0.45">
      <c r="A2" s="21">
        <v>1185</v>
      </c>
      <c r="B2" s="22" t="s">
        <v>1186</v>
      </c>
      <c r="C2" s="22" t="s">
        <v>5295</v>
      </c>
      <c r="D2" s="30">
        <v>12500</v>
      </c>
      <c r="E2" s="31">
        <v>13180</v>
      </c>
      <c r="F2" s="21" t="s">
        <v>8218</v>
      </c>
      <c r="G2" s="21" t="s">
        <v>8223</v>
      </c>
      <c r="H2" s="21" t="s">
        <v>8245</v>
      </c>
      <c r="I2" s="21">
        <v>1433736000</v>
      </c>
      <c r="J2" s="21">
        <v>1430945149</v>
      </c>
      <c r="K2" s="21" t="b">
        <v>0</v>
      </c>
      <c r="L2" s="21">
        <v>111</v>
      </c>
      <c r="M2" s="21" t="b">
        <v>1</v>
      </c>
      <c r="N2" s="21" t="s">
        <v>8283</v>
      </c>
      <c r="O2" s="21">
        <f t="shared" ref="O2:O63" si="0">ROUND(E2/D2*100,0)</f>
        <v>105</v>
      </c>
      <c r="P2" s="21">
        <f t="shared" ref="P2:P63" si="1">IFERROR(ROUND(E2/L2,2),0)</f>
        <v>118.74</v>
      </c>
      <c r="Q2" s="32" t="s">
        <v>8336</v>
      </c>
      <c r="R2" s="21" t="s">
        <v>8337</v>
      </c>
      <c r="S2" s="33">
        <f t="shared" ref="S2:S63" si="2">(((J2/60)/60)/24)+DATE(1970,1,1)</f>
        <v>42130.865150462967</v>
      </c>
      <c r="T2" s="33">
        <f t="shared" ref="T2:T63" si="3">(((I2/60)/60)/24)+DATE(1970,1,1)</f>
        <v>42163.166666666672</v>
      </c>
    </row>
    <row r="3" spans="1:20" ht="41.4" x14ac:dyDescent="0.45">
      <c r="A3" s="21">
        <v>1187</v>
      </c>
      <c r="B3" s="22" t="s">
        <v>1188</v>
      </c>
      <c r="C3" s="22" t="s">
        <v>5297</v>
      </c>
      <c r="D3" s="30">
        <v>8750</v>
      </c>
      <c r="E3" s="31">
        <v>9111</v>
      </c>
      <c r="F3" s="21" t="s">
        <v>8218</v>
      </c>
      <c r="G3" s="21" t="s">
        <v>8223</v>
      </c>
      <c r="H3" s="21" t="s">
        <v>8245</v>
      </c>
      <c r="I3" s="21">
        <v>1431885600</v>
      </c>
      <c r="J3" s="21">
        <v>1429133323</v>
      </c>
      <c r="K3" s="21" t="b">
        <v>0</v>
      </c>
      <c r="L3" s="21">
        <v>70</v>
      </c>
      <c r="M3" s="21" t="b">
        <v>1</v>
      </c>
      <c r="N3" s="21" t="s">
        <v>8283</v>
      </c>
      <c r="O3" s="21">
        <f t="shared" si="0"/>
        <v>104</v>
      </c>
      <c r="P3" s="21">
        <f t="shared" si="1"/>
        <v>130.16</v>
      </c>
      <c r="Q3" s="32" t="s">
        <v>8336</v>
      </c>
      <c r="R3" s="21" t="s">
        <v>8337</v>
      </c>
      <c r="S3" s="33">
        <f t="shared" si="2"/>
        <v>42109.894942129627</v>
      </c>
      <c r="T3" s="33">
        <f t="shared" si="3"/>
        <v>42141.75</v>
      </c>
    </row>
    <row r="4" spans="1:20" ht="41.4" x14ac:dyDescent="0.45">
      <c r="A4" s="21">
        <v>1189</v>
      </c>
      <c r="B4" s="22" t="s">
        <v>1190</v>
      </c>
      <c r="C4" s="22" t="s">
        <v>5299</v>
      </c>
      <c r="D4" s="30">
        <v>9000</v>
      </c>
      <c r="E4" s="31">
        <v>9700</v>
      </c>
      <c r="F4" s="21" t="s">
        <v>8218</v>
      </c>
      <c r="G4" s="21" t="s">
        <v>8223</v>
      </c>
      <c r="H4" s="21" t="s">
        <v>8245</v>
      </c>
      <c r="I4" s="21">
        <v>1467242995</v>
      </c>
      <c r="J4" s="21">
        <v>1465428595</v>
      </c>
      <c r="K4" s="21" t="b">
        <v>0</v>
      </c>
      <c r="L4" s="21">
        <v>86</v>
      </c>
      <c r="M4" s="21" t="b">
        <v>1</v>
      </c>
      <c r="N4" s="21" t="s">
        <v>8283</v>
      </c>
      <c r="O4" s="21">
        <f t="shared" si="0"/>
        <v>108</v>
      </c>
      <c r="P4" s="21">
        <f t="shared" si="1"/>
        <v>112.79</v>
      </c>
      <c r="Q4" s="32" t="s">
        <v>8336</v>
      </c>
      <c r="R4" s="21" t="s">
        <v>8337</v>
      </c>
      <c r="S4" s="33">
        <f t="shared" si="2"/>
        <v>42529.979108796295</v>
      </c>
      <c r="T4" s="33">
        <f t="shared" si="3"/>
        <v>42550.979108796295</v>
      </c>
    </row>
    <row r="5" spans="1:20" ht="27.6" x14ac:dyDescent="0.45">
      <c r="A5" s="21">
        <v>1190</v>
      </c>
      <c r="B5" s="22" t="s">
        <v>1191</v>
      </c>
      <c r="C5" s="22" t="s">
        <v>5300</v>
      </c>
      <c r="D5" s="30">
        <v>500</v>
      </c>
      <c r="E5" s="31">
        <v>675</v>
      </c>
      <c r="F5" s="21" t="s">
        <v>8218</v>
      </c>
      <c r="G5" s="21" t="s">
        <v>8223</v>
      </c>
      <c r="H5" s="21" t="s">
        <v>8245</v>
      </c>
      <c r="I5" s="21">
        <v>1409500725</v>
      </c>
      <c r="J5" s="21">
        <v>1406908725</v>
      </c>
      <c r="K5" s="21" t="b">
        <v>0</v>
      </c>
      <c r="L5" s="21">
        <v>13</v>
      </c>
      <c r="M5" s="21" t="b">
        <v>1</v>
      </c>
      <c r="N5" s="21" t="s">
        <v>8283</v>
      </c>
      <c r="O5" s="21">
        <f t="shared" si="0"/>
        <v>135</v>
      </c>
      <c r="P5" s="21">
        <f t="shared" si="1"/>
        <v>51.92</v>
      </c>
      <c r="Q5" s="32" t="s">
        <v>8336</v>
      </c>
      <c r="R5" s="21" t="s">
        <v>8337</v>
      </c>
      <c r="S5" s="33">
        <f t="shared" si="2"/>
        <v>41852.665798611109</v>
      </c>
      <c r="T5" s="33">
        <f t="shared" si="3"/>
        <v>41882.665798611109</v>
      </c>
    </row>
    <row r="6" spans="1:20" ht="41.4" x14ac:dyDescent="0.45">
      <c r="A6" s="21">
        <v>1191</v>
      </c>
      <c r="B6" s="22" t="s">
        <v>1192</v>
      </c>
      <c r="C6" s="22" t="s">
        <v>5301</v>
      </c>
      <c r="D6" s="30">
        <v>2700</v>
      </c>
      <c r="E6" s="31">
        <v>2945</v>
      </c>
      <c r="F6" s="21" t="s">
        <v>8218</v>
      </c>
      <c r="G6" s="21" t="s">
        <v>8223</v>
      </c>
      <c r="H6" s="21" t="s">
        <v>8245</v>
      </c>
      <c r="I6" s="21">
        <v>1458480560</v>
      </c>
      <c r="J6" s="21">
        <v>1455892160</v>
      </c>
      <c r="K6" s="21" t="b">
        <v>0</v>
      </c>
      <c r="L6" s="21">
        <v>33</v>
      </c>
      <c r="M6" s="21" t="b">
        <v>1</v>
      </c>
      <c r="N6" s="21" t="s">
        <v>8283</v>
      </c>
      <c r="O6" s="21">
        <f t="shared" si="0"/>
        <v>109</v>
      </c>
      <c r="P6" s="21">
        <f t="shared" si="1"/>
        <v>89.24</v>
      </c>
      <c r="Q6" s="32" t="s">
        <v>8336</v>
      </c>
      <c r="R6" s="21" t="s">
        <v>8337</v>
      </c>
      <c r="S6" s="33">
        <f t="shared" si="2"/>
        <v>42419.603703703702</v>
      </c>
      <c r="T6" s="33">
        <f t="shared" si="3"/>
        <v>42449.562037037031</v>
      </c>
    </row>
    <row r="7" spans="1:20" ht="41.4" x14ac:dyDescent="0.45">
      <c r="A7" s="21">
        <v>1193</v>
      </c>
      <c r="B7" s="22" t="s">
        <v>1194</v>
      </c>
      <c r="C7" s="22" t="s">
        <v>5303</v>
      </c>
      <c r="D7" s="30">
        <v>21000</v>
      </c>
      <c r="E7" s="31">
        <v>21831</v>
      </c>
      <c r="F7" s="21" t="s">
        <v>8218</v>
      </c>
      <c r="G7" s="21" t="s">
        <v>8223</v>
      </c>
      <c r="H7" s="21" t="s">
        <v>8245</v>
      </c>
      <c r="I7" s="21">
        <v>1460223453</v>
      </c>
      <c r="J7" s="21">
        <v>1455043053</v>
      </c>
      <c r="K7" s="21" t="b">
        <v>0</v>
      </c>
      <c r="L7" s="21">
        <v>273</v>
      </c>
      <c r="M7" s="21" t="b">
        <v>1</v>
      </c>
      <c r="N7" s="21" t="s">
        <v>8283</v>
      </c>
      <c r="O7" s="21">
        <f t="shared" si="0"/>
        <v>104</v>
      </c>
      <c r="P7" s="21">
        <f t="shared" si="1"/>
        <v>79.97</v>
      </c>
      <c r="Q7" s="32" t="s">
        <v>8336</v>
      </c>
      <c r="R7" s="21" t="s">
        <v>8337</v>
      </c>
      <c r="S7" s="33">
        <f t="shared" si="2"/>
        <v>42409.776076388895</v>
      </c>
      <c r="T7" s="33">
        <f t="shared" si="3"/>
        <v>42469.734409722223</v>
      </c>
    </row>
    <row r="8" spans="1:20" ht="41.4" x14ac:dyDescent="0.45">
      <c r="A8" s="21">
        <v>1197</v>
      </c>
      <c r="B8" s="22" t="s">
        <v>1198</v>
      </c>
      <c r="C8" s="22" t="s">
        <v>5307</v>
      </c>
      <c r="D8" s="30">
        <v>15000</v>
      </c>
      <c r="E8" s="31">
        <v>37994</v>
      </c>
      <c r="F8" s="21" t="s">
        <v>8218</v>
      </c>
      <c r="G8" s="21" t="s">
        <v>8223</v>
      </c>
      <c r="H8" s="21" t="s">
        <v>8245</v>
      </c>
      <c r="I8" s="21">
        <v>1465797540</v>
      </c>
      <c r="J8" s="21">
        <v>1463155034</v>
      </c>
      <c r="K8" s="21" t="b">
        <v>0</v>
      </c>
      <c r="L8" s="21">
        <v>314</v>
      </c>
      <c r="M8" s="21" t="b">
        <v>1</v>
      </c>
      <c r="N8" s="21" t="s">
        <v>8283</v>
      </c>
      <c r="O8" s="21">
        <f t="shared" si="0"/>
        <v>253</v>
      </c>
      <c r="P8" s="21">
        <f t="shared" si="1"/>
        <v>121</v>
      </c>
      <c r="Q8" s="32" t="s">
        <v>8336</v>
      </c>
      <c r="R8" s="21" t="s">
        <v>8337</v>
      </c>
      <c r="S8" s="33">
        <f t="shared" si="2"/>
        <v>42503.66474537037</v>
      </c>
      <c r="T8" s="33">
        <f t="shared" si="3"/>
        <v>42534.249305555553</v>
      </c>
    </row>
    <row r="9" spans="1:20" ht="41.4" x14ac:dyDescent="0.45">
      <c r="A9" s="21">
        <v>1198</v>
      </c>
      <c r="B9" s="22" t="s">
        <v>1199</v>
      </c>
      <c r="C9" s="22" t="s">
        <v>5308</v>
      </c>
      <c r="D9" s="30">
        <v>3500</v>
      </c>
      <c r="E9" s="31">
        <v>9121</v>
      </c>
      <c r="F9" s="21" t="s">
        <v>8218</v>
      </c>
      <c r="G9" s="21" t="s">
        <v>8223</v>
      </c>
      <c r="H9" s="21" t="s">
        <v>8245</v>
      </c>
      <c r="I9" s="21">
        <v>1451530800</v>
      </c>
      <c r="J9" s="21">
        <v>1448463086</v>
      </c>
      <c r="K9" s="21" t="b">
        <v>0</v>
      </c>
      <c r="L9" s="21">
        <v>167</v>
      </c>
      <c r="M9" s="21" t="b">
        <v>1</v>
      </c>
      <c r="N9" s="21" t="s">
        <v>8283</v>
      </c>
      <c r="O9" s="21">
        <f t="shared" si="0"/>
        <v>261</v>
      </c>
      <c r="P9" s="21">
        <f t="shared" si="1"/>
        <v>54.62</v>
      </c>
      <c r="Q9" s="32" t="s">
        <v>8336</v>
      </c>
      <c r="R9" s="21" t="s">
        <v>8337</v>
      </c>
      <c r="S9" s="33">
        <f t="shared" si="2"/>
        <v>42333.619050925925</v>
      </c>
      <c r="T9" s="33">
        <f t="shared" si="3"/>
        <v>42369.125</v>
      </c>
    </row>
    <row r="10" spans="1:20" ht="41.4" x14ac:dyDescent="0.45">
      <c r="A10" s="21">
        <v>1200</v>
      </c>
      <c r="B10" s="22" t="s">
        <v>1201</v>
      </c>
      <c r="C10" s="22" t="s">
        <v>5310</v>
      </c>
      <c r="D10" s="30">
        <v>4800</v>
      </c>
      <c r="E10" s="31">
        <v>6029</v>
      </c>
      <c r="F10" s="21" t="s">
        <v>8218</v>
      </c>
      <c r="G10" s="21" t="s">
        <v>8223</v>
      </c>
      <c r="H10" s="21" t="s">
        <v>8245</v>
      </c>
      <c r="I10" s="21">
        <v>1429183656</v>
      </c>
      <c r="J10" s="21">
        <v>1427369256</v>
      </c>
      <c r="K10" s="21" t="b">
        <v>0</v>
      </c>
      <c r="L10" s="21">
        <v>103</v>
      </c>
      <c r="M10" s="21" t="b">
        <v>1</v>
      </c>
      <c r="N10" s="21" t="s">
        <v>8283</v>
      </c>
      <c r="O10" s="21">
        <f t="shared" si="0"/>
        <v>126</v>
      </c>
      <c r="P10" s="21">
        <f t="shared" si="1"/>
        <v>58.53</v>
      </c>
      <c r="Q10" s="32" t="s">
        <v>8336</v>
      </c>
      <c r="R10" s="21" t="s">
        <v>8337</v>
      </c>
      <c r="S10" s="33">
        <f t="shared" si="2"/>
        <v>42089.477500000001</v>
      </c>
      <c r="T10" s="33">
        <f t="shared" si="3"/>
        <v>42110.477500000001</v>
      </c>
    </row>
    <row r="11" spans="1:20" ht="41.4" x14ac:dyDescent="0.45">
      <c r="A11" s="21">
        <v>1203</v>
      </c>
      <c r="B11" s="22" t="s">
        <v>1204</v>
      </c>
      <c r="C11" s="22" t="s">
        <v>5313</v>
      </c>
      <c r="D11" s="30">
        <v>16300</v>
      </c>
      <c r="E11" s="31">
        <v>16700</v>
      </c>
      <c r="F11" s="21" t="s">
        <v>8218</v>
      </c>
      <c r="G11" s="21" t="s">
        <v>8223</v>
      </c>
      <c r="H11" s="21" t="s">
        <v>8245</v>
      </c>
      <c r="I11" s="21">
        <v>1433083527</v>
      </c>
      <c r="J11" s="21">
        <v>1430491527</v>
      </c>
      <c r="K11" s="21" t="b">
        <v>0</v>
      </c>
      <c r="L11" s="21">
        <v>101</v>
      </c>
      <c r="M11" s="21" t="b">
        <v>1</v>
      </c>
      <c r="N11" s="21" t="s">
        <v>8283</v>
      </c>
      <c r="O11" s="21">
        <f t="shared" si="0"/>
        <v>102</v>
      </c>
      <c r="P11" s="21">
        <f t="shared" si="1"/>
        <v>165.35</v>
      </c>
      <c r="Q11" s="32" t="s">
        <v>8336</v>
      </c>
      <c r="R11" s="21" t="s">
        <v>8337</v>
      </c>
      <c r="S11" s="33">
        <f t="shared" si="2"/>
        <v>42125.614895833336</v>
      </c>
      <c r="T11" s="33">
        <f t="shared" si="3"/>
        <v>42155.614895833336</v>
      </c>
    </row>
    <row r="12" spans="1:20" ht="41.4" x14ac:dyDescent="0.45">
      <c r="A12" s="21">
        <v>1204</v>
      </c>
      <c r="B12" s="22" t="s">
        <v>1205</v>
      </c>
      <c r="C12" s="22" t="s">
        <v>5314</v>
      </c>
      <c r="D12" s="30">
        <v>13000</v>
      </c>
      <c r="E12" s="31">
        <v>13383</v>
      </c>
      <c r="F12" s="21" t="s">
        <v>8218</v>
      </c>
      <c r="G12" s="21" t="s">
        <v>8223</v>
      </c>
      <c r="H12" s="21" t="s">
        <v>8245</v>
      </c>
      <c r="I12" s="21">
        <v>1449205200</v>
      </c>
      <c r="J12" s="21">
        <v>1445363833</v>
      </c>
      <c r="K12" s="21" t="b">
        <v>0</v>
      </c>
      <c r="L12" s="21">
        <v>57</v>
      </c>
      <c r="M12" s="21" t="b">
        <v>1</v>
      </c>
      <c r="N12" s="21" t="s">
        <v>8283</v>
      </c>
      <c r="O12" s="21">
        <f t="shared" si="0"/>
        <v>103</v>
      </c>
      <c r="P12" s="21">
        <f t="shared" si="1"/>
        <v>234.79</v>
      </c>
      <c r="Q12" s="32" t="s">
        <v>8336</v>
      </c>
      <c r="R12" s="21" t="s">
        <v>8337</v>
      </c>
      <c r="S12" s="33">
        <f t="shared" si="2"/>
        <v>42297.748067129629</v>
      </c>
      <c r="T12" s="33">
        <f t="shared" si="3"/>
        <v>42342.208333333328</v>
      </c>
    </row>
    <row r="13" spans="1:20" ht="41.4" x14ac:dyDescent="0.45">
      <c r="A13" s="21">
        <v>1208</v>
      </c>
      <c r="B13" s="22" t="s">
        <v>1209</v>
      </c>
      <c r="C13" s="22" t="s">
        <v>5318</v>
      </c>
      <c r="D13" s="30">
        <v>10000</v>
      </c>
      <c r="E13" s="31">
        <v>15530</v>
      </c>
      <c r="F13" s="21" t="s">
        <v>8218</v>
      </c>
      <c r="G13" s="21" t="s">
        <v>8223</v>
      </c>
      <c r="H13" s="21" t="s">
        <v>8245</v>
      </c>
      <c r="I13" s="21">
        <v>1458835264</v>
      </c>
      <c r="J13" s="21">
        <v>1456246864</v>
      </c>
      <c r="K13" s="21" t="b">
        <v>0</v>
      </c>
      <c r="L13" s="21">
        <v>75</v>
      </c>
      <c r="M13" s="21" t="b">
        <v>1</v>
      </c>
      <c r="N13" s="21" t="s">
        <v>8283</v>
      </c>
      <c r="O13" s="21">
        <f t="shared" si="0"/>
        <v>155</v>
      </c>
      <c r="P13" s="21">
        <f t="shared" si="1"/>
        <v>207.07</v>
      </c>
      <c r="Q13" s="32" t="s">
        <v>8336</v>
      </c>
      <c r="R13" s="21" t="s">
        <v>8337</v>
      </c>
      <c r="S13" s="33">
        <f t="shared" si="2"/>
        <v>42423.709074074075</v>
      </c>
      <c r="T13" s="33">
        <f t="shared" si="3"/>
        <v>42453.667407407411</v>
      </c>
    </row>
    <row r="14" spans="1:20" ht="41.4" x14ac:dyDescent="0.45">
      <c r="A14" s="21">
        <v>1209</v>
      </c>
      <c r="B14" s="22" t="s">
        <v>1210</v>
      </c>
      <c r="C14" s="22" t="s">
        <v>5319</v>
      </c>
      <c r="D14" s="30">
        <v>6000</v>
      </c>
      <c r="E14" s="31">
        <v>6360</v>
      </c>
      <c r="F14" s="21" t="s">
        <v>8218</v>
      </c>
      <c r="G14" s="21" t="s">
        <v>8223</v>
      </c>
      <c r="H14" s="21" t="s">
        <v>8245</v>
      </c>
      <c r="I14" s="21">
        <v>1488053905</v>
      </c>
      <c r="J14" s="21">
        <v>1485461905</v>
      </c>
      <c r="K14" s="21" t="b">
        <v>0</v>
      </c>
      <c r="L14" s="21">
        <v>46</v>
      </c>
      <c r="M14" s="21" t="b">
        <v>1</v>
      </c>
      <c r="N14" s="21" t="s">
        <v>8283</v>
      </c>
      <c r="O14" s="21">
        <f t="shared" si="0"/>
        <v>106</v>
      </c>
      <c r="P14" s="21">
        <f t="shared" si="1"/>
        <v>138.26</v>
      </c>
      <c r="Q14" s="32" t="s">
        <v>8336</v>
      </c>
      <c r="R14" s="21" t="s">
        <v>8337</v>
      </c>
      <c r="S14" s="33">
        <f t="shared" si="2"/>
        <v>42761.846122685187</v>
      </c>
      <c r="T14" s="33">
        <f t="shared" si="3"/>
        <v>42791.846122685187</v>
      </c>
    </row>
    <row r="15" spans="1:20" ht="41.4" x14ac:dyDescent="0.45">
      <c r="A15" s="21">
        <v>1212</v>
      </c>
      <c r="B15" s="22" t="s">
        <v>1213</v>
      </c>
      <c r="C15" s="22" t="s">
        <v>5322</v>
      </c>
      <c r="D15" s="30">
        <v>2500</v>
      </c>
      <c r="E15" s="31">
        <v>3226</v>
      </c>
      <c r="F15" s="21" t="s">
        <v>8218</v>
      </c>
      <c r="G15" s="21" t="s">
        <v>8223</v>
      </c>
      <c r="H15" s="21" t="s">
        <v>8245</v>
      </c>
      <c r="I15" s="21">
        <v>1448586000</v>
      </c>
      <c r="J15" s="21">
        <v>1447195695</v>
      </c>
      <c r="K15" s="21" t="b">
        <v>0</v>
      </c>
      <c r="L15" s="21">
        <v>83</v>
      </c>
      <c r="M15" s="21" t="b">
        <v>1</v>
      </c>
      <c r="N15" s="21" t="s">
        <v>8283</v>
      </c>
      <c r="O15" s="21">
        <f t="shared" si="0"/>
        <v>129</v>
      </c>
      <c r="P15" s="21">
        <f t="shared" si="1"/>
        <v>38.869999999999997</v>
      </c>
      <c r="Q15" s="32" t="s">
        <v>8336</v>
      </c>
      <c r="R15" s="21" t="s">
        <v>8337</v>
      </c>
      <c r="S15" s="33">
        <f t="shared" si="2"/>
        <v>42318.950173611112</v>
      </c>
      <c r="T15" s="33">
        <f t="shared" si="3"/>
        <v>42335.041666666672</v>
      </c>
    </row>
    <row r="16" spans="1:20" ht="41.4" x14ac:dyDescent="0.45">
      <c r="A16" s="21">
        <v>1214</v>
      </c>
      <c r="B16" s="22" t="s">
        <v>1215</v>
      </c>
      <c r="C16" s="22" t="s">
        <v>5324</v>
      </c>
      <c r="D16" s="30">
        <v>2000</v>
      </c>
      <c r="E16" s="31">
        <v>2636</v>
      </c>
      <c r="F16" s="21" t="s">
        <v>8218</v>
      </c>
      <c r="G16" s="21" t="s">
        <v>8223</v>
      </c>
      <c r="H16" s="21" t="s">
        <v>8245</v>
      </c>
      <c r="I16" s="21">
        <v>1433880605</v>
      </c>
      <c r="J16" s="21">
        <v>1428696605</v>
      </c>
      <c r="K16" s="21" t="b">
        <v>0</v>
      </c>
      <c r="L16" s="21">
        <v>25</v>
      </c>
      <c r="M16" s="21" t="b">
        <v>1</v>
      </c>
      <c r="N16" s="21" t="s">
        <v>8283</v>
      </c>
      <c r="O16" s="21">
        <f t="shared" si="0"/>
        <v>132</v>
      </c>
      <c r="P16" s="21">
        <f t="shared" si="1"/>
        <v>105.44</v>
      </c>
      <c r="Q16" s="32" t="s">
        <v>8336</v>
      </c>
      <c r="R16" s="21" t="s">
        <v>8337</v>
      </c>
      <c r="S16" s="33">
        <f t="shared" si="2"/>
        <v>42104.840335648143</v>
      </c>
      <c r="T16" s="33">
        <f t="shared" si="3"/>
        <v>42164.840335648143</v>
      </c>
    </row>
    <row r="17" spans="1:20" ht="41.4" x14ac:dyDescent="0.45">
      <c r="A17" s="21">
        <v>1215</v>
      </c>
      <c r="B17" s="22" t="s">
        <v>1216</v>
      </c>
      <c r="C17" s="22" t="s">
        <v>5325</v>
      </c>
      <c r="D17" s="30">
        <v>5000</v>
      </c>
      <c r="E17" s="31">
        <v>39304.01</v>
      </c>
      <c r="F17" s="21" t="s">
        <v>8218</v>
      </c>
      <c r="G17" s="21" t="s">
        <v>8223</v>
      </c>
      <c r="H17" s="21" t="s">
        <v>8245</v>
      </c>
      <c r="I17" s="21">
        <v>1401487756</v>
      </c>
      <c r="J17" s="21">
        <v>1398895756</v>
      </c>
      <c r="K17" s="21" t="b">
        <v>0</v>
      </c>
      <c r="L17" s="21">
        <v>549</v>
      </c>
      <c r="M17" s="21" t="b">
        <v>1</v>
      </c>
      <c r="N17" s="21" t="s">
        <v>8283</v>
      </c>
      <c r="O17" s="21">
        <f t="shared" si="0"/>
        <v>786</v>
      </c>
      <c r="P17" s="21">
        <f t="shared" si="1"/>
        <v>71.59</v>
      </c>
      <c r="Q17" s="32" t="s">
        <v>8336</v>
      </c>
      <c r="R17" s="21" t="s">
        <v>8337</v>
      </c>
      <c r="S17" s="33">
        <f t="shared" si="2"/>
        <v>41759.923101851848</v>
      </c>
      <c r="T17" s="33">
        <f t="shared" si="3"/>
        <v>41789.923101851848</v>
      </c>
    </row>
    <row r="18" spans="1:20" ht="27.6" x14ac:dyDescent="0.45">
      <c r="A18" s="21">
        <v>1216</v>
      </c>
      <c r="B18" s="22" t="s">
        <v>1217</v>
      </c>
      <c r="C18" s="22" t="s">
        <v>5326</v>
      </c>
      <c r="D18" s="30">
        <v>14000</v>
      </c>
      <c r="E18" s="31">
        <v>20398</v>
      </c>
      <c r="F18" s="21" t="s">
        <v>8218</v>
      </c>
      <c r="G18" s="21" t="s">
        <v>8223</v>
      </c>
      <c r="H18" s="21" t="s">
        <v>8245</v>
      </c>
      <c r="I18" s="21">
        <v>1443826980</v>
      </c>
      <c r="J18" s="21">
        <v>1441032457</v>
      </c>
      <c r="K18" s="21" t="b">
        <v>0</v>
      </c>
      <c r="L18" s="21">
        <v>222</v>
      </c>
      <c r="M18" s="21" t="b">
        <v>1</v>
      </c>
      <c r="N18" s="21" t="s">
        <v>8283</v>
      </c>
      <c r="O18" s="21">
        <f t="shared" si="0"/>
        <v>146</v>
      </c>
      <c r="P18" s="21">
        <f t="shared" si="1"/>
        <v>91.88</v>
      </c>
      <c r="Q18" s="32" t="s">
        <v>8336</v>
      </c>
      <c r="R18" s="21" t="s">
        <v>8337</v>
      </c>
      <c r="S18" s="33">
        <f t="shared" si="2"/>
        <v>42247.616400462968</v>
      </c>
      <c r="T18" s="33">
        <f t="shared" si="3"/>
        <v>42279.960416666669</v>
      </c>
    </row>
    <row r="19" spans="1:20" ht="41.4" x14ac:dyDescent="0.45">
      <c r="A19" s="21">
        <v>1217</v>
      </c>
      <c r="B19" s="22" t="s">
        <v>1218</v>
      </c>
      <c r="C19" s="22" t="s">
        <v>5327</v>
      </c>
      <c r="D19" s="30">
        <v>26500</v>
      </c>
      <c r="E19" s="31">
        <v>27189</v>
      </c>
      <c r="F19" s="21" t="s">
        <v>8218</v>
      </c>
      <c r="G19" s="21" t="s">
        <v>8223</v>
      </c>
      <c r="H19" s="21" t="s">
        <v>8245</v>
      </c>
      <c r="I19" s="21">
        <v>1468524340</v>
      </c>
      <c r="J19" s="21">
        <v>1465932340</v>
      </c>
      <c r="K19" s="21" t="b">
        <v>0</v>
      </c>
      <c r="L19" s="21">
        <v>183</v>
      </c>
      <c r="M19" s="21" t="b">
        <v>1</v>
      </c>
      <c r="N19" s="21" t="s">
        <v>8283</v>
      </c>
      <c r="O19" s="21">
        <f t="shared" si="0"/>
        <v>103</v>
      </c>
      <c r="P19" s="21">
        <f t="shared" si="1"/>
        <v>148.57</v>
      </c>
      <c r="Q19" s="32" t="s">
        <v>8336</v>
      </c>
      <c r="R19" s="21" t="s">
        <v>8337</v>
      </c>
      <c r="S19" s="33">
        <f t="shared" si="2"/>
        <v>42535.809490740736</v>
      </c>
      <c r="T19" s="33">
        <f t="shared" si="3"/>
        <v>42565.809490740736</v>
      </c>
    </row>
    <row r="20" spans="1:20" ht="41.4" x14ac:dyDescent="0.45">
      <c r="A20" s="21">
        <v>1218</v>
      </c>
      <c r="B20" s="22" t="s">
        <v>1219</v>
      </c>
      <c r="C20" s="22" t="s">
        <v>5328</v>
      </c>
      <c r="D20" s="30">
        <v>9000</v>
      </c>
      <c r="E20" s="31">
        <v>15505</v>
      </c>
      <c r="F20" s="21" t="s">
        <v>8218</v>
      </c>
      <c r="G20" s="21" t="s">
        <v>8223</v>
      </c>
      <c r="H20" s="21" t="s">
        <v>8245</v>
      </c>
      <c r="I20" s="21">
        <v>1446346800</v>
      </c>
      <c r="J20" s="21">
        <v>1443714800</v>
      </c>
      <c r="K20" s="21" t="b">
        <v>0</v>
      </c>
      <c r="L20" s="21">
        <v>89</v>
      </c>
      <c r="M20" s="21" t="b">
        <v>1</v>
      </c>
      <c r="N20" s="21" t="s">
        <v>8283</v>
      </c>
      <c r="O20" s="21">
        <f t="shared" si="0"/>
        <v>172</v>
      </c>
      <c r="P20" s="21">
        <f t="shared" si="1"/>
        <v>174.21</v>
      </c>
      <c r="Q20" s="32" t="s">
        <v>8336</v>
      </c>
      <c r="R20" s="21" t="s">
        <v>8337</v>
      </c>
      <c r="S20" s="33">
        <f t="shared" si="2"/>
        <v>42278.662037037036</v>
      </c>
      <c r="T20" s="33">
        <f t="shared" si="3"/>
        <v>42309.125</v>
      </c>
    </row>
    <row r="21" spans="1:20" ht="27.6" x14ac:dyDescent="0.45">
      <c r="A21" s="21">
        <v>1219</v>
      </c>
      <c r="B21" s="22" t="s">
        <v>1220</v>
      </c>
      <c r="C21" s="22" t="s">
        <v>5329</v>
      </c>
      <c r="D21" s="30">
        <v>16350</v>
      </c>
      <c r="E21" s="31">
        <v>26024</v>
      </c>
      <c r="F21" s="21" t="s">
        <v>8218</v>
      </c>
      <c r="G21" s="21" t="s">
        <v>8223</v>
      </c>
      <c r="H21" s="21" t="s">
        <v>8245</v>
      </c>
      <c r="I21" s="21">
        <v>1476961513</v>
      </c>
      <c r="J21" s="21">
        <v>1474369513</v>
      </c>
      <c r="K21" s="21" t="b">
        <v>0</v>
      </c>
      <c r="L21" s="21">
        <v>253</v>
      </c>
      <c r="M21" s="21" t="b">
        <v>1</v>
      </c>
      <c r="N21" s="21" t="s">
        <v>8283</v>
      </c>
      <c r="O21" s="21">
        <f t="shared" si="0"/>
        <v>159</v>
      </c>
      <c r="P21" s="21">
        <f t="shared" si="1"/>
        <v>102.86</v>
      </c>
      <c r="Q21" s="32" t="s">
        <v>8336</v>
      </c>
      <c r="R21" s="21" t="s">
        <v>8337</v>
      </c>
      <c r="S21" s="33">
        <f t="shared" si="2"/>
        <v>42633.461956018517</v>
      </c>
      <c r="T21" s="33">
        <f t="shared" si="3"/>
        <v>42663.461956018517</v>
      </c>
    </row>
    <row r="22" spans="1:20" ht="27.6" x14ac:dyDescent="0.45">
      <c r="A22" s="21">
        <v>1223</v>
      </c>
      <c r="B22" s="22" t="s">
        <v>1224</v>
      </c>
      <c r="C22" s="22" t="s">
        <v>5333</v>
      </c>
      <c r="D22" s="30">
        <v>19800</v>
      </c>
      <c r="E22" s="31">
        <v>22197</v>
      </c>
      <c r="F22" s="21" t="s">
        <v>8218</v>
      </c>
      <c r="G22" s="21" t="s">
        <v>8223</v>
      </c>
      <c r="H22" s="21" t="s">
        <v>8245</v>
      </c>
      <c r="I22" s="21">
        <v>1478754909</v>
      </c>
      <c r="J22" s="21">
        <v>1476159309</v>
      </c>
      <c r="K22" s="21" t="b">
        <v>0</v>
      </c>
      <c r="L22" s="21">
        <v>191</v>
      </c>
      <c r="M22" s="21" t="b">
        <v>1</v>
      </c>
      <c r="N22" s="21" t="s">
        <v>8283</v>
      </c>
      <c r="O22" s="21">
        <f t="shared" si="0"/>
        <v>112</v>
      </c>
      <c r="P22" s="21">
        <f t="shared" si="1"/>
        <v>116.21</v>
      </c>
      <c r="Q22" s="32" t="s">
        <v>8336</v>
      </c>
      <c r="R22" s="21" t="s">
        <v>8337</v>
      </c>
      <c r="S22" s="33">
        <f t="shared" si="2"/>
        <v>42654.177187499998</v>
      </c>
      <c r="T22" s="33">
        <f t="shared" si="3"/>
        <v>42684.218854166669</v>
      </c>
    </row>
    <row r="23" spans="1:20" ht="41.4" x14ac:dyDescent="0.45">
      <c r="A23" s="21">
        <v>1507</v>
      </c>
      <c r="B23" s="22" t="s">
        <v>1508</v>
      </c>
      <c r="C23" s="22" t="s">
        <v>5617</v>
      </c>
      <c r="D23" s="30">
        <v>1200</v>
      </c>
      <c r="E23" s="31">
        <v>2580</v>
      </c>
      <c r="F23" s="21" t="s">
        <v>8218</v>
      </c>
      <c r="G23" s="21" t="s">
        <v>8223</v>
      </c>
      <c r="H23" s="21" t="s">
        <v>8245</v>
      </c>
      <c r="I23" s="21">
        <v>1273911000</v>
      </c>
      <c r="J23" s="21">
        <v>1268822909</v>
      </c>
      <c r="K23" s="21" t="b">
        <v>1</v>
      </c>
      <c r="L23" s="21">
        <v>33</v>
      </c>
      <c r="M23" s="21" t="b">
        <v>1</v>
      </c>
      <c r="N23" s="21" t="s">
        <v>8283</v>
      </c>
      <c r="O23" s="21">
        <f t="shared" si="0"/>
        <v>215</v>
      </c>
      <c r="P23" s="21">
        <f t="shared" si="1"/>
        <v>78.180000000000007</v>
      </c>
      <c r="Q23" s="32" t="s">
        <v>8336</v>
      </c>
      <c r="R23" s="21" t="s">
        <v>8337</v>
      </c>
      <c r="S23" s="33">
        <f t="shared" si="2"/>
        <v>40254.450335648151</v>
      </c>
      <c r="T23" s="33">
        <f t="shared" si="3"/>
        <v>40313.340277777781</v>
      </c>
    </row>
    <row r="24" spans="1:20" ht="41.4" x14ac:dyDescent="0.45">
      <c r="A24" s="21">
        <v>1508</v>
      </c>
      <c r="B24" s="22" t="s">
        <v>1509</v>
      </c>
      <c r="C24" s="22" t="s">
        <v>5618</v>
      </c>
      <c r="D24" s="30">
        <v>18500</v>
      </c>
      <c r="E24" s="31">
        <v>20491</v>
      </c>
      <c r="F24" s="21" t="s">
        <v>8218</v>
      </c>
      <c r="G24" s="21" t="s">
        <v>8223</v>
      </c>
      <c r="H24" s="21" t="s">
        <v>8245</v>
      </c>
      <c r="I24" s="21">
        <v>1403880281</v>
      </c>
      <c r="J24" s="21">
        <v>1401201881</v>
      </c>
      <c r="K24" s="21" t="b">
        <v>1</v>
      </c>
      <c r="L24" s="21">
        <v>211</v>
      </c>
      <c r="M24" s="21" t="b">
        <v>1</v>
      </c>
      <c r="N24" s="21" t="s">
        <v>8283</v>
      </c>
      <c r="O24" s="21">
        <f t="shared" si="0"/>
        <v>111</v>
      </c>
      <c r="P24" s="21">
        <f t="shared" si="1"/>
        <v>97.11</v>
      </c>
      <c r="Q24" s="32" t="s">
        <v>8336</v>
      </c>
      <c r="R24" s="21" t="s">
        <v>8337</v>
      </c>
      <c r="S24" s="33">
        <f t="shared" si="2"/>
        <v>41786.614363425928</v>
      </c>
      <c r="T24" s="33">
        <f t="shared" si="3"/>
        <v>41817.614363425928</v>
      </c>
    </row>
    <row r="25" spans="1:20" ht="41.4" x14ac:dyDescent="0.45">
      <c r="A25" s="21">
        <v>1511</v>
      </c>
      <c r="B25" s="22" t="s">
        <v>1512</v>
      </c>
      <c r="C25" s="22" t="s">
        <v>5621</v>
      </c>
      <c r="D25" s="30">
        <v>14000</v>
      </c>
      <c r="E25" s="31">
        <v>15651</v>
      </c>
      <c r="F25" s="21" t="s">
        <v>8218</v>
      </c>
      <c r="G25" s="21" t="s">
        <v>8223</v>
      </c>
      <c r="H25" s="21" t="s">
        <v>8245</v>
      </c>
      <c r="I25" s="21">
        <v>1447858804</v>
      </c>
      <c r="J25" s="21">
        <v>1445263204</v>
      </c>
      <c r="K25" s="21" t="b">
        <v>1</v>
      </c>
      <c r="L25" s="21">
        <v>206</v>
      </c>
      <c r="M25" s="21" t="b">
        <v>1</v>
      </c>
      <c r="N25" s="21" t="s">
        <v>8283</v>
      </c>
      <c r="O25" s="21">
        <f t="shared" si="0"/>
        <v>112</v>
      </c>
      <c r="P25" s="21">
        <f t="shared" si="1"/>
        <v>75.98</v>
      </c>
      <c r="Q25" s="32" t="s">
        <v>8336</v>
      </c>
      <c r="R25" s="21" t="s">
        <v>8337</v>
      </c>
      <c r="S25" s="33">
        <f t="shared" si="2"/>
        <v>42296.583379629628</v>
      </c>
      <c r="T25" s="33">
        <f t="shared" si="3"/>
        <v>42326.625046296293</v>
      </c>
    </row>
    <row r="26" spans="1:20" ht="41.4" x14ac:dyDescent="0.45">
      <c r="A26" s="21">
        <v>1512</v>
      </c>
      <c r="B26" s="22" t="s">
        <v>1513</v>
      </c>
      <c r="C26" s="22" t="s">
        <v>5622</v>
      </c>
      <c r="D26" s="30">
        <v>3500</v>
      </c>
      <c r="E26" s="31">
        <v>19557</v>
      </c>
      <c r="F26" s="21" t="s">
        <v>8218</v>
      </c>
      <c r="G26" s="21" t="s">
        <v>8223</v>
      </c>
      <c r="H26" s="21" t="s">
        <v>8245</v>
      </c>
      <c r="I26" s="21">
        <v>1486311939</v>
      </c>
      <c r="J26" s="21">
        <v>1483719939</v>
      </c>
      <c r="K26" s="21" t="b">
        <v>1</v>
      </c>
      <c r="L26" s="21">
        <v>335</v>
      </c>
      <c r="M26" s="21" t="b">
        <v>1</v>
      </c>
      <c r="N26" s="21" t="s">
        <v>8283</v>
      </c>
      <c r="O26" s="21">
        <f t="shared" si="0"/>
        <v>559</v>
      </c>
      <c r="P26" s="21">
        <f t="shared" si="1"/>
        <v>58.38</v>
      </c>
      <c r="Q26" s="32" t="s">
        <v>8336</v>
      </c>
      <c r="R26" s="21" t="s">
        <v>8337</v>
      </c>
      <c r="S26" s="33">
        <f t="shared" si="2"/>
        <v>42741.684479166666</v>
      </c>
      <c r="T26" s="33">
        <f t="shared" si="3"/>
        <v>42771.684479166666</v>
      </c>
    </row>
    <row r="27" spans="1:20" ht="41.4" x14ac:dyDescent="0.45">
      <c r="A27" s="21">
        <v>1514</v>
      </c>
      <c r="B27" s="22" t="s">
        <v>1515</v>
      </c>
      <c r="C27" s="22" t="s">
        <v>5624</v>
      </c>
      <c r="D27" s="30">
        <v>25000</v>
      </c>
      <c r="E27" s="31">
        <v>26619</v>
      </c>
      <c r="F27" s="21" t="s">
        <v>8218</v>
      </c>
      <c r="G27" s="21" t="s">
        <v>8223</v>
      </c>
      <c r="H27" s="21" t="s">
        <v>8245</v>
      </c>
      <c r="I27" s="21">
        <v>1443363640</v>
      </c>
      <c r="J27" s="21">
        <v>1439907640</v>
      </c>
      <c r="K27" s="21" t="b">
        <v>1</v>
      </c>
      <c r="L27" s="21">
        <v>176</v>
      </c>
      <c r="M27" s="21" t="b">
        <v>1</v>
      </c>
      <c r="N27" s="21" t="s">
        <v>8283</v>
      </c>
      <c r="O27" s="21">
        <f t="shared" si="0"/>
        <v>106</v>
      </c>
      <c r="P27" s="21">
        <f t="shared" si="1"/>
        <v>151.24</v>
      </c>
      <c r="Q27" s="32" t="s">
        <v>8336</v>
      </c>
      <c r="R27" s="21" t="s">
        <v>8337</v>
      </c>
      <c r="S27" s="33">
        <f t="shared" si="2"/>
        <v>42234.597685185188</v>
      </c>
      <c r="T27" s="33">
        <f t="shared" si="3"/>
        <v>42274.597685185188</v>
      </c>
    </row>
    <row r="28" spans="1:20" ht="41.4" x14ac:dyDescent="0.45">
      <c r="A28" s="21">
        <v>1516</v>
      </c>
      <c r="B28" s="22" t="s">
        <v>1517</v>
      </c>
      <c r="C28" s="22" t="s">
        <v>5626</v>
      </c>
      <c r="D28" s="30">
        <v>17000</v>
      </c>
      <c r="E28" s="31">
        <v>18472</v>
      </c>
      <c r="F28" s="21" t="s">
        <v>8218</v>
      </c>
      <c r="G28" s="21" t="s">
        <v>8223</v>
      </c>
      <c r="H28" s="21" t="s">
        <v>8245</v>
      </c>
      <c r="I28" s="21">
        <v>1475762400</v>
      </c>
      <c r="J28" s="21">
        <v>1473160292</v>
      </c>
      <c r="K28" s="21" t="b">
        <v>1</v>
      </c>
      <c r="L28" s="21">
        <v>116</v>
      </c>
      <c r="M28" s="21" t="b">
        <v>1</v>
      </c>
      <c r="N28" s="21" t="s">
        <v>8283</v>
      </c>
      <c r="O28" s="21">
        <f t="shared" si="0"/>
        <v>109</v>
      </c>
      <c r="P28" s="21">
        <f t="shared" si="1"/>
        <v>159.24</v>
      </c>
      <c r="Q28" s="32" t="s">
        <v>8336</v>
      </c>
      <c r="R28" s="21" t="s">
        <v>8337</v>
      </c>
      <c r="S28" s="33">
        <f t="shared" si="2"/>
        <v>42619.466342592597</v>
      </c>
      <c r="T28" s="33">
        <f t="shared" si="3"/>
        <v>42649.583333333328</v>
      </c>
    </row>
    <row r="29" spans="1:20" ht="41.4" x14ac:dyDescent="0.45">
      <c r="A29" s="21">
        <v>1517</v>
      </c>
      <c r="B29" s="22" t="s">
        <v>1518</v>
      </c>
      <c r="C29" s="22" t="s">
        <v>5627</v>
      </c>
      <c r="D29" s="30">
        <v>15000</v>
      </c>
      <c r="E29" s="31">
        <v>24297</v>
      </c>
      <c r="F29" s="21" t="s">
        <v>8218</v>
      </c>
      <c r="G29" s="21" t="s">
        <v>8223</v>
      </c>
      <c r="H29" s="21" t="s">
        <v>8245</v>
      </c>
      <c r="I29" s="21">
        <v>1417845600</v>
      </c>
      <c r="J29" s="21">
        <v>1415194553</v>
      </c>
      <c r="K29" s="21" t="b">
        <v>1</v>
      </c>
      <c r="L29" s="21">
        <v>615</v>
      </c>
      <c r="M29" s="21" t="b">
        <v>1</v>
      </c>
      <c r="N29" s="21" t="s">
        <v>8283</v>
      </c>
      <c r="O29" s="21">
        <f t="shared" si="0"/>
        <v>162</v>
      </c>
      <c r="P29" s="21">
        <f t="shared" si="1"/>
        <v>39.51</v>
      </c>
      <c r="Q29" s="32" t="s">
        <v>8336</v>
      </c>
      <c r="R29" s="21" t="s">
        <v>8337</v>
      </c>
      <c r="S29" s="33">
        <f t="shared" si="2"/>
        <v>41948.56658564815</v>
      </c>
      <c r="T29" s="33">
        <f t="shared" si="3"/>
        <v>41979.25</v>
      </c>
    </row>
    <row r="30" spans="1:20" ht="27.6" x14ac:dyDescent="0.45">
      <c r="A30" s="21">
        <v>1518</v>
      </c>
      <c r="B30" s="22" t="s">
        <v>1519</v>
      </c>
      <c r="C30" s="22" t="s">
        <v>5628</v>
      </c>
      <c r="D30" s="30">
        <v>15000</v>
      </c>
      <c r="E30" s="31">
        <v>30805</v>
      </c>
      <c r="F30" s="21" t="s">
        <v>8218</v>
      </c>
      <c r="G30" s="21" t="s">
        <v>8223</v>
      </c>
      <c r="H30" s="21" t="s">
        <v>8245</v>
      </c>
      <c r="I30" s="21">
        <v>1401565252</v>
      </c>
      <c r="J30" s="21">
        <v>1398973252</v>
      </c>
      <c r="K30" s="21" t="b">
        <v>1</v>
      </c>
      <c r="L30" s="21">
        <v>236</v>
      </c>
      <c r="M30" s="21" t="b">
        <v>1</v>
      </c>
      <c r="N30" s="21" t="s">
        <v>8283</v>
      </c>
      <c r="O30" s="21">
        <f t="shared" si="0"/>
        <v>205</v>
      </c>
      <c r="P30" s="21">
        <f t="shared" si="1"/>
        <v>130.53</v>
      </c>
      <c r="Q30" s="32" t="s">
        <v>8336</v>
      </c>
      <c r="R30" s="21" t="s">
        <v>8337</v>
      </c>
      <c r="S30" s="33">
        <f t="shared" si="2"/>
        <v>41760.8200462963</v>
      </c>
      <c r="T30" s="33">
        <f t="shared" si="3"/>
        <v>41790.8200462963</v>
      </c>
    </row>
    <row r="31" spans="1:20" ht="41.4" x14ac:dyDescent="0.45">
      <c r="A31" s="21">
        <v>1519</v>
      </c>
      <c r="B31" s="22" t="s">
        <v>1520</v>
      </c>
      <c r="C31" s="22" t="s">
        <v>5629</v>
      </c>
      <c r="D31" s="30">
        <v>9000</v>
      </c>
      <c r="E31" s="31">
        <v>9302.75</v>
      </c>
      <c r="F31" s="21" t="s">
        <v>8218</v>
      </c>
      <c r="G31" s="21" t="s">
        <v>8223</v>
      </c>
      <c r="H31" s="21" t="s">
        <v>8245</v>
      </c>
      <c r="I31" s="21">
        <v>1403301540</v>
      </c>
      <c r="J31" s="21">
        <v>1400867283</v>
      </c>
      <c r="K31" s="21" t="b">
        <v>1</v>
      </c>
      <c r="L31" s="21">
        <v>145</v>
      </c>
      <c r="M31" s="21" t="b">
        <v>1</v>
      </c>
      <c r="N31" s="21" t="s">
        <v>8283</v>
      </c>
      <c r="O31" s="21">
        <f t="shared" si="0"/>
        <v>103</v>
      </c>
      <c r="P31" s="21">
        <f t="shared" si="1"/>
        <v>64.16</v>
      </c>
      <c r="Q31" s="32" t="s">
        <v>8336</v>
      </c>
      <c r="R31" s="21" t="s">
        <v>8337</v>
      </c>
      <c r="S31" s="33">
        <f t="shared" si="2"/>
        <v>41782.741701388892</v>
      </c>
      <c r="T31" s="33">
        <f t="shared" si="3"/>
        <v>41810.915972222225</v>
      </c>
    </row>
    <row r="32" spans="1:20" ht="27.6" x14ac:dyDescent="0.45">
      <c r="A32" s="21">
        <v>1520</v>
      </c>
      <c r="B32" s="22" t="s">
        <v>1521</v>
      </c>
      <c r="C32" s="22" t="s">
        <v>5630</v>
      </c>
      <c r="D32" s="30">
        <v>18000</v>
      </c>
      <c r="E32" s="31">
        <v>18625</v>
      </c>
      <c r="F32" s="21" t="s">
        <v>8218</v>
      </c>
      <c r="G32" s="21" t="s">
        <v>8223</v>
      </c>
      <c r="H32" s="21" t="s">
        <v>8245</v>
      </c>
      <c r="I32" s="21">
        <v>1418961600</v>
      </c>
      <c r="J32" s="21">
        <v>1415824513</v>
      </c>
      <c r="K32" s="21" t="b">
        <v>1</v>
      </c>
      <c r="L32" s="21">
        <v>167</v>
      </c>
      <c r="M32" s="21" t="b">
        <v>1</v>
      </c>
      <c r="N32" s="21" t="s">
        <v>8283</v>
      </c>
      <c r="O32" s="21">
        <f t="shared" si="0"/>
        <v>103</v>
      </c>
      <c r="P32" s="21">
        <f t="shared" si="1"/>
        <v>111.53</v>
      </c>
      <c r="Q32" s="32" t="s">
        <v>8336</v>
      </c>
      <c r="R32" s="21" t="s">
        <v>8337</v>
      </c>
      <c r="S32" s="33">
        <f t="shared" si="2"/>
        <v>41955.857789351852</v>
      </c>
      <c r="T32" s="33">
        <f t="shared" si="3"/>
        <v>41992.166666666672</v>
      </c>
    </row>
    <row r="33" spans="1:20" ht="41.4" x14ac:dyDescent="0.45">
      <c r="A33" s="21">
        <v>1521</v>
      </c>
      <c r="B33" s="22" t="s">
        <v>1522</v>
      </c>
      <c r="C33" s="22" t="s">
        <v>5631</v>
      </c>
      <c r="D33" s="30">
        <v>37500</v>
      </c>
      <c r="E33" s="31">
        <v>40055</v>
      </c>
      <c r="F33" s="21" t="s">
        <v>8218</v>
      </c>
      <c r="G33" s="21" t="s">
        <v>8223</v>
      </c>
      <c r="H33" s="21" t="s">
        <v>8245</v>
      </c>
      <c r="I33" s="21">
        <v>1465272091</v>
      </c>
      <c r="J33" s="21">
        <v>1462248091</v>
      </c>
      <c r="K33" s="21" t="b">
        <v>1</v>
      </c>
      <c r="L33" s="21">
        <v>235</v>
      </c>
      <c r="M33" s="21" t="b">
        <v>1</v>
      </c>
      <c r="N33" s="21" t="s">
        <v>8283</v>
      </c>
      <c r="O33" s="21">
        <f t="shared" si="0"/>
        <v>107</v>
      </c>
      <c r="P33" s="21">
        <f t="shared" si="1"/>
        <v>170.45</v>
      </c>
      <c r="Q33" s="32" t="s">
        <v>8336</v>
      </c>
      <c r="R33" s="21" t="s">
        <v>8337</v>
      </c>
      <c r="S33" s="33">
        <f t="shared" si="2"/>
        <v>42493.167719907404</v>
      </c>
      <c r="T33" s="33">
        <f t="shared" si="3"/>
        <v>42528.167719907404</v>
      </c>
    </row>
    <row r="34" spans="1:20" ht="41.4" x14ac:dyDescent="0.45">
      <c r="A34" s="21">
        <v>1522</v>
      </c>
      <c r="B34" s="22" t="s">
        <v>1523</v>
      </c>
      <c r="C34" s="22" t="s">
        <v>5632</v>
      </c>
      <c r="D34" s="30">
        <v>43500</v>
      </c>
      <c r="E34" s="31">
        <v>60450.1</v>
      </c>
      <c r="F34" s="21" t="s">
        <v>8218</v>
      </c>
      <c r="G34" s="21" t="s">
        <v>8223</v>
      </c>
      <c r="H34" s="21" t="s">
        <v>8245</v>
      </c>
      <c r="I34" s="21">
        <v>1413575739</v>
      </c>
      <c r="J34" s="21">
        <v>1410983739</v>
      </c>
      <c r="K34" s="21" t="b">
        <v>1</v>
      </c>
      <c r="L34" s="21">
        <v>452</v>
      </c>
      <c r="M34" s="21" t="b">
        <v>1</v>
      </c>
      <c r="N34" s="21" t="s">
        <v>8283</v>
      </c>
      <c r="O34" s="21">
        <f t="shared" si="0"/>
        <v>139</v>
      </c>
      <c r="P34" s="21">
        <f t="shared" si="1"/>
        <v>133.74</v>
      </c>
      <c r="Q34" s="32" t="s">
        <v>8336</v>
      </c>
      <c r="R34" s="21" t="s">
        <v>8337</v>
      </c>
      <c r="S34" s="33">
        <f t="shared" si="2"/>
        <v>41899.830312500002</v>
      </c>
      <c r="T34" s="33">
        <f t="shared" si="3"/>
        <v>41929.830312500002</v>
      </c>
    </row>
    <row r="35" spans="1:20" ht="41.4" x14ac:dyDescent="0.45">
      <c r="A35" s="21">
        <v>1523</v>
      </c>
      <c r="B35" s="22" t="s">
        <v>1524</v>
      </c>
      <c r="C35" s="22" t="s">
        <v>5633</v>
      </c>
      <c r="D35" s="30">
        <v>18500</v>
      </c>
      <c r="E35" s="31">
        <v>23096</v>
      </c>
      <c r="F35" s="21" t="s">
        <v>8218</v>
      </c>
      <c r="G35" s="21" t="s">
        <v>8223</v>
      </c>
      <c r="H35" s="21" t="s">
        <v>8245</v>
      </c>
      <c r="I35" s="21">
        <v>1419292800</v>
      </c>
      <c r="J35" s="21">
        <v>1416592916</v>
      </c>
      <c r="K35" s="21" t="b">
        <v>1</v>
      </c>
      <c r="L35" s="21">
        <v>241</v>
      </c>
      <c r="M35" s="21" t="b">
        <v>1</v>
      </c>
      <c r="N35" s="21" t="s">
        <v>8283</v>
      </c>
      <c r="O35" s="21">
        <f t="shared" si="0"/>
        <v>125</v>
      </c>
      <c r="P35" s="21">
        <f t="shared" si="1"/>
        <v>95.83</v>
      </c>
      <c r="Q35" s="32" t="s">
        <v>8336</v>
      </c>
      <c r="R35" s="21" t="s">
        <v>8337</v>
      </c>
      <c r="S35" s="33">
        <f t="shared" si="2"/>
        <v>41964.751342592594</v>
      </c>
      <c r="T35" s="33">
        <f t="shared" si="3"/>
        <v>41996</v>
      </c>
    </row>
    <row r="36" spans="1:20" ht="41.4" x14ac:dyDescent="0.45">
      <c r="A36" s="21">
        <v>1525</v>
      </c>
      <c r="B36" s="22" t="s">
        <v>1526</v>
      </c>
      <c r="C36" s="22" t="s">
        <v>5635</v>
      </c>
      <c r="D36" s="30">
        <v>2600</v>
      </c>
      <c r="E36" s="31">
        <v>4524.1499999999996</v>
      </c>
      <c r="F36" s="21" t="s">
        <v>8218</v>
      </c>
      <c r="G36" s="21" t="s">
        <v>8223</v>
      </c>
      <c r="H36" s="21" t="s">
        <v>8245</v>
      </c>
      <c r="I36" s="21">
        <v>1471539138</v>
      </c>
      <c r="J36" s="21">
        <v>1468947138</v>
      </c>
      <c r="K36" s="21" t="b">
        <v>1</v>
      </c>
      <c r="L36" s="21">
        <v>140</v>
      </c>
      <c r="M36" s="21" t="b">
        <v>1</v>
      </c>
      <c r="N36" s="21" t="s">
        <v>8283</v>
      </c>
      <c r="O36" s="21">
        <f t="shared" si="0"/>
        <v>174</v>
      </c>
      <c r="P36" s="21">
        <f t="shared" si="1"/>
        <v>32.32</v>
      </c>
      <c r="Q36" s="32" t="s">
        <v>8336</v>
      </c>
      <c r="R36" s="21" t="s">
        <v>8337</v>
      </c>
      <c r="S36" s="33">
        <f t="shared" si="2"/>
        <v>42570.702986111108</v>
      </c>
      <c r="T36" s="33">
        <f t="shared" si="3"/>
        <v>42600.702986111108</v>
      </c>
    </row>
    <row r="37" spans="1:20" ht="41.4" x14ac:dyDescent="0.45">
      <c r="A37" s="21">
        <v>1526</v>
      </c>
      <c r="B37" s="22" t="s">
        <v>1527</v>
      </c>
      <c r="C37" s="22" t="s">
        <v>5636</v>
      </c>
      <c r="D37" s="30">
        <v>23000</v>
      </c>
      <c r="E37" s="31">
        <v>27675</v>
      </c>
      <c r="F37" s="21" t="s">
        <v>8218</v>
      </c>
      <c r="G37" s="21" t="s">
        <v>8223</v>
      </c>
      <c r="H37" s="21" t="s">
        <v>8245</v>
      </c>
      <c r="I37" s="21">
        <v>1453185447</v>
      </c>
      <c r="J37" s="21">
        <v>1448951847</v>
      </c>
      <c r="K37" s="21" t="b">
        <v>1</v>
      </c>
      <c r="L37" s="21">
        <v>280</v>
      </c>
      <c r="M37" s="21" t="b">
        <v>1</v>
      </c>
      <c r="N37" s="21" t="s">
        <v>8283</v>
      </c>
      <c r="O37" s="21">
        <f t="shared" si="0"/>
        <v>120</v>
      </c>
      <c r="P37" s="21">
        <f t="shared" si="1"/>
        <v>98.84</v>
      </c>
      <c r="Q37" s="32" t="s">
        <v>8336</v>
      </c>
      <c r="R37" s="21" t="s">
        <v>8337</v>
      </c>
      <c r="S37" s="33">
        <f t="shared" si="2"/>
        <v>42339.276006944448</v>
      </c>
      <c r="T37" s="33">
        <f t="shared" si="3"/>
        <v>42388.276006944448</v>
      </c>
    </row>
    <row r="38" spans="1:20" ht="41.4" x14ac:dyDescent="0.45">
      <c r="A38" s="21">
        <v>1527</v>
      </c>
      <c r="B38" s="22" t="s">
        <v>1528</v>
      </c>
      <c r="C38" s="22" t="s">
        <v>5637</v>
      </c>
      <c r="D38" s="30">
        <v>3500</v>
      </c>
      <c r="E38" s="31">
        <v>3865.55</v>
      </c>
      <c r="F38" s="21" t="s">
        <v>8218</v>
      </c>
      <c r="G38" s="21" t="s">
        <v>8223</v>
      </c>
      <c r="H38" s="21" t="s">
        <v>8245</v>
      </c>
      <c r="I38" s="21">
        <v>1489497886</v>
      </c>
      <c r="J38" s="21">
        <v>1487082286</v>
      </c>
      <c r="K38" s="21" t="b">
        <v>1</v>
      </c>
      <c r="L38" s="21">
        <v>70</v>
      </c>
      <c r="M38" s="21" t="b">
        <v>1</v>
      </c>
      <c r="N38" s="21" t="s">
        <v>8283</v>
      </c>
      <c r="O38" s="21">
        <f t="shared" si="0"/>
        <v>110</v>
      </c>
      <c r="P38" s="21">
        <f t="shared" si="1"/>
        <v>55.22</v>
      </c>
      <c r="Q38" s="32" t="s">
        <v>8336</v>
      </c>
      <c r="R38" s="21" t="s">
        <v>8337</v>
      </c>
      <c r="S38" s="33">
        <f t="shared" si="2"/>
        <v>42780.600532407407</v>
      </c>
      <c r="T38" s="33">
        <f t="shared" si="3"/>
        <v>42808.558865740735</v>
      </c>
    </row>
    <row r="39" spans="1:20" ht="27.6" x14ac:dyDescent="0.45">
      <c r="A39" s="21">
        <v>1528</v>
      </c>
      <c r="B39" s="22" t="s">
        <v>1529</v>
      </c>
      <c r="C39" s="22" t="s">
        <v>5638</v>
      </c>
      <c r="D39" s="30">
        <v>3000</v>
      </c>
      <c r="E39" s="31">
        <v>8447</v>
      </c>
      <c r="F39" s="21" t="s">
        <v>8218</v>
      </c>
      <c r="G39" s="21" t="s">
        <v>8223</v>
      </c>
      <c r="H39" s="21" t="s">
        <v>8245</v>
      </c>
      <c r="I39" s="21">
        <v>1485907200</v>
      </c>
      <c r="J39" s="21">
        <v>1483292122</v>
      </c>
      <c r="K39" s="21" t="b">
        <v>1</v>
      </c>
      <c r="L39" s="21">
        <v>160</v>
      </c>
      <c r="M39" s="21" t="b">
        <v>1</v>
      </c>
      <c r="N39" s="21" t="s">
        <v>8283</v>
      </c>
      <c r="O39" s="21">
        <f t="shared" si="0"/>
        <v>282</v>
      </c>
      <c r="P39" s="21">
        <f t="shared" si="1"/>
        <v>52.79</v>
      </c>
      <c r="Q39" s="32" t="s">
        <v>8336</v>
      </c>
      <c r="R39" s="21" t="s">
        <v>8337</v>
      </c>
      <c r="S39" s="33">
        <f t="shared" si="2"/>
        <v>42736.732893518521</v>
      </c>
      <c r="T39" s="33">
        <f t="shared" si="3"/>
        <v>42767</v>
      </c>
    </row>
    <row r="40" spans="1:20" ht="27.6" x14ac:dyDescent="0.45">
      <c r="A40" s="21">
        <v>1529</v>
      </c>
      <c r="B40" s="22" t="s">
        <v>1530</v>
      </c>
      <c r="C40" s="22" t="s">
        <v>5639</v>
      </c>
      <c r="D40" s="30">
        <v>19000</v>
      </c>
      <c r="E40" s="31">
        <v>19129</v>
      </c>
      <c r="F40" s="21" t="s">
        <v>8218</v>
      </c>
      <c r="G40" s="21" t="s">
        <v>8223</v>
      </c>
      <c r="H40" s="21" t="s">
        <v>8245</v>
      </c>
      <c r="I40" s="21">
        <v>1426773920</v>
      </c>
      <c r="J40" s="21">
        <v>1424185520</v>
      </c>
      <c r="K40" s="21" t="b">
        <v>1</v>
      </c>
      <c r="L40" s="21">
        <v>141</v>
      </c>
      <c r="M40" s="21" t="b">
        <v>1</v>
      </c>
      <c r="N40" s="21" t="s">
        <v>8283</v>
      </c>
      <c r="O40" s="21">
        <f t="shared" si="0"/>
        <v>101</v>
      </c>
      <c r="P40" s="21">
        <f t="shared" si="1"/>
        <v>135.66999999999999</v>
      </c>
      <c r="Q40" s="32" t="s">
        <v>8336</v>
      </c>
      <c r="R40" s="21" t="s">
        <v>8337</v>
      </c>
      <c r="S40" s="33">
        <f t="shared" si="2"/>
        <v>42052.628703703704</v>
      </c>
      <c r="T40" s="33">
        <f t="shared" si="3"/>
        <v>42082.587037037039</v>
      </c>
    </row>
    <row r="41" spans="1:20" ht="41.4" x14ac:dyDescent="0.45">
      <c r="A41" s="21">
        <v>1530</v>
      </c>
      <c r="B41" s="22" t="s">
        <v>1531</v>
      </c>
      <c r="C41" s="22" t="s">
        <v>5640</v>
      </c>
      <c r="D41" s="30">
        <v>35000</v>
      </c>
      <c r="E41" s="31">
        <v>47189</v>
      </c>
      <c r="F41" s="21" t="s">
        <v>8218</v>
      </c>
      <c r="G41" s="21" t="s">
        <v>8223</v>
      </c>
      <c r="H41" s="21" t="s">
        <v>8245</v>
      </c>
      <c r="I41" s="21">
        <v>1445624695</v>
      </c>
      <c r="J41" s="21">
        <v>1443464695</v>
      </c>
      <c r="K41" s="21" t="b">
        <v>1</v>
      </c>
      <c r="L41" s="21">
        <v>874</v>
      </c>
      <c r="M41" s="21" t="b">
        <v>1</v>
      </c>
      <c r="N41" s="21" t="s">
        <v>8283</v>
      </c>
      <c r="O41" s="21">
        <f t="shared" si="0"/>
        <v>135</v>
      </c>
      <c r="P41" s="21">
        <f t="shared" si="1"/>
        <v>53.99</v>
      </c>
      <c r="Q41" s="32" t="s">
        <v>8336</v>
      </c>
      <c r="R41" s="21" t="s">
        <v>8337</v>
      </c>
      <c r="S41" s="33">
        <f t="shared" si="2"/>
        <v>42275.767303240747</v>
      </c>
      <c r="T41" s="33">
        <f t="shared" si="3"/>
        <v>42300.767303240747</v>
      </c>
    </row>
    <row r="42" spans="1:20" ht="41.4" x14ac:dyDescent="0.45">
      <c r="A42" s="21">
        <v>1531</v>
      </c>
      <c r="B42" s="22" t="s">
        <v>1532</v>
      </c>
      <c r="C42" s="22" t="s">
        <v>5641</v>
      </c>
      <c r="D42" s="30">
        <v>2350</v>
      </c>
      <c r="E42" s="31">
        <v>4135</v>
      </c>
      <c r="F42" s="21" t="s">
        <v>8218</v>
      </c>
      <c r="G42" s="21" t="s">
        <v>8223</v>
      </c>
      <c r="H42" s="21" t="s">
        <v>8245</v>
      </c>
      <c r="I42" s="21">
        <v>1417402800</v>
      </c>
      <c r="J42" s="21">
        <v>1414610126</v>
      </c>
      <c r="K42" s="21" t="b">
        <v>1</v>
      </c>
      <c r="L42" s="21">
        <v>73</v>
      </c>
      <c r="M42" s="21" t="b">
        <v>1</v>
      </c>
      <c r="N42" s="21" t="s">
        <v>8283</v>
      </c>
      <c r="O42" s="21">
        <f t="shared" si="0"/>
        <v>176</v>
      </c>
      <c r="P42" s="21">
        <f t="shared" si="1"/>
        <v>56.64</v>
      </c>
      <c r="Q42" s="32" t="s">
        <v>8336</v>
      </c>
      <c r="R42" s="21" t="s">
        <v>8337</v>
      </c>
      <c r="S42" s="33">
        <f t="shared" si="2"/>
        <v>41941.802384259259</v>
      </c>
      <c r="T42" s="33">
        <f t="shared" si="3"/>
        <v>41974.125</v>
      </c>
    </row>
    <row r="43" spans="1:20" ht="27.6" x14ac:dyDescent="0.45">
      <c r="A43" s="21">
        <v>1533</v>
      </c>
      <c r="B43" s="22" t="s">
        <v>1534</v>
      </c>
      <c r="C43" s="22" t="s">
        <v>5643</v>
      </c>
      <c r="D43" s="30">
        <v>45000</v>
      </c>
      <c r="E43" s="31">
        <v>65313</v>
      </c>
      <c r="F43" s="21" t="s">
        <v>8218</v>
      </c>
      <c r="G43" s="21" t="s">
        <v>8223</v>
      </c>
      <c r="H43" s="21" t="s">
        <v>8245</v>
      </c>
      <c r="I43" s="21">
        <v>1462161540</v>
      </c>
      <c r="J43" s="21">
        <v>1457913777</v>
      </c>
      <c r="K43" s="21" t="b">
        <v>1</v>
      </c>
      <c r="L43" s="21">
        <v>740</v>
      </c>
      <c r="M43" s="21" t="b">
        <v>1</v>
      </c>
      <c r="N43" s="21" t="s">
        <v>8283</v>
      </c>
      <c r="O43" s="21">
        <f t="shared" si="0"/>
        <v>145</v>
      </c>
      <c r="P43" s="21">
        <f t="shared" si="1"/>
        <v>88.26</v>
      </c>
      <c r="Q43" s="32" t="s">
        <v>8336</v>
      </c>
      <c r="R43" s="21" t="s">
        <v>8337</v>
      </c>
      <c r="S43" s="33">
        <f t="shared" si="2"/>
        <v>42443.00204861111</v>
      </c>
      <c r="T43" s="33">
        <f t="shared" si="3"/>
        <v>42492.165972222225</v>
      </c>
    </row>
    <row r="44" spans="1:20" ht="41.4" x14ac:dyDescent="0.45">
      <c r="A44" s="21">
        <v>1534</v>
      </c>
      <c r="B44" s="22" t="s">
        <v>1535</v>
      </c>
      <c r="C44" s="22" t="s">
        <v>5644</v>
      </c>
      <c r="D44" s="30">
        <v>7500</v>
      </c>
      <c r="E44" s="31">
        <v>31330</v>
      </c>
      <c r="F44" s="21" t="s">
        <v>8218</v>
      </c>
      <c r="G44" s="21" t="s">
        <v>8223</v>
      </c>
      <c r="H44" s="21" t="s">
        <v>8245</v>
      </c>
      <c r="I44" s="21">
        <v>1441383062</v>
      </c>
      <c r="J44" s="21">
        <v>1438791062</v>
      </c>
      <c r="K44" s="21" t="b">
        <v>1</v>
      </c>
      <c r="L44" s="21">
        <v>369</v>
      </c>
      <c r="M44" s="21" t="b">
        <v>1</v>
      </c>
      <c r="N44" s="21" t="s">
        <v>8283</v>
      </c>
      <c r="O44" s="21">
        <f t="shared" si="0"/>
        <v>418</v>
      </c>
      <c r="P44" s="21">
        <f t="shared" si="1"/>
        <v>84.91</v>
      </c>
      <c r="Q44" s="32" t="s">
        <v>8336</v>
      </c>
      <c r="R44" s="21" t="s">
        <v>8337</v>
      </c>
      <c r="S44" s="33">
        <f t="shared" si="2"/>
        <v>42221.67432870371</v>
      </c>
      <c r="T44" s="33">
        <f t="shared" si="3"/>
        <v>42251.67432870371</v>
      </c>
    </row>
    <row r="45" spans="1:20" ht="41.4" x14ac:dyDescent="0.45">
      <c r="A45" s="21">
        <v>1535</v>
      </c>
      <c r="B45" s="22" t="s">
        <v>1536</v>
      </c>
      <c r="C45" s="22" t="s">
        <v>5645</v>
      </c>
      <c r="D45" s="30">
        <v>4000</v>
      </c>
      <c r="E45" s="31">
        <v>5297</v>
      </c>
      <c r="F45" s="21" t="s">
        <v>8218</v>
      </c>
      <c r="G45" s="21" t="s">
        <v>8223</v>
      </c>
      <c r="H45" s="21" t="s">
        <v>8245</v>
      </c>
      <c r="I45" s="21">
        <v>1464040800</v>
      </c>
      <c r="J45" s="21">
        <v>1461527631</v>
      </c>
      <c r="K45" s="21" t="b">
        <v>1</v>
      </c>
      <c r="L45" s="21">
        <v>110</v>
      </c>
      <c r="M45" s="21" t="b">
        <v>1</v>
      </c>
      <c r="N45" s="21" t="s">
        <v>8283</v>
      </c>
      <c r="O45" s="21">
        <f t="shared" si="0"/>
        <v>132</v>
      </c>
      <c r="P45" s="21">
        <f t="shared" si="1"/>
        <v>48.15</v>
      </c>
      <c r="Q45" s="32" t="s">
        <v>8336</v>
      </c>
      <c r="R45" s="21" t="s">
        <v>8337</v>
      </c>
      <c r="S45" s="33">
        <f t="shared" si="2"/>
        <v>42484.829062500001</v>
      </c>
      <c r="T45" s="33">
        <f t="shared" si="3"/>
        <v>42513.916666666672</v>
      </c>
    </row>
    <row r="46" spans="1:20" ht="41.4" x14ac:dyDescent="0.45">
      <c r="A46" s="21">
        <v>1536</v>
      </c>
      <c r="B46" s="22" t="s">
        <v>1537</v>
      </c>
      <c r="C46" s="22" t="s">
        <v>5646</v>
      </c>
      <c r="D46" s="30">
        <v>12000</v>
      </c>
      <c r="E46" s="31">
        <v>30037.01</v>
      </c>
      <c r="F46" s="21" t="s">
        <v>8218</v>
      </c>
      <c r="G46" s="21" t="s">
        <v>8223</v>
      </c>
      <c r="H46" s="21" t="s">
        <v>8245</v>
      </c>
      <c r="I46" s="21">
        <v>1440702910</v>
      </c>
      <c r="J46" s="21">
        <v>1438110910</v>
      </c>
      <c r="K46" s="21" t="b">
        <v>1</v>
      </c>
      <c r="L46" s="21">
        <v>455</v>
      </c>
      <c r="M46" s="21" t="b">
        <v>1</v>
      </c>
      <c r="N46" s="21" t="s">
        <v>8283</v>
      </c>
      <c r="O46" s="21">
        <f t="shared" si="0"/>
        <v>250</v>
      </c>
      <c r="P46" s="21">
        <f t="shared" si="1"/>
        <v>66.02</v>
      </c>
      <c r="Q46" s="32" t="s">
        <v>8336</v>
      </c>
      <c r="R46" s="21" t="s">
        <v>8337</v>
      </c>
      <c r="S46" s="33">
        <f t="shared" si="2"/>
        <v>42213.802199074074</v>
      </c>
      <c r="T46" s="33">
        <f t="shared" si="3"/>
        <v>42243.802199074074</v>
      </c>
    </row>
    <row r="47" spans="1:20" ht="41.4" x14ac:dyDescent="0.45">
      <c r="A47" s="21">
        <v>1538</v>
      </c>
      <c r="B47" s="22" t="s">
        <v>1539</v>
      </c>
      <c r="C47" s="22" t="s">
        <v>5648</v>
      </c>
      <c r="D47" s="30">
        <v>7000</v>
      </c>
      <c r="E47" s="31">
        <v>7184</v>
      </c>
      <c r="F47" s="21" t="s">
        <v>8218</v>
      </c>
      <c r="G47" s="21" t="s">
        <v>8223</v>
      </c>
      <c r="H47" s="21" t="s">
        <v>8245</v>
      </c>
      <c r="I47" s="21">
        <v>1421952370</v>
      </c>
      <c r="J47" s="21">
        <v>1418064370</v>
      </c>
      <c r="K47" s="21" t="b">
        <v>1</v>
      </c>
      <c r="L47" s="21">
        <v>46</v>
      </c>
      <c r="M47" s="21" t="b">
        <v>1</v>
      </c>
      <c r="N47" s="21" t="s">
        <v>8283</v>
      </c>
      <c r="O47" s="21">
        <f t="shared" si="0"/>
        <v>103</v>
      </c>
      <c r="P47" s="21">
        <f t="shared" si="1"/>
        <v>156.16999999999999</v>
      </c>
      <c r="Q47" s="32" t="s">
        <v>8336</v>
      </c>
      <c r="R47" s="21" t="s">
        <v>8337</v>
      </c>
      <c r="S47" s="33">
        <f t="shared" si="2"/>
        <v>41981.782060185185</v>
      </c>
      <c r="T47" s="33">
        <f t="shared" si="3"/>
        <v>42026.782060185185</v>
      </c>
    </row>
    <row r="48" spans="1:20" ht="41.4" x14ac:dyDescent="0.45">
      <c r="A48" s="21">
        <v>1539</v>
      </c>
      <c r="B48" s="22" t="s">
        <v>1540</v>
      </c>
      <c r="C48" s="22" t="s">
        <v>5649</v>
      </c>
      <c r="D48" s="30">
        <v>20000</v>
      </c>
      <c r="E48" s="31">
        <v>27197.22</v>
      </c>
      <c r="F48" s="21" t="s">
        <v>8218</v>
      </c>
      <c r="G48" s="21" t="s">
        <v>8223</v>
      </c>
      <c r="H48" s="21" t="s">
        <v>8245</v>
      </c>
      <c r="I48" s="21">
        <v>1483481019</v>
      </c>
      <c r="J48" s="21">
        <v>1480629819</v>
      </c>
      <c r="K48" s="21" t="b">
        <v>0</v>
      </c>
      <c r="L48" s="21">
        <v>284</v>
      </c>
      <c r="M48" s="21" t="b">
        <v>1</v>
      </c>
      <c r="N48" s="21" t="s">
        <v>8283</v>
      </c>
      <c r="O48" s="21">
        <f t="shared" si="0"/>
        <v>136</v>
      </c>
      <c r="P48" s="21">
        <f t="shared" si="1"/>
        <v>95.76</v>
      </c>
      <c r="Q48" s="32" t="s">
        <v>8336</v>
      </c>
      <c r="R48" s="21" t="s">
        <v>8337</v>
      </c>
      <c r="S48" s="33">
        <f t="shared" si="2"/>
        <v>42705.919201388882</v>
      </c>
      <c r="T48" s="33">
        <f t="shared" si="3"/>
        <v>42738.919201388882</v>
      </c>
    </row>
    <row r="49" spans="1:20" ht="41.4" x14ac:dyDescent="0.45">
      <c r="A49" s="21">
        <v>1540</v>
      </c>
      <c r="B49" s="22" t="s">
        <v>1541</v>
      </c>
      <c r="C49" s="22" t="s">
        <v>5650</v>
      </c>
      <c r="D49" s="30">
        <v>15000</v>
      </c>
      <c r="E49" s="31">
        <v>17680</v>
      </c>
      <c r="F49" s="21" t="s">
        <v>8218</v>
      </c>
      <c r="G49" s="21" t="s">
        <v>8223</v>
      </c>
      <c r="H49" s="21" t="s">
        <v>8245</v>
      </c>
      <c r="I49" s="21">
        <v>1416964500</v>
      </c>
      <c r="J49" s="21">
        <v>1414368616</v>
      </c>
      <c r="K49" s="21" t="b">
        <v>1</v>
      </c>
      <c r="L49" s="21">
        <v>98</v>
      </c>
      <c r="M49" s="21" t="b">
        <v>1</v>
      </c>
      <c r="N49" s="21" t="s">
        <v>8283</v>
      </c>
      <c r="O49" s="21">
        <f t="shared" si="0"/>
        <v>118</v>
      </c>
      <c r="P49" s="21">
        <f t="shared" si="1"/>
        <v>180.41</v>
      </c>
      <c r="Q49" s="32" t="s">
        <v>8336</v>
      </c>
      <c r="R49" s="21" t="s">
        <v>8337</v>
      </c>
      <c r="S49" s="33">
        <f t="shared" si="2"/>
        <v>41939.00712962963</v>
      </c>
      <c r="T49" s="33">
        <f t="shared" si="3"/>
        <v>41969.052083333328</v>
      </c>
    </row>
    <row r="50" spans="1:20" ht="41.4" x14ac:dyDescent="0.45">
      <c r="A50" s="21">
        <v>1742</v>
      </c>
      <c r="B50" s="22" t="s">
        <v>1743</v>
      </c>
      <c r="C50" s="22" t="s">
        <v>5852</v>
      </c>
      <c r="D50" s="30">
        <v>2000</v>
      </c>
      <c r="E50" s="31">
        <v>2175</v>
      </c>
      <c r="F50" s="21" t="s">
        <v>8218</v>
      </c>
      <c r="G50" s="21" t="s">
        <v>8223</v>
      </c>
      <c r="H50" s="21" t="s">
        <v>8245</v>
      </c>
      <c r="I50" s="21">
        <v>1483822800</v>
      </c>
      <c r="J50" s="21">
        <v>1481058170</v>
      </c>
      <c r="K50" s="21" t="b">
        <v>0</v>
      </c>
      <c r="L50" s="21">
        <v>34</v>
      </c>
      <c r="M50" s="21" t="b">
        <v>1</v>
      </c>
      <c r="N50" s="21" t="s">
        <v>8283</v>
      </c>
      <c r="O50" s="21">
        <f t="shared" si="0"/>
        <v>109</v>
      </c>
      <c r="P50" s="21">
        <f t="shared" si="1"/>
        <v>63.97</v>
      </c>
      <c r="Q50" s="32" t="s">
        <v>8336</v>
      </c>
      <c r="R50" s="21" t="s">
        <v>8337</v>
      </c>
      <c r="S50" s="33">
        <f t="shared" si="2"/>
        <v>42710.876967592587</v>
      </c>
      <c r="T50" s="33">
        <f t="shared" si="3"/>
        <v>42742.875</v>
      </c>
    </row>
    <row r="51" spans="1:20" ht="41.4" x14ac:dyDescent="0.45">
      <c r="A51" s="21">
        <v>1743</v>
      </c>
      <c r="B51" s="22" t="s">
        <v>1744</v>
      </c>
      <c r="C51" s="22" t="s">
        <v>5853</v>
      </c>
      <c r="D51" s="30">
        <v>6000</v>
      </c>
      <c r="E51" s="31">
        <v>6025</v>
      </c>
      <c r="F51" s="21" t="s">
        <v>8218</v>
      </c>
      <c r="G51" s="21" t="s">
        <v>8223</v>
      </c>
      <c r="H51" s="21" t="s">
        <v>8245</v>
      </c>
      <c r="I51" s="21">
        <v>1472270340</v>
      </c>
      <c r="J51" s="21">
        <v>1470348775</v>
      </c>
      <c r="K51" s="21" t="b">
        <v>0</v>
      </c>
      <c r="L51" s="21">
        <v>67</v>
      </c>
      <c r="M51" s="21" t="b">
        <v>1</v>
      </c>
      <c r="N51" s="21" t="s">
        <v>8283</v>
      </c>
      <c r="O51" s="21">
        <f t="shared" si="0"/>
        <v>100</v>
      </c>
      <c r="P51" s="21">
        <f t="shared" si="1"/>
        <v>89.93</v>
      </c>
      <c r="Q51" s="32" t="s">
        <v>8336</v>
      </c>
      <c r="R51" s="21" t="s">
        <v>8337</v>
      </c>
      <c r="S51" s="33">
        <f t="shared" si="2"/>
        <v>42586.925636574073</v>
      </c>
      <c r="T51" s="33">
        <f t="shared" si="3"/>
        <v>42609.165972222225</v>
      </c>
    </row>
    <row r="52" spans="1:20" ht="41.4" x14ac:dyDescent="0.45">
      <c r="A52" s="21">
        <v>1745</v>
      </c>
      <c r="B52" s="22" t="s">
        <v>1746</v>
      </c>
      <c r="C52" s="22" t="s">
        <v>5855</v>
      </c>
      <c r="D52" s="30">
        <v>7000</v>
      </c>
      <c r="E52" s="31">
        <v>7981</v>
      </c>
      <c r="F52" s="21" t="s">
        <v>8218</v>
      </c>
      <c r="G52" s="21" t="s">
        <v>8223</v>
      </c>
      <c r="H52" s="21" t="s">
        <v>8245</v>
      </c>
      <c r="I52" s="21">
        <v>1482372000</v>
      </c>
      <c r="J52" s="21">
        <v>1479276838</v>
      </c>
      <c r="K52" s="21" t="b">
        <v>0</v>
      </c>
      <c r="L52" s="21">
        <v>89</v>
      </c>
      <c r="M52" s="21" t="b">
        <v>1</v>
      </c>
      <c r="N52" s="21" t="s">
        <v>8283</v>
      </c>
      <c r="O52" s="21">
        <f t="shared" si="0"/>
        <v>114</v>
      </c>
      <c r="P52" s="21">
        <f t="shared" si="1"/>
        <v>89.67</v>
      </c>
      <c r="Q52" s="32" t="s">
        <v>8336</v>
      </c>
      <c r="R52" s="21" t="s">
        <v>8337</v>
      </c>
      <c r="S52" s="33">
        <f t="shared" si="2"/>
        <v>42690.259699074071</v>
      </c>
      <c r="T52" s="33">
        <f t="shared" si="3"/>
        <v>42726.083333333328</v>
      </c>
    </row>
    <row r="53" spans="1:20" ht="41.4" x14ac:dyDescent="0.45">
      <c r="A53" s="21">
        <v>1746</v>
      </c>
      <c r="B53" s="22" t="s">
        <v>1747</v>
      </c>
      <c r="C53" s="22" t="s">
        <v>5856</v>
      </c>
      <c r="D53" s="30">
        <v>15000</v>
      </c>
      <c r="E53" s="31">
        <v>22215</v>
      </c>
      <c r="F53" s="21" t="s">
        <v>8218</v>
      </c>
      <c r="G53" s="21" t="s">
        <v>8223</v>
      </c>
      <c r="H53" s="21" t="s">
        <v>8245</v>
      </c>
      <c r="I53" s="21">
        <v>1479952800</v>
      </c>
      <c r="J53" s="21">
        <v>1477368867</v>
      </c>
      <c r="K53" s="21" t="b">
        <v>0</v>
      </c>
      <c r="L53" s="21">
        <v>107</v>
      </c>
      <c r="M53" s="21" t="b">
        <v>1</v>
      </c>
      <c r="N53" s="21" t="s">
        <v>8283</v>
      </c>
      <c r="O53" s="21">
        <f t="shared" si="0"/>
        <v>148</v>
      </c>
      <c r="P53" s="21">
        <f t="shared" si="1"/>
        <v>207.62</v>
      </c>
      <c r="Q53" s="32" t="s">
        <v>8336</v>
      </c>
      <c r="R53" s="21" t="s">
        <v>8337</v>
      </c>
      <c r="S53" s="33">
        <f t="shared" si="2"/>
        <v>42668.176701388889</v>
      </c>
      <c r="T53" s="33">
        <f t="shared" si="3"/>
        <v>42698.083333333328</v>
      </c>
    </row>
    <row r="54" spans="1:20" ht="41.4" x14ac:dyDescent="0.45">
      <c r="A54" s="21">
        <v>1750</v>
      </c>
      <c r="B54" s="22" t="s">
        <v>1751</v>
      </c>
      <c r="C54" s="22" t="s">
        <v>5860</v>
      </c>
      <c r="D54" s="30">
        <v>5000</v>
      </c>
      <c r="E54" s="31">
        <v>10081</v>
      </c>
      <c r="F54" s="21" t="s">
        <v>8218</v>
      </c>
      <c r="G54" s="21" t="s">
        <v>8223</v>
      </c>
      <c r="H54" s="21" t="s">
        <v>8245</v>
      </c>
      <c r="I54" s="21">
        <v>1461096304</v>
      </c>
      <c r="J54" s="21">
        <v>1458936304</v>
      </c>
      <c r="K54" s="21" t="b">
        <v>0</v>
      </c>
      <c r="L54" s="21">
        <v>125</v>
      </c>
      <c r="M54" s="21" t="b">
        <v>1</v>
      </c>
      <c r="N54" s="21" t="s">
        <v>8283</v>
      </c>
      <c r="O54" s="21">
        <f t="shared" si="0"/>
        <v>202</v>
      </c>
      <c r="P54" s="21">
        <f t="shared" si="1"/>
        <v>80.650000000000006</v>
      </c>
      <c r="Q54" s="32" t="s">
        <v>8336</v>
      </c>
      <c r="R54" s="21" t="s">
        <v>8337</v>
      </c>
      <c r="S54" s="33">
        <f t="shared" si="2"/>
        <v>42454.836851851855</v>
      </c>
      <c r="T54" s="33">
        <f t="shared" si="3"/>
        <v>42479.836851851855</v>
      </c>
    </row>
    <row r="55" spans="1:20" ht="27.6" x14ac:dyDescent="0.45">
      <c r="A55" s="21">
        <v>1751</v>
      </c>
      <c r="B55" s="22" t="s">
        <v>1752</v>
      </c>
      <c r="C55" s="22" t="s">
        <v>5861</v>
      </c>
      <c r="D55" s="30">
        <v>10000</v>
      </c>
      <c r="E55" s="31">
        <v>10290</v>
      </c>
      <c r="F55" s="21" t="s">
        <v>8218</v>
      </c>
      <c r="G55" s="21" t="s">
        <v>8223</v>
      </c>
      <c r="H55" s="21" t="s">
        <v>8245</v>
      </c>
      <c r="I55" s="21">
        <v>1426787123</v>
      </c>
      <c r="J55" s="21">
        <v>1424198723</v>
      </c>
      <c r="K55" s="21" t="b">
        <v>0</v>
      </c>
      <c r="L55" s="21">
        <v>61</v>
      </c>
      <c r="M55" s="21" t="b">
        <v>1</v>
      </c>
      <c r="N55" s="21" t="s">
        <v>8283</v>
      </c>
      <c r="O55" s="21">
        <f t="shared" si="0"/>
        <v>103</v>
      </c>
      <c r="P55" s="21">
        <f t="shared" si="1"/>
        <v>168.69</v>
      </c>
      <c r="Q55" s="32" t="s">
        <v>8336</v>
      </c>
      <c r="R55" s="21" t="s">
        <v>8337</v>
      </c>
      <c r="S55" s="33">
        <f t="shared" si="2"/>
        <v>42052.7815162037</v>
      </c>
      <c r="T55" s="33">
        <f t="shared" si="3"/>
        <v>42082.739849537036</v>
      </c>
    </row>
    <row r="56" spans="1:20" ht="41.4" x14ac:dyDescent="0.45">
      <c r="A56" s="21">
        <v>1755</v>
      </c>
      <c r="B56" s="22" t="s">
        <v>1756</v>
      </c>
      <c r="C56" s="22" t="s">
        <v>5865</v>
      </c>
      <c r="D56" s="30">
        <v>25</v>
      </c>
      <c r="E56" s="31">
        <v>30</v>
      </c>
      <c r="F56" s="21" t="s">
        <v>8218</v>
      </c>
      <c r="G56" s="21" t="s">
        <v>8223</v>
      </c>
      <c r="H56" s="21" t="s">
        <v>8245</v>
      </c>
      <c r="I56" s="21">
        <v>1444071361</v>
      </c>
      <c r="J56" s="21">
        <v>1441479361</v>
      </c>
      <c r="K56" s="21" t="b">
        <v>0</v>
      </c>
      <c r="L56" s="21">
        <v>4</v>
      </c>
      <c r="M56" s="21" t="b">
        <v>1</v>
      </c>
      <c r="N56" s="21" t="s">
        <v>8283</v>
      </c>
      <c r="O56" s="21">
        <f t="shared" si="0"/>
        <v>120</v>
      </c>
      <c r="P56" s="21">
        <f t="shared" si="1"/>
        <v>7.5</v>
      </c>
      <c r="Q56" s="32" t="s">
        <v>8336</v>
      </c>
      <c r="R56" s="21" t="s">
        <v>8337</v>
      </c>
      <c r="S56" s="33">
        <f t="shared" si="2"/>
        <v>42252.788900462961</v>
      </c>
      <c r="T56" s="33">
        <f t="shared" si="3"/>
        <v>42282.788900462961</v>
      </c>
    </row>
    <row r="57" spans="1:20" ht="41.4" x14ac:dyDescent="0.45">
      <c r="A57" s="21">
        <v>1756</v>
      </c>
      <c r="B57" s="22" t="s">
        <v>1757</v>
      </c>
      <c r="C57" s="22" t="s">
        <v>5866</v>
      </c>
      <c r="D57" s="30">
        <v>5500</v>
      </c>
      <c r="E57" s="31">
        <v>5655.6</v>
      </c>
      <c r="F57" s="21" t="s">
        <v>8218</v>
      </c>
      <c r="G57" s="21" t="s">
        <v>8223</v>
      </c>
      <c r="H57" s="21" t="s">
        <v>8245</v>
      </c>
      <c r="I57" s="21">
        <v>1472443269</v>
      </c>
      <c r="J57" s="21">
        <v>1468987269</v>
      </c>
      <c r="K57" s="21" t="b">
        <v>0</v>
      </c>
      <c r="L57" s="21">
        <v>120</v>
      </c>
      <c r="M57" s="21" t="b">
        <v>1</v>
      </c>
      <c r="N57" s="21" t="s">
        <v>8283</v>
      </c>
      <c r="O57" s="21">
        <f t="shared" si="0"/>
        <v>103</v>
      </c>
      <c r="P57" s="21">
        <f t="shared" si="1"/>
        <v>47.13</v>
      </c>
      <c r="Q57" s="32" t="s">
        <v>8336</v>
      </c>
      <c r="R57" s="21" t="s">
        <v>8337</v>
      </c>
      <c r="S57" s="33">
        <f t="shared" si="2"/>
        <v>42571.167465277773</v>
      </c>
      <c r="T57" s="33">
        <f t="shared" si="3"/>
        <v>42611.167465277773</v>
      </c>
    </row>
    <row r="58" spans="1:20" ht="27.6" x14ac:dyDescent="0.45">
      <c r="A58" s="21">
        <v>1757</v>
      </c>
      <c r="B58" s="22" t="s">
        <v>1758</v>
      </c>
      <c r="C58" s="22" t="s">
        <v>5867</v>
      </c>
      <c r="D58" s="30">
        <v>5000</v>
      </c>
      <c r="E58" s="31">
        <v>5800</v>
      </c>
      <c r="F58" s="21" t="s">
        <v>8218</v>
      </c>
      <c r="G58" s="21" t="s">
        <v>8223</v>
      </c>
      <c r="H58" s="21" t="s">
        <v>8245</v>
      </c>
      <c r="I58" s="21">
        <v>1485631740</v>
      </c>
      <c r="J58" s="21">
        <v>1483041083</v>
      </c>
      <c r="K58" s="21" t="b">
        <v>0</v>
      </c>
      <c r="L58" s="21">
        <v>14</v>
      </c>
      <c r="M58" s="21" t="b">
        <v>1</v>
      </c>
      <c r="N58" s="21" t="s">
        <v>8283</v>
      </c>
      <c r="O58" s="21">
        <f t="shared" si="0"/>
        <v>116</v>
      </c>
      <c r="P58" s="21">
        <f t="shared" si="1"/>
        <v>414.29</v>
      </c>
      <c r="Q58" s="32" t="s">
        <v>8336</v>
      </c>
      <c r="R58" s="21" t="s">
        <v>8337</v>
      </c>
      <c r="S58" s="33">
        <f t="shared" si="2"/>
        <v>42733.827349537038</v>
      </c>
      <c r="T58" s="33">
        <f t="shared" si="3"/>
        <v>42763.811805555553</v>
      </c>
    </row>
    <row r="59" spans="1:20" ht="41.4" x14ac:dyDescent="0.45">
      <c r="A59" s="21">
        <v>1758</v>
      </c>
      <c r="B59" s="22" t="s">
        <v>1759</v>
      </c>
      <c r="C59" s="22" t="s">
        <v>5868</v>
      </c>
      <c r="D59" s="30">
        <v>1000</v>
      </c>
      <c r="E59" s="31">
        <v>1147</v>
      </c>
      <c r="F59" s="21" t="s">
        <v>8218</v>
      </c>
      <c r="G59" s="21" t="s">
        <v>8223</v>
      </c>
      <c r="H59" s="21" t="s">
        <v>8245</v>
      </c>
      <c r="I59" s="21">
        <v>1468536992</v>
      </c>
      <c r="J59" s="21">
        <v>1463352992</v>
      </c>
      <c r="K59" s="21" t="b">
        <v>0</v>
      </c>
      <c r="L59" s="21">
        <v>27</v>
      </c>
      <c r="M59" s="21" t="b">
        <v>1</v>
      </c>
      <c r="N59" s="21" t="s">
        <v>8283</v>
      </c>
      <c r="O59" s="21">
        <f t="shared" si="0"/>
        <v>115</v>
      </c>
      <c r="P59" s="21">
        <f t="shared" si="1"/>
        <v>42.48</v>
      </c>
      <c r="Q59" s="32" t="s">
        <v>8336</v>
      </c>
      <c r="R59" s="21" t="s">
        <v>8337</v>
      </c>
      <c r="S59" s="33">
        <f t="shared" si="2"/>
        <v>42505.955925925926</v>
      </c>
      <c r="T59" s="33">
        <f t="shared" si="3"/>
        <v>42565.955925925926</v>
      </c>
    </row>
    <row r="60" spans="1:20" ht="27.6" x14ac:dyDescent="0.45">
      <c r="A60" s="21">
        <v>1759</v>
      </c>
      <c r="B60" s="22" t="s">
        <v>1760</v>
      </c>
      <c r="C60" s="22" t="s">
        <v>5869</v>
      </c>
      <c r="D60" s="30">
        <v>5000</v>
      </c>
      <c r="E60" s="31">
        <v>5330</v>
      </c>
      <c r="F60" s="21" t="s">
        <v>8218</v>
      </c>
      <c r="G60" s="21" t="s">
        <v>8223</v>
      </c>
      <c r="H60" s="21" t="s">
        <v>8245</v>
      </c>
      <c r="I60" s="21">
        <v>1427309629</v>
      </c>
      <c r="J60" s="21">
        <v>1425585229</v>
      </c>
      <c r="K60" s="21" t="b">
        <v>0</v>
      </c>
      <c r="L60" s="21">
        <v>49</v>
      </c>
      <c r="M60" s="21" t="b">
        <v>1</v>
      </c>
      <c r="N60" s="21" t="s">
        <v>8283</v>
      </c>
      <c r="O60" s="21">
        <f t="shared" si="0"/>
        <v>107</v>
      </c>
      <c r="P60" s="21">
        <f t="shared" si="1"/>
        <v>108.78</v>
      </c>
      <c r="Q60" s="32" t="s">
        <v>8336</v>
      </c>
      <c r="R60" s="21" t="s">
        <v>8337</v>
      </c>
      <c r="S60" s="33">
        <f t="shared" si="2"/>
        <v>42068.829039351855</v>
      </c>
      <c r="T60" s="33">
        <f t="shared" si="3"/>
        <v>42088.787372685183</v>
      </c>
    </row>
    <row r="61" spans="1:20" ht="41.4" x14ac:dyDescent="0.45">
      <c r="A61" s="21">
        <v>1760</v>
      </c>
      <c r="B61" s="22" t="s">
        <v>1761</v>
      </c>
      <c r="C61" s="22" t="s">
        <v>5870</v>
      </c>
      <c r="D61" s="30">
        <v>5000</v>
      </c>
      <c r="E61" s="31">
        <v>8272</v>
      </c>
      <c r="F61" s="21" t="s">
        <v>8218</v>
      </c>
      <c r="G61" s="21" t="s">
        <v>8223</v>
      </c>
      <c r="H61" s="21" t="s">
        <v>8245</v>
      </c>
      <c r="I61" s="21">
        <v>1456416513</v>
      </c>
      <c r="J61" s="21">
        <v>1454688513</v>
      </c>
      <c r="K61" s="21" t="b">
        <v>0</v>
      </c>
      <c r="L61" s="21">
        <v>102</v>
      </c>
      <c r="M61" s="21" t="b">
        <v>1</v>
      </c>
      <c r="N61" s="21" t="s">
        <v>8283</v>
      </c>
      <c r="O61" s="21">
        <f t="shared" si="0"/>
        <v>165</v>
      </c>
      <c r="P61" s="21">
        <f t="shared" si="1"/>
        <v>81.099999999999994</v>
      </c>
      <c r="Q61" s="32" t="s">
        <v>8336</v>
      </c>
      <c r="R61" s="21" t="s">
        <v>8337</v>
      </c>
      <c r="S61" s="33">
        <f t="shared" si="2"/>
        <v>42405.67260416667</v>
      </c>
      <c r="T61" s="33">
        <f t="shared" si="3"/>
        <v>42425.67260416667</v>
      </c>
    </row>
    <row r="62" spans="1:20" x14ac:dyDescent="0.45">
      <c r="A62" s="21">
        <v>1762</v>
      </c>
      <c r="B62" s="22" t="s">
        <v>1763</v>
      </c>
      <c r="C62" s="22" t="s">
        <v>5872</v>
      </c>
      <c r="D62" s="30">
        <v>100</v>
      </c>
      <c r="E62" s="31">
        <v>885</v>
      </c>
      <c r="F62" s="21" t="s">
        <v>8218</v>
      </c>
      <c r="G62" s="21" t="s">
        <v>8223</v>
      </c>
      <c r="H62" s="21" t="s">
        <v>8245</v>
      </c>
      <c r="I62" s="21">
        <v>1457739245</v>
      </c>
      <c r="J62" s="21">
        <v>1455147245</v>
      </c>
      <c r="K62" s="21" t="b">
        <v>0</v>
      </c>
      <c r="L62" s="21">
        <v>25</v>
      </c>
      <c r="M62" s="21" t="b">
        <v>1</v>
      </c>
      <c r="N62" s="21" t="s">
        <v>8283</v>
      </c>
      <c r="O62" s="21">
        <f t="shared" si="0"/>
        <v>885</v>
      </c>
      <c r="P62" s="21">
        <f t="shared" si="1"/>
        <v>35.4</v>
      </c>
      <c r="Q62" s="32" t="s">
        <v>8336</v>
      </c>
      <c r="R62" s="21" t="s">
        <v>8337</v>
      </c>
      <c r="S62" s="33">
        <f t="shared" si="2"/>
        <v>42410.982002314813</v>
      </c>
      <c r="T62" s="33">
        <f t="shared" si="3"/>
        <v>42440.982002314813</v>
      </c>
    </row>
    <row r="63" spans="1:20" ht="41.4" x14ac:dyDescent="0.45">
      <c r="A63" s="21">
        <v>1763</v>
      </c>
      <c r="B63" s="22" t="s">
        <v>1764</v>
      </c>
      <c r="C63" s="22" t="s">
        <v>5873</v>
      </c>
      <c r="D63" s="30">
        <v>12000</v>
      </c>
      <c r="E63" s="31">
        <v>12229</v>
      </c>
      <c r="F63" s="21" t="s">
        <v>8218</v>
      </c>
      <c r="G63" s="21" t="s">
        <v>8223</v>
      </c>
      <c r="H63" s="21" t="s">
        <v>8245</v>
      </c>
      <c r="I63" s="21">
        <v>1477255840</v>
      </c>
      <c r="J63" s="21">
        <v>1474663840</v>
      </c>
      <c r="K63" s="21" t="b">
        <v>0</v>
      </c>
      <c r="L63" s="21">
        <v>118</v>
      </c>
      <c r="M63" s="21" t="b">
        <v>1</v>
      </c>
      <c r="N63" s="21" t="s">
        <v>8283</v>
      </c>
      <c r="O63" s="21">
        <f t="shared" si="0"/>
        <v>102</v>
      </c>
      <c r="P63" s="21">
        <f t="shared" si="1"/>
        <v>103.64</v>
      </c>
      <c r="Q63" s="32" t="s">
        <v>8336</v>
      </c>
      <c r="R63" s="21" t="s">
        <v>8337</v>
      </c>
      <c r="S63" s="33">
        <f t="shared" si="2"/>
        <v>42636.868518518517</v>
      </c>
      <c r="T63" s="33">
        <f t="shared" si="3"/>
        <v>42666.868518518517</v>
      </c>
    </row>
  </sheetData>
  <conditionalFormatting sqref="F1:F63">
    <cfRule type="cellIs" dxfId="43" priority="2" operator="equal">
      <formula>"canceled"</formula>
    </cfRule>
    <cfRule type="cellIs" dxfId="42" priority="3" operator="equal">
      <formula>"failed"</formula>
    </cfRule>
    <cfRule type="cellIs" dxfId="41" priority="4" operator="equal">
      <formula>"successful"</formula>
    </cfRule>
    <cfRule type="cellIs" dxfId="40" priority="5" operator="equal">
      <formula>"live"</formula>
    </cfRule>
  </conditionalFormatting>
  <conditionalFormatting sqref="O1:P1 O2:O63 R1:T1">
    <cfRule type="colorScale" priority="1">
      <colorScale>
        <cfvo type="min"/>
        <cfvo type="percentile" val="90"/>
        <color rgb="FFFF0000"/>
        <color rgb="FF0070C0"/>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DCE8C-3C87-4D11-91C7-5E8AB53A62E7}">
  <dimension ref="A1:T35"/>
  <sheetViews>
    <sheetView workbookViewId="0"/>
  </sheetViews>
  <sheetFormatPr defaultRowHeight="13.8" x14ac:dyDescent="0.45"/>
  <cols>
    <col min="2" max="2" width="38.5234375" customWidth="1"/>
    <col min="3" max="3" width="40.37890625" customWidth="1"/>
    <col min="4" max="4" width="15.5234375" customWidth="1"/>
    <col min="5" max="5" width="12.37890625" customWidth="1"/>
    <col min="6" max="6" width="9.046875" customWidth="1"/>
    <col min="7" max="7" width="7.47265625" customWidth="1"/>
    <col min="8" max="8" width="8.140625" customWidth="1"/>
    <col min="9" max="9" width="19.37890625" customWidth="1"/>
    <col min="10" max="10" width="17.85546875" customWidth="1"/>
    <col min="11" max="11" width="8.76171875" customWidth="1"/>
    <col min="12" max="12" width="13.234375" customWidth="1"/>
    <col min="13" max="13" width="8.234375" customWidth="1"/>
    <col min="14" max="14" width="24.28515625" customWidth="1"/>
    <col min="15" max="15" width="16.5234375" customWidth="1"/>
    <col min="16" max="16" width="15.47265625" customWidth="1"/>
    <col min="17" max="17" width="13.6640625" customWidth="1"/>
    <col min="18" max="18" width="14.6640625" customWidth="1"/>
    <col min="19" max="19" width="21.6640625" customWidth="1"/>
    <col min="20" max="20" width="20.5234375" customWidth="1"/>
  </cols>
  <sheetData>
    <row r="1" spans="1:20" ht="14.1" x14ac:dyDescent="0.45">
      <c r="A1" s="24" t="s">
        <v>0</v>
      </c>
      <c r="B1" s="25" t="s">
        <v>1</v>
      </c>
      <c r="C1" s="25" t="s">
        <v>4110</v>
      </c>
      <c r="D1" s="26" t="s">
        <v>8216</v>
      </c>
      <c r="E1" s="27" t="s">
        <v>8217</v>
      </c>
      <c r="F1" s="24" t="s">
        <v>8304</v>
      </c>
      <c r="G1" s="24" t="s">
        <v>8222</v>
      </c>
      <c r="H1" s="24" t="s">
        <v>8244</v>
      </c>
      <c r="I1" s="24" t="s">
        <v>8258</v>
      </c>
      <c r="J1" s="24" t="s">
        <v>8259</v>
      </c>
      <c r="K1" s="24" t="s">
        <v>8260</v>
      </c>
      <c r="L1" s="24" t="s">
        <v>8261</v>
      </c>
      <c r="M1" s="24" t="s">
        <v>8262</v>
      </c>
      <c r="N1" s="24" t="s">
        <v>8305</v>
      </c>
      <c r="O1" s="24" t="s">
        <v>8306</v>
      </c>
      <c r="P1" s="24" t="s">
        <v>8307</v>
      </c>
      <c r="Q1" s="28" t="s">
        <v>8358</v>
      </c>
      <c r="R1" s="24" t="s">
        <v>8359</v>
      </c>
      <c r="S1" s="29" t="s">
        <v>8371</v>
      </c>
      <c r="T1" s="29" t="s">
        <v>8372</v>
      </c>
    </row>
    <row r="2" spans="1:20" ht="41.4" x14ac:dyDescent="0.45">
      <c r="A2" s="21">
        <v>1765</v>
      </c>
      <c r="B2" s="22" t="s">
        <v>1766</v>
      </c>
      <c r="C2" s="22" t="s">
        <v>5875</v>
      </c>
      <c r="D2" s="30">
        <v>12500</v>
      </c>
      <c r="E2" s="31">
        <v>7433.48</v>
      </c>
      <c r="F2" s="21" t="s">
        <v>8220</v>
      </c>
      <c r="G2" s="21" t="s">
        <v>8223</v>
      </c>
      <c r="H2" s="21" t="s">
        <v>8245</v>
      </c>
      <c r="I2" s="21">
        <v>1407972712</v>
      </c>
      <c r="J2" s="21">
        <v>1405380712</v>
      </c>
      <c r="K2" s="21" t="b">
        <v>1</v>
      </c>
      <c r="L2" s="21">
        <v>103</v>
      </c>
      <c r="M2" s="21" t="b">
        <v>0</v>
      </c>
      <c r="N2" s="21" t="s">
        <v>8283</v>
      </c>
      <c r="O2" s="21">
        <f t="shared" ref="O2:O35" si="0">ROUND(E2/D2*100,0)</f>
        <v>59</v>
      </c>
      <c r="P2" s="21">
        <f t="shared" ref="P2:P35" si="1">IFERROR(ROUND(E2/L2,2),0)</f>
        <v>72.17</v>
      </c>
      <c r="Q2" s="32" t="s">
        <v>8336</v>
      </c>
      <c r="R2" s="21" t="s">
        <v>8337</v>
      </c>
      <c r="S2" s="33">
        <f t="shared" ref="S2:S35" si="2">(((J2/60)/60)/24)+DATE(1970,1,1)</f>
        <v>41834.980462962965</v>
      </c>
      <c r="T2" s="33">
        <f t="shared" ref="T2:T35" si="3">(((I2/60)/60)/24)+DATE(1970,1,1)</f>
        <v>41864.980462962965</v>
      </c>
    </row>
    <row r="3" spans="1:20" ht="27.6" x14ac:dyDescent="0.45">
      <c r="A3" s="21">
        <v>1767</v>
      </c>
      <c r="B3" s="22" t="s">
        <v>1768</v>
      </c>
      <c r="C3" s="22" t="s">
        <v>5877</v>
      </c>
      <c r="D3" s="30">
        <v>5000</v>
      </c>
      <c r="E3" s="31">
        <v>2286</v>
      </c>
      <c r="F3" s="21" t="s">
        <v>8220</v>
      </c>
      <c r="G3" s="21" t="s">
        <v>8223</v>
      </c>
      <c r="H3" s="21" t="s">
        <v>8245</v>
      </c>
      <c r="I3" s="21">
        <v>1407080884</v>
      </c>
      <c r="J3" s="21">
        <v>1404488884</v>
      </c>
      <c r="K3" s="21" t="b">
        <v>1</v>
      </c>
      <c r="L3" s="21">
        <v>39</v>
      </c>
      <c r="M3" s="21" t="b">
        <v>0</v>
      </c>
      <c r="N3" s="21" t="s">
        <v>8283</v>
      </c>
      <c r="O3" s="21">
        <f t="shared" si="0"/>
        <v>46</v>
      </c>
      <c r="P3" s="21">
        <f t="shared" si="1"/>
        <v>58.62</v>
      </c>
      <c r="Q3" s="32" t="s">
        <v>8336</v>
      </c>
      <c r="R3" s="21" t="s">
        <v>8337</v>
      </c>
      <c r="S3" s="33">
        <f t="shared" si="2"/>
        <v>41824.658379629633</v>
      </c>
      <c r="T3" s="33">
        <f t="shared" si="3"/>
        <v>41854.658379629633</v>
      </c>
    </row>
    <row r="4" spans="1:20" ht="41.4" x14ac:dyDescent="0.45">
      <c r="A4" s="21">
        <v>1768</v>
      </c>
      <c r="B4" s="22" t="s">
        <v>1769</v>
      </c>
      <c r="C4" s="22" t="s">
        <v>5878</v>
      </c>
      <c r="D4" s="30">
        <v>5000</v>
      </c>
      <c r="E4" s="31">
        <v>187</v>
      </c>
      <c r="F4" s="21" t="s">
        <v>8220</v>
      </c>
      <c r="G4" s="21" t="s">
        <v>8223</v>
      </c>
      <c r="H4" s="21" t="s">
        <v>8245</v>
      </c>
      <c r="I4" s="21">
        <v>1411824444</v>
      </c>
      <c r="J4" s="21">
        <v>1406640444</v>
      </c>
      <c r="K4" s="21" t="b">
        <v>1</v>
      </c>
      <c r="L4" s="21">
        <v>15</v>
      </c>
      <c r="M4" s="21" t="b">
        <v>0</v>
      </c>
      <c r="N4" s="21" t="s">
        <v>8283</v>
      </c>
      <c r="O4" s="21">
        <f t="shared" si="0"/>
        <v>4</v>
      </c>
      <c r="P4" s="21">
        <f t="shared" si="1"/>
        <v>12.47</v>
      </c>
      <c r="Q4" s="32" t="s">
        <v>8336</v>
      </c>
      <c r="R4" s="21" t="s">
        <v>8337</v>
      </c>
      <c r="S4" s="33">
        <f t="shared" si="2"/>
        <v>41849.560694444444</v>
      </c>
      <c r="T4" s="33">
        <f t="shared" si="3"/>
        <v>41909.560694444444</v>
      </c>
    </row>
    <row r="5" spans="1:20" ht="41.4" x14ac:dyDescent="0.45">
      <c r="A5" s="21">
        <v>1769</v>
      </c>
      <c r="B5" s="22" t="s">
        <v>1770</v>
      </c>
      <c r="C5" s="22" t="s">
        <v>5879</v>
      </c>
      <c r="D5" s="30">
        <v>40000</v>
      </c>
      <c r="E5" s="31">
        <v>1081</v>
      </c>
      <c r="F5" s="21" t="s">
        <v>8220</v>
      </c>
      <c r="G5" s="21" t="s">
        <v>8223</v>
      </c>
      <c r="H5" s="21" t="s">
        <v>8245</v>
      </c>
      <c r="I5" s="21">
        <v>1421177959</v>
      </c>
      <c r="J5" s="21">
        <v>1418585959</v>
      </c>
      <c r="K5" s="21" t="b">
        <v>1</v>
      </c>
      <c r="L5" s="21">
        <v>22</v>
      </c>
      <c r="M5" s="21" t="b">
        <v>0</v>
      </c>
      <c r="N5" s="21" t="s">
        <v>8283</v>
      </c>
      <c r="O5" s="21">
        <f t="shared" si="0"/>
        <v>3</v>
      </c>
      <c r="P5" s="21">
        <f t="shared" si="1"/>
        <v>49.14</v>
      </c>
      <c r="Q5" s="32" t="s">
        <v>8336</v>
      </c>
      <c r="R5" s="21" t="s">
        <v>8337</v>
      </c>
      <c r="S5" s="33">
        <f t="shared" si="2"/>
        <v>41987.818969907406</v>
      </c>
      <c r="T5" s="33">
        <f t="shared" si="3"/>
        <v>42017.818969907406</v>
      </c>
    </row>
    <row r="6" spans="1:20" ht="41.4" x14ac:dyDescent="0.45">
      <c r="A6" s="21">
        <v>1770</v>
      </c>
      <c r="B6" s="22" t="s">
        <v>1771</v>
      </c>
      <c r="C6" s="22" t="s">
        <v>5880</v>
      </c>
      <c r="D6" s="30">
        <v>24500</v>
      </c>
      <c r="E6" s="31">
        <v>13846</v>
      </c>
      <c r="F6" s="21" t="s">
        <v>8220</v>
      </c>
      <c r="G6" s="21" t="s">
        <v>8223</v>
      </c>
      <c r="H6" s="21" t="s">
        <v>8245</v>
      </c>
      <c r="I6" s="21">
        <v>1413312194</v>
      </c>
      <c r="J6" s="21">
        <v>1410288194</v>
      </c>
      <c r="K6" s="21" t="b">
        <v>1</v>
      </c>
      <c r="L6" s="21">
        <v>92</v>
      </c>
      <c r="M6" s="21" t="b">
        <v>0</v>
      </c>
      <c r="N6" s="21" t="s">
        <v>8283</v>
      </c>
      <c r="O6" s="21">
        <f t="shared" si="0"/>
        <v>57</v>
      </c>
      <c r="P6" s="21">
        <f t="shared" si="1"/>
        <v>150.5</v>
      </c>
      <c r="Q6" s="32" t="s">
        <v>8336</v>
      </c>
      <c r="R6" s="21" t="s">
        <v>8337</v>
      </c>
      <c r="S6" s="33">
        <f t="shared" si="2"/>
        <v>41891.780023148152</v>
      </c>
      <c r="T6" s="33">
        <f t="shared" si="3"/>
        <v>41926.780023148152</v>
      </c>
    </row>
    <row r="7" spans="1:20" ht="41.4" x14ac:dyDescent="0.45">
      <c r="A7" s="21">
        <v>1773</v>
      </c>
      <c r="B7" s="22" t="s">
        <v>1774</v>
      </c>
      <c r="C7" s="22" t="s">
        <v>5883</v>
      </c>
      <c r="D7" s="30">
        <v>30000</v>
      </c>
      <c r="E7" s="31">
        <v>1877</v>
      </c>
      <c r="F7" s="21" t="s">
        <v>8220</v>
      </c>
      <c r="G7" s="21" t="s">
        <v>8223</v>
      </c>
      <c r="H7" s="21" t="s">
        <v>8245</v>
      </c>
      <c r="I7" s="21">
        <v>1421691298</v>
      </c>
      <c r="J7" s="21">
        <v>1417803298</v>
      </c>
      <c r="K7" s="21" t="b">
        <v>1</v>
      </c>
      <c r="L7" s="21">
        <v>19</v>
      </c>
      <c r="M7" s="21" t="b">
        <v>0</v>
      </c>
      <c r="N7" s="21" t="s">
        <v>8283</v>
      </c>
      <c r="O7" s="21">
        <f t="shared" si="0"/>
        <v>6</v>
      </c>
      <c r="P7" s="21">
        <f t="shared" si="1"/>
        <v>98.79</v>
      </c>
      <c r="Q7" s="32" t="s">
        <v>8336</v>
      </c>
      <c r="R7" s="21" t="s">
        <v>8337</v>
      </c>
      <c r="S7" s="33">
        <f t="shared" si="2"/>
        <v>41978.760393518518</v>
      </c>
      <c r="T7" s="33">
        <f t="shared" si="3"/>
        <v>42023.760393518518</v>
      </c>
    </row>
    <row r="8" spans="1:20" ht="41.4" x14ac:dyDescent="0.45">
      <c r="A8" s="21">
        <v>1774</v>
      </c>
      <c r="B8" s="22" t="s">
        <v>1775</v>
      </c>
      <c r="C8" s="22" t="s">
        <v>5884</v>
      </c>
      <c r="D8" s="30">
        <v>2500</v>
      </c>
      <c r="E8" s="31">
        <v>1148</v>
      </c>
      <c r="F8" s="21" t="s">
        <v>8220</v>
      </c>
      <c r="G8" s="21" t="s">
        <v>8223</v>
      </c>
      <c r="H8" s="21" t="s">
        <v>8245</v>
      </c>
      <c r="I8" s="21">
        <v>1417273140</v>
      </c>
      <c r="J8" s="21">
        <v>1413609292</v>
      </c>
      <c r="K8" s="21" t="b">
        <v>1</v>
      </c>
      <c r="L8" s="21">
        <v>13</v>
      </c>
      <c r="M8" s="21" t="b">
        <v>0</v>
      </c>
      <c r="N8" s="21" t="s">
        <v>8283</v>
      </c>
      <c r="O8" s="21">
        <f t="shared" si="0"/>
        <v>46</v>
      </c>
      <c r="P8" s="21">
        <f t="shared" si="1"/>
        <v>88.31</v>
      </c>
      <c r="Q8" s="32" t="s">
        <v>8336</v>
      </c>
      <c r="R8" s="21" t="s">
        <v>8337</v>
      </c>
      <c r="S8" s="33">
        <f t="shared" si="2"/>
        <v>41930.218657407408</v>
      </c>
      <c r="T8" s="33">
        <f t="shared" si="3"/>
        <v>41972.624305555553</v>
      </c>
    </row>
    <row r="9" spans="1:20" ht="41.4" x14ac:dyDescent="0.45">
      <c r="A9" s="21">
        <v>1775</v>
      </c>
      <c r="B9" s="22" t="s">
        <v>1776</v>
      </c>
      <c r="C9" s="22" t="s">
        <v>5885</v>
      </c>
      <c r="D9" s="30">
        <v>32500</v>
      </c>
      <c r="E9" s="31">
        <v>21158</v>
      </c>
      <c r="F9" s="21" t="s">
        <v>8220</v>
      </c>
      <c r="G9" s="21" t="s">
        <v>8223</v>
      </c>
      <c r="H9" s="21" t="s">
        <v>8245</v>
      </c>
      <c r="I9" s="21">
        <v>1414193160</v>
      </c>
      <c r="J9" s="21">
        <v>1410305160</v>
      </c>
      <c r="K9" s="21" t="b">
        <v>1</v>
      </c>
      <c r="L9" s="21">
        <v>124</v>
      </c>
      <c r="M9" s="21" t="b">
        <v>0</v>
      </c>
      <c r="N9" s="21" t="s">
        <v>8283</v>
      </c>
      <c r="O9" s="21">
        <f t="shared" si="0"/>
        <v>65</v>
      </c>
      <c r="P9" s="21">
        <f t="shared" si="1"/>
        <v>170.63</v>
      </c>
      <c r="Q9" s="32" t="s">
        <v>8336</v>
      </c>
      <c r="R9" s="21" t="s">
        <v>8337</v>
      </c>
      <c r="S9" s="33">
        <f t="shared" si="2"/>
        <v>41891.976388888892</v>
      </c>
      <c r="T9" s="33">
        <f t="shared" si="3"/>
        <v>41936.976388888892</v>
      </c>
    </row>
    <row r="10" spans="1:20" ht="41.4" x14ac:dyDescent="0.45">
      <c r="A10" s="21">
        <v>1778</v>
      </c>
      <c r="B10" s="22" t="s">
        <v>1779</v>
      </c>
      <c r="C10" s="22" t="s">
        <v>5888</v>
      </c>
      <c r="D10" s="30">
        <v>50000</v>
      </c>
      <c r="E10" s="31">
        <v>995</v>
      </c>
      <c r="F10" s="21" t="s">
        <v>8220</v>
      </c>
      <c r="G10" s="21" t="s">
        <v>8223</v>
      </c>
      <c r="H10" s="21" t="s">
        <v>8245</v>
      </c>
      <c r="I10" s="21">
        <v>1427485395</v>
      </c>
      <c r="J10" s="21">
        <v>1423600995</v>
      </c>
      <c r="K10" s="21" t="b">
        <v>1</v>
      </c>
      <c r="L10" s="21">
        <v>15</v>
      </c>
      <c r="M10" s="21" t="b">
        <v>0</v>
      </c>
      <c r="N10" s="21" t="s">
        <v>8283</v>
      </c>
      <c r="O10" s="21">
        <f t="shared" si="0"/>
        <v>2</v>
      </c>
      <c r="P10" s="21">
        <f t="shared" si="1"/>
        <v>66.33</v>
      </c>
      <c r="Q10" s="32" t="s">
        <v>8336</v>
      </c>
      <c r="R10" s="21" t="s">
        <v>8337</v>
      </c>
      <c r="S10" s="33">
        <f t="shared" si="2"/>
        <v>42045.86336805555</v>
      </c>
      <c r="T10" s="33">
        <f t="shared" si="3"/>
        <v>42090.821701388893</v>
      </c>
    </row>
    <row r="11" spans="1:20" ht="41.4" x14ac:dyDescent="0.45">
      <c r="A11" s="21">
        <v>1779</v>
      </c>
      <c r="B11" s="22" t="s">
        <v>1780</v>
      </c>
      <c r="C11" s="22" t="s">
        <v>5889</v>
      </c>
      <c r="D11" s="30">
        <v>11000</v>
      </c>
      <c r="E11" s="31">
        <v>3986</v>
      </c>
      <c r="F11" s="21" t="s">
        <v>8220</v>
      </c>
      <c r="G11" s="21" t="s">
        <v>8223</v>
      </c>
      <c r="H11" s="21" t="s">
        <v>8245</v>
      </c>
      <c r="I11" s="21">
        <v>1472834180</v>
      </c>
      <c r="J11" s="21">
        <v>1470242180</v>
      </c>
      <c r="K11" s="21" t="b">
        <v>1</v>
      </c>
      <c r="L11" s="21">
        <v>38</v>
      </c>
      <c r="M11" s="21" t="b">
        <v>0</v>
      </c>
      <c r="N11" s="21" t="s">
        <v>8283</v>
      </c>
      <c r="O11" s="21">
        <f t="shared" si="0"/>
        <v>36</v>
      </c>
      <c r="P11" s="21">
        <f t="shared" si="1"/>
        <v>104.89</v>
      </c>
      <c r="Q11" s="32" t="s">
        <v>8336</v>
      </c>
      <c r="R11" s="21" t="s">
        <v>8337</v>
      </c>
      <c r="S11" s="33">
        <f t="shared" si="2"/>
        <v>42585.691898148143</v>
      </c>
      <c r="T11" s="33">
        <f t="shared" si="3"/>
        <v>42615.691898148143</v>
      </c>
    </row>
    <row r="12" spans="1:20" ht="41.4" x14ac:dyDescent="0.45">
      <c r="A12" s="21">
        <v>1780</v>
      </c>
      <c r="B12" s="22" t="s">
        <v>1781</v>
      </c>
      <c r="C12" s="22" t="s">
        <v>5890</v>
      </c>
      <c r="D12" s="30">
        <v>30000</v>
      </c>
      <c r="E12" s="31">
        <v>11923</v>
      </c>
      <c r="F12" s="21" t="s">
        <v>8220</v>
      </c>
      <c r="G12" s="21" t="s">
        <v>8223</v>
      </c>
      <c r="H12" s="21" t="s">
        <v>8245</v>
      </c>
      <c r="I12" s="21">
        <v>1467469510</v>
      </c>
      <c r="J12" s="21">
        <v>1462285510</v>
      </c>
      <c r="K12" s="21" t="b">
        <v>1</v>
      </c>
      <c r="L12" s="21">
        <v>152</v>
      </c>
      <c r="M12" s="21" t="b">
        <v>0</v>
      </c>
      <c r="N12" s="21" t="s">
        <v>8283</v>
      </c>
      <c r="O12" s="21">
        <f t="shared" si="0"/>
        <v>40</v>
      </c>
      <c r="P12" s="21">
        <f t="shared" si="1"/>
        <v>78.44</v>
      </c>
      <c r="Q12" s="32" t="s">
        <v>8336</v>
      </c>
      <c r="R12" s="21" t="s">
        <v>8337</v>
      </c>
      <c r="S12" s="33">
        <f t="shared" si="2"/>
        <v>42493.600810185191</v>
      </c>
      <c r="T12" s="33">
        <f t="shared" si="3"/>
        <v>42553.600810185191</v>
      </c>
    </row>
    <row r="13" spans="1:20" ht="41.4" x14ac:dyDescent="0.45">
      <c r="A13" s="21">
        <v>1781</v>
      </c>
      <c r="B13" s="22" t="s">
        <v>1782</v>
      </c>
      <c r="C13" s="22" t="s">
        <v>5891</v>
      </c>
      <c r="D13" s="30">
        <v>5500</v>
      </c>
      <c r="E13" s="31">
        <v>1417</v>
      </c>
      <c r="F13" s="21" t="s">
        <v>8220</v>
      </c>
      <c r="G13" s="21" t="s">
        <v>8223</v>
      </c>
      <c r="H13" s="21" t="s">
        <v>8245</v>
      </c>
      <c r="I13" s="21">
        <v>1473950945</v>
      </c>
      <c r="J13" s="21">
        <v>1471272545</v>
      </c>
      <c r="K13" s="21" t="b">
        <v>1</v>
      </c>
      <c r="L13" s="21">
        <v>24</v>
      </c>
      <c r="M13" s="21" t="b">
        <v>0</v>
      </c>
      <c r="N13" s="21" t="s">
        <v>8283</v>
      </c>
      <c r="O13" s="21">
        <f t="shared" si="0"/>
        <v>26</v>
      </c>
      <c r="P13" s="21">
        <f t="shared" si="1"/>
        <v>59.04</v>
      </c>
      <c r="Q13" s="32" t="s">
        <v>8336</v>
      </c>
      <c r="R13" s="21" t="s">
        <v>8337</v>
      </c>
      <c r="S13" s="33">
        <f t="shared" si="2"/>
        <v>42597.617418981477</v>
      </c>
      <c r="T13" s="33">
        <f t="shared" si="3"/>
        <v>42628.617418981477</v>
      </c>
    </row>
    <row r="14" spans="1:20" ht="41.4" x14ac:dyDescent="0.45">
      <c r="A14" s="21">
        <v>1782</v>
      </c>
      <c r="B14" s="22" t="s">
        <v>1783</v>
      </c>
      <c r="C14" s="22" t="s">
        <v>5892</v>
      </c>
      <c r="D14" s="30">
        <v>35000</v>
      </c>
      <c r="E14" s="31">
        <v>5422</v>
      </c>
      <c r="F14" s="21" t="s">
        <v>8220</v>
      </c>
      <c r="G14" s="21" t="s">
        <v>8223</v>
      </c>
      <c r="H14" s="21" t="s">
        <v>8245</v>
      </c>
      <c r="I14" s="21">
        <v>1456062489</v>
      </c>
      <c r="J14" s="21">
        <v>1453211289</v>
      </c>
      <c r="K14" s="21" t="b">
        <v>1</v>
      </c>
      <c r="L14" s="21">
        <v>76</v>
      </c>
      <c r="M14" s="21" t="b">
        <v>0</v>
      </c>
      <c r="N14" s="21" t="s">
        <v>8283</v>
      </c>
      <c r="O14" s="21">
        <f t="shared" si="0"/>
        <v>15</v>
      </c>
      <c r="P14" s="21">
        <f t="shared" si="1"/>
        <v>71.34</v>
      </c>
      <c r="Q14" s="32" t="s">
        <v>8336</v>
      </c>
      <c r="R14" s="21" t="s">
        <v>8337</v>
      </c>
      <c r="S14" s="33">
        <f t="shared" si="2"/>
        <v>42388.575104166666</v>
      </c>
      <c r="T14" s="33">
        <f t="shared" si="3"/>
        <v>42421.575104166666</v>
      </c>
    </row>
    <row r="15" spans="1:20" ht="41.4" x14ac:dyDescent="0.45">
      <c r="A15" s="21">
        <v>1783</v>
      </c>
      <c r="B15" s="22" t="s">
        <v>1784</v>
      </c>
      <c r="C15" s="22" t="s">
        <v>5893</v>
      </c>
      <c r="D15" s="30">
        <v>40000</v>
      </c>
      <c r="E15" s="31">
        <v>9477</v>
      </c>
      <c r="F15" s="21" t="s">
        <v>8220</v>
      </c>
      <c r="G15" s="21" t="s">
        <v>8223</v>
      </c>
      <c r="H15" s="21" t="s">
        <v>8245</v>
      </c>
      <c r="I15" s="21">
        <v>1432248478</v>
      </c>
      <c r="J15" s="21">
        <v>1429656478</v>
      </c>
      <c r="K15" s="21" t="b">
        <v>1</v>
      </c>
      <c r="L15" s="21">
        <v>185</v>
      </c>
      <c r="M15" s="21" t="b">
        <v>0</v>
      </c>
      <c r="N15" s="21" t="s">
        <v>8283</v>
      </c>
      <c r="O15" s="21">
        <f t="shared" si="0"/>
        <v>24</v>
      </c>
      <c r="P15" s="21">
        <f t="shared" si="1"/>
        <v>51.23</v>
      </c>
      <c r="Q15" s="32" t="s">
        <v>8336</v>
      </c>
      <c r="R15" s="21" t="s">
        <v>8337</v>
      </c>
      <c r="S15" s="33">
        <f t="shared" si="2"/>
        <v>42115.949976851851</v>
      </c>
      <c r="T15" s="33">
        <f t="shared" si="3"/>
        <v>42145.949976851851</v>
      </c>
    </row>
    <row r="16" spans="1:20" ht="41.4" x14ac:dyDescent="0.45">
      <c r="A16" s="21">
        <v>1784</v>
      </c>
      <c r="B16" s="22" t="s">
        <v>1785</v>
      </c>
      <c r="C16" s="22" t="s">
        <v>5894</v>
      </c>
      <c r="D16" s="30">
        <v>5000</v>
      </c>
      <c r="E16" s="31">
        <v>1988</v>
      </c>
      <c r="F16" s="21" t="s">
        <v>8220</v>
      </c>
      <c r="G16" s="21" t="s">
        <v>8223</v>
      </c>
      <c r="H16" s="21" t="s">
        <v>8245</v>
      </c>
      <c r="I16" s="21">
        <v>1422674700</v>
      </c>
      <c r="J16" s="21">
        <v>1419954240</v>
      </c>
      <c r="K16" s="21" t="b">
        <v>1</v>
      </c>
      <c r="L16" s="21">
        <v>33</v>
      </c>
      <c r="M16" s="21" t="b">
        <v>0</v>
      </c>
      <c r="N16" s="21" t="s">
        <v>8283</v>
      </c>
      <c r="O16" s="21">
        <f t="shared" si="0"/>
        <v>40</v>
      </c>
      <c r="P16" s="21">
        <f t="shared" si="1"/>
        <v>60.24</v>
      </c>
      <c r="Q16" s="32" t="s">
        <v>8336</v>
      </c>
      <c r="R16" s="21" t="s">
        <v>8337</v>
      </c>
      <c r="S16" s="33">
        <f t="shared" si="2"/>
        <v>42003.655555555553</v>
      </c>
      <c r="T16" s="33">
        <f t="shared" si="3"/>
        <v>42035.142361111109</v>
      </c>
    </row>
    <row r="17" spans="1:20" ht="41.4" x14ac:dyDescent="0.45">
      <c r="A17" s="21">
        <v>1785</v>
      </c>
      <c r="B17" s="22" t="s">
        <v>1786</v>
      </c>
      <c r="C17" s="22" t="s">
        <v>5895</v>
      </c>
      <c r="D17" s="30">
        <v>24000</v>
      </c>
      <c r="E17" s="31">
        <v>4853</v>
      </c>
      <c r="F17" s="21" t="s">
        <v>8220</v>
      </c>
      <c r="G17" s="21" t="s">
        <v>8223</v>
      </c>
      <c r="H17" s="21" t="s">
        <v>8245</v>
      </c>
      <c r="I17" s="21">
        <v>1413417600</v>
      </c>
      <c r="J17" s="21">
        <v>1410750855</v>
      </c>
      <c r="K17" s="21" t="b">
        <v>1</v>
      </c>
      <c r="L17" s="21">
        <v>108</v>
      </c>
      <c r="M17" s="21" t="b">
        <v>0</v>
      </c>
      <c r="N17" s="21" t="s">
        <v>8283</v>
      </c>
      <c r="O17" s="21">
        <f t="shared" si="0"/>
        <v>20</v>
      </c>
      <c r="P17" s="21">
        <f t="shared" si="1"/>
        <v>44.94</v>
      </c>
      <c r="Q17" s="32" t="s">
        <v>8336</v>
      </c>
      <c r="R17" s="21" t="s">
        <v>8337</v>
      </c>
      <c r="S17" s="33">
        <f t="shared" si="2"/>
        <v>41897.134895833333</v>
      </c>
      <c r="T17" s="33">
        <f t="shared" si="3"/>
        <v>41928</v>
      </c>
    </row>
    <row r="18" spans="1:20" ht="41.4" x14ac:dyDescent="0.45">
      <c r="A18" s="21">
        <v>1787</v>
      </c>
      <c r="B18" s="22" t="s">
        <v>1788</v>
      </c>
      <c r="C18" s="22" t="s">
        <v>5897</v>
      </c>
      <c r="D18" s="30">
        <v>10000</v>
      </c>
      <c r="E18" s="31">
        <v>1533</v>
      </c>
      <c r="F18" s="21" t="s">
        <v>8220</v>
      </c>
      <c r="G18" s="21" t="s">
        <v>8223</v>
      </c>
      <c r="H18" s="21" t="s">
        <v>8245</v>
      </c>
      <c r="I18" s="21">
        <v>1428158637</v>
      </c>
      <c r="J18" s="21">
        <v>1425570237</v>
      </c>
      <c r="K18" s="21" t="b">
        <v>1</v>
      </c>
      <c r="L18" s="21">
        <v>24</v>
      </c>
      <c r="M18" s="21" t="b">
        <v>0</v>
      </c>
      <c r="N18" s="21" t="s">
        <v>8283</v>
      </c>
      <c r="O18" s="21">
        <f t="shared" si="0"/>
        <v>15</v>
      </c>
      <c r="P18" s="21">
        <f t="shared" si="1"/>
        <v>63.88</v>
      </c>
      <c r="Q18" s="32" t="s">
        <v>8336</v>
      </c>
      <c r="R18" s="21" t="s">
        <v>8337</v>
      </c>
      <c r="S18" s="33">
        <f t="shared" si="2"/>
        <v>42068.65552083333</v>
      </c>
      <c r="T18" s="33">
        <f t="shared" si="3"/>
        <v>42098.613854166666</v>
      </c>
    </row>
    <row r="19" spans="1:20" ht="41.4" x14ac:dyDescent="0.45">
      <c r="A19" s="21">
        <v>1789</v>
      </c>
      <c r="B19" s="22" t="s">
        <v>1790</v>
      </c>
      <c r="C19" s="22" t="s">
        <v>5899</v>
      </c>
      <c r="D19" s="30">
        <v>8000</v>
      </c>
      <c r="E19" s="31">
        <v>40</v>
      </c>
      <c r="F19" s="21" t="s">
        <v>8220</v>
      </c>
      <c r="G19" s="21" t="s">
        <v>8223</v>
      </c>
      <c r="H19" s="21" t="s">
        <v>8245</v>
      </c>
      <c r="I19" s="21">
        <v>1421042403</v>
      </c>
      <c r="J19" s="21">
        <v>1415858403</v>
      </c>
      <c r="K19" s="21" t="b">
        <v>1</v>
      </c>
      <c r="L19" s="21">
        <v>4</v>
      </c>
      <c r="M19" s="21" t="b">
        <v>0</v>
      </c>
      <c r="N19" s="21" t="s">
        <v>8283</v>
      </c>
      <c r="O19" s="21">
        <f t="shared" si="0"/>
        <v>1</v>
      </c>
      <c r="P19" s="21">
        <f t="shared" si="1"/>
        <v>10</v>
      </c>
      <c r="Q19" s="32" t="s">
        <v>8336</v>
      </c>
      <c r="R19" s="21" t="s">
        <v>8337</v>
      </c>
      <c r="S19" s="33">
        <f t="shared" si="2"/>
        <v>41956.250034722223</v>
      </c>
      <c r="T19" s="33">
        <f t="shared" si="3"/>
        <v>42016.250034722223</v>
      </c>
    </row>
    <row r="20" spans="1:20" ht="41.4" x14ac:dyDescent="0.45">
      <c r="A20" s="21">
        <v>1790</v>
      </c>
      <c r="B20" s="22" t="s">
        <v>1791</v>
      </c>
      <c r="C20" s="22" t="s">
        <v>5900</v>
      </c>
      <c r="D20" s="30">
        <v>33000</v>
      </c>
      <c r="E20" s="31">
        <v>1636</v>
      </c>
      <c r="F20" s="21" t="s">
        <v>8220</v>
      </c>
      <c r="G20" s="21" t="s">
        <v>8223</v>
      </c>
      <c r="H20" s="21" t="s">
        <v>8245</v>
      </c>
      <c r="I20" s="21">
        <v>1423152678</v>
      </c>
      <c r="J20" s="21">
        <v>1420560678</v>
      </c>
      <c r="K20" s="21" t="b">
        <v>1</v>
      </c>
      <c r="L20" s="21">
        <v>15</v>
      </c>
      <c r="M20" s="21" t="b">
        <v>0</v>
      </c>
      <c r="N20" s="21" t="s">
        <v>8283</v>
      </c>
      <c r="O20" s="21">
        <f t="shared" si="0"/>
        <v>5</v>
      </c>
      <c r="P20" s="21">
        <f t="shared" si="1"/>
        <v>109.07</v>
      </c>
      <c r="Q20" s="32" t="s">
        <v>8336</v>
      </c>
      <c r="R20" s="21" t="s">
        <v>8337</v>
      </c>
      <c r="S20" s="33">
        <f t="shared" si="2"/>
        <v>42010.674513888895</v>
      </c>
      <c r="T20" s="33">
        <f t="shared" si="3"/>
        <v>42040.674513888895</v>
      </c>
    </row>
    <row r="21" spans="1:20" ht="27.6" x14ac:dyDescent="0.45">
      <c r="A21" s="21">
        <v>1792</v>
      </c>
      <c r="B21" s="22" t="s">
        <v>1793</v>
      </c>
      <c r="C21" s="22" t="s">
        <v>5902</v>
      </c>
      <c r="D21" s="30">
        <v>25000</v>
      </c>
      <c r="E21" s="31">
        <v>15281</v>
      </c>
      <c r="F21" s="21" t="s">
        <v>8220</v>
      </c>
      <c r="G21" s="21" t="s">
        <v>8223</v>
      </c>
      <c r="H21" s="21" t="s">
        <v>8245</v>
      </c>
      <c r="I21" s="21">
        <v>1439189940</v>
      </c>
      <c r="J21" s="21">
        <v>1435970682</v>
      </c>
      <c r="K21" s="21" t="b">
        <v>1</v>
      </c>
      <c r="L21" s="21">
        <v>139</v>
      </c>
      <c r="M21" s="21" t="b">
        <v>0</v>
      </c>
      <c r="N21" s="21" t="s">
        <v>8283</v>
      </c>
      <c r="O21" s="21">
        <f t="shared" si="0"/>
        <v>61</v>
      </c>
      <c r="P21" s="21">
        <f t="shared" si="1"/>
        <v>109.94</v>
      </c>
      <c r="Q21" s="32" t="s">
        <v>8336</v>
      </c>
      <c r="R21" s="21" t="s">
        <v>8337</v>
      </c>
      <c r="S21" s="33">
        <f t="shared" si="2"/>
        <v>42189.031041666662</v>
      </c>
      <c r="T21" s="33">
        <f t="shared" si="3"/>
        <v>42226.290972222225</v>
      </c>
    </row>
    <row r="22" spans="1:20" ht="41.4" x14ac:dyDescent="0.45">
      <c r="A22" s="21">
        <v>1794</v>
      </c>
      <c r="B22" s="22" t="s">
        <v>1795</v>
      </c>
      <c r="C22" s="22" t="s">
        <v>5904</v>
      </c>
      <c r="D22" s="30">
        <v>9000</v>
      </c>
      <c r="E22" s="31">
        <v>997</v>
      </c>
      <c r="F22" s="21" t="s">
        <v>8220</v>
      </c>
      <c r="G22" s="21" t="s">
        <v>8223</v>
      </c>
      <c r="H22" s="21" t="s">
        <v>8245</v>
      </c>
      <c r="I22" s="21">
        <v>1423660422</v>
      </c>
      <c r="J22" s="21">
        <v>1420636422</v>
      </c>
      <c r="K22" s="21" t="b">
        <v>1</v>
      </c>
      <c r="L22" s="21">
        <v>18</v>
      </c>
      <c r="M22" s="21" t="b">
        <v>0</v>
      </c>
      <c r="N22" s="21" t="s">
        <v>8283</v>
      </c>
      <c r="O22" s="21">
        <f t="shared" si="0"/>
        <v>11</v>
      </c>
      <c r="P22" s="21">
        <f t="shared" si="1"/>
        <v>55.39</v>
      </c>
      <c r="Q22" s="32" t="s">
        <v>8336</v>
      </c>
      <c r="R22" s="21" t="s">
        <v>8337</v>
      </c>
      <c r="S22" s="33">
        <f t="shared" si="2"/>
        <v>42011.551180555558</v>
      </c>
      <c r="T22" s="33">
        <f t="shared" si="3"/>
        <v>42046.551180555558</v>
      </c>
    </row>
    <row r="23" spans="1:20" ht="41.4" x14ac:dyDescent="0.45">
      <c r="A23" s="21">
        <v>1797</v>
      </c>
      <c r="B23" s="22" t="s">
        <v>1798</v>
      </c>
      <c r="C23" s="22" t="s">
        <v>5907</v>
      </c>
      <c r="D23" s="30">
        <v>10000</v>
      </c>
      <c r="E23" s="31">
        <v>6755</v>
      </c>
      <c r="F23" s="21" t="s">
        <v>8220</v>
      </c>
      <c r="G23" s="21" t="s">
        <v>8223</v>
      </c>
      <c r="H23" s="21" t="s">
        <v>8245</v>
      </c>
      <c r="I23" s="21">
        <v>1481809189</v>
      </c>
      <c r="J23" s="21">
        <v>1479217189</v>
      </c>
      <c r="K23" s="21" t="b">
        <v>1</v>
      </c>
      <c r="L23" s="21">
        <v>140</v>
      </c>
      <c r="M23" s="21" t="b">
        <v>0</v>
      </c>
      <c r="N23" s="21" t="s">
        <v>8283</v>
      </c>
      <c r="O23" s="21">
        <f t="shared" si="0"/>
        <v>68</v>
      </c>
      <c r="P23" s="21">
        <f t="shared" si="1"/>
        <v>48.25</v>
      </c>
      <c r="Q23" s="32" t="s">
        <v>8336</v>
      </c>
      <c r="R23" s="21" t="s">
        <v>8337</v>
      </c>
      <c r="S23" s="33">
        <f t="shared" si="2"/>
        <v>42689.56931712963</v>
      </c>
      <c r="T23" s="33">
        <f t="shared" si="3"/>
        <v>42719.56931712963</v>
      </c>
    </row>
    <row r="24" spans="1:20" ht="41.4" x14ac:dyDescent="0.45">
      <c r="A24" s="21">
        <v>1798</v>
      </c>
      <c r="B24" s="22" t="s">
        <v>1799</v>
      </c>
      <c r="C24" s="22" t="s">
        <v>5908</v>
      </c>
      <c r="D24" s="30">
        <v>16000</v>
      </c>
      <c r="E24" s="31">
        <v>2182</v>
      </c>
      <c r="F24" s="21" t="s">
        <v>8220</v>
      </c>
      <c r="G24" s="21" t="s">
        <v>8223</v>
      </c>
      <c r="H24" s="21" t="s">
        <v>8245</v>
      </c>
      <c r="I24" s="21">
        <v>1454572233</v>
      </c>
      <c r="J24" s="21">
        <v>1449388233</v>
      </c>
      <c r="K24" s="21" t="b">
        <v>1</v>
      </c>
      <c r="L24" s="21">
        <v>37</v>
      </c>
      <c r="M24" s="21" t="b">
        <v>0</v>
      </c>
      <c r="N24" s="21" t="s">
        <v>8283</v>
      </c>
      <c r="O24" s="21">
        <f t="shared" si="0"/>
        <v>14</v>
      </c>
      <c r="P24" s="21">
        <f t="shared" si="1"/>
        <v>58.97</v>
      </c>
      <c r="Q24" s="32" t="s">
        <v>8336</v>
      </c>
      <c r="R24" s="21" t="s">
        <v>8337</v>
      </c>
      <c r="S24" s="33">
        <f t="shared" si="2"/>
        <v>42344.32677083333</v>
      </c>
      <c r="T24" s="33">
        <f t="shared" si="3"/>
        <v>42404.32677083333</v>
      </c>
    </row>
    <row r="25" spans="1:20" ht="41.4" x14ac:dyDescent="0.45">
      <c r="A25" s="21">
        <v>1803</v>
      </c>
      <c r="B25" s="22" t="s">
        <v>1804</v>
      </c>
      <c r="C25" s="22" t="s">
        <v>5913</v>
      </c>
      <c r="D25" s="30">
        <v>17500</v>
      </c>
      <c r="E25" s="31">
        <v>5390</v>
      </c>
      <c r="F25" s="21" t="s">
        <v>8220</v>
      </c>
      <c r="G25" s="21" t="s">
        <v>8223</v>
      </c>
      <c r="H25" s="21" t="s">
        <v>8245</v>
      </c>
      <c r="I25" s="21">
        <v>1423878182</v>
      </c>
      <c r="J25" s="21">
        <v>1421199782</v>
      </c>
      <c r="K25" s="21" t="b">
        <v>1</v>
      </c>
      <c r="L25" s="21">
        <v>75</v>
      </c>
      <c r="M25" s="21" t="b">
        <v>0</v>
      </c>
      <c r="N25" s="21" t="s">
        <v>8283</v>
      </c>
      <c r="O25" s="21">
        <f t="shared" si="0"/>
        <v>31</v>
      </c>
      <c r="P25" s="21">
        <f t="shared" si="1"/>
        <v>71.87</v>
      </c>
      <c r="Q25" s="32" t="s">
        <v>8336</v>
      </c>
      <c r="R25" s="21" t="s">
        <v>8337</v>
      </c>
      <c r="S25" s="33">
        <f t="shared" si="2"/>
        <v>42018.071550925932</v>
      </c>
      <c r="T25" s="33">
        <f t="shared" si="3"/>
        <v>42049.071550925932</v>
      </c>
    </row>
    <row r="26" spans="1:20" ht="41.4" x14ac:dyDescent="0.45">
      <c r="A26" s="21">
        <v>1804</v>
      </c>
      <c r="B26" s="22" t="s">
        <v>1805</v>
      </c>
      <c r="C26" s="22" t="s">
        <v>5914</v>
      </c>
      <c r="D26" s="30">
        <v>15500</v>
      </c>
      <c r="E26" s="31">
        <v>5452</v>
      </c>
      <c r="F26" s="21" t="s">
        <v>8220</v>
      </c>
      <c r="G26" s="21" t="s">
        <v>8223</v>
      </c>
      <c r="H26" s="21" t="s">
        <v>8245</v>
      </c>
      <c r="I26" s="21">
        <v>1447521404</v>
      </c>
      <c r="J26" s="21">
        <v>1444061804</v>
      </c>
      <c r="K26" s="21" t="b">
        <v>1</v>
      </c>
      <c r="L26" s="21">
        <v>52</v>
      </c>
      <c r="M26" s="21" t="b">
        <v>0</v>
      </c>
      <c r="N26" s="21" t="s">
        <v>8283</v>
      </c>
      <c r="O26" s="21">
        <f t="shared" si="0"/>
        <v>35</v>
      </c>
      <c r="P26" s="21">
        <f t="shared" si="1"/>
        <v>104.85</v>
      </c>
      <c r="Q26" s="32" t="s">
        <v>8336</v>
      </c>
      <c r="R26" s="21" t="s">
        <v>8337</v>
      </c>
      <c r="S26" s="33">
        <f t="shared" si="2"/>
        <v>42282.678287037037</v>
      </c>
      <c r="T26" s="33">
        <f t="shared" si="3"/>
        <v>42322.719953703709</v>
      </c>
    </row>
    <row r="27" spans="1:20" ht="27.6" x14ac:dyDescent="0.45">
      <c r="A27" s="21">
        <v>1807</v>
      </c>
      <c r="B27" s="22" t="s">
        <v>1808</v>
      </c>
      <c r="C27" s="22" t="s">
        <v>5917</v>
      </c>
      <c r="D27" s="30">
        <v>5000</v>
      </c>
      <c r="E27" s="31">
        <v>553</v>
      </c>
      <c r="F27" s="21" t="s">
        <v>8220</v>
      </c>
      <c r="G27" s="21" t="s">
        <v>8223</v>
      </c>
      <c r="H27" s="21" t="s">
        <v>8245</v>
      </c>
      <c r="I27" s="21">
        <v>1411868313</v>
      </c>
      <c r="J27" s="21">
        <v>1409276313</v>
      </c>
      <c r="K27" s="21" t="b">
        <v>1</v>
      </c>
      <c r="L27" s="21">
        <v>8</v>
      </c>
      <c r="M27" s="21" t="b">
        <v>0</v>
      </c>
      <c r="N27" s="21" t="s">
        <v>8283</v>
      </c>
      <c r="O27" s="21">
        <f t="shared" si="0"/>
        <v>11</v>
      </c>
      <c r="P27" s="21">
        <f t="shared" si="1"/>
        <v>69.13</v>
      </c>
      <c r="Q27" s="32" t="s">
        <v>8336</v>
      </c>
      <c r="R27" s="21" t="s">
        <v>8337</v>
      </c>
      <c r="S27" s="33">
        <f t="shared" si="2"/>
        <v>41880.068437499998</v>
      </c>
      <c r="T27" s="33">
        <f t="shared" si="3"/>
        <v>41910.068437499998</v>
      </c>
    </row>
    <row r="28" spans="1:20" ht="41.4" x14ac:dyDescent="0.45">
      <c r="A28" s="21">
        <v>1808</v>
      </c>
      <c r="B28" s="22" t="s">
        <v>1809</v>
      </c>
      <c r="C28" s="22" t="s">
        <v>5918</v>
      </c>
      <c r="D28" s="30">
        <v>28000</v>
      </c>
      <c r="E28" s="31">
        <v>11594</v>
      </c>
      <c r="F28" s="21" t="s">
        <v>8220</v>
      </c>
      <c r="G28" s="21" t="s">
        <v>8223</v>
      </c>
      <c r="H28" s="21" t="s">
        <v>8245</v>
      </c>
      <c r="I28" s="21">
        <v>1486830030</v>
      </c>
      <c r="J28" s="21">
        <v>1483806030</v>
      </c>
      <c r="K28" s="21" t="b">
        <v>1</v>
      </c>
      <c r="L28" s="21">
        <v>96</v>
      </c>
      <c r="M28" s="21" t="b">
        <v>0</v>
      </c>
      <c r="N28" s="21" t="s">
        <v>8283</v>
      </c>
      <c r="O28" s="21">
        <f t="shared" si="0"/>
        <v>41</v>
      </c>
      <c r="P28" s="21">
        <f t="shared" si="1"/>
        <v>120.77</v>
      </c>
      <c r="Q28" s="32" t="s">
        <v>8336</v>
      </c>
      <c r="R28" s="21" t="s">
        <v>8337</v>
      </c>
      <c r="S28" s="33">
        <f t="shared" si="2"/>
        <v>42742.680902777778</v>
      </c>
      <c r="T28" s="33">
        <f t="shared" si="3"/>
        <v>42777.680902777778</v>
      </c>
    </row>
    <row r="29" spans="1:20" ht="41.4" x14ac:dyDescent="0.45">
      <c r="A29" s="21">
        <v>1810</v>
      </c>
      <c r="B29" s="22" t="s">
        <v>1811</v>
      </c>
      <c r="C29" s="22" t="s">
        <v>5920</v>
      </c>
      <c r="D29" s="30">
        <v>450</v>
      </c>
      <c r="E29" s="31">
        <v>15</v>
      </c>
      <c r="F29" s="21" t="s">
        <v>8220</v>
      </c>
      <c r="G29" s="21" t="s">
        <v>8223</v>
      </c>
      <c r="H29" s="21" t="s">
        <v>8245</v>
      </c>
      <c r="I29" s="21">
        <v>1408657826</v>
      </c>
      <c r="J29" s="21">
        <v>1407621026</v>
      </c>
      <c r="K29" s="21" t="b">
        <v>0</v>
      </c>
      <c r="L29" s="21">
        <v>2</v>
      </c>
      <c r="M29" s="21" t="b">
        <v>0</v>
      </c>
      <c r="N29" s="21" t="s">
        <v>8283</v>
      </c>
      <c r="O29" s="21">
        <f t="shared" si="0"/>
        <v>3</v>
      </c>
      <c r="P29" s="21">
        <f t="shared" si="1"/>
        <v>7.5</v>
      </c>
      <c r="Q29" s="32" t="s">
        <v>8336</v>
      </c>
      <c r="R29" s="21" t="s">
        <v>8337</v>
      </c>
      <c r="S29" s="33">
        <f t="shared" si="2"/>
        <v>41860.91002314815</v>
      </c>
      <c r="T29" s="33">
        <f t="shared" si="3"/>
        <v>41872.91002314815</v>
      </c>
    </row>
    <row r="30" spans="1:20" ht="27.6" x14ac:dyDescent="0.45">
      <c r="A30" s="21">
        <v>1811</v>
      </c>
      <c r="B30" s="22" t="s">
        <v>1812</v>
      </c>
      <c r="C30" s="22" t="s">
        <v>5921</v>
      </c>
      <c r="D30" s="30">
        <v>54000</v>
      </c>
      <c r="E30" s="31">
        <v>40</v>
      </c>
      <c r="F30" s="21" t="s">
        <v>8220</v>
      </c>
      <c r="G30" s="21" t="s">
        <v>8223</v>
      </c>
      <c r="H30" s="21" t="s">
        <v>8245</v>
      </c>
      <c r="I30" s="21">
        <v>1414123200</v>
      </c>
      <c r="J30" s="21">
        <v>1408962270</v>
      </c>
      <c r="K30" s="21" t="b">
        <v>0</v>
      </c>
      <c r="L30" s="21">
        <v>26</v>
      </c>
      <c r="M30" s="21" t="b">
        <v>0</v>
      </c>
      <c r="N30" s="21" t="s">
        <v>8283</v>
      </c>
      <c r="O30" s="21">
        <f t="shared" si="0"/>
        <v>0</v>
      </c>
      <c r="P30" s="21">
        <f t="shared" si="1"/>
        <v>1.54</v>
      </c>
      <c r="Q30" s="32" t="s">
        <v>8336</v>
      </c>
      <c r="R30" s="21" t="s">
        <v>8337</v>
      </c>
      <c r="S30" s="33">
        <f t="shared" si="2"/>
        <v>41876.433680555558</v>
      </c>
      <c r="T30" s="33">
        <f t="shared" si="3"/>
        <v>41936.166666666664</v>
      </c>
    </row>
    <row r="31" spans="1:20" ht="41.4" x14ac:dyDescent="0.45">
      <c r="A31" s="21">
        <v>1815</v>
      </c>
      <c r="B31" s="22" t="s">
        <v>1816</v>
      </c>
      <c r="C31" s="22" t="s">
        <v>5925</v>
      </c>
      <c r="D31" s="30">
        <v>3000</v>
      </c>
      <c r="E31" s="31">
        <v>0</v>
      </c>
      <c r="F31" s="21" t="s">
        <v>8220</v>
      </c>
      <c r="G31" s="21" t="s">
        <v>8223</v>
      </c>
      <c r="H31" s="21" t="s">
        <v>8245</v>
      </c>
      <c r="I31" s="21">
        <v>1435787137</v>
      </c>
      <c r="J31" s="21">
        <v>1434577537</v>
      </c>
      <c r="K31" s="21" t="b">
        <v>0</v>
      </c>
      <c r="L31" s="21">
        <v>0</v>
      </c>
      <c r="M31" s="21" t="b">
        <v>0</v>
      </c>
      <c r="N31" s="21" t="s">
        <v>8283</v>
      </c>
      <c r="O31" s="21">
        <f t="shared" si="0"/>
        <v>0</v>
      </c>
      <c r="P31" s="21">
        <f t="shared" si="1"/>
        <v>0</v>
      </c>
      <c r="Q31" s="32" t="s">
        <v>8336</v>
      </c>
      <c r="R31" s="21" t="s">
        <v>8337</v>
      </c>
      <c r="S31" s="33">
        <f t="shared" si="2"/>
        <v>42172.906678240746</v>
      </c>
      <c r="T31" s="33">
        <f t="shared" si="3"/>
        <v>42186.906678240746</v>
      </c>
    </row>
    <row r="32" spans="1:20" ht="27.6" x14ac:dyDescent="0.45">
      <c r="A32" s="21">
        <v>1817</v>
      </c>
      <c r="B32" s="22" t="s">
        <v>1818</v>
      </c>
      <c r="C32" s="22" t="s">
        <v>5927</v>
      </c>
      <c r="D32" s="30">
        <v>18000</v>
      </c>
      <c r="E32" s="31">
        <v>9419</v>
      </c>
      <c r="F32" s="21" t="s">
        <v>8220</v>
      </c>
      <c r="G32" s="21" t="s">
        <v>8223</v>
      </c>
      <c r="H32" s="21" t="s">
        <v>8245</v>
      </c>
      <c r="I32" s="21">
        <v>1485759540</v>
      </c>
      <c r="J32" s="21">
        <v>1480607607</v>
      </c>
      <c r="K32" s="21" t="b">
        <v>0</v>
      </c>
      <c r="L32" s="21">
        <v>100</v>
      </c>
      <c r="M32" s="21" t="b">
        <v>0</v>
      </c>
      <c r="N32" s="21" t="s">
        <v>8283</v>
      </c>
      <c r="O32" s="21">
        <f t="shared" si="0"/>
        <v>52</v>
      </c>
      <c r="P32" s="21">
        <f t="shared" si="1"/>
        <v>94.19</v>
      </c>
      <c r="Q32" s="32" t="s">
        <v>8336</v>
      </c>
      <c r="R32" s="21" t="s">
        <v>8337</v>
      </c>
      <c r="S32" s="33">
        <f t="shared" si="2"/>
        <v>42705.662118055552</v>
      </c>
      <c r="T32" s="33">
        <f t="shared" si="3"/>
        <v>42765.290972222225</v>
      </c>
    </row>
    <row r="33" spans="1:20" ht="27.6" x14ac:dyDescent="0.45">
      <c r="A33" s="21">
        <v>1818</v>
      </c>
      <c r="B33" s="22" t="s">
        <v>1819</v>
      </c>
      <c r="C33" s="22" t="s">
        <v>5928</v>
      </c>
      <c r="D33" s="30">
        <v>15000</v>
      </c>
      <c r="E33" s="31">
        <v>0</v>
      </c>
      <c r="F33" s="21" t="s">
        <v>8220</v>
      </c>
      <c r="G33" s="21" t="s">
        <v>8223</v>
      </c>
      <c r="H33" s="21" t="s">
        <v>8245</v>
      </c>
      <c r="I33" s="21">
        <v>1428035850</v>
      </c>
      <c r="J33" s="21">
        <v>1425447450</v>
      </c>
      <c r="K33" s="21" t="b">
        <v>0</v>
      </c>
      <c r="L33" s="21">
        <v>0</v>
      </c>
      <c r="M33" s="21" t="b">
        <v>0</v>
      </c>
      <c r="N33" s="21" t="s">
        <v>8283</v>
      </c>
      <c r="O33" s="21">
        <f t="shared" si="0"/>
        <v>0</v>
      </c>
      <c r="P33" s="21">
        <f t="shared" si="1"/>
        <v>0</v>
      </c>
      <c r="Q33" s="32" t="s">
        <v>8336</v>
      </c>
      <c r="R33" s="21" t="s">
        <v>8337</v>
      </c>
      <c r="S33" s="33">
        <f t="shared" si="2"/>
        <v>42067.234375</v>
      </c>
      <c r="T33" s="33">
        <f t="shared" si="3"/>
        <v>42097.192708333328</v>
      </c>
    </row>
    <row r="34" spans="1:20" ht="41.4" x14ac:dyDescent="0.45">
      <c r="A34" s="21">
        <v>1819</v>
      </c>
      <c r="B34" s="22" t="s">
        <v>1820</v>
      </c>
      <c r="C34" s="22" t="s">
        <v>5929</v>
      </c>
      <c r="D34" s="30">
        <v>1200</v>
      </c>
      <c r="E34" s="31">
        <v>25</v>
      </c>
      <c r="F34" s="21" t="s">
        <v>8220</v>
      </c>
      <c r="G34" s="21" t="s">
        <v>8223</v>
      </c>
      <c r="H34" s="21" t="s">
        <v>8245</v>
      </c>
      <c r="I34" s="21">
        <v>1406743396</v>
      </c>
      <c r="J34" s="21">
        <v>1404151396</v>
      </c>
      <c r="K34" s="21" t="b">
        <v>0</v>
      </c>
      <c r="L34" s="21">
        <v>4</v>
      </c>
      <c r="M34" s="21" t="b">
        <v>0</v>
      </c>
      <c r="N34" s="21" t="s">
        <v>8283</v>
      </c>
      <c r="O34" s="21">
        <f t="shared" si="0"/>
        <v>2</v>
      </c>
      <c r="P34" s="21">
        <f t="shared" si="1"/>
        <v>6.25</v>
      </c>
      <c r="Q34" s="32" t="s">
        <v>8336</v>
      </c>
      <c r="R34" s="21" t="s">
        <v>8337</v>
      </c>
      <c r="S34" s="33">
        <f t="shared" si="2"/>
        <v>41820.752268518518</v>
      </c>
      <c r="T34" s="33">
        <f t="shared" si="3"/>
        <v>41850.752268518518</v>
      </c>
    </row>
    <row r="35" spans="1:20" ht="41.4" x14ac:dyDescent="0.45">
      <c r="A35" s="21">
        <v>1820</v>
      </c>
      <c r="B35" s="22" t="s">
        <v>1821</v>
      </c>
      <c r="C35" s="22" t="s">
        <v>5930</v>
      </c>
      <c r="D35" s="30">
        <v>26000</v>
      </c>
      <c r="E35" s="31">
        <v>1707</v>
      </c>
      <c r="F35" s="21" t="s">
        <v>8220</v>
      </c>
      <c r="G35" s="21" t="s">
        <v>8223</v>
      </c>
      <c r="H35" s="21" t="s">
        <v>8245</v>
      </c>
      <c r="I35" s="21">
        <v>1427850090</v>
      </c>
      <c r="J35" s="21">
        <v>1425261690</v>
      </c>
      <c r="K35" s="21" t="b">
        <v>0</v>
      </c>
      <c r="L35" s="21">
        <v>8</v>
      </c>
      <c r="M35" s="21" t="b">
        <v>0</v>
      </c>
      <c r="N35" s="21" t="s">
        <v>8283</v>
      </c>
      <c r="O35" s="21">
        <f t="shared" si="0"/>
        <v>7</v>
      </c>
      <c r="P35" s="21">
        <f t="shared" si="1"/>
        <v>213.38</v>
      </c>
      <c r="Q35" s="32" t="s">
        <v>8336</v>
      </c>
      <c r="R35" s="21" t="s">
        <v>8337</v>
      </c>
      <c r="S35" s="33">
        <f t="shared" si="2"/>
        <v>42065.084375000006</v>
      </c>
      <c r="T35" s="33">
        <f t="shared" si="3"/>
        <v>42095.042708333334</v>
      </c>
    </row>
  </sheetData>
  <conditionalFormatting sqref="F1:F35">
    <cfRule type="cellIs" dxfId="39" priority="2" operator="equal">
      <formula>"canceled"</formula>
    </cfRule>
    <cfRule type="cellIs" dxfId="38" priority="3" operator="equal">
      <formula>"failed"</formula>
    </cfRule>
    <cfRule type="cellIs" dxfId="37" priority="4" operator="equal">
      <formula>"successful"</formula>
    </cfRule>
    <cfRule type="cellIs" dxfId="36" priority="5" operator="equal">
      <formula>"live"</formula>
    </cfRule>
  </conditionalFormatting>
  <conditionalFormatting sqref="O1:P1 O2:O35 R1:T1">
    <cfRule type="colorScale" priority="1">
      <colorScale>
        <cfvo type="min"/>
        <cfvo type="percentile" val="90"/>
        <color rgb="FFFF0000"/>
        <color rgb="FF0070C0"/>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F301A-5B9A-4295-B92C-D5D220255FA1}">
  <dimension ref="A1:C14"/>
  <sheetViews>
    <sheetView zoomScaleNormal="100" workbookViewId="0"/>
  </sheetViews>
  <sheetFormatPr defaultRowHeight="13.8" x14ac:dyDescent="0.45"/>
  <cols>
    <col min="1" max="1" width="24.6171875" customWidth="1"/>
    <col min="2" max="2" width="12.47265625" customWidth="1"/>
    <col min="3" max="3" width="11.6640625" customWidth="1"/>
  </cols>
  <sheetData>
    <row r="1" spans="1:3" x14ac:dyDescent="0.45">
      <c r="B1" s="35" t="s">
        <v>8398</v>
      </c>
      <c r="C1" s="35" t="s">
        <v>8399</v>
      </c>
    </row>
    <row r="2" spans="1:3" x14ac:dyDescent="0.45">
      <c r="A2" s="35" t="s">
        <v>8400</v>
      </c>
      <c r="B2" s="34">
        <f>AVERAGE('US Ptobk Kickstarters - Success'!D:D)</f>
        <v>11797.983870967742</v>
      </c>
      <c r="C2" s="34">
        <f>AVERAGE('US Ptobk Kickstarters - Failed'!D:D)</f>
        <v>19033.823529411766</v>
      </c>
    </row>
    <row r="3" spans="1:3" x14ac:dyDescent="0.45">
      <c r="A3" s="35" t="s">
        <v>8401</v>
      </c>
      <c r="B3" s="34">
        <f>MEDIAN('US Ptobk Kickstarters - Success'!D:D)</f>
        <v>9000</v>
      </c>
      <c r="C3" s="34">
        <f>MEDIAN('US Ptobk Kickstarters - Failed'!D:D)</f>
        <v>15750</v>
      </c>
    </row>
    <row r="4" spans="1:3" x14ac:dyDescent="0.45">
      <c r="A4" t="s">
        <v>8405</v>
      </c>
      <c r="B4" s="34">
        <f>_xlfn.STDEV.P('US Ptobk Kickstarters - Success'!D:D)</f>
        <v>10121.836720502561</v>
      </c>
      <c r="C4" s="34">
        <f>_xlfn.STDEV.P('US Ptobk Kickstarters - Failed'!D:D)</f>
        <v>14194.71069980685</v>
      </c>
    </row>
    <row r="5" spans="1:3" x14ac:dyDescent="0.45">
      <c r="A5" t="s">
        <v>8406</v>
      </c>
      <c r="B5" s="34">
        <f>_xlfn.QUARTILE.EXC('US Ptobk Kickstarters - Success'!D:D,3)</f>
        <v>16512.5</v>
      </c>
      <c r="C5" s="34">
        <f>_xlfn.QUARTILE.EXC('US Ptobk Kickstarters - Failed'!D:D,3)</f>
        <v>30000</v>
      </c>
    </row>
    <row r="6" spans="1:3" x14ac:dyDescent="0.45">
      <c r="A6" t="s">
        <v>8407</v>
      </c>
      <c r="B6" s="34">
        <f>_xlfn.QUARTILE.EXC('US Ptobk Kickstarters - Success'!D:D,1)</f>
        <v>3875</v>
      </c>
      <c r="C6" s="34">
        <f>_xlfn.QUARTILE.EXC('US Ptobk Kickstarters - Failed'!D:D,1)</f>
        <v>5375</v>
      </c>
    </row>
    <row r="7" spans="1:3" x14ac:dyDescent="0.45">
      <c r="A7" t="s">
        <v>8408</v>
      </c>
      <c r="B7" s="34">
        <f>B5-B6</f>
        <v>12637.5</v>
      </c>
      <c r="C7" s="34">
        <f>C5-C6</f>
        <v>24625</v>
      </c>
    </row>
    <row r="8" spans="1:3" x14ac:dyDescent="0.45">
      <c r="B8" s="34"/>
      <c r="C8" s="34"/>
    </row>
    <row r="9" spans="1:3" x14ac:dyDescent="0.45">
      <c r="A9" s="35" t="s">
        <v>8402</v>
      </c>
      <c r="B9" s="34">
        <f>AVERAGE('US Ptobk Kickstarters - Success'!E:E)</f>
        <v>16550.925645161289</v>
      </c>
      <c r="C9" s="34">
        <f>AVERAGE('US Ptobk Kickstarters - Failed'!E:E)</f>
        <v>4461.6611764705876</v>
      </c>
    </row>
    <row r="10" spans="1:3" x14ac:dyDescent="0.45">
      <c r="A10" s="35" t="s">
        <v>8403</v>
      </c>
      <c r="B10" s="34">
        <f>MEDIAN('US Ptobk Kickstarters - Success'!E:E)</f>
        <v>13281.5</v>
      </c>
      <c r="C10" s="34">
        <f>MEDIAN('US Ptobk Kickstarters - Failed'!E:E)</f>
        <v>1932.5</v>
      </c>
    </row>
    <row r="11" spans="1:3" x14ac:dyDescent="0.45">
      <c r="A11" t="s">
        <v>8409</v>
      </c>
      <c r="B11" s="34">
        <f>_xlfn.STDEV.P('US Ptobk Kickstarters - Success'!E:E)</f>
        <v>13932.793462456588</v>
      </c>
      <c r="C11" s="34">
        <f>_xlfn.STDEV.P('US Ptobk Kickstarters - Failed'!E:E)</f>
        <v>5178.8597043999407</v>
      </c>
    </row>
    <row r="12" spans="1:3" x14ac:dyDescent="0.45">
      <c r="A12" t="s">
        <v>8410</v>
      </c>
      <c r="B12" s="34">
        <f>_xlfn.QUARTILE.EXC('US Ptobk Kickstarters - Success'!E:E,3)</f>
        <v>23396.25</v>
      </c>
      <c r="C12" s="34">
        <f>_xlfn.QUARTILE.EXC('US Ptobk Kickstarters - Failed'!E:E,3)</f>
        <v>6924.62</v>
      </c>
    </row>
    <row r="13" spans="1:3" x14ac:dyDescent="0.45">
      <c r="A13" t="s">
        <v>8411</v>
      </c>
      <c r="B13" s="34">
        <f>_xlfn.QUARTILE.EXC('US Ptobk Kickstarters - Success'!E:E,1)</f>
        <v>5763.9</v>
      </c>
      <c r="C13" s="34">
        <f>_xlfn.QUARTILE.EXC('US Ptobk Kickstarters - Failed'!E:E,1)</f>
        <v>884.5</v>
      </c>
    </row>
    <row r="14" spans="1:3" x14ac:dyDescent="0.45">
      <c r="A14" t="s">
        <v>8412</v>
      </c>
      <c r="B14" s="34">
        <f>B12-B13</f>
        <v>17632.349999999999</v>
      </c>
      <c r="C14" s="34">
        <f>C12-C13</f>
        <v>6040.12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BE8D4-82DD-4CDF-9258-2072BB06F1E5}">
  <dimension ref="A1:T53"/>
  <sheetViews>
    <sheetView workbookViewId="0"/>
  </sheetViews>
  <sheetFormatPr defaultRowHeight="13.8" x14ac:dyDescent="0.45"/>
  <cols>
    <col min="2" max="2" width="38.5234375" customWidth="1"/>
    <col min="3" max="3" width="40.37890625" customWidth="1"/>
    <col min="4" max="4" width="15.5234375" customWidth="1"/>
    <col min="5" max="5" width="12.37890625" customWidth="1"/>
    <col min="6" max="6" width="9.046875" customWidth="1"/>
    <col min="7" max="7" width="7.47265625" customWidth="1"/>
    <col min="8" max="8" width="8.140625" customWidth="1"/>
    <col min="9" max="9" width="19.37890625" customWidth="1"/>
    <col min="10" max="10" width="17.85546875" customWidth="1"/>
    <col min="11" max="11" width="8.76171875" customWidth="1"/>
    <col min="12" max="12" width="13.234375" customWidth="1"/>
    <col min="13" max="13" width="8.234375" customWidth="1"/>
    <col min="14" max="14" width="24.28515625" customWidth="1"/>
    <col min="15" max="15" width="16.5234375" customWidth="1"/>
    <col min="16" max="16" width="15.47265625" customWidth="1"/>
    <col min="17" max="17" width="13.6640625" customWidth="1"/>
    <col min="18" max="18" width="14.6640625" customWidth="1"/>
    <col min="19" max="19" width="21.6640625" customWidth="1"/>
    <col min="20" max="20" width="20.5234375" customWidth="1"/>
  </cols>
  <sheetData>
    <row r="1" spans="1:20" ht="14.1" x14ac:dyDescent="0.45">
      <c r="A1" s="24" t="s">
        <v>0</v>
      </c>
      <c r="B1" s="25" t="s">
        <v>1</v>
      </c>
      <c r="C1" s="25" t="s">
        <v>4110</v>
      </c>
      <c r="D1" s="26" t="s">
        <v>8216</v>
      </c>
      <c r="E1" s="27" t="s">
        <v>8217</v>
      </c>
      <c r="F1" s="24" t="s">
        <v>8304</v>
      </c>
      <c r="G1" s="24" t="s">
        <v>8222</v>
      </c>
      <c r="H1" s="24" t="s">
        <v>8244</v>
      </c>
      <c r="I1" s="24" t="s">
        <v>8258</v>
      </c>
      <c r="J1" s="24" t="s">
        <v>8259</v>
      </c>
      <c r="K1" s="24" t="s">
        <v>8260</v>
      </c>
      <c r="L1" s="24" t="s">
        <v>8261</v>
      </c>
      <c r="M1" s="24" t="s">
        <v>8262</v>
      </c>
      <c r="N1" s="24" t="s">
        <v>8305</v>
      </c>
      <c r="O1" s="24" t="s">
        <v>8306</v>
      </c>
      <c r="P1" s="24" t="s">
        <v>8307</v>
      </c>
      <c r="Q1" s="28" t="s">
        <v>8358</v>
      </c>
      <c r="R1" s="24" t="s">
        <v>8359</v>
      </c>
      <c r="S1" s="29" t="s">
        <v>8371</v>
      </c>
      <c r="T1" s="29" t="s">
        <v>8372</v>
      </c>
    </row>
    <row r="2" spans="1:20" ht="41.4" x14ac:dyDescent="0.45">
      <c r="A2" s="21">
        <v>2181</v>
      </c>
      <c r="B2" s="22" t="s">
        <v>2182</v>
      </c>
      <c r="C2" s="22" t="s">
        <v>6291</v>
      </c>
      <c r="D2" s="30">
        <v>2000</v>
      </c>
      <c r="E2" s="31">
        <v>3062</v>
      </c>
      <c r="F2" s="21" t="s">
        <v>8218</v>
      </c>
      <c r="G2" s="21" t="s">
        <v>8223</v>
      </c>
      <c r="H2" s="21" t="s">
        <v>8245</v>
      </c>
      <c r="I2" s="21">
        <v>1487635653</v>
      </c>
      <c r="J2" s="21">
        <v>1486426053</v>
      </c>
      <c r="K2" s="21" t="b">
        <v>0</v>
      </c>
      <c r="L2" s="21">
        <v>53</v>
      </c>
      <c r="M2" s="21" t="b">
        <v>1</v>
      </c>
      <c r="N2" s="21" t="s">
        <v>8295</v>
      </c>
      <c r="O2" s="21">
        <f t="shared" ref="O2:O53" si="0">ROUND(E2/D2*100,0)</f>
        <v>153</v>
      </c>
      <c r="P2" s="21">
        <f t="shared" ref="P2:P53" si="1">IFERROR(ROUND(E2/L2,2),0)</f>
        <v>57.77</v>
      </c>
      <c r="Q2" s="32" t="s">
        <v>8331</v>
      </c>
      <c r="R2" s="21" t="s">
        <v>8349</v>
      </c>
      <c r="S2" s="33">
        <f t="shared" ref="S2:S53" si="2">(((J2/60)/60)/24)+DATE(1970,1,1)</f>
        <v>42773.005243055552</v>
      </c>
      <c r="T2" s="33">
        <f t="shared" ref="T2:T53" si="3">(((I2/60)/60)/24)+DATE(1970,1,1)</f>
        <v>42787.005243055552</v>
      </c>
    </row>
    <row r="3" spans="1:20" ht="41.4" x14ac:dyDescent="0.45">
      <c r="A3" s="21">
        <v>2183</v>
      </c>
      <c r="B3" s="22" t="s">
        <v>2184</v>
      </c>
      <c r="C3" s="22" t="s">
        <v>6293</v>
      </c>
      <c r="D3" s="30">
        <v>1800</v>
      </c>
      <c r="E3" s="31">
        <v>8807</v>
      </c>
      <c r="F3" s="21" t="s">
        <v>8218</v>
      </c>
      <c r="G3" s="21" t="s">
        <v>8223</v>
      </c>
      <c r="H3" s="21" t="s">
        <v>8245</v>
      </c>
      <c r="I3" s="21">
        <v>1486616400</v>
      </c>
      <c r="J3" s="21">
        <v>1484037977</v>
      </c>
      <c r="K3" s="21" t="b">
        <v>0</v>
      </c>
      <c r="L3" s="21">
        <v>279</v>
      </c>
      <c r="M3" s="21" t="b">
        <v>1</v>
      </c>
      <c r="N3" s="21" t="s">
        <v>8295</v>
      </c>
      <c r="O3" s="21">
        <f t="shared" si="0"/>
        <v>489</v>
      </c>
      <c r="P3" s="21">
        <f t="shared" si="1"/>
        <v>31.57</v>
      </c>
      <c r="Q3" s="32" t="s">
        <v>8331</v>
      </c>
      <c r="R3" s="21" t="s">
        <v>8349</v>
      </c>
      <c r="S3" s="33">
        <f t="shared" si="2"/>
        <v>42745.365474537044</v>
      </c>
      <c r="T3" s="33">
        <f t="shared" si="3"/>
        <v>42775.208333333328</v>
      </c>
    </row>
    <row r="4" spans="1:20" ht="41.4" x14ac:dyDescent="0.45">
      <c r="A4" s="21">
        <v>2184</v>
      </c>
      <c r="B4" s="22" t="s">
        <v>2185</v>
      </c>
      <c r="C4" s="22" t="s">
        <v>6294</v>
      </c>
      <c r="D4" s="30">
        <v>10000</v>
      </c>
      <c r="E4" s="31">
        <v>28474</v>
      </c>
      <c r="F4" s="21" t="s">
        <v>8218</v>
      </c>
      <c r="G4" s="21" t="s">
        <v>8223</v>
      </c>
      <c r="H4" s="21" t="s">
        <v>8245</v>
      </c>
      <c r="I4" s="21">
        <v>1453737600</v>
      </c>
      <c r="J4" s="21">
        <v>1452530041</v>
      </c>
      <c r="K4" s="21" t="b">
        <v>1</v>
      </c>
      <c r="L4" s="21">
        <v>266</v>
      </c>
      <c r="M4" s="21" t="b">
        <v>1</v>
      </c>
      <c r="N4" s="21" t="s">
        <v>8295</v>
      </c>
      <c r="O4" s="21">
        <f t="shared" si="0"/>
        <v>285</v>
      </c>
      <c r="P4" s="21">
        <f t="shared" si="1"/>
        <v>107.05</v>
      </c>
      <c r="Q4" s="32" t="s">
        <v>8331</v>
      </c>
      <c r="R4" s="21" t="s">
        <v>8349</v>
      </c>
      <c r="S4" s="33">
        <f t="shared" si="2"/>
        <v>42380.690289351856</v>
      </c>
      <c r="T4" s="33">
        <f t="shared" si="3"/>
        <v>42394.666666666672</v>
      </c>
    </row>
    <row r="5" spans="1:20" ht="27.6" x14ac:dyDescent="0.45">
      <c r="A5" s="21">
        <v>2186</v>
      </c>
      <c r="B5" s="22" t="s">
        <v>2187</v>
      </c>
      <c r="C5" s="22" t="s">
        <v>6296</v>
      </c>
      <c r="D5" s="30">
        <v>20000</v>
      </c>
      <c r="E5" s="31">
        <v>21935</v>
      </c>
      <c r="F5" s="21" t="s">
        <v>8218</v>
      </c>
      <c r="G5" s="21" t="s">
        <v>8223</v>
      </c>
      <c r="H5" s="21" t="s">
        <v>8245</v>
      </c>
      <c r="I5" s="21">
        <v>1473213600</v>
      </c>
      <c r="J5" s="21">
        <v>1470062743</v>
      </c>
      <c r="K5" s="21" t="b">
        <v>0</v>
      </c>
      <c r="L5" s="21">
        <v>392</v>
      </c>
      <c r="M5" s="21" t="b">
        <v>1</v>
      </c>
      <c r="N5" s="21" t="s">
        <v>8295</v>
      </c>
      <c r="O5" s="21">
        <f t="shared" si="0"/>
        <v>110</v>
      </c>
      <c r="P5" s="21">
        <f t="shared" si="1"/>
        <v>55.96</v>
      </c>
      <c r="Q5" s="32" t="s">
        <v>8331</v>
      </c>
      <c r="R5" s="21" t="s">
        <v>8349</v>
      </c>
      <c r="S5" s="33">
        <f t="shared" si="2"/>
        <v>42583.615081018521</v>
      </c>
      <c r="T5" s="33">
        <f t="shared" si="3"/>
        <v>42620.083333333328</v>
      </c>
    </row>
    <row r="6" spans="1:20" ht="41.4" x14ac:dyDescent="0.45">
      <c r="A6" s="21">
        <v>2187</v>
      </c>
      <c r="B6" s="22" t="s">
        <v>2188</v>
      </c>
      <c r="C6" s="22" t="s">
        <v>6297</v>
      </c>
      <c r="D6" s="30">
        <v>20000</v>
      </c>
      <c r="E6" s="31">
        <v>202928.5</v>
      </c>
      <c r="F6" s="21" t="s">
        <v>8218</v>
      </c>
      <c r="G6" s="21" t="s">
        <v>8223</v>
      </c>
      <c r="H6" s="21" t="s">
        <v>8245</v>
      </c>
      <c r="I6" s="21">
        <v>1428033540</v>
      </c>
      <c r="J6" s="21">
        <v>1425531666</v>
      </c>
      <c r="K6" s="21" t="b">
        <v>1</v>
      </c>
      <c r="L6" s="21">
        <v>3562</v>
      </c>
      <c r="M6" s="21" t="b">
        <v>1</v>
      </c>
      <c r="N6" s="21" t="s">
        <v>8295</v>
      </c>
      <c r="O6" s="21">
        <f t="shared" si="0"/>
        <v>1015</v>
      </c>
      <c r="P6" s="21">
        <f t="shared" si="1"/>
        <v>56.97</v>
      </c>
      <c r="Q6" s="32" t="s">
        <v>8331</v>
      </c>
      <c r="R6" s="21" t="s">
        <v>8349</v>
      </c>
      <c r="S6" s="33">
        <f t="shared" si="2"/>
        <v>42068.209097222221</v>
      </c>
      <c r="T6" s="33">
        <f t="shared" si="3"/>
        <v>42097.165972222225</v>
      </c>
    </row>
    <row r="7" spans="1:20" ht="41.4" x14ac:dyDescent="0.45">
      <c r="A7" s="21">
        <v>2190</v>
      </c>
      <c r="B7" s="22" t="s">
        <v>2191</v>
      </c>
      <c r="C7" s="22" t="s">
        <v>6300</v>
      </c>
      <c r="D7" s="30">
        <v>19000</v>
      </c>
      <c r="E7" s="31">
        <v>35076</v>
      </c>
      <c r="F7" s="21" t="s">
        <v>8218</v>
      </c>
      <c r="G7" s="21" t="s">
        <v>8223</v>
      </c>
      <c r="H7" s="21" t="s">
        <v>8245</v>
      </c>
      <c r="I7" s="21">
        <v>1458716340</v>
      </c>
      <c r="J7" s="21">
        <v>1455721204</v>
      </c>
      <c r="K7" s="21" t="b">
        <v>0</v>
      </c>
      <c r="L7" s="21">
        <v>537</v>
      </c>
      <c r="M7" s="21" t="b">
        <v>1</v>
      </c>
      <c r="N7" s="21" t="s">
        <v>8295</v>
      </c>
      <c r="O7" s="21">
        <f t="shared" si="0"/>
        <v>185</v>
      </c>
      <c r="P7" s="21">
        <f t="shared" si="1"/>
        <v>65.319999999999993</v>
      </c>
      <c r="Q7" s="32" t="s">
        <v>8331</v>
      </c>
      <c r="R7" s="21" t="s">
        <v>8349</v>
      </c>
      <c r="S7" s="33">
        <f t="shared" si="2"/>
        <v>42417.625046296293</v>
      </c>
      <c r="T7" s="33">
        <f t="shared" si="3"/>
        <v>42452.290972222225</v>
      </c>
    </row>
    <row r="8" spans="1:20" ht="41.4" x14ac:dyDescent="0.45">
      <c r="A8" s="21">
        <v>2193</v>
      </c>
      <c r="B8" s="22" t="s">
        <v>2194</v>
      </c>
      <c r="C8" s="22" t="s">
        <v>6303</v>
      </c>
      <c r="D8" s="30">
        <v>15000</v>
      </c>
      <c r="E8" s="31">
        <v>67856</v>
      </c>
      <c r="F8" s="21" t="s">
        <v>8218</v>
      </c>
      <c r="G8" s="21" t="s">
        <v>8223</v>
      </c>
      <c r="H8" s="21" t="s">
        <v>8245</v>
      </c>
      <c r="I8" s="21">
        <v>1479704340</v>
      </c>
      <c r="J8" s="21">
        <v>1477043072</v>
      </c>
      <c r="K8" s="21" t="b">
        <v>0</v>
      </c>
      <c r="L8" s="21">
        <v>897</v>
      </c>
      <c r="M8" s="21" t="b">
        <v>1</v>
      </c>
      <c r="N8" s="21" t="s">
        <v>8295</v>
      </c>
      <c r="O8" s="21">
        <f t="shared" si="0"/>
        <v>452</v>
      </c>
      <c r="P8" s="21">
        <f t="shared" si="1"/>
        <v>75.650000000000006</v>
      </c>
      <c r="Q8" s="32" t="s">
        <v>8331</v>
      </c>
      <c r="R8" s="21" t="s">
        <v>8349</v>
      </c>
      <c r="S8" s="33">
        <f t="shared" si="2"/>
        <v>42664.405925925923</v>
      </c>
      <c r="T8" s="33">
        <f t="shared" si="3"/>
        <v>42695.207638888889</v>
      </c>
    </row>
    <row r="9" spans="1:20" ht="55.2" x14ac:dyDescent="0.45">
      <c r="A9" s="21">
        <v>2194</v>
      </c>
      <c r="B9" s="22" t="s">
        <v>2195</v>
      </c>
      <c r="C9" s="22" t="s">
        <v>6304</v>
      </c>
      <c r="D9" s="30">
        <v>10000</v>
      </c>
      <c r="E9" s="31">
        <v>53737</v>
      </c>
      <c r="F9" s="21" t="s">
        <v>8218</v>
      </c>
      <c r="G9" s="21" t="s">
        <v>8223</v>
      </c>
      <c r="H9" s="21" t="s">
        <v>8245</v>
      </c>
      <c r="I9" s="21">
        <v>1459012290</v>
      </c>
      <c r="J9" s="21">
        <v>1456423890</v>
      </c>
      <c r="K9" s="21" t="b">
        <v>0</v>
      </c>
      <c r="L9" s="21">
        <v>878</v>
      </c>
      <c r="M9" s="21" t="b">
        <v>1</v>
      </c>
      <c r="N9" s="21" t="s">
        <v>8295</v>
      </c>
      <c r="O9" s="21">
        <f t="shared" si="0"/>
        <v>537</v>
      </c>
      <c r="P9" s="21">
        <f t="shared" si="1"/>
        <v>61.2</v>
      </c>
      <c r="Q9" s="32" t="s">
        <v>8331</v>
      </c>
      <c r="R9" s="21" t="s">
        <v>8349</v>
      </c>
      <c r="S9" s="33">
        <f t="shared" si="2"/>
        <v>42425.757986111115</v>
      </c>
      <c r="T9" s="33">
        <f t="shared" si="3"/>
        <v>42455.716319444444</v>
      </c>
    </row>
    <row r="10" spans="1:20" ht="27.6" x14ac:dyDescent="0.45">
      <c r="A10" s="21">
        <v>2195</v>
      </c>
      <c r="B10" s="22" t="s">
        <v>2196</v>
      </c>
      <c r="C10" s="22" t="s">
        <v>6305</v>
      </c>
      <c r="D10" s="30">
        <v>4600</v>
      </c>
      <c r="E10" s="31">
        <v>5535</v>
      </c>
      <c r="F10" s="21" t="s">
        <v>8218</v>
      </c>
      <c r="G10" s="21" t="s">
        <v>8223</v>
      </c>
      <c r="H10" s="21" t="s">
        <v>8245</v>
      </c>
      <c r="I10" s="21">
        <v>1439317900</v>
      </c>
      <c r="J10" s="21">
        <v>1436725900</v>
      </c>
      <c r="K10" s="21" t="b">
        <v>0</v>
      </c>
      <c r="L10" s="21">
        <v>115</v>
      </c>
      <c r="M10" s="21" t="b">
        <v>1</v>
      </c>
      <c r="N10" s="21" t="s">
        <v>8295</v>
      </c>
      <c r="O10" s="21">
        <f t="shared" si="0"/>
        <v>120</v>
      </c>
      <c r="P10" s="21">
        <f t="shared" si="1"/>
        <v>48.13</v>
      </c>
      <c r="Q10" s="32" t="s">
        <v>8331</v>
      </c>
      <c r="R10" s="21" t="s">
        <v>8349</v>
      </c>
      <c r="S10" s="33">
        <f t="shared" si="2"/>
        <v>42197.771990740745</v>
      </c>
      <c r="T10" s="33">
        <f t="shared" si="3"/>
        <v>42227.771990740745</v>
      </c>
    </row>
    <row r="11" spans="1:20" ht="27.6" x14ac:dyDescent="0.45">
      <c r="A11" s="21">
        <v>2196</v>
      </c>
      <c r="B11" s="22" t="s">
        <v>2197</v>
      </c>
      <c r="C11" s="22" t="s">
        <v>6306</v>
      </c>
      <c r="D11" s="30">
        <v>14000</v>
      </c>
      <c r="E11" s="31">
        <v>15937</v>
      </c>
      <c r="F11" s="21" t="s">
        <v>8218</v>
      </c>
      <c r="G11" s="21" t="s">
        <v>8223</v>
      </c>
      <c r="H11" s="21" t="s">
        <v>8245</v>
      </c>
      <c r="I11" s="21">
        <v>1480662000</v>
      </c>
      <c r="J11" s="21">
        <v>1478000502</v>
      </c>
      <c r="K11" s="21" t="b">
        <v>0</v>
      </c>
      <c r="L11" s="21">
        <v>234</v>
      </c>
      <c r="M11" s="21" t="b">
        <v>1</v>
      </c>
      <c r="N11" s="21" t="s">
        <v>8295</v>
      </c>
      <c r="O11" s="21">
        <f t="shared" si="0"/>
        <v>114</v>
      </c>
      <c r="P11" s="21">
        <f t="shared" si="1"/>
        <v>68.11</v>
      </c>
      <c r="Q11" s="32" t="s">
        <v>8331</v>
      </c>
      <c r="R11" s="21" t="s">
        <v>8349</v>
      </c>
      <c r="S11" s="33">
        <f t="shared" si="2"/>
        <v>42675.487291666665</v>
      </c>
      <c r="T11" s="33">
        <f t="shared" si="3"/>
        <v>42706.291666666672</v>
      </c>
    </row>
    <row r="12" spans="1:20" ht="41.4" x14ac:dyDescent="0.45">
      <c r="A12" s="21">
        <v>2197</v>
      </c>
      <c r="B12" s="22" t="s">
        <v>2198</v>
      </c>
      <c r="C12" s="22" t="s">
        <v>6307</v>
      </c>
      <c r="D12" s="30">
        <v>30000</v>
      </c>
      <c r="E12" s="31">
        <v>285309.33</v>
      </c>
      <c r="F12" s="21" t="s">
        <v>8218</v>
      </c>
      <c r="G12" s="21" t="s">
        <v>8223</v>
      </c>
      <c r="H12" s="21" t="s">
        <v>8245</v>
      </c>
      <c r="I12" s="21">
        <v>1425132059</v>
      </c>
      <c r="J12" s="21">
        <v>1422540059</v>
      </c>
      <c r="K12" s="21" t="b">
        <v>0</v>
      </c>
      <c r="L12" s="21">
        <v>4330</v>
      </c>
      <c r="M12" s="21" t="b">
        <v>1</v>
      </c>
      <c r="N12" s="21" t="s">
        <v>8295</v>
      </c>
      <c r="O12" s="21">
        <f t="shared" si="0"/>
        <v>951</v>
      </c>
      <c r="P12" s="21">
        <f t="shared" si="1"/>
        <v>65.89</v>
      </c>
      <c r="Q12" s="32" t="s">
        <v>8331</v>
      </c>
      <c r="R12" s="21" t="s">
        <v>8349</v>
      </c>
      <c r="S12" s="33">
        <f t="shared" si="2"/>
        <v>42033.584016203706</v>
      </c>
      <c r="T12" s="33">
        <f t="shared" si="3"/>
        <v>42063.584016203706</v>
      </c>
    </row>
    <row r="13" spans="1:20" ht="41.4" x14ac:dyDescent="0.45">
      <c r="A13" s="21">
        <v>2198</v>
      </c>
      <c r="B13" s="22" t="s">
        <v>2199</v>
      </c>
      <c r="C13" s="22" t="s">
        <v>6308</v>
      </c>
      <c r="D13" s="30">
        <v>40000</v>
      </c>
      <c r="E13" s="31">
        <v>53157</v>
      </c>
      <c r="F13" s="21" t="s">
        <v>8218</v>
      </c>
      <c r="G13" s="21" t="s">
        <v>8223</v>
      </c>
      <c r="H13" s="21" t="s">
        <v>8245</v>
      </c>
      <c r="I13" s="21">
        <v>1447507200</v>
      </c>
      <c r="J13" s="21">
        <v>1444911600</v>
      </c>
      <c r="K13" s="21" t="b">
        <v>0</v>
      </c>
      <c r="L13" s="21">
        <v>651</v>
      </c>
      <c r="M13" s="21" t="b">
        <v>1</v>
      </c>
      <c r="N13" s="21" t="s">
        <v>8295</v>
      </c>
      <c r="O13" s="21">
        <f t="shared" si="0"/>
        <v>133</v>
      </c>
      <c r="P13" s="21">
        <f t="shared" si="1"/>
        <v>81.650000000000006</v>
      </c>
      <c r="Q13" s="32" t="s">
        <v>8331</v>
      </c>
      <c r="R13" s="21" t="s">
        <v>8349</v>
      </c>
      <c r="S13" s="33">
        <f t="shared" si="2"/>
        <v>42292.513888888891</v>
      </c>
      <c r="T13" s="33">
        <f t="shared" si="3"/>
        <v>42322.555555555555</v>
      </c>
    </row>
    <row r="14" spans="1:20" ht="41.4" x14ac:dyDescent="0.45">
      <c r="A14" s="21">
        <v>2221</v>
      </c>
      <c r="B14" s="22" t="s">
        <v>2222</v>
      </c>
      <c r="C14" s="22" t="s">
        <v>6331</v>
      </c>
      <c r="D14" s="30">
        <v>7500</v>
      </c>
      <c r="E14" s="31">
        <v>8109</v>
      </c>
      <c r="F14" s="21" t="s">
        <v>8218</v>
      </c>
      <c r="G14" s="21" t="s">
        <v>8223</v>
      </c>
      <c r="H14" s="21" t="s">
        <v>8245</v>
      </c>
      <c r="I14" s="21">
        <v>1461369600</v>
      </c>
      <c r="J14" s="21">
        <v>1458748809</v>
      </c>
      <c r="K14" s="21" t="b">
        <v>0</v>
      </c>
      <c r="L14" s="21">
        <v>218</v>
      </c>
      <c r="M14" s="21" t="b">
        <v>1</v>
      </c>
      <c r="N14" s="21" t="s">
        <v>8295</v>
      </c>
      <c r="O14" s="21">
        <f t="shared" si="0"/>
        <v>108</v>
      </c>
      <c r="P14" s="21">
        <f t="shared" si="1"/>
        <v>37.200000000000003</v>
      </c>
      <c r="Q14" s="32" t="s">
        <v>8331</v>
      </c>
      <c r="R14" s="21" t="s">
        <v>8349</v>
      </c>
      <c r="S14" s="33">
        <f t="shared" si="2"/>
        <v>42452.666770833333</v>
      </c>
      <c r="T14" s="33">
        <f t="shared" si="3"/>
        <v>42483</v>
      </c>
    </row>
    <row r="15" spans="1:20" ht="41.4" x14ac:dyDescent="0.45">
      <c r="A15" s="21">
        <v>2222</v>
      </c>
      <c r="B15" s="22" t="s">
        <v>2223</v>
      </c>
      <c r="C15" s="22" t="s">
        <v>6332</v>
      </c>
      <c r="D15" s="30">
        <v>500</v>
      </c>
      <c r="E15" s="31">
        <v>813</v>
      </c>
      <c r="F15" s="21" t="s">
        <v>8218</v>
      </c>
      <c r="G15" s="21" t="s">
        <v>8223</v>
      </c>
      <c r="H15" s="21" t="s">
        <v>8245</v>
      </c>
      <c r="I15" s="21">
        <v>1327776847</v>
      </c>
      <c r="J15" s="21">
        <v>1325184847</v>
      </c>
      <c r="K15" s="21" t="b">
        <v>0</v>
      </c>
      <c r="L15" s="21">
        <v>30</v>
      </c>
      <c r="M15" s="21" t="b">
        <v>1</v>
      </c>
      <c r="N15" s="21" t="s">
        <v>8295</v>
      </c>
      <c r="O15" s="21">
        <f t="shared" si="0"/>
        <v>163</v>
      </c>
      <c r="P15" s="21">
        <f t="shared" si="1"/>
        <v>27.1</v>
      </c>
      <c r="Q15" s="32" t="s">
        <v>8331</v>
      </c>
      <c r="R15" s="21" t="s">
        <v>8349</v>
      </c>
      <c r="S15" s="33">
        <f t="shared" si="2"/>
        <v>40906.787581018521</v>
      </c>
      <c r="T15" s="33">
        <f t="shared" si="3"/>
        <v>40936.787581018521</v>
      </c>
    </row>
    <row r="16" spans="1:20" ht="41.4" x14ac:dyDescent="0.45">
      <c r="A16" s="21">
        <v>2224</v>
      </c>
      <c r="B16" s="22" t="s">
        <v>2225</v>
      </c>
      <c r="C16" s="22" t="s">
        <v>6334</v>
      </c>
      <c r="D16" s="30">
        <v>10000</v>
      </c>
      <c r="E16" s="31">
        <v>24315</v>
      </c>
      <c r="F16" s="21" t="s">
        <v>8218</v>
      </c>
      <c r="G16" s="21" t="s">
        <v>8223</v>
      </c>
      <c r="H16" s="21" t="s">
        <v>8245</v>
      </c>
      <c r="I16" s="21">
        <v>1477767600</v>
      </c>
      <c r="J16" s="21">
        <v>1475337675</v>
      </c>
      <c r="K16" s="21" t="b">
        <v>0</v>
      </c>
      <c r="L16" s="21">
        <v>296</v>
      </c>
      <c r="M16" s="21" t="b">
        <v>1</v>
      </c>
      <c r="N16" s="21" t="s">
        <v>8295</v>
      </c>
      <c r="O16" s="21">
        <f t="shared" si="0"/>
        <v>243</v>
      </c>
      <c r="P16" s="21">
        <f t="shared" si="1"/>
        <v>82.15</v>
      </c>
      <c r="Q16" s="32" t="s">
        <v>8331</v>
      </c>
      <c r="R16" s="21" t="s">
        <v>8349</v>
      </c>
      <c r="S16" s="33">
        <f t="shared" si="2"/>
        <v>42644.667534722219</v>
      </c>
      <c r="T16" s="33">
        <f t="shared" si="3"/>
        <v>42672.791666666672</v>
      </c>
    </row>
    <row r="17" spans="1:20" ht="41.4" x14ac:dyDescent="0.45">
      <c r="A17" s="21">
        <v>2226</v>
      </c>
      <c r="B17" s="22" t="s">
        <v>2227</v>
      </c>
      <c r="C17" s="22" t="s">
        <v>6336</v>
      </c>
      <c r="D17" s="30">
        <v>18000</v>
      </c>
      <c r="E17" s="31">
        <v>19523.310000000001</v>
      </c>
      <c r="F17" s="21" t="s">
        <v>8218</v>
      </c>
      <c r="G17" s="21" t="s">
        <v>8223</v>
      </c>
      <c r="H17" s="21" t="s">
        <v>8245</v>
      </c>
      <c r="I17" s="21">
        <v>1455253140</v>
      </c>
      <c r="J17" s="21">
        <v>1452625822</v>
      </c>
      <c r="K17" s="21" t="b">
        <v>0</v>
      </c>
      <c r="L17" s="21">
        <v>321</v>
      </c>
      <c r="M17" s="21" t="b">
        <v>1</v>
      </c>
      <c r="N17" s="21" t="s">
        <v>8295</v>
      </c>
      <c r="O17" s="21">
        <f t="shared" si="0"/>
        <v>108</v>
      </c>
      <c r="P17" s="21">
        <f t="shared" si="1"/>
        <v>60.82</v>
      </c>
      <c r="Q17" s="32" t="s">
        <v>8331</v>
      </c>
      <c r="R17" s="21" t="s">
        <v>8349</v>
      </c>
      <c r="S17" s="33">
        <f t="shared" si="2"/>
        <v>42381.79886574074</v>
      </c>
      <c r="T17" s="33">
        <f t="shared" si="3"/>
        <v>42412.207638888889</v>
      </c>
    </row>
    <row r="18" spans="1:20" ht="41.4" x14ac:dyDescent="0.45">
      <c r="A18" s="21">
        <v>2229</v>
      </c>
      <c r="B18" s="22" t="s">
        <v>2230</v>
      </c>
      <c r="C18" s="22" t="s">
        <v>6339</v>
      </c>
      <c r="D18" s="30">
        <v>8012</v>
      </c>
      <c r="E18" s="31">
        <v>13704.33</v>
      </c>
      <c r="F18" s="21" t="s">
        <v>8218</v>
      </c>
      <c r="G18" s="21" t="s">
        <v>8223</v>
      </c>
      <c r="H18" s="21" t="s">
        <v>8245</v>
      </c>
      <c r="I18" s="21">
        <v>1378180800</v>
      </c>
      <c r="J18" s="21">
        <v>1375113391</v>
      </c>
      <c r="K18" s="21" t="b">
        <v>0</v>
      </c>
      <c r="L18" s="21">
        <v>539</v>
      </c>
      <c r="M18" s="21" t="b">
        <v>1</v>
      </c>
      <c r="N18" s="21" t="s">
        <v>8295</v>
      </c>
      <c r="O18" s="21">
        <f t="shared" si="0"/>
        <v>171</v>
      </c>
      <c r="P18" s="21">
        <f t="shared" si="1"/>
        <v>25.43</v>
      </c>
      <c r="Q18" s="32" t="s">
        <v>8331</v>
      </c>
      <c r="R18" s="21" t="s">
        <v>8349</v>
      </c>
      <c r="S18" s="33">
        <f t="shared" si="2"/>
        <v>41484.664247685185</v>
      </c>
      <c r="T18" s="33">
        <f t="shared" si="3"/>
        <v>41520.166666666664</v>
      </c>
    </row>
    <row r="19" spans="1:20" ht="41.4" x14ac:dyDescent="0.45">
      <c r="A19" s="21">
        <v>2230</v>
      </c>
      <c r="B19" s="22" t="s">
        <v>2231</v>
      </c>
      <c r="C19" s="22" t="s">
        <v>6340</v>
      </c>
      <c r="D19" s="30">
        <v>8500</v>
      </c>
      <c r="E19" s="31">
        <v>10706</v>
      </c>
      <c r="F19" s="21" t="s">
        <v>8218</v>
      </c>
      <c r="G19" s="21" t="s">
        <v>8223</v>
      </c>
      <c r="H19" s="21" t="s">
        <v>8245</v>
      </c>
      <c r="I19" s="21">
        <v>1398460127</v>
      </c>
      <c r="J19" s="21">
        <v>1395868127</v>
      </c>
      <c r="K19" s="21" t="b">
        <v>0</v>
      </c>
      <c r="L19" s="21">
        <v>498</v>
      </c>
      <c r="M19" s="21" t="b">
        <v>1</v>
      </c>
      <c r="N19" s="21" t="s">
        <v>8295</v>
      </c>
      <c r="O19" s="21">
        <f t="shared" si="0"/>
        <v>126</v>
      </c>
      <c r="P19" s="21">
        <f t="shared" si="1"/>
        <v>21.5</v>
      </c>
      <c r="Q19" s="32" t="s">
        <v>8331</v>
      </c>
      <c r="R19" s="21" t="s">
        <v>8349</v>
      </c>
      <c r="S19" s="33">
        <f t="shared" si="2"/>
        <v>41724.881099537037</v>
      </c>
      <c r="T19" s="33">
        <f t="shared" si="3"/>
        <v>41754.881099537037</v>
      </c>
    </row>
    <row r="20" spans="1:20" ht="41.4" x14ac:dyDescent="0.45">
      <c r="A20" s="21">
        <v>2231</v>
      </c>
      <c r="B20" s="22" t="s">
        <v>2232</v>
      </c>
      <c r="C20" s="22" t="s">
        <v>6341</v>
      </c>
      <c r="D20" s="30">
        <v>2500</v>
      </c>
      <c r="E20" s="31">
        <v>30303.24</v>
      </c>
      <c r="F20" s="21" t="s">
        <v>8218</v>
      </c>
      <c r="G20" s="21" t="s">
        <v>8223</v>
      </c>
      <c r="H20" s="21" t="s">
        <v>8245</v>
      </c>
      <c r="I20" s="21">
        <v>1372136400</v>
      </c>
      <c r="J20" s="21">
        <v>1369864301</v>
      </c>
      <c r="K20" s="21" t="b">
        <v>0</v>
      </c>
      <c r="L20" s="21">
        <v>1113</v>
      </c>
      <c r="M20" s="21" t="b">
        <v>1</v>
      </c>
      <c r="N20" s="21" t="s">
        <v>8295</v>
      </c>
      <c r="O20" s="21">
        <f t="shared" si="0"/>
        <v>1212</v>
      </c>
      <c r="P20" s="21">
        <f t="shared" si="1"/>
        <v>27.23</v>
      </c>
      <c r="Q20" s="32" t="s">
        <v>8331</v>
      </c>
      <c r="R20" s="21" t="s">
        <v>8349</v>
      </c>
      <c r="S20" s="33">
        <f t="shared" si="2"/>
        <v>41423.910891203705</v>
      </c>
      <c r="T20" s="33">
        <f t="shared" si="3"/>
        <v>41450.208333333336</v>
      </c>
    </row>
    <row r="21" spans="1:20" ht="41.4" x14ac:dyDescent="0.45">
      <c r="A21" s="21">
        <v>2232</v>
      </c>
      <c r="B21" s="22" t="s">
        <v>2233</v>
      </c>
      <c r="C21" s="22" t="s">
        <v>6342</v>
      </c>
      <c r="D21" s="30">
        <v>5000</v>
      </c>
      <c r="E21" s="31">
        <v>24790</v>
      </c>
      <c r="F21" s="21" t="s">
        <v>8218</v>
      </c>
      <c r="G21" s="21" t="s">
        <v>8223</v>
      </c>
      <c r="H21" s="21" t="s">
        <v>8245</v>
      </c>
      <c r="I21" s="21">
        <v>1405738800</v>
      </c>
      <c r="J21" s="21">
        <v>1402945408</v>
      </c>
      <c r="K21" s="21" t="b">
        <v>0</v>
      </c>
      <c r="L21" s="21">
        <v>988</v>
      </c>
      <c r="M21" s="21" t="b">
        <v>1</v>
      </c>
      <c r="N21" s="21" t="s">
        <v>8295</v>
      </c>
      <c r="O21" s="21">
        <f t="shared" si="0"/>
        <v>496</v>
      </c>
      <c r="P21" s="21">
        <f t="shared" si="1"/>
        <v>25.09</v>
      </c>
      <c r="Q21" s="32" t="s">
        <v>8331</v>
      </c>
      <c r="R21" s="21" t="s">
        <v>8349</v>
      </c>
      <c r="S21" s="33">
        <f t="shared" si="2"/>
        <v>41806.794074074074</v>
      </c>
      <c r="T21" s="33">
        <f t="shared" si="3"/>
        <v>41839.125</v>
      </c>
    </row>
    <row r="22" spans="1:20" ht="41.4" x14ac:dyDescent="0.45">
      <c r="A22" s="21">
        <v>2234</v>
      </c>
      <c r="B22" s="22" t="s">
        <v>2235</v>
      </c>
      <c r="C22" s="22" t="s">
        <v>6344</v>
      </c>
      <c r="D22" s="30">
        <v>100</v>
      </c>
      <c r="E22" s="31">
        <v>1165</v>
      </c>
      <c r="F22" s="21" t="s">
        <v>8218</v>
      </c>
      <c r="G22" s="21" t="s">
        <v>8223</v>
      </c>
      <c r="H22" s="21" t="s">
        <v>8245</v>
      </c>
      <c r="I22" s="21">
        <v>1483645647</v>
      </c>
      <c r="J22" s="21">
        <v>1481053647</v>
      </c>
      <c r="K22" s="21" t="b">
        <v>0</v>
      </c>
      <c r="L22" s="21">
        <v>28</v>
      </c>
      <c r="M22" s="21" t="b">
        <v>1</v>
      </c>
      <c r="N22" s="21" t="s">
        <v>8295</v>
      </c>
      <c r="O22" s="21">
        <f t="shared" si="0"/>
        <v>1165</v>
      </c>
      <c r="P22" s="21">
        <f t="shared" si="1"/>
        <v>41.61</v>
      </c>
      <c r="Q22" s="32" t="s">
        <v>8331</v>
      </c>
      <c r="R22" s="21" t="s">
        <v>8349</v>
      </c>
      <c r="S22" s="33">
        <f t="shared" si="2"/>
        <v>42710.824618055558</v>
      </c>
      <c r="T22" s="33">
        <f t="shared" si="3"/>
        <v>42740.824618055558</v>
      </c>
    </row>
    <row r="23" spans="1:20" ht="41.4" x14ac:dyDescent="0.45">
      <c r="A23" s="21">
        <v>2236</v>
      </c>
      <c r="B23" s="22" t="s">
        <v>2237</v>
      </c>
      <c r="C23" s="22" t="s">
        <v>6346</v>
      </c>
      <c r="D23" s="30">
        <v>2800</v>
      </c>
      <c r="E23" s="31">
        <v>15039</v>
      </c>
      <c r="F23" s="21" t="s">
        <v>8218</v>
      </c>
      <c r="G23" s="21" t="s">
        <v>8223</v>
      </c>
      <c r="H23" s="21" t="s">
        <v>8245</v>
      </c>
      <c r="I23" s="21">
        <v>1454338123</v>
      </c>
      <c r="J23" s="21">
        <v>1451746123</v>
      </c>
      <c r="K23" s="21" t="b">
        <v>0</v>
      </c>
      <c r="L23" s="21">
        <v>680</v>
      </c>
      <c r="M23" s="21" t="b">
        <v>1</v>
      </c>
      <c r="N23" s="21" t="s">
        <v>8295</v>
      </c>
      <c r="O23" s="21">
        <f t="shared" si="0"/>
        <v>537</v>
      </c>
      <c r="P23" s="21">
        <f t="shared" si="1"/>
        <v>22.12</v>
      </c>
      <c r="Q23" s="32" t="s">
        <v>8331</v>
      </c>
      <c r="R23" s="21" t="s">
        <v>8349</v>
      </c>
      <c r="S23" s="33">
        <f t="shared" si="2"/>
        <v>42371.617164351846</v>
      </c>
      <c r="T23" s="33">
        <f t="shared" si="3"/>
        <v>42401.617164351846</v>
      </c>
    </row>
    <row r="24" spans="1:20" ht="41.4" x14ac:dyDescent="0.45">
      <c r="A24" s="21">
        <v>2237</v>
      </c>
      <c r="B24" s="22" t="s">
        <v>2238</v>
      </c>
      <c r="C24" s="22" t="s">
        <v>6347</v>
      </c>
      <c r="D24" s="30">
        <v>18000</v>
      </c>
      <c r="E24" s="31">
        <v>63527</v>
      </c>
      <c r="F24" s="21" t="s">
        <v>8218</v>
      </c>
      <c r="G24" s="21" t="s">
        <v>8223</v>
      </c>
      <c r="H24" s="21" t="s">
        <v>8245</v>
      </c>
      <c r="I24" s="21">
        <v>1415779140</v>
      </c>
      <c r="J24" s="21">
        <v>1412294683</v>
      </c>
      <c r="K24" s="21" t="b">
        <v>0</v>
      </c>
      <c r="L24" s="21">
        <v>983</v>
      </c>
      <c r="M24" s="21" t="b">
        <v>1</v>
      </c>
      <c r="N24" s="21" t="s">
        <v>8295</v>
      </c>
      <c r="O24" s="21">
        <f t="shared" si="0"/>
        <v>353</v>
      </c>
      <c r="P24" s="21">
        <f t="shared" si="1"/>
        <v>64.63</v>
      </c>
      <c r="Q24" s="32" t="s">
        <v>8331</v>
      </c>
      <c r="R24" s="21" t="s">
        <v>8349</v>
      </c>
      <c r="S24" s="33">
        <f t="shared" si="2"/>
        <v>41915.003275462965</v>
      </c>
      <c r="T24" s="33">
        <f t="shared" si="3"/>
        <v>41955.332638888889</v>
      </c>
    </row>
    <row r="25" spans="1:20" ht="27.6" x14ac:dyDescent="0.45">
      <c r="A25" s="21">
        <v>2239</v>
      </c>
      <c r="B25" s="22" t="s">
        <v>2240</v>
      </c>
      <c r="C25" s="22" t="s">
        <v>6349</v>
      </c>
      <c r="D25" s="30">
        <v>25000</v>
      </c>
      <c r="E25" s="31">
        <v>32006.67</v>
      </c>
      <c r="F25" s="21" t="s">
        <v>8218</v>
      </c>
      <c r="G25" s="21" t="s">
        <v>8223</v>
      </c>
      <c r="H25" s="21" t="s">
        <v>8245</v>
      </c>
      <c r="I25" s="21">
        <v>1385870520</v>
      </c>
      <c r="J25" s="21">
        <v>1382742014</v>
      </c>
      <c r="K25" s="21" t="b">
        <v>0</v>
      </c>
      <c r="L25" s="21">
        <v>426</v>
      </c>
      <c r="M25" s="21" t="b">
        <v>1</v>
      </c>
      <c r="N25" s="21" t="s">
        <v>8295</v>
      </c>
      <c r="O25" s="21">
        <f t="shared" si="0"/>
        <v>128</v>
      </c>
      <c r="P25" s="21">
        <f t="shared" si="1"/>
        <v>75.13</v>
      </c>
      <c r="Q25" s="32" t="s">
        <v>8331</v>
      </c>
      <c r="R25" s="21" t="s">
        <v>8349</v>
      </c>
      <c r="S25" s="33">
        <f t="shared" si="2"/>
        <v>41572.958495370374</v>
      </c>
      <c r="T25" s="33">
        <f t="shared" si="3"/>
        <v>41609.168055555558</v>
      </c>
    </row>
    <row r="26" spans="1:20" ht="41.4" x14ac:dyDescent="0.45">
      <c r="A26" s="21">
        <v>2240</v>
      </c>
      <c r="B26" s="22" t="s">
        <v>2241</v>
      </c>
      <c r="C26" s="22" t="s">
        <v>6350</v>
      </c>
      <c r="D26" s="30">
        <v>5000</v>
      </c>
      <c r="E26" s="31">
        <v>13534</v>
      </c>
      <c r="F26" s="21" t="s">
        <v>8218</v>
      </c>
      <c r="G26" s="21" t="s">
        <v>8223</v>
      </c>
      <c r="H26" s="21" t="s">
        <v>8245</v>
      </c>
      <c r="I26" s="21">
        <v>1461354544</v>
      </c>
      <c r="J26" s="21">
        <v>1458762544</v>
      </c>
      <c r="K26" s="21" t="b">
        <v>0</v>
      </c>
      <c r="L26" s="21">
        <v>96</v>
      </c>
      <c r="M26" s="21" t="b">
        <v>1</v>
      </c>
      <c r="N26" s="21" t="s">
        <v>8295</v>
      </c>
      <c r="O26" s="21">
        <f t="shared" si="0"/>
        <v>271</v>
      </c>
      <c r="P26" s="21">
        <f t="shared" si="1"/>
        <v>140.97999999999999</v>
      </c>
      <c r="Q26" s="32" t="s">
        <v>8331</v>
      </c>
      <c r="R26" s="21" t="s">
        <v>8349</v>
      </c>
      <c r="S26" s="33">
        <f t="shared" si="2"/>
        <v>42452.825740740736</v>
      </c>
      <c r="T26" s="33">
        <f t="shared" si="3"/>
        <v>42482.825740740736</v>
      </c>
    </row>
    <row r="27" spans="1:20" ht="27.6" x14ac:dyDescent="0.45">
      <c r="A27" s="21">
        <v>2242</v>
      </c>
      <c r="B27" s="22" t="s">
        <v>2243</v>
      </c>
      <c r="C27" s="22" t="s">
        <v>6352</v>
      </c>
      <c r="D27" s="30">
        <v>10000</v>
      </c>
      <c r="E27" s="31">
        <v>136009.76</v>
      </c>
      <c r="F27" s="21" t="s">
        <v>8218</v>
      </c>
      <c r="G27" s="21" t="s">
        <v>8223</v>
      </c>
      <c r="H27" s="21" t="s">
        <v>8245</v>
      </c>
      <c r="I27" s="21">
        <v>1385521320</v>
      </c>
      <c r="J27" s="21">
        <v>1382449733</v>
      </c>
      <c r="K27" s="21" t="b">
        <v>0</v>
      </c>
      <c r="L27" s="21">
        <v>2525</v>
      </c>
      <c r="M27" s="21" t="b">
        <v>1</v>
      </c>
      <c r="N27" s="21" t="s">
        <v>8295</v>
      </c>
      <c r="O27" s="21">
        <f t="shared" si="0"/>
        <v>1360</v>
      </c>
      <c r="P27" s="21">
        <f t="shared" si="1"/>
        <v>53.87</v>
      </c>
      <c r="Q27" s="32" t="s">
        <v>8331</v>
      </c>
      <c r="R27" s="21" t="s">
        <v>8349</v>
      </c>
      <c r="S27" s="33">
        <f t="shared" si="2"/>
        <v>41569.575613425928</v>
      </c>
      <c r="T27" s="33">
        <f t="shared" si="3"/>
        <v>41605.126388888886</v>
      </c>
    </row>
    <row r="28" spans="1:20" ht="41.4" x14ac:dyDescent="0.45">
      <c r="A28" s="21">
        <v>2243</v>
      </c>
      <c r="B28" s="22" t="s">
        <v>2244</v>
      </c>
      <c r="C28" s="22" t="s">
        <v>6353</v>
      </c>
      <c r="D28" s="30">
        <v>1</v>
      </c>
      <c r="E28" s="31">
        <v>9302.5</v>
      </c>
      <c r="F28" s="21" t="s">
        <v>8218</v>
      </c>
      <c r="G28" s="21" t="s">
        <v>8223</v>
      </c>
      <c r="H28" s="21" t="s">
        <v>8245</v>
      </c>
      <c r="I28" s="21">
        <v>1489374000</v>
      </c>
      <c r="J28" s="21">
        <v>1488823290</v>
      </c>
      <c r="K28" s="21" t="b">
        <v>0</v>
      </c>
      <c r="L28" s="21">
        <v>2035</v>
      </c>
      <c r="M28" s="21" t="b">
        <v>1</v>
      </c>
      <c r="N28" s="21" t="s">
        <v>8295</v>
      </c>
      <c r="O28" s="21">
        <f t="shared" si="0"/>
        <v>930250</v>
      </c>
      <c r="P28" s="21">
        <f t="shared" si="1"/>
        <v>4.57</v>
      </c>
      <c r="Q28" s="32" t="s">
        <v>8331</v>
      </c>
      <c r="R28" s="21" t="s">
        <v>8349</v>
      </c>
      <c r="S28" s="33">
        <f t="shared" si="2"/>
        <v>42800.751041666663</v>
      </c>
      <c r="T28" s="33">
        <f t="shared" si="3"/>
        <v>42807.125</v>
      </c>
    </row>
    <row r="29" spans="1:20" ht="41.4" x14ac:dyDescent="0.45">
      <c r="A29" s="21">
        <v>2244</v>
      </c>
      <c r="B29" s="22" t="s">
        <v>2245</v>
      </c>
      <c r="C29" s="22" t="s">
        <v>6354</v>
      </c>
      <c r="D29" s="30">
        <v>5000</v>
      </c>
      <c r="E29" s="31">
        <v>18851</v>
      </c>
      <c r="F29" s="21" t="s">
        <v>8218</v>
      </c>
      <c r="G29" s="21" t="s">
        <v>8223</v>
      </c>
      <c r="H29" s="21" t="s">
        <v>8245</v>
      </c>
      <c r="I29" s="21">
        <v>1476649800</v>
      </c>
      <c r="J29" s="21">
        <v>1475609946</v>
      </c>
      <c r="K29" s="21" t="b">
        <v>0</v>
      </c>
      <c r="L29" s="21">
        <v>290</v>
      </c>
      <c r="M29" s="21" t="b">
        <v>1</v>
      </c>
      <c r="N29" s="21" t="s">
        <v>8295</v>
      </c>
      <c r="O29" s="21">
        <f t="shared" si="0"/>
        <v>377</v>
      </c>
      <c r="P29" s="21">
        <f t="shared" si="1"/>
        <v>65</v>
      </c>
      <c r="Q29" s="32" t="s">
        <v>8331</v>
      </c>
      <c r="R29" s="21" t="s">
        <v>8349</v>
      </c>
      <c r="S29" s="33">
        <f t="shared" si="2"/>
        <v>42647.818819444445</v>
      </c>
      <c r="T29" s="33">
        <f t="shared" si="3"/>
        <v>42659.854166666672</v>
      </c>
    </row>
    <row r="30" spans="1:20" ht="41.4" x14ac:dyDescent="0.45">
      <c r="A30" s="21">
        <v>2245</v>
      </c>
      <c r="B30" s="22" t="s">
        <v>2246</v>
      </c>
      <c r="C30" s="22" t="s">
        <v>6355</v>
      </c>
      <c r="D30" s="30">
        <v>4000</v>
      </c>
      <c r="E30" s="31">
        <v>105881</v>
      </c>
      <c r="F30" s="21" t="s">
        <v>8218</v>
      </c>
      <c r="G30" s="21" t="s">
        <v>8223</v>
      </c>
      <c r="H30" s="21" t="s">
        <v>8245</v>
      </c>
      <c r="I30" s="21">
        <v>1393005600</v>
      </c>
      <c r="J30" s="21">
        <v>1390323617</v>
      </c>
      <c r="K30" s="21" t="b">
        <v>0</v>
      </c>
      <c r="L30" s="21">
        <v>1980</v>
      </c>
      <c r="M30" s="21" t="b">
        <v>1</v>
      </c>
      <c r="N30" s="21" t="s">
        <v>8295</v>
      </c>
      <c r="O30" s="21">
        <f t="shared" si="0"/>
        <v>2647</v>
      </c>
      <c r="P30" s="21">
        <f t="shared" si="1"/>
        <v>53.48</v>
      </c>
      <c r="Q30" s="32" t="s">
        <v>8331</v>
      </c>
      <c r="R30" s="21" t="s">
        <v>8349</v>
      </c>
      <c r="S30" s="33">
        <f t="shared" si="2"/>
        <v>41660.708530092597</v>
      </c>
      <c r="T30" s="33">
        <f t="shared" si="3"/>
        <v>41691.75</v>
      </c>
    </row>
    <row r="31" spans="1:20" ht="27.6" x14ac:dyDescent="0.45">
      <c r="A31" s="21">
        <v>2247</v>
      </c>
      <c r="B31" s="22" t="s">
        <v>2248</v>
      </c>
      <c r="C31" s="22" t="s">
        <v>6357</v>
      </c>
      <c r="D31" s="30">
        <v>18500</v>
      </c>
      <c r="E31" s="31">
        <v>19324</v>
      </c>
      <c r="F31" s="21" t="s">
        <v>8218</v>
      </c>
      <c r="G31" s="21" t="s">
        <v>8223</v>
      </c>
      <c r="H31" s="21" t="s">
        <v>8245</v>
      </c>
      <c r="I31" s="21">
        <v>1438185565</v>
      </c>
      <c r="J31" s="21">
        <v>1436975965</v>
      </c>
      <c r="K31" s="21" t="b">
        <v>0</v>
      </c>
      <c r="L31" s="21">
        <v>380</v>
      </c>
      <c r="M31" s="21" t="b">
        <v>1</v>
      </c>
      <c r="N31" s="21" t="s">
        <v>8295</v>
      </c>
      <c r="O31" s="21">
        <f t="shared" si="0"/>
        <v>104</v>
      </c>
      <c r="P31" s="21">
        <f t="shared" si="1"/>
        <v>50.85</v>
      </c>
      <c r="Q31" s="32" t="s">
        <v>8331</v>
      </c>
      <c r="R31" s="21" t="s">
        <v>8349</v>
      </c>
      <c r="S31" s="33">
        <f t="shared" si="2"/>
        <v>42200.666261574079</v>
      </c>
      <c r="T31" s="33">
        <f t="shared" si="3"/>
        <v>42214.666261574079</v>
      </c>
    </row>
    <row r="32" spans="1:20" ht="41.4" x14ac:dyDescent="0.45">
      <c r="A32" s="21">
        <v>2249</v>
      </c>
      <c r="B32" s="22" t="s">
        <v>2250</v>
      </c>
      <c r="C32" s="22" t="s">
        <v>6359</v>
      </c>
      <c r="D32" s="30">
        <v>3500</v>
      </c>
      <c r="E32" s="31">
        <v>5907</v>
      </c>
      <c r="F32" s="21" t="s">
        <v>8218</v>
      </c>
      <c r="G32" s="21" t="s">
        <v>8223</v>
      </c>
      <c r="H32" s="21" t="s">
        <v>8245</v>
      </c>
      <c r="I32" s="21">
        <v>1364917965</v>
      </c>
      <c r="J32" s="21">
        <v>1362329565</v>
      </c>
      <c r="K32" s="21" t="b">
        <v>0</v>
      </c>
      <c r="L32" s="21">
        <v>180</v>
      </c>
      <c r="M32" s="21" t="b">
        <v>1</v>
      </c>
      <c r="N32" s="21" t="s">
        <v>8295</v>
      </c>
      <c r="O32" s="21">
        <f t="shared" si="0"/>
        <v>169</v>
      </c>
      <c r="P32" s="21">
        <f t="shared" si="1"/>
        <v>32.82</v>
      </c>
      <c r="Q32" s="32" t="s">
        <v>8331</v>
      </c>
      <c r="R32" s="21" t="s">
        <v>8349</v>
      </c>
      <c r="S32" s="33">
        <f t="shared" si="2"/>
        <v>41336.703298611108</v>
      </c>
      <c r="T32" s="33">
        <f t="shared" si="3"/>
        <v>41366.661631944444</v>
      </c>
    </row>
    <row r="33" spans="1:20" ht="41.4" x14ac:dyDescent="0.45">
      <c r="A33" s="21">
        <v>2250</v>
      </c>
      <c r="B33" s="22" t="s">
        <v>2251</v>
      </c>
      <c r="C33" s="22" t="s">
        <v>6360</v>
      </c>
      <c r="D33" s="30">
        <v>25000</v>
      </c>
      <c r="E33" s="31">
        <v>243778</v>
      </c>
      <c r="F33" s="21" t="s">
        <v>8218</v>
      </c>
      <c r="G33" s="21" t="s">
        <v>8223</v>
      </c>
      <c r="H33" s="21" t="s">
        <v>8245</v>
      </c>
      <c r="I33" s="21">
        <v>1480727273</v>
      </c>
      <c r="J33" s="21">
        <v>1478131673</v>
      </c>
      <c r="K33" s="21" t="b">
        <v>0</v>
      </c>
      <c r="L33" s="21">
        <v>571</v>
      </c>
      <c r="M33" s="21" t="b">
        <v>1</v>
      </c>
      <c r="N33" s="21" t="s">
        <v>8295</v>
      </c>
      <c r="O33" s="21">
        <f t="shared" si="0"/>
        <v>975</v>
      </c>
      <c r="P33" s="21">
        <f t="shared" si="1"/>
        <v>426.93</v>
      </c>
      <c r="Q33" s="32" t="s">
        <v>8331</v>
      </c>
      <c r="R33" s="21" t="s">
        <v>8349</v>
      </c>
      <c r="S33" s="33">
        <f t="shared" si="2"/>
        <v>42677.005474537036</v>
      </c>
      <c r="T33" s="33">
        <f t="shared" si="3"/>
        <v>42707.0471412037</v>
      </c>
    </row>
    <row r="34" spans="1:20" ht="41.4" x14ac:dyDescent="0.45">
      <c r="A34" s="21">
        <v>2251</v>
      </c>
      <c r="B34" s="22" t="s">
        <v>2252</v>
      </c>
      <c r="C34" s="22" t="s">
        <v>6361</v>
      </c>
      <c r="D34" s="30">
        <v>8500</v>
      </c>
      <c r="E34" s="31">
        <v>11428.19</v>
      </c>
      <c r="F34" s="21" t="s">
        <v>8218</v>
      </c>
      <c r="G34" s="21" t="s">
        <v>8223</v>
      </c>
      <c r="H34" s="21" t="s">
        <v>8245</v>
      </c>
      <c r="I34" s="21">
        <v>1408177077</v>
      </c>
      <c r="J34" s="21">
        <v>1406362677</v>
      </c>
      <c r="K34" s="21" t="b">
        <v>0</v>
      </c>
      <c r="L34" s="21">
        <v>480</v>
      </c>
      <c r="M34" s="21" t="b">
        <v>1</v>
      </c>
      <c r="N34" s="21" t="s">
        <v>8295</v>
      </c>
      <c r="O34" s="21">
        <f t="shared" si="0"/>
        <v>134</v>
      </c>
      <c r="P34" s="21">
        <f t="shared" si="1"/>
        <v>23.81</v>
      </c>
      <c r="Q34" s="32" t="s">
        <v>8331</v>
      </c>
      <c r="R34" s="21" t="s">
        <v>8349</v>
      </c>
      <c r="S34" s="33">
        <f t="shared" si="2"/>
        <v>41846.34579861111</v>
      </c>
      <c r="T34" s="33">
        <f t="shared" si="3"/>
        <v>41867.34579861111</v>
      </c>
    </row>
    <row r="35" spans="1:20" ht="41.4" x14ac:dyDescent="0.45">
      <c r="A35" s="21">
        <v>2253</v>
      </c>
      <c r="B35" s="22" t="s">
        <v>2254</v>
      </c>
      <c r="C35" s="22" t="s">
        <v>6363</v>
      </c>
      <c r="D35" s="30">
        <v>8000</v>
      </c>
      <c r="E35" s="31">
        <v>9015</v>
      </c>
      <c r="F35" s="21" t="s">
        <v>8218</v>
      </c>
      <c r="G35" s="21" t="s">
        <v>8223</v>
      </c>
      <c r="H35" s="21" t="s">
        <v>8245</v>
      </c>
      <c r="I35" s="21">
        <v>1447862947</v>
      </c>
      <c r="J35" s="21">
        <v>1445267347</v>
      </c>
      <c r="K35" s="21" t="b">
        <v>0</v>
      </c>
      <c r="L35" s="21">
        <v>84</v>
      </c>
      <c r="M35" s="21" t="b">
        <v>1</v>
      </c>
      <c r="N35" s="21" t="s">
        <v>8295</v>
      </c>
      <c r="O35" s="21">
        <f t="shared" si="0"/>
        <v>113</v>
      </c>
      <c r="P35" s="21">
        <f t="shared" si="1"/>
        <v>107.32</v>
      </c>
      <c r="Q35" s="32" t="s">
        <v>8331</v>
      </c>
      <c r="R35" s="21" t="s">
        <v>8349</v>
      </c>
      <c r="S35" s="33">
        <f t="shared" si="2"/>
        <v>42296.631331018521</v>
      </c>
      <c r="T35" s="33">
        <f t="shared" si="3"/>
        <v>42326.672997685186</v>
      </c>
    </row>
    <row r="36" spans="1:20" ht="27.6" x14ac:dyDescent="0.45">
      <c r="A36" s="21">
        <v>2254</v>
      </c>
      <c r="B36" s="22" t="s">
        <v>2255</v>
      </c>
      <c r="C36" s="22" t="s">
        <v>6364</v>
      </c>
      <c r="D36" s="30">
        <v>500</v>
      </c>
      <c r="E36" s="31">
        <v>2299</v>
      </c>
      <c r="F36" s="21" t="s">
        <v>8218</v>
      </c>
      <c r="G36" s="21" t="s">
        <v>8223</v>
      </c>
      <c r="H36" s="21" t="s">
        <v>8245</v>
      </c>
      <c r="I36" s="21">
        <v>1485271968</v>
      </c>
      <c r="J36" s="21">
        <v>1484667168</v>
      </c>
      <c r="K36" s="21" t="b">
        <v>0</v>
      </c>
      <c r="L36" s="21">
        <v>197</v>
      </c>
      <c r="M36" s="21" t="b">
        <v>1</v>
      </c>
      <c r="N36" s="21" t="s">
        <v>8295</v>
      </c>
      <c r="O36" s="21">
        <f t="shared" si="0"/>
        <v>460</v>
      </c>
      <c r="P36" s="21">
        <f t="shared" si="1"/>
        <v>11.67</v>
      </c>
      <c r="Q36" s="32" t="s">
        <v>8331</v>
      </c>
      <c r="R36" s="21" t="s">
        <v>8349</v>
      </c>
      <c r="S36" s="33">
        <f t="shared" si="2"/>
        <v>42752.647777777776</v>
      </c>
      <c r="T36" s="33">
        <f t="shared" si="3"/>
        <v>42759.647777777776</v>
      </c>
    </row>
    <row r="37" spans="1:20" ht="27.6" x14ac:dyDescent="0.45">
      <c r="A37" s="21">
        <v>2255</v>
      </c>
      <c r="B37" s="22" t="s">
        <v>2256</v>
      </c>
      <c r="C37" s="22" t="s">
        <v>6365</v>
      </c>
      <c r="D37" s="30">
        <v>3950</v>
      </c>
      <c r="E37" s="31">
        <v>11323</v>
      </c>
      <c r="F37" s="21" t="s">
        <v>8218</v>
      </c>
      <c r="G37" s="21" t="s">
        <v>8223</v>
      </c>
      <c r="H37" s="21" t="s">
        <v>8245</v>
      </c>
      <c r="I37" s="21">
        <v>1462661451</v>
      </c>
      <c r="J37" s="21">
        <v>1460069451</v>
      </c>
      <c r="K37" s="21" t="b">
        <v>0</v>
      </c>
      <c r="L37" s="21">
        <v>271</v>
      </c>
      <c r="M37" s="21" t="b">
        <v>1</v>
      </c>
      <c r="N37" s="21" t="s">
        <v>8295</v>
      </c>
      <c r="O37" s="21">
        <f t="shared" si="0"/>
        <v>287</v>
      </c>
      <c r="P37" s="21">
        <f t="shared" si="1"/>
        <v>41.78</v>
      </c>
      <c r="Q37" s="32" t="s">
        <v>8331</v>
      </c>
      <c r="R37" s="21" t="s">
        <v>8349</v>
      </c>
      <c r="S37" s="33">
        <f t="shared" si="2"/>
        <v>42467.951979166668</v>
      </c>
      <c r="T37" s="33">
        <f t="shared" si="3"/>
        <v>42497.951979166668</v>
      </c>
    </row>
    <row r="38" spans="1:20" ht="27.6" x14ac:dyDescent="0.45">
      <c r="A38" s="21">
        <v>2258</v>
      </c>
      <c r="B38" s="22" t="s">
        <v>2259</v>
      </c>
      <c r="C38" s="22" t="s">
        <v>6368</v>
      </c>
      <c r="D38" s="30">
        <v>2200</v>
      </c>
      <c r="E38" s="31">
        <v>3223</v>
      </c>
      <c r="F38" s="21" t="s">
        <v>8218</v>
      </c>
      <c r="G38" s="21" t="s">
        <v>8223</v>
      </c>
      <c r="H38" s="21" t="s">
        <v>8245</v>
      </c>
      <c r="I38" s="21">
        <v>1434045687</v>
      </c>
      <c r="J38" s="21">
        <v>1431453687</v>
      </c>
      <c r="K38" s="21" t="b">
        <v>0</v>
      </c>
      <c r="L38" s="21">
        <v>205</v>
      </c>
      <c r="M38" s="21" t="b">
        <v>1</v>
      </c>
      <c r="N38" s="21" t="s">
        <v>8295</v>
      </c>
      <c r="O38" s="21">
        <f t="shared" si="0"/>
        <v>147</v>
      </c>
      <c r="P38" s="21">
        <f t="shared" si="1"/>
        <v>15.72</v>
      </c>
      <c r="Q38" s="32" t="s">
        <v>8331</v>
      </c>
      <c r="R38" s="21" t="s">
        <v>8349</v>
      </c>
      <c r="S38" s="33">
        <f t="shared" si="2"/>
        <v>42136.75100694444</v>
      </c>
      <c r="T38" s="33">
        <f t="shared" si="3"/>
        <v>42166.75100694444</v>
      </c>
    </row>
    <row r="39" spans="1:20" ht="41.4" x14ac:dyDescent="0.45">
      <c r="A39" s="21">
        <v>2260</v>
      </c>
      <c r="B39" s="22" t="s">
        <v>2261</v>
      </c>
      <c r="C39" s="22" t="s">
        <v>6370</v>
      </c>
      <c r="D39" s="30">
        <v>2500</v>
      </c>
      <c r="E39" s="31">
        <v>8173</v>
      </c>
      <c r="F39" s="21" t="s">
        <v>8218</v>
      </c>
      <c r="G39" s="21" t="s">
        <v>8223</v>
      </c>
      <c r="H39" s="21" t="s">
        <v>8245</v>
      </c>
      <c r="I39" s="21">
        <v>1395876250</v>
      </c>
      <c r="J39" s="21">
        <v>1393287850</v>
      </c>
      <c r="K39" s="21" t="b">
        <v>0</v>
      </c>
      <c r="L39" s="21">
        <v>84</v>
      </c>
      <c r="M39" s="21" t="b">
        <v>1</v>
      </c>
      <c r="N39" s="21" t="s">
        <v>8295</v>
      </c>
      <c r="O39" s="21">
        <f t="shared" si="0"/>
        <v>327</v>
      </c>
      <c r="P39" s="21">
        <f t="shared" si="1"/>
        <v>97.3</v>
      </c>
      <c r="Q39" s="32" t="s">
        <v>8331</v>
      </c>
      <c r="R39" s="21" t="s">
        <v>8349</v>
      </c>
      <c r="S39" s="33">
        <f t="shared" si="2"/>
        <v>41695.016782407409</v>
      </c>
      <c r="T39" s="33">
        <f t="shared" si="3"/>
        <v>41724.975115740745</v>
      </c>
    </row>
    <row r="40" spans="1:20" ht="27.6" x14ac:dyDescent="0.45">
      <c r="A40" s="21">
        <v>2262</v>
      </c>
      <c r="B40" s="22" t="s">
        <v>2263</v>
      </c>
      <c r="C40" s="22" t="s">
        <v>6372</v>
      </c>
      <c r="D40" s="30">
        <v>3300</v>
      </c>
      <c r="E40" s="31">
        <v>5087</v>
      </c>
      <c r="F40" s="21" t="s">
        <v>8218</v>
      </c>
      <c r="G40" s="21" t="s">
        <v>8223</v>
      </c>
      <c r="H40" s="21" t="s">
        <v>8245</v>
      </c>
      <c r="I40" s="21">
        <v>1416268800</v>
      </c>
      <c r="J40" s="21">
        <v>1413295358</v>
      </c>
      <c r="K40" s="21" t="b">
        <v>0</v>
      </c>
      <c r="L40" s="21">
        <v>181</v>
      </c>
      <c r="M40" s="21" t="b">
        <v>1</v>
      </c>
      <c r="N40" s="21" t="s">
        <v>8295</v>
      </c>
      <c r="O40" s="21">
        <f t="shared" si="0"/>
        <v>154</v>
      </c>
      <c r="P40" s="21">
        <f t="shared" si="1"/>
        <v>28.1</v>
      </c>
      <c r="Q40" s="32" t="s">
        <v>8331</v>
      </c>
      <c r="R40" s="21" t="s">
        <v>8349</v>
      </c>
      <c r="S40" s="33">
        <f t="shared" si="2"/>
        <v>41926.585162037038</v>
      </c>
      <c r="T40" s="33">
        <f t="shared" si="3"/>
        <v>41961</v>
      </c>
    </row>
    <row r="41" spans="1:20" ht="41.4" x14ac:dyDescent="0.45">
      <c r="A41" s="21">
        <v>2264</v>
      </c>
      <c r="B41" s="22" t="s">
        <v>2265</v>
      </c>
      <c r="C41" s="22" t="s">
        <v>6374</v>
      </c>
      <c r="D41" s="30">
        <v>6000</v>
      </c>
      <c r="E41" s="31">
        <v>10802</v>
      </c>
      <c r="F41" s="21" t="s">
        <v>8218</v>
      </c>
      <c r="G41" s="21" t="s">
        <v>8223</v>
      </c>
      <c r="H41" s="21" t="s">
        <v>8245</v>
      </c>
      <c r="I41" s="21">
        <v>1463972400</v>
      </c>
      <c r="J41" s="21">
        <v>1462543114</v>
      </c>
      <c r="K41" s="21" t="b">
        <v>0</v>
      </c>
      <c r="L41" s="21">
        <v>445</v>
      </c>
      <c r="M41" s="21" t="b">
        <v>1</v>
      </c>
      <c r="N41" s="21" t="s">
        <v>8295</v>
      </c>
      <c r="O41" s="21">
        <f t="shared" si="0"/>
        <v>180</v>
      </c>
      <c r="P41" s="21">
        <f t="shared" si="1"/>
        <v>24.27</v>
      </c>
      <c r="Q41" s="32" t="s">
        <v>8331</v>
      </c>
      <c r="R41" s="21" t="s">
        <v>8349</v>
      </c>
      <c r="S41" s="33">
        <f t="shared" si="2"/>
        <v>42496.582337962958</v>
      </c>
      <c r="T41" s="33">
        <f t="shared" si="3"/>
        <v>42513.125</v>
      </c>
    </row>
    <row r="42" spans="1:20" ht="41.4" x14ac:dyDescent="0.45">
      <c r="A42" s="21">
        <v>2266</v>
      </c>
      <c r="B42" s="22" t="s">
        <v>2267</v>
      </c>
      <c r="C42" s="22" t="s">
        <v>6376</v>
      </c>
      <c r="D42" s="30">
        <v>1500</v>
      </c>
      <c r="E42" s="31">
        <v>4804</v>
      </c>
      <c r="F42" s="21" t="s">
        <v>8218</v>
      </c>
      <c r="G42" s="21" t="s">
        <v>8223</v>
      </c>
      <c r="H42" s="21" t="s">
        <v>8245</v>
      </c>
      <c r="I42" s="21">
        <v>1461722400</v>
      </c>
      <c r="J42" s="21">
        <v>1460235592</v>
      </c>
      <c r="K42" s="21" t="b">
        <v>0</v>
      </c>
      <c r="L42" s="21">
        <v>194</v>
      </c>
      <c r="M42" s="21" t="b">
        <v>1</v>
      </c>
      <c r="N42" s="21" t="s">
        <v>8295</v>
      </c>
      <c r="O42" s="21">
        <f t="shared" si="0"/>
        <v>320</v>
      </c>
      <c r="P42" s="21">
        <f t="shared" si="1"/>
        <v>24.76</v>
      </c>
      <c r="Q42" s="32" t="s">
        <v>8331</v>
      </c>
      <c r="R42" s="21" t="s">
        <v>8349</v>
      </c>
      <c r="S42" s="33">
        <f t="shared" si="2"/>
        <v>42469.874907407408</v>
      </c>
      <c r="T42" s="33">
        <f t="shared" si="3"/>
        <v>42487.083333333328</v>
      </c>
    </row>
    <row r="43" spans="1:20" ht="41.4" x14ac:dyDescent="0.45">
      <c r="A43" s="21">
        <v>2267</v>
      </c>
      <c r="B43" s="22" t="s">
        <v>2268</v>
      </c>
      <c r="C43" s="22" t="s">
        <v>6377</v>
      </c>
      <c r="D43" s="30">
        <v>20000</v>
      </c>
      <c r="E43" s="31">
        <v>76105</v>
      </c>
      <c r="F43" s="21" t="s">
        <v>8218</v>
      </c>
      <c r="G43" s="21" t="s">
        <v>8223</v>
      </c>
      <c r="H43" s="21" t="s">
        <v>8245</v>
      </c>
      <c r="I43" s="21">
        <v>1419123600</v>
      </c>
      <c r="J43" s="21">
        <v>1416945297</v>
      </c>
      <c r="K43" s="21" t="b">
        <v>0</v>
      </c>
      <c r="L43" s="21">
        <v>404</v>
      </c>
      <c r="M43" s="21" t="b">
        <v>1</v>
      </c>
      <c r="N43" s="21" t="s">
        <v>8295</v>
      </c>
      <c r="O43" s="21">
        <f t="shared" si="0"/>
        <v>381</v>
      </c>
      <c r="P43" s="21">
        <f t="shared" si="1"/>
        <v>188.38</v>
      </c>
      <c r="Q43" s="32" t="s">
        <v>8331</v>
      </c>
      <c r="R43" s="21" t="s">
        <v>8349</v>
      </c>
      <c r="S43" s="33">
        <f t="shared" si="2"/>
        <v>41968.829826388886</v>
      </c>
      <c r="T43" s="33">
        <f t="shared" si="3"/>
        <v>41994.041666666672</v>
      </c>
    </row>
    <row r="44" spans="1:20" ht="41.4" x14ac:dyDescent="0.45">
      <c r="A44" s="21">
        <v>2268</v>
      </c>
      <c r="B44" s="22" t="s">
        <v>2269</v>
      </c>
      <c r="C44" s="22" t="s">
        <v>6378</v>
      </c>
      <c r="D44" s="30">
        <v>28000</v>
      </c>
      <c r="E44" s="31">
        <v>28728</v>
      </c>
      <c r="F44" s="21" t="s">
        <v>8218</v>
      </c>
      <c r="G44" s="21" t="s">
        <v>8223</v>
      </c>
      <c r="H44" s="21" t="s">
        <v>8245</v>
      </c>
      <c r="I44" s="21">
        <v>1489283915</v>
      </c>
      <c r="J44" s="21">
        <v>1486691915</v>
      </c>
      <c r="K44" s="21" t="b">
        <v>0</v>
      </c>
      <c r="L44" s="21">
        <v>194</v>
      </c>
      <c r="M44" s="21" t="b">
        <v>1</v>
      </c>
      <c r="N44" s="21" t="s">
        <v>8295</v>
      </c>
      <c r="O44" s="21">
        <f t="shared" si="0"/>
        <v>103</v>
      </c>
      <c r="P44" s="21">
        <f t="shared" si="1"/>
        <v>148.08000000000001</v>
      </c>
      <c r="Q44" s="32" t="s">
        <v>8331</v>
      </c>
      <c r="R44" s="21" t="s">
        <v>8349</v>
      </c>
      <c r="S44" s="33">
        <f t="shared" si="2"/>
        <v>42776.082349537035</v>
      </c>
      <c r="T44" s="33">
        <f t="shared" si="3"/>
        <v>42806.082349537035</v>
      </c>
    </row>
    <row r="45" spans="1:20" ht="41.4" x14ac:dyDescent="0.45">
      <c r="A45" s="21">
        <v>2269</v>
      </c>
      <c r="B45" s="22" t="s">
        <v>2270</v>
      </c>
      <c r="C45" s="22" t="s">
        <v>6379</v>
      </c>
      <c r="D45" s="30">
        <v>2500</v>
      </c>
      <c r="E45" s="31">
        <v>45041</v>
      </c>
      <c r="F45" s="21" t="s">
        <v>8218</v>
      </c>
      <c r="G45" s="21" t="s">
        <v>8223</v>
      </c>
      <c r="H45" s="21" t="s">
        <v>8245</v>
      </c>
      <c r="I45" s="21">
        <v>1488862800</v>
      </c>
      <c r="J45" s="21">
        <v>1486745663</v>
      </c>
      <c r="K45" s="21" t="b">
        <v>0</v>
      </c>
      <c r="L45" s="21">
        <v>902</v>
      </c>
      <c r="M45" s="21" t="b">
        <v>1</v>
      </c>
      <c r="N45" s="21" t="s">
        <v>8295</v>
      </c>
      <c r="O45" s="21">
        <f t="shared" si="0"/>
        <v>1802</v>
      </c>
      <c r="P45" s="21">
        <f t="shared" si="1"/>
        <v>49.93</v>
      </c>
      <c r="Q45" s="32" t="s">
        <v>8331</v>
      </c>
      <c r="R45" s="21" t="s">
        <v>8349</v>
      </c>
      <c r="S45" s="33">
        <f t="shared" si="2"/>
        <v>42776.704432870371</v>
      </c>
      <c r="T45" s="33">
        <f t="shared" si="3"/>
        <v>42801.208333333328</v>
      </c>
    </row>
    <row r="46" spans="1:20" ht="41.4" x14ac:dyDescent="0.45">
      <c r="A46" s="21">
        <v>2270</v>
      </c>
      <c r="B46" s="22" t="s">
        <v>2271</v>
      </c>
      <c r="C46" s="22" t="s">
        <v>6380</v>
      </c>
      <c r="D46" s="30">
        <v>25000</v>
      </c>
      <c r="E46" s="31">
        <v>180062</v>
      </c>
      <c r="F46" s="21" t="s">
        <v>8218</v>
      </c>
      <c r="G46" s="21" t="s">
        <v>8223</v>
      </c>
      <c r="H46" s="21" t="s">
        <v>8245</v>
      </c>
      <c r="I46" s="21">
        <v>1484085540</v>
      </c>
      <c r="J46" s="21">
        <v>1482353513</v>
      </c>
      <c r="K46" s="21" t="b">
        <v>0</v>
      </c>
      <c r="L46" s="21">
        <v>1670</v>
      </c>
      <c r="M46" s="21" t="b">
        <v>1</v>
      </c>
      <c r="N46" s="21" t="s">
        <v>8295</v>
      </c>
      <c r="O46" s="21">
        <f t="shared" si="0"/>
        <v>720</v>
      </c>
      <c r="P46" s="21">
        <f t="shared" si="1"/>
        <v>107.82</v>
      </c>
      <c r="Q46" s="32" t="s">
        <v>8331</v>
      </c>
      <c r="R46" s="21" t="s">
        <v>8349</v>
      </c>
      <c r="S46" s="33">
        <f t="shared" si="2"/>
        <v>42725.869363425925</v>
      </c>
      <c r="T46" s="33">
        <f t="shared" si="3"/>
        <v>42745.915972222225</v>
      </c>
    </row>
    <row r="47" spans="1:20" ht="41.4" x14ac:dyDescent="0.45">
      <c r="A47" s="21">
        <v>2271</v>
      </c>
      <c r="B47" s="22" t="s">
        <v>2272</v>
      </c>
      <c r="C47" s="22" t="s">
        <v>6381</v>
      </c>
      <c r="D47" s="30">
        <v>20000</v>
      </c>
      <c r="E47" s="31">
        <v>56618</v>
      </c>
      <c r="F47" s="21" t="s">
        <v>8218</v>
      </c>
      <c r="G47" s="21" t="s">
        <v>8223</v>
      </c>
      <c r="H47" s="21" t="s">
        <v>8245</v>
      </c>
      <c r="I47" s="21">
        <v>1481328004</v>
      </c>
      <c r="J47" s="21">
        <v>1478736004</v>
      </c>
      <c r="K47" s="21" t="b">
        <v>0</v>
      </c>
      <c r="L47" s="21">
        <v>1328</v>
      </c>
      <c r="M47" s="21" t="b">
        <v>1</v>
      </c>
      <c r="N47" s="21" t="s">
        <v>8295</v>
      </c>
      <c r="O47" s="21">
        <f t="shared" si="0"/>
        <v>283</v>
      </c>
      <c r="P47" s="21">
        <f t="shared" si="1"/>
        <v>42.63</v>
      </c>
      <c r="Q47" s="32" t="s">
        <v>8331</v>
      </c>
      <c r="R47" s="21" t="s">
        <v>8349</v>
      </c>
      <c r="S47" s="33">
        <f t="shared" si="2"/>
        <v>42684.000046296293</v>
      </c>
      <c r="T47" s="33">
        <f t="shared" si="3"/>
        <v>42714.000046296293</v>
      </c>
    </row>
    <row r="48" spans="1:20" ht="41.4" x14ac:dyDescent="0.45">
      <c r="A48" s="21">
        <v>2272</v>
      </c>
      <c r="B48" s="22" t="s">
        <v>2273</v>
      </c>
      <c r="C48" s="22" t="s">
        <v>6382</v>
      </c>
      <c r="D48" s="30">
        <v>1000</v>
      </c>
      <c r="E48" s="31">
        <v>13566</v>
      </c>
      <c r="F48" s="21" t="s">
        <v>8218</v>
      </c>
      <c r="G48" s="21" t="s">
        <v>8223</v>
      </c>
      <c r="H48" s="21" t="s">
        <v>8245</v>
      </c>
      <c r="I48" s="21">
        <v>1449506836</v>
      </c>
      <c r="J48" s="21">
        <v>1446914836</v>
      </c>
      <c r="K48" s="21" t="b">
        <v>0</v>
      </c>
      <c r="L48" s="21">
        <v>944</v>
      </c>
      <c r="M48" s="21" t="b">
        <v>1</v>
      </c>
      <c r="N48" s="21" t="s">
        <v>8295</v>
      </c>
      <c r="O48" s="21">
        <f t="shared" si="0"/>
        <v>1357</v>
      </c>
      <c r="P48" s="21">
        <f t="shared" si="1"/>
        <v>14.37</v>
      </c>
      <c r="Q48" s="32" t="s">
        <v>8331</v>
      </c>
      <c r="R48" s="21" t="s">
        <v>8349</v>
      </c>
      <c r="S48" s="33">
        <f t="shared" si="2"/>
        <v>42315.699490740735</v>
      </c>
      <c r="T48" s="33">
        <f t="shared" si="3"/>
        <v>42345.699490740735</v>
      </c>
    </row>
    <row r="49" spans="1:20" ht="55.2" x14ac:dyDescent="0.45">
      <c r="A49" s="21">
        <v>2274</v>
      </c>
      <c r="B49" s="22" t="s">
        <v>2275</v>
      </c>
      <c r="C49" s="22" t="s">
        <v>6384</v>
      </c>
      <c r="D49" s="30">
        <v>2500</v>
      </c>
      <c r="E49" s="31">
        <v>2990</v>
      </c>
      <c r="F49" s="21" t="s">
        <v>8218</v>
      </c>
      <c r="G49" s="21" t="s">
        <v>8223</v>
      </c>
      <c r="H49" s="21" t="s">
        <v>8245</v>
      </c>
      <c r="I49" s="21">
        <v>1393156857</v>
      </c>
      <c r="J49" s="21">
        <v>1390564857</v>
      </c>
      <c r="K49" s="21" t="b">
        <v>0</v>
      </c>
      <c r="L49" s="21">
        <v>99</v>
      </c>
      <c r="M49" s="21" t="b">
        <v>1</v>
      </c>
      <c r="N49" s="21" t="s">
        <v>8295</v>
      </c>
      <c r="O49" s="21">
        <f t="shared" si="0"/>
        <v>120</v>
      </c>
      <c r="P49" s="21">
        <f t="shared" si="1"/>
        <v>30.2</v>
      </c>
      <c r="Q49" s="32" t="s">
        <v>8331</v>
      </c>
      <c r="R49" s="21" t="s">
        <v>8349</v>
      </c>
      <c r="S49" s="33">
        <f t="shared" si="2"/>
        <v>41663.500659722224</v>
      </c>
      <c r="T49" s="33">
        <f t="shared" si="3"/>
        <v>41693.500659722224</v>
      </c>
    </row>
    <row r="50" spans="1:20" ht="41.4" x14ac:dyDescent="0.45">
      <c r="A50" s="21">
        <v>2276</v>
      </c>
      <c r="B50" s="22" t="s">
        <v>2277</v>
      </c>
      <c r="C50" s="22" t="s">
        <v>6386</v>
      </c>
      <c r="D50" s="30">
        <v>4589</v>
      </c>
      <c r="E50" s="31">
        <v>4856</v>
      </c>
      <c r="F50" s="21" t="s">
        <v>8218</v>
      </c>
      <c r="G50" s="21" t="s">
        <v>8223</v>
      </c>
      <c r="H50" s="21" t="s">
        <v>8245</v>
      </c>
      <c r="I50" s="21">
        <v>1388936289</v>
      </c>
      <c r="J50" s="21">
        <v>1386344289</v>
      </c>
      <c r="K50" s="21" t="b">
        <v>0</v>
      </c>
      <c r="L50" s="21">
        <v>75</v>
      </c>
      <c r="M50" s="21" t="b">
        <v>1</v>
      </c>
      <c r="N50" s="21" t="s">
        <v>8295</v>
      </c>
      <c r="O50" s="21">
        <f t="shared" si="0"/>
        <v>106</v>
      </c>
      <c r="P50" s="21">
        <f t="shared" si="1"/>
        <v>64.75</v>
      </c>
      <c r="Q50" s="32" t="s">
        <v>8331</v>
      </c>
      <c r="R50" s="21" t="s">
        <v>8349</v>
      </c>
      <c r="S50" s="33">
        <f t="shared" si="2"/>
        <v>41614.651493055557</v>
      </c>
      <c r="T50" s="33">
        <f t="shared" si="3"/>
        <v>41644.651493055557</v>
      </c>
    </row>
    <row r="51" spans="1:20" ht="41.4" x14ac:dyDescent="0.45">
      <c r="A51" s="21">
        <v>2277</v>
      </c>
      <c r="B51" s="22" t="s">
        <v>2278</v>
      </c>
      <c r="C51" s="22" t="s">
        <v>6387</v>
      </c>
      <c r="D51" s="30">
        <v>8500</v>
      </c>
      <c r="E51" s="31">
        <v>11992</v>
      </c>
      <c r="F51" s="21" t="s">
        <v>8218</v>
      </c>
      <c r="G51" s="21" t="s">
        <v>8223</v>
      </c>
      <c r="H51" s="21" t="s">
        <v>8245</v>
      </c>
      <c r="I51" s="21">
        <v>1330359423</v>
      </c>
      <c r="J51" s="21">
        <v>1327767423</v>
      </c>
      <c r="K51" s="21" t="b">
        <v>0</v>
      </c>
      <c r="L51" s="21">
        <v>207</v>
      </c>
      <c r="M51" s="21" t="b">
        <v>1</v>
      </c>
      <c r="N51" s="21" t="s">
        <v>8295</v>
      </c>
      <c r="O51" s="21">
        <f t="shared" si="0"/>
        <v>141</v>
      </c>
      <c r="P51" s="21">
        <f t="shared" si="1"/>
        <v>57.93</v>
      </c>
      <c r="Q51" s="32" t="s">
        <v>8331</v>
      </c>
      <c r="R51" s="21" t="s">
        <v>8349</v>
      </c>
      <c r="S51" s="33">
        <f t="shared" si="2"/>
        <v>40936.678506944445</v>
      </c>
      <c r="T51" s="33">
        <f t="shared" si="3"/>
        <v>40966.678506944445</v>
      </c>
    </row>
    <row r="52" spans="1:20" ht="41.4" x14ac:dyDescent="0.45">
      <c r="A52" s="21">
        <v>2279</v>
      </c>
      <c r="B52" s="22" t="s">
        <v>2280</v>
      </c>
      <c r="C52" s="22" t="s">
        <v>6389</v>
      </c>
      <c r="D52" s="30">
        <v>1000</v>
      </c>
      <c r="E52" s="31">
        <v>1538</v>
      </c>
      <c r="F52" s="21" t="s">
        <v>8218</v>
      </c>
      <c r="G52" s="21" t="s">
        <v>8223</v>
      </c>
      <c r="H52" s="21" t="s">
        <v>8245</v>
      </c>
      <c r="I52" s="21">
        <v>1423022400</v>
      </c>
      <c r="J52" s="21">
        <v>1421436099</v>
      </c>
      <c r="K52" s="21" t="b">
        <v>0</v>
      </c>
      <c r="L52" s="21">
        <v>32</v>
      </c>
      <c r="M52" s="21" t="b">
        <v>1</v>
      </c>
      <c r="N52" s="21" t="s">
        <v>8295</v>
      </c>
      <c r="O52" s="21">
        <f t="shared" si="0"/>
        <v>154</v>
      </c>
      <c r="P52" s="21">
        <f t="shared" si="1"/>
        <v>48.06</v>
      </c>
      <c r="Q52" s="32" t="s">
        <v>8331</v>
      </c>
      <c r="R52" s="21" t="s">
        <v>8349</v>
      </c>
      <c r="S52" s="33">
        <f t="shared" si="2"/>
        <v>42020.806701388887</v>
      </c>
      <c r="T52" s="33">
        <f t="shared" si="3"/>
        <v>42039.166666666672</v>
      </c>
    </row>
    <row r="53" spans="1:20" ht="41.4" x14ac:dyDescent="0.45">
      <c r="A53" s="21">
        <v>2280</v>
      </c>
      <c r="B53" s="22" t="s">
        <v>2281</v>
      </c>
      <c r="C53" s="22" t="s">
        <v>6390</v>
      </c>
      <c r="D53" s="30">
        <v>9800</v>
      </c>
      <c r="E53" s="31">
        <v>39550.5</v>
      </c>
      <c r="F53" s="21" t="s">
        <v>8218</v>
      </c>
      <c r="G53" s="21" t="s">
        <v>8223</v>
      </c>
      <c r="H53" s="21" t="s">
        <v>8245</v>
      </c>
      <c r="I53" s="21">
        <v>1442501991</v>
      </c>
      <c r="J53" s="21">
        <v>1439909991</v>
      </c>
      <c r="K53" s="21" t="b">
        <v>0</v>
      </c>
      <c r="L53" s="21">
        <v>480</v>
      </c>
      <c r="M53" s="21" t="b">
        <v>1</v>
      </c>
      <c r="N53" s="21" t="s">
        <v>8295</v>
      </c>
      <c r="O53" s="21">
        <f t="shared" si="0"/>
        <v>404</v>
      </c>
      <c r="P53" s="21">
        <f t="shared" si="1"/>
        <v>82.4</v>
      </c>
      <c r="Q53" s="32" t="s">
        <v>8331</v>
      </c>
      <c r="R53" s="21" t="s">
        <v>8349</v>
      </c>
      <c r="S53" s="33">
        <f t="shared" si="2"/>
        <v>42234.624895833331</v>
      </c>
      <c r="T53" s="33">
        <f t="shared" si="3"/>
        <v>42264.624895833331</v>
      </c>
    </row>
  </sheetData>
  <conditionalFormatting sqref="F1:F53">
    <cfRule type="cellIs" dxfId="35" priority="2" operator="equal">
      <formula>"canceled"</formula>
    </cfRule>
    <cfRule type="cellIs" dxfId="34" priority="3" operator="equal">
      <formula>"failed"</formula>
    </cfRule>
    <cfRule type="cellIs" dxfId="33" priority="4" operator="equal">
      <formula>"successful"</formula>
    </cfRule>
    <cfRule type="cellIs" dxfId="32" priority="5" operator="equal">
      <formula>"live"</formula>
    </cfRule>
  </conditionalFormatting>
  <conditionalFormatting sqref="O1:P1 O2:O53 R1:T1">
    <cfRule type="colorScale" priority="1">
      <colorScale>
        <cfvo type="min"/>
        <cfvo type="percentile" val="90"/>
        <color rgb="FFFF0000"/>
        <color rgb="FF0070C0"/>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441D5-0919-4108-8D2C-F5F483790A7D}">
  <dimension ref="A1:T97"/>
  <sheetViews>
    <sheetView workbookViewId="0"/>
  </sheetViews>
  <sheetFormatPr defaultRowHeight="13.8" x14ac:dyDescent="0.45"/>
  <cols>
    <col min="2" max="2" width="38.5234375" customWidth="1"/>
    <col min="3" max="3" width="40.37890625" customWidth="1"/>
    <col min="4" max="4" width="15.5234375" customWidth="1"/>
    <col min="5" max="5" width="12.37890625" customWidth="1"/>
    <col min="6" max="6" width="9.046875" customWidth="1"/>
    <col min="7" max="7" width="7.47265625" customWidth="1"/>
    <col min="8" max="8" width="8.140625" customWidth="1"/>
    <col min="9" max="9" width="19.37890625" customWidth="1"/>
    <col min="10" max="10" width="17.85546875" customWidth="1"/>
    <col min="11" max="11" width="8.76171875" customWidth="1"/>
    <col min="12" max="12" width="13.234375" customWidth="1"/>
    <col min="13" max="13" width="8.234375" customWidth="1"/>
    <col min="14" max="14" width="24.28515625" customWidth="1"/>
    <col min="15" max="15" width="16.5234375" customWidth="1"/>
    <col min="16" max="16" width="15.47265625" customWidth="1"/>
    <col min="17" max="17" width="13.6640625" customWidth="1"/>
    <col min="18" max="18" width="14.6640625" customWidth="1"/>
    <col min="19" max="19" width="21.6640625" customWidth="1"/>
    <col min="20" max="20" width="20.5234375" customWidth="1"/>
  </cols>
  <sheetData>
    <row r="1" spans="1:20" ht="14.1" x14ac:dyDescent="0.45">
      <c r="A1" s="24" t="s">
        <v>0</v>
      </c>
      <c r="B1" s="25" t="s">
        <v>1</v>
      </c>
      <c r="C1" s="25" t="s">
        <v>4110</v>
      </c>
      <c r="D1" s="26" t="s">
        <v>8216</v>
      </c>
      <c r="E1" s="27" t="s">
        <v>8217</v>
      </c>
      <c r="F1" s="24" t="s">
        <v>8304</v>
      </c>
      <c r="G1" s="24" t="s">
        <v>8222</v>
      </c>
      <c r="H1" s="24" t="s">
        <v>8244</v>
      </c>
      <c r="I1" s="24" t="s">
        <v>8258</v>
      </c>
      <c r="J1" s="24" t="s">
        <v>8259</v>
      </c>
      <c r="K1" s="24" t="s">
        <v>8260</v>
      </c>
      <c r="L1" s="24" t="s">
        <v>8261</v>
      </c>
      <c r="M1" s="24" t="s">
        <v>8262</v>
      </c>
      <c r="N1" s="24" t="s">
        <v>8305</v>
      </c>
      <c r="O1" s="24" t="s">
        <v>8306</v>
      </c>
      <c r="P1" s="24" t="s">
        <v>8307</v>
      </c>
      <c r="Q1" s="28" t="s">
        <v>8358</v>
      </c>
      <c r="R1" s="24" t="s">
        <v>8359</v>
      </c>
      <c r="S1" s="29" t="s">
        <v>8371</v>
      </c>
      <c r="T1" s="29" t="s">
        <v>8372</v>
      </c>
    </row>
    <row r="2" spans="1:20" ht="41.4" x14ac:dyDescent="0.45">
      <c r="A2" s="21">
        <v>1064</v>
      </c>
      <c r="B2" s="22" t="s">
        <v>1065</v>
      </c>
      <c r="C2" s="22" t="s">
        <v>5174</v>
      </c>
      <c r="D2" s="30">
        <v>90000</v>
      </c>
      <c r="E2" s="31">
        <v>8077</v>
      </c>
      <c r="F2" s="21" t="s">
        <v>8220</v>
      </c>
      <c r="G2" s="21" t="s">
        <v>8223</v>
      </c>
      <c r="H2" s="21" t="s">
        <v>8245</v>
      </c>
      <c r="I2" s="21">
        <v>1373174903</v>
      </c>
      <c r="J2" s="21">
        <v>1369286903</v>
      </c>
      <c r="K2" s="21" t="b">
        <v>0</v>
      </c>
      <c r="L2" s="21">
        <v>123</v>
      </c>
      <c r="M2" s="21" t="b">
        <v>0</v>
      </c>
      <c r="N2" s="21" t="s">
        <v>8280</v>
      </c>
      <c r="O2" s="21">
        <f t="shared" ref="O2:O65" si="0">ROUND(E2/D2*100,0)</f>
        <v>9</v>
      </c>
      <c r="P2" s="21">
        <f t="shared" ref="P2:P65" si="1">IFERROR(ROUND(E2/L2,2),0)</f>
        <v>65.67</v>
      </c>
      <c r="Q2" s="32" t="s">
        <v>8331</v>
      </c>
      <c r="R2" s="21" t="s">
        <v>8332</v>
      </c>
      <c r="S2" s="33">
        <f t="shared" ref="S2:S65" si="2">(((J2/60)/60)/24)+DATE(1970,1,1)</f>
        <v>41417.228043981479</v>
      </c>
      <c r="T2" s="33">
        <f t="shared" ref="T2:T65" si="3">(((I2/60)/60)/24)+DATE(1970,1,1)</f>
        <v>41462.228043981479</v>
      </c>
    </row>
    <row r="3" spans="1:20" ht="41.4" x14ac:dyDescent="0.45">
      <c r="A3" s="21">
        <v>1066</v>
      </c>
      <c r="B3" s="22" t="s">
        <v>1067</v>
      </c>
      <c r="C3" s="22" t="s">
        <v>5176</v>
      </c>
      <c r="D3" s="30">
        <v>150000</v>
      </c>
      <c r="E3" s="31">
        <v>5051</v>
      </c>
      <c r="F3" s="21" t="s">
        <v>8220</v>
      </c>
      <c r="G3" s="21" t="s">
        <v>8223</v>
      </c>
      <c r="H3" s="21" t="s">
        <v>8245</v>
      </c>
      <c r="I3" s="21">
        <v>1375657582</v>
      </c>
      <c r="J3" s="21">
        <v>1371769582</v>
      </c>
      <c r="K3" s="21" t="b">
        <v>0</v>
      </c>
      <c r="L3" s="21">
        <v>148</v>
      </c>
      <c r="M3" s="21" t="b">
        <v>0</v>
      </c>
      <c r="N3" s="21" t="s">
        <v>8280</v>
      </c>
      <c r="O3" s="21">
        <f t="shared" si="0"/>
        <v>3</v>
      </c>
      <c r="P3" s="21">
        <f t="shared" si="1"/>
        <v>34.130000000000003</v>
      </c>
      <c r="Q3" s="32" t="s">
        <v>8331</v>
      </c>
      <c r="R3" s="21" t="s">
        <v>8332</v>
      </c>
      <c r="S3" s="33">
        <f t="shared" si="2"/>
        <v>41445.962754629632</v>
      </c>
      <c r="T3" s="33">
        <f t="shared" si="3"/>
        <v>41490.962754629632</v>
      </c>
    </row>
    <row r="4" spans="1:20" ht="41.4" x14ac:dyDescent="0.45">
      <c r="A4" s="21">
        <v>1067</v>
      </c>
      <c r="B4" s="22" t="s">
        <v>1068</v>
      </c>
      <c r="C4" s="22" t="s">
        <v>5177</v>
      </c>
      <c r="D4" s="30">
        <v>500</v>
      </c>
      <c r="E4" s="31">
        <v>130</v>
      </c>
      <c r="F4" s="21" t="s">
        <v>8220</v>
      </c>
      <c r="G4" s="21" t="s">
        <v>8223</v>
      </c>
      <c r="H4" s="21" t="s">
        <v>8245</v>
      </c>
      <c r="I4" s="21">
        <v>1387657931</v>
      </c>
      <c r="J4" s="21">
        <v>1385065931</v>
      </c>
      <c r="K4" s="21" t="b">
        <v>0</v>
      </c>
      <c r="L4" s="21">
        <v>10</v>
      </c>
      <c r="M4" s="21" t="b">
        <v>0</v>
      </c>
      <c r="N4" s="21" t="s">
        <v>8280</v>
      </c>
      <c r="O4" s="21">
        <f t="shared" si="0"/>
        <v>26</v>
      </c>
      <c r="P4" s="21">
        <f t="shared" si="1"/>
        <v>13</v>
      </c>
      <c r="Q4" s="32" t="s">
        <v>8331</v>
      </c>
      <c r="R4" s="21" t="s">
        <v>8332</v>
      </c>
      <c r="S4" s="33">
        <f t="shared" si="2"/>
        <v>41599.855682870373</v>
      </c>
      <c r="T4" s="33">
        <f t="shared" si="3"/>
        <v>41629.855682870373</v>
      </c>
    </row>
    <row r="5" spans="1:20" ht="41.4" x14ac:dyDescent="0.45">
      <c r="A5" s="21">
        <v>1068</v>
      </c>
      <c r="B5" s="22" t="s">
        <v>1069</v>
      </c>
      <c r="C5" s="22" t="s">
        <v>5178</v>
      </c>
      <c r="D5" s="30">
        <v>30000</v>
      </c>
      <c r="E5" s="31">
        <v>45</v>
      </c>
      <c r="F5" s="21" t="s">
        <v>8220</v>
      </c>
      <c r="G5" s="21" t="s">
        <v>8223</v>
      </c>
      <c r="H5" s="21" t="s">
        <v>8245</v>
      </c>
      <c r="I5" s="21">
        <v>1460274864</v>
      </c>
      <c r="J5" s="21">
        <v>1457686464</v>
      </c>
      <c r="K5" s="21" t="b">
        <v>0</v>
      </c>
      <c r="L5" s="21">
        <v>4</v>
      </c>
      <c r="M5" s="21" t="b">
        <v>0</v>
      </c>
      <c r="N5" s="21" t="s">
        <v>8280</v>
      </c>
      <c r="O5" s="21">
        <f t="shared" si="0"/>
        <v>0</v>
      </c>
      <c r="P5" s="21">
        <f t="shared" si="1"/>
        <v>11.25</v>
      </c>
      <c r="Q5" s="32" t="s">
        <v>8331</v>
      </c>
      <c r="R5" s="21" t="s">
        <v>8332</v>
      </c>
      <c r="S5" s="33">
        <f t="shared" si="2"/>
        <v>42440.371111111104</v>
      </c>
      <c r="T5" s="33">
        <f t="shared" si="3"/>
        <v>42470.329444444447</v>
      </c>
    </row>
    <row r="6" spans="1:20" ht="41.4" x14ac:dyDescent="0.45">
      <c r="A6" s="21">
        <v>1069</v>
      </c>
      <c r="B6" s="22" t="s">
        <v>1070</v>
      </c>
      <c r="C6" s="22" t="s">
        <v>5179</v>
      </c>
      <c r="D6" s="30">
        <v>2200</v>
      </c>
      <c r="E6" s="31">
        <v>850</v>
      </c>
      <c r="F6" s="21" t="s">
        <v>8220</v>
      </c>
      <c r="G6" s="21" t="s">
        <v>8223</v>
      </c>
      <c r="H6" s="21" t="s">
        <v>8245</v>
      </c>
      <c r="I6" s="21">
        <v>1385447459</v>
      </c>
      <c r="J6" s="21">
        <v>1382679059</v>
      </c>
      <c r="K6" s="21" t="b">
        <v>0</v>
      </c>
      <c r="L6" s="21">
        <v>21</v>
      </c>
      <c r="M6" s="21" t="b">
        <v>0</v>
      </c>
      <c r="N6" s="21" t="s">
        <v>8280</v>
      </c>
      <c r="O6" s="21">
        <f t="shared" si="0"/>
        <v>39</v>
      </c>
      <c r="P6" s="21">
        <f t="shared" si="1"/>
        <v>40.479999999999997</v>
      </c>
      <c r="Q6" s="32" t="s">
        <v>8331</v>
      </c>
      <c r="R6" s="21" t="s">
        <v>8332</v>
      </c>
      <c r="S6" s="33">
        <f t="shared" si="2"/>
        <v>41572.229849537034</v>
      </c>
      <c r="T6" s="33">
        <f t="shared" si="3"/>
        <v>41604.271516203706</v>
      </c>
    </row>
    <row r="7" spans="1:20" ht="41.4" x14ac:dyDescent="0.45">
      <c r="A7" s="21">
        <v>1070</v>
      </c>
      <c r="B7" s="22" t="s">
        <v>1071</v>
      </c>
      <c r="C7" s="22" t="s">
        <v>5180</v>
      </c>
      <c r="D7" s="30">
        <v>10000</v>
      </c>
      <c r="E7" s="31">
        <v>70</v>
      </c>
      <c r="F7" s="21" t="s">
        <v>8220</v>
      </c>
      <c r="G7" s="21" t="s">
        <v>8223</v>
      </c>
      <c r="H7" s="21" t="s">
        <v>8245</v>
      </c>
      <c r="I7" s="21">
        <v>1349050622</v>
      </c>
      <c r="J7" s="21">
        <v>1347322622</v>
      </c>
      <c r="K7" s="21" t="b">
        <v>0</v>
      </c>
      <c r="L7" s="21">
        <v>2</v>
      </c>
      <c r="M7" s="21" t="b">
        <v>0</v>
      </c>
      <c r="N7" s="21" t="s">
        <v>8280</v>
      </c>
      <c r="O7" s="21">
        <f t="shared" si="0"/>
        <v>1</v>
      </c>
      <c r="P7" s="21">
        <f t="shared" si="1"/>
        <v>35</v>
      </c>
      <c r="Q7" s="32" t="s">
        <v>8331</v>
      </c>
      <c r="R7" s="21" t="s">
        <v>8332</v>
      </c>
      <c r="S7" s="33">
        <f t="shared" si="2"/>
        <v>41163.011828703704</v>
      </c>
      <c r="T7" s="33">
        <f t="shared" si="3"/>
        <v>41183.011828703704</v>
      </c>
    </row>
    <row r="8" spans="1:20" ht="41.4" x14ac:dyDescent="0.45">
      <c r="A8" s="21">
        <v>1072</v>
      </c>
      <c r="B8" s="22" t="s">
        <v>1073</v>
      </c>
      <c r="C8" s="22" t="s">
        <v>5182</v>
      </c>
      <c r="D8" s="30">
        <v>75000</v>
      </c>
      <c r="E8" s="31">
        <v>51</v>
      </c>
      <c r="F8" s="21" t="s">
        <v>8220</v>
      </c>
      <c r="G8" s="21" t="s">
        <v>8223</v>
      </c>
      <c r="H8" s="21" t="s">
        <v>8245</v>
      </c>
      <c r="I8" s="21">
        <v>1391630297</v>
      </c>
      <c r="J8" s="21">
        <v>1389038297</v>
      </c>
      <c r="K8" s="21" t="b">
        <v>0</v>
      </c>
      <c r="L8" s="21">
        <v>4</v>
      </c>
      <c r="M8" s="21" t="b">
        <v>0</v>
      </c>
      <c r="N8" s="21" t="s">
        <v>8280</v>
      </c>
      <c r="O8" s="21">
        <f t="shared" si="0"/>
        <v>0</v>
      </c>
      <c r="P8" s="21">
        <f t="shared" si="1"/>
        <v>12.75</v>
      </c>
      <c r="Q8" s="32" t="s">
        <v>8331</v>
      </c>
      <c r="R8" s="21" t="s">
        <v>8332</v>
      </c>
      <c r="S8" s="33">
        <f t="shared" si="2"/>
        <v>41645.832141203704</v>
      </c>
      <c r="T8" s="33">
        <f t="shared" si="3"/>
        <v>41675.832141203704</v>
      </c>
    </row>
    <row r="9" spans="1:20" ht="27.6" x14ac:dyDescent="0.45">
      <c r="A9" s="21">
        <v>1073</v>
      </c>
      <c r="B9" s="22" t="s">
        <v>1074</v>
      </c>
      <c r="C9" s="22" t="s">
        <v>5183</v>
      </c>
      <c r="D9" s="30">
        <v>750</v>
      </c>
      <c r="E9" s="31">
        <v>10</v>
      </c>
      <c r="F9" s="21" t="s">
        <v>8220</v>
      </c>
      <c r="G9" s="21" t="s">
        <v>8223</v>
      </c>
      <c r="H9" s="21" t="s">
        <v>8245</v>
      </c>
      <c r="I9" s="21">
        <v>1318806541</v>
      </c>
      <c r="J9" s="21">
        <v>1316214541</v>
      </c>
      <c r="K9" s="21" t="b">
        <v>0</v>
      </c>
      <c r="L9" s="21">
        <v>1</v>
      </c>
      <c r="M9" s="21" t="b">
        <v>0</v>
      </c>
      <c r="N9" s="21" t="s">
        <v>8280</v>
      </c>
      <c r="O9" s="21">
        <f t="shared" si="0"/>
        <v>1</v>
      </c>
      <c r="P9" s="21">
        <f t="shared" si="1"/>
        <v>10</v>
      </c>
      <c r="Q9" s="32" t="s">
        <v>8331</v>
      </c>
      <c r="R9" s="21" t="s">
        <v>8332</v>
      </c>
      <c r="S9" s="33">
        <f t="shared" si="2"/>
        <v>40802.964594907404</v>
      </c>
      <c r="T9" s="33">
        <f t="shared" si="3"/>
        <v>40832.964594907404</v>
      </c>
    </row>
    <row r="10" spans="1:20" ht="41.4" x14ac:dyDescent="0.45">
      <c r="A10" s="21">
        <v>1074</v>
      </c>
      <c r="B10" s="22" t="s">
        <v>1075</v>
      </c>
      <c r="C10" s="22" t="s">
        <v>5184</v>
      </c>
      <c r="D10" s="30">
        <v>54000</v>
      </c>
      <c r="E10" s="31">
        <v>3407</v>
      </c>
      <c r="F10" s="21" t="s">
        <v>8220</v>
      </c>
      <c r="G10" s="21" t="s">
        <v>8223</v>
      </c>
      <c r="H10" s="21" t="s">
        <v>8245</v>
      </c>
      <c r="I10" s="21">
        <v>1388808545</v>
      </c>
      <c r="J10" s="21">
        <v>1386216545</v>
      </c>
      <c r="K10" s="21" t="b">
        <v>0</v>
      </c>
      <c r="L10" s="21">
        <v>30</v>
      </c>
      <c r="M10" s="21" t="b">
        <v>0</v>
      </c>
      <c r="N10" s="21" t="s">
        <v>8280</v>
      </c>
      <c r="O10" s="21">
        <f t="shared" si="0"/>
        <v>6</v>
      </c>
      <c r="P10" s="21">
        <f t="shared" si="1"/>
        <v>113.57</v>
      </c>
      <c r="Q10" s="32" t="s">
        <v>8331</v>
      </c>
      <c r="R10" s="21" t="s">
        <v>8332</v>
      </c>
      <c r="S10" s="33">
        <f t="shared" si="2"/>
        <v>41613.172974537039</v>
      </c>
      <c r="T10" s="33">
        <f t="shared" si="3"/>
        <v>41643.172974537039</v>
      </c>
    </row>
    <row r="11" spans="1:20" ht="27.6" x14ac:dyDescent="0.45">
      <c r="A11" s="21">
        <v>1075</v>
      </c>
      <c r="B11" s="22" t="s">
        <v>1076</v>
      </c>
      <c r="C11" s="22" t="s">
        <v>5185</v>
      </c>
      <c r="D11" s="30">
        <v>1000</v>
      </c>
      <c r="E11" s="31">
        <v>45</v>
      </c>
      <c r="F11" s="21" t="s">
        <v>8220</v>
      </c>
      <c r="G11" s="21" t="s">
        <v>8223</v>
      </c>
      <c r="H11" s="21" t="s">
        <v>8245</v>
      </c>
      <c r="I11" s="21">
        <v>1336340516</v>
      </c>
      <c r="J11" s="21">
        <v>1333748516</v>
      </c>
      <c r="K11" s="21" t="b">
        <v>0</v>
      </c>
      <c r="L11" s="21">
        <v>3</v>
      </c>
      <c r="M11" s="21" t="b">
        <v>0</v>
      </c>
      <c r="N11" s="21" t="s">
        <v>8280</v>
      </c>
      <c r="O11" s="21">
        <f t="shared" si="0"/>
        <v>5</v>
      </c>
      <c r="P11" s="21">
        <f t="shared" si="1"/>
        <v>15</v>
      </c>
      <c r="Q11" s="32" t="s">
        <v>8331</v>
      </c>
      <c r="R11" s="21" t="s">
        <v>8332</v>
      </c>
      <c r="S11" s="33">
        <f t="shared" si="2"/>
        <v>41005.904120370367</v>
      </c>
      <c r="T11" s="33">
        <f t="shared" si="3"/>
        <v>41035.904120370367</v>
      </c>
    </row>
    <row r="12" spans="1:20" ht="41.4" x14ac:dyDescent="0.45">
      <c r="A12" s="21">
        <v>1076</v>
      </c>
      <c r="B12" s="22" t="s">
        <v>1077</v>
      </c>
      <c r="C12" s="22" t="s">
        <v>5186</v>
      </c>
      <c r="D12" s="30">
        <v>75000</v>
      </c>
      <c r="E12" s="31">
        <v>47074</v>
      </c>
      <c r="F12" s="21" t="s">
        <v>8220</v>
      </c>
      <c r="G12" s="21" t="s">
        <v>8223</v>
      </c>
      <c r="H12" s="21" t="s">
        <v>8245</v>
      </c>
      <c r="I12" s="21">
        <v>1410426250</v>
      </c>
      <c r="J12" s="21">
        <v>1405674250</v>
      </c>
      <c r="K12" s="21" t="b">
        <v>0</v>
      </c>
      <c r="L12" s="21">
        <v>975</v>
      </c>
      <c r="M12" s="21" t="b">
        <v>0</v>
      </c>
      <c r="N12" s="21" t="s">
        <v>8280</v>
      </c>
      <c r="O12" s="21">
        <f t="shared" si="0"/>
        <v>63</v>
      </c>
      <c r="P12" s="21">
        <f t="shared" si="1"/>
        <v>48.28</v>
      </c>
      <c r="Q12" s="32" t="s">
        <v>8331</v>
      </c>
      <c r="R12" s="21" t="s">
        <v>8332</v>
      </c>
      <c r="S12" s="33">
        <f t="shared" si="2"/>
        <v>41838.377893518518</v>
      </c>
      <c r="T12" s="33">
        <f t="shared" si="3"/>
        <v>41893.377893518518</v>
      </c>
    </row>
    <row r="13" spans="1:20" ht="41.4" x14ac:dyDescent="0.45">
      <c r="A13" s="21">
        <v>1077</v>
      </c>
      <c r="B13" s="22" t="s">
        <v>1078</v>
      </c>
      <c r="C13" s="22" t="s">
        <v>5187</v>
      </c>
      <c r="D13" s="30">
        <v>25000</v>
      </c>
      <c r="E13" s="31">
        <v>7344</v>
      </c>
      <c r="F13" s="21" t="s">
        <v>8220</v>
      </c>
      <c r="G13" s="21" t="s">
        <v>8223</v>
      </c>
      <c r="H13" s="21" t="s">
        <v>8245</v>
      </c>
      <c r="I13" s="21">
        <v>1452744011</v>
      </c>
      <c r="J13" s="21">
        <v>1450152011</v>
      </c>
      <c r="K13" s="21" t="b">
        <v>0</v>
      </c>
      <c r="L13" s="21">
        <v>167</v>
      </c>
      <c r="M13" s="21" t="b">
        <v>0</v>
      </c>
      <c r="N13" s="21" t="s">
        <v>8280</v>
      </c>
      <c r="O13" s="21">
        <f t="shared" si="0"/>
        <v>29</v>
      </c>
      <c r="P13" s="21">
        <f t="shared" si="1"/>
        <v>43.98</v>
      </c>
      <c r="Q13" s="32" t="s">
        <v>8331</v>
      </c>
      <c r="R13" s="21" t="s">
        <v>8332</v>
      </c>
      <c r="S13" s="33">
        <f t="shared" si="2"/>
        <v>42353.16679398148</v>
      </c>
      <c r="T13" s="33">
        <f t="shared" si="3"/>
        <v>42383.16679398148</v>
      </c>
    </row>
    <row r="14" spans="1:20" ht="41.4" x14ac:dyDescent="0.45">
      <c r="A14" s="21">
        <v>1078</v>
      </c>
      <c r="B14" s="22" t="s">
        <v>1079</v>
      </c>
      <c r="C14" s="22" t="s">
        <v>5188</v>
      </c>
      <c r="D14" s="30">
        <v>600</v>
      </c>
      <c r="E14" s="31">
        <v>45</v>
      </c>
      <c r="F14" s="21" t="s">
        <v>8220</v>
      </c>
      <c r="G14" s="21" t="s">
        <v>8223</v>
      </c>
      <c r="H14" s="21" t="s">
        <v>8245</v>
      </c>
      <c r="I14" s="21">
        <v>1311309721</v>
      </c>
      <c r="J14" s="21">
        <v>1307421721</v>
      </c>
      <c r="K14" s="21" t="b">
        <v>0</v>
      </c>
      <c r="L14" s="21">
        <v>5</v>
      </c>
      <c r="M14" s="21" t="b">
        <v>0</v>
      </c>
      <c r="N14" s="21" t="s">
        <v>8280</v>
      </c>
      <c r="O14" s="21">
        <f t="shared" si="0"/>
        <v>8</v>
      </c>
      <c r="P14" s="21">
        <f t="shared" si="1"/>
        <v>9</v>
      </c>
      <c r="Q14" s="32" t="s">
        <v>8331</v>
      </c>
      <c r="R14" s="21" t="s">
        <v>8332</v>
      </c>
      <c r="S14" s="33">
        <f t="shared" si="2"/>
        <v>40701.195844907408</v>
      </c>
      <c r="T14" s="33">
        <f t="shared" si="3"/>
        <v>40746.195844907408</v>
      </c>
    </row>
    <row r="15" spans="1:20" ht="41.4" x14ac:dyDescent="0.45">
      <c r="A15" s="21">
        <v>1080</v>
      </c>
      <c r="B15" s="22" t="s">
        <v>1081</v>
      </c>
      <c r="C15" s="22" t="s">
        <v>5190</v>
      </c>
      <c r="D15" s="30">
        <v>20000</v>
      </c>
      <c r="E15" s="31">
        <v>1821</v>
      </c>
      <c r="F15" s="21" t="s">
        <v>8220</v>
      </c>
      <c r="G15" s="21" t="s">
        <v>8223</v>
      </c>
      <c r="H15" s="21" t="s">
        <v>8245</v>
      </c>
      <c r="I15" s="21">
        <v>1399778333</v>
      </c>
      <c r="J15" s="21">
        <v>1397186333</v>
      </c>
      <c r="K15" s="21" t="b">
        <v>0</v>
      </c>
      <c r="L15" s="21">
        <v>98</v>
      </c>
      <c r="M15" s="21" t="b">
        <v>0</v>
      </c>
      <c r="N15" s="21" t="s">
        <v>8280</v>
      </c>
      <c r="O15" s="21">
        <f t="shared" si="0"/>
        <v>9</v>
      </c>
      <c r="P15" s="21">
        <f t="shared" si="1"/>
        <v>18.579999999999998</v>
      </c>
      <c r="Q15" s="32" t="s">
        <v>8331</v>
      </c>
      <c r="R15" s="21" t="s">
        <v>8332</v>
      </c>
      <c r="S15" s="33">
        <f t="shared" si="2"/>
        <v>41740.138113425928</v>
      </c>
      <c r="T15" s="33">
        <f t="shared" si="3"/>
        <v>41770.138113425928</v>
      </c>
    </row>
    <row r="16" spans="1:20" ht="41.4" x14ac:dyDescent="0.45">
      <c r="A16" s="21">
        <v>1081</v>
      </c>
      <c r="B16" s="22" t="s">
        <v>1082</v>
      </c>
      <c r="C16" s="22" t="s">
        <v>5191</v>
      </c>
      <c r="D16" s="30">
        <v>68000</v>
      </c>
      <c r="E16" s="31">
        <v>12</v>
      </c>
      <c r="F16" s="21" t="s">
        <v>8220</v>
      </c>
      <c r="G16" s="21" t="s">
        <v>8223</v>
      </c>
      <c r="H16" s="21" t="s">
        <v>8245</v>
      </c>
      <c r="I16" s="21">
        <v>1422483292</v>
      </c>
      <c r="J16" s="21">
        <v>1419891292</v>
      </c>
      <c r="K16" s="21" t="b">
        <v>0</v>
      </c>
      <c r="L16" s="21">
        <v>4</v>
      </c>
      <c r="M16" s="21" t="b">
        <v>0</v>
      </c>
      <c r="N16" s="21" t="s">
        <v>8280</v>
      </c>
      <c r="O16" s="21">
        <f t="shared" si="0"/>
        <v>0</v>
      </c>
      <c r="P16" s="21">
        <f t="shared" si="1"/>
        <v>3</v>
      </c>
      <c r="Q16" s="32" t="s">
        <v>8331</v>
      </c>
      <c r="R16" s="21" t="s">
        <v>8332</v>
      </c>
      <c r="S16" s="33">
        <f t="shared" si="2"/>
        <v>42002.926990740743</v>
      </c>
      <c r="T16" s="33">
        <f t="shared" si="3"/>
        <v>42032.926990740743</v>
      </c>
    </row>
    <row r="17" spans="1:20" ht="27.6" x14ac:dyDescent="0.45">
      <c r="A17" s="21">
        <v>1082</v>
      </c>
      <c r="B17" s="22" t="s">
        <v>1083</v>
      </c>
      <c r="C17" s="22" t="s">
        <v>5192</v>
      </c>
      <c r="D17" s="30">
        <v>10000</v>
      </c>
      <c r="E17" s="31">
        <v>56</v>
      </c>
      <c r="F17" s="21" t="s">
        <v>8220</v>
      </c>
      <c r="G17" s="21" t="s">
        <v>8223</v>
      </c>
      <c r="H17" s="21" t="s">
        <v>8245</v>
      </c>
      <c r="I17" s="21">
        <v>1344635088</v>
      </c>
      <c r="J17" s="21">
        <v>1342043088</v>
      </c>
      <c r="K17" s="21" t="b">
        <v>0</v>
      </c>
      <c r="L17" s="21">
        <v>3</v>
      </c>
      <c r="M17" s="21" t="b">
        <v>0</v>
      </c>
      <c r="N17" s="21" t="s">
        <v>8280</v>
      </c>
      <c r="O17" s="21">
        <f t="shared" si="0"/>
        <v>1</v>
      </c>
      <c r="P17" s="21">
        <f t="shared" si="1"/>
        <v>18.670000000000002</v>
      </c>
      <c r="Q17" s="32" t="s">
        <v>8331</v>
      </c>
      <c r="R17" s="21" t="s">
        <v>8332</v>
      </c>
      <c r="S17" s="33">
        <f t="shared" si="2"/>
        <v>41101.906111111115</v>
      </c>
      <c r="T17" s="33">
        <f t="shared" si="3"/>
        <v>41131.906111111115</v>
      </c>
    </row>
    <row r="18" spans="1:20" x14ac:dyDescent="0.45">
      <c r="A18" s="21">
        <v>1084</v>
      </c>
      <c r="B18" s="22" t="s">
        <v>1085</v>
      </c>
      <c r="C18" s="22" t="s">
        <v>5194</v>
      </c>
      <c r="D18" s="30">
        <v>550</v>
      </c>
      <c r="E18" s="31">
        <v>0</v>
      </c>
      <c r="F18" s="21" t="s">
        <v>8220</v>
      </c>
      <c r="G18" s="21" t="s">
        <v>8223</v>
      </c>
      <c r="H18" s="21" t="s">
        <v>8245</v>
      </c>
      <c r="I18" s="21">
        <v>1407534804</v>
      </c>
      <c r="J18" s="21">
        <v>1404942804</v>
      </c>
      <c r="K18" s="21" t="b">
        <v>0</v>
      </c>
      <c r="L18" s="21">
        <v>0</v>
      </c>
      <c r="M18" s="21" t="b">
        <v>0</v>
      </c>
      <c r="N18" s="21" t="s">
        <v>8280</v>
      </c>
      <c r="O18" s="21">
        <f t="shared" si="0"/>
        <v>0</v>
      </c>
      <c r="P18" s="21">
        <f t="shared" si="1"/>
        <v>0</v>
      </c>
      <c r="Q18" s="32" t="s">
        <v>8331</v>
      </c>
      <c r="R18" s="21" t="s">
        <v>8332</v>
      </c>
      <c r="S18" s="33">
        <f t="shared" si="2"/>
        <v>41829.912083333329</v>
      </c>
      <c r="T18" s="33">
        <f t="shared" si="3"/>
        <v>41859.912083333329</v>
      </c>
    </row>
    <row r="19" spans="1:20" x14ac:dyDescent="0.45">
      <c r="A19" s="21">
        <v>1086</v>
      </c>
      <c r="B19" s="22" t="s">
        <v>1087</v>
      </c>
      <c r="C19" s="22" t="s">
        <v>5196</v>
      </c>
      <c r="D19" s="30">
        <v>18000</v>
      </c>
      <c r="E19" s="31">
        <v>15</v>
      </c>
      <c r="F19" s="21" t="s">
        <v>8220</v>
      </c>
      <c r="G19" s="21" t="s">
        <v>8223</v>
      </c>
      <c r="H19" s="21" t="s">
        <v>8245</v>
      </c>
      <c r="I19" s="21">
        <v>1408913291</v>
      </c>
      <c r="J19" s="21">
        <v>1406321291</v>
      </c>
      <c r="K19" s="21" t="b">
        <v>0</v>
      </c>
      <c r="L19" s="21">
        <v>2</v>
      </c>
      <c r="M19" s="21" t="b">
        <v>0</v>
      </c>
      <c r="N19" s="21" t="s">
        <v>8280</v>
      </c>
      <c r="O19" s="21">
        <f t="shared" si="0"/>
        <v>0</v>
      </c>
      <c r="P19" s="21">
        <f t="shared" si="1"/>
        <v>7.5</v>
      </c>
      <c r="Q19" s="32" t="s">
        <v>8331</v>
      </c>
      <c r="R19" s="21" t="s">
        <v>8332</v>
      </c>
      <c r="S19" s="33">
        <f t="shared" si="2"/>
        <v>41845.866793981484</v>
      </c>
      <c r="T19" s="33">
        <f t="shared" si="3"/>
        <v>41875.866793981484</v>
      </c>
    </row>
    <row r="20" spans="1:20" ht="41.4" x14ac:dyDescent="0.45">
      <c r="A20" s="21">
        <v>1087</v>
      </c>
      <c r="B20" s="22" t="s">
        <v>1088</v>
      </c>
      <c r="C20" s="22" t="s">
        <v>5197</v>
      </c>
      <c r="D20" s="30">
        <v>1100</v>
      </c>
      <c r="E20" s="31">
        <v>0</v>
      </c>
      <c r="F20" s="21" t="s">
        <v>8220</v>
      </c>
      <c r="G20" s="21" t="s">
        <v>8223</v>
      </c>
      <c r="H20" s="21" t="s">
        <v>8245</v>
      </c>
      <c r="I20" s="21">
        <v>1402852087</v>
      </c>
      <c r="J20" s="21">
        <v>1400260087</v>
      </c>
      <c r="K20" s="21" t="b">
        <v>0</v>
      </c>
      <c r="L20" s="21">
        <v>0</v>
      </c>
      <c r="M20" s="21" t="b">
        <v>0</v>
      </c>
      <c r="N20" s="21" t="s">
        <v>8280</v>
      </c>
      <c r="O20" s="21">
        <f t="shared" si="0"/>
        <v>0</v>
      </c>
      <c r="P20" s="21">
        <f t="shared" si="1"/>
        <v>0</v>
      </c>
      <c r="Q20" s="32" t="s">
        <v>8331</v>
      </c>
      <c r="R20" s="21" t="s">
        <v>8332</v>
      </c>
      <c r="S20" s="33">
        <f t="shared" si="2"/>
        <v>41775.713969907411</v>
      </c>
      <c r="T20" s="33">
        <f t="shared" si="3"/>
        <v>41805.713969907411</v>
      </c>
    </row>
    <row r="21" spans="1:20" ht="27.6" x14ac:dyDescent="0.45">
      <c r="A21" s="21">
        <v>1088</v>
      </c>
      <c r="B21" s="22" t="s">
        <v>1089</v>
      </c>
      <c r="C21" s="22" t="s">
        <v>5198</v>
      </c>
      <c r="D21" s="30">
        <v>45000</v>
      </c>
      <c r="E21" s="31">
        <v>6382.34</v>
      </c>
      <c r="F21" s="21" t="s">
        <v>8220</v>
      </c>
      <c r="G21" s="21" t="s">
        <v>8223</v>
      </c>
      <c r="H21" s="21" t="s">
        <v>8245</v>
      </c>
      <c r="I21" s="21">
        <v>1398366667</v>
      </c>
      <c r="J21" s="21">
        <v>1395774667</v>
      </c>
      <c r="K21" s="21" t="b">
        <v>0</v>
      </c>
      <c r="L21" s="21">
        <v>147</v>
      </c>
      <c r="M21" s="21" t="b">
        <v>0</v>
      </c>
      <c r="N21" s="21" t="s">
        <v>8280</v>
      </c>
      <c r="O21" s="21">
        <f t="shared" si="0"/>
        <v>14</v>
      </c>
      <c r="P21" s="21">
        <f t="shared" si="1"/>
        <v>43.42</v>
      </c>
      <c r="Q21" s="32" t="s">
        <v>8331</v>
      </c>
      <c r="R21" s="21" t="s">
        <v>8332</v>
      </c>
      <c r="S21" s="33">
        <f t="shared" si="2"/>
        <v>41723.799386574072</v>
      </c>
      <c r="T21" s="33">
        <f t="shared" si="3"/>
        <v>41753.799386574072</v>
      </c>
    </row>
    <row r="22" spans="1:20" ht="55.2" x14ac:dyDescent="0.45">
      <c r="A22" s="21">
        <v>1092</v>
      </c>
      <c r="B22" s="22" t="s">
        <v>1093</v>
      </c>
      <c r="C22" s="22" t="s">
        <v>5202</v>
      </c>
      <c r="D22" s="30">
        <v>2000</v>
      </c>
      <c r="E22" s="31">
        <v>21</v>
      </c>
      <c r="F22" s="21" t="s">
        <v>8220</v>
      </c>
      <c r="G22" s="21" t="s">
        <v>8223</v>
      </c>
      <c r="H22" s="21" t="s">
        <v>8245</v>
      </c>
      <c r="I22" s="21">
        <v>1357432638</v>
      </c>
      <c r="J22" s="21">
        <v>1354840638</v>
      </c>
      <c r="K22" s="21" t="b">
        <v>0</v>
      </c>
      <c r="L22" s="21">
        <v>7</v>
      </c>
      <c r="M22" s="21" t="b">
        <v>0</v>
      </c>
      <c r="N22" s="21" t="s">
        <v>8280</v>
      </c>
      <c r="O22" s="21">
        <f t="shared" si="0"/>
        <v>1</v>
      </c>
      <c r="P22" s="21">
        <f t="shared" si="1"/>
        <v>3</v>
      </c>
      <c r="Q22" s="32" t="s">
        <v>8331</v>
      </c>
      <c r="R22" s="21" t="s">
        <v>8332</v>
      </c>
      <c r="S22" s="33">
        <f t="shared" si="2"/>
        <v>41250.025902777779</v>
      </c>
      <c r="T22" s="33">
        <f t="shared" si="3"/>
        <v>41280.025902777779</v>
      </c>
    </row>
    <row r="23" spans="1:20" ht="41.4" x14ac:dyDescent="0.45">
      <c r="A23" s="21">
        <v>1094</v>
      </c>
      <c r="B23" s="22" t="s">
        <v>1095</v>
      </c>
      <c r="C23" s="22" t="s">
        <v>5204</v>
      </c>
      <c r="D23" s="30">
        <v>18000</v>
      </c>
      <c r="E23" s="31">
        <v>3294.01</v>
      </c>
      <c r="F23" s="21" t="s">
        <v>8220</v>
      </c>
      <c r="G23" s="21" t="s">
        <v>8223</v>
      </c>
      <c r="H23" s="21" t="s">
        <v>8245</v>
      </c>
      <c r="I23" s="21">
        <v>1318180033</v>
      </c>
      <c r="J23" s="21">
        <v>1315588033</v>
      </c>
      <c r="K23" s="21" t="b">
        <v>0</v>
      </c>
      <c r="L23" s="21">
        <v>27</v>
      </c>
      <c r="M23" s="21" t="b">
        <v>0</v>
      </c>
      <c r="N23" s="21" t="s">
        <v>8280</v>
      </c>
      <c r="O23" s="21">
        <f t="shared" si="0"/>
        <v>18</v>
      </c>
      <c r="P23" s="21">
        <f t="shared" si="1"/>
        <v>122</v>
      </c>
      <c r="Q23" s="32" t="s">
        <v>8331</v>
      </c>
      <c r="R23" s="21" t="s">
        <v>8332</v>
      </c>
      <c r="S23" s="33">
        <f t="shared" si="2"/>
        <v>40795.713344907403</v>
      </c>
      <c r="T23" s="33">
        <f t="shared" si="3"/>
        <v>40825.713344907403</v>
      </c>
    </row>
    <row r="24" spans="1:20" ht="41.4" x14ac:dyDescent="0.45">
      <c r="A24" s="21">
        <v>1095</v>
      </c>
      <c r="B24" s="22" t="s">
        <v>1096</v>
      </c>
      <c r="C24" s="22" t="s">
        <v>5205</v>
      </c>
      <c r="D24" s="30">
        <v>500000</v>
      </c>
      <c r="E24" s="31">
        <v>25174</v>
      </c>
      <c r="F24" s="21" t="s">
        <v>8220</v>
      </c>
      <c r="G24" s="21" t="s">
        <v>8223</v>
      </c>
      <c r="H24" s="21" t="s">
        <v>8245</v>
      </c>
      <c r="I24" s="21">
        <v>1377867220</v>
      </c>
      <c r="J24" s="21">
        <v>1375275220</v>
      </c>
      <c r="K24" s="21" t="b">
        <v>0</v>
      </c>
      <c r="L24" s="21">
        <v>94</v>
      </c>
      <c r="M24" s="21" t="b">
        <v>0</v>
      </c>
      <c r="N24" s="21" t="s">
        <v>8280</v>
      </c>
      <c r="O24" s="21">
        <f t="shared" si="0"/>
        <v>5</v>
      </c>
      <c r="P24" s="21">
        <f t="shared" si="1"/>
        <v>267.81</v>
      </c>
      <c r="Q24" s="32" t="s">
        <v>8331</v>
      </c>
      <c r="R24" s="21" t="s">
        <v>8332</v>
      </c>
      <c r="S24" s="33">
        <f t="shared" si="2"/>
        <v>41486.537268518521</v>
      </c>
      <c r="T24" s="33">
        <f t="shared" si="3"/>
        <v>41516.537268518521</v>
      </c>
    </row>
    <row r="25" spans="1:20" ht="41.4" x14ac:dyDescent="0.45">
      <c r="A25" s="21">
        <v>1096</v>
      </c>
      <c r="B25" s="22" t="s">
        <v>1097</v>
      </c>
      <c r="C25" s="22" t="s">
        <v>5206</v>
      </c>
      <c r="D25" s="30">
        <v>12000</v>
      </c>
      <c r="E25" s="31">
        <v>2152</v>
      </c>
      <c r="F25" s="21" t="s">
        <v>8220</v>
      </c>
      <c r="G25" s="21" t="s">
        <v>8223</v>
      </c>
      <c r="H25" s="21" t="s">
        <v>8245</v>
      </c>
      <c r="I25" s="21">
        <v>1412393400</v>
      </c>
      <c r="J25" s="21">
        <v>1409747154</v>
      </c>
      <c r="K25" s="21" t="b">
        <v>0</v>
      </c>
      <c r="L25" s="21">
        <v>29</v>
      </c>
      <c r="M25" s="21" t="b">
        <v>0</v>
      </c>
      <c r="N25" s="21" t="s">
        <v>8280</v>
      </c>
      <c r="O25" s="21">
        <f t="shared" si="0"/>
        <v>18</v>
      </c>
      <c r="P25" s="21">
        <f t="shared" si="1"/>
        <v>74.209999999999994</v>
      </c>
      <c r="Q25" s="32" t="s">
        <v>8331</v>
      </c>
      <c r="R25" s="21" t="s">
        <v>8332</v>
      </c>
      <c r="S25" s="33">
        <f t="shared" si="2"/>
        <v>41885.51798611111</v>
      </c>
      <c r="T25" s="33">
        <f t="shared" si="3"/>
        <v>41916.145833333336</v>
      </c>
    </row>
    <row r="26" spans="1:20" ht="41.4" x14ac:dyDescent="0.45">
      <c r="A26" s="21">
        <v>1097</v>
      </c>
      <c r="B26" s="22" t="s">
        <v>1098</v>
      </c>
      <c r="C26" s="22" t="s">
        <v>5207</v>
      </c>
      <c r="D26" s="30">
        <v>100000</v>
      </c>
      <c r="E26" s="31">
        <v>47</v>
      </c>
      <c r="F26" s="21" t="s">
        <v>8220</v>
      </c>
      <c r="G26" s="21" t="s">
        <v>8223</v>
      </c>
      <c r="H26" s="21" t="s">
        <v>8245</v>
      </c>
      <c r="I26" s="21">
        <v>1393786877</v>
      </c>
      <c r="J26" s="21">
        <v>1390330877</v>
      </c>
      <c r="K26" s="21" t="b">
        <v>0</v>
      </c>
      <c r="L26" s="21">
        <v>7</v>
      </c>
      <c r="M26" s="21" t="b">
        <v>0</v>
      </c>
      <c r="N26" s="21" t="s">
        <v>8280</v>
      </c>
      <c r="O26" s="21">
        <f t="shared" si="0"/>
        <v>0</v>
      </c>
      <c r="P26" s="21">
        <f t="shared" si="1"/>
        <v>6.71</v>
      </c>
      <c r="Q26" s="32" t="s">
        <v>8331</v>
      </c>
      <c r="R26" s="21" t="s">
        <v>8332</v>
      </c>
      <c r="S26" s="33">
        <f t="shared" si="2"/>
        <v>41660.792557870373</v>
      </c>
      <c r="T26" s="33">
        <f t="shared" si="3"/>
        <v>41700.792557870373</v>
      </c>
    </row>
    <row r="27" spans="1:20" ht="27.6" x14ac:dyDescent="0.45">
      <c r="A27" s="21">
        <v>1098</v>
      </c>
      <c r="B27" s="22" t="s">
        <v>1099</v>
      </c>
      <c r="C27" s="22" t="s">
        <v>5208</v>
      </c>
      <c r="D27" s="30">
        <v>25000</v>
      </c>
      <c r="E27" s="31">
        <v>1803</v>
      </c>
      <c r="F27" s="21" t="s">
        <v>8220</v>
      </c>
      <c r="G27" s="21" t="s">
        <v>8223</v>
      </c>
      <c r="H27" s="21" t="s">
        <v>8245</v>
      </c>
      <c r="I27" s="21">
        <v>1397413095</v>
      </c>
      <c r="J27" s="21">
        <v>1394821095</v>
      </c>
      <c r="K27" s="21" t="b">
        <v>0</v>
      </c>
      <c r="L27" s="21">
        <v>22</v>
      </c>
      <c r="M27" s="21" t="b">
        <v>0</v>
      </c>
      <c r="N27" s="21" t="s">
        <v>8280</v>
      </c>
      <c r="O27" s="21">
        <f t="shared" si="0"/>
        <v>7</v>
      </c>
      <c r="P27" s="21">
        <f t="shared" si="1"/>
        <v>81.95</v>
      </c>
      <c r="Q27" s="32" t="s">
        <v>8331</v>
      </c>
      <c r="R27" s="21" t="s">
        <v>8332</v>
      </c>
      <c r="S27" s="33">
        <f t="shared" si="2"/>
        <v>41712.762673611112</v>
      </c>
      <c r="T27" s="33">
        <f t="shared" si="3"/>
        <v>41742.762673611112</v>
      </c>
    </row>
    <row r="28" spans="1:20" ht="27.6" x14ac:dyDescent="0.45">
      <c r="A28" s="21">
        <v>1101</v>
      </c>
      <c r="B28" s="22" t="s">
        <v>1102</v>
      </c>
      <c r="C28" s="22" t="s">
        <v>5211</v>
      </c>
      <c r="D28" s="30">
        <v>100000</v>
      </c>
      <c r="E28" s="31">
        <v>41</v>
      </c>
      <c r="F28" s="21" t="s">
        <v>8220</v>
      </c>
      <c r="G28" s="21" t="s">
        <v>8223</v>
      </c>
      <c r="H28" s="21" t="s">
        <v>8245</v>
      </c>
      <c r="I28" s="21">
        <v>1468519920</v>
      </c>
      <c r="J28" s="21">
        <v>1466188338</v>
      </c>
      <c r="K28" s="21" t="b">
        <v>0</v>
      </c>
      <c r="L28" s="21">
        <v>6</v>
      </c>
      <c r="M28" s="21" t="b">
        <v>0</v>
      </c>
      <c r="N28" s="21" t="s">
        <v>8280</v>
      </c>
      <c r="O28" s="21">
        <f t="shared" si="0"/>
        <v>0</v>
      </c>
      <c r="P28" s="21">
        <f t="shared" si="1"/>
        <v>6.83</v>
      </c>
      <c r="Q28" s="32" t="s">
        <v>8331</v>
      </c>
      <c r="R28" s="21" t="s">
        <v>8332</v>
      </c>
      <c r="S28" s="33">
        <f t="shared" si="2"/>
        <v>42538.77243055556</v>
      </c>
      <c r="T28" s="33">
        <f t="shared" si="3"/>
        <v>42565.758333333331</v>
      </c>
    </row>
    <row r="29" spans="1:20" ht="41.4" x14ac:dyDescent="0.45">
      <c r="A29" s="21">
        <v>1102</v>
      </c>
      <c r="B29" s="22" t="s">
        <v>1103</v>
      </c>
      <c r="C29" s="22" t="s">
        <v>5212</v>
      </c>
      <c r="D29" s="30">
        <v>8000</v>
      </c>
      <c r="E29" s="31">
        <v>425</v>
      </c>
      <c r="F29" s="21" t="s">
        <v>8220</v>
      </c>
      <c r="G29" s="21" t="s">
        <v>8223</v>
      </c>
      <c r="H29" s="21" t="s">
        <v>8245</v>
      </c>
      <c r="I29" s="21">
        <v>1386568740</v>
      </c>
      <c r="J29" s="21">
        <v>1383095125</v>
      </c>
      <c r="K29" s="21" t="b">
        <v>0</v>
      </c>
      <c r="L29" s="21">
        <v>24</v>
      </c>
      <c r="M29" s="21" t="b">
        <v>0</v>
      </c>
      <c r="N29" s="21" t="s">
        <v>8280</v>
      </c>
      <c r="O29" s="21">
        <f t="shared" si="0"/>
        <v>5</v>
      </c>
      <c r="P29" s="21">
        <f t="shared" si="1"/>
        <v>17.71</v>
      </c>
      <c r="Q29" s="32" t="s">
        <v>8331</v>
      </c>
      <c r="R29" s="21" t="s">
        <v>8332</v>
      </c>
      <c r="S29" s="33">
        <f t="shared" si="2"/>
        <v>41577.045428240745</v>
      </c>
      <c r="T29" s="33">
        <f t="shared" si="3"/>
        <v>41617.249305555553</v>
      </c>
    </row>
    <row r="30" spans="1:20" ht="41.4" x14ac:dyDescent="0.45">
      <c r="A30" s="21">
        <v>1103</v>
      </c>
      <c r="B30" s="22" t="s">
        <v>1104</v>
      </c>
      <c r="C30" s="22" t="s">
        <v>5213</v>
      </c>
      <c r="D30" s="30">
        <v>15000</v>
      </c>
      <c r="E30" s="31">
        <v>243</v>
      </c>
      <c r="F30" s="21" t="s">
        <v>8220</v>
      </c>
      <c r="G30" s="21" t="s">
        <v>8223</v>
      </c>
      <c r="H30" s="21" t="s">
        <v>8245</v>
      </c>
      <c r="I30" s="21">
        <v>1466227190</v>
      </c>
      <c r="J30" s="21">
        <v>1461043190</v>
      </c>
      <c r="K30" s="21" t="b">
        <v>0</v>
      </c>
      <c r="L30" s="21">
        <v>15</v>
      </c>
      <c r="M30" s="21" t="b">
        <v>0</v>
      </c>
      <c r="N30" s="21" t="s">
        <v>8280</v>
      </c>
      <c r="O30" s="21">
        <f t="shared" si="0"/>
        <v>2</v>
      </c>
      <c r="P30" s="21">
        <f t="shared" si="1"/>
        <v>16.2</v>
      </c>
      <c r="Q30" s="32" t="s">
        <v>8331</v>
      </c>
      <c r="R30" s="21" t="s">
        <v>8332</v>
      </c>
      <c r="S30" s="33">
        <f t="shared" si="2"/>
        <v>42479.22210648148</v>
      </c>
      <c r="T30" s="33">
        <f t="shared" si="3"/>
        <v>42539.22210648148</v>
      </c>
    </row>
    <row r="31" spans="1:20" ht="41.4" x14ac:dyDescent="0.45">
      <c r="A31" s="21">
        <v>1105</v>
      </c>
      <c r="B31" s="22" t="s">
        <v>1106</v>
      </c>
      <c r="C31" s="22" t="s">
        <v>5215</v>
      </c>
      <c r="D31" s="30">
        <v>900000</v>
      </c>
      <c r="E31" s="31">
        <v>1431</v>
      </c>
      <c r="F31" s="21" t="s">
        <v>8220</v>
      </c>
      <c r="G31" s="21" t="s">
        <v>8223</v>
      </c>
      <c r="H31" s="21" t="s">
        <v>8245</v>
      </c>
      <c r="I31" s="21">
        <v>1395627327</v>
      </c>
      <c r="J31" s="21">
        <v>1393038927</v>
      </c>
      <c r="K31" s="21" t="b">
        <v>0</v>
      </c>
      <c r="L31" s="21">
        <v>20</v>
      </c>
      <c r="M31" s="21" t="b">
        <v>0</v>
      </c>
      <c r="N31" s="21" t="s">
        <v>8280</v>
      </c>
      <c r="O31" s="21">
        <f t="shared" si="0"/>
        <v>0</v>
      </c>
      <c r="P31" s="21">
        <f t="shared" si="1"/>
        <v>71.55</v>
      </c>
      <c r="Q31" s="32" t="s">
        <v>8331</v>
      </c>
      <c r="R31" s="21" t="s">
        <v>8332</v>
      </c>
      <c r="S31" s="33">
        <f t="shared" si="2"/>
        <v>41692.135729166665</v>
      </c>
      <c r="T31" s="33">
        <f t="shared" si="3"/>
        <v>41722.0940625</v>
      </c>
    </row>
    <row r="32" spans="1:20" ht="41.4" x14ac:dyDescent="0.45">
      <c r="A32" s="21">
        <v>1106</v>
      </c>
      <c r="B32" s="22" t="s">
        <v>1107</v>
      </c>
      <c r="C32" s="22" t="s">
        <v>5216</v>
      </c>
      <c r="D32" s="30">
        <v>400</v>
      </c>
      <c r="E32" s="31">
        <v>165</v>
      </c>
      <c r="F32" s="21" t="s">
        <v>8220</v>
      </c>
      <c r="G32" s="21" t="s">
        <v>8223</v>
      </c>
      <c r="H32" s="21" t="s">
        <v>8245</v>
      </c>
      <c r="I32" s="21">
        <v>1333557975</v>
      </c>
      <c r="J32" s="21">
        <v>1330969575</v>
      </c>
      <c r="K32" s="21" t="b">
        <v>0</v>
      </c>
      <c r="L32" s="21">
        <v>7</v>
      </c>
      <c r="M32" s="21" t="b">
        <v>0</v>
      </c>
      <c r="N32" s="21" t="s">
        <v>8280</v>
      </c>
      <c r="O32" s="21">
        <f t="shared" si="0"/>
        <v>41</v>
      </c>
      <c r="P32" s="21">
        <f t="shared" si="1"/>
        <v>23.57</v>
      </c>
      <c r="Q32" s="32" t="s">
        <v>8331</v>
      </c>
      <c r="R32" s="21" t="s">
        <v>8332</v>
      </c>
      <c r="S32" s="33">
        <f t="shared" si="2"/>
        <v>40973.740451388891</v>
      </c>
      <c r="T32" s="33">
        <f t="shared" si="3"/>
        <v>41003.698784722219</v>
      </c>
    </row>
    <row r="33" spans="1:20" ht="55.2" x14ac:dyDescent="0.45">
      <c r="A33" s="21">
        <v>1107</v>
      </c>
      <c r="B33" s="22" t="s">
        <v>1108</v>
      </c>
      <c r="C33" s="22" t="s">
        <v>5217</v>
      </c>
      <c r="D33" s="30">
        <v>10000</v>
      </c>
      <c r="E33" s="31">
        <v>0</v>
      </c>
      <c r="F33" s="21" t="s">
        <v>8220</v>
      </c>
      <c r="G33" s="21" t="s">
        <v>8223</v>
      </c>
      <c r="H33" s="21" t="s">
        <v>8245</v>
      </c>
      <c r="I33" s="21">
        <v>1406148024</v>
      </c>
      <c r="J33" s="21">
        <v>1403556024</v>
      </c>
      <c r="K33" s="21" t="b">
        <v>0</v>
      </c>
      <c r="L33" s="21">
        <v>0</v>
      </c>
      <c r="M33" s="21" t="b">
        <v>0</v>
      </c>
      <c r="N33" s="21" t="s">
        <v>8280</v>
      </c>
      <c r="O33" s="21">
        <f t="shared" si="0"/>
        <v>0</v>
      </c>
      <c r="P33" s="21">
        <f t="shared" si="1"/>
        <v>0</v>
      </c>
      <c r="Q33" s="32" t="s">
        <v>8331</v>
      </c>
      <c r="R33" s="21" t="s">
        <v>8332</v>
      </c>
      <c r="S33" s="33">
        <f t="shared" si="2"/>
        <v>41813.861388888887</v>
      </c>
      <c r="T33" s="33">
        <f t="shared" si="3"/>
        <v>41843.861388888887</v>
      </c>
    </row>
    <row r="34" spans="1:20" ht="41.4" x14ac:dyDescent="0.45">
      <c r="A34" s="21">
        <v>1108</v>
      </c>
      <c r="B34" s="22" t="s">
        <v>1109</v>
      </c>
      <c r="C34" s="22" t="s">
        <v>5218</v>
      </c>
      <c r="D34" s="30">
        <v>25000</v>
      </c>
      <c r="E34" s="31">
        <v>732.5</v>
      </c>
      <c r="F34" s="21" t="s">
        <v>8220</v>
      </c>
      <c r="G34" s="21" t="s">
        <v>8223</v>
      </c>
      <c r="H34" s="21" t="s">
        <v>8245</v>
      </c>
      <c r="I34" s="21">
        <v>1334326635</v>
      </c>
      <c r="J34" s="21">
        <v>1329146235</v>
      </c>
      <c r="K34" s="21" t="b">
        <v>0</v>
      </c>
      <c r="L34" s="21">
        <v>21</v>
      </c>
      <c r="M34" s="21" t="b">
        <v>0</v>
      </c>
      <c r="N34" s="21" t="s">
        <v>8280</v>
      </c>
      <c r="O34" s="21">
        <f t="shared" si="0"/>
        <v>3</v>
      </c>
      <c r="P34" s="21">
        <f t="shared" si="1"/>
        <v>34.880000000000003</v>
      </c>
      <c r="Q34" s="32" t="s">
        <v>8331</v>
      </c>
      <c r="R34" s="21" t="s">
        <v>8332</v>
      </c>
      <c r="S34" s="33">
        <f t="shared" si="2"/>
        <v>40952.636979166666</v>
      </c>
      <c r="T34" s="33">
        <f t="shared" si="3"/>
        <v>41012.595312500001</v>
      </c>
    </row>
    <row r="35" spans="1:20" ht="41.4" x14ac:dyDescent="0.45">
      <c r="A35" s="21">
        <v>1109</v>
      </c>
      <c r="B35" s="22" t="s">
        <v>1110</v>
      </c>
      <c r="C35" s="22" t="s">
        <v>5219</v>
      </c>
      <c r="D35" s="30">
        <v>10000</v>
      </c>
      <c r="E35" s="31">
        <v>45</v>
      </c>
      <c r="F35" s="21" t="s">
        <v>8220</v>
      </c>
      <c r="G35" s="21" t="s">
        <v>8223</v>
      </c>
      <c r="H35" s="21" t="s">
        <v>8245</v>
      </c>
      <c r="I35" s="21">
        <v>1479495790</v>
      </c>
      <c r="J35" s="21">
        <v>1476900190</v>
      </c>
      <c r="K35" s="21" t="b">
        <v>0</v>
      </c>
      <c r="L35" s="21">
        <v>3</v>
      </c>
      <c r="M35" s="21" t="b">
        <v>0</v>
      </c>
      <c r="N35" s="21" t="s">
        <v>8280</v>
      </c>
      <c r="O35" s="21">
        <f t="shared" si="0"/>
        <v>0</v>
      </c>
      <c r="P35" s="21">
        <f t="shared" si="1"/>
        <v>15</v>
      </c>
      <c r="Q35" s="32" t="s">
        <v>8331</v>
      </c>
      <c r="R35" s="21" t="s">
        <v>8332</v>
      </c>
      <c r="S35" s="33">
        <f t="shared" si="2"/>
        <v>42662.752199074079</v>
      </c>
      <c r="T35" s="33">
        <f t="shared" si="3"/>
        <v>42692.793865740736</v>
      </c>
    </row>
    <row r="36" spans="1:20" ht="41.4" x14ac:dyDescent="0.45">
      <c r="A36" s="21">
        <v>1110</v>
      </c>
      <c r="B36" s="22" t="s">
        <v>1111</v>
      </c>
      <c r="C36" s="22" t="s">
        <v>5220</v>
      </c>
      <c r="D36" s="30">
        <v>50000</v>
      </c>
      <c r="E36" s="31">
        <v>255</v>
      </c>
      <c r="F36" s="21" t="s">
        <v>8220</v>
      </c>
      <c r="G36" s="21" t="s">
        <v>8223</v>
      </c>
      <c r="H36" s="21" t="s">
        <v>8245</v>
      </c>
      <c r="I36" s="21">
        <v>1354919022</v>
      </c>
      <c r="J36" s="21">
        <v>1352327022</v>
      </c>
      <c r="K36" s="21" t="b">
        <v>0</v>
      </c>
      <c r="L36" s="21">
        <v>11</v>
      </c>
      <c r="M36" s="21" t="b">
        <v>0</v>
      </c>
      <c r="N36" s="21" t="s">
        <v>8280</v>
      </c>
      <c r="O36" s="21">
        <f t="shared" si="0"/>
        <v>1</v>
      </c>
      <c r="P36" s="21">
        <f t="shared" si="1"/>
        <v>23.18</v>
      </c>
      <c r="Q36" s="32" t="s">
        <v>8331</v>
      </c>
      <c r="R36" s="21" t="s">
        <v>8332</v>
      </c>
      <c r="S36" s="33">
        <f t="shared" si="2"/>
        <v>41220.933124999996</v>
      </c>
      <c r="T36" s="33">
        <f t="shared" si="3"/>
        <v>41250.933124999996</v>
      </c>
    </row>
    <row r="37" spans="1:20" ht="41.4" x14ac:dyDescent="0.45">
      <c r="A37" s="21">
        <v>1111</v>
      </c>
      <c r="B37" s="22" t="s">
        <v>1112</v>
      </c>
      <c r="C37" s="22" t="s">
        <v>5221</v>
      </c>
      <c r="D37" s="30">
        <v>2500</v>
      </c>
      <c r="E37" s="31">
        <v>1</v>
      </c>
      <c r="F37" s="21" t="s">
        <v>8220</v>
      </c>
      <c r="G37" s="21" t="s">
        <v>8223</v>
      </c>
      <c r="H37" s="21" t="s">
        <v>8245</v>
      </c>
      <c r="I37" s="21">
        <v>1452228790</v>
      </c>
      <c r="J37" s="21">
        <v>1449636790</v>
      </c>
      <c r="K37" s="21" t="b">
        <v>0</v>
      </c>
      <c r="L37" s="21">
        <v>1</v>
      </c>
      <c r="M37" s="21" t="b">
        <v>0</v>
      </c>
      <c r="N37" s="21" t="s">
        <v>8280</v>
      </c>
      <c r="O37" s="21">
        <f t="shared" si="0"/>
        <v>0</v>
      </c>
      <c r="P37" s="21">
        <f t="shared" si="1"/>
        <v>1</v>
      </c>
      <c r="Q37" s="32" t="s">
        <v>8331</v>
      </c>
      <c r="R37" s="21" t="s">
        <v>8332</v>
      </c>
      <c r="S37" s="33">
        <f t="shared" si="2"/>
        <v>42347.203587962969</v>
      </c>
      <c r="T37" s="33">
        <f t="shared" si="3"/>
        <v>42377.203587962969</v>
      </c>
    </row>
    <row r="38" spans="1:20" ht="41.4" x14ac:dyDescent="0.45">
      <c r="A38" s="21">
        <v>1112</v>
      </c>
      <c r="B38" s="22" t="s">
        <v>1113</v>
      </c>
      <c r="C38" s="22" t="s">
        <v>5222</v>
      </c>
      <c r="D38" s="30">
        <v>88000</v>
      </c>
      <c r="E38" s="31">
        <v>31272.92</v>
      </c>
      <c r="F38" s="21" t="s">
        <v>8220</v>
      </c>
      <c r="G38" s="21" t="s">
        <v>8223</v>
      </c>
      <c r="H38" s="21" t="s">
        <v>8245</v>
      </c>
      <c r="I38" s="21">
        <v>1421656200</v>
      </c>
      <c r="J38" s="21">
        <v>1416507211</v>
      </c>
      <c r="K38" s="21" t="b">
        <v>0</v>
      </c>
      <c r="L38" s="21">
        <v>312</v>
      </c>
      <c r="M38" s="21" t="b">
        <v>0</v>
      </c>
      <c r="N38" s="21" t="s">
        <v>8280</v>
      </c>
      <c r="O38" s="21">
        <f t="shared" si="0"/>
        <v>36</v>
      </c>
      <c r="P38" s="21">
        <f t="shared" si="1"/>
        <v>100.23</v>
      </c>
      <c r="Q38" s="32" t="s">
        <v>8331</v>
      </c>
      <c r="R38" s="21" t="s">
        <v>8332</v>
      </c>
      <c r="S38" s="33">
        <f t="shared" si="2"/>
        <v>41963.759386574078</v>
      </c>
      <c r="T38" s="33">
        <f t="shared" si="3"/>
        <v>42023.354166666672</v>
      </c>
    </row>
    <row r="39" spans="1:20" ht="41.4" x14ac:dyDescent="0.45">
      <c r="A39" s="21">
        <v>1115</v>
      </c>
      <c r="B39" s="22" t="s">
        <v>1116</v>
      </c>
      <c r="C39" s="22" t="s">
        <v>5225</v>
      </c>
      <c r="D39" s="30">
        <v>40000</v>
      </c>
      <c r="E39" s="31">
        <v>53</v>
      </c>
      <c r="F39" s="21" t="s">
        <v>8220</v>
      </c>
      <c r="G39" s="21" t="s">
        <v>8223</v>
      </c>
      <c r="H39" s="21" t="s">
        <v>8245</v>
      </c>
      <c r="I39" s="21">
        <v>1459352495</v>
      </c>
      <c r="J39" s="21">
        <v>1456764095</v>
      </c>
      <c r="K39" s="21" t="b">
        <v>0</v>
      </c>
      <c r="L39" s="21">
        <v>4</v>
      </c>
      <c r="M39" s="21" t="b">
        <v>0</v>
      </c>
      <c r="N39" s="21" t="s">
        <v>8280</v>
      </c>
      <c r="O39" s="21">
        <f t="shared" si="0"/>
        <v>0</v>
      </c>
      <c r="P39" s="21">
        <f t="shared" si="1"/>
        <v>13.25</v>
      </c>
      <c r="Q39" s="32" t="s">
        <v>8331</v>
      </c>
      <c r="R39" s="21" t="s">
        <v>8332</v>
      </c>
      <c r="S39" s="33">
        <f t="shared" si="2"/>
        <v>42429.695543981477</v>
      </c>
      <c r="T39" s="33">
        <f t="shared" si="3"/>
        <v>42459.653877314813</v>
      </c>
    </row>
    <row r="40" spans="1:20" ht="27.6" x14ac:dyDescent="0.45">
      <c r="A40" s="21">
        <v>1116</v>
      </c>
      <c r="B40" s="22" t="s">
        <v>1117</v>
      </c>
      <c r="C40" s="22" t="s">
        <v>5226</v>
      </c>
      <c r="D40" s="30">
        <v>500000</v>
      </c>
      <c r="E40" s="31">
        <v>178.52</v>
      </c>
      <c r="F40" s="21" t="s">
        <v>8220</v>
      </c>
      <c r="G40" s="21" t="s">
        <v>8223</v>
      </c>
      <c r="H40" s="21" t="s">
        <v>8245</v>
      </c>
      <c r="I40" s="21">
        <v>1339273208</v>
      </c>
      <c r="J40" s="21">
        <v>1334089208</v>
      </c>
      <c r="K40" s="21" t="b">
        <v>0</v>
      </c>
      <c r="L40" s="21">
        <v>10</v>
      </c>
      <c r="M40" s="21" t="b">
        <v>0</v>
      </c>
      <c r="N40" s="21" t="s">
        <v>8280</v>
      </c>
      <c r="O40" s="21">
        <f t="shared" si="0"/>
        <v>0</v>
      </c>
      <c r="P40" s="21">
        <f t="shared" si="1"/>
        <v>17.850000000000001</v>
      </c>
      <c r="Q40" s="32" t="s">
        <v>8331</v>
      </c>
      <c r="R40" s="21" t="s">
        <v>8332</v>
      </c>
      <c r="S40" s="33">
        <f t="shared" si="2"/>
        <v>41009.847314814811</v>
      </c>
      <c r="T40" s="33">
        <f t="shared" si="3"/>
        <v>41069.847314814811</v>
      </c>
    </row>
    <row r="41" spans="1:20" ht="41.4" x14ac:dyDescent="0.45">
      <c r="A41" s="21">
        <v>1119</v>
      </c>
      <c r="B41" s="22" t="s">
        <v>1120</v>
      </c>
      <c r="C41" s="22" t="s">
        <v>5229</v>
      </c>
      <c r="D41" s="30">
        <v>2100</v>
      </c>
      <c r="E41" s="31">
        <v>5</v>
      </c>
      <c r="F41" s="21" t="s">
        <v>8220</v>
      </c>
      <c r="G41" s="21" t="s">
        <v>8223</v>
      </c>
      <c r="H41" s="21" t="s">
        <v>8245</v>
      </c>
      <c r="I41" s="21">
        <v>1396810864</v>
      </c>
      <c r="J41" s="21">
        <v>1395687664</v>
      </c>
      <c r="K41" s="21" t="b">
        <v>0</v>
      </c>
      <c r="L41" s="21">
        <v>1</v>
      </c>
      <c r="M41" s="21" t="b">
        <v>0</v>
      </c>
      <c r="N41" s="21" t="s">
        <v>8280</v>
      </c>
      <c r="O41" s="21">
        <f t="shared" si="0"/>
        <v>0</v>
      </c>
      <c r="P41" s="21">
        <f t="shared" si="1"/>
        <v>5</v>
      </c>
      <c r="Q41" s="32" t="s">
        <v>8331</v>
      </c>
      <c r="R41" s="21" t="s">
        <v>8332</v>
      </c>
      <c r="S41" s="33">
        <f t="shared" si="2"/>
        <v>41722.792407407411</v>
      </c>
      <c r="T41" s="33">
        <f t="shared" si="3"/>
        <v>41735.792407407411</v>
      </c>
    </row>
    <row r="42" spans="1:20" ht="27.6" x14ac:dyDescent="0.45">
      <c r="A42" s="21">
        <v>1120</v>
      </c>
      <c r="B42" s="22" t="s">
        <v>1121</v>
      </c>
      <c r="C42" s="22" t="s">
        <v>5230</v>
      </c>
      <c r="D42" s="30">
        <v>25000</v>
      </c>
      <c r="E42" s="31">
        <v>0</v>
      </c>
      <c r="F42" s="21" t="s">
        <v>8220</v>
      </c>
      <c r="G42" s="21" t="s">
        <v>8223</v>
      </c>
      <c r="H42" s="21" t="s">
        <v>8245</v>
      </c>
      <c r="I42" s="21">
        <v>1319835400</v>
      </c>
      <c r="J42" s="21">
        <v>1315947400</v>
      </c>
      <c r="K42" s="21" t="b">
        <v>0</v>
      </c>
      <c r="L42" s="21">
        <v>0</v>
      </c>
      <c r="M42" s="21" t="b">
        <v>0</v>
      </c>
      <c r="N42" s="21" t="s">
        <v>8280</v>
      </c>
      <c r="O42" s="21">
        <f t="shared" si="0"/>
        <v>0</v>
      </c>
      <c r="P42" s="21">
        <f t="shared" si="1"/>
        <v>0</v>
      </c>
      <c r="Q42" s="32" t="s">
        <v>8331</v>
      </c>
      <c r="R42" s="21" t="s">
        <v>8332</v>
      </c>
      <c r="S42" s="33">
        <f t="shared" si="2"/>
        <v>40799.872685185182</v>
      </c>
      <c r="T42" s="33">
        <f t="shared" si="3"/>
        <v>40844.872685185182</v>
      </c>
    </row>
    <row r="43" spans="1:20" ht="41.4" x14ac:dyDescent="0.45">
      <c r="A43" s="21">
        <v>1121</v>
      </c>
      <c r="B43" s="22" t="s">
        <v>1122</v>
      </c>
      <c r="C43" s="22" t="s">
        <v>5231</v>
      </c>
      <c r="D43" s="30">
        <v>250000</v>
      </c>
      <c r="E43" s="31">
        <v>29</v>
      </c>
      <c r="F43" s="21" t="s">
        <v>8220</v>
      </c>
      <c r="G43" s="21" t="s">
        <v>8223</v>
      </c>
      <c r="H43" s="21" t="s">
        <v>8245</v>
      </c>
      <c r="I43" s="21">
        <v>1457904316</v>
      </c>
      <c r="J43" s="21">
        <v>1455315916</v>
      </c>
      <c r="K43" s="21" t="b">
        <v>0</v>
      </c>
      <c r="L43" s="21">
        <v>5</v>
      </c>
      <c r="M43" s="21" t="b">
        <v>0</v>
      </c>
      <c r="N43" s="21" t="s">
        <v>8280</v>
      </c>
      <c r="O43" s="21">
        <f t="shared" si="0"/>
        <v>0</v>
      </c>
      <c r="P43" s="21">
        <f t="shared" si="1"/>
        <v>5.8</v>
      </c>
      <c r="Q43" s="32" t="s">
        <v>8331</v>
      </c>
      <c r="R43" s="21" t="s">
        <v>8332</v>
      </c>
      <c r="S43" s="33">
        <f t="shared" si="2"/>
        <v>42412.934212962966</v>
      </c>
      <c r="T43" s="33">
        <f t="shared" si="3"/>
        <v>42442.892546296294</v>
      </c>
    </row>
    <row r="44" spans="1:20" ht="41.4" x14ac:dyDescent="0.45">
      <c r="A44" s="21">
        <v>1123</v>
      </c>
      <c r="B44" s="22" t="s">
        <v>1124</v>
      </c>
      <c r="C44" s="22" t="s">
        <v>5233</v>
      </c>
      <c r="D44" s="30">
        <v>5000</v>
      </c>
      <c r="E44" s="31">
        <v>11</v>
      </c>
      <c r="F44" s="21" t="s">
        <v>8220</v>
      </c>
      <c r="G44" s="21" t="s">
        <v>8223</v>
      </c>
      <c r="H44" s="21" t="s">
        <v>8245</v>
      </c>
      <c r="I44" s="21">
        <v>1397910848</v>
      </c>
      <c r="J44" s="21">
        <v>1395318848</v>
      </c>
      <c r="K44" s="21" t="b">
        <v>0</v>
      </c>
      <c r="L44" s="21">
        <v>3</v>
      </c>
      <c r="M44" s="21" t="b">
        <v>0</v>
      </c>
      <c r="N44" s="21" t="s">
        <v>8280</v>
      </c>
      <c r="O44" s="21">
        <f t="shared" si="0"/>
        <v>0</v>
      </c>
      <c r="P44" s="21">
        <f t="shared" si="1"/>
        <v>3.67</v>
      </c>
      <c r="Q44" s="32" t="s">
        <v>8331</v>
      </c>
      <c r="R44" s="21" t="s">
        <v>8332</v>
      </c>
      <c r="S44" s="33">
        <f t="shared" si="2"/>
        <v>41718.5237037037</v>
      </c>
      <c r="T44" s="33">
        <f t="shared" si="3"/>
        <v>41748.5237037037</v>
      </c>
    </row>
    <row r="45" spans="1:20" ht="41.4" x14ac:dyDescent="0.45">
      <c r="A45" s="21">
        <v>1124</v>
      </c>
      <c r="B45" s="22" t="s">
        <v>1125</v>
      </c>
      <c r="C45" s="22" t="s">
        <v>5234</v>
      </c>
      <c r="D45" s="30">
        <v>90000</v>
      </c>
      <c r="E45" s="31">
        <v>425</v>
      </c>
      <c r="F45" s="21" t="s">
        <v>8220</v>
      </c>
      <c r="G45" s="21" t="s">
        <v>8223</v>
      </c>
      <c r="H45" s="21" t="s">
        <v>8245</v>
      </c>
      <c r="I45" s="21">
        <v>1430409651</v>
      </c>
      <c r="J45" s="21">
        <v>1427817651</v>
      </c>
      <c r="K45" s="21" t="b">
        <v>0</v>
      </c>
      <c r="L45" s="21">
        <v>7</v>
      </c>
      <c r="M45" s="21" t="b">
        <v>0</v>
      </c>
      <c r="N45" s="21" t="s">
        <v>8281</v>
      </c>
      <c r="O45" s="21">
        <f t="shared" si="0"/>
        <v>0</v>
      </c>
      <c r="P45" s="21">
        <f t="shared" si="1"/>
        <v>60.71</v>
      </c>
      <c r="Q45" s="32" t="s">
        <v>8331</v>
      </c>
      <c r="R45" s="21" t="s">
        <v>8333</v>
      </c>
      <c r="S45" s="33">
        <f t="shared" si="2"/>
        <v>42094.667256944449</v>
      </c>
      <c r="T45" s="33">
        <f t="shared" si="3"/>
        <v>42124.667256944449</v>
      </c>
    </row>
    <row r="46" spans="1:20" ht="41.4" x14ac:dyDescent="0.45">
      <c r="A46" s="21">
        <v>1126</v>
      </c>
      <c r="B46" s="22" t="s">
        <v>1127</v>
      </c>
      <c r="C46" s="22" t="s">
        <v>5236</v>
      </c>
      <c r="D46" s="30">
        <v>2000</v>
      </c>
      <c r="E46" s="31">
        <v>10</v>
      </c>
      <c r="F46" s="21" t="s">
        <v>8220</v>
      </c>
      <c r="G46" s="21" t="s">
        <v>8223</v>
      </c>
      <c r="H46" s="21" t="s">
        <v>8245</v>
      </c>
      <c r="I46" s="21">
        <v>1468482694</v>
      </c>
      <c r="J46" s="21">
        <v>1465890694</v>
      </c>
      <c r="K46" s="21" t="b">
        <v>0</v>
      </c>
      <c r="L46" s="21">
        <v>2</v>
      </c>
      <c r="M46" s="21" t="b">
        <v>0</v>
      </c>
      <c r="N46" s="21" t="s">
        <v>8281</v>
      </c>
      <c r="O46" s="21">
        <f t="shared" si="0"/>
        <v>1</v>
      </c>
      <c r="P46" s="21">
        <f t="shared" si="1"/>
        <v>5</v>
      </c>
      <c r="Q46" s="32" t="s">
        <v>8331</v>
      </c>
      <c r="R46" s="21" t="s">
        <v>8333</v>
      </c>
      <c r="S46" s="33">
        <f t="shared" si="2"/>
        <v>42535.327476851846</v>
      </c>
      <c r="T46" s="33">
        <f t="shared" si="3"/>
        <v>42565.327476851846</v>
      </c>
    </row>
    <row r="47" spans="1:20" ht="55.2" x14ac:dyDescent="0.45">
      <c r="A47" s="21">
        <v>1127</v>
      </c>
      <c r="B47" s="22" t="s">
        <v>1128</v>
      </c>
      <c r="C47" s="22" t="s">
        <v>5237</v>
      </c>
      <c r="D47" s="30">
        <v>35000</v>
      </c>
      <c r="E47" s="31">
        <v>585</v>
      </c>
      <c r="F47" s="21" t="s">
        <v>8220</v>
      </c>
      <c r="G47" s="21" t="s">
        <v>8223</v>
      </c>
      <c r="H47" s="21" t="s">
        <v>8245</v>
      </c>
      <c r="I47" s="21">
        <v>1416000600</v>
      </c>
      <c r="J47" s="21">
        <v>1413318600</v>
      </c>
      <c r="K47" s="21" t="b">
        <v>0</v>
      </c>
      <c r="L47" s="21">
        <v>23</v>
      </c>
      <c r="M47" s="21" t="b">
        <v>0</v>
      </c>
      <c r="N47" s="21" t="s">
        <v>8281</v>
      </c>
      <c r="O47" s="21">
        <f t="shared" si="0"/>
        <v>2</v>
      </c>
      <c r="P47" s="21">
        <f t="shared" si="1"/>
        <v>25.43</v>
      </c>
      <c r="Q47" s="32" t="s">
        <v>8331</v>
      </c>
      <c r="R47" s="21" t="s">
        <v>8333</v>
      </c>
      <c r="S47" s="33">
        <f t="shared" si="2"/>
        <v>41926.854166666664</v>
      </c>
      <c r="T47" s="33">
        <f t="shared" si="3"/>
        <v>41957.895833333328</v>
      </c>
    </row>
    <row r="48" spans="1:20" ht="41.4" x14ac:dyDescent="0.45">
      <c r="A48" s="21">
        <v>1129</v>
      </c>
      <c r="B48" s="22" t="s">
        <v>1130</v>
      </c>
      <c r="C48" s="22" t="s">
        <v>5239</v>
      </c>
      <c r="D48" s="30">
        <v>20000</v>
      </c>
      <c r="E48" s="31">
        <v>21</v>
      </c>
      <c r="F48" s="21" t="s">
        <v>8220</v>
      </c>
      <c r="G48" s="21" t="s">
        <v>8223</v>
      </c>
      <c r="H48" s="21" t="s">
        <v>8245</v>
      </c>
      <c r="I48" s="21">
        <v>1465107693</v>
      </c>
      <c r="J48" s="21">
        <v>1462515693</v>
      </c>
      <c r="K48" s="21" t="b">
        <v>0</v>
      </c>
      <c r="L48" s="21">
        <v>2</v>
      </c>
      <c r="M48" s="21" t="b">
        <v>0</v>
      </c>
      <c r="N48" s="21" t="s">
        <v>8281</v>
      </c>
      <c r="O48" s="21">
        <f t="shared" si="0"/>
        <v>0</v>
      </c>
      <c r="P48" s="21">
        <f t="shared" si="1"/>
        <v>10.5</v>
      </c>
      <c r="Q48" s="32" t="s">
        <v>8331</v>
      </c>
      <c r="R48" s="21" t="s">
        <v>8333</v>
      </c>
      <c r="S48" s="33">
        <f t="shared" si="2"/>
        <v>42496.264965277776</v>
      </c>
      <c r="T48" s="33">
        <f t="shared" si="3"/>
        <v>42526.264965277776</v>
      </c>
    </row>
    <row r="49" spans="1:20" ht="41.4" x14ac:dyDescent="0.45">
      <c r="A49" s="21">
        <v>1130</v>
      </c>
      <c r="B49" s="22" t="s">
        <v>1131</v>
      </c>
      <c r="C49" s="22" t="s">
        <v>5240</v>
      </c>
      <c r="D49" s="30">
        <v>5000</v>
      </c>
      <c r="E49" s="31">
        <v>11</v>
      </c>
      <c r="F49" s="21" t="s">
        <v>8220</v>
      </c>
      <c r="G49" s="21" t="s">
        <v>8223</v>
      </c>
      <c r="H49" s="21" t="s">
        <v>8245</v>
      </c>
      <c r="I49" s="21">
        <v>1416963300</v>
      </c>
      <c r="J49" s="21">
        <v>1411775700</v>
      </c>
      <c r="K49" s="21" t="b">
        <v>0</v>
      </c>
      <c r="L49" s="21">
        <v>3</v>
      </c>
      <c r="M49" s="21" t="b">
        <v>0</v>
      </c>
      <c r="N49" s="21" t="s">
        <v>8281</v>
      </c>
      <c r="O49" s="21">
        <f t="shared" si="0"/>
        <v>0</v>
      </c>
      <c r="P49" s="21">
        <f t="shared" si="1"/>
        <v>3.67</v>
      </c>
      <c r="Q49" s="32" t="s">
        <v>8331</v>
      </c>
      <c r="R49" s="21" t="s">
        <v>8333</v>
      </c>
      <c r="S49" s="33">
        <f t="shared" si="2"/>
        <v>41908.996527777781</v>
      </c>
      <c r="T49" s="33">
        <f t="shared" si="3"/>
        <v>41969.038194444445</v>
      </c>
    </row>
    <row r="50" spans="1:20" ht="41.4" x14ac:dyDescent="0.45">
      <c r="A50" s="21">
        <v>1137</v>
      </c>
      <c r="B50" s="22" t="s">
        <v>1138</v>
      </c>
      <c r="C50" s="22" t="s">
        <v>5247</v>
      </c>
      <c r="D50" s="30">
        <v>25000</v>
      </c>
      <c r="E50" s="31">
        <v>9875</v>
      </c>
      <c r="F50" s="21" t="s">
        <v>8220</v>
      </c>
      <c r="G50" s="21" t="s">
        <v>8223</v>
      </c>
      <c r="H50" s="21" t="s">
        <v>8245</v>
      </c>
      <c r="I50" s="21">
        <v>1461440421</v>
      </c>
      <c r="J50" s="21">
        <v>1458848421</v>
      </c>
      <c r="K50" s="21" t="b">
        <v>0</v>
      </c>
      <c r="L50" s="21">
        <v>39</v>
      </c>
      <c r="M50" s="21" t="b">
        <v>0</v>
      </c>
      <c r="N50" s="21" t="s">
        <v>8281</v>
      </c>
      <c r="O50" s="21">
        <f t="shared" si="0"/>
        <v>40</v>
      </c>
      <c r="P50" s="21">
        <f t="shared" si="1"/>
        <v>253.21</v>
      </c>
      <c r="Q50" s="32" t="s">
        <v>8331</v>
      </c>
      <c r="R50" s="21" t="s">
        <v>8333</v>
      </c>
      <c r="S50" s="33">
        <f t="shared" si="2"/>
        <v>42453.819687499999</v>
      </c>
      <c r="T50" s="33">
        <f t="shared" si="3"/>
        <v>42483.819687499999</v>
      </c>
    </row>
    <row r="51" spans="1:20" ht="41.4" x14ac:dyDescent="0.45">
      <c r="A51" s="21">
        <v>1138</v>
      </c>
      <c r="B51" s="22" t="s">
        <v>1139</v>
      </c>
      <c r="C51" s="22" t="s">
        <v>5248</v>
      </c>
      <c r="D51" s="30">
        <v>35000</v>
      </c>
      <c r="E51" s="31">
        <v>125</v>
      </c>
      <c r="F51" s="21" t="s">
        <v>8220</v>
      </c>
      <c r="G51" s="21" t="s">
        <v>8223</v>
      </c>
      <c r="H51" s="21" t="s">
        <v>8245</v>
      </c>
      <c r="I51" s="21">
        <v>1485035131</v>
      </c>
      <c r="J51" s="21">
        <v>1483307131</v>
      </c>
      <c r="K51" s="21" t="b">
        <v>0</v>
      </c>
      <c r="L51" s="21">
        <v>4</v>
      </c>
      <c r="M51" s="21" t="b">
        <v>0</v>
      </c>
      <c r="N51" s="21" t="s">
        <v>8281</v>
      </c>
      <c r="O51" s="21">
        <f t="shared" si="0"/>
        <v>0</v>
      </c>
      <c r="P51" s="21">
        <f t="shared" si="1"/>
        <v>31.25</v>
      </c>
      <c r="Q51" s="32" t="s">
        <v>8331</v>
      </c>
      <c r="R51" s="21" t="s">
        <v>8333</v>
      </c>
      <c r="S51" s="33">
        <f t="shared" si="2"/>
        <v>42736.9066087963</v>
      </c>
      <c r="T51" s="33">
        <f t="shared" si="3"/>
        <v>42756.9066087963</v>
      </c>
    </row>
    <row r="52" spans="1:20" ht="41.4" x14ac:dyDescent="0.45">
      <c r="A52" s="21">
        <v>1139</v>
      </c>
      <c r="B52" s="22" t="s">
        <v>1140</v>
      </c>
      <c r="C52" s="22" t="s">
        <v>5249</v>
      </c>
      <c r="D52" s="30">
        <v>8000</v>
      </c>
      <c r="E52" s="31">
        <v>5</v>
      </c>
      <c r="F52" s="21" t="s">
        <v>8220</v>
      </c>
      <c r="G52" s="21" t="s">
        <v>8223</v>
      </c>
      <c r="H52" s="21" t="s">
        <v>8245</v>
      </c>
      <c r="I52" s="21">
        <v>1420100426</v>
      </c>
      <c r="J52" s="21">
        <v>1417508426</v>
      </c>
      <c r="K52" s="21" t="b">
        <v>0</v>
      </c>
      <c r="L52" s="21">
        <v>1</v>
      </c>
      <c r="M52" s="21" t="b">
        <v>0</v>
      </c>
      <c r="N52" s="21" t="s">
        <v>8281</v>
      </c>
      <c r="O52" s="21">
        <f t="shared" si="0"/>
        <v>0</v>
      </c>
      <c r="P52" s="21">
        <f t="shared" si="1"/>
        <v>5</v>
      </c>
      <c r="Q52" s="32" t="s">
        <v>8331</v>
      </c>
      <c r="R52" s="21" t="s">
        <v>8333</v>
      </c>
      <c r="S52" s="33">
        <f t="shared" si="2"/>
        <v>41975.347523148142</v>
      </c>
      <c r="T52" s="33">
        <f t="shared" si="3"/>
        <v>42005.347523148142</v>
      </c>
    </row>
    <row r="53" spans="1:20" ht="41.4" x14ac:dyDescent="0.45">
      <c r="A53" s="21">
        <v>1142</v>
      </c>
      <c r="B53" s="22" t="s">
        <v>1143</v>
      </c>
      <c r="C53" s="22" t="s">
        <v>5252</v>
      </c>
      <c r="D53" s="30">
        <v>4000</v>
      </c>
      <c r="E53" s="31">
        <v>0</v>
      </c>
      <c r="F53" s="21" t="s">
        <v>8220</v>
      </c>
      <c r="G53" s="21" t="s">
        <v>8223</v>
      </c>
      <c r="H53" s="21" t="s">
        <v>8245</v>
      </c>
      <c r="I53" s="21">
        <v>1424131727</v>
      </c>
      <c r="J53" s="21">
        <v>1421539727</v>
      </c>
      <c r="K53" s="21" t="b">
        <v>0</v>
      </c>
      <c r="L53" s="21">
        <v>0</v>
      </c>
      <c r="M53" s="21" t="b">
        <v>0</v>
      </c>
      <c r="N53" s="21" t="s">
        <v>8281</v>
      </c>
      <c r="O53" s="21">
        <f t="shared" si="0"/>
        <v>0</v>
      </c>
      <c r="P53" s="21">
        <f t="shared" si="1"/>
        <v>0</v>
      </c>
      <c r="Q53" s="32" t="s">
        <v>8331</v>
      </c>
      <c r="R53" s="21" t="s">
        <v>8333</v>
      </c>
      <c r="S53" s="33">
        <f t="shared" si="2"/>
        <v>42022.006099537044</v>
      </c>
      <c r="T53" s="33">
        <f t="shared" si="3"/>
        <v>42052.006099537044</v>
      </c>
    </row>
    <row r="54" spans="1:20" ht="41.4" x14ac:dyDescent="0.45">
      <c r="A54" s="21">
        <v>1143</v>
      </c>
      <c r="B54" s="22" t="s">
        <v>1144</v>
      </c>
      <c r="C54" s="22" t="s">
        <v>5253</v>
      </c>
      <c r="D54" s="30">
        <v>45000</v>
      </c>
      <c r="E54" s="31">
        <v>186</v>
      </c>
      <c r="F54" s="21" t="s">
        <v>8220</v>
      </c>
      <c r="G54" s="21" t="s">
        <v>8223</v>
      </c>
      <c r="H54" s="21" t="s">
        <v>8245</v>
      </c>
      <c r="I54" s="21">
        <v>1450327126</v>
      </c>
      <c r="J54" s="21">
        <v>1447735126</v>
      </c>
      <c r="K54" s="21" t="b">
        <v>0</v>
      </c>
      <c r="L54" s="21">
        <v>8</v>
      </c>
      <c r="M54" s="21" t="b">
        <v>0</v>
      </c>
      <c r="N54" s="21" t="s">
        <v>8281</v>
      </c>
      <c r="O54" s="21">
        <f t="shared" si="0"/>
        <v>0</v>
      </c>
      <c r="P54" s="21">
        <f t="shared" si="1"/>
        <v>23.25</v>
      </c>
      <c r="Q54" s="32" t="s">
        <v>8331</v>
      </c>
      <c r="R54" s="21" t="s">
        <v>8333</v>
      </c>
      <c r="S54" s="33">
        <f t="shared" si="2"/>
        <v>42325.19358796296</v>
      </c>
      <c r="T54" s="33">
        <f t="shared" si="3"/>
        <v>42355.19358796296</v>
      </c>
    </row>
    <row r="55" spans="1:20" ht="41.4" x14ac:dyDescent="0.45">
      <c r="A55" s="21">
        <v>1862</v>
      </c>
      <c r="B55" s="22" t="s">
        <v>1863</v>
      </c>
      <c r="C55" s="22" t="s">
        <v>5972</v>
      </c>
      <c r="D55" s="30">
        <v>18000</v>
      </c>
      <c r="E55" s="31">
        <v>1455</v>
      </c>
      <c r="F55" s="21" t="s">
        <v>8220</v>
      </c>
      <c r="G55" s="21" t="s">
        <v>8223</v>
      </c>
      <c r="H55" s="21" t="s">
        <v>8245</v>
      </c>
      <c r="I55" s="21">
        <v>1488958200</v>
      </c>
      <c r="J55" s="21">
        <v>1484912974</v>
      </c>
      <c r="K55" s="21" t="b">
        <v>0</v>
      </c>
      <c r="L55" s="21">
        <v>16</v>
      </c>
      <c r="M55" s="21" t="b">
        <v>0</v>
      </c>
      <c r="N55" s="21" t="s">
        <v>8281</v>
      </c>
      <c r="O55" s="21">
        <f t="shared" si="0"/>
        <v>8</v>
      </c>
      <c r="P55" s="21">
        <f t="shared" si="1"/>
        <v>90.94</v>
      </c>
      <c r="Q55" s="32" t="s">
        <v>8331</v>
      </c>
      <c r="R55" s="21" t="s">
        <v>8333</v>
      </c>
      <c r="S55" s="33">
        <f t="shared" si="2"/>
        <v>42755.492754629624</v>
      </c>
      <c r="T55" s="33">
        <f t="shared" si="3"/>
        <v>42802.3125</v>
      </c>
    </row>
    <row r="56" spans="1:20" ht="41.4" x14ac:dyDescent="0.45">
      <c r="A56" s="21">
        <v>1863</v>
      </c>
      <c r="B56" s="22" t="s">
        <v>1864</v>
      </c>
      <c r="C56" s="22" t="s">
        <v>5973</v>
      </c>
      <c r="D56" s="30">
        <v>2500</v>
      </c>
      <c r="E56" s="31">
        <v>10</v>
      </c>
      <c r="F56" s="21" t="s">
        <v>8220</v>
      </c>
      <c r="G56" s="21" t="s">
        <v>8223</v>
      </c>
      <c r="H56" s="21" t="s">
        <v>8245</v>
      </c>
      <c r="I56" s="21">
        <v>1402600085</v>
      </c>
      <c r="J56" s="21">
        <v>1400008085</v>
      </c>
      <c r="K56" s="21" t="b">
        <v>0</v>
      </c>
      <c r="L56" s="21">
        <v>2</v>
      </c>
      <c r="M56" s="21" t="b">
        <v>0</v>
      </c>
      <c r="N56" s="21" t="s">
        <v>8281</v>
      </c>
      <c r="O56" s="21">
        <f t="shared" si="0"/>
        <v>0</v>
      </c>
      <c r="P56" s="21">
        <f t="shared" si="1"/>
        <v>5</v>
      </c>
      <c r="Q56" s="32" t="s">
        <v>8331</v>
      </c>
      <c r="R56" s="21" t="s">
        <v>8333</v>
      </c>
      <c r="S56" s="33">
        <f t="shared" si="2"/>
        <v>41772.797280092593</v>
      </c>
      <c r="T56" s="33">
        <f t="shared" si="3"/>
        <v>41802.797280092593</v>
      </c>
    </row>
    <row r="57" spans="1:20" ht="55.2" x14ac:dyDescent="0.45">
      <c r="A57" s="21">
        <v>1864</v>
      </c>
      <c r="B57" s="22" t="s">
        <v>1865</v>
      </c>
      <c r="C57" s="22" t="s">
        <v>5974</v>
      </c>
      <c r="D57" s="30">
        <v>6500</v>
      </c>
      <c r="E57" s="31">
        <v>2788</v>
      </c>
      <c r="F57" s="21" t="s">
        <v>8220</v>
      </c>
      <c r="G57" s="21" t="s">
        <v>8223</v>
      </c>
      <c r="H57" s="21" t="s">
        <v>8245</v>
      </c>
      <c r="I57" s="21">
        <v>1399223500</v>
      </c>
      <c r="J57" s="21">
        <v>1396631500</v>
      </c>
      <c r="K57" s="21" t="b">
        <v>0</v>
      </c>
      <c r="L57" s="21">
        <v>48</v>
      </c>
      <c r="M57" s="21" t="b">
        <v>0</v>
      </c>
      <c r="N57" s="21" t="s">
        <v>8281</v>
      </c>
      <c r="O57" s="21">
        <f t="shared" si="0"/>
        <v>43</v>
      </c>
      <c r="P57" s="21">
        <f t="shared" si="1"/>
        <v>58.08</v>
      </c>
      <c r="Q57" s="32" t="s">
        <v>8331</v>
      </c>
      <c r="R57" s="21" t="s">
        <v>8333</v>
      </c>
      <c r="S57" s="33">
        <f t="shared" si="2"/>
        <v>41733.716435185182</v>
      </c>
      <c r="T57" s="33">
        <f t="shared" si="3"/>
        <v>41763.716435185182</v>
      </c>
    </row>
    <row r="58" spans="1:20" ht="41.4" x14ac:dyDescent="0.45">
      <c r="A58" s="21">
        <v>1866</v>
      </c>
      <c r="B58" s="22" t="s">
        <v>1867</v>
      </c>
      <c r="C58" s="22" t="s">
        <v>5976</v>
      </c>
      <c r="D58" s="30">
        <v>25000</v>
      </c>
      <c r="E58" s="31">
        <v>125</v>
      </c>
      <c r="F58" s="21" t="s">
        <v>8220</v>
      </c>
      <c r="G58" s="21" t="s">
        <v>8223</v>
      </c>
      <c r="H58" s="21" t="s">
        <v>8245</v>
      </c>
      <c r="I58" s="21">
        <v>1488340800</v>
      </c>
      <c r="J58" s="21">
        <v>1483768497</v>
      </c>
      <c r="K58" s="21" t="b">
        <v>0</v>
      </c>
      <c r="L58" s="21">
        <v>2</v>
      </c>
      <c r="M58" s="21" t="b">
        <v>0</v>
      </c>
      <c r="N58" s="21" t="s">
        <v>8281</v>
      </c>
      <c r="O58" s="21">
        <f t="shared" si="0"/>
        <v>1</v>
      </c>
      <c r="P58" s="21">
        <f t="shared" si="1"/>
        <v>62.5</v>
      </c>
      <c r="Q58" s="32" t="s">
        <v>8331</v>
      </c>
      <c r="R58" s="21" t="s">
        <v>8333</v>
      </c>
      <c r="S58" s="33">
        <f t="shared" si="2"/>
        <v>42742.246493055558</v>
      </c>
      <c r="T58" s="33">
        <f t="shared" si="3"/>
        <v>42795.166666666672</v>
      </c>
    </row>
    <row r="59" spans="1:20" ht="41.4" x14ac:dyDescent="0.45">
      <c r="A59" s="21">
        <v>1867</v>
      </c>
      <c r="B59" s="22" t="s">
        <v>1868</v>
      </c>
      <c r="C59" s="22" t="s">
        <v>5977</v>
      </c>
      <c r="D59" s="30">
        <v>20000</v>
      </c>
      <c r="E59" s="31">
        <v>10</v>
      </c>
      <c r="F59" s="21" t="s">
        <v>8220</v>
      </c>
      <c r="G59" s="21" t="s">
        <v>8223</v>
      </c>
      <c r="H59" s="21" t="s">
        <v>8245</v>
      </c>
      <c r="I59" s="21">
        <v>1478383912</v>
      </c>
      <c r="J59" s="21">
        <v>1475791912</v>
      </c>
      <c r="K59" s="21" t="b">
        <v>0</v>
      </c>
      <c r="L59" s="21">
        <v>1</v>
      </c>
      <c r="M59" s="21" t="b">
        <v>0</v>
      </c>
      <c r="N59" s="21" t="s">
        <v>8281</v>
      </c>
      <c r="O59" s="21">
        <f t="shared" si="0"/>
        <v>0</v>
      </c>
      <c r="P59" s="21">
        <f t="shared" si="1"/>
        <v>10</v>
      </c>
      <c r="Q59" s="32" t="s">
        <v>8331</v>
      </c>
      <c r="R59" s="21" t="s">
        <v>8333</v>
      </c>
      <c r="S59" s="33">
        <f t="shared" si="2"/>
        <v>42649.924907407403</v>
      </c>
      <c r="T59" s="33">
        <f t="shared" si="3"/>
        <v>42679.924907407403</v>
      </c>
    </row>
    <row r="60" spans="1:20" ht="41.4" x14ac:dyDescent="0.45">
      <c r="A60" s="21">
        <v>1868</v>
      </c>
      <c r="B60" s="22" t="s">
        <v>1869</v>
      </c>
      <c r="C60" s="22" t="s">
        <v>5978</v>
      </c>
      <c r="D60" s="30">
        <v>25000</v>
      </c>
      <c r="E60" s="31">
        <v>1217</v>
      </c>
      <c r="F60" s="21" t="s">
        <v>8220</v>
      </c>
      <c r="G60" s="21" t="s">
        <v>8223</v>
      </c>
      <c r="H60" s="21" t="s">
        <v>8245</v>
      </c>
      <c r="I60" s="21">
        <v>1450166340</v>
      </c>
      <c r="J60" s="21">
        <v>1448044925</v>
      </c>
      <c r="K60" s="21" t="b">
        <v>0</v>
      </c>
      <c r="L60" s="21">
        <v>17</v>
      </c>
      <c r="M60" s="21" t="b">
        <v>0</v>
      </c>
      <c r="N60" s="21" t="s">
        <v>8281</v>
      </c>
      <c r="O60" s="21">
        <f t="shared" si="0"/>
        <v>5</v>
      </c>
      <c r="P60" s="21">
        <f t="shared" si="1"/>
        <v>71.59</v>
      </c>
      <c r="Q60" s="32" t="s">
        <v>8331</v>
      </c>
      <c r="R60" s="21" t="s">
        <v>8333</v>
      </c>
      <c r="S60" s="33">
        <f t="shared" si="2"/>
        <v>42328.779224537036</v>
      </c>
      <c r="T60" s="33">
        <f t="shared" si="3"/>
        <v>42353.332638888889</v>
      </c>
    </row>
    <row r="61" spans="1:20" ht="41.4" x14ac:dyDescent="0.45">
      <c r="A61" s="21">
        <v>1869</v>
      </c>
      <c r="B61" s="22" t="s">
        <v>1870</v>
      </c>
      <c r="C61" s="22" t="s">
        <v>5979</v>
      </c>
      <c r="D61" s="30">
        <v>10000</v>
      </c>
      <c r="E61" s="31">
        <v>0</v>
      </c>
      <c r="F61" s="21" t="s">
        <v>8220</v>
      </c>
      <c r="G61" s="21" t="s">
        <v>8223</v>
      </c>
      <c r="H61" s="21" t="s">
        <v>8245</v>
      </c>
      <c r="I61" s="21">
        <v>1483488249</v>
      </c>
      <c r="J61" s="21">
        <v>1480896249</v>
      </c>
      <c r="K61" s="21" t="b">
        <v>0</v>
      </c>
      <c r="L61" s="21">
        <v>0</v>
      </c>
      <c r="M61" s="21" t="b">
        <v>0</v>
      </c>
      <c r="N61" s="21" t="s">
        <v>8281</v>
      </c>
      <c r="O61" s="21">
        <f t="shared" si="0"/>
        <v>0</v>
      </c>
      <c r="P61" s="21">
        <f t="shared" si="1"/>
        <v>0</v>
      </c>
      <c r="Q61" s="32" t="s">
        <v>8331</v>
      </c>
      <c r="R61" s="21" t="s">
        <v>8333</v>
      </c>
      <c r="S61" s="33">
        <f t="shared" si="2"/>
        <v>42709.002881944441</v>
      </c>
      <c r="T61" s="33">
        <f t="shared" si="3"/>
        <v>42739.002881944441</v>
      </c>
    </row>
    <row r="62" spans="1:20" ht="41.4" x14ac:dyDescent="0.45">
      <c r="A62" s="21">
        <v>1870</v>
      </c>
      <c r="B62" s="22" t="s">
        <v>1871</v>
      </c>
      <c r="C62" s="22" t="s">
        <v>5980</v>
      </c>
      <c r="D62" s="30">
        <v>3500</v>
      </c>
      <c r="E62" s="31">
        <v>361</v>
      </c>
      <c r="F62" s="21" t="s">
        <v>8220</v>
      </c>
      <c r="G62" s="21" t="s">
        <v>8223</v>
      </c>
      <c r="H62" s="21" t="s">
        <v>8245</v>
      </c>
      <c r="I62" s="21">
        <v>1454213820</v>
      </c>
      <c r="J62" s="21">
        <v>1451723535</v>
      </c>
      <c r="K62" s="21" t="b">
        <v>0</v>
      </c>
      <c r="L62" s="21">
        <v>11</v>
      </c>
      <c r="M62" s="21" t="b">
        <v>0</v>
      </c>
      <c r="N62" s="21" t="s">
        <v>8281</v>
      </c>
      <c r="O62" s="21">
        <f t="shared" si="0"/>
        <v>10</v>
      </c>
      <c r="P62" s="21">
        <f t="shared" si="1"/>
        <v>32.82</v>
      </c>
      <c r="Q62" s="32" t="s">
        <v>8331</v>
      </c>
      <c r="R62" s="21" t="s">
        <v>8333</v>
      </c>
      <c r="S62" s="33">
        <f t="shared" si="2"/>
        <v>42371.355729166666</v>
      </c>
      <c r="T62" s="33">
        <f t="shared" si="3"/>
        <v>42400.178472222222</v>
      </c>
    </row>
    <row r="63" spans="1:20" ht="41.4" x14ac:dyDescent="0.45">
      <c r="A63" s="21">
        <v>1871</v>
      </c>
      <c r="B63" s="22" t="s">
        <v>1872</v>
      </c>
      <c r="C63" s="22" t="s">
        <v>5981</v>
      </c>
      <c r="D63" s="30">
        <v>6500</v>
      </c>
      <c r="E63" s="31">
        <v>4666</v>
      </c>
      <c r="F63" s="21" t="s">
        <v>8220</v>
      </c>
      <c r="G63" s="21" t="s">
        <v>8223</v>
      </c>
      <c r="H63" s="21" t="s">
        <v>8245</v>
      </c>
      <c r="I63" s="21">
        <v>1416512901</v>
      </c>
      <c r="J63" s="21">
        <v>1413053301</v>
      </c>
      <c r="K63" s="21" t="b">
        <v>0</v>
      </c>
      <c r="L63" s="21">
        <v>95</v>
      </c>
      <c r="M63" s="21" t="b">
        <v>0</v>
      </c>
      <c r="N63" s="21" t="s">
        <v>8281</v>
      </c>
      <c r="O63" s="21">
        <f t="shared" si="0"/>
        <v>72</v>
      </c>
      <c r="P63" s="21">
        <f t="shared" si="1"/>
        <v>49.12</v>
      </c>
      <c r="Q63" s="32" t="s">
        <v>8331</v>
      </c>
      <c r="R63" s="21" t="s">
        <v>8333</v>
      </c>
      <c r="S63" s="33">
        <f t="shared" si="2"/>
        <v>41923.783576388887</v>
      </c>
      <c r="T63" s="33">
        <f t="shared" si="3"/>
        <v>41963.825243055559</v>
      </c>
    </row>
    <row r="64" spans="1:20" ht="41.4" x14ac:dyDescent="0.45">
      <c r="A64" s="21">
        <v>1872</v>
      </c>
      <c r="B64" s="22" t="s">
        <v>1873</v>
      </c>
      <c r="C64" s="22" t="s">
        <v>5982</v>
      </c>
      <c r="D64" s="30">
        <v>20000</v>
      </c>
      <c r="E64" s="31">
        <v>212</v>
      </c>
      <c r="F64" s="21" t="s">
        <v>8220</v>
      </c>
      <c r="G64" s="21" t="s">
        <v>8223</v>
      </c>
      <c r="H64" s="21" t="s">
        <v>8245</v>
      </c>
      <c r="I64" s="21">
        <v>1435633602</v>
      </c>
      <c r="J64" s="21">
        <v>1433041602</v>
      </c>
      <c r="K64" s="21" t="b">
        <v>0</v>
      </c>
      <c r="L64" s="21">
        <v>13</v>
      </c>
      <c r="M64" s="21" t="b">
        <v>0</v>
      </c>
      <c r="N64" s="21" t="s">
        <v>8281</v>
      </c>
      <c r="O64" s="21">
        <f t="shared" si="0"/>
        <v>1</v>
      </c>
      <c r="P64" s="21">
        <f t="shared" si="1"/>
        <v>16.309999999999999</v>
      </c>
      <c r="Q64" s="32" t="s">
        <v>8331</v>
      </c>
      <c r="R64" s="21" t="s">
        <v>8333</v>
      </c>
      <c r="S64" s="33">
        <f t="shared" si="2"/>
        <v>42155.129652777774</v>
      </c>
      <c r="T64" s="33">
        <f t="shared" si="3"/>
        <v>42185.129652777774</v>
      </c>
    </row>
    <row r="65" spans="1:20" ht="41.4" x14ac:dyDescent="0.45">
      <c r="A65" s="21">
        <v>1874</v>
      </c>
      <c r="B65" s="22" t="s">
        <v>1875</v>
      </c>
      <c r="C65" s="22" t="s">
        <v>5984</v>
      </c>
      <c r="D65" s="30">
        <v>160000</v>
      </c>
      <c r="E65" s="31">
        <v>26</v>
      </c>
      <c r="F65" s="21" t="s">
        <v>8220</v>
      </c>
      <c r="G65" s="21" t="s">
        <v>8223</v>
      </c>
      <c r="H65" s="21" t="s">
        <v>8245</v>
      </c>
      <c r="I65" s="21">
        <v>1467155733</v>
      </c>
      <c r="J65" s="21">
        <v>1465427733</v>
      </c>
      <c r="K65" s="21" t="b">
        <v>0</v>
      </c>
      <c r="L65" s="21">
        <v>2</v>
      </c>
      <c r="M65" s="21" t="b">
        <v>0</v>
      </c>
      <c r="N65" s="21" t="s">
        <v>8281</v>
      </c>
      <c r="O65" s="21">
        <f t="shared" si="0"/>
        <v>0</v>
      </c>
      <c r="P65" s="21">
        <f t="shared" si="1"/>
        <v>13</v>
      </c>
      <c r="Q65" s="32" t="s">
        <v>8331</v>
      </c>
      <c r="R65" s="21" t="s">
        <v>8333</v>
      </c>
      <c r="S65" s="33">
        <f t="shared" si="2"/>
        <v>42529.969131944439</v>
      </c>
      <c r="T65" s="33">
        <f t="shared" si="3"/>
        <v>42549.969131944439</v>
      </c>
    </row>
    <row r="66" spans="1:20" ht="27.6" x14ac:dyDescent="0.45">
      <c r="A66" s="21">
        <v>1875</v>
      </c>
      <c r="B66" s="22" t="s">
        <v>1876</v>
      </c>
      <c r="C66" s="22" t="s">
        <v>5985</v>
      </c>
      <c r="D66" s="30">
        <v>10000</v>
      </c>
      <c r="E66" s="31">
        <v>51</v>
      </c>
      <c r="F66" s="21" t="s">
        <v>8220</v>
      </c>
      <c r="G66" s="21" t="s">
        <v>8223</v>
      </c>
      <c r="H66" s="21" t="s">
        <v>8245</v>
      </c>
      <c r="I66" s="21">
        <v>1470519308</v>
      </c>
      <c r="J66" s="21">
        <v>1465335308</v>
      </c>
      <c r="K66" s="21" t="b">
        <v>0</v>
      </c>
      <c r="L66" s="21">
        <v>3</v>
      </c>
      <c r="M66" s="21" t="b">
        <v>0</v>
      </c>
      <c r="N66" s="21" t="s">
        <v>8281</v>
      </c>
      <c r="O66" s="21">
        <f t="shared" ref="O66:O97" si="4">ROUND(E66/D66*100,0)</f>
        <v>1</v>
      </c>
      <c r="P66" s="21">
        <f t="shared" ref="P66:P97" si="5">IFERROR(ROUND(E66/L66,2),0)</f>
        <v>17</v>
      </c>
      <c r="Q66" s="32" t="s">
        <v>8331</v>
      </c>
      <c r="R66" s="21" t="s">
        <v>8333</v>
      </c>
      <c r="S66" s="33">
        <f t="shared" ref="S66:S97" si="6">(((J66/60)/60)/24)+DATE(1970,1,1)</f>
        <v>42528.899398148147</v>
      </c>
      <c r="T66" s="33">
        <f t="shared" ref="T66:T97" si="7">(((I66/60)/60)/24)+DATE(1970,1,1)</f>
        <v>42588.899398148147</v>
      </c>
    </row>
    <row r="67" spans="1:20" ht="27.6" x14ac:dyDescent="0.45">
      <c r="A67" s="21">
        <v>1877</v>
      </c>
      <c r="B67" s="22" t="s">
        <v>1878</v>
      </c>
      <c r="C67" s="22" t="s">
        <v>5987</v>
      </c>
      <c r="D67" s="30">
        <v>60</v>
      </c>
      <c r="E67" s="31">
        <v>0</v>
      </c>
      <c r="F67" s="21" t="s">
        <v>8220</v>
      </c>
      <c r="G67" s="21" t="s">
        <v>8223</v>
      </c>
      <c r="H67" s="21" t="s">
        <v>8245</v>
      </c>
      <c r="I67" s="21">
        <v>1425170525</v>
      </c>
      <c r="J67" s="21">
        <v>1422664925</v>
      </c>
      <c r="K67" s="21" t="b">
        <v>0</v>
      </c>
      <c r="L67" s="21">
        <v>0</v>
      </c>
      <c r="M67" s="21" t="b">
        <v>0</v>
      </c>
      <c r="N67" s="21" t="s">
        <v>8281</v>
      </c>
      <c r="O67" s="21">
        <f t="shared" si="4"/>
        <v>0</v>
      </c>
      <c r="P67" s="21">
        <f t="shared" si="5"/>
        <v>0</v>
      </c>
      <c r="Q67" s="32" t="s">
        <v>8331</v>
      </c>
      <c r="R67" s="21" t="s">
        <v>8333</v>
      </c>
      <c r="S67" s="33">
        <f t="shared" si="6"/>
        <v>42035.029224537036</v>
      </c>
      <c r="T67" s="33">
        <f t="shared" si="7"/>
        <v>42064.029224537036</v>
      </c>
    </row>
    <row r="68" spans="1:20" ht="55.2" x14ac:dyDescent="0.45">
      <c r="A68" s="21">
        <v>2123</v>
      </c>
      <c r="B68" s="22" t="s">
        <v>2124</v>
      </c>
      <c r="C68" s="22" t="s">
        <v>6233</v>
      </c>
      <c r="D68" s="30">
        <v>500</v>
      </c>
      <c r="E68" s="31">
        <v>50</v>
      </c>
      <c r="F68" s="21" t="s">
        <v>8220</v>
      </c>
      <c r="G68" s="21" t="s">
        <v>8223</v>
      </c>
      <c r="H68" s="21" t="s">
        <v>8245</v>
      </c>
      <c r="I68" s="21">
        <v>1268636340</v>
      </c>
      <c r="J68" s="21">
        <v>1263982307</v>
      </c>
      <c r="K68" s="21" t="b">
        <v>0</v>
      </c>
      <c r="L68" s="21">
        <v>5</v>
      </c>
      <c r="M68" s="21" t="b">
        <v>0</v>
      </c>
      <c r="N68" s="21" t="s">
        <v>8280</v>
      </c>
      <c r="O68" s="21">
        <f t="shared" si="4"/>
        <v>10</v>
      </c>
      <c r="P68" s="21">
        <f t="shared" si="5"/>
        <v>10</v>
      </c>
      <c r="Q68" s="32" t="s">
        <v>8331</v>
      </c>
      <c r="R68" s="21" t="s">
        <v>8332</v>
      </c>
      <c r="S68" s="33">
        <f t="shared" si="6"/>
        <v>40198.424849537041</v>
      </c>
      <c r="T68" s="33">
        <f t="shared" si="7"/>
        <v>40252.290972222225</v>
      </c>
    </row>
    <row r="69" spans="1:20" ht="55.2" x14ac:dyDescent="0.45">
      <c r="A69" s="21">
        <v>2124</v>
      </c>
      <c r="B69" s="22" t="s">
        <v>2125</v>
      </c>
      <c r="C69" s="22" t="s">
        <v>6234</v>
      </c>
      <c r="D69" s="30">
        <v>1100</v>
      </c>
      <c r="E69" s="31">
        <v>115</v>
      </c>
      <c r="F69" s="21" t="s">
        <v>8220</v>
      </c>
      <c r="G69" s="21" t="s">
        <v>8223</v>
      </c>
      <c r="H69" s="21" t="s">
        <v>8245</v>
      </c>
      <c r="I69" s="21">
        <v>1291093200</v>
      </c>
      <c r="J69" s="21">
        <v>1286930435</v>
      </c>
      <c r="K69" s="21" t="b">
        <v>0</v>
      </c>
      <c r="L69" s="21">
        <v>5</v>
      </c>
      <c r="M69" s="21" t="b">
        <v>0</v>
      </c>
      <c r="N69" s="21" t="s">
        <v>8280</v>
      </c>
      <c r="O69" s="21">
        <f t="shared" si="4"/>
        <v>10</v>
      </c>
      <c r="P69" s="21">
        <f t="shared" si="5"/>
        <v>23</v>
      </c>
      <c r="Q69" s="32" t="s">
        <v>8331</v>
      </c>
      <c r="R69" s="21" t="s">
        <v>8332</v>
      </c>
      <c r="S69" s="33">
        <f t="shared" si="6"/>
        <v>40464.028182870366</v>
      </c>
      <c r="T69" s="33">
        <f t="shared" si="7"/>
        <v>40512.208333333336</v>
      </c>
    </row>
    <row r="70" spans="1:20" ht="41.4" x14ac:dyDescent="0.45">
      <c r="A70" s="21">
        <v>2125</v>
      </c>
      <c r="B70" s="22" t="s">
        <v>2126</v>
      </c>
      <c r="C70" s="22" t="s">
        <v>6235</v>
      </c>
      <c r="D70" s="30">
        <v>60000</v>
      </c>
      <c r="E70" s="31">
        <v>852</v>
      </c>
      <c r="F70" s="21" t="s">
        <v>8220</v>
      </c>
      <c r="G70" s="21" t="s">
        <v>8223</v>
      </c>
      <c r="H70" s="21" t="s">
        <v>8245</v>
      </c>
      <c r="I70" s="21">
        <v>1438734833</v>
      </c>
      <c r="J70" s="21">
        <v>1436142833</v>
      </c>
      <c r="K70" s="21" t="b">
        <v>0</v>
      </c>
      <c r="L70" s="21">
        <v>27</v>
      </c>
      <c r="M70" s="21" t="b">
        <v>0</v>
      </c>
      <c r="N70" s="21" t="s">
        <v>8280</v>
      </c>
      <c r="O70" s="21">
        <f t="shared" si="4"/>
        <v>1</v>
      </c>
      <c r="P70" s="21">
        <f t="shared" si="5"/>
        <v>31.56</v>
      </c>
      <c r="Q70" s="32" t="s">
        <v>8331</v>
      </c>
      <c r="R70" s="21" t="s">
        <v>8332</v>
      </c>
      <c r="S70" s="33">
        <f t="shared" si="6"/>
        <v>42191.023530092592</v>
      </c>
      <c r="T70" s="33">
        <f t="shared" si="7"/>
        <v>42221.023530092592</v>
      </c>
    </row>
    <row r="71" spans="1:20" ht="41.4" x14ac:dyDescent="0.45">
      <c r="A71" s="21">
        <v>2126</v>
      </c>
      <c r="B71" s="22" t="s">
        <v>2127</v>
      </c>
      <c r="C71" s="22" t="s">
        <v>6236</v>
      </c>
      <c r="D71" s="30">
        <v>20000</v>
      </c>
      <c r="E71" s="31">
        <v>10</v>
      </c>
      <c r="F71" s="21" t="s">
        <v>8220</v>
      </c>
      <c r="G71" s="21" t="s">
        <v>8223</v>
      </c>
      <c r="H71" s="21" t="s">
        <v>8245</v>
      </c>
      <c r="I71" s="21">
        <v>1418080887</v>
      </c>
      <c r="J71" s="21">
        <v>1415488887</v>
      </c>
      <c r="K71" s="21" t="b">
        <v>0</v>
      </c>
      <c r="L71" s="21">
        <v>2</v>
      </c>
      <c r="M71" s="21" t="b">
        <v>0</v>
      </c>
      <c r="N71" s="21" t="s">
        <v>8280</v>
      </c>
      <c r="O71" s="21">
        <f t="shared" si="4"/>
        <v>0</v>
      </c>
      <c r="P71" s="21">
        <f t="shared" si="5"/>
        <v>5</v>
      </c>
      <c r="Q71" s="32" t="s">
        <v>8331</v>
      </c>
      <c r="R71" s="21" t="s">
        <v>8332</v>
      </c>
      <c r="S71" s="33">
        <f t="shared" si="6"/>
        <v>41951.973229166666</v>
      </c>
      <c r="T71" s="33">
        <f t="shared" si="7"/>
        <v>41981.973229166666</v>
      </c>
    </row>
    <row r="72" spans="1:20" ht="41.4" x14ac:dyDescent="0.45">
      <c r="A72" s="21">
        <v>2129</v>
      </c>
      <c r="B72" s="22" t="s">
        <v>2130</v>
      </c>
      <c r="C72" s="22" t="s">
        <v>6239</v>
      </c>
      <c r="D72" s="30">
        <v>2000</v>
      </c>
      <c r="E72" s="31">
        <v>236</v>
      </c>
      <c r="F72" s="21" t="s">
        <v>8220</v>
      </c>
      <c r="G72" s="21" t="s">
        <v>8223</v>
      </c>
      <c r="H72" s="21" t="s">
        <v>8245</v>
      </c>
      <c r="I72" s="21">
        <v>1457570100</v>
      </c>
      <c r="J72" s="21">
        <v>1454978100</v>
      </c>
      <c r="K72" s="21" t="b">
        <v>0</v>
      </c>
      <c r="L72" s="21">
        <v>12</v>
      </c>
      <c r="M72" s="21" t="b">
        <v>0</v>
      </c>
      <c r="N72" s="21" t="s">
        <v>8280</v>
      </c>
      <c r="O72" s="21">
        <f t="shared" si="4"/>
        <v>12</v>
      </c>
      <c r="P72" s="21">
        <f t="shared" si="5"/>
        <v>19.670000000000002</v>
      </c>
      <c r="Q72" s="32" t="s">
        <v>8331</v>
      </c>
      <c r="R72" s="21" t="s">
        <v>8332</v>
      </c>
      <c r="S72" s="33">
        <f t="shared" si="6"/>
        <v>42409.024305555555</v>
      </c>
      <c r="T72" s="33">
        <f t="shared" si="7"/>
        <v>42439.024305555555</v>
      </c>
    </row>
    <row r="73" spans="1:20" ht="27.6" x14ac:dyDescent="0.45">
      <c r="A73" s="21">
        <v>2130</v>
      </c>
      <c r="B73" s="22" t="s">
        <v>2131</v>
      </c>
      <c r="C73" s="22" t="s">
        <v>6240</v>
      </c>
      <c r="D73" s="30">
        <v>42000</v>
      </c>
      <c r="E73" s="31">
        <v>85</v>
      </c>
      <c r="F73" s="21" t="s">
        <v>8220</v>
      </c>
      <c r="G73" s="21" t="s">
        <v>8223</v>
      </c>
      <c r="H73" s="21" t="s">
        <v>8245</v>
      </c>
      <c r="I73" s="21">
        <v>1408154663</v>
      </c>
      <c r="J73" s="21">
        <v>1405130663</v>
      </c>
      <c r="K73" s="21" t="b">
        <v>0</v>
      </c>
      <c r="L73" s="21">
        <v>4</v>
      </c>
      <c r="M73" s="21" t="b">
        <v>0</v>
      </c>
      <c r="N73" s="21" t="s">
        <v>8280</v>
      </c>
      <c r="O73" s="21">
        <f t="shared" si="4"/>
        <v>0</v>
      </c>
      <c r="P73" s="21">
        <f t="shared" si="5"/>
        <v>21.25</v>
      </c>
      <c r="Q73" s="32" t="s">
        <v>8331</v>
      </c>
      <c r="R73" s="21" t="s">
        <v>8332</v>
      </c>
      <c r="S73" s="33">
        <f t="shared" si="6"/>
        <v>41832.086377314816</v>
      </c>
      <c r="T73" s="33">
        <f t="shared" si="7"/>
        <v>41867.086377314816</v>
      </c>
    </row>
    <row r="74" spans="1:20" ht="41.4" x14ac:dyDescent="0.45">
      <c r="A74" s="21">
        <v>2131</v>
      </c>
      <c r="B74" s="22" t="s">
        <v>2132</v>
      </c>
      <c r="C74" s="22" t="s">
        <v>6241</v>
      </c>
      <c r="D74" s="30">
        <v>500</v>
      </c>
      <c r="E74" s="31">
        <v>25</v>
      </c>
      <c r="F74" s="21" t="s">
        <v>8220</v>
      </c>
      <c r="G74" s="21" t="s">
        <v>8223</v>
      </c>
      <c r="H74" s="21" t="s">
        <v>8245</v>
      </c>
      <c r="I74" s="21">
        <v>1436677091</v>
      </c>
      <c r="J74" s="21">
        <v>1434085091</v>
      </c>
      <c r="K74" s="21" t="b">
        <v>0</v>
      </c>
      <c r="L74" s="21">
        <v>3</v>
      </c>
      <c r="M74" s="21" t="b">
        <v>0</v>
      </c>
      <c r="N74" s="21" t="s">
        <v>8280</v>
      </c>
      <c r="O74" s="21">
        <f t="shared" si="4"/>
        <v>5</v>
      </c>
      <c r="P74" s="21">
        <f t="shared" si="5"/>
        <v>8.33</v>
      </c>
      <c r="Q74" s="32" t="s">
        <v>8331</v>
      </c>
      <c r="R74" s="21" t="s">
        <v>8332</v>
      </c>
      <c r="S74" s="33">
        <f t="shared" si="6"/>
        <v>42167.207071759258</v>
      </c>
      <c r="T74" s="33">
        <f t="shared" si="7"/>
        <v>42197.207071759258</v>
      </c>
    </row>
    <row r="75" spans="1:20" ht="41.4" x14ac:dyDescent="0.45">
      <c r="A75" s="21">
        <v>2132</v>
      </c>
      <c r="B75" s="22" t="s">
        <v>2133</v>
      </c>
      <c r="C75" s="22" t="s">
        <v>6242</v>
      </c>
      <c r="D75" s="30">
        <v>100000</v>
      </c>
      <c r="E75" s="31">
        <v>2112.9899999999998</v>
      </c>
      <c r="F75" s="21" t="s">
        <v>8220</v>
      </c>
      <c r="G75" s="21" t="s">
        <v>8223</v>
      </c>
      <c r="H75" s="21" t="s">
        <v>8245</v>
      </c>
      <c r="I75" s="21">
        <v>1391427692</v>
      </c>
      <c r="J75" s="21">
        <v>1388835692</v>
      </c>
      <c r="K75" s="21" t="b">
        <v>0</v>
      </c>
      <c r="L75" s="21">
        <v>99</v>
      </c>
      <c r="M75" s="21" t="b">
        <v>0</v>
      </c>
      <c r="N75" s="21" t="s">
        <v>8280</v>
      </c>
      <c r="O75" s="21">
        <f t="shared" si="4"/>
        <v>2</v>
      </c>
      <c r="P75" s="21">
        <f t="shared" si="5"/>
        <v>21.34</v>
      </c>
      <c r="Q75" s="32" t="s">
        <v>8331</v>
      </c>
      <c r="R75" s="21" t="s">
        <v>8332</v>
      </c>
      <c r="S75" s="33">
        <f t="shared" si="6"/>
        <v>41643.487175925926</v>
      </c>
      <c r="T75" s="33">
        <f t="shared" si="7"/>
        <v>41673.487175925926</v>
      </c>
    </row>
    <row r="76" spans="1:20" ht="41.4" x14ac:dyDescent="0.45">
      <c r="A76" s="21">
        <v>2133</v>
      </c>
      <c r="B76" s="22" t="s">
        <v>2134</v>
      </c>
      <c r="C76" s="22" t="s">
        <v>6243</v>
      </c>
      <c r="D76" s="30">
        <v>1000</v>
      </c>
      <c r="E76" s="31">
        <v>16</v>
      </c>
      <c r="F76" s="21" t="s">
        <v>8220</v>
      </c>
      <c r="G76" s="21" t="s">
        <v>8223</v>
      </c>
      <c r="H76" s="21" t="s">
        <v>8245</v>
      </c>
      <c r="I76" s="21">
        <v>1303628340</v>
      </c>
      <c r="J76" s="21">
        <v>1300328399</v>
      </c>
      <c r="K76" s="21" t="b">
        <v>0</v>
      </c>
      <c r="L76" s="21">
        <v>3</v>
      </c>
      <c r="M76" s="21" t="b">
        <v>0</v>
      </c>
      <c r="N76" s="21" t="s">
        <v>8280</v>
      </c>
      <c r="O76" s="21">
        <f t="shared" si="4"/>
        <v>2</v>
      </c>
      <c r="P76" s="21">
        <f t="shared" si="5"/>
        <v>5.33</v>
      </c>
      <c r="Q76" s="32" t="s">
        <v>8331</v>
      </c>
      <c r="R76" s="21" t="s">
        <v>8332</v>
      </c>
      <c r="S76" s="33">
        <f t="shared" si="6"/>
        <v>40619.097210648149</v>
      </c>
      <c r="T76" s="33">
        <f t="shared" si="7"/>
        <v>40657.290972222225</v>
      </c>
    </row>
    <row r="77" spans="1:20" ht="41.4" x14ac:dyDescent="0.45">
      <c r="A77" s="21">
        <v>2134</v>
      </c>
      <c r="B77" s="22" t="s">
        <v>2135</v>
      </c>
      <c r="C77" s="22" t="s">
        <v>6244</v>
      </c>
      <c r="D77" s="30">
        <v>6000</v>
      </c>
      <c r="E77" s="31">
        <v>104</v>
      </c>
      <c r="F77" s="21" t="s">
        <v>8220</v>
      </c>
      <c r="G77" s="21" t="s">
        <v>8223</v>
      </c>
      <c r="H77" s="21" t="s">
        <v>8245</v>
      </c>
      <c r="I77" s="21">
        <v>1367097391</v>
      </c>
      <c r="J77" s="21">
        <v>1364505391</v>
      </c>
      <c r="K77" s="21" t="b">
        <v>0</v>
      </c>
      <c r="L77" s="21">
        <v>3</v>
      </c>
      <c r="M77" s="21" t="b">
        <v>0</v>
      </c>
      <c r="N77" s="21" t="s">
        <v>8280</v>
      </c>
      <c r="O77" s="21">
        <f t="shared" si="4"/>
        <v>2</v>
      </c>
      <c r="P77" s="21">
        <f t="shared" si="5"/>
        <v>34.67</v>
      </c>
      <c r="Q77" s="32" t="s">
        <v>8331</v>
      </c>
      <c r="R77" s="21" t="s">
        <v>8332</v>
      </c>
      <c r="S77" s="33">
        <f t="shared" si="6"/>
        <v>41361.886469907404</v>
      </c>
      <c r="T77" s="33">
        <f t="shared" si="7"/>
        <v>41391.886469907404</v>
      </c>
    </row>
    <row r="78" spans="1:20" ht="41.4" x14ac:dyDescent="0.45">
      <c r="A78" s="21">
        <v>2135</v>
      </c>
      <c r="B78" s="22" t="s">
        <v>2136</v>
      </c>
      <c r="C78" s="22" t="s">
        <v>6245</v>
      </c>
      <c r="D78" s="30">
        <v>5000</v>
      </c>
      <c r="E78" s="31">
        <v>478</v>
      </c>
      <c r="F78" s="21" t="s">
        <v>8220</v>
      </c>
      <c r="G78" s="21" t="s">
        <v>8223</v>
      </c>
      <c r="H78" s="21" t="s">
        <v>8245</v>
      </c>
      <c r="I78" s="21">
        <v>1349392033</v>
      </c>
      <c r="J78" s="21">
        <v>1346800033</v>
      </c>
      <c r="K78" s="21" t="b">
        <v>0</v>
      </c>
      <c r="L78" s="21">
        <v>22</v>
      </c>
      <c r="M78" s="21" t="b">
        <v>0</v>
      </c>
      <c r="N78" s="21" t="s">
        <v>8280</v>
      </c>
      <c r="O78" s="21">
        <f t="shared" si="4"/>
        <v>10</v>
      </c>
      <c r="P78" s="21">
        <f t="shared" si="5"/>
        <v>21.73</v>
      </c>
      <c r="Q78" s="32" t="s">
        <v>8331</v>
      </c>
      <c r="R78" s="21" t="s">
        <v>8332</v>
      </c>
      <c r="S78" s="33">
        <f t="shared" si="6"/>
        <v>41156.963344907403</v>
      </c>
      <c r="T78" s="33">
        <f t="shared" si="7"/>
        <v>41186.963344907403</v>
      </c>
    </row>
    <row r="79" spans="1:20" ht="41.4" x14ac:dyDescent="0.45">
      <c r="A79" s="21">
        <v>2136</v>
      </c>
      <c r="B79" s="22" t="s">
        <v>2137</v>
      </c>
      <c r="C79" s="22" t="s">
        <v>6246</v>
      </c>
      <c r="D79" s="30">
        <v>80000</v>
      </c>
      <c r="E79" s="31">
        <v>47.69</v>
      </c>
      <c r="F79" s="21" t="s">
        <v>8220</v>
      </c>
      <c r="G79" s="21" t="s">
        <v>8223</v>
      </c>
      <c r="H79" s="21" t="s">
        <v>8245</v>
      </c>
      <c r="I79" s="21">
        <v>1382184786</v>
      </c>
      <c r="J79" s="21">
        <v>1379592786</v>
      </c>
      <c r="K79" s="21" t="b">
        <v>0</v>
      </c>
      <c r="L79" s="21">
        <v>4</v>
      </c>
      <c r="M79" s="21" t="b">
        <v>0</v>
      </c>
      <c r="N79" s="21" t="s">
        <v>8280</v>
      </c>
      <c r="O79" s="21">
        <f t="shared" si="4"/>
        <v>0</v>
      </c>
      <c r="P79" s="21">
        <f t="shared" si="5"/>
        <v>11.92</v>
      </c>
      <c r="Q79" s="32" t="s">
        <v>8331</v>
      </c>
      <c r="R79" s="21" t="s">
        <v>8332</v>
      </c>
      <c r="S79" s="33">
        <f t="shared" si="6"/>
        <v>41536.509097222224</v>
      </c>
      <c r="T79" s="33">
        <f t="shared" si="7"/>
        <v>41566.509097222224</v>
      </c>
    </row>
    <row r="80" spans="1:20" ht="41.4" x14ac:dyDescent="0.45">
      <c r="A80" s="21">
        <v>2139</v>
      </c>
      <c r="B80" s="22" t="s">
        <v>2140</v>
      </c>
      <c r="C80" s="22" t="s">
        <v>6249</v>
      </c>
      <c r="D80" s="30">
        <v>30000</v>
      </c>
      <c r="E80" s="31">
        <v>1626</v>
      </c>
      <c r="F80" s="21" t="s">
        <v>8220</v>
      </c>
      <c r="G80" s="21" t="s">
        <v>8223</v>
      </c>
      <c r="H80" s="21" t="s">
        <v>8245</v>
      </c>
      <c r="I80" s="21">
        <v>1478196008</v>
      </c>
      <c r="J80" s="21">
        <v>1475604008</v>
      </c>
      <c r="K80" s="21" t="b">
        <v>0</v>
      </c>
      <c r="L80" s="21">
        <v>56</v>
      </c>
      <c r="M80" s="21" t="b">
        <v>0</v>
      </c>
      <c r="N80" s="21" t="s">
        <v>8280</v>
      </c>
      <c r="O80" s="21">
        <f t="shared" si="4"/>
        <v>5</v>
      </c>
      <c r="P80" s="21">
        <f t="shared" si="5"/>
        <v>29.04</v>
      </c>
      <c r="Q80" s="32" t="s">
        <v>8331</v>
      </c>
      <c r="R80" s="21" t="s">
        <v>8332</v>
      </c>
      <c r="S80" s="33">
        <f t="shared" si="6"/>
        <v>42647.750092592592</v>
      </c>
      <c r="T80" s="33">
        <f t="shared" si="7"/>
        <v>42677.750092592592</v>
      </c>
    </row>
    <row r="81" spans="1:20" ht="41.4" x14ac:dyDescent="0.45">
      <c r="A81" s="21">
        <v>2140</v>
      </c>
      <c r="B81" s="22" t="s">
        <v>2141</v>
      </c>
      <c r="C81" s="22" t="s">
        <v>6250</v>
      </c>
      <c r="D81" s="30">
        <v>500000</v>
      </c>
      <c r="E81" s="31">
        <v>560</v>
      </c>
      <c r="F81" s="21" t="s">
        <v>8220</v>
      </c>
      <c r="G81" s="21" t="s">
        <v>8223</v>
      </c>
      <c r="H81" s="21" t="s">
        <v>8245</v>
      </c>
      <c r="I81" s="21">
        <v>1357934424</v>
      </c>
      <c r="J81" s="21">
        <v>1355342424</v>
      </c>
      <c r="K81" s="21" t="b">
        <v>0</v>
      </c>
      <c r="L81" s="21">
        <v>11</v>
      </c>
      <c r="M81" s="21" t="b">
        <v>0</v>
      </c>
      <c r="N81" s="21" t="s">
        <v>8280</v>
      </c>
      <c r="O81" s="21">
        <f t="shared" si="4"/>
        <v>0</v>
      </c>
      <c r="P81" s="21">
        <f t="shared" si="5"/>
        <v>50.91</v>
      </c>
      <c r="Q81" s="32" t="s">
        <v>8331</v>
      </c>
      <c r="R81" s="21" t="s">
        <v>8332</v>
      </c>
      <c r="S81" s="33">
        <f t="shared" si="6"/>
        <v>41255.833611111113</v>
      </c>
      <c r="T81" s="33">
        <f t="shared" si="7"/>
        <v>41285.833611111113</v>
      </c>
    </row>
    <row r="82" spans="1:20" ht="41.4" x14ac:dyDescent="0.45">
      <c r="A82" s="21">
        <v>2141</v>
      </c>
      <c r="B82" s="22" t="s">
        <v>2142</v>
      </c>
      <c r="C82" s="22" t="s">
        <v>6251</v>
      </c>
      <c r="D82" s="30">
        <v>15000</v>
      </c>
      <c r="E82" s="31">
        <v>0</v>
      </c>
      <c r="F82" s="21" t="s">
        <v>8220</v>
      </c>
      <c r="G82" s="21" t="s">
        <v>8223</v>
      </c>
      <c r="H82" s="21" t="s">
        <v>8245</v>
      </c>
      <c r="I82" s="21">
        <v>1415947159</v>
      </c>
      <c r="J82" s="21">
        <v>1413351559</v>
      </c>
      <c r="K82" s="21" t="b">
        <v>0</v>
      </c>
      <c r="L82" s="21">
        <v>0</v>
      </c>
      <c r="M82" s="21" t="b">
        <v>0</v>
      </c>
      <c r="N82" s="21" t="s">
        <v>8280</v>
      </c>
      <c r="O82" s="21">
        <f t="shared" si="4"/>
        <v>0</v>
      </c>
      <c r="P82" s="21">
        <f t="shared" si="5"/>
        <v>0</v>
      </c>
      <c r="Q82" s="32" t="s">
        <v>8331</v>
      </c>
      <c r="R82" s="21" t="s">
        <v>8332</v>
      </c>
      <c r="S82" s="33">
        <f t="shared" si="6"/>
        <v>41927.235636574071</v>
      </c>
      <c r="T82" s="33">
        <f t="shared" si="7"/>
        <v>41957.277303240742</v>
      </c>
    </row>
    <row r="83" spans="1:20" ht="41.4" x14ac:dyDescent="0.45">
      <c r="A83" s="21">
        <v>2143</v>
      </c>
      <c r="B83" s="22" t="s">
        <v>2144</v>
      </c>
      <c r="C83" s="22" t="s">
        <v>6253</v>
      </c>
      <c r="D83" s="30">
        <v>2000</v>
      </c>
      <c r="E83" s="31">
        <v>225</v>
      </c>
      <c r="F83" s="21" t="s">
        <v>8220</v>
      </c>
      <c r="G83" s="21" t="s">
        <v>8223</v>
      </c>
      <c r="H83" s="21" t="s">
        <v>8245</v>
      </c>
      <c r="I83" s="21">
        <v>1279738800</v>
      </c>
      <c r="J83" s="21">
        <v>1275599812</v>
      </c>
      <c r="K83" s="21" t="b">
        <v>0</v>
      </c>
      <c r="L83" s="21">
        <v>5</v>
      </c>
      <c r="M83" s="21" t="b">
        <v>0</v>
      </c>
      <c r="N83" s="21" t="s">
        <v>8280</v>
      </c>
      <c r="O83" s="21">
        <f t="shared" si="4"/>
        <v>11</v>
      </c>
      <c r="P83" s="21">
        <f t="shared" si="5"/>
        <v>45</v>
      </c>
      <c r="Q83" s="32" t="s">
        <v>8331</v>
      </c>
      <c r="R83" s="21" t="s">
        <v>8332</v>
      </c>
      <c r="S83" s="33">
        <f t="shared" si="6"/>
        <v>40332.886712962965</v>
      </c>
      <c r="T83" s="33">
        <f t="shared" si="7"/>
        <v>40380.791666666664</v>
      </c>
    </row>
    <row r="84" spans="1:20" ht="27.6" x14ac:dyDescent="0.45">
      <c r="A84" s="21">
        <v>2144</v>
      </c>
      <c r="B84" s="22" t="s">
        <v>2145</v>
      </c>
      <c r="C84" s="22" t="s">
        <v>6254</v>
      </c>
      <c r="D84" s="30">
        <v>35500</v>
      </c>
      <c r="E84" s="31">
        <v>607</v>
      </c>
      <c r="F84" s="21" t="s">
        <v>8220</v>
      </c>
      <c r="G84" s="21" t="s">
        <v>8223</v>
      </c>
      <c r="H84" s="21" t="s">
        <v>8245</v>
      </c>
      <c r="I84" s="21">
        <v>1379164040</v>
      </c>
      <c r="J84" s="21">
        <v>1376399240</v>
      </c>
      <c r="K84" s="21" t="b">
        <v>0</v>
      </c>
      <c r="L84" s="21">
        <v>24</v>
      </c>
      <c r="M84" s="21" t="b">
        <v>0</v>
      </c>
      <c r="N84" s="21" t="s">
        <v>8280</v>
      </c>
      <c r="O84" s="21">
        <f t="shared" si="4"/>
        <v>2</v>
      </c>
      <c r="P84" s="21">
        <f t="shared" si="5"/>
        <v>25.29</v>
      </c>
      <c r="Q84" s="32" t="s">
        <v>8331</v>
      </c>
      <c r="R84" s="21" t="s">
        <v>8332</v>
      </c>
      <c r="S84" s="33">
        <f t="shared" si="6"/>
        <v>41499.546759259261</v>
      </c>
      <c r="T84" s="33">
        <f t="shared" si="7"/>
        <v>41531.546759259261</v>
      </c>
    </row>
    <row r="85" spans="1:20" ht="41.4" x14ac:dyDescent="0.45">
      <c r="A85" s="21">
        <v>2145</v>
      </c>
      <c r="B85" s="22" t="s">
        <v>2146</v>
      </c>
      <c r="C85" s="22" t="s">
        <v>6255</v>
      </c>
      <c r="D85" s="30">
        <v>15000</v>
      </c>
      <c r="E85" s="31">
        <v>4565</v>
      </c>
      <c r="F85" s="21" t="s">
        <v>8220</v>
      </c>
      <c r="G85" s="21" t="s">
        <v>8223</v>
      </c>
      <c r="H85" s="21" t="s">
        <v>8245</v>
      </c>
      <c r="I85" s="21">
        <v>1385534514</v>
      </c>
      <c r="J85" s="21">
        <v>1382938914</v>
      </c>
      <c r="K85" s="21" t="b">
        <v>0</v>
      </c>
      <c r="L85" s="21">
        <v>89</v>
      </c>
      <c r="M85" s="21" t="b">
        <v>0</v>
      </c>
      <c r="N85" s="21" t="s">
        <v>8280</v>
      </c>
      <c r="O85" s="21">
        <f t="shared" si="4"/>
        <v>30</v>
      </c>
      <c r="P85" s="21">
        <f t="shared" si="5"/>
        <v>51.29</v>
      </c>
      <c r="Q85" s="32" t="s">
        <v>8331</v>
      </c>
      <c r="R85" s="21" t="s">
        <v>8332</v>
      </c>
      <c r="S85" s="33">
        <f t="shared" si="6"/>
        <v>41575.237430555557</v>
      </c>
      <c r="T85" s="33">
        <f t="shared" si="7"/>
        <v>41605.279097222221</v>
      </c>
    </row>
    <row r="86" spans="1:20" ht="41.4" x14ac:dyDescent="0.45">
      <c r="A86" s="21">
        <v>2146</v>
      </c>
      <c r="B86" s="22" t="s">
        <v>2147</v>
      </c>
      <c r="C86" s="22" t="s">
        <v>6256</v>
      </c>
      <c r="D86" s="30">
        <v>5000</v>
      </c>
      <c r="E86" s="31">
        <v>1</v>
      </c>
      <c r="F86" s="21" t="s">
        <v>8220</v>
      </c>
      <c r="G86" s="21" t="s">
        <v>8223</v>
      </c>
      <c r="H86" s="21" t="s">
        <v>8245</v>
      </c>
      <c r="I86" s="21">
        <v>1455207510</v>
      </c>
      <c r="J86" s="21">
        <v>1453997910</v>
      </c>
      <c r="K86" s="21" t="b">
        <v>0</v>
      </c>
      <c r="L86" s="21">
        <v>1</v>
      </c>
      <c r="M86" s="21" t="b">
        <v>0</v>
      </c>
      <c r="N86" s="21" t="s">
        <v>8280</v>
      </c>
      <c r="O86" s="21">
        <f t="shared" si="4"/>
        <v>0</v>
      </c>
      <c r="P86" s="21">
        <f t="shared" si="5"/>
        <v>1</v>
      </c>
      <c r="Q86" s="32" t="s">
        <v>8331</v>
      </c>
      <c r="R86" s="21" t="s">
        <v>8332</v>
      </c>
      <c r="S86" s="33">
        <f t="shared" si="6"/>
        <v>42397.679513888885</v>
      </c>
      <c r="T86" s="33">
        <f t="shared" si="7"/>
        <v>42411.679513888885</v>
      </c>
    </row>
    <row r="87" spans="1:20" x14ac:dyDescent="0.45">
      <c r="A87" s="21">
        <v>2147</v>
      </c>
      <c r="B87" s="22" t="s">
        <v>2148</v>
      </c>
      <c r="C87" s="22" t="s">
        <v>6257</v>
      </c>
      <c r="D87" s="30">
        <v>390000</v>
      </c>
      <c r="E87" s="31">
        <v>2716</v>
      </c>
      <c r="F87" s="21" t="s">
        <v>8220</v>
      </c>
      <c r="G87" s="21" t="s">
        <v>8223</v>
      </c>
      <c r="H87" s="21" t="s">
        <v>8245</v>
      </c>
      <c r="I87" s="21">
        <v>1416125148</v>
      </c>
      <c r="J87" s="21">
        <v>1413356748</v>
      </c>
      <c r="K87" s="21" t="b">
        <v>0</v>
      </c>
      <c r="L87" s="21">
        <v>55</v>
      </c>
      <c r="M87" s="21" t="b">
        <v>0</v>
      </c>
      <c r="N87" s="21" t="s">
        <v>8280</v>
      </c>
      <c r="O87" s="21">
        <f t="shared" si="4"/>
        <v>1</v>
      </c>
      <c r="P87" s="21">
        <f t="shared" si="5"/>
        <v>49.38</v>
      </c>
      <c r="Q87" s="32" t="s">
        <v>8331</v>
      </c>
      <c r="R87" s="21" t="s">
        <v>8332</v>
      </c>
      <c r="S87" s="33">
        <f t="shared" si="6"/>
        <v>41927.295694444445</v>
      </c>
      <c r="T87" s="33">
        <f t="shared" si="7"/>
        <v>41959.337361111116</v>
      </c>
    </row>
    <row r="88" spans="1:20" ht="41.4" x14ac:dyDescent="0.45">
      <c r="A88" s="21">
        <v>2149</v>
      </c>
      <c r="B88" s="22" t="s">
        <v>2150</v>
      </c>
      <c r="C88" s="22" t="s">
        <v>6259</v>
      </c>
      <c r="D88" s="30">
        <v>2000</v>
      </c>
      <c r="E88" s="31">
        <v>0</v>
      </c>
      <c r="F88" s="21" t="s">
        <v>8220</v>
      </c>
      <c r="G88" s="21" t="s">
        <v>8223</v>
      </c>
      <c r="H88" s="21" t="s">
        <v>8245</v>
      </c>
      <c r="I88" s="21">
        <v>1280534400</v>
      </c>
      <c r="J88" s="21">
        <v>1277512556</v>
      </c>
      <c r="K88" s="21" t="b">
        <v>0</v>
      </c>
      <c r="L88" s="21">
        <v>0</v>
      </c>
      <c r="M88" s="21" t="b">
        <v>0</v>
      </c>
      <c r="N88" s="21" t="s">
        <v>8280</v>
      </c>
      <c r="O88" s="21">
        <f t="shared" si="4"/>
        <v>0</v>
      </c>
      <c r="P88" s="21">
        <f t="shared" si="5"/>
        <v>0</v>
      </c>
      <c r="Q88" s="32" t="s">
        <v>8331</v>
      </c>
      <c r="R88" s="21" t="s">
        <v>8332</v>
      </c>
      <c r="S88" s="33">
        <f t="shared" si="6"/>
        <v>40355.024953703702</v>
      </c>
      <c r="T88" s="33">
        <f t="shared" si="7"/>
        <v>40390</v>
      </c>
    </row>
    <row r="89" spans="1:20" ht="41.4" x14ac:dyDescent="0.45">
      <c r="A89" s="21">
        <v>2151</v>
      </c>
      <c r="B89" s="22" t="s">
        <v>2152</v>
      </c>
      <c r="C89" s="22" t="s">
        <v>6261</v>
      </c>
      <c r="D89" s="30">
        <v>45000</v>
      </c>
      <c r="E89" s="31">
        <v>118</v>
      </c>
      <c r="F89" s="21" t="s">
        <v>8220</v>
      </c>
      <c r="G89" s="21" t="s">
        <v>8223</v>
      </c>
      <c r="H89" s="21" t="s">
        <v>8245</v>
      </c>
      <c r="I89" s="21">
        <v>1467231614</v>
      </c>
      <c r="J89" s="21">
        <v>1464639614</v>
      </c>
      <c r="K89" s="21" t="b">
        <v>0</v>
      </c>
      <c r="L89" s="21">
        <v>6</v>
      </c>
      <c r="M89" s="21" t="b">
        <v>0</v>
      </c>
      <c r="N89" s="21" t="s">
        <v>8280</v>
      </c>
      <c r="O89" s="21">
        <f t="shared" si="4"/>
        <v>0</v>
      </c>
      <c r="P89" s="21">
        <f t="shared" si="5"/>
        <v>19.670000000000002</v>
      </c>
      <c r="Q89" s="32" t="s">
        <v>8331</v>
      </c>
      <c r="R89" s="21" t="s">
        <v>8332</v>
      </c>
      <c r="S89" s="33">
        <f t="shared" si="6"/>
        <v>42520.847384259265</v>
      </c>
      <c r="T89" s="33">
        <f t="shared" si="7"/>
        <v>42550.847384259265</v>
      </c>
    </row>
    <row r="90" spans="1:20" ht="41.4" x14ac:dyDescent="0.45">
      <c r="A90" s="21">
        <v>2152</v>
      </c>
      <c r="B90" s="22" t="s">
        <v>2153</v>
      </c>
      <c r="C90" s="22" t="s">
        <v>6262</v>
      </c>
      <c r="D90" s="30">
        <v>30000</v>
      </c>
      <c r="E90" s="31">
        <v>50</v>
      </c>
      <c r="F90" s="21" t="s">
        <v>8220</v>
      </c>
      <c r="G90" s="21" t="s">
        <v>8223</v>
      </c>
      <c r="H90" s="21" t="s">
        <v>8245</v>
      </c>
      <c r="I90" s="21">
        <v>1394909909</v>
      </c>
      <c r="J90" s="21">
        <v>1392321509</v>
      </c>
      <c r="K90" s="21" t="b">
        <v>0</v>
      </c>
      <c r="L90" s="21">
        <v>4</v>
      </c>
      <c r="M90" s="21" t="b">
        <v>0</v>
      </c>
      <c r="N90" s="21" t="s">
        <v>8280</v>
      </c>
      <c r="O90" s="21">
        <f t="shared" si="4"/>
        <v>0</v>
      </c>
      <c r="P90" s="21">
        <f t="shared" si="5"/>
        <v>12.5</v>
      </c>
      <c r="Q90" s="32" t="s">
        <v>8331</v>
      </c>
      <c r="R90" s="21" t="s">
        <v>8332</v>
      </c>
      <c r="S90" s="33">
        <f t="shared" si="6"/>
        <v>41683.832280092596</v>
      </c>
      <c r="T90" s="33">
        <f t="shared" si="7"/>
        <v>41713.790613425925</v>
      </c>
    </row>
    <row r="91" spans="1:20" ht="41.4" x14ac:dyDescent="0.45">
      <c r="A91" s="21">
        <v>2153</v>
      </c>
      <c r="B91" s="22" t="s">
        <v>2154</v>
      </c>
      <c r="C91" s="22" t="s">
        <v>6263</v>
      </c>
      <c r="D91" s="30">
        <v>372625</v>
      </c>
      <c r="E91" s="31">
        <v>34</v>
      </c>
      <c r="F91" s="21" t="s">
        <v>8220</v>
      </c>
      <c r="G91" s="21" t="s">
        <v>8223</v>
      </c>
      <c r="H91" s="21" t="s">
        <v>8245</v>
      </c>
      <c r="I91" s="21">
        <v>1420876740</v>
      </c>
      <c r="J91" s="21">
        <v>1417470718</v>
      </c>
      <c r="K91" s="21" t="b">
        <v>0</v>
      </c>
      <c r="L91" s="21">
        <v>4</v>
      </c>
      <c r="M91" s="21" t="b">
        <v>0</v>
      </c>
      <c r="N91" s="21" t="s">
        <v>8280</v>
      </c>
      <c r="O91" s="21">
        <f t="shared" si="4"/>
        <v>0</v>
      </c>
      <c r="P91" s="21">
        <f t="shared" si="5"/>
        <v>8.5</v>
      </c>
      <c r="Q91" s="32" t="s">
        <v>8331</v>
      </c>
      <c r="R91" s="21" t="s">
        <v>8332</v>
      </c>
      <c r="S91" s="33">
        <f t="shared" si="6"/>
        <v>41974.911087962959</v>
      </c>
      <c r="T91" s="33">
        <f t="shared" si="7"/>
        <v>42014.332638888889</v>
      </c>
    </row>
    <row r="92" spans="1:20" ht="27.6" x14ac:dyDescent="0.45">
      <c r="A92" s="21">
        <v>2154</v>
      </c>
      <c r="B92" s="22" t="s">
        <v>2155</v>
      </c>
      <c r="C92" s="22" t="s">
        <v>6264</v>
      </c>
      <c r="D92" s="30">
        <v>250</v>
      </c>
      <c r="E92" s="31">
        <v>2</v>
      </c>
      <c r="F92" s="21" t="s">
        <v>8220</v>
      </c>
      <c r="G92" s="21" t="s">
        <v>8223</v>
      </c>
      <c r="H92" s="21" t="s">
        <v>8245</v>
      </c>
      <c r="I92" s="21">
        <v>1390921827</v>
      </c>
      <c r="J92" s="21">
        <v>1389193827</v>
      </c>
      <c r="K92" s="21" t="b">
        <v>0</v>
      </c>
      <c r="L92" s="21">
        <v>2</v>
      </c>
      <c r="M92" s="21" t="b">
        <v>0</v>
      </c>
      <c r="N92" s="21" t="s">
        <v>8280</v>
      </c>
      <c r="O92" s="21">
        <f t="shared" si="4"/>
        <v>1</v>
      </c>
      <c r="P92" s="21">
        <f t="shared" si="5"/>
        <v>1</v>
      </c>
      <c r="Q92" s="32" t="s">
        <v>8331</v>
      </c>
      <c r="R92" s="21" t="s">
        <v>8332</v>
      </c>
      <c r="S92" s="33">
        <f t="shared" si="6"/>
        <v>41647.632256944446</v>
      </c>
      <c r="T92" s="33">
        <f t="shared" si="7"/>
        <v>41667.632256944446</v>
      </c>
    </row>
    <row r="93" spans="1:20" ht="41.4" x14ac:dyDescent="0.45">
      <c r="A93" s="21">
        <v>2156</v>
      </c>
      <c r="B93" s="22" t="s">
        <v>2157</v>
      </c>
      <c r="C93" s="22" t="s">
        <v>6266</v>
      </c>
      <c r="D93" s="30">
        <v>56000</v>
      </c>
      <c r="E93" s="31">
        <v>1493</v>
      </c>
      <c r="F93" s="21" t="s">
        <v>8220</v>
      </c>
      <c r="G93" s="21" t="s">
        <v>8223</v>
      </c>
      <c r="H93" s="21" t="s">
        <v>8245</v>
      </c>
      <c r="I93" s="21">
        <v>1379363406</v>
      </c>
      <c r="J93" s="21">
        <v>1375475406</v>
      </c>
      <c r="K93" s="21" t="b">
        <v>0</v>
      </c>
      <c r="L93" s="21">
        <v>83</v>
      </c>
      <c r="M93" s="21" t="b">
        <v>0</v>
      </c>
      <c r="N93" s="21" t="s">
        <v>8280</v>
      </c>
      <c r="O93" s="21">
        <f t="shared" si="4"/>
        <v>3</v>
      </c>
      <c r="P93" s="21">
        <f t="shared" si="5"/>
        <v>17.989999999999998</v>
      </c>
      <c r="Q93" s="32" t="s">
        <v>8331</v>
      </c>
      <c r="R93" s="21" t="s">
        <v>8332</v>
      </c>
      <c r="S93" s="33">
        <f t="shared" si="6"/>
        <v>41488.85423611111</v>
      </c>
      <c r="T93" s="33">
        <f t="shared" si="7"/>
        <v>41533.85423611111</v>
      </c>
    </row>
    <row r="94" spans="1:20" ht="27.6" x14ac:dyDescent="0.45">
      <c r="A94" s="21">
        <v>2157</v>
      </c>
      <c r="B94" s="22" t="s">
        <v>2158</v>
      </c>
      <c r="C94" s="22" t="s">
        <v>6267</v>
      </c>
      <c r="D94" s="30">
        <v>75000</v>
      </c>
      <c r="E94" s="31">
        <v>21144</v>
      </c>
      <c r="F94" s="21" t="s">
        <v>8220</v>
      </c>
      <c r="G94" s="21" t="s">
        <v>8223</v>
      </c>
      <c r="H94" s="21" t="s">
        <v>8245</v>
      </c>
      <c r="I94" s="21">
        <v>1482479940</v>
      </c>
      <c r="J94" s="21">
        <v>1479684783</v>
      </c>
      <c r="K94" s="21" t="b">
        <v>0</v>
      </c>
      <c r="L94" s="21">
        <v>57</v>
      </c>
      <c r="M94" s="21" t="b">
        <v>0</v>
      </c>
      <c r="N94" s="21" t="s">
        <v>8280</v>
      </c>
      <c r="O94" s="21">
        <f t="shared" si="4"/>
        <v>28</v>
      </c>
      <c r="P94" s="21">
        <f t="shared" si="5"/>
        <v>370.95</v>
      </c>
      <c r="Q94" s="32" t="s">
        <v>8331</v>
      </c>
      <c r="R94" s="21" t="s">
        <v>8332</v>
      </c>
      <c r="S94" s="33">
        <f t="shared" si="6"/>
        <v>42694.98128472222</v>
      </c>
      <c r="T94" s="33">
        <f t="shared" si="7"/>
        <v>42727.332638888889</v>
      </c>
    </row>
    <row r="95" spans="1:20" ht="41.4" x14ac:dyDescent="0.45">
      <c r="A95" s="21">
        <v>2158</v>
      </c>
      <c r="B95" s="22" t="s">
        <v>2159</v>
      </c>
      <c r="C95" s="22" t="s">
        <v>6268</v>
      </c>
      <c r="D95" s="30">
        <v>300000</v>
      </c>
      <c r="E95" s="31">
        <v>19770.11</v>
      </c>
      <c r="F95" s="21" t="s">
        <v>8220</v>
      </c>
      <c r="G95" s="21" t="s">
        <v>8223</v>
      </c>
      <c r="H95" s="21" t="s">
        <v>8245</v>
      </c>
      <c r="I95" s="21">
        <v>1360009774</v>
      </c>
      <c r="J95" s="21">
        <v>1356121774</v>
      </c>
      <c r="K95" s="21" t="b">
        <v>0</v>
      </c>
      <c r="L95" s="21">
        <v>311</v>
      </c>
      <c r="M95" s="21" t="b">
        <v>0</v>
      </c>
      <c r="N95" s="21" t="s">
        <v>8280</v>
      </c>
      <c r="O95" s="21">
        <f t="shared" si="4"/>
        <v>7</v>
      </c>
      <c r="P95" s="21">
        <f t="shared" si="5"/>
        <v>63.57</v>
      </c>
      <c r="Q95" s="32" t="s">
        <v>8331</v>
      </c>
      <c r="R95" s="21" t="s">
        <v>8332</v>
      </c>
      <c r="S95" s="33">
        <f t="shared" si="6"/>
        <v>41264.853865740741</v>
      </c>
      <c r="T95" s="33">
        <f t="shared" si="7"/>
        <v>41309.853865740741</v>
      </c>
    </row>
    <row r="96" spans="1:20" ht="55.2" x14ac:dyDescent="0.45">
      <c r="A96" s="21">
        <v>2159</v>
      </c>
      <c r="B96" s="22" t="s">
        <v>2160</v>
      </c>
      <c r="C96" s="22" t="s">
        <v>6269</v>
      </c>
      <c r="D96" s="30">
        <v>3600</v>
      </c>
      <c r="E96" s="31">
        <v>26</v>
      </c>
      <c r="F96" s="21" t="s">
        <v>8220</v>
      </c>
      <c r="G96" s="21" t="s">
        <v>8223</v>
      </c>
      <c r="H96" s="21" t="s">
        <v>8245</v>
      </c>
      <c r="I96" s="21">
        <v>1310837574</v>
      </c>
      <c r="J96" s="21">
        <v>1308245574</v>
      </c>
      <c r="K96" s="21" t="b">
        <v>0</v>
      </c>
      <c r="L96" s="21">
        <v>2</v>
      </c>
      <c r="M96" s="21" t="b">
        <v>0</v>
      </c>
      <c r="N96" s="21" t="s">
        <v>8280</v>
      </c>
      <c r="O96" s="21">
        <f t="shared" si="4"/>
        <v>1</v>
      </c>
      <c r="P96" s="21">
        <f t="shared" si="5"/>
        <v>13</v>
      </c>
      <c r="Q96" s="32" t="s">
        <v>8331</v>
      </c>
      <c r="R96" s="21" t="s">
        <v>8332</v>
      </c>
      <c r="S96" s="33">
        <f t="shared" si="6"/>
        <v>40710.731180555551</v>
      </c>
      <c r="T96" s="33">
        <f t="shared" si="7"/>
        <v>40740.731180555551</v>
      </c>
    </row>
    <row r="97" spans="1:20" ht="41.4" x14ac:dyDescent="0.45">
      <c r="A97" s="21">
        <v>2160</v>
      </c>
      <c r="B97" s="22" t="s">
        <v>2161</v>
      </c>
      <c r="C97" s="22" t="s">
        <v>6270</v>
      </c>
      <c r="D97" s="30">
        <v>10000</v>
      </c>
      <c r="E97" s="31">
        <v>85</v>
      </c>
      <c r="F97" s="21" t="s">
        <v>8220</v>
      </c>
      <c r="G97" s="21" t="s">
        <v>8223</v>
      </c>
      <c r="H97" s="21" t="s">
        <v>8245</v>
      </c>
      <c r="I97" s="21">
        <v>1337447105</v>
      </c>
      <c r="J97" s="21">
        <v>1334855105</v>
      </c>
      <c r="K97" s="21" t="b">
        <v>0</v>
      </c>
      <c r="L97" s="21">
        <v>16</v>
      </c>
      <c r="M97" s="21" t="b">
        <v>0</v>
      </c>
      <c r="N97" s="21" t="s">
        <v>8280</v>
      </c>
      <c r="O97" s="21">
        <f t="shared" si="4"/>
        <v>1</v>
      </c>
      <c r="P97" s="21">
        <f t="shared" si="5"/>
        <v>5.31</v>
      </c>
      <c r="Q97" s="32" t="s">
        <v>8331</v>
      </c>
      <c r="R97" s="21" t="s">
        <v>8332</v>
      </c>
      <c r="S97" s="33">
        <f t="shared" si="6"/>
        <v>41018.711863425924</v>
      </c>
      <c r="T97" s="33">
        <f t="shared" si="7"/>
        <v>41048.711863425924</v>
      </c>
    </row>
  </sheetData>
  <conditionalFormatting sqref="F1:F97">
    <cfRule type="cellIs" dxfId="31" priority="2" operator="equal">
      <formula>"canceled"</formula>
    </cfRule>
    <cfRule type="cellIs" dxfId="30" priority="3" operator="equal">
      <formula>"failed"</formula>
    </cfRule>
    <cfRule type="cellIs" dxfId="29" priority="4" operator="equal">
      <formula>"successful"</formula>
    </cfRule>
    <cfRule type="cellIs" dxfId="28" priority="5" operator="equal">
      <formula>"live"</formula>
    </cfRule>
  </conditionalFormatting>
  <conditionalFormatting sqref="O1:P1 O2:O97 R1:T1">
    <cfRule type="colorScale" priority="1">
      <colorScale>
        <cfvo type="min"/>
        <cfvo type="percentile" val="90"/>
        <color rgb="FFFF0000"/>
        <color rgb="FF0070C0"/>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130BB-252C-453F-934F-0296582A1191}">
  <dimension ref="A1:E14"/>
  <sheetViews>
    <sheetView zoomScaleNormal="100" workbookViewId="0">
      <selection activeCell="B2" sqref="B2"/>
    </sheetView>
  </sheetViews>
  <sheetFormatPr defaultRowHeight="13.8" x14ac:dyDescent="0.45"/>
  <cols>
    <col min="1" max="1" width="24.6171875" customWidth="1"/>
    <col min="2" max="2" width="12.47265625" customWidth="1"/>
    <col min="3" max="3" width="11.6640625" customWidth="1"/>
    <col min="5" max="5" width="38.1875" customWidth="1"/>
  </cols>
  <sheetData>
    <row r="1" spans="1:5" ht="41.4" x14ac:dyDescent="0.45">
      <c r="B1" s="35" t="s">
        <v>8398</v>
      </c>
      <c r="C1" s="35" t="s">
        <v>8399</v>
      </c>
      <c r="E1" s="3" t="s">
        <v>8404</v>
      </c>
    </row>
    <row r="2" spans="1:5" x14ac:dyDescent="0.45">
      <c r="A2" s="35" t="s">
        <v>8400</v>
      </c>
      <c r="B2" s="34">
        <f>AVERAGE('US Games Kickstarters - Success'!D:D)</f>
        <v>10051</v>
      </c>
      <c r="C2" s="34">
        <f>AVERAGE('US Games Kickstarters - Failed'!D:D)</f>
        <v>64019.114583333336</v>
      </c>
    </row>
    <row r="3" spans="1:5" x14ac:dyDescent="0.45">
      <c r="A3" s="35" t="s">
        <v>8401</v>
      </c>
      <c r="B3" s="34">
        <f>MEDIAN('US Games Kickstarters - Success'!D:D)</f>
        <v>7750</v>
      </c>
      <c r="C3" s="34">
        <f>MEDIAN('US Games Kickstarters - Failed'!D:D)</f>
        <v>19000</v>
      </c>
    </row>
    <row r="4" spans="1:5" x14ac:dyDescent="0.45">
      <c r="A4" t="s">
        <v>8405</v>
      </c>
      <c r="B4" s="34">
        <f>_xlfn.STDEV.P('US Games Kickstarters - Success'!D:D)</f>
        <v>9233.0388301177172</v>
      </c>
      <c r="C4" s="34">
        <f>_xlfn.STDEV.P('US Games Kickstarters - Failed'!D:D)</f>
        <v>136062.43996514293</v>
      </c>
    </row>
    <row r="5" spans="1:5" x14ac:dyDescent="0.45">
      <c r="A5" t="s">
        <v>8406</v>
      </c>
      <c r="B5" s="34">
        <f>_xlfn.QUARTILE.EXC('US Games Kickstarters - Success'!D:D,3)</f>
        <v>18000</v>
      </c>
      <c r="C5" s="34">
        <f>_xlfn.QUARTILE.EXC('US Games Kickstarters - Failed'!D:D,3)</f>
        <v>53000</v>
      </c>
    </row>
    <row r="6" spans="1:5" x14ac:dyDescent="0.45">
      <c r="A6" t="s">
        <v>8407</v>
      </c>
      <c r="B6" s="34">
        <f>_xlfn.QUARTILE.EXC('US Games Kickstarters - Success'!D:D,1)</f>
        <v>2500</v>
      </c>
      <c r="C6" s="34">
        <f>_xlfn.QUARTILE.EXC('US Games Kickstarters - Failed'!D:D,1)</f>
        <v>3700</v>
      </c>
    </row>
    <row r="7" spans="1:5" x14ac:dyDescent="0.45">
      <c r="A7" t="s">
        <v>8408</v>
      </c>
      <c r="B7" s="34">
        <f>B5-B6</f>
        <v>15500</v>
      </c>
      <c r="C7" s="34">
        <f>C5-C6</f>
        <v>49300</v>
      </c>
    </row>
    <row r="8" spans="1:5" x14ac:dyDescent="0.45">
      <c r="B8" s="34"/>
      <c r="C8" s="34"/>
    </row>
    <row r="9" spans="1:5" x14ac:dyDescent="0.45">
      <c r="A9" s="35" t="s">
        <v>8402</v>
      </c>
      <c r="B9" s="34">
        <f>AVERAGE('US Games Kickstarters - Success'!E:E)</f>
        <v>40492.371730769235</v>
      </c>
      <c r="C9" s="34">
        <f>AVERAGE('US Games Kickstarters - Failed'!E:E)</f>
        <v>2366.4799999999996</v>
      </c>
    </row>
    <row r="10" spans="1:5" x14ac:dyDescent="0.45">
      <c r="A10" s="35" t="s">
        <v>8403</v>
      </c>
      <c r="B10" s="34">
        <f>MEDIAN('US Games Kickstarters - Success'!E:E)</f>
        <v>15488</v>
      </c>
      <c r="C10" s="34">
        <f>MEDIAN('US Games Kickstarters - Failed'!E:E)</f>
        <v>109.5</v>
      </c>
    </row>
    <row r="11" spans="1:5" x14ac:dyDescent="0.45">
      <c r="A11" t="s">
        <v>8409</v>
      </c>
      <c r="B11" s="34">
        <f>_xlfn.STDEV.P('US Games Kickstarters - Success'!E:E)</f>
        <v>61339.746745846511</v>
      </c>
      <c r="C11" s="34">
        <f>_xlfn.STDEV.P('US Games Kickstarters - Failed'!E:E)</f>
        <v>6862.9186693269085</v>
      </c>
    </row>
    <row r="12" spans="1:5" x14ac:dyDescent="0.45">
      <c r="A12" t="s">
        <v>8410</v>
      </c>
      <c r="B12" s="34">
        <f>_xlfn.QUARTILE.EXC('US Games Kickstarters - Success'!E:E,3)</f>
        <v>43668.375</v>
      </c>
      <c r="C12" s="34">
        <f>_xlfn.QUARTILE.EXC('US Games Kickstarters - Failed'!E:E,3)</f>
        <v>1377.5</v>
      </c>
    </row>
    <row r="13" spans="1:5" x14ac:dyDescent="0.45">
      <c r="A13" t="s">
        <v>8411</v>
      </c>
      <c r="B13" s="34">
        <f>_xlfn.QUARTILE.EXC('US Games Kickstarters - Success'!E:E,1)</f>
        <v>8125</v>
      </c>
      <c r="C13" s="34">
        <f>_xlfn.QUARTILE.EXC('US Games Kickstarters - Failed'!E:E,1)</f>
        <v>17.25</v>
      </c>
    </row>
    <row r="14" spans="1:5" x14ac:dyDescent="0.45">
      <c r="A14" t="s">
        <v>8412</v>
      </c>
      <c r="B14" s="34">
        <f>B12-B13</f>
        <v>35543.375</v>
      </c>
      <c r="C14" s="34">
        <f>C12-C13</f>
        <v>1360.25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Charts</vt:lpstr>
      </vt:variant>
      <vt:variant>
        <vt:i4>1</vt:i4>
      </vt:variant>
    </vt:vector>
  </HeadingPairs>
  <TitlesOfParts>
    <vt:vector size="24" baseType="lpstr">
      <vt:lpstr>Theater Outcomes by Launch Date</vt:lpstr>
      <vt:lpstr>Outcomes Based on Goals</vt:lpstr>
      <vt:lpstr>Kickstarter</vt:lpstr>
      <vt:lpstr>Category Statistics</vt:lpstr>
      <vt:lpstr>Subcategory Statistics</vt:lpstr>
      <vt:lpstr>Outcomes Based on Launch Date</vt:lpstr>
      <vt:lpstr>Edinburgh Research</vt:lpstr>
      <vt:lpstr>Successful US Kickstarters</vt:lpstr>
      <vt:lpstr>Failed US Kickstarters</vt:lpstr>
      <vt:lpstr>Descriptive Statistics</vt:lpstr>
      <vt:lpstr>Outcomes Based on Launch Da (2)</vt:lpstr>
      <vt:lpstr>Theater Outcomes by Launch w %</vt:lpstr>
      <vt:lpstr>Outcomes Based on Launch Da (3)</vt:lpstr>
      <vt:lpstr>Skill Drill 1.5.1</vt:lpstr>
      <vt:lpstr>Sheet3</vt:lpstr>
      <vt:lpstr>Sheet1 (2)</vt:lpstr>
      <vt:lpstr>Sheetx</vt:lpstr>
      <vt:lpstr>US Ptobk Kickstarters - Success</vt:lpstr>
      <vt:lpstr>US Ptobk Kickstarters - Failed</vt:lpstr>
      <vt:lpstr>US Ptobk Descriptive Statistics</vt:lpstr>
      <vt:lpstr>US Games Kickstarters - Success</vt:lpstr>
      <vt:lpstr>US Games Kickstarters - Failed</vt:lpstr>
      <vt:lpstr>US Games Descriptive Statistics</vt:lpstr>
      <vt:lpstr>Chart1 - GB Musical BnW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Sharon</cp:lastModifiedBy>
  <dcterms:created xsi:type="dcterms:W3CDTF">2017-04-20T15:17:24Z</dcterms:created>
  <dcterms:modified xsi:type="dcterms:W3CDTF">2022-06-05T21:48:25Z</dcterms:modified>
</cp:coreProperties>
</file>